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showInkAnnotation="0" defaultThemeVersion="124226"/>
  <bookViews>
    <workbookView xWindow="-225" yWindow="-60" windowWidth="19200" windowHeight="11580"/>
  </bookViews>
  <sheets>
    <sheet name="Лист2" sheetId="6" r:id="rId1"/>
    <sheet name="Лист3" sheetId="7" r:id="rId2"/>
    <sheet name="Лист1" sheetId="8" r:id="rId3"/>
  </sheets>
  <externalReferences>
    <externalReference r:id="rId4"/>
  </externalReferences>
  <definedNames>
    <definedName name="_xlnm._FilterDatabase" localSheetId="0" hidden="1">Лист2!$A$7:$FA$1171</definedName>
  </definedNames>
  <calcPr calcId="144525"/>
</workbook>
</file>

<file path=xl/calcChain.xml><?xml version="1.0" encoding="utf-8"?>
<calcChain xmlns="http://schemas.openxmlformats.org/spreadsheetml/2006/main">
  <c r="DV976" i="6" l="1"/>
  <c r="DU976" i="6" s="1"/>
  <c r="DT976" i="6"/>
  <c r="DS976" i="6" s="1"/>
  <c r="DK976" i="6"/>
  <c r="ED960" i="6"/>
  <c r="EC960" i="6"/>
  <c r="DZ960" i="6"/>
  <c r="DY960" i="6"/>
  <c r="DX960" i="6"/>
  <c r="DW960" i="6"/>
  <c r="Q960" i="6"/>
  <c r="P960" i="6"/>
  <c r="O960" i="6"/>
  <c r="N960" i="6"/>
  <c r="BV976" i="6"/>
  <c r="BW976" i="6" s="1"/>
  <c r="AM976" i="6"/>
  <c r="EE976" i="6" l="1"/>
  <c r="EF976" i="6" s="1"/>
  <c r="EX976" i="6"/>
  <c r="EM976" i="6"/>
  <c r="EK976" i="6"/>
  <c r="CF976" i="6"/>
  <c r="CE976" i="6"/>
  <c r="CA976" i="6"/>
  <c r="CG976" i="6" s="1"/>
  <c r="BQ976" i="6"/>
  <c r="BR976" i="6" s="1"/>
  <c r="BS976" i="6" s="1"/>
  <c r="BK976" i="6"/>
  <c r="EU976" i="6" s="1"/>
  <c r="BE976" i="6"/>
  <c r="ES976" i="6" s="1"/>
  <c r="AY976" i="6"/>
  <c r="EQ976" i="6" s="1"/>
  <c r="AS976" i="6"/>
  <c r="EO976" i="6" s="1"/>
  <c r="AN976" i="6"/>
  <c r="AO976" i="6" s="1"/>
  <c r="EI976" i="6"/>
  <c r="EH976" i="6"/>
  <c r="EG976" i="6"/>
  <c r="BF976" i="6" l="1"/>
  <c r="ET976" i="6" s="1"/>
  <c r="AT976" i="6"/>
  <c r="EP976" i="6" s="1"/>
  <c r="AU976" i="6"/>
  <c r="AZ976" i="6"/>
  <c r="BG976" i="6"/>
  <c r="BL976" i="6"/>
  <c r="EN976" i="6"/>
  <c r="BV89" i="6"/>
  <c r="EV976" i="6" l="1"/>
  <c r="BM976" i="6"/>
  <c r="EW976" i="6" s="1"/>
  <c r="ER976" i="6"/>
  <c r="BA976" i="6"/>
  <c r="EJ976" i="6"/>
  <c r="EL976" i="6"/>
  <c r="EX902" i="6"/>
  <c r="BV902" i="6"/>
  <c r="EY902" i="6" s="1"/>
  <c r="BQ902" i="6"/>
  <c r="BR902" i="6" s="1"/>
  <c r="BS902" i="6" s="1"/>
  <c r="BK902" i="6"/>
  <c r="EU902" i="6" s="1"/>
  <c r="BE902" i="6"/>
  <c r="ES902" i="6" s="1"/>
  <c r="AY902" i="6"/>
  <c r="EQ902" i="6" s="1"/>
  <c r="AS902" i="6"/>
  <c r="EO902" i="6" s="1"/>
  <c r="AN902" i="6"/>
  <c r="EN902" i="6" s="1"/>
  <c r="AM902" i="6"/>
  <c r="EM902" i="6" s="1"/>
  <c r="AH902" i="6"/>
  <c r="EL902" i="6" s="1"/>
  <c r="AG902" i="6"/>
  <c r="EK902" i="6" s="1"/>
  <c r="AA902" i="6"/>
  <c r="EI902" i="6" s="1"/>
  <c r="U902" i="6"/>
  <c r="EG902" i="6" s="1"/>
  <c r="EX899" i="6"/>
  <c r="EE899" i="6"/>
  <c r="EF899" i="6" s="1"/>
  <c r="EA899" i="6"/>
  <c r="EB899" i="6" s="1"/>
  <c r="BV899" i="6"/>
  <c r="CE899" i="6" s="1"/>
  <c r="BQ899" i="6"/>
  <c r="BR899" i="6" s="1"/>
  <c r="BS899" i="6" s="1"/>
  <c r="BK899" i="6"/>
  <c r="BL899" i="6" s="1"/>
  <c r="BE899" i="6"/>
  <c r="ES899" i="6" s="1"/>
  <c r="AY899" i="6"/>
  <c r="AZ899" i="6" s="1"/>
  <c r="AS899" i="6"/>
  <c r="EO899" i="6" s="1"/>
  <c r="AN899" i="6"/>
  <c r="EN899" i="6" s="1"/>
  <c r="AM899" i="6"/>
  <c r="EM899" i="6" s="1"/>
  <c r="AH899" i="6"/>
  <c r="EL899" i="6" s="1"/>
  <c r="AG899" i="6"/>
  <c r="EK899" i="6" s="1"/>
  <c r="AA899" i="6"/>
  <c r="AB899" i="6" s="1"/>
  <c r="U899" i="6"/>
  <c r="EG899" i="6" s="1"/>
  <c r="EZ976" i="6" l="1"/>
  <c r="EY976" i="6"/>
  <c r="V899" i="6"/>
  <c r="EH899" i="6" s="1"/>
  <c r="AO899" i="6"/>
  <c r="BF899" i="6"/>
  <c r="ET899" i="6" s="1"/>
  <c r="V902" i="6"/>
  <c r="EH902" i="6" s="1"/>
  <c r="AO902" i="6"/>
  <c r="BF902" i="6"/>
  <c r="ET902" i="6" s="1"/>
  <c r="AT902" i="6"/>
  <c r="EP902" i="6" s="1"/>
  <c r="AT899" i="6"/>
  <c r="EP899" i="6" s="1"/>
  <c r="AB902" i="6"/>
  <c r="AI902" i="6"/>
  <c r="AZ902" i="6"/>
  <c r="BL902" i="6"/>
  <c r="BW902" i="6"/>
  <c r="CE902" i="6"/>
  <c r="EJ899" i="6"/>
  <c r="AC899" i="6"/>
  <c r="ER899" i="6"/>
  <c r="BA899" i="6"/>
  <c r="EV899" i="6"/>
  <c r="BM899" i="6"/>
  <c r="EW899" i="6" s="1"/>
  <c r="EI899" i="6"/>
  <c r="EQ899" i="6"/>
  <c r="EU899" i="6"/>
  <c r="EY899" i="6"/>
  <c r="AI899" i="6"/>
  <c r="BW899" i="6"/>
  <c r="EX220" i="6"/>
  <c r="EV220" i="6"/>
  <c r="EU220" i="6"/>
  <c r="ET220" i="6"/>
  <c r="ES220" i="6"/>
  <c r="ER220" i="6"/>
  <c r="EQ220" i="6"/>
  <c r="BV220" i="6"/>
  <c r="CE220" i="6" s="1"/>
  <c r="BM220" i="6"/>
  <c r="EW220" i="6" s="1"/>
  <c r="BG220" i="6"/>
  <c r="BA220" i="6"/>
  <c r="AS220" i="6"/>
  <c r="EO220" i="6" s="1"/>
  <c r="AN220" i="6"/>
  <c r="EN220" i="6" s="1"/>
  <c r="AM220" i="6"/>
  <c r="EM220" i="6" s="1"/>
  <c r="AH220" i="6"/>
  <c r="EL220" i="6" s="1"/>
  <c r="AG220" i="6"/>
  <c r="EK220" i="6" s="1"/>
  <c r="AA220" i="6"/>
  <c r="EI220" i="6" s="1"/>
  <c r="Z220" i="6"/>
  <c r="AB220" i="6" s="1"/>
  <c r="U220" i="6"/>
  <c r="EG220" i="6" s="1"/>
  <c r="T220" i="6"/>
  <c r="BS220" i="6" s="1"/>
  <c r="AU899" i="6" l="1"/>
  <c r="W902" i="6"/>
  <c r="BG899" i="6"/>
  <c r="BG902" i="6"/>
  <c r="AO220" i="6"/>
  <c r="AT220" i="6"/>
  <c r="EP220" i="6" s="1"/>
  <c r="W899" i="6"/>
  <c r="AU902" i="6"/>
  <c r="EZ902" i="6"/>
  <c r="CF902" i="6"/>
  <c r="CA902" i="6"/>
  <c r="CG902" i="6" s="1"/>
  <c r="EJ902" i="6"/>
  <c r="AC902" i="6"/>
  <c r="EV902" i="6"/>
  <c r="BM902" i="6"/>
  <c r="EW902" i="6" s="1"/>
  <c r="ER902" i="6"/>
  <c r="BA902" i="6"/>
  <c r="EZ899" i="6"/>
  <c r="CF899" i="6"/>
  <c r="CA899" i="6"/>
  <c r="CG899" i="6" s="1"/>
  <c r="EJ220" i="6"/>
  <c r="AC220" i="6"/>
  <c r="EY220" i="6"/>
  <c r="V220" i="6"/>
  <c r="AI220" i="6"/>
  <c r="AU220" i="6"/>
  <c r="BW220" i="6"/>
  <c r="DF987" i="6"/>
  <c r="EH220" i="6" l="1"/>
  <c r="W220" i="6"/>
  <c r="EZ220" i="6"/>
  <c r="CF220" i="6"/>
  <c r="CA220" i="6"/>
  <c r="CG220" i="6" s="1"/>
  <c r="CZ1143" i="6"/>
  <c r="EX199" i="6" l="1"/>
  <c r="ET199" i="6"/>
  <c r="ES199" i="6"/>
  <c r="ER199" i="6"/>
  <c r="EQ199" i="6"/>
  <c r="EA199" i="6"/>
  <c r="EV199" i="6" s="1"/>
  <c r="BV199" i="6"/>
  <c r="CE199" i="6" s="1"/>
  <c r="BU199" i="6"/>
  <c r="BM199" i="6"/>
  <c r="EW199" i="6" s="1"/>
  <c r="BG199" i="6"/>
  <c r="BA199" i="6"/>
  <c r="AS199" i="6"/>
  <c r="AT199" i="6" s="1"/>
  <c r="AN199" i="6"/>
  <c r="EN199" i="6" s="1"/>
  <c r="AM199" i="6"/>
  <c r="EM199" i="6" s="1"/>
  <c r="AH199" i="6"/>
  <c r="EL199" i="6" s="1"/>
  <c r="AG199" i="6"/>
  <c r="EK199" i="6" s="1"/>
  <c r="AA199" i="6"/>
  <c r="EI199" i="6" s="1"/>
  <c r="Z199" i="6"/>
  <c r="AB199" i="6" s="1"/>
  <c r="U199" i="6"/>
  <c r="EG199" i="6" s="1"/>
  <c r="T199" i="6"/>
  <c r="BS199" i="6" s="1"/>
  <c r="EX191" i="6"/>
  <c r="ET191" i="6"/>
  <c r="ES191" i="6"/>
  <c r="ER191" i="6"/>
  <c r="EQ191" i="6"/>
  <c r="EA191" i="6"/>
  <c r="EV191" i="6" s="1"/>
  <c r="BV191" i="6"/>
  <c r="CE191" i="6" s="1"/>
  <c r="BU191" i="6"/>
  <c r="BM191" i="6"/>
  <c r="EW191" i="6" s="1"/>
  <c r="BG191" i="6"/>
  <c r="BA191" i="6"/>
  <c r="AS191" i="6"/>
  <c r="AT191" i="6" s="1"/>
  <c r="AN191" i="6"/>
  <c r="EN191" i="6" s="1"/>
  <c r="AM191" i="6"/>
  <c r="EM191" i="6" s="1"/>
  <c r="AH191" i="6"/>
  <c r="EL191" i="6" s="1"/>
  <c r="AG191" i="6"/>
  <c r="EK191" i="6" s="1"/>
  <c r="AA191" i="6"/>
  <c r="EI191" i="6" s="1"/>
  <c r="Z191" i="6"/>
  <c r="AB191" i="6" s="1"/>
  <c r="U191" i="6"/>
  <c r="EG191" i="6" s="1"/>
  <c r="T191" i="6"/>
  <c r="BS191" i="6" s="1"/>
  <c r="EX187" i="6"/>
  <c r="ET187" i="6"/>
  <c r="ES187" i="6"/>
  <c r="ER187" i="6"/>
  <c r="EQ187" i="6"/>
  <c r="EA187" i="6"/>
  <c r="EV187" i="6" s="1"/>
  <c r="BV187" i="6"/>
  <c r="CE187" i="6" s="1"/>
  <c r="BU187" i="6"/>
  <c r="BM187" i="6"/>
  <c r="EW187" i="6" s="1"/>
  <c r="BG187" i="6"/>
  <c r="BA187" i="6"/>
  <c r="AS187" i="6"/>
  <c r="AT187" i="6" s="1"/>
  <c r="AN187" i="6"/>
  <c r="EN187" i="6" s="1"/>
  <c r="AM187" i="6"/>
  <c r="EM187" i="6" s="1"/>
  <c r="AH187" i="6"/>
  <c r="EL187" i="6" s="1"/>
  <c r="AG187" i="6"/>
  <c r="EK187" i="6" s="1"/>
  <c r="AA187" i="6"/>
  <c r="EI187" i="6" s="1"/>
  <c r="Z187" i="6"/>
  <c r="AB187" i="6" s="1"/>
  <c r="U187" i="6"/>
  <c r="EG187" i="6" s="1"/>
  <c r="T187" i="6"/>
  <c r="BS187" i="6" s="1"/>
  <c r="EX89" i="6"/>
  <c r="EV89" i="6"/>
  <c r="EU89" i="6"/>
  <c r="ET89" i="6"/>
  <c r="ES89" i="6"/>
  <c r="ER89" i="6"/>
  <c r="EQ89" i="6"/>
  <c r="CE89" i="6"/>
  <c r="BS89" i="6"/>
  <c r="BM89" i="6"/>
  <c r="EW89" i="6" s="1"/>
  <c r="BG89" i="6"/>
  <c r="BA89" i="6"/>
  <c r="AS89" i="6"/>
  <c r="EO89" i="6" s="1"/>
  <c r="AN89" i="6"/>
  <c r="EN89" i="6" s="1"/>
  <c r="AM89" i="6"/>
  <c r="EM89" i="6" s="1"/>
  <c r="AH89" i="6"/>
  <c r="EL89" i="6" s="1"/>
  <c r="AG89" i="6"/>
  <c r="EK89" i="6" s="1"/>
  <c r="AB89" i="6"/>
  <c r="EJ89" i="6" s="1"/>
  <c r="AA89" i="6"/>
  <c r="EI89" i="6" s="1"/>
  <c r="V89" i="6"/>
  <c r="EH89" i="6" s="1"/>
  <c r="U89" i="6"/>
  <c r="EG89" i="6" s="1"/>
  <c r="AO89" i="6" l="1"/>
  <c r="AI191" i="6"/>
  <c r="AI199" i="6"/>
  <c r="AC89" i="6"/>
  <c r="AI187" i="6"/>
  <c r="EP199" i="6"/>
  <c r="AU199" i="6"/>
  <c r="EJ199" i="6"/>
  <c r="AC199" i="6"/>
  <c r="V199" i="6"/>
  <c r="EO199" i="6"/>
  <c r="EY199" i="6"/>
  <c r="AO199" i="6"/>
  <c r="BW199" i="6"/>
  <c r="EB199" i="6"/>
  <c r="EU199" i="6" s="1"/>
  <c r="EP191" i="6"/>
  <c r="AU191" i="6"/>
  <c r="EJ191" i="6"/>
  <c r="AC191" i="6"/>
  <c r="V191" i="6"/>
  <c r="EO191" i="6"/>
  <c r="EY191" i="6"/>
  <c r="AO191" i="6"/>
  <c r="BW191" i="6"/>
  <c r="EB191" i="6"/>
  <c r="EU191" i="6" s="1"/>
  <c r="EP187" i="6"/>
  <c r="AU187" i="6"/>
  <c r="EJ187" i="6"/>
  <c r="AC187" i="6"/>
  <c r="V187" i="6"/>
  <c r="EO187" i="6"/>
  <c r="EY187" i="6"/>
  <c r="AO187" i="6"/>
  <c r="BW187" i="6"/>
  <c r="EB187" i="6"/>
  <c r="EU187" i="6" s="1"/>
  <c r="AT89" i="6"/>
  <c r="EP89" i="6" s="1"/>
  <c r="EY89" i="6"/>
  <c r="W89" i="6"/>
  <c r="AI89" i="6"/>
  <c r="BW89" i="6"/>
  <c r="EX918" i="6"/>
  <c r="BV918" i="6"/>
  <c r="BQ918" i="6"/>
  <c r="BR918" i="6" s="1"/>
  <c r="BS918" i="6" s="1"/>
  <c r="BK918" i="6"/>
  <c r="BE918" i="6"/>
  <c r="ES918" i="6" s="1"/>
  <c r="AY918" i="6"/>
  <c r="EQ918" i="6" s="1"/>
  <c r="AS918" i="6"/>
  <c r="AN918" i="6"/>
  <c r="AM918" i="6"/>
  <c r="AH918" i="6"/>
  <c r="AG918" i="6"/>
  <c r="AA918" i="6"/>
  <c r="U918" i="6"/>
  <c r="EX914" i="6"/>
  <c r="BV914" i="6"/>
  <c r="CE914" i="6" s="1"/>
  <c r="BQ914" i="6"/>
  <c r="BR914" i="6" s="1"/>
  <c r="BS914" i="6" s="1"/>
  <c r="BK914" i="6"/>
  <c r="BL914" i="6" s="1"/>
  <c r="BE914" i="6"/>
  <c r="ES914" i="6" s="1"/>
  <c r="AY914" i="6"/>
  <c r="AZ914" i="6" s="1"/>
  <c r="AS914" i="6"/>
  <c r="EO914" i="6" s="1"/>
  <c r="AN914" i="6"/>
  <c r="EN914" i="6" s="1"/>
  <c r="AM914" i="6"/>
  <c r="EM914" i="6" s="1"/>
  <c r="AH914" i="6"/>
  <c r="EL914" i="6" s="1"/>
  <c r="AG914" i="6"/>
  <c r="EK914" i="6" s="1"/>
  <c r="AA914" i="6"/>
  <c r="AB914" i="6" s="1"/>
  <c r="U914" i="6"/>
  <c r="EG914" i="6" s="1"/>
  <c r="EX909" i="6"/>
  <c r="BV909" i="6"/>
  <c r="CE909" i="6" s="1"/>
  <c r="BQ909" i="6"/>
  <c r="BR909" i="6" s="1"/>
  <c r="BS909" i="6" s="1"/>
  <c r="BK909" i="6"/>
  <c r="BL909" i="6" s="1"/>
  <c r="BE909" i="6"/>
  <c r="ES909" i="6" s="1"/>
  <c r="AY909" i="6"/>
  <c r="AZ909" i="6" s="1"/>
  <c r="AS909" i="6"/>
  <c r="EO909" i="6" s="1"/>
  <c r="AN909" i="6"/>
  <c r="EN909" i="6" s="1"/>
  <c r="AM909" i="6"/>
  <c r="EM909" i="6" s="1"/>
  <c r="AH909" i="6"/>
  <c r="EL909" i="6" s="1"/>
  <c r="AG909" i="6"/>
  <c r="EK909" i="6" s="1"/>
  <c r="AA909" i="6"/>
  <c r="AB909" i="6" s="1"/>
  <c r="U909" i="6"/>
  <c r="EG909" i="6" s="1"/>
  <c r="EX904" i="6"/>
  <c r="BV904" i="6"/>
  <c r="BQ904" i="6"/>
  <c r="BR904" i="6" s="1"/>
  <c r="BS904" i="6" s="1"/>
  <c r="BK904" i="6"/>
  <c r="BE904" i="6"/>
  <c r="ES904" i="6" s="1"/>
  <c r="AY904" i="6"/>
  <c r="EQ904" i="6" s="1"/>
  <c r="AS904" i="6"/>
  <c r="AN904" i="6"/>
  <c r="AM904" i="6"/>
  <c r="AH904" i="6"/>
  <c r="AG904" i="6"/>
  <c r="AA904" i="6"/>
  <c r="U904" i="6"/>
  <c r="EX901" i="6"/>
  <c r="BQ901" i="6"/>
  <c r="BR901" i="6" s="1"/>
  <c r="BS901" i="6" s="1"/>
  <c r="BK901" i="6"/>
  <c r="BE901" i="6"/>
  <c r="ES901" i="6" s="1"/>
  <c r="AY901" i="6"/>
  <c r="EQ901" i="6" s="1"/>
  <c r="EX898" i="6"/>
  <c r="EA898" i="6"/>
  <c r="EB898" i="6" s="1"/>
  <c r="EE898" i="6"/>
  <c r="EF898" i="6" s="1"/>
  <c r="BQ898" i="6"/>
  <c r="BR898" i="6" s="1"/>
  <c r="BS898" i="6" s="1"/>
  <c r="BK898" i="6"/>
  <c r="BE898" i="6"/>
  <c r="ES898" i="6" s="1"/>
  <c r="AY898" i="6"/>
  <c r="EQ898" i="6" s="1"/>
  <c r="EO898" i="6"/>
  <c r="EN898" i="6"/>
  <c r="EM898" i="6"/>
  <c r="EL898" i="6"/>
  <c r="EK898" i="6"/>
  <c r="EI898" i="6"/>
  <c r="EG898" i="6"/>
  <c r="EX226" i="6"/>
  <c r="EV226" i="6"/>
  <c r="EU226" i="6"/>
  <c r="ET226" i="6"/>
  <c r="ES226" i="6"/>
  <c r="ER226" i="6"/>
  <c r="EQ226" i="6"/>
  <c r="BV226" i="6"/>
  <c r="CE226" i="6" s="1"/>
  <c r="BU226" i="6"/>
  <c r="BM226" i="6"/>
  <c r="EW226" i="6" s="1"/>
  <c r="BG226" i="6"/>
  <c r="BA226" i="6"/>
  <c r="AS226" i="6"/>
  <c r="AT226" i="6" s="1"/>
  <c r="AN226" i="6"/>
  <c r="EN226" i="6" s="1"/>
  <c r="AM226" i="6"/>
  <c r="EM226" i="6" s="1"/>
  <c r="AH226" i="6"/>
  <c r="EL226" i="6" s="1"/>
  <c r="AG226" i="6"/>
  <c r="EK226" i="6" s="1"/>
  <c r="AA226" i="6"/>
  <c r="EI226" i="6" s="1"/>
  <c r="Z226" i="6"/>
  <c r="AB226" i="6" s="1"/>
  <c r="U226" i="6"/>
  <c r="EG226" i="6" s="1"/>
  <c r="T226" i="6"/>
  <c r="BS226" i="6" s="1"/>
  <c r="W227" i="6"/>
  <c r="AC227" i="6"/>
  <c r="AI227" i="6"/>
  <c r="AO227" i="6"/>
  <c r="AT227" i="6"/>
  <c r="AU227" i="6" s="1"/>
  <c r="BA227" i="6"/>
  <c r="BG227" i="6"/>
  <c r="BM227" i="6"/>
  <c r="EW227" i="6" s="1"/>
  <c r="BS227" i="6"/>
  <c r="CA227" i="6"/>
  <c r="CG227" i="6" s="1"/>
  <c r="CE227" i="6"/>
  <c r="CF227" i="6"/>
  <c r="EA227" i="6"/>
  <c r="EB227" i="6" s="1"/>
  <c r="EU227" i="6" s="1"/>
  <c r="EG227" i="6"/>
  <c r="EH227" i="6"/>
  <c r="EI227" i="6"/>
  <c r="EJ227" i="6"/>
  <c r="EK227" i="6"/>
  <c r="EL227" i="6"/>
  <c r="EM227" i="6"/>
  <c r="EN227" i="6"/>
  <c r="EO227" i="6"/>
  <c r="EQ227" i="6"/>
  <c r="ER227" i="6"/>
  <c r="ES227" i="6"/>
  <c r="ET227" i="6"/>
  <c r="EX227" i="6"/>
  <c r="EY227" i="6"/>
  <c r="EZ227" i="6"/>
  <c r="EX214" i="6"/>
  <c r="EV214" i="6"/>
  <c r="EU214" i="6"/>
  <c r="ET214" i="6"/>
  <c r="ES214" i="6"/>
  <c r="ER214" i="6"/>
  <c r="EQ214" i="6"/>
  <c r="BV214" i="6"/>
  <c r="CE214" i="6" s="1"/>
  <c r="BM214" i="6"/>
  <c r="EW214" i="6" s="1"/>
  <c r="BG214" i="6"/>
  <c r="BA214" i="6"/>
  <c r="AS214" i="6"/>
  <c r="EO214" i="6" s="1"/>
  <c r="AN214" i="6"/>
  <c r="EN214" i="6" s="1"/>
  <c r="AM214" i="6"/>
  <c r="EM214" i="6" s="1"/>
  <c r="AH214" i="6"/>
  <c r="AG214" i="6"/>
  <c r="EK214" i="6" s="1"/>
  <c r="AA214" i="6"/>
  <c r="EI214" i="6" s="1"/>
  <c r="Z214" i="6"/>
  <c r="AB214" i="6" s="1"/>
  <c r="U214" i="6"/>
  <c r="EG214" i="6" s="1"/>
  <c r="T214" i="6"/>
  <c r="BS214" i="6" s="1"/>
  <c r="EX133" i="6"/>
  <c r="ET133" i="6"/>
  <c r="ES133" i="6"/>
  <c r="ER133" i="6"/>
  <c r="EQ133" i="6"/>
  <c r="EA133" i="6"/>
  <c r="EV133" i="6" s="1"/>
  <c r="BV133" i="6"/>
  <c r="CE133" i="6" s="1"/>
  <c r="BS133" i="6"/>
  <c r="BM133" i="6"/>
  <c r="EW133" i="6" s="1"/>
  <c r="BG133" i="6"/>
  <c r="BA133" i="6"/>
  <c r="AS133" i="6"/>
  <c r="EO133" i="6" s="1"/>
  <c r="AN133" i="6"/>
  <c r="EN133" i="6" s="1"/>
  <c r="AM133" i="6"/>
  <c r="EM133" i="6" s="1"/>
  <c r="AH133" i="6"/>
  <c r="EL133" i="6" s="1"/>
  <c r="AG133" i="6"/>
  <c r="EK133" i="6" s="1"/>
  <c r="AB133" i="6"/>
  <c r="EJ133" i="6" s="1"/>
  <c r="AA133" i="6"/>
  <c r="EI133" i="6" s="1"/>
  <c r="V133" i="6"/>
  <c r="EH133" i="6" s="1"/>
  <c r="U133" i="6"/>
  <c r="EG133" i="6" s="1"/>
  <c r="EX109" i="6"/>
  <c r="ET109" i="6"/>
  <c r="ES109" i="6"/>
  <c r="ER109" i="6"/>
  <c r="EQ109" i="6"/>
  <c r="EA109" i="6"/>
  <c r="EV109" i="6" s="1"/>
  <c r="BV109" i="6"/>
  <c r="CE109" i="6" s="1"/>
  <c r="BS109" i="6"/>
  <c r="BM109" i="6"/>
  <c r="EW109" i="6" s="1"/>
  <c r="BG109" i="6"/>
  <c r="BA109" i="6"/>
  <c r="AS109" i="6"/>
  <c r="EO109" i="6" s="1"/>
  <c r="AN109" i="6"/>
  <c r="EN109" i="6" s="1"/>
  <c r="AM109" i="6"/>
  <c r="EM109" i="6" s="1"/>
  <c r="AH109" i="6"/>
  <c r="EL109" i="6" s="1"/>
  <c r="AG109" i="6"/>
  <c r="EK109" i="6" s="1"/>
  <c r="AB109" i="6"/>
  <c r="EJ109" i="6" s="1"/>
  <c r="AA109" i="6"/>
  <c r="EI109" i="6" s="1"/>
  <c r="V109" i="6"/>
  <c r="EH109" i="6" s="1"/>
  <c r="U109" i="6"/>
  <c r="EG109" i="6" s="1"/>
  <c r="EX102" i="6"/>
  <c r="ET102" i="6"/>
  <c r="ES102" i="6"/>
  <c r="ER102" i="6"/>
  <c r="EQ102" i="6"/>
  <c r="EA102" i="6"/>
  <c r="EV102" i="6" s="1"/>
  <c r="BV102" i="6"/>
  <c r="CE102" i="6" s="1"/>
  <c r="BS102" i="6"/>
  <c r="BM102" i="6"/>
  <c r="EW102" i="6" s="1"/>
  <c r="BG102" i="6"/>
  <c r="BA102" i="6"/>
  <c r="AS102" i="6"/>
  <c r="EO102" i="6" s="1"/>
  <c r="AN102" i="6"/>
  <c r="EN102" i="6" s="1"/>
  <c r="AM102" i="6"/>
  <c r="EM102" i="6" s="1"/>
  <c r="AH102" i="6"/>
  <c r="EL102" i="6" s="1"/>
  <c r="AG102" i="6"/>
  <c r="EK102" i="6" s="1"/>
  <c r="AB102" i="6"/>
  <c r="EJ102" i="6" s="1"/>
  <c r="AA102" i="6"/>
  <c r="EI102" i="6" s="1"/>
  <c r="V102" i="6"/>
  <c r="EH102" i="6" s="1"/>
  <c r="U102" i="6"/>
  <c r="EG102" i="6" s="1"/>
  <c r="W103" i="6"/>
  <c r="AC103" i="6"/>
  <c r="AI103" i="6"/>
  <c r="AO103" i="6"/>
  <c r="AT103" i="6"/>
  <c r="AU103" i="6" s="1"/>
  <c r="BA103" i="6"/>
  <c r="BG103" i="6"/>
  <c r="BM103" i="6"/>
  <c r="EW103" i="6" s="1"/>
  <c r="BS103" i="6"/>
  <c r="CA103" i="6"/>
  <c r="CG103" i="6" s="1"/>
  <c r="CE103" i="6"/>
  <c r="CF103" i="6"/>
  <c r="CZ103" i="6"/>
  <c r="DK103" i="6" s="1"/>
  <c r="EE103" i="6" s="1"/>
  <c r="EF103" i="6" s="1"/>
  <c r="EY103" i="6" s="1"/>
  <c r="DB103" i="6"/>
  <c r="DM103" i="6" s="1"/>
  <c r="DC103" i="6"/>
  <c r="DO103" i="6" s="1"/>
  <c r="DP103" i="6" s="1"/>
  <c r="EI103" i="6" s="1"/>
  <c r="DD103" i="6"/>
  <c r="DQ103" i="6" s="1"/>
  <c r="DE103" i="6"/>
  <c r="DT103" i="6" s="1"/>
  <c r="EM103" i="6" s="1"/>
  <c r="DF103" i="6"/>
  <c r="DU103" i="6" s="1"/>
  <c r="EA103" i="6"/>
  <c r="EB103" i="6" s="1"/>
  <c r="EU103" i="6" s="1"/>
  <c r="EQ103" i="6"/>
  <c r="ER103" i="6"/>
  <c r="ES103" i="6"/>
  <c r="ET103" i="6"/>
  <c r="EX103" i="6"/>
  <c r="BW66" i="6"/>
  <c r="AU66" i="6"/>
  <c r="AO66" i="6"/>
  <c r="AC66" i="6"/>
  <c r="EX67" i="6"/>
  <c r="ET67" i="6"/>
  <c r="ES67" i="6"/>
  <c r="ER67" i="6"/>
  <c r="EQ67" i="6"/>
  <c r="EA67" i="6"/>
  <c r="EV67" i="6" s="1"/>
  <c r="BV67" i="6"/>
  <c r="CE67" i="6" s="1"/>
  <c r="BS67" i="6"/>
  <c r="BM67" i="6"/>
  <c r="EW67" i="6" s="1"/>
  <c r="BG67" i="6"/>
  <c r="BA67" i="6"/>
  <c r="AS67" i="6"/>
  <c r="EO67" i="6" s="1"/>
  <c r="AN67" i="6"/>
  <c r="EN67" i="6" s="1"/>
  <c r="AM67" i="6"/>
  <c r="EM67" i="6" s="1"/>
  <c r="AH67" i="6"/>
  <c r="EL67" i="6" s="1"/>
  <c r="AG67" i="6"/>
  <c r="EK67" i="6" s="1"/>
  <c r="AB67" i="6"/>
  <c r="EJ67" i="6" s="1"/>
  <c r="AA67" i="6"/>
  <c r="EI67" i="6" s="1"/>
  <c r="V67" i="6"/>
  <c r="EH67" i="6" s="1"/>
  <c r="U67" i="6"/>
  <c r="EG67" i="6" s="1"/>
  <c r="EL214" i="6" l="1"/>
  <c r="EP227" i="6"/>
  <c r="EU898" i="6"/>
  <c r="AI226" i="6"/>
  <c r="EI901" i="6"/>
  <c r="EN904" i="6"/>
  <c r="EU904" i="6"/>
  <c r="EY918" i="6"/>
  <c r="EY901" i="6"/>
  <c r="EK901" i="6"/>
  <c r="EO904" i="6"/>
  <c r="EG918" i="6"/>
  <c r="EL901" i="6"/>
  <c r="EM901" i="6"/>
  <c r="EG904" i="6"/>
  <c r="EK918" i="6"/>
  <c r="EL918" i="6"/>
  <c r="EN901" i="6"/>
  <c r="EO901" i="6"/>
  <c r="EK904" i="6"/>
  <c r="EM918" i="6"/>
  <c r="EI918" i="6"/>
  <c r="EI904" i="6"/>
  <c r="DN103" i="6"/>
  <c r="EG103" i="6" s="1"/>
  <c r="EH103" i="6"/>
  <c r="DS103" i="6"/>
  <c r="EN103" i="6" s="1"/>
  <c r="EL904" i="6"/>
  <c r="EN918" i="6"/>
  <c r="AU89" i="6"/>
  <c r="EG901" i="6"/>
  <c r="EM904" i="6"/>
  <c r="EO918" i="6"/>
  <c r="AO67" i="6"/>
  <c r="EZ199" i="6"/>
  <c r="CF199" i="6"/>
  <c r="CA199" i="6"/>
  <c r="CG199" i="6" s="1"/>
  <c r="EH199" i="6"/>
  <c r="W199" i="6"/>
  <c r="EZ191" i="6"/>
  <c r="CF191" i="6"/>
  <c r="CA191" i="6"/>
  <c r="CG191" i="6" s="1"/>
  <c r="EH191" i="6"/>
  <c r="W191" i="6"/>
  <c r="EZ187" i="6"/>
  <c r="CF187" i="6"/>
  <c r="CA187" i="6"/>
  <c r="CG187" i="6" s="1"/>
  <c r="EH187" i="6"/>
  <c r="W187" i="6"/>
  <c r="EZ89" i="6"/>
  <c r="CF89" i="6"/>
  <c r="CA89" i="6"/>
  <c r="CG89" i="6" s="1"/>
  <c r="EV103" i="6"/>
  <c r="EJ103" i="6"/>
  <c r="AO102" i="6"/>
  <c r="DV103" i="6"/>
  <c r="EO103" i="6" s="1"/>
  <c r="EP103" i="6"/>
  <c r="DR103" i="6"/>
  <c r="EK103" i="6" s="1"/>
  <c r="EL103" i="6"/>
  <c r="EZ103" i="6"/>
  <c r="AO214" i="6"/>
  <c r="AT214" i="6"/>
  <c r="EP214" i="6" s="1"/>
  <c r="EV227" i="6"/>
  <c r="V918" i="6"/>
  <c r="EH918" i="6" s="1"/>
  <c r="AO918" i="6"/>
  <c r="BF918" i="6"/>
  <c r="ET918" i="6" s="1"/>
  <c r="BF901" i="6"/>
  <c r="ET901" i="6" s="1"/>
  <c r="AC67" i="6"/>
  <c r="AO109" i="6"/>
  <c r="AO133" i="6"/>
  <c r="EB133" i="6"/>
  <c r="EU133" i="6" s="1"/>
  <c r="V898" i="6"/>
  <c r="EH898" i="6" s="1"/>
  <c r="AO898" i="6"/>
  <c r="BF898" i="6"/>
  <c r="ET898" i="6" s="1"/>
  <c r="V904" i="6"/>
  <c r="EH904" i="6" s="1"/>
  <c r="AO904" i="6"/>
  <c r="BF904" i="6"/>
  <c r="ET904" i="6" s="1"/>
  <c r="V909" i="6"/>
  <c r="EH909" i="6" s="1"/>
  <c r="AO909" i="6"/>
  <c r="BF909" i="6"/>
  <c r="ET909" i="6" s="1"/>
  <c r="AC102" i="6"/>
  <c r="AC109" i="6"/>
  <c r="AC133" i="6"/>
  <c r="V901" i="6"/>
  <c r="EH901" i="6" s="1"/>
  <c r="AO901" i="6"/>
  <c r="V914" i="6"/>
  <c r="EH914" i="6" s="1"/>
  <c r="AO914" i="6"/>
  <c r="BF914" i="6"/>
  <c r="ET914" i="6" s="1"/>
  <c r="EU918" i="6"/>
  <c r="EU901" i="6"/>
  <c r="AT918" i="6"/>
  <c r="EP918" i="6" s="1"/>
  <c r="AB918" i="6"/>
  <c r="AI918" i="6"/>
  <c r="AZ918" i="6"/>
  <c r="BL918" i="6"/>
  <c r="BW918" i="6"/>
  <c r="CE918" i="6"/>
  <c r="AT914" i="6"/>
  <c r="EP914" i="6" s="1"/>
  <c r="EJ914" i="6"/>
  <c r="AC914" i="6"/>
  <c r="ER914" i="6"/>
  <c r="BA914" i="6"/>
  <c r="EV914" i="6"/>
  <c r="BM914" i="6"/>
  <c r="EW914" i="6" s="1"/>
  <c r="EI914" i="6"/>
  <c r="EQ914" i="6"/>
  <c r="EU914" i="6"/>
  <c r="EY914" i="6"/>
  <c r="AI914" i="6"/>
  <c r="BW914" i="6"/>
  <c r="AT909" i="6"/>
  <c r="EP909" i="6" s="1"/>
  <c r="EJ909" i="6"/>
  <c r="AC909" i="6"/>
  <c r="ER909" i="6"/>
  <c r="BA909" i="6"/>
  <c r="EV909" i="6"/>
  <c r="BM909" i="6"/>
  <c r="EW909" i="6" s="1"/>
  <c r="EI909" i="6"/>
  <c r="EQ909" i="6"/>
  <c r="EU909" i="6"/>
  <c r="EY909" i="6"/>
  <c r="AI909" i="6"/>
  <c r="BW909" i="6"/>
  <c r="AT904" i="6"/>
  <c r="EP904" i="6" s="1"/>
  <c r="EY904" i="6"/>
  <c r="AB904" i="6"/>
  <c r="AI904" i="6"/>
  <c r="AZ904" i="6"/>
  <c r="BL904" i="6"/>
  <c r="BW904" i="6"/>
  <c r="CE904" i="6"/>
  <c r="AT901" i="6"/>
  <c r="EP901" i="6" s="1"/>
  <c r="AB901" i="6"/>
  <c r="AI901" i="6"/>
  <c r="AZ901" i="6"/>
  <c r="BL901" i="6"/>
  <c r="BW901" i="6"/>
  <c r="CE901" i="6"/>
  <c r="AT898" i="6"/>
  <c r="EP898" i="6" s="1"/>
  <c r="EY898" i="6"/>
  <c r="AB898" i="6"/>
  <c r="AI898" i="6"/>
  <c r="AZ898" i="6"/>
  <c r="BL898" i="6"/>
  <c r="BW898" i="6"/>
  <c r="CE898" i="6"/>
  <c r="EJ226" i="6"/>
  <c r="AC226" i="6"/>
  <c r="EP226" i="6"/>
  <c r="AU226" i="6"/>
  <c r="V226" i="6"/>
  <c r="EO226" i="6"/>
  <c r="EY226" i="6"/>
  <c r="AO226" i="6"/>
  <c r="BW226" i="6"/>
  <c r="EJ214" i="6"/>
  <c r="AC214" i="6"/>
  <c r="EY214" i="6"/>
  <c r="V214" i="6"/>
  <c r="AI214" i="6"/>
  <c r="BW214" i="6"/>
  <c r="AT133" i="6"/>
  <c r="EP133" i="6" s="1"/>
  <c r="EY133" i="6"/>
  <c r="W133" i="6"/>
  <c r="AI133" i="6"/>
  <c r="BW133" i="6"/>
  <c r="AT109" i="6"/>
  <c r="EP109" i="6" s="1"/>
  <c r="EY109" i="6"/>
  <c r="W109" i="6"/>
  <c r="AI109" i="6"/>
  <c r="BW109" i="6"/>
  <c r="EB109" i="6"/>
  <c r="EU109" i="6" s="1"/>
  <c r="AT102" i="6"/>
  <c r="EP102" i="6" s="1"/>
  <c r="EY102" i="6"/>
  <c r="W102" i="6"/>
  <c r="AI102" i="6"/>
  <c r="BW102" i="6"/>
  <c r="EB102" i="6"/>
  <c r="EU102" i="6" s="1"/>
  <c r="AT67" i="6"/>
  <c r="EP67" i="6" s="1"/>
  <c r="EY67" i="6"/>
  <c r="W67" i="6"/>
  <c r="AI67" i="6"/>
  <c r="BW67" i="6"/>
  <c r="EB67" i="6"/>
  <c r="EU67" i="6" s="1"/>
  <c r="BG898" i="6" l="1"/>
  <c r="BG901" i="6"/>
  <c r="BG914" i="6"/>
  <c r="BG918" i="6"/>
  <c r="AU133" i="6"/>
  <c r="BG904" i="6"/>
  <c r="AU109" i="6"/>
  <c r="W898" i="6"/>
  <c r="W901" i="6"/>
  <c r="W904" i="6"/>
  <c r="BG909" i="6"/>
  <c r="W918" i="6"/>
  <c r="AU901" i="6"/>
  <c r="W914" i="6"/>
  <c r="AU67" i="6"/>
  <c r="AU214" i="6"/>
  <c r="W909" i="6"/>
  <c r="AU918" i="6"/>
  <c r="AU102" i="6"/>
  <c r="AU898" i="6"/>
  <c r="AU904" i="6"/>
  <c r="AU909" i="6"/>
  <c r="EZ918" i="6"/>
  <c r="CF918" i="6"/>
  <c r="CA918" i="6"/>
  <c r="CG918" i="6" s="1"/>
  <c r="EJ918" i="6"/>
  <c r="AC918" i="6"/>
  <c r="EV918" i="6"/>
  <c r="BM918" i="6"/>
  <c r="EW918" i="6" s="1"/>
  <c r="ER918" i="6"/>
  <c r="BA918" i="6"/>
  <c r="AU914" i="6"/>
  <c r="EZ914" i="6"/>
  <c r="CF914" i="6"/>
  <c r="CA914" i="6"/>
  <c r="CG914" i="6" s="1"/>
  <c r="EZ909" i="6"/>
  <c r="CF909" i="6"/>
  <c r="CA909" i="6"/>
  <c r="CG909" i="6" s="1"/>
  <c r="EV904" i="6"/>
  <c r="BM904" i="6"/>
  <c r="EW904" i="6" s="1"/>
  <c r="ER904" i="6"/>
  <c r="BA904" i="6"/>
  <c r="EZ904" i="6"/>
  <c r="CF904" i="6"/>
  <c r="CA904" i="6"/>
  <c r="CG904" i="6" s="1"/>
  <c r="EJ904" i="6"/>
  <c r="AC904" i="6"/>
  <c r="EZ901" i="6"/>
  <c r="CF901" i="6"/>
  <c r="CA901" i="6"/>
  <c r="CG901" i="6" s="1"/>
  <c r="EJ901" i="6"/>
  <c r="AC901" i="6"/>
  <c r="EV901" i="6"/>
  <c r="BM901" i="6"/>
  <c r="EW901" i="6" s="1"/>
  <c r="ER901" i="6"/>
  <c r="BA901" i="6"/>
  <c r="EV898" i="6"/>
  <c r="BM898" i="6"/>
  <c r="EW898" i="6" s="1"/>
  <c r="ER898" i="6"/>
  <c r="BA898" i="6"/>
  <c r="EZ898" i="6"/>
  <c r="CF898" i="6"/>
  <c r="CA898" i="6"/>
  <c r="CG898" i="6" s="1"/>
  <c r="EJ898" i="6"/>
  <c r="AC898" i="6"/>
  <c r="EZ226" i="6"/>
  <c r="CF226" i="6"/>
  <c r="CA226" i="6"/>
  <c r="CG226" i="6" s="1"/>
  <c r="EH226" i="6"/>
  <c r="W226" i="6"/>
  <c r="EH214" i="6"/>
  <c r="W214" i="6"/>
  <c r="EZ214" i="6"/>
  <c r="CF214" i="6"/>
  <c r="CA214" i="6"/>
  <c r="CG214" i="6" s="1"/>
  <c r="EZ133" i="6"/>
  <c r="CF133" i="6"/>
  <c r="CA133" i="6"/>
  <c r="CG133" i="6" s="1"/>
  <c r="EZ109" i="6"/>
  <c r="CF109" i="6"/>
  <c r="CA109" i="6"/>
  <c r="CG109" i="6" s="1"/>
  <c r="EZ102" i="6"/>
  <c r="CF102" i="6"/>
  <c r="CA102" i="6"/>
  <c r="CG102" i="6" s="1"/>
  <c r="EZ67" i="6"/>
  <c r="CF67" i="6"/>
  <c r="CA67" i="6"/>
  <c r="CG67" i="6" s="1"/>
  <c r="DF524" i="6" l="1"/>
  <c r="CZ524" i="6"/>
  <c r="ES526" i="6"/>
  <c r="ET526" i="6"/>
  <c r="EU526" i="6"/>
  <c r="EV526" i="6"/>
  <c r="EW526" i="6"/>
  <c r="EX526" i="6"/>
  <c r="EG526" i="6"/>
  <c r="EH526" i="6"/>
  <c r="CE525" i="6"/>
  <c r="CE527" i="6"/>
  <c r="BV526" i="6"/>
  <c r="EY526" i="6" s="1"/>
  <c r="AZ526" i="6"/>
  <c r="ER526" i="6" s="1"/>
  <c r="AY526" i="6"/>
  <c r="EQ526" i="6" s="1"/>
  <c r="AS526" i="6"/>
  <c r="AT526" i="6" s="1"/>
  <c r="AU526" i="6" s="1"/>
  <c r="AN526" i="6"/>
  <c r="AO526" i="6" s="1"/>
  <c r="AM526" i="6"/>
  <c r="EM526" i="6" s="1"/>
  <c r="AG526" i="6"/>
  <c r="EK526" i="6" s="1"/>
  <c r="AF526" i="6"/>
  <c r="AH526" i="6" s="1"/>
  <c r="AI526" i="6" s="1"/>
  <c r="AA526" i="6"/>
  <c r="AB526" i="6" s="1"/>
  <c r="AC526" i="6" s="1"/>
  <c r="Z526" i="6"/>
  <c r="BA526" i="6" l="1"/>
  <c r="EJ526" i="6"/>
  <c r="EI526" i="6"/>
  <c r="EL526" i="6"/>
  <c r="EN526" i="6"/>
  <c r="BW526" i="6"/>
  <c r="EZ526" i="6" s="1"/>
  <c r="CE526" i="6"/>
  <c r="EP526" i="6"/>
  <c r="EO526" i="6"/>
  <c r="DI987" i="6"/>
  <c r="EA987" i="6" s="1"/>
  <c r="EB987" i="6" s="1"/>
  <c r="DH987" i="6"/>
  <c r="DY987" i="6" s="1"/>
  <c r="DZ987" i="6" s="1"/>
  <c r="DG987" i="6"/>
  <c r="DW987" i="6" s="1"/>
  <c r="DX987" i="6" s="1"/>
  <c r="DU987" i="6"/>
  <c r="DV987" i="6" s="1"/>
  <c r="CF526" i="6" l="1"/>
  <c r="DK987" i="6"/>
  <c r="EE987" i="6"/>
  <c r="EF987" i="6" s="1"/>
  <c r="CO987" i="6"/>
  <c r="CP987" i="6"/>
  <c r="CK987" i="6"/>
  <c r="DE1157" i="6" l="1"/>
  <c r="BW1050" i="6" l="1"/>
  <c r="DK1058" i="6" l="1"/>
  <c r="DV1053" i="6"/>
  <c r="DU1053" i="6" s="1"/>
  <c r="DK1053" i="6"/>
  <c r="DV1048" i="6"/>
  <c r="DU1048" i="6" s="1"/>
  <c r="DK1048" i="6"/>
  <c r="EX1071" i="6" l="1"/>
  <c r="EA1071" i="6"/>
  <c r="EB1071" i="6" s="1"/>
  <c r="BV1071" i="6"/>
  <c r="CE1071" i="6" s="1"/>
  <c r="BQ1071" i="6"/>
  <c r="BR1071" i="6" s="1"/>
  <c r="BS1071" i="6" s="1"/>
  <c r="BK1071" i="6"/>
  <c r="BL1071" i="6" s="1"/>
  <c r="BE1071" i="6"/>
  <c r="ES1071" i="6" s="1"/>
  <c r="AY1071" i="6"/>
  <c r="AZ1071" i="6" s="1"/>
  <c r="AS1071" i="6"/>
  <c r="EO1071" i="6" s="1"/>
  <c r="AM1071" i="6"/>
  <c r="AN1071" i="6" s="1"/>
  <c r="AG1071" i="6"/>
  <c r="EK1071" i="6" s="1"/>
  <c r="AA1071" i="6"/>
  <c r="AB1071" i="6" s="1"/>
  <c r="U1071" i="6"/>
  <c r="EG1071" i="6" s="1"/>
  <c r="EX1063" i="6"/>
  <c r="EA1063" i="6"/>
  <c r="EB1063" i="6" s="1"/>
  <c r="DQ1063" i="6"/>
  <c r="DR1063" i="6" s="1"/>
  <c r="DO1063" i="6"/>
  <c r="DP1063" i="6" s="1"/>
  <c r="BV1063" i="6"/>
  <c r="CE1063" i="6" s="1"/>
  <c r="BQ1063" i="6"/>
  <c r="BR1063" i="6" s="1"/>
  <c r="BS1063" i="6" s="1"/>
  <c r="BK1063" i="6"/>
  <c r="BL1063" i="6" s="1"/>
  <c r="BE1063" i="6"/>
  <c r="ES1063" i="6" s="1"/>
  <c r="AY1063" i="6"/>
  <c r="AZ1063" i="6" s="1"/>
  <c r="AS1063" i="6"/>
  <c r="EO1063" i="6" s="1"/>
  <c r="AM1063" i="6"/>
  <c r="AN1063" i="6" s="1"/>
  <c r="AG1063" i="6"/>
  <c r="AA1063" i="6"/>
  <c r="AB1063" i="6" s="1"/>
  <c r="U1063" i="6"/>
  <c r="EG1063" i="6" s="1"/>
  <c r="EX1056" i="6"/>
  <c r="EH1056" i="6"/>
  <c r="EG1056" i="6"/>
  <c r="EA1056" i="6"/>
  <c r="EB1056" i="6" s="1"/>
  <c r="BV1056" i="6"/>
  <c r="CE1056" i="6" s="1"/>
  <c r="BQ1056" i="6"/>
  <c r="BR1056" i="6" s="1"/>
  <c r="BS1056" i="6" s="1"/>
  <c r="BK1056" i="6"/>
  <c r="BL1056" i="6" s="1"/>
  <c r="BE1056" i="6"/>
  <c r="ES1056" i="6" s="1"/>
  <c r="AY1056" i="6"/>
  <c r="AZ1056" i="6" s="1"/>
  <c r="AS1056" i="6"/>
  <c r="EO1056" i="6" s="1"/>
  <c r="AM1056" i="6"/>
  <c r="AN1056" i="6" s="1"/>
  <c r="AG1056" i="6"/>
  <c r="EK1056" i="6" s="1"/>
  <c r="AA1056" i="6"/>
  <c r="AB1056" i="6" s="1"/>
  <c r="EX1051" i="6"/>
  <c r="EH1051" i="6"/>
  <c r="EG1051" i="6"/>
  <c r="EA1051" i="6"/>
  <c r="EB1051" i="6" s="1"/>
  <c r="BV1051" i="6"/>
  <c r="CE1051" i="6" s="1"/>
  <c r="BQ1051" i="6"/>
  <c r="BR1051" i="6" s="1"/>
  <c r="BS1051" i="6" s="1"/>
  <c r="BK1051" i="6"/>
  <c r="BL1051" i="6" s="1"/>
  <c r="BE1051" i="6"/>
  <c r="ES1051" i="6" s="1"/>
  <c r="AY1051" i="6"/>
  <c r="AZ1051" i="6" s="1"/>
  <c r="AS1051" i="6"/>
  <c r="EO1051" i="6" s="1"/>
  <c r="AM1051" i="6"/>
  <c r="AN1051" i="6" s="1"/>
  <c r="AG1051" i="6"/>
  <c r="EK1051" i="6" s="1"/>
  <c r="AA1051" i="6"/>
  <c r="AB1051" i="6" s="1"/>
  <c r="AH1056" i="6" l="1"/>
  <c r="EL1056" i="6" s="1"/>
  <c r="AH1071" i="6"/>
  <c r="EL1071" i="6" s="1"/>
  <c r="BF1063" i="6"/>
  <c r="ET1063" i="6" s="1"/>
  <c r="V1063" i="6"/>
  <c r="EH1063" i="6" s="1"/>
  <c r="EK1063" i="6"/>
  <c r="BF1051" i="6"/>
  <c r="ET1051" i="6" s="1"/>
  <c r="AH1051" i="6"/>
  <c r="EL1051" i="6" s="1"/>
  <c r="BF1056" i="6"/>
  <c r="ET1056" i="6" s="1"/>
  <c r="AH1063" i="6"/>
  <c r="EL1063" i="6" s="1"/>
  <c r="V1071" i="6"/>
  <c r="EH1071" i="6" s="1"/>
  <c r="BF1071" i="6"/>
  <c r="ET1071" i="6" s="1"/>
  <c r="AT1071" i="6"/>
  <c r="EP1071" i="6" s="1"/>
  <c r="AT1063" i="6"/>
  <c r="EP1063" i="6" s="1"/>
  <c r="AT1056" i="6"/>
  <c r="EP1056" i="6" s="1"/>
  <c r="AT1051" i="6"/>
  <c r="EP1051" i="6" s="1"/>
  <c r="EJ1071" i="6"/>
  <c r="AC1071" i="6"/>
  <c r="ER1071" i="6"/>
  <c r="BA1071" i="6"/>
  <c r="EN1071" i="6"/>
  <c r="AO1071" i="6"/>
  <c r="EV1071" i="6"/>
  <c r="BM1071" i="6"/>
  <c r="EW1071" i="6" s="1"/>
  <c r="EI1071" i="6"/>
  <c r="EM1071" i="6"/>
  <c r="EQ1071" i="6"/>
  <c r="EU1071" i="6"/>
  <c r="EY1071" i="6"/>
  <c r="BW1071" i="6"/>
  <c r="EJ1063" i="6"/>
  <c r="AC1063" i="6"/>
  <c r="ER1063" i="6"/>
  <c r="BA1063" i="6"/>
  <c r="EN1063" i="6"/>
  <c r="AO1063" i="6"/>
  <c r="EV1063" i="6"/>
  <c r="BM1063" i="6"/>
  <c r="EW1063" i="6" s="1"/>
  <c r="EI1063" i="6"/>
  <c r="EM1063" i="6"/>
  <c r="EQ1063" i="6"/>
  <c r="EU1063" i="6"/>
  <c r="EY1063" i="6"/>
  <c r="BW1063" i="6"/>
  <c r="EJ1056" i="6"/>
  <c r="AC1056" i="6"/>
  <c r="ER1056" i="6"/>
  <c r="BA1056" i="6"/>
  <c r="EN1056" i="6"/>
  <c r="AO1056" i="6"/>
  <c r="EV1056" i="6"/>
  <c r="BM1056" i="6"/>
  <c r="EW1056" i="6" s="1"/>
  <c r="EI1056" i="6"/>
  <c r="EM1056" i="6"/>
  <c r="EQ1056" i="6"/>
  <c r="EU1056" i="6"/>
  <c r="EY1056" i="6"/>
  <c r="BW1056" i="6"/>
  <c r="ER1051" i="6"/>
  <c r="BA1051" i="6"/>
  <c r="EJ1051" i="6"/>
  <c r="AC1051" i="6"/>
  <c r="EN1051" i="6"/>
  <c r="AO1051" i="6"/>
  <c r="EV1051" i="6"/>
  <c r="BM1051" i="6"/>
  <c r="EW1051" i="6" s="1"/>
  <c r="EI1051" i="6"/>
  <c r="EM1051" i="6"/>
  <c r="EQ1051" i="6"/>
  <c r="EU1051" i="6"/>
  <c r="EY1051" i="6"/>
  <c r="BW1051" i="6"/>
  <c r="BE885" i="6"/>
  <c r="BF885" i="6" s="1"/>
  <c r="BG885" i="6" s="1"/>
  <c r="AY885" i="6"/>
  <c r="AZ885" i="6" s="1"/>
  <c r="BA885" i="6" s="1"/>
  <c r="AS885" i="6"/>
  <c r="AT885" i="6" s="1"/>
  <c r="AU885" i="6" s="1"/>
  <c r="AM885" i="6"/>
  <c r="AN885" i="6"/>
  <c r="AO885" i="6" s="1"/>
  <c r="AG885" i="6"/>
  <c r="AH885" i="6"/>
  <c r="AI885" i="6" s="1"/>
  <c r="BV885" i="6"/>
  <c r="BW885" i="6"/>
  <c r="AI1063" i="6" l="1"/>
  <c r="AI1051" i="6"/>
  <c r="BG1063" i="6"/>
  <c r="AI1056" i="6"/>
  <c r="AU1063" i="6"/>
  <c r="AU1051" i="6"/>
  <c r="BG1071" i="6"/>
  <c r="AU1056" i="6"/>
  <c r="AI1071" i="6"/>
  <c r="BG1051" i="6"/>
  <c r="W1063" i="6"/>
  <c r="BG1056" i="6"/>
  <c r="AU1071" i="6"/>
  <c r="W1071" i="6"/>
  <c r="EZ1071" i="6"/>
  <c r="CF1071" i="6"/>
  <c r="CA1071" i="6"/>
  <c r="CG1071" i="6" s="1"/>
  <c r="EZ1063" i="6"/>
  <c r="CF1063" i="6"/>
  <c r="CA1063" i="6"/>
  <c r="CG1063" i="6" s="1"/>
  <c r="EZ1056" i="6"/>
  <c r="CF1056" i="6"/>
  <c r="CA1056" i="6"/>
  <c r="CG1056" i="6" s="1"/>
  <c r="EZ1051" i="6"/>
  <c r="CF1051" i="6"/>
  <c r="CA1051" i="6"/>
  <c r="CG1051" i="6" s="1"/>
  <c r="EC511" i="6"/>
  <c r="ED511" i="6"/>
  <c r="BG884" i="6"/>
  <c r="EL986" i="6" l="1"/>
  <c r="EK986" i="6" s="1"/>
  <c r="EX986" i="6"/>
  <c r="EL987" i="6"/>
  <c r="EK987" i="6" s="1"/>
  <c r="EX987" i="6"/>
  <c r="EJ982" i="6"/>
  <c r="EI982" i="6"/>
  <c r="EH982" i="6"/>
  <c r="EG982" i="6"/>
  <c r="ED982" i="6"/>
  <c r="EC982" i="6"/>
  <c r="BV987" i="6" l="1"/>
  <c r="BR987" i="6"/>
  <c r="BS987" i="6" s="1"/>
  <c r="BK987" i="6"/>
  <c r="BE987" i="6"/>
  <c r="AY987" i="6"/>
  <c r="EQ987" i="6" s="1"/>
  <c r="AS987" i="6"/>
  <c r="AM987" i="6"/>
  <c r="AZ987" i="6" l="1"/>
  <c r="CE987" i="6"/>
  <c r="EY987" i="6"/>
  <c r="BF987" i="6"/>
  <c r="ES987" i="6"/>
  <c r="AN987" i="6"/>
  <c r="EM987" i="6"/>
  <c r="AT987" i="6"/>
  <c r="EO987" i="6"/>
  <c r="BL987" i="6"/>
  <c r="EU987" i="6"/>
  <c r="BW987" i="6"/>
  <c r="EZ987" i="6" s="1"/>
  <c r="DK975" i="6"/>
  <c r="BV975" i="6"/>
  <c r="DV975" i="6"/>
  <c r="DU975" i="6" s="1"/>
  <c r="DT975" i="6"/>
  <c r="DS975" i="6" s="1"/>
  <c r="DR975" i="6"/>
  <c r="DQ975" i="6" s="1"/>
  <c r="DK973" i="6"/>
  <c r="AU987" i="6" l="1"/>
  <c r="EP987" i="6"/>
  <c r="BG987" i="6"/>
  <c r="ET987" i="6"/>
  <c r="BM987" i="6"/>
  <c r="EW987" i="6" s="1"/>
  <c r="EV987" i="6"/>
  <c r="AO987" i="6"/>
  <c r="EN987" i="6"/>
  <c r="BA987" i="6"/>
  <c r="ER987" i="6"/>
  <c r="CA987" i="6"/>
  <c r="CG987" i="6" s="1"/>
  <c r="CF987" i="6"/>
  <c r="EE975" i="6"/>
  <c r="EF975" i="6" s="1"/>
  <c r="AS32" i="6"/>
  <c r="ED1020" i="6" l="1"/>
  <c r="EC1020" i="6"/>
  <c r="DZ1020" i="6"/>
  <c r="DY1020" i="6"/>
  <c r="DX1020" i="6"/>
  <c r="DW1020" i="6"/>
  <c r="Q1020" i="6"/>
  <c r="P1020" i="6"/>
  <c r="AS1076" i="6"/>
  <c r="AT1076" i="6" s="1"/>
  <c r="AU1076" i="6" s="1"/>
  <c r="AG1076" i="6"/>
  <c r="AH1076" i="6" s="1"/>
  <c r="AI1076" i="6" s="1"/>
  <c r="EX1076" i="6"/>
  <c r="EW1076" i="6"/>
  <c r="ET1076" i="6"/>
  <c r="ES1076" i="6"/>
  <c r="ER1076" i="6"/>
  <c r="EQ1076" i="6"/>
  <c r="EJ1076" i="6"/>
  <c r="EI1076" i="6"/>
  <c r="EH1076" i="6"/>
  <c r="EG1076" i="6"/>
  <c r="EV1076" i="6"/>
  <c r="BV1076" i="6"/>
  <c r="AM1076" i="6"/>
  <c r="EM1076" i="6" s="1"/>
  <c r="EK1076" i="6" l="1"/>
  <c r="EO1076" i="6"/>
  <c r="AN1076" i="6"/>
  <c r="EN1076" i="6" s="1"/>
  <c r="EY1076" i="6"/>
  <c r="BW1076" i="6"/>
  <c r="CE1076" i="6"/>
  <c r="EL1076" i="6"/>
  <c r="EP1076" i="6"/>
  <c r="EU1076" i="6"/>
  <c r="BQ1163" i="6"/>
  <c r="EX1167" i="6"/>
  <c r="EL1167" i="6"/>
  <c r="EK1167" i="6"/>
  <c r="EJ1167" i="6"/>
  <c r="EI1167" i="6"/>
  <c r="EH1167" i="6"/>
  <c r="EG1167" i="6"/>
  <c r="BV1167" i="6"/>
  <c r="CE1167" i="6" s="1"/>
  <c r="BR1167" i="6"/>
  <c r="BS1167" i="6" s="1"/>
  <c r="BK1167" i="6"/>
  <c r="BL1167" i="6" s="1"/>
  <c r="BE1167" i="6"/>
  <c r="BF1167" i="6" s="1"/>
  <c r="AY1167" i="6"/>
  <c r="AS1167" i="6"/>
  <c r="AT1167" i="6" s="1"/>
  <c r="AM1167" i="6"/>
  <c r="CE1157" i="6"/>
  <c r="AS1158" i="6"/>
  <c r="AT1158" i="6" s="1"/>
  <c r="AY1158" i="6"/>
  <c r="EX1158" i="6"/>
  <c r="EL1158" i="6"/>
  <c r="EK1158" i="6"/>
  <c r="EJ1158" i="6"/>
  <c r="EI1158" i="6"/>
  <c r="EH1158" i="6"/>
  <c r="EG1158" i="6"/>
  <c r="BV1158" i="6"/>
  <c r="CE1158" i="6" s="1"/>
  <c r="BR1158" i="6"/>
  <c r="BS1158" i="6" s="1"/>
  <c r="BK1158" i="6"/>
  <c r="EU1158" i="6" s="1"/>
  <c r="BE1158" i="6"/>
  <c r="BF1158" i="6" s="1"/>
  <c r="AM1158" i="6"/>
  <c r="AN1158" i="6" s="1"/>
  <c r="AI1158" i="6"/>
  <c r="AS985" i="6"/>
  <c r="AM985" i="6"/>
  <c r="BV985" i="6"/>
  <c r="EX985" i="6"/>
  <c r="EA985" i="6"/>
  <c r="EB985" i="6" s="1"/>
  <c r="DY985" i="6"/>
  <c r="DZ985" i="6" s="1"/>
  <c r="DW985" i="6"/>
  <c r="DX985" i="6" s="1"/>
  <c r="DU985" i="6"/>
  <c r="DV985" i="6" s="1"/>
  <c r="DS985" i="6"/>
  <c r="DT985" i="6" s="1"/>
  <c r="DQ985" i="6"/>
  <c r="DR985" i="6" s="1"/>
  <c r="DK985" i="6"/>
  <c r="EF985" i="6" s="1"/>
  <c r="EE985" i="6" s="1"/>
  <c r="BQ985" i="6"/>
  <c r="BR985" i="6" s="1"/>
  <c r="BS985" i="6" s="1"/>
  <c r="BK985" i="6"/>
  <c r="BL985" i="6" s="1"/>
  <c r="BE985" i="6"/>
  <c r="AY985" i="6"/>
  <c r="AG985" i="6"/>
  <c r="AH985" i="6" l="1"/>
  <c r="AG982" i="6"/>
  <c r="AT985" i="6"/>
  <c r="AU985" i="6" s="1"/>
  <c r="AY1163" i="6"/>
  <c r="AO1076" i="6"/>
  <c r="AM1163" i="6"/>
  <c r="EZ1076" i="6"/>
  <c r="CF1076" i="6"/>
  <c r="CA1076" i="6"/>
  <c r="CG1076" i="6" s="1"/>
  <c r="EL985" i="6"/>
  <c r="EK985" i="6" s="1"/>
  <c r="BE1163" i="6"/>
  <c r="BK1163" i="6"/>
  <c r="BV1163" i="6"/>
  <c r="BL1158" i="6"/>
  <c r="EV1158" i="6" s="1"/>
  <c r="EM985" i="6"/>
  <c r="AZ1167" i="6"/>
  <c r="ER1167" i="6" s="1"/>
  <c r="BG1167" i="6"/>
  <c r="ET1167" i="6"/>
  <c r="EO1167" i="6"/>
  <c r="EP1167" i="6"/>
  <c r="BM1167" i="6"/>
  <c r="EW1167" i="6" s="1"/>
  <c r="EV1167" i="6"/>
  <c r="EM1167" i="6"/>
  <c r="EQ1167" i="6"/>
  <c r="AN1167" i="6"/>
  <c r="ES1167" i="6"/>
  <c r="BW1167" i="6"/>
  <c r="EU1167" i="6"/>
  <c r="AU1167" i="6"/>
  <c r="EQ1158" i="6"/>
  <c r="BG1158" i="6"/>
  <c r="ET1158" i="6"/>
  <c r="AO1158" i="6"/>
  <c r="EN1158" i="6"/>
  <c r="EP1158" i="6"/>
  <c r="AU1158" i="6"/>
  <c r="ES1158" i="6"/>
  <c r="AZ1158" i="6"/>
  <c r="EM1158" i="6"/>
  <c r="EO1158" i="6"/>
  <c r="BW1158" i="6"/>
  <c r="EY1158" i="6"/>
  <c r="ES985" i="6"/>
  <c r="BF985" i="6"/>
  <c r="BG985" i="6" s="1"/>
  <c r="EY985" i="6"/>
  <c r="EO985" i="6"/>
  <c r="EQ985" i="6"/>
  <c r="EV985" i="6"/>
  <c r="BM985" i="6"/>
  <c r="EW985" i="6" s="1"/>
  <c r="AI985" i="6"/>
  <c r="AZ985" i="6"/>
  <c r="AN985" i="6"/>
  <c r="EU985" i="6"/>
  <c r="BW985" i="6"/>
  <c r="CE985" i="6"/>
  <c r="EX1028" i="6"/>
  <c r="EA1028" i="6"/>
  <c r="EB1028" i="6" s="1"/>
  <c r="BQ1028" i="6"/>
  <c r="BR1028" i="6" s="1"/>
  <c r="BS1028" i="6" s="1"/>
  <c r="BK1028" i="6"/>
  <c r="BL1028" i="6" s="1"/>
  <c r="BE1028" i="6"/>
  <c r="ES1028" i="6" s="1"/>
  <c r="AY1028" i="6"/>
  <c r="AZ1028" i="6" s="1"/>
  <c r="AS1028" i="6"/>
  <c r="EO1028" i="6" s="1"/>
  <c r="AM1028" i="6"/>
  <c r="AN1028" i="6" s="1"/>
  <c r="AG1028" i="6"/>
  <c r="AA1028" i="6"/>
  <c r="AB1028" i="6" s="1"/>
  <c r="U1028" i="6"/>
  <c r="V1028" i="6" s="1"/>
  <c r="EH1028" i="6" s="1"/>
  <c r="EP985" i="6" l="1"/>
  <c r="ET985" i="6"/>
  <c r="EK1028" i="6"/>
  <c r="BM1158" i="6"/>
  <c r="EW1158" i="6" s="1"/>
  <c r="EY1167" i="6"/>
  <c r="BA1167" i="6"/>
  <c r="EZ1167" i="6"/>
  <c r="CF1167" i="6"/>
  <c r="CA1167" i="6"/>
  <c r="CG1167" i="6" s="1"/>
  <c r="EN1167" i="6"/>
  <c r="AO1167" i="6"/>
  <c r="ER1158" i="6"/>
  <c r="BA1158" i="6"/>
  <c r="EZ1158" i="6"/>
  <c r="CA1158" i="6"/>
  <c r="CG1158" i="6" s="1"/>
  <c r="CF1158" i="6"/>
  <c r="EZ985" i="6"/>
  <c r="CA985" i="6"/>
  <c r="CG985" i="6" s="1"/>
  <c r="CF985" i="6"/>
  <c r="AO985" i="6"/>
  <c r="EN985" i="6"/>
  <c r="ER985" i="6"/>
  <c r="BA985" i="6"/>
  <c r="BF1028" i="6"/>
  <c r="ET1028" i="6" s="1"/>
  <c r="AH1028" i="6"/>
  <c r="EL1028" i="6" s="1"/>
  <c r="AT1028" i="6"/>
  <c r="EP1028" i="6" s="1"/>
  <c r="EN1028" i="6"/>
  <c r="AO1028" i="6"/>
  <c r="EV1028" i="6"/>
  <c r="BM1028" i="6"/>
  <c r="EW1028" i="6" s="1"/>
  <c r="EJ1028" i="6"/>
  <c r="AC1028" i="6"/>
  <c r="ER1028" i="6"/>
  <c r="BA1028" i="6"/>
  <c r="BV1028" i="6"/>
  <c r="EG1028" i="6"/>
  <c r="EI1028" i="6"/>
  <c r="EM1028" i="6"/>
  <c r="EQ1028" i="6"/>
  <c r="EU1028" i="6"/>
  <c r="DR1100" i="6"/>
  <c r="DT1100" i="6"/>
  <c r="DX1100" i="6"/>
  <c r="AI1028" i="6" l="1"/>
  <c r="AU1028" i="6"/>
  <c r="BG1028" i="6"/>
  <c r="CE1028" i="6"/>
  <c r="BW1028" i="6"/>
  <c r="EY1028" i="6"/>
  <c r="EO535" i="6"/>
  <c r="EP535" i="6"/>
  <c r="EO537" i="6"/>
  <c r="EO538" i="6"/>
  <c r="EP538" i="6"/>
  <c r="EZ1028" i="6" l="1"/>
  <c r="CF1028" i="6"/>
  <c r="CA1028" i="6"/>
  <c r="CG1028" i="6" s="1"/>
  <c r="DS1150" i="6"/>
  <c r="DT1150" i="6"/>
  <c r="DU1150" i="6"/>
  <c r="DV1150" i="6"/>
  <c r="DW1150" i="6"/>
  <c r="DX1150" i="6"/>
  <c r="DY1150" i="6"/>
  <c r="DZ1150" i="6"/>
  <c r="EA1150" i="6"/>
  <c r="EC1150" i="6"/>
  <c r="ED1150" i="6"/>
  <c r="EC1163" i="6"/>
  <c r="ED1163" i="6"/>
  <c r="DS822" i="6" l="1"/>
  <c r="DT822" i="6" s="1"/>
  <c r="DK822" i="6" l="1"/>
  <c r="DK817" i="6"/>
  <c r="EE817" i="6" s="1"/>
  <c r="EF817" i="6" s="1"/>
  <c r="DK818" i="6"/>
  <c r="EE818" i="6" s="1"/>
  <c r="EF818" i="6" s="1"/>
  <c r="DK815" i="6"/>
  <c r="DH818" i="6"/>
  <c r="DY818" i="6" s="1"/>
  <c r="DZ818" i="6" s="1"/>
  <c r="DG818" i="6"/>
  <c r="DW818" i="6" s="1"/>
  <c r="DX818" i="6" s="1"/>
  <c r="DF818" i="6"/>
  <c r="DU818" i="6" s="1"/>
  <c r="DV818" i="6" s="1"/>
  <c r="DH817" i="6"/>
  <c r="DY817" i="6" s="1"/>
  <c r="DZ817" i="6" s="1"/>
  <c r="DG817" i="6"/>
  <c r="DW817" i="6" s="1"/>
  <c r="DX817" i="6" s="1"/>
  <c r="DF817" i="6"/>
  <c r="DU817" i="6" s="1"/>
  <c r="DV817" i="6" s="1"/>
  <c r="DV964" i="6" l="1"/>
  <c r="DK964" i="6"/>
  <c r="EX965" i="6"/>
  <c r="BV965" i="6"/>
  <c r="CE965" i="6" s="1"/>
  <c r="BQ965" i="6"/>
  <c r="BR965" i="6" s="1"/>
  <c r="BS965" i="6" s="1"/>
  <c r="BK965" i="6"/>
  <c r="BL965" i="6" s="1"/>
  <c r="BE965" i="6"/>
  <c r="ES965" i="6" s="1"/>
  <c r="AY965" i="6"/>
  <c r="AZ965" i="6" s="1"/>
  <c r="AS965" i="6"/>
  <c r="EO965" i="6" s="1"/>
  <c r="AM965" i="6"/>
  <c r="AN965" i="6" s="1"/>
  <c r="AG965" i="6"/>
  <c r="AA965" i="6"/>
  <c r="AB965" i="6" s="1"/>
  <c r="U965" i="6"/>
  <c r="EG965" i="6" s="1"/>
  <c r="EK965" i="6" l="1"/>
  <c r="DU964" i="6"/>
  <c r="DU960" i="6" s="1"/>
  <c r="DV960" i="6"/>
  <c r="V965" i="6"/>
  <c r="EH965" i="6" s="1"/>
  <c r="BF965" i="6"/>
  <c r="ET965" i="6" s="1"/>
  <c r="AH965" i="6"/>
  <c r="EL965" i="6" s="1"/>
  <c r="AT965" i="6"/>
  <c r="EP965" i="6" s="1"/>
  <c r="EN965" i="6"/>
  <c r="AO965" i="6"/>
  <c r="EV965" i="6"/>
  <c r="BM965" i="6"/>
  <c r="EW965" i="6" s="1"/>
  <c r="EJ965" i="6"/>
  <c r="AC965" i="6"/>
  <c r="ER965" i="6"/>
  <c r="BA965" i="6"/>
  <c r="EI965" i="6"/>
  <c r="EM965" i="6"/>
  <c r="EQ965" i="6"/>
  <c r="EU965" i="6"/>
  <c r="EY965" i="6"/>
  <c r="BW965" i="6"/>
  <c r="EX167" i="6"/>
  <c r="ET167" i="6"/>
  <c r="ES167" i="6"/>
  <c r="ER167" i="6"/>
  <c r="EQ167" i="6"/>
  <c r="EA167" i="6"/>
  <c r="EV167" i="6" s="1"/>
  <c r="BV167" i="6"/>
  <c r="CE167" i="6" s="1"/>
  <c r="BS167" i="6"/>
  <c r="BM167" i="6"/>
  <c r="EW167" i="6" s="1"/>
  <c r="BG167" i="6"/>
  <c r="BA167" i="6"/>
  <c r="AS167" i="6"/>
  <c r="EO167" i="6" s="1"/>
  <c r="AN167" i="6"/>
  <c r="EN167" i="6" s="1"/>
  <c r="AM167" i="6"/>
  <c r="EM167" i="6" s="1"/>
  <c r="AH167" i="6"/>
  <c r="EL167" i="6" s="1"/>
  <c r="AG167" i="6"/>
  <c r="EK167" i="6" s="1"/>
  <c r="AB167" i="6"/>
  <c r="EJ167" i="6" s="1"/>
  <c r="AA167" i="6"/>
  <c r="EI167" i="6" s="1"/>
  <c r="V167" i="6"/>
  <c r="EH167" i="6" s="1"/>
  <c r="U167" i="6"/>
  <c r="EG167" i="6" s="1"/>
  <c r="EX162" i="6"/>
  <c r="ET162" i="6"/>
  <c r="ES162" i="6"/>
  <c r="ER162" i="6"/>
  <c r="EQ162" i="6"/>
  <c r="EA162" i="6"/>
  <c r="EV162" i="6" s="1"/>
  <c r="BV162" i="6"/>
  <c r="CE162" i="6" s="1"/>
  <c r="BS162" i="6"/>
  <c r="BM162" i="6"/>
  <c r="EW162" i="6" s="1"/>
  <c r="BG162" i="6"/>
  <c r="BA162" i="6"/>
  <c r="AS162" i="6"/>
  <c r="EO162" i="6" s="1"/>
  <c r="AN162" i="6"/>
  <c r="EN162" i="6" s="1"/>
  <c r="AM162" i="6"/>
  <c r="EM162" i="6" s="1"/>
  <c r="AH162" i="6"/>
  <c r="EL162" i="6" s="1"/>
  <c r="AG162" i="6"/>
  <c r="EK162" i="6" s="1"/>
  <c r="AB162" i="6"/>
  <c r="EJ162" i="6" s="1"/>
  <c r="AA162" i="6"/>
  <c r="EI162" i="6" s="1"/>
  <c r="V162" i="6"/>
  <c r="EH162" i="6" s="1"/>
  <c r="U162" i="6"/>
  <c r="EG162" i="6" s="1"/>
  <c r="W163" i="6"/>
  <c r="AC163" i="6"/>
  <c r="AI163" i="6"/>
  <c r="AO163" i="6"/>
  <c r="AT163" i="6"/>
  <c r="AU163" i="6" s="1"/>
  <c r="BA163" i="6"/>
  <c r="BG163" i="6"/>
  <c r="BM163" i="6"/>
  <c r="EW163" i="6" s="1"/>
  <c r="BS163" i="6"/>
  <c r="BW163" i="6"/>
  <c r="CA163" i="6" s="1"/>
  <c r="CG163" i="6" s="1"/>
  <c r="CE163" i="6"/>
  <c r="CZ163" i="6"/>
  <c r="DK163" i="6" s="1"/>
  <c r="EE163" i="6" s="1"/>
  <c r="DB163" i="6"/>
  <c r="DM163" i="6" s="1"/>
  <c r="DC163" i="6"/>
  <c r="DO163" i="6" s="1"/>
  <c r="DE163" i="6"/>
  <c r="DS163" i="6" s="1"/>
  <c r="EN163" i="6" s="1"/>
  <c r="DF163" i="6"/>
  <c r="DU163" i="6" s="1"/>
  <c r="DV163" i="6" s="1"/>
  <c r="EO163" i="6" s="1"/>
  <c r="EA163" i="6"/>
  <c r="EB163" i="6" s="1"/>
  <c r="EU163" i="6" s="1"/>
  <c r="EK163" i="6"/>
  <c r="EL163" i="6"/>
  <c r="EQ163" i="6"/>
  <c r="ER163" i="6"/>
  <c r="ES163" i="6"/>
  <c r="ET163" i="6"/>
  <c r="EX163" i="6"/>
  <c r="EX158" i="6"/>
  <c r="ET158" i="6"/>
  <c r="ES158" i="6"/>
  <c r="ER158" i="6"/>
  <c r="EQ158" i="6"/>
  <c r="EA158" i="6"/>
  <c r="EV158" i="6" s="1"/>
  <c r="BV158" i="6"/>
  <c r="CE158" i="6" s="1"/>
  <c r="BS158" i="6"/>
  <c r="BM158" i="6"/>
  <c r="EW158" i="6" s="1"/>
  <c r="BG158" i="6"/>
  <c r="BA158" i="6"/>
  <c r="AS158" i="6"/>
  <c r="EO158" i="6" s="1"/>
  <c r="AN158" i="6"/>
  <c r="EN158" i="6" s="1"/>
  <c r="AM158" i="6"/>
  <c r="EM158" i="6" s="1"/>
  <c r="AH158" i="6"/>
  <c r="EL158" i="6" s="1"/>
  <c r="AG158" i="6"/>
  <c r="EK158" i="6" s="1"/>
  <c r="AB158" i="6"/>
  <c r="EJ158" i="6" s="1"/>
  <c r="AA158" i="6"/>
  <c r="EI158" i="6" s="1"/>
  <c r="V158" i="6"/>
  <c r="EH158" i="6" s="1"/>
  <c r="U158" i="6"/>
  <c r="EG158" i="6" s="1"/>
  <c r="AU965" i="6" l="1"/>
  <c r="DT163" i="6"/>
  <c r="EM163" i="6" s="1"/>
  <c r="AI965" i="6"/>
  <c r="EV163" i="6"/>
  <c r="W965" i="6"/>
  <c r="EJ163" i="6"/>
  <c r="DP163" i="6"/>
  <c r="EI163" i="6" s="1"/>
  <c r="BG965" i="6"/>
  <c r="AO158" i="6"/>
  <c r="EP163" i="6"/>
  <c r="AO167" i="6"/>
  <c r="EZ965" i="6"/>
  <c r="CF965" i="6"/>
  <c r="CA965" i="6"/>
  <c r="CG965" i="6" s="1"/>
  <c r="AC162" i="6"/>
  <c r="AC167" i="6"/>
  <c r="AC158" i="6"/>
  <c r="AO162" i="6"/>
  <c r="AT167" i="6"/>
  <c r="EP167" i="6" s="1"/>
  <c r="EY167" i="6"/>
  <c r="W167" i="6"/>
  <c r="AI167" i="6"/>
  <c r="BW167" i="6"/>
  <c r="EB167" i="6"/>
  <c r="EU167" i="6" s="1"/>
  <c r="AT162" i="6"/>
  <c r="EP162" i="6" s="1"/>
  <c r="EF163" i="6"/>
  <c r="EY163" i="6" s="1"/>
  <c r="EZ163" i="6"/>
  <c r="DN163" i="6"/>
  <c r="EG163" i="6" s="1"/>
  <c r="EH163" i="6"/>
  <c r="EY162" i="6"/>
  <c r="CF163" i="6"/>
  <c r="W162" i="6"/>
  <c r="AI162" i="6"/>
  <c r="BW162" i="6"/>
  <c r="EB162" i="6"/>
  <c r="EU162" i="6" s="1"/>
  <c r="AT158" i="6"/>
  <c r="EP158" i="6" s="1"/>
  <c r="EY158" i="6"/>
  <c r="W158" i="6"/>
  <c r="AI158" i="6"/>
  <c r="BW158" i="6"/>
  <c r="EB158" i="6"/>
  <c r="EU158" i="6" s="1"/>
  <c r="EX127" i="6"/>
  <c r="ET127" i="6"/>
  <c r="ES127" i="6"/>
  <c r="ER127" i="6"/>
  <c r="EQ127" i="6"/>
  <c r="EA127" i="6"/>
  <c r="EV127" i="6" s="1"/>
  <c r="BV127" i="6"/>
  <c r="CE127" i="6" s="1"/>
  <c r="BS127" i="6"/>
  <c r="BM127" i="6"/>
  <c r="EW127" i="6" s="1"/>
  <c r="BG127" i="6"/>
  <c r="BA127" i="6"/>
  <c r="AS127" i="6"/>
  <c r="EO127" i="6" s="1"/>
  <c r="AN127" i="6"/>
  <c r="EN127" i="6" s="1"/>
  <c r="AM127" i="6"/>
  <c r="EM127" i="6" s="1"/>
  <c r="AH127" i="6"/>
  <c r="EL127" i="6" s="1"/>
  <c r="AG127" i="6"/>
  <c r="EK127" i="6" s="1"/>
  <c r="AB127" i="6"/>
  <c r="EJ127" i="6" s="1"/>
  <c r="AA127" i="6"/>
  <c r="EI127" i="6" s="1"/>
  <c r="V127" i="6"/>
  <c r="EH127" i="6" s="1"/>
  <c r="U127" i="6"/>
  <c r="EG127" i="6" s="1"/>
  <c r="EX117" i="6"/>
  <c r="ET117" i="6"/>
  <c r="ES117" i="6"/>
  <c r="ER117" i="6"/>
  <c r="EQ117" i="6"/>
  <c r="EA117" i="6"/>
  <c r="EV117" i="6" s="1"/>
  <c r="DU117" i="6"/>
  <c r="DV117" i="6" s="1"/>
  <c r="DT117" i="6"/>
  <c r="DS117" i="6"/>
  <c r="BV117" i="6"/>
  <c r="CE117" i="6" s="1"/>
  <c r="BS117" i="6"/>
  <c r="BM117" i="6"/>
  <c r="EW117" i="6" s="1"/>
  <c r="BG117" i="6"/>
  <c r="BA117" i="6"/>
  <c r="AS117" i="6"/>
  <c r="EO117" i="6" s="1"/>
  <c r="AN117" i="6"/>
  <c r="AM117" i="6"/>
  <c r="AH117" i="6"/>
  <c r="EL117" i="6" s="1"/>
  <c r="AG117" i="6"/>
  <c r="EK117" i="6" s="1"/>
  <c r="AB117" i="6"/>
  <c r="EJ117" i="6" s="1"/>
  <c r="AA117" i="6"/>
  <c r="EI117" i="6" s="1"/>
  <c r="V117" i="6"/>
  <c r="EH117" i="6" s="1"/>
  <c r="U117" i="6"/>
  <c r="EG117" i="6" s="1"/>
  <c r="EX113" i="6"/>
  <c r="ET113" i="6"/>
  <c r="ES113" i="6"/>
  <c r="ER113" i="6"/>
  <c r="EQ113" i="6"/>
  <c r="EA113" i="6"/>
  <c r="EV113" i="6" s="1"/>
  <c r="DU113" i="6"/>
  <c r="DV113" i="6" s="1"/>
  <c r="DT113" i="6"/>
  <c r="DS113" i="6"/>
  <c r="BV113" i="6"/>
  <c r="CE113" i="6" s="1"/>
  <c r="BS113" i="6"/>
  <c r="BM113" i="6"/>
  <c r="EW113" i="6" s="1"/>
  <c r="BG113" i="6"/>
  <c r="BA113" i="6"/>
  <c r="AS113" i="6"/>
  <c r="EO113" i="6" s="1"/>
  <c r="AN113" i="6"/>
  <c r="AM113" i="6"/>
  <c r="AH113" i="6"/>
  <c r="EL113" i="6" s="1"/>
  <c r="AG113" i="6"/>
  <c r="EK113" i="6" s="1"/>
  <c r="AB113" i="6"/>
  <c r="EJ113" i="6" s="1"/>
  <c r="AA113" i="6"/>
  <c r="EI113" i="6" s="1"/>
  <c r="V113" i="6"/>
  <c r="EH113" i="6" s="1"/>
  <c r="U113" i="6"/>
  <c r="EG113" i="6" s="1"/>
  <c r="EX108" i="6"/>
  <c r="ET108" i="6"/>
  <c r="ES108" i="6"/>
  <c r="ER108" i="6"/>
  <c r="EQ108" i="6"/>
  <c r="EA108" i="6"/>
  <c r="EV108" i="6" s="1"/>
  <c r="CE108" i="6"/>
  <c r="BS108" i="6"/>
  <c r="BM108" i="6"/>
  <c r="EW108" i="6" s="1"/>
  <c r="BG108" i="6"/>
  <c r="BA108" i="6"/>
  <c r="EO108" i="6"/>
  <c r="EN108" i="6"/>
  <c r="EM108" i="6"/>
  <c r="EL108" i="6"/>
  <c r="EK108" i="6"/>
  <c r="EJ108" i="6"/>
  <c r="EI108" i="6"/>
  <c r="EH108" i="6"/>
  <c r="EG108" i="6"/>
  <c r="EX88" i="6"/>
  <c r="EV88" i="6"/>
  <c r="EU88" i="6"/>
  <c r="ET88" i="6"/>
  <c r="ES88" i="6"/>
  <c r="ER88" i="6"/>
  <c r="EQ88" i="6"/>
  <c r="CE88" i="6"/>
  <c r="BS88" i="6"/>
  <c r="BM88" i="6"/>
  <c r="EW88" i="6" s="1"/>
  <c r="BG88" i="6"/>
  <c r="BA88" i="6"/>
  <c r="EO88" i="6"/>
  <c r="EN88" i="6"/>
  <c r="EM88" i="6"/>
  <c r="EL88" i="6"/>
  <c r="EK88" i="6"/>
  <c r="EJ88" i="6"/>
  <c r="EI88" i="6"/>
  <c r="EH88" i="6"/>
  <c r="EG88" i="6"/>
  <c r="EX83" i="6"/>
  <c r="ET83" i="6"/>
  <c r="ES83" i="6"/>
  <c r="ER83" i="6"/>
  <c r="EQ83" i="6"/>
  <c r="EA83" i="6"/>
  <c r="EV83" i="6" s="1"/>
  <c r="BV83" i="6"/>
  <c r="CE83" i="6" s="1"/>
  <c r="BS83" i="6"/>
  <c r="BM83" i="6"/>
  <c r="EW83" i="6" s="1"/>
  <c r="BG83" i="6"/>
  <c r="BA83" i="6"/>
  <c r="AS83" i="6"/>
  <c r="EO83" i="6" s="1"/>
  <c r="AN83" i="6"/>
  <c r="EN83" i="6" s="1"/>
  <c r="AM83" i="6"/>
  <c r="EM83" i="6" s="1"/>
  <c r="AH83" i="6"/>
  <c r="EL83" i="6" s="1"/>
  <c r="AG83" i="6"/>
  <c r="EK83" i="6" s="1"/>
  <c r="AB83" i="6"/>
  <c r="EJ83" i="6" s="1"/>
  <c r="AA83" i="6"/>
  <c r="EI83" i="6" s="1"/>
  <c r="V83" i="6"/>
  <c r="EH83" i="6" s="1"/>
  <c r="U83" i="6"/>
  <c r="EG83" i="6" s="1"/>
  <c r="EX79" i="6"/>
  <c r="ET79" i="6"/>
  <c r="ES79" i="6"/>
  <c r="ER79" i="6"/>
  <c r="EQ79" i="6"/>
  <c r="EA79" i="6"/>
  <c r="EV79" i="6" s="1"/>
  <c r="BV79" i="6"/>
  <c r="CE79" i="6" s="1"/>
  <c r="BS79" i="6"/>
  <c r="BM79" i="6"/>
  <c r="EW79" i="6" s="1"/>
  <c r="BG79" i="6"/>
  <c r="BA79" i="6"/>
  <c r="AS79" i="6"/>
  <c r="EO79" i="6" s="1"/>
  <c r="AN79" i="6"/>
  <c r="EN79" i="6" s="1"/>
  <c r="AM79" i="6"/>
  <c r="EM79" i="6" s="1"/>
  <c r="AH79" i="6"/>
  <c r="EL79" i="6" s="1"/>
  <c r="AG79" i="6"/>
  <c r="EK79" i="6" s="1"/>
  <c r="AB79" i="6"/>
  <c r="EJ79" i="6" s="1"/>
  <c r="AA79" i="6"/>
  <c r="EI79" i="6" s="1"/>
  <c r="V79" i="6"/>
  <c r="EH79" i="6" s="1"/>
  <c r="U79" i="6"/>
  <c r="EG79" i="6" s="1"/>
  <c r="EX75" i="6"/>
  <c r="EV75" i="6"/>
  <c r="EU75" i="6"/>
  <c r="ET75" i="6"/>
  <c r="ES75" i="6"/>
  <c r="ER75" i="6"/>
  <c r="EQ75" i="6"/>
  <c r="BV75" i="6"/>
  <c r="CE75" i="6" s="1"/>
  <c r="BS75" i="6"/>
  <c r="BM75" i="6"/>
  <c r="EW75" i="6" s="1"/>
  <c r="BG75" i="6"/>
  <c r="BA75" i="6"/>
  <c r="AS75" i="6"/>
  <c r="EO75" i="6" s="1"/>
  <c r="AN75" i="6"/>
  <c r="EN75" i="6" s="1"/>
  <c r="AM75" i="6"/>
  <c r="EM75" i="6" s="1"/>
  <c r="AH75" i="6"/>
  <c r="EL75" i="6" s="1"/>
  <c r="AG75" i="6"/>
  <c r="EK75" i="6" s="1"/>
  <c r="AB75" i="6"/>
  <c r="EJ75" i="6" s="1"/>
  <c r="AA75" i="6"/>
  <c r="EI75" i="6" s="1"/>
  <c r="V75" i="6"/>
  <c r="EH75" i="6" s="1"/>
  <c r="U75" i="6"/>
  <c r="EG75" i="6" s="1"/>
  <c r="EX66" i="6"/>
  <c r="ET66" i="6"/>
  <c r="ES66" i="6"/>
  <c r="ER66" i="6"/>
  <c r="EQ66" i="6"/>
  <c r="EA66" i="6"/>
  <c r="EV66" i="6" s="1"/>
  <c r="CE66" i="6"/>
  <c r="BS66" i="6"/>
  <c r="BM66" i="6"/>
  <c r="EW66" i="6" s="1"/>
  <c r="BG66" i="6"/>
  <c r="BA66" i="6"/>
  <c r="EO66" i="6"/>
  <c r="EN66" i="6"/>
  <c r="EM66" i="6"/>
  <c r="EL66" i="6"/>
  <c r="EK66" i="6"/>
  <c r="EJ66" i="6"/>
  <c r="EI66" i="6"/>
  <c r="EH66" i="6"/>
  <c r="EG66" i="6"/>
  <c r="EX60" i="6"/>
  <c r="ET60" i="6"/>
  <c r="ES60" i="6"/>
  <c r="ER60" i="6"/>
  <c r="EQ60" i="6"/>
  <c r="EA60" i="6"/>
  <c r="EV60" i="6" s="1"/>
  <c r="BV60" i="6"/>
  <c r="CE60" i="6" s="1"/>
  <c r="BS60" i="6"/>
  <c r="BM60" i="6"/>
  <c r="EW60" i="6" s="1"/>
  <c r="BG60" i="6"/>
  <c r="BA60" i="6"/>
  <c r="AS60" i="6"/>
  <c r="EO60" i="6" s="1"/>
  <c r="AN60" i="6"/>
  <c r="EN60" i="6" s="1"/>
  <c r="AM60" i="6"/>
  <c r="EM60" i="6" s="1"/>
  <c r="AH60" i="6"/>
  <c r="EL60" i="6" s="1"/>
  <c r="AG60" i="6"/>
  <c r="EK60" i="6" s="1"/>
  <c r="AB60" i="6"/>
  <c r="EJ60" i="6" s="1"/>
  <c r="AA60" i="6"/>
  <c r="EI60" i="6" s="1"/>
  <c r="V60" i="6"/>
  <c r="EH60" i="6" s="1"/>
  <c r="U60" i="6"/>
  <c r="EG60" i="6" s="1"/>
  <c r="EX54" i="6"/>
  <c r="ET54" i="6"/>
  <c r="ES54" i="6"/>
  <c r="ER54" i="6"/>
  <c r="EQ54" i="6"/>
  <c r="EA54" i="6"/>
  <c r="EV54" i="6" s="1"/>
  <c r="BV54" i="6"/>
  <c r="CE54" i="6" s="1"/>
  <c r="BS54" i="6"/>
  <c r="BM54" i="6"/>
  <c r="EW54" i="6" s="1"/>
  <c r="BG54" i="6"/>
  <c r="BA54" i="6"/>
  <c r="AS54" i="6"/>
  <c r="EO54" i="6" s="1"/>
  <c r="AN54" i="6"/>
  <c r="EN54" i="6" s="1"/>
  <c r="AM54" i="6"/>
  <c r="EM54" i="6" s="1"/>
  <c r="AH54" i="6"/>
  <c r="EL54" i="6" s="1"/>
  <c r="AG54" i="6"/>
  <c r="EK54" i="6" s="1"/>
  <c r="AB54" i="6"/>
  <c r="EJ54" i="6" s="1"/>
  <c r="AA54" i="6"/>
  <c r="EI54" i="6" s="1"/>
  <c r="V54" i="6"/>
  <c r="EH54" i="6" s="1"/>
  <c r="U54" i="6"/>
  <c r="EG54" i="6" s="1"/>
  <c r="EX46" i="6"/>
  <c r="ET46" i="6"/>
  <c r="ES46" i="6"/>
  <c r="ER46" i="6"/>
  <c r="EQ46" i="6"/>
  <c r="EA46" i="6"/>
  <c r="EV46" i="6" s="1"/>
  <c r="BV46" i="6"/>
  <c r="CE46" i="6" s="1"/>
  <c r="BS46" i="6"/>
  <c r="BM46" i="6"/>
  <c r="EW46" i="6" s="1"/>
  <c r="BG46" i="6"/>
  <c r="BA46" i="6"/>
  <c r="AS46" i="6"/>
  <c r="EO46" i="6" s="1"/>
  <c r="AN46" i="6"/>
  <c r="EN46" i="6" s="1"/>
  <c r="AM46" i="6"/>
  <c r="EM46" i="6" s="1"/>
  <c r="AH46" i="6"/>
  <c r="EL46" i="6" s="1"/>
  <c r="AG46" i="6"/>
  <c r="EK46" i="6" s="1"/>
  <c r="AB46" i="6"/>
  <c r="EJ46" i="6" s="1"/>
  <c r="AA46" i="6"/>
  <c r="EI46" i="6" s="1"/>
  <c r="V46" i="6"/>
  <c r="EH46" i="6" s="1"/>
  <c r="U46" i="6"/>
  <c r="EG46" i="6" s="1"/>
  <c r="EX42" i="6"/>
  <c r="ET42" i="6"/>
  <c r="ES42" i="6"/>
  <c r="ER42" i="6"/>
  <c r="EQ42" i="6"/>
  <c r="EA42" i="6"/>
  <c r="EV42" i="6" s="1"/>
  <c r="BV42" i="6"/>
  <c r="CE42" i="6" s="1"/>
  <c r="BS42" i="6"/>
  <c r="BM42" i="6"/>
  <c r="EW42" i="6" s="1"/>
  <c r="BG42" i="6"/>
  <c r="BA42" i="6"/>
  <c r="AS42" i="6"/>
  <c r="EO42" i="6" s="1"/>
  <c r="AN42" i="6"/>
  <c r="EN42" i="6" s="1"/>
  <c r="AM42" i="6"/>
  <c r="EM42" i="6" s="1"/>
  <c r="AH42" i="6"/>
  <c r="EL42" i="6" s="1"/>
  <c r="AG42" i="6"/>
  <c r="EK42" i="6" s="1"/>
  <c r="AB42" i="6"/>
  <c r="EJ42" i="6" s="1"/>
  <c r="AA42" i="6"/>
  <c r="EI42" i="6" s="1"/>
  <c r="V42" i="6"/>
  <c r="EH42" i="6" s="1"/>
  <c r="U42" i="6"/>
  <c r="EG42" i="6" s="1"/>
  <c r="EX36" i="6"/>
  <c r="ET36" i="6"/>
  <c r="ES36" i="6"/>
  <c r="ER36" i="6"/>
  <c r="EQ36" i="6"/>
  <c r="EA36" i="6"/>
  <c r="EV36" i="6" s="1"/>
  <c r="BV36" i="6"/>
  <c r="CE36" i="6" s="1"/>
  <c r="BS36" i="6"/>
  <c r="BM36" i="6"/>
  <c r="EW36" i="6" s="1"/>
  <c r="BG36" i="6"/>
  <c r="BA36" i="6"/>
  <c r="AS36" i="6"/>
  <c r="EO36" i="6" s="1"/>
  <c r="AN36" i="6"/>
  <c r="EN36" i="6" s="1"/>
  <c r="AM36" i="6"/>
  <c r="EM36" i="6" s="1"/>
  <c r="AH36" i="6"/>
  <c r="EL36" i="6" s="1"/>
  <c r="AG36" i="6"/>
  <c r="EK36" i="6" s="1"/>
  <c r="AB36" i="6"/>
  <c r="EJ36" i="6" s="1"/>
  <c r="AA36" i="6"/>
  <c r="EI36" i="6" s="1"/>
  <c r="V36" i="6"/>
  <c r="EH36" i="6" s="1"/>
  <c r="U36" i="6"/>
  <c r="EG36" i="6" s="1"/>
  <c r="BW31" i="6"/>
  <c r="AT31" i="6"/>
  <c r="AU31" i="6" s="1"/>
  <c r="AO31" i="6"/>
  <c r="AI31" i="6"/>
  <c r="AC30" i="6"/>
  <c r="AC31" i="6"/>
  <c r="EX32" i="6"/>
  <c r="ET32" i="6"/>
  <c r="ES32" i="6"/>
  <c r="ER32" i="6"/>
  <c r="EQ32" i="6"/>
  <c r="EA32" i="6"/>
  <c r="EV32" i="6" s="1"/>
  <c r="BV32" i="6"/>
  <c r="CE32" i="6" s="1"/>
  <c r="BS32" i="6"/>
  <c r="BM32" i="6"/>
  <c r="EW32" i="6" s="1"/>
  <c r="BG32" i="6"/>
  <c r="BA32" i="6"/>
  <c r="EO32" i="6"/>
  <c r="AN32" i="6"/>
  <c r="EN32" i="6" s="1"/>
  <c r="AM32" i="6"/>
  <c r="EM32" i="6" s="1"/>
  <c r="AH32" i="6"/>
  <c r="AG32" i="6"/>
  <c r="EK32" i="6" s="1"/>
  <c r="AB32" i="6"/>
  <c r="EJ32" i="6" s="1"/>
  <c r="AA32" i="6"/>
  <c r="EI32" i="6" s="1"/>
  <c r="V32" i="6"/>
  <c r="EH32" i="6" s="1"/>
  <c r="U32" i="6"/>
  <c r="EG32" i="6" s="1"/>
  <c r="W33" i="6"/>
  <c r="AC33" i="6"/>
  <c r="AI33" i="6"/>
  <c r="AO33" i="6"/>
  <c r="AT33" i="6"/>
  <c r="AU33" i="6" s="1"/>
  <c r="BA33" i="6"/>
  <c r="BG33" i="6"/>
  <c r="BM33" i="6"/>
  <c r="EW33" i="6" s="1"/>
  <c r="BS33" i="6"/>
  <c r="CA33" i="6"/>
  <c r="CG33" i="6" s="1"/>
  <c r="CE33" i="6"/>
  <c r="CF33" i="6"/>
  <c r="CZ33" i="6"/>
  <c r="DK33" i="6" s="1"/>
  <c r="EE33" i="6" s="1"/>
  <c r="DB33" i="6"/>
  <c r="DM33" i="6" s="1"/>
  <c r="DC33" i="6"/>
  <c r="DO33" i="6" s="1"/>
  <c r="DD33" i="6"/>
  <c r="DQ33" i="6" s="1"/>
  <c r="DR33" i="6" s="1"/>
  <c r="EK33" i="6" s="1"/>
  <c r="DE33" i="6"/>
  <c r="DS33" i="6" s="1"/>
  <c r="EN33" i="6" s="1"/>
  <c r="DF33" i="6"/>
  <c r="DU33" i="6" s="1"/>
  <c r="EA33" i="6"/>
  <c r="EB33" i="6" s="1"/>
  <c r="EU33" i="6" s="1"/>
  <c r="EQ33" i="6"/>
  <c r="ER33" i="6"/>
  <c r="ES33" i="6"/>
  <c r="ET33" i="6"/>
  <c r="EX33" i="6"/>
  <c r="EL32" i="6" l="1"/>
  <c r="EN117" i="6"/>
  <c r="DT33" i="6"/>
  <c r="EM33" i="6" s="1"/>
  <c r="AU158" i="6"/>
  <c r="EM113" i="6"/>
  <c r="DV33" i="6"/>
  <c r="EO33" i="6" s="1"/>
  <c r="EP33" i="6"/>
  <c r="AU162" i="6"/>
  <c r="EM117" i="6"/>
  <c r="EN113" i="6"/>
  <c r="DN33" i="6"/>
  <c r="EG33" i="6" s="1"/>
  <c r="EH33" i="6"/>
  <c r="EF33" i="6"/>
  <c r="EY33" i="6" s="1"/>
  <c r="EZ33" i="6"/>
  <c r="EV33" i="6"/>
  <c r="EL33" i="6"/>
  <c r="AU167" i="6"/>
  <c r="AO75" i="6"/>
  <c r="AO113" i="6"/>
  <c r="AO42" i="6"/>
  <c r="AO54" i="6"/>
  <c r="AO32" i="6"/>
  <c r="AO117" i="6"/>
  <c r="AO36" i="6"/>
  <c r="AC46" i="6"/>
  <c r="AO79" i="6"/>
  <c r="AC127" i="6"/>
  <c r="AO83" i="6"/>
  <c r="AO108" i="6"/>
  <c r="AO127" i="6"/>
  <c r="EZ167" i="6"/>
  <c r="CF167" i="6"/>
  <c r="CA167" i="6"/>
  <c r="CG167" i="6" s="1"/>
  <c r="EZ162" i="6"/>
  <c r="CF162" i="6"/>
  <c r="CA162" i="6"/>
  <c r="CG162" i="6" s="1"/>
  <c r="EZ158" i="6"/>
  <c r="CF158" i="6"/>
  <c r="CA158" i="6"/>
  <c r="CG158" i="6" s="1"/>
  <c r="AT127" i="6"/>
  <c r="EP127" i="6" s="1"/>
  <c r="EY127" i="6"/>
  <c r="W127" i="6"/>
  <c r="AI127" i="6"/>
  <c r="BW127" i="6"/>
  <c r="EB127" i="6"/>
  <c r="EU127" i="6" s="1"/>
  <c r="AC32" i="6"/>
  <c r="AC36" i="6"/>
  <c r="AC42" i="6"/>
  <c r="AC54" i="6"/>
  <c r="AC60" i="6"/>
  <c r="AC75" i="6"/>
  <c r="AO88" i="6"/>
  <c r="AC108" i="6"/>
  <c r="AC113" i="6"/>
  <c r="AO46" i="6"/>
  <c r="AO60" i="6"/>
  <c r="AC79" i="6"/>
  <c r="AC83" i="6"/>
  <c r="AC88" i="6"/>
  <c r="AC117" i="6"/>
  <c r="AT117" i="6"/>
  <c r="EP117" i="6" s="1"/>
  <c r="EY117" i="6"/>
  <c r="W117" i="6"/>
  <c r="AI117" i="6"/>
  <c r="BW117" i="6"/>
  <c r="EB117" i="6"/>
  <c r="EU117" i="6" s="1"/>
  <c r="AT113" i="6"/>
  <c r="EP113" i="6" s="1"/>
  <c r="EY113" i="6"/>
  <c r="W113" i="6"/>
  <c r="AI113" i="6"/>
  <c r="BW113" i="6"/>
  <c r="EB113" i="6"/>
  <c r="EU113" i="6" s="1"/>
  <c r="AT108" i="6"/>
  <c r="EP108" i="6" s="1"/>
  <c r="EY108" i="6"/>
  <c r="W108" i="6"/>
  <c r="AI108" i="6"/>
  <c r="BW108" i="6"/>
  <c r="EB108" i="6"/>
  <c r="EU108" i="6" s="1"/>
  <c r="AT88" i="6"/>
  <c r="EP88" i="6" s="1"/>
  <c r="EY88" i="6"/>
  <c r="W88" i="6"/>
  <c r="BW88" i="6"/>
  <c r="AT83" i="6"/>
  <c r="EP83" i="6" s="1"/>
  <c r="EY83" i="6"/>
  <c r="W83" i="6"/>
  <c r="AI83" i="6"/>
  <c r="BW83" i="6"/>
  <c r="EB83" i="6"/>
  <c r="EU83" i="6" s="1"/>
  <c r="AT79" i="6"/>
  <c r="EP79" i="6" s="1"/>
  <c r="EY79" i="6"/>
  <c r="W79" i="6"/>
  <c r="AI79" i="6"/>
  <c r="BW79" i="6"/>
  <c r="EB79" i="6"/>
  <c r="EU79" i="6" s="1"/>
  <c r="AT75" i="6"/>
  <c r="EP75" i="6" s="1"/>
  <c r="EY75" i="6"/>
  <c r="W75" i="6"/>
  <c r="AI75" i="6"/>
  <c r="BW75" i="6"/>
  <c r="EP66" i="6"/>
  <c r="EY66" i="6"/>
  <c r="W66" i="6"/>
  <c r="EB66" i="6"/>
  <c r="EU66" i="6" s="1"/>
  <c r="AT60" i="6"/>
  <c r="EP60" i="6" s="1"/>
  <c r="EY60" i="6"/>
  <c r="W60" i="6"/>
  <c r="AI60" i="6"/>
  <c r="BW60" i="6"/>
  <c r="EB60" i="6"/>
  <c r="EU60" i="6" s="1"/>
  <c r="AT54" i="6"/>
  <c r="EP54" i="6" s="1"/>
  <c r="EY54" i="6"/>
  <c r="W54" i="6"/>
  <c r="AI54" i="6"/>
  <c r="BW54" i="6"/>
  <c r="EB54" i="6"/>
  <c r="EU54" i="6" s="1"/>
  <c r="AT46" i="6"/>
  <c r="EP46" i="6" s="1"/>
  <c r="EY46" i="6"/>
  <c r="W46" i="6"/>
  <c r="AI46" i="6"/>
  <c r="BW46" i="6"/>
  <c r="EB46" i="6"/>
  <c r="EU46" i="6" s="1"/>
  <c r="AT42" i="6"/>
  <c r="EP42" i="6" s="1"/>
  <c r="EY42" i="6"/>
  <c r="W42" i="6"/>
  <c r="AI42" i="6"/>
  <c r="BW42" i="6"/>
  <c r="EB42" i="6"/>
  <c r="EU42" i="6" s="1"/>
  <c r="AT36" i="6"/>
  <c r="EP36" i="6" s="1"/>
  <c r="EY36" i="6"/>
  <c r="W36" i="6"/>
  <c r="AI36" i="6"/>
  <c r="BW36" i="6"/>
  <c r="EB36" i="6"/>
  <c r="EU36" i="6" s="1"/>
  <c r="AT32" i="6"/>
  <c r="EP32" i="6" s="1"/>
  <c r="DP33" i="6"/>
  <c r="EI33" i="6" s="1"/>
  <c r="EJ33" i="6"/>
  <c r="EY32" i="6"/>
  <c r="W32" i="6"/>
  <c r="AI32" i="6"/>
  <c r="BW32" i="6"/>
  <c r="EB32" i="6"/>
  <c r="EU32" i="6" s="1"/>
  <c r="AU60" i="6" l="1"/>
  <c r="AU54" i="6"/>
  <c r="AU83" i="6"/>
  <c r="AU46" i="6"/>
  <c r="AU108" i="6"/>
  <c r="AU42" i="6"/>
  <c r="AU88" i="6"/>
  <c r="AU79" i="6"/>
  <c r="AU75" i="6"/>
  <c r="AU127" i="6"/>
  <c r="AU117" i="6"/>
  <c r="AU32" i="6"/>
  <c r="AU36" i="6"/>
  <c r="AU113" i="6"/>
  <c r="EZ127" i="6"/>
  <c r="CF127" i="6"/>
  <c r="CA127" i="6"/>
  <c r="CG127" i="6" s="1"/>
  <c r="EZ117" i="6"/>
  <c r="CF117" i="6"/>
  <c r="CA117" i="6"/>
  <c r="CG117" i="6" s="1"/>
  <c r="EZ113" i="6"/>
  <c r="CF113" i="6"/>
  <c r="CA113" i="6"/>
  <c r="CG113" i="6" s="1"/>
  <c r="EZ108" i="6"/>
  <c r="CF108" i="6"/>
  <c r="CA108" i="6"/>
  <c r="CG108" i="6" s="1"/>
  <c r="EZ88" i="6"/>
  <c r="CF88" i="6"/>
  <c r="CA88" i="6"/>
  <c r="CG88" i="6" s="1"/>
  <c r="EZ83" i="6"/>
  <c r="CF83" i="6"/>
  <c r="CA83" i="6"/>
  <c r="CG83" i="6" s="1"/>
  <c r="EZ79" i="6"/>
  <c r="CF79" i="6"/>
  <c r="CA79" i="6"/>
  <c r="CG79" i="6" s="1"/>
  <c r="EZ75" i="6"/>
  <c r="CF75" i="6"/>
  <c r="CA75" i="6"/>
  <c r="CG75" i="6" s="1"/>
  <c r="EZ66" i="6"/>
  <c r="CF66" i="6"/>
  <c r="CA66" i="6"/>
  <c r="CG66" i="6" s="1"/>
  <c r="EZ60" i="6"/>
  <c r="CF60" i="6"/>
  <c r="CA60" i="6"/>
  <c r="CG60" i="6" s="1"/>
  <c r="EZ54" i="6"/>
  <c r="CF54" i="6"/>
  <c r="CA54" i="6"/>
  <c r="CG54" i="6" s="1"/>
  <c r="EZ46" i="6"/>
  <c r="CF46" i="6"/>
  <c r="CA46" i="6"/>
  <c r="CG46" i="6" s="1"/>
  <c r="EZ42" i="6"/>
  <c r="CF42" i="6"/>
  <c r="CA42" i="6"/>
  <c r="CG42" i="6" s="1"/>
  <c r="EZ36" i="6"/>
  <c r="CF36" i="6"/>
  <c r="CA36" i="6"/>
  <c r="CG36" i="6" s="1"/>
  <c r="EZ32" i="6"/>
  <c r="CF32" i="6"/>
  <c r="CA32" i="6"/>
  <c r="CG32" i="6" s="1"/>
  <c r="EA865" i="6" l="1"/>
  <c r="EB865" i="6" s="1"/>
  <c r="DO865" i="6"/>
  <c r="DP865" i="6" s="1"/>
  <c r="DM865" i="6"/>
  <c r="DN865" i="6" s="1"/>
  <c r="DH865" i="6"/>
  <c r="DY865" i="6" s="1"/>
  <c r="DZ865" i="6" s="1"/>
  <c r="DG865" i="6"/>
  <c r="DW865" i="6" s="1"/>
  <c r="DX865" i="6" s="1"/>
  <c r="DF865" i="6"/>
  <c r="DU865" i="6" s="1"/>
  <c r="DV865" i="6" s="1"/>
  <c r="DE865" i="6"/>
  <c r="DS865" i="6" s="1"/>
  <c r="DT865" i="6" s="1"/>
  <c r="DD865" i="6"/>
  <c r="CZ865" i="6"/>
  <c r="EA864" i="6"/>
  <c r="EB864" i="6" s="1"/>
  <c r="DH864" i="6"/>
  <c r="DY864" i="6" s="1"/>
  <c r="DZ864" i="6" s="1"/>
  <c r="ES864" i="6" s="1"/>
  <c r="DG864" i="6"/>
  <c r="DW864" i="6" s="1"/>
  <c r="DX864" i="6" s="1"/>
  <c r="EQ864" i="6" s="1"/>
  <c r="DF864" i="6"/>
  <c r="DU864" i="6" s="1"/>
  <c r="DE864" i="6"/>
  <c r="DD864" i="6"/>
  <c r="CZ864" i="6"/>
  <c r="DK865" i="6" l="1"/>
  <c r="DK864" i="6"/>
  <c r="DV864" i="6"/>
  <c r="EO864" i="6" s="1"/>
  <c r="EE864" i="6"/>
  <c r="DQ865" i="6"/>
  <c r="DR865" i="6" s="1"/>
  <c r="DV1058" i="6"/>
  <c r="DU1058" i="6" s="1"/>
  <c r="DV1066" i="6"/>
  <c r="DU1066" i="6" s="1"/>
  <c r="DK1066" i="6"/>
  <c r="EF864" i="6" l="1"/>
  <c r="EY864" i="6" s="1"/>
  <c r="EZ864" i="6"/>
  <c r="EE865" i="6"/>
  <c r="EF865" i="6" s="1"/>
  <c r="DH815" i="6"/>
  <c r="DG815" i="6"/>
  <c r="DH822" i="6" l="1"/>
  <c r="DY822" i="6" s="1"/>
  <c r="DZ822" i="6" s="1"/>
  <c r="DG822" i="6"/>
  <c r="DW822" i="6" s="1"/>
  <c r="DX822" i="6" s="1"/>
  <c r="DF822" i="6"/>
  <c r="DU822" i="6" s="1"/>
  <c r="DV822" i="6" s="1"/>
  <c r="CZ822" i="6"/>
  <c r="EE822" i="6" s="1"/>
  <c r="EF822" i="6" s="1"/>
  <c r="CZ820" i="6"/>
  <c r="DK820" i="6" s="1"/>
  <c r="DQ1123" i="6" l="1"/>
  <c r="DS1123" i="6"/>
  <c r="EX1070" i="6" l="1"/>
  <c r="EA1070" i="6"/>
  <c r="EB1070" i="6" s="1"/>
  <c r="CE1070" i="6"/>
  <c r="BQ1070" i="6"/>
  <c r="BR1070" i="6" s="1"/>
  <c r="BS1070" i="6" s="1"/>
  <c r="BK1070" i="6"/>
  <c r="BL1070" i="6" s="1"/>
  <c r="BE1070" i="6"/>
  <c r="ES1070" i="6" s="1"/>
  <c r="AY1070" i="6"/>
  <c r="AZ1070" i="6" s="1"/>
  <c r="EO1070" i="6"/>
  <c r="AN1070" i="6"/>
  <c r="EK1070" i="6"/>
  <c r="AB1070" i="6"/>
  <c r="U1070" i="6"/>
  <c r="EG1070" i="6" s="1"/>
  <c r="EX1062" i="6"/>
  <c r="EA1062" i="6"/>
  <c r="EB1062" i="6" s="1"/>
  <c r="DQ1062" i="6"/>
  <c r="DR1062" i="6" s="1"/>
  <c r="DO1062" i="6"/>
  <c r="DP1062" i="6" s="1"/>
  <c r="CE1062" i="6"/>
  <c r="BQ1062" i="6"/>
  <c r="BR1062" i="6" s="1"/>
  <c r="BS1062" i="6" s="1"/>
  <c r="BK1062" i="6"/>
  <c r="BL1062" i="6" s="1"/>
  <c r="BE1062" i="6"/>
  <c r="ES1062" i="6" s="1"/>
  <c r="AY1062" i="6"/>
  <c r="AZ1062" i="6" s="1"/>
  <c r="EO1062" i="6"/>
  <c r="AN1062" i="6"/>
  <c r="AH1062" i="6"/>
  <c r="AB1062" i="6"/>
  <c r="U1062" i="6"/>
  <c r="EG1062" i="6" s="1"/>
  <c r="EX1036" i="6"/>
  <c r="EI1036" i="6"/>
  <c r="EH1036" i="6"/>
  <c r="EG1036" i="6"/>
  <c r="EA1036" i="6"/>
  <c r="EB1036" i="6" s="1"/>
  <c r="BQ1036" i="6"/>
  <c r="BR1036" i="6" s="1"/>
  <c r="BS1036" i="6" s="1"/>
  <c r="BK1036" i="6"/>
  <c r="BL1036" i="6" s="1"/>
  <c r="BE1036" i="6"/>
  <c r="ES1036" i="6" s="1"/>
  <c r="AY1036" i="6"/>
  <c r="AZ1036" i="6" s="1"/>
  <c r="EO1036" i="6"/>
  <c r="AM1036" i="6"/>
  <c r="AN1036" i="6" s="1"/>
  <c r="AH1036" i="6"/>
  <c r="EL1036" i="6" s="1"/>
  <c r="EK1036" i="6"/>
  <c r="AB1036" i="6"/>
  <c r="EJ1036" i="6" s="1"/>
  <c r="EL1062" i="6" l="1"/>
  <c r="V1070" i="6"/>
  <c r="EH1070" i="6" s="1"/>
  <c r="AC1036" i="6"/>
  <c r="BF1070" i="6"/>
  <c r="ET1070" i="6" s="1"/>
  <c r="BF1036" i="6"/>
  <c r="ET1036" i="6" s="1"/>
  <c r="V1062" i="6"/>
  <c r="EH1062" i="6" s="1"/>
  <c r="EK1062" i="6"/>
  <c r="BF1062" i="6"/>
  <c r="ET1062" i="6" s="1"/>
  <c r="AH1070" i="6"/>
  <c r="EL1070" i="6" s="1"/>
  <c r="AT1070" i="6"/>
  <c r="EP1070" i="6" s="1"/>
  <c r="AT1062" i="6"/>
  <c r="EP1062" i="6" s="1"/>
  <c r="AT1036" i="6"/>
  <c r="EP1036" i="6" s="1"/>
  <c r="EJ1070" i="6"/>
  <c r="AC1070" i="6"/>
  <c r="ER1070" i="6"/>
  <c r="BA1070" i="6"/>
  <c r="EN1070" i="6"/>
  <c r="AO1070" i="6"/>
  <c r="EV1070" i="6"/>
  <c r="BM1070" i="6"/>
  <c r="EW1070" i="6" s="1"/>
  <c r="EI1070" i="6"/>
  <c r="EM1070" i="6"/>
  <c r="EQ1070" i="6"/>
  <c r="EU1070" i="6"/>
  <c r="EY1070" i="6"/>
  <c r="W1070" i="6"/>
  <c r="BW1070" i="6"/>
  <c r="ER1062" i="6"/>
  <c r="BA1062" i="6"/>
  <c r="EJ1062" i="6"/>
  <c r="AC1062" i="6"/>
  <c r="EN1062" i="6"/>
  <c r="AO1062" i="6"/>
  <c r="EV1062" i="6"/>
  <c r="BM1062" i="6"/>
  <c r="EW1062" i="6" s="1"/>
  <c r="EI1062" i="6"/>
  <c r="EM1062" i="6"/>
  <c r="EQ1062" i="6"/>
  <c r="EU1062" i="6"/>
  <c r="EY1062" i="6"/>
  <c r="AI1062" i="6"/>
  <c r="BW1062" i="6"/>
  <c r="EN1036" i="6"/>
  <c r="AO1036" i="6"/>
  <c r="ER1036" i="6"/>
  <c r="BA1036" i="6"/>
  <c r="EV1036" i="6"/>
  <c r="BM1036" i="6"/>
  <c r="EW1036" i="6" s="1"/>
  <c r="EM1036" i="6"/>
  <c r="EQ1036" i="6"/>
  <c r="EU1036" i="6"/>
  <c r="AI1036" i="6"/>
  <c r="EX1027" i="6"/>
  <c r="EA1027" i="6"/>
  <c r="EB1027" i="6" s="1"/>
  <c r="BQ1027" i="6"/>
  <c r="BR1027" i="6" s="1"/>
  <c r="BS1027" i="6" s="1"/>
  <c r="BK1027" i="6"/>
  <c r="BL1027" i="6" s="1"/>
  <c r="BE1027" i="6"/>
  <c r="ES1027" i="6" s="1"/>
  <c r="AY1027" i="6"/>
  <c r="AZ1027" i="6" s="1"/>
  <c r="EO1027" i="6"/>
  <c r="AN1027" i="6"/>
  <c r="EK1027" i="6"/>
  <c r="EI1027" i="6"/>
  <c r="U1027" i="6"/>
  <c r="EG1027" i="6" s="1"/>
  <c r="BG1070" i="6" l="1"/>
  <c r="BG1062" i="6"/>
  <c r="AI1070" i="6"/>
  <c r="AU1036" i="6"/>
  <c r="BG1036" i="6"/>
  <c r="W1062" i="6"/>
  <c r="AU1070" i="6"/>
  <c r="AU1062" i="6"/>
  <c r="EZ1070" i="6"/>
  <c r="CF1070" i="6"/>
  <c r="CA1070" i="6"/>
  <c r="CG1070" i="6" s="1"/>
  <c r="EZ1062" i="6"/>
  <c r="CF1062" i="6"/>
  <c r="CA1062" i="6"/>
  <c r="CG1062" i="6" s="1"/>
  <c r="CE1036" i="6"/>
  <c r="BW1036" i="6"/>
  <c r="EY1036" i="6"/>
  <c r="BF1027" i="6"/>
  <c r="ET1027" i="6" s="1"/>
  <c r="V1027" i="6"/>
  <c r="EH1027" i="6" s="1"/>
  <c r="AH1027" i="6"/>
  <c r="EL1027" i="6" s="1"/>
  <c r="AB1027" i="6"/>
  <c r="EJ1027" i="6" s="1"/>
  <c r="AT1027" i="6"/>
  <c r="EP1027" i="6" s="1"/>
  <c r="EN1027" i="6"/>
  <c r="AO1027" i="6"/>
  <c r="ER1027" i="6"/>
  <c r="BA1027" i="6"/>
  <c r="EV1027" i="6"/>
  <c r="BM1027" i="6"/>
  <c r="EW1027" i="6" s="1"/>
  <c r="EM1027" i="6"/>
  <c r="EQ1027" i="6"/>
  <c r="EU1027" i="6"/>
  <c r="DV980" i="6"/>
  <c r="BG1027" i="6" l="1"/>
  <c r="EZ1036" i="6"/>
  <c r="CF1036" i="6"/>
  <c r="CA1036" i="6"/>
  <c r="CG1036" i="6" s="1"/>
  <c r="AI1027" i="6"/>
  <c r="AC1027" i="6"/>
  <c r="AU1027" i="6"/>
  <c r="CE1027" i="6"/>
  <c r="BW1027" i="6"/>
  <c r="EY1027" i="6"/>
  <c r="DK984" i="6"/>
  <c r="EF984" i="6" s="1"/>
  <c r="EE984" i="6" s="1"/>
  <c r="DQ984" i="6"/>
  <c r="DS984" i="6"/>
  <c r="DT984" i="6" s="1"/>
  <c r="DU984" i="6"/>
  <c r="DV984" i="6" s="1"/>
  <c r="DW984" i="6"/>
  <c r="DR984" i="6" l="1"/>
  <c r="DR982" i="6" s="1"/>
  <c r="DQ982" i="6"/>
  <c r="EZ1027" i="6"/>
  <c r="CF1027" i="6"/>
  <c r="CA1027" i="6"/>
  <c r="CG1027" i="6" s="1"/>
  <c r="DV1100" i="6"/>
  <c r="DV1096" i="6"/>
  <c r="EK984" i="6" l="1"/>
  <c r="EX195" i="6"/>
  <c r="ET195" i="6"/>
  <c r="ES195" i="6"/>
  <c r="ER195" i="6"/>
  <c r="EQ195" i="6"/>
  <c r="EA195" i="6"/>
  <c r="EV195" i="6" s="1"/>
  <c r="BV195" i="6"/>
  <c r="CE195" i="6" s="1"/>
  <c r="BU195" i="6"/>
  <c r="BM195" i="6"/>
  <c r="EW195" i="6" s="1"/>
  <c r="BG195" i="6"/>
  <c r="BA195" i="6"/>
  <c r="AS195" i="6"/>
  <c r="AT195" i="6" s="1"/>
  <c r="AN195" i="6"/>
  <c r="EN195" i="6" s="1"/>
  <c r="AM195" i="6"/>
  <c r="EM195" i="6" s="1"/>
  <c r="AH195" i="6"/>
  <c r="EL195" i="6" s="1"/>
  <c r="AG195" i="6"/>
  <c r="EK195" i="6" s="1"/>
  <c r="AA195" i="6"/>
  <c r="EI195" i="6" s="1"/>
  <c r="Z195" i="6"/>
  <c r="AB195" i="6" s="1"/>
  <c r="U195" i="6"/>
  <c r="EG195" i="6" s="1"/>
  <c r="T195" i="6"/>
  <c r="BS195" i="6" s="1"/>
  <c r="AI195" i="6" l="1"/>
  <c r="EP195" i="6"/>
  <c r="AU195" i="6"/>
  <c r="EJ195" i="6"/>
  <c r="AC195" i="6"/>
  <c r="V195" i="6"/>
  <c r="EO195" i="6"/>
  <c r="EY195" i="6"/>
  <c r="AO195" i="6"/>
  <c r="BW195" i="6"/>
  <c r="EB195" i="6"/>
  <c r="EU195" i="6" s="1"/>
  <c r="EZ195" i="6" l="1"/>
  <c r="CF195" i="6"/>
  <c r="CA195" i="6"/>
  <c r="CG195" i="6" s="1"/>
  <c r="EH195" i="6"/>
  <c r="W195" i="6"/>
  <c r="EX865" i="6" l="1"/>
  <c r="EW865" i="6"/>
  <c r="EV865" i="6"/>
  <c r="EU865" i="6"/>
  <c r="EJ865" i="6"/>
  <c r="EI865" i="6"/>
  <c r="CG865" i="6"/>
  <c r="BW865" i="6"/>
  <c r="EZ865" i="6" s="1"/>
  <c r="BV865" i="6"/>
  <c r="CE865" i="6" s="1"/>
  <c r="BQ865" i="6"/>
  <c r="BR865" i="6" s="1"/>
  <c r="BS865" i="6" s="1"/>
  <c r="BE865" i="6"/>
  <c r="ES865" i="6" s="1"/>
  <c r="AY865" i="6"/>
  <c r="AZ865" i="6" s="1"/>
  <c r="AS865" i="6"/>
  <c r="AN865" i="6"/>
  <c r="AM865" i="6"/>
  <c r="AH865" i="6"/>
  <c r="AG865" i="6"/>
  <c r="AC865" i="6"/>
  <c r="EX859" i="6"/>
  <c r="EV859" i="6"/>
  <c r="EU859" i="6"/>
  <c r="EJ859" i="6"/>
  <c r="EI859" i="6"/>
  <c r="CG859" i="6"/>
  <c r="BW859" i="6"/>
  <c r="EZ859" i="6" s="1"/>
  <c r="BV859" i="6"/>
  <c r="CE859" i="6" s="1"/>
  <c r="BQ859" i="6"/>
  <c r="BR859" i="6" s="1"/>
  <c r="BS859" i="6" s="1"/>
  <c r="BM859" i="6"/>
  <c r="EW859" i="6" s="1"/>
  <c r="BE859" i="6"/>
  <c r="ES859" i="6" s="1"/>
  <c r="AY859" i="6"/>
  <c r="EQ859" i="6" s="1"/>
  <c r="AS859" i="6"/>
  <c r="EO859" i="6" s="1"/>
  <c r="AN859" i="6"/>
  <c r="EN859" i="6" s="1"/>
  <c r="AM859" i="6"/>
  <c r="EM859" i="6" s="1"/>
  <c r="AH859" i="6"/>
  <c r="EL859" i="6" s="1"/>
  <c r="AG859" i="6"/>
  <c r="EK859" i="6" s="1"/>
  <c r="AC859" i="6"/>
  <c r="AN818" i="6"/>
  <c r="EN818" i="6" s="1"/>
  <c r="AM818" i="6"/>
  <c r="EM818" i="6" s="1"/>
  <c r="EX823" i="6"/>
  <c r="EW823" i="6"/>
  <c r="EV823" i="6"/>
  <c r="EU823" i="6"/>
  <c r="EJ823" i="6"/>
  <c r="EI823" i="6"/>
  <c r="CG823" i="6"/>
  <c r="BW823" i="6"/>
  <c r="EZ823" i="6" s="1"/>
  <c r="BV823" i="6"/>
  <c r="CE823" i="6" s="1"/>
  <c r="BQ823" i="6"/>
  <c r="BR823" i="6" s="1"/>
  <c r="BS823" i="6" s="1"/>
  <c r="BE823" i="6"/>
  <c r="ES823" i="6" s="1"/>
  <c r="AY823" i="6"/>
  <c r="AZ823" i="6" s="1"/>
  <c r="AS823" i="6"/>
  <c r="EO823" i="6" s="1"/>
  <c r="AN823" i="6"/>
  <c r="EN823" i="6" s="1"/>
  <c r="AM823" i="6"/>
  <c r="EM823" i="6" s="1"/>
  <c r="AH823" i="6"/>
  <c r="EL823" i="6" s="1"/>
  <c r="AG823" i="6"/>
  <c r="EK823" i="6" s="1"/>
  <c r="AC823" i="6"/>
  <c r="BW818" i="6"/>
  <c r="EZ818" i="6" s="1"/>
  <c r="EX818" i="6"/>
  <c r="EW818" i="6"/>
  <c r="EV818" i="6"/>
  <c r="EU818" i="6"/>
  <c r="EJ818" i="6"/>
  <c r="EI818" i="6"/>
  <c r="CG818" i="6"/>
  <c r="BV818" i="6"/>
  <c r="CE818" i="6" s="1"/>
  <c r="BQ818" i="6"/>
  <c r="BR818" i="6" s="1"/>
  <c r="BS818" i="6" s="1"/>
  <c r="BE818" i="6"/>
  <c r="ES818" i="6" s="1"/>
  <c r="AY818" i="6"/>
  <c r="AZ818" i="6" s="1"/>
  <c r="AS818" i="6"/>
  <c r="EO818" i="6" s="1"/>
  <c r="AH818" i="6"/>
  <c r="EL818" i="6" s="1"/>
  <c r="AG818" i="6"/>
  <c r="EK818" i="6" s="1"/>
  <c r="AC818" i="6"/>
  <c r="AO818" i="6" l="1"/>
  <c r="EO865" i="6"/>
  <c r="AT823" i="6"/>
  <c r="EP823" i="6" s="1"/>
  <c r="AT818" i="6"/>
  <c r="EP818" i="6" s="1"/>
  <c r="BF823" i="6"/>
  <c r="ET823" i="6" s="1"/>
  <c r="AO859" i="6"/>
  <c r="BF859" i="6"/>
  <c r="ET859" i="6" s="1"/>
  <c r="BF818" i="6"/>
  <c r="ET818" i="6" s="1"/>
  <c r="AT859" i="6"/>
  <c r="EP859" i="6" s="1"/>
  <c r="ER865" i="6"/>
  <c r="BA865" i="6"/>
  <c r="AO865" i="6"/>
  <c r="AT865" i="6"/>
  <c r="BF865" i="6"/>
  <c r="CF865" i="6"/>
  <c r="EQ865" i="6"/>
  <c r="EY865" i="6"/>
  <c r="AI865" i="6"/>
  <c r="AI859" i="6"/>
  <c r="AZ859" i="6"/>
  <c r="CF859" i="6"/>
  <c r="EY859" i="6"/>
  <c r="EY818" i="6"/>
  <c r="AO823" i="6"/>
  <c r="ER823" i="6"/>
  <c r="BA823" i="6"/>
  <c r="CF823" i="6"/>
  <c r="EQ823" i="6"/>
  <c r="EY823" i="6"/>
  <c r="AI823" i="6"/>
  <c r="ER818" i="6"/>
  <c r="BA818" i="6"/>
  <c r="CF818" i="6"/>
  <c r="EQ818" i="6"/>
  <c r="AI818" i="6"/>
  <c r="BG818" i="6" l="1"/>
  <c r="AU823" i="6"/>
  <c r="AU818" i="6"/>
  <c r="BG823" i="6"/>
  <c r="BG859" i="6"/>
  <c r="AU859" i="6"/>
  <c r="EP865" i="6"/>
  <c r="AU865" i="6"/>
  <c r="ET865" i="6"/>
  <c r="BG865" i="6"/>
  <c r="ER859" i="6"/>
  <c r="BA859" i="6"/>
  <c r="DK1025" i="6" l="1"/>
  <c r="DV1025" i="6"/>
  <c r="DT1025" i="6"/>
  <c r="DR1025" i="6"/>
  <c r="DQ1025" i="6" s="1"/>
  <c r="DU1025" i="6" l="1"/>
  <c r="EX864" i="6"/>
  <c r="EI864" i="6"/>
  <c r="EJ864" i="6"/>
  <c r="CG864" i="6"/>
  <c r="BQ864" i="6"/>
  <c r="BR864" i="6" s="1"/>
  <c r="BS864" i="6" s="1"/>
  <c r="EV864" i="6"/>
  <c r="EU864" i="6"/>
  <c r="EN864" i="6"/>
  <c r="EM864" i="6"/>
  <c r="AC864" i="6"/>
  <c r="EX858" i="6"/>
  <c r="EI858" i="6"/>
  <c r="EJ858" i="6"/>
  <c r="CG858" i="6"/>
  <c r="BQ858" i="6"/>
  <c r="BR858" i="6" s="1"/>
  <c r="BS858" i="6" s="1"/>
  <c r="EU858" i="6"/>
  <c r="ES858" i="6"/>
  <c r="EQ858" i="6"/>
  <c r="EO858" i="6"/>
  <c r="AM858" i="6"/>
  <c r="EM858" i="6" s="1"/>
  <c r="AN858" i="6"/>
  <c r="AC858" i="6"/>
  <c r="EX822" i="6"/>
  <c r="EJ822" i="6"/>
  <c r="EI822" i="6"/>
  <c r="CG822" i="6"/>
  <c r="BQ822" i="6"/>
  <c r="BR822" i="6" s="1"/>
  <c r="BS822" i="6" s="1"/>
  <c r="EU822" i="6"/>
  <c r="ES822" i="6"/>
  <c r="EQ822" i="6"/>
  <c r="EM822" i="6"/>
  <c r="EK822" i="6"/>
  <c r="AC822" i="6"/>
  <c r="EX817" i="6"/>
  <c r="EJ817" i="6"/>
  <c r="EI817" i="6"/>
  <c r="CG817" i="6"/>
  <c r="EY817" i="6"/>
  <c r="BQ817" i="6"/>
  <c r="BR817" i="6" s="1"/>
  <c r="BS817" i="6" s="1"/>
  <c r="EU817" i="6"/>
  <c r="ES817" i="6"/>
  <c r="EQ817" i="6"/>
  <c r="EO817" i="6"/>
  <c r="EM817" i="6"/>
  <c r="EK817" i="6"/>
  <c r="AC817" i="6"/>
  <c r="EP1025" i="6" l="1"/>
  <c r="AZ864" i="6"/>
  <c r="ER864" i="6" s="1"/>
  <c r="AI864" i="6"/>
  <c r="AO864" i="6"/>
  <c r="AT864" i="6"/>
  <c r="EP864" i="6" s="1"/>
  <c r="BF864" i="6"/>
  <c r="ET864" i="6" s="1"/>
  <c r="EW864" i="6"/>
  <c r="CE864" i="6"/>
  <c r="EK864" i="6"/>
  <c r="CF864" i="6"/>
  <c r="AI858" i="6"/>
  <c r="EN858" i="6"/>
  <c r="AO858" i="6"/>
  <c r="CF858" i="6"/>
  <c r="AT858" i="6"/>
  <c r="AZ858" i="6"/>
  <c r="BF858" i="6"/>
  <c r="CE858" i="6"/>
  <c r="EK858" i="6"/>
  <c r="EL822" i="6"/>
  <c r="AI822" i="6"/>
  <c r="EN822" i="6"/>
  <c r="AO822" i="6"/>
  <c r="CF822" i="6"/>
  <c r="AT822" i="6"/>
  <c r="AZ822" i="6"/>
  <c r="BF822" i="6"/>
  <c r="CE822" i="6"/>
  <c r="EO822" i="6"/>
  <c r="EY822" i="6"/>
  <c r="EL817" i="6"/>
  <c r="AI817" i="6"/>
  <c r="EN817" i="6"/>
  <c r="AO817" i="6"/>
  <c r="EZ817" i="6"/>
  <c r="CF817" i="6"/>
  <c r="AT817" i="6"/>
  <c r="AZ817" i="6"/>
  <c r="BF817" i="6"/>
  <c r="CE817" i="6"/>
  <c r="CZ808" i="6"/>
  <c r="CZ803" i="6"/>
  <c r="CZ798" i="6"/>
  <c r="CZ793" i="6"/>
  <c r="CZ788" i="6"/>
  <c r="CZ783" i="6"/>
  <c r="CZ778" i="6"/>
  <c r="CZ773" i="6"/>
  <c r="CZ768" i="6"/>
  <c r="CZ763" i="6"/>
  <c r="CZ758" i="6"/>
  <c r="CZ753" i="6"/>
  <c r="CZ748" i="6"/>
  <c r="CZ743" i="6"/>
  <c r="CZ738" i="6"/>
  <c r="CZ733" i="6"/>
  <c r="CZ728" i="6"/>
  <c r="CZ723" i="6"/>
  <c r="CZ718" i="6"/>
  <c r="CZ713" i="6"/>
  <c r="CZ708" i="6"/>
  <c r="CZ703" i="6"/>
  <c r="CZ698" i="6"/>
  <c r="CZ693" i="6"/>
  <c r="CZ688" i="6"/>
  <c r="CZ683" i="6"/>
  <c r="CZ678" i="6"/>
  <c r="CZ673" i="6"/>
  <c r="CZ668" i="6"/>
  <c r="CZ663" i="6"/>
  <c r="CZ658" i="6"/>
  <c r="CZ653" i="6"/>
  <c r="CZ648" i="6"/>
  <c r="CZ643" i="6"/>
  <c r="CZ638" i="6"/>
  <c r="CZ633" i="6"/>
  <c r="BA864" i="6" l="1"/>
  <c r="BG864" i="6"/>
  <c r="AU864" i="6"/>
  <c r="EL864" i="6"/>
  <c r="ET858" i="6"/>
  <c r="BG858" i="6"/>
  <c r="EP858" i="6"/>
  <c r="AU858" i="6"/>
  <c r="EV858" i="6"/>
  <c r="BM858" i="6"/>
  <c r="EW858" i="6" s="1"/>
  <c r="ER858" i="6"/>
  <c r="BA858" i="6"/>
  <c r="EL858" i="6"/>
  <c r="EV822" i="6"/>
  <c r="EW822" i="6"/>
  <c r="ER822" i="6"/>
  <c r="BA822" i="6"/>
  <c r="ET822" i="6"/>
  <c r="BG822" i="6"/>
  <c r="EP822" i="6"/>
  <c r="AU822" i="6"/>
  <c r="EZ822" i="6"/>
  <c r="EV817" i="6"/>
  <c r="EW817" i="6"/>
  <c r="ER817" i="6"/>
  <c r="BA817" i="6"/>
  <c r="ET817" i="6"/>
  <c r="BG817" i="6"/>
  <c r="EP817" i="6"/>
  <c r="AU817" i="6"/>
  <c r="DV1075" i="6"/>
  <c r="DV1020" i="6" s="1"/>
  <c r="DT1075" i="6"/>
  <c r="DK1075" i="6"/>
  <c r="AS1069" i="6"/>
  <c r="AT1069" i="6" s="1"/>
  <c r="AU1069" i="6" s="1"/>
  <c r="EY858" i="6" l="1"/>
  <c r="EZ858" i="6"/>
  <c r="DU1075" i="6"/>
  <c r="DU1020" i="6" s="1"/>
  <c r="CE983" i="6" l="1"/>
  <c r="CA983" i="6"/>
  <c r="BQ986" i="6" l="1"/>
  <c r="BR986" i="6" s="1"/>
  <c r="BK986" i="6"/>
  <c r="BE986" i="6"/>
  <c r="AV986" i="6"/>
  <c r="AY986" i="6" s="1"/>
  <c r="AP986" i="6"/>
  <c r="AS986" i="6" s="1"/>
  <c r="AS982" i="6" s="1"/>
  <c r="AJ986" i="6"/>
  <c r="AY980" i="6"/>
  <c r="AY979" i="6" s="1"/>
  <c r="N925" i="6"/>
  <c r="AZ986" i="6" l="1"/>
  <c r="DW986" i="6" s="1"/>
  <c r="DX986" i="6" s="1"/>
  <c r="EQ986" i="6" s="1"/>
  <c r="BL986" i="6"/>
  <c r="EV986" i="6" s="1"/>
  <c r="EU986" i="6"/>
  <c r="AT986" i="6"/>
  <c r="DU986" i="6" s="1"/>
  <c r="DV986" i="6" s="1"/>
  <c r="EO986" i="6" s="1"/>
  <c r="BF986" i="6"/>
  <c r="ET986" i="6" s="1"/>
  <c r="ES986" i="6"/>
  <c r="BV986" i="6"/>
  <c r="BV982" i="6" s="1"/>
  <c r="AM986" i="6"/>
  <c r="AM982" i="6" s="1"/>
  <c r="CE984" i="6"/>
  <c r="BS986" i="6"/>
  <c r="EX1114" i="6"/>
  <c r="EW1114" i="6"/>
  <c r="EV1114" i="6"/>
  <c r="EU1114" i="6"/>
  <c r="EL1114" i="6"/>
  <c r="EK1114" i="6"/>
  <c r="EI1114" i="6"/>
  <c r="EJ1114" i="6" s="1"/>
  <c r="EH1114" i="6"/>
  <c r="EG1114" i="6"/>
  <c r="BV1114" i="6"/>
  <c r="BE1114" i="6"/>
  <c r="BF1114" i="6" s="1"/>
  <c r="AY1114" i="6"/>
  <c r="AS1114" i="6"/>
  <c r="BM986" i="6" l="1"/>
  <c r="EW986" i="6" s="1"/>
  <c r="BA986" i="6"/>
  <c r="AU986" i="6"/>
  <c r="BG986" i="6"/>
  <c r="AN986" i="6"/>
  <c r="AO986" i="6" s="1"/>
  <c r="EP986" i="6"/>
  <c r="ER986" i="6"/>
  <c r="BW986" i="6"/>
  <c r="CE986" i="6"/>
  <c r="CE982" i="6" s="1"/>
  <c r="EM1114" i="6"/>
  <c r="EO1114" i="6"/>
  <c r="EQ1114" i="6"/>
  <c r="EF1114" i="6"/>
  <c r="EE1114" i="6" s="1"/>
  <c r="AT1114" i="6"/>
  <c r="EP1114" i="6" s="1"/>
  <c r="ES1114" i="6"/>
  <c r="AN1114" i="6"/>
  <c r="AZ1114" i="6"/>
  <c r="BG1114" i="6"/>
  <c r="BW1114" i="6"/>
  <c r="CE1114" i="6"/>
  <c r="ET1114" i="6"/>
  <c r="DH1146" i="6"/>
  <c r="DG1146" i="6"/>
  <c r="DF1146" i="6"/>
  <c r="DE1146" i="6"/>
  <c r="DD1146" i="6"/>
  <c r="DS986" i="6" l="1"/>
  <c r="EN986" i="6" s="1"/>
  <c r="CA986" i="6"/>
  <c r="CG986" i="6" s="1"/>
  <c r="CF986" i="6"/>
  <c r="EY1114" i="6"/>
  <c r="AU1114" i="6"/>
  <c r="EZ1114" i="6"/>
  <c r="CF1114" i="6"/>
  <c r="CA1114" i="6"/>
  <c r="CG1114" i="6" s="1"/>
  <c r="ER1114" i="6"/>
  <c r="BA1114" i="6"/>
  <c r="EN1114" i="6"/>
  <c r="AO1114" i="6"/>
  <c r="DP445" i="6"/>
  <c r="EY883" i="6"/>
  <c r="EZ883" i="6"/>
  <c r="EY884" i="6"/>
  <c r="EZ884" i="6"/>
  <c r="ES883" i="6"/>
  <c r="ET883" i="6"/>
  <c r="ES884" i="6"/>
  <c r="ET884" i="6"/>
  <c r="EQ883" i="6"/>
  <c r="ER883" i="6"/>
  <c r="EQ884" i="6"/>
  <c r="ER884" i="6"/>
  <c r="EO883" i="6"/>
  <c r="EP883" i="6"/>
  <c r="EO884" i="6"/>
  <c r="EP884" i="6"/>
  <c r="EM883" i="6"/>
  <c r="EN883" i="6"/>
  <c r="EM884" i="6"/>
  <c r="EN884" i="6"/>
  <c r="EK883" i="6"/>
  <c r="EL883" i="6"/>
  <c r="EK884" i="6"/>
  <c r="EL884" i="6"/>
  <c r="CZ882" i="6"/>
  <c r="EZ885" i="6"/>
  <c r="EY885" i="6"/>
  <c r="ES885" i="6"/>
  <c r="BD885" i="6"/>
  <c r="BD883" i="6"/>
  <c r="BD882" i="6"/>
  <c r="BD881" i="6"/>
  <c r="EQ885" i="6"/>
  <c r="AX882" i="6"/>
  <c r="AX883" i="6"/>
  <c r="AX881" i="6"/>
  <c r="EP885" i="6"/>
  <c r="EL885" i="6"/>
  <c r="EK885" i="6"/>
  <c r="EM885" i="6"/>
  <c r="EE986" i="6" l="1"/>
  <c r="EF986" i="6" s="1"/>
  <c r="EY986" i="6" s="1"/>
  <c r="DT986" i="6"/>
  <c r="EM986" i="6" s="1"/>
  <c r="EO885" i="6"/>
  <c r="ER885" i="6"/>
  <c r="EN885" i="6"/>
  <c r="ET885" i="6"/>
  <c r="AO535" i="6"/>
  <c r="EZ986" i="6" l="1"/>
  <c r="DU889" i="6"/>
  <c r="DW889" i="6"/>
  <c r="DS889" i="6"/>
  <c r="DE889" i="6" l="1"/>
  <c r="EF890" i="6" l="1"/>
  <c r="EE890" i="6" s="1"/>
  <c r="EF891" i="6"/>
  <c r="EE891" i="6" s="1"/>
  <c r="EF892" i="6"/>
  <c r="EE892" i="6" s="1"/>
  <c r="DS888" i="6"/>
  <c r="DT888" i="6" s="1"/>
  <c r="DU888" i="6"/>
  <c r="DV888" i="6" s="1"/>
  <c r="DW888" i="6"/>
  <c r="DX888" i="6" s="1"/>
  <c r="DY888" i="6"/>
  <c r="DZ888" i="6" s="1"/>
  <c r="EA888" i="6"/>
  <c r="EB888" i="6" s="1"/>
  <c r="DY889" i="6"/>
  <c r="DZ889" i="6" s="1"/>
  <c r="EA889" i="6"/>
  <c r="EB889" i="6" s="1"/>
  <c r="DS890" i="6"/>
  <c r="DT890" i="6" s="1"/>
  <c r="DU890" i="6"/>
  <c r="DV890" i="6" s="1"/>
  <c r="DW890" i="6"/>
  <c r="DX890" i="6" s="1"/>
  <c r="DY890" i="6"/>
  <c r="DZ890" i="6" s="1"/>
  <c r="EA890" i="6"/>
  <c r="EB890" i="6" s="1"/>
  <c r="DS891" i="6"/>
  <c r="DT891" i="6" s="1"/>
  <c r="DU891" i="6"/>
  <c r="DV891" i="6" s="1"/>
  <c r="DW891" i="6"/>
  <c r="DX891" i="6" s="1"/>
  <c r="DY891" i="6"/>
  <c r="DZ891" i="6" s="1"/>
  <c r="EA891" i="6"/>
  <c r="EB891" i="6" s="1"/>
  <c r="DS892" i="6"/>
  <c r="DT892" i="6" s="1"/>
  <c r="DU892" i="6"/>
  <c r="DV892" i="6" s="1"/>
  <c r="DW892" i="6"/>
  <c r="DX892" i="6" s="1"/>
  <c r="DY892" i="6"/>
  <c r="DZ892" i="6" s="1"/>
  <c r="EA892" i="6"/>
  <c r="EB892" i="6" s="1"/>
  <c r="EA887" i="6"/>
  <c r="EB887" i="6" s="1"/>
  <c r="DY887" i="6"/>
  <c r="DZ887" i="6" s="1"/>
  <c r="DW887" i="6"/>
  <c r="DX887" i="6" s="1"/>
  <c r="DU887" i="6"/>
  <c r="DV887" i="6" s="1"/>
  <c r="DS887" i="6"/>
  <c r="DT887" i="6" s="1"/>
  <c r="DP889" i="6"/>
  <c r="DO889" i="6" s="1"/>
  <c r="DP890" i="6"/>
  <c r="DO890" i="6" s="1"/>
  <c r="DR890" i="6"/>
  <c r="DQ890" i="6" s="1"/>
  <c r="DP891" i="6"/>
  <c r="DO891" i="6" s="1"/>
  <c r="DR891" i="6"/>
  <c r="DQ891" i="6" s="1"/>
  <c r="DP892" i="6"/>
  <c r="DO892" i="6" s="1"/>
  <c r="DR892" i="6"/>
  <c r="DQ892" i="6" s="1"/>
  <c r="EX1069" i="6" l="1"/>
  <c r="EA1069" i="6"/>
  <c r="EB1069" i="6" s="1"/>
  <c r="CE1069" i="6"/>
  <c r="BQ1069" i="6"/>
  <c r="BR1069" i="6" s="1"/>
  <c r="BS1069" i="6" s="1"/>
  <c r="BK1069" i="6"/>
  <c r="BL1069" i="6" s="1"/>
  <c r="BE1069" i="6"/>
  <c r="ES1069" i="6" s="1"/>
  <c r="AY1069" i="6"/>
  <c r="AZ1069" i="6" s="1"/>
  <c r="EO1069" i="6"/>
  <c r="AN1069" i="6"/>
  <c r="EK1069" i="6"/>
  <c r="AB1069" i="6"/>
  <c r="U1069" i="6"/>
  <c r="EG1069" i="6" s="1"/>
  <c r="EX1061" i="6"/>
  <c r="EA1061" i="6"/>
  <c r="EB1061" i="6" s="1"/>
  <c r="DQ1061" i="6"/>
  <c r="DR1061" i="6" s="1"/>
  <c r="DO1061" i="6"/>
  <c r="DP1061" i="6" s="1"/>
  <c r="CE1061" i="6"/>
  <c r="BQ1061" i="6"/>
  <c r="BR1061" i="6" s="1"/>
  <c r="BS1061" i="6" s="1"/>
  <c r="BK1061" i="6"/>
  <c r="BL1061" i="6" s="1"/>
  <c r="BE1061" i="6"/>
  <c r="ES1061" i="6" s="1"/>
  <c r="AY1061" i="6"/>
  <c r="AZ1061" i="6" s="1"/>
  <c r="AS1061" i="6"/>
  <c r="EO1061" i="6" s="1"/>
  <c r="AN1061" i="6"/>
  <c r="AH1061" i="6"/>
  <c r="AB1061" i="6"/>
  <c r="U1061" i="6"/>
  <c r="EG1061" i="6" s="1"/>
  <c r="EX1035" i="6"/>
  <c r="EI1035" i="6"/>
  <c r="EH1035" i="6"/>
  <c r="EG1035" i="6"/>
  <c r="EA1035" i="6"/>
  <c r="EB1035" i="6" s="1"/>
  <c r="BQ1035" i="6"/>
  <c r="BR1035" i="6" s="1"/>
  <c r="BS1035" i="6" s="1"/>
  <c r="BK1035" i="6"/>
  <c r="BL1035" i="6" s="1"/>
  <c r="BE1035" i="6"/>
  <c r="ES1035" i="6" s="1"/>
  <c r="AY1035" i="6"/>
  <c r="AZ1035" i="6" s="1"/>
  <c r="AS1035" i="6"/>
  <c r="EO1035" i="6" s="1"/>
  <c r="AM1035" i="6"/>
  <c r="AN1035" i="6" s="1"/>
  <c r="EK1035" i="6"/>
  <c r="AB1035" i="6"/>
  <c r="EJ1035" i="6" s="1"/>
  <c r="EL1061" i="6" l="1"/>
  <c r="BF1035" i="6"/>
  <c r="ET1035" i="6" s="1"/>
  <c r="BF1061" i="6"/>
  <c r="ET1061" i="6" s="1"/>
  <c r="AH1069" i="6"/>
  <c r="EL1069" i="6" s="1"/>
  <c r="BF1069" i="6"/>
  <c r="ET1069" i="6" s="1"/>
  <c r="EK1061" i="6"/>
  <c r="AT1035" i="6"/>
  <c r="EP1035" i="6" s="1"/>
  <c r="V1061" i="6"/>
  <c r="EH1061" i="6" s="1"/>
  <c r="AT1061" i="6"/>
  <c r="EP1061" i="6" s="1"/>
  <c r="V1069" i="6"/>
  <c r="EH1069" i="6" s="1"/>
  <c r="EP1069" i="6"/>
  <c r="EJ1069" i="6"/>
  <c r="AC1069" i="6"/>
  <c r="ER1069" i="6"/>
  <c r="BA1069" i="6"/>
  <c r="EN1069" i="6"/>
  <c r="AO1069" i="6"/>
  <c r="EV1069" i="6"/>
  <c r="BM1069" i="6"/>
  <c r="EW1069" i="6" s="1"/>
  <c r="EI1069" i="6"/>
  <c r="EM1069" i="6"/>
  <c r="EQ1069" i="6"/>
  <c r="EU1069" i="6"/>
  <c r="EY1069" i="6"/>
  <c r="BW1069" i="6"/>
  <c r="EJ1061" i="6"/>
  <c r="AC1061" i="6"/>
  <c r="ER1061" i="6"/>
  <c r="BA1061" i="6"/>
  <c r="EN1061" i="6"/>
  <c r="AO1061" i="6"/>
  <c r="EV1061" i="6"/>
  <c r="BM1061" i="6"/>
  <c r="EW1061" i="6" s="1"/>
  <c r="EI1061" i="6"/>
  <c r="EM1061" i="6"/>
  <c r="EQ1061" i="6"/>
  <c r="EU1061" i="6"/>
  <c r="EY1061" i="6"/>
  <c r="AI1061" i="6"/>
  <c r="BW1061" i="6"/>
  <c r="ER1035" i="6"/>
  <c r="BA1035" i="6"/>
  <c r="EN1035" i="6"/>
  <c r="AO1035" i="6"/>
  <c r="EV1035" i="6"/>
  <c r="BM1035" i="6"/>
  <c r="EW1035" i="6" s="1"/>
  <c r="AC1035" i="6"/>
  <c r="AH1035" i="6"/>
  <c r="BV1035" i="6"/>
  <c r="EM1035" i="6"/>
  <c r="EQ1035" i="6"/>
  <c r="EU1035" i="6"/>
  <c r="AU1035" i="6" l="1"/>
  <c r="W1061" i="6"/>
  <c r="BG1069" i="6"/>
  <c r="BG1061" i="6"/>
  <c r="W1069" i="6"/>
  <c r="BG1035" i="6"/>
  <c r="AU1061" i="6"/>
  <c r="AI1069" i="6"/>
  <c r="EZ1069" i="6"/>
  <c r="CF1069" i="6"/>
  <c r="CA1069" i="6"/>
  <c r="CG1069" i="6" s="1"/>
  <c r="EZ1061" i="6"/>
  <c r="CF1061" i="6"/>
  <c r="CA1061" i="6"/>
  <c r="CG1061" i="6" s="1"/>
  <c r="EL1035" i="6"/>
  <c r="AI1035" i="6"/>
  <c r="CE1035" i="6"/>
  <c r="BW1035" i="6"/>
  <c r="EY1035" i="6"/>
  <c r="EX975" i="6"/>
  <c r="CE975" i="6"/>
  <c r="BQ975" i="6"/>
  <c r="BR975" i="6" s="1"/>
  <c r="BS975" i="6" s="1"/>
  <c r="BK975" i="6"/>
  <c r="BL975" i="6" s="1"/>
  <c r="BE975" i="6"/>
  <c r="ES975" i="6" s="1"/>
  <c r="AY975" i="6"/>
  <c r="AZ975" i="6" s="1"/>
  <c r="AS975" i="6"/>
  <c r="EO975" i="6" s="1"/>
  <c r="AM975" i="6"/>
  <c r="AN975" i="6" s="1"/>
  <c r="AG975" i="6"/>
  <c r="AA975" i="6"/>
  <c r="AB975" i="6" s="1"/>
  <c r="U975" i="6"/>
  <c r="EG975" i="6" s="1"/>
  <c r="EK975" i="6" l="1"/>
  <c r="AH975" i="6"/>
  <c r="EL975" i="6" s="1"/>
  <c r="V975" i="6"/>
  <c r="EH975" i="6" s="1"/>
  <c r="EZ1035" i="6"/>
  <c r="CF1035" i="6"/>
  <c r="CA1035" i="6"/>
  <c r="CG1035" i="6" s="1"/>
  <c r="BF975" i="6"/>
  <c r="ET975" i="6" s="1"/>
  <c r="AT975" i="6"/>
  <c r="EP975" i="6" s="1"/>
  <c r="EJ975" i="6"/>
  <c r="AC975" i="6"/>
  <c r="ER975" i="6"/>
  <c r="BA975" i="6"/>
  <c r="EN975" i="6"/>
  <c r="AO975" i="6"/>
  <c r="EV975" i="6"/>
  <c r="BM975" i="6"/>
  <c r="EW975" i="6" s="1"/>
  <c r="EI975" i="6"/>
  <c r="EM975" i="6"/>
  <c r="EQ975" i="6"/>
  <c r="EU975" i="6"/>
  <c r="EY975" i="6"/>
  <c r="BW975" i="6"/>
  <c r="BQ1155" i="6"/>
  <c r="W975" i="6" l="1"/>
  <c r="AI975" i="6"/>
  <c r="AU975" i="6"/>
  <c r="BG975" i="6"/>
  <c r="EZ975" i="6"/>
  <c r="CF975" i="6"/>
  <c r="CA975" i="6"/>
  <c r="CG975" i="6" s="1"/>
  <c r="ED1155" i="6"/>
  <c r="EC1155" i="6"/>
  <c r="EA1155" i="6"/>
  <c r="DY1155" i="6"/>
  <c r="DW1155" i="6"/>
  <c r="DU1155" i="6"/>
  <c r="ED1107" i="6"/>
  <c r="EC1107" i="6"/>
  <c r="DN1107" i="6"/>
  <c r="DM1107" i="6"/>
  <c r="AO512" i="6" l="1"/>
  <c r="AI884" i="6" l="1"/>
  <c r="DG524" i="6"/>
  <c r="DW524" i="6" s="1"/>
  <c r="DX524" i="6" s="1"/>
  <c r="DU524" i="6"/>
  <c r="DV524" i="6" s="1"/>
  <c r="DE524" i="6"/>
  <c r="DS524" i="6" s="1"/>
  <c r="DE523" i="6"/>
  <c r="DS523" i="6" s="1"/>
  <c r="CZ523" i="6"/>
  <c r="EE524" i="6" l="1"/>
  <c r="EF524" i="6" s="1"/>
  <c r="DT524" i="6"/>
  <c r="DK524" i="6"/>
  <c r="DI1090" i="6"/>
  <c r="DH1090" i="6"/>
  <c r="DG1090" i="6"/>
  <c r="DF1090" i="6"/>
  <c r="DE1090" i="6"/>
  <c r="DN1085" i="6" l="1"/>
  <c r="DM1085" i="6"/>
  <c r="W1086" i="6"/>
  <c r="V1086" i="6"/>
  <c r="ED1091" i="6"/>
  <c r="EX1169" i="6"/>
  <c r="EX1168" i="6" s="1"/>
  <c r="EX1197" i="6" s="1"/>
  <c r="EW1169" i="6"/>
  <c r="EW1168" i="6" s="1"/>
  <c r="EW1197" i="6" s="1"/>
  <c r="EX1166" i="6"/>
  <c r="EX1165" i="6"/>
  <c r="EX1164" i="6"/>
  <c r="EX1162" i="6"/>
  <c r="EW1162" i="6"/>
  <c r="EX1161" i="6"/>
  <c r="EX1160" i="6"/>
  <c r="EX1159" i="6"/>
  <c r="EX1157" i="6"/>
  <c r="EX1156" i="6"/>
  <c r="EX1116" i="6"/>
  <c r="EX1115" i="6"/>
  <c r="EX1154" i="6"/>
  <c r="EX1153" i="6" s="1"/>
  <c r="EX1152" i="6"/>
  <c r="EX1151" i="6"/>
  <c r="EX1149" i="6"/>
  <c r="EX1148" i="6"/>
  <c r="EX1145" i="6"/>
  <c r="EX1144" i="6"/>
  <c r="EX1142" i="6"/>
  <c r="EX1141" i="6"/>
  <c r="EX1139" i="6"/>
  <c r="EX1138" i="6" s="1"/>
  <c r="EX1190" i="6" s="1"/>
  <c r="EX1137" i="6"/>
  <c r="EX1136" i="6" s="1"/>
  <c r="EX1189" i="6" s="1"/>
  <c r="EX1135" i="6"/>
  <c r="EX1134" i="6"/>
  <c r="EX1132" i="6"/>
  <c r="EX1131" i="6"/>
  <c r="EX1130" i="6"/>
  <c r="EX1127" i="6"/>
  <c r="EX1126" i="6" s="1"/>
  <c r="EX1186" i="6" s="1"/>
  <c r="EX1125" i="6"/>
  <c r="EX1124" i="6"/>
  <c r="EX1123" i="6"/>
  <c r="EX1122" i="6"/>
  <c r="EX1121" i="6"/>
  <c r="EX1120" i="6"/>
  <c r="EX1119" i="6"/>
  <c r="EX1118" i="6"/>
  <c r="EX1113" i="6"/>
  <c r="EW1113" i="6"/>
  <c r="EX1112" i="6"/>
  <c r="EW1112" i="6"/>
  <c r="EX1111" i="6"/>
  <c r="EX1110" i="6"/>
  <c r="EX1109" i="6"/>
  <c r="EX1108" i="6"/>
  <c r="EX1106" i="6"/>
  <c r="EW1106" i="6"/>
  <c r="EX1105" i="6"/>
  <c r="EW1105" i="6"/>
  <c r="EX1104" i="6"/>
  <c r="EW1104" i="6"/>
  <c r="EX1103" i="6"/>
  <c r="EW1103" i="6"/>
  <c r="EX1102" i="6"/>
  <c r="EW1102" i="6"/>
  <c r="EX1101" i="6"/>
  <c r="EW1101" i="6"/>
  <c r="EX1100" i="6"/>
  <c r="EW1100" i="6"/>
  <c r="EX1099" i="6"/>
  <c r="EX1098" i="6"/>
  <c r="EX1097" i="6"/>
  <c r="EX1096" i="6"/>
  <c r="EX1093" i="6"/>
  <c r="EX1092" i="6" s="1"/>
  <c r="EX1183" i="6" s="1"/>
  <c r="EX1090" i="6"/>
  <c r="EX1089" i="6"/>
  <c r="EX1088" i="6"/>
  <c r="EX1087" i="6"/>
  <c r="EX1086" i="6"/>
  <c r="EX1084" i="6"/>
  <c r="EX1083" i="6" s="1"/>
  <c r="EX1181" i="6" s="1"/>
  <c r="EX1082" i="6"/>
  <c r="EX1081" i="6"/>
  <c r="EX1079" i="6"/>
  <c r="EW1079" i="6"/>
  <c r="EX1078" i="6"/>
  <c r="EX1075" i="6"/>
  <c r="EW1075" i="6"/>
  <c r="EX1074" i="6"/>
  <c r="EW1074" i="6"/>
  <c r="EX1073" i="6"/>
  <c r="EW1073" i="6"/>
  <c r="EX1072" i="6"/>
  <c r="EX1068" i="6"/>
  <c r="EX1067" i="6"/>
  <c r="EX1066" i="6"/>
  <c r="EX1065" i="6"/>
  <c r="EX1064" i="6"/>
  <c r="EX1060" i="6"/>
  <c r="EX1059" i="6"/>
  <c r="EX1058" i="6"/>
  <c r="EX1057" i="6"/>
  <c r="EX1055" i="6"/>
  <c r="EX1054" i="6"/>
  <c r="EX1053" i="6"/>
  <c r="EX1052" i="6"/>
  <c r="EX1050" i="6"/>
  <c r="EX1049" i="6"/>
  <c r="EX1048" i="6"/>
  <c r="EX1047" i="6"/>
  <c r="EX1046" i="6"/>
  <c r="EX1045" i="6"/>
  <c r="EX1044" i="6"/>
  <c r="EX1043" i="6"/>
  <c r="EX1042" i="6"/>
  <c r="EX1041" i="6"/>
  <c r="EX1040" i="6"/>
  <c r="EX1039" i="6"/>
  <c r="EX1038" i="6"/>
  <c r="EX1037" i="6"/>
  <c r="EX1034" i="6"/>
  <c r="EX1033" i="6"/>
  <c r="EX1032" i="6"/>
  <c r="EX1031" i="6"/>
  <c r="EX1030" i="6"/>
  <c r="EX1029" i="6"/>
  <c r="EX1026" i="6"/>
  <c r="EX1025" i="6"/>
  <c r="EX1024" i="6"/>
  <c r="EX1023" i="6"/>
  <c r="EX1022" i="6"/>
  <c r="EX1021" i="6"/>
  <c r="EX1019" i="6"/>
  <c r="EX1018" i="6"/>
  <c r="EX1017" i="6"/>
  <c r="EX1016" i="6"/>
  <c r="EX1015" i="6"/>
  <c r="EX1014" i="6"/>
  <c r="EX1013" i="6"/>
  <c r="EX1012" i="6"/>
  <c r="EX1011" i="6"/>
  <c r="EX1010" i="6"/>
  <c r="EX1009" i="6"/>
  <c r="EX1008" i="6"/>
  <c r="EX1007" i="6"/>
  <c r="EX1006" i="6"/>
  <c r="EX1005" i="6"/>
  <c r="EX1004" i="6"/>
  <c r="EX1003" i="6"/>
  <c r="EX1002" i="6"/>
  <c r="EX1001" i="6"/>
  <c r="EX1000" i="6"/>
  <c r="EX999" i="6"/>
  <c r="EX998" i="6"/>
  <c r="EX997" i="6"/>
  <c r="EX996" i="6"/>
  <c r="EX995" i="6"/>
  <c r="EX994" i="6"/>
  <c r="EX990" i="6"/>
  <c r="EX989" i="6"/>
  <c r="EX984" i="6"/>
  <c r="EX983" i="6"/>
  <c r="EX981" i="6"/>
  <c r="EX980" i="6"/>
  <c r="EX978" i="6"/>
  <c r="EX977" i="6" s="1"/>
  <c r="EX974" i="6"/>
  <c r="EX973" i="6"/>
  <c r="EX972" i="6"/>
  <c r="EX971" i="6"/>
  <c r="EX970" i="6"/>
  <c r="EX969" i="6"/>
  <c r="EX968" i="6"/>
  <c r="EX967" i="6"/>
  <c r="EX966" i="6"/>
  <c r="EX964" i="6"/>
  <c r="EX963" i="6"/>
  <c r="EX962" i="6"/>
  <c r="EX961" i="6"/>
  <c r="EX960" i="6" s="1"/>
  <c r="EX959" i="6"/>
  <c r="EX958" i="6"/>
  <c r="EX957" i="6"/>
  <c r="EX956" i="6"/>
  <c r="EX955" i="6"/>
  <c r="EX954" i="6"/>
  <c r="EX953" i="6"/>
  <c r="EX952" i="6"/>
  <c r="EX951" i="6"/>
  <c r="EX950" i="6"/>
  <c r="EX949" i="6"/>
  <c r="EX948" i="6"/>
  <c r="EX947" i="6"/>
  <c r="EX946" i="6"/>
  <c r="EX945" i="6"/>
  <c r="EX944" i="6"/>
  <c r="EX943" i="6"/>
  <c r="EX942" i="6"/>
  <c r="EX941" i="6"/>
  <c r="EX940" i="6"/>
  <c r="EX939" i="6"/>
  <c r="EX938" i="6"/>
  <c r="EX937" i="6"/>
  <c r="EX936" i="6"/>
  <c r="EX935" i="6"/>
  <c r="EX934" i="6"/>
  <c r="EX933" i="6"/>
  <c r="EX932" i="6"/>
  <c r="EX931" i="6"/>
  <c r="EX930" i="6"/>
  <c r="EX929" i="6"/>
  <c r="EX928" i="6"/>
  <c r="EX927" i="6"/>
  <c r="EX926" i="6"/>
  <c r="EX922" i="6"/>
  <c r="EX921" i="6"/>
  <c r="EX919" i="6"/>
  <c r="EX917" i="6"/>
  <c r="EX916" i="6"/>
  <c r="EX915" i="6"/>
  <c r="EX913" i="6"/>
  <c r="EX912" i="6"/>
  <c r="EX911" i="6"/>
  <c r="EX910" i="6"/>
  <c r="EX908" i="6"/>
  <c r="EX907" i="6"/>
  <c r="EX906" i="6"/>
  <c r="EX905" i="6"/>
  <c r="EX903" i="6"/>
  <c r="EX900" i="6"/>
  <c r="EX897" i="6"/>
  <c r="EX896" i="6"/>
  <c r="EX895" i="6"/>
  <c r="EX894" i="6"/>
  <c r="EX892" i="6"/>
  <c r="EX891" i="6"/>
  <c r="EX890" i="6"/>
  <c r="EX889" i="6"/>
  <c r="EX888" i="6"/>
  <c r="EX887" i="6"/>
  <c r="EX883" i="6"/>
  <c r="EX882" i="6"/>
  <c r="EX881" i="6"/>
  <c r="EX880" i="6"/>
  <c r="EX879" i="6"/>
  <c r="EX878" i="6"/>
  <c r="EX877" i="6"/>
  <c r="EX876" i="6"/>
  <c r="EX875" i="6"/>
  <c r="EX874" i="6"/>
  <c r="EX873" i="6"/>
  <c r="EX872" i="6"/>
  <c r="EX871" i="6"/>
  <c r="EX870" i="6"/>
  <c r="EX869" i="6"/>
  <c r="EX868" i="6"/>
  <c r="EX867" i="6"/>
  <c r="EX866" i="6"/>
  <c r="EX863" i="6"/>
  <c r="EX862" i="6"/>
  <c r="EX861" i="6"/>
  <c r="EX860" i="6"/>
  <c r="EX857" i="6"/>
  <c r="EX856" i="6"/>
  <c r="EX855" i="6"/>
  <c r="EX854" i="6"/>
  <c r="EX853" i="6"/>
  <c r="EX852" i="6"/>
  <c r="EX851" i="6"/>
  <c r="EX850" i="6"/>
  <c r="EX849" i="6"/>
  <c r="EX848" i="6"/>
  <c r="EX847" i="6"/>
  <c r="EX846" i="6"/>
  <c r="EX845" i="6"/>
  <c r="EX844" i="6"/>
  <c r="EX843" i="6"/>
  <c r="EX842" i="6"/>
  <c r="EX841" i="6"/>
  <c r="EX840" i="6"/>
  <c r="EX839" i="6"/>
  <c r="EX838" i="6"/>
  <c r="EX837" i="6"/>
  <c r="EX836" i="6"/>
  <c r="EX835" i="6"/>
  <c r="EX834" i="6"/>
  <c r="EX833" i="6"/>
  <c r="EX832" i="6"/>
  <c r="EX831" i="6"/>
  <c r="EX830" i="6"/>
  <c r="EX829" i="6"/>
  <c r="EX828" i="6"/>
  <c r="EX827" i="6"/>
  <c r="EX826" i="6"/>
  <c r="EX825" i="6"/>
  <c r="EX824" i="6"/>
  <c r="EX821" i="6"/>
  <c r="EX820" i="6"/>
  <c r="EX819" i="6"/>
  <c r="EX816" i="6"/>
  <c r="EX815" i="6"/>
  <c r="EX814" i="6"/>
  <c r="EX813" i="6"/>
  <c r="EX812" i="6"/>
  <c r="EX811" i="6"/>
  <c r="EX810" i="6"/>
  <c r="EX809" i="6"/>
  <c r="EX808" i="6"/>
  <c r="EX807" i="6"/>
  <c r="EX806" i="6"/>
  <c r="EX805" i="6"/>
  <c r="EX804" i="6"/>
  <c r="EX803" i="6"/>
  <c r="EX802" i="6"/>
  <c r="EX801" i="6"/>
  <c r="EX800" i="6"/>
  <c r="EX799" i="6"/>
  <c r="EX798" i="6"/>
  <c r="EX797" i="6"/>
  <c r="EX796" i="6"/>
  <c r="EX795" i="6"/>
  <c r="EX794" i="6"/>
  <c r="EX793" i="6"/>
  <c r="EX792" i="6"/>
  <c r="EX791" i="6"/>
  <c r="EX790" i="6"/>
  <c r="EX789" i="6"/>
  <c r="EX788" i="6"/>
  <c r="EX787" i="6"/>
  <c r="EX786" i="6"/>
  <c r="EX785" i="6"/>
  <c r="EX784" i="6"/>
  <c r="EX783" i="6"/>
  <c r="EX782" i="6"/>
  <c r="EX781" i="6"/>
  <c r="EX780" i="6"/>
  <c r="EX779" i="6"/>
  <c r="EX778" i="6"/>
  <c r="EX777" i="6"/>
  <c r="EX776" i="6"/>
  <c r="EX775" i="6"/>
  <c r="EX774" i="6"/>
  <c r="EX773" i="6"/>
  <c r="EX772" i="6"/>
  <c r="EX771" i="6"/>
  <c r="EX770" i="6"/>
  <c r="EX769" i="6"/>
  <c r="EX768" i="6"/>
  <c r="EX767" i="6"/>
  <c r="EX766" i="6"/>
  <c r="EX765" i="6"/>
  <c r="EX764" i="6"/>
  <c r="EX763" i="6"/>
  <c r="EX762" i="6"/>
  <c r="EX761" i="6"/>
  <c r="EX760" i="6"/>
  <c r="EX759" i="6"/>
  <c r="EX758" i="6"/>
  <c r="EX757" i="6"/>
  <c r="EX756" i="6"/>
  <c r="EX755" i="6"/>
  <c r="EX754" i="6"/>
  <c r="EX753" i="6"/>
  <c r="EX752" i="6"/>
  <c r="EX751" i="6"/>
  <c r="EX750" i="6"/>
  <c r="EX749" i="6"/>
  <c r="EX748" i="6"/>
  <c r="EX747" i="6"/>
  <c r="EX746" i="6"/>
  <c r="EX745" i="6"/>
  <c r="EX744" i="6"/>
  <c r="EX743" i="6"/>
  <c r="EX742" i="6"/>
  <c r="EX741" i="6"/>
  <c r="EX740" i="6"/>
  <c r="EX739" i="6"/>
  <c r="EX738" i="6"/>
  <c r="EX737" i="6"/>
  <c r="EX736" i="6"/>
  <c r="EX735" i="6"/>
  <c r="EX734" i="6"/>
  <c r="EX733" i="6"/>
  <c r="EX732" i="6"/>
  <c r="EX731" i="6"/>
  <c r="EX730" i="6"/>
  <c r="EX729" i="6"/>
  <c r="EX728" i="6"/>
  <c r="EX727" i="6"/>
  <c r="EX726" i="6"/>
  <c r="EX725" i="6"/>
  <c r="EX724" i="6"/>
  <c r="EX723" i="6"/>
  <c r="EX722" i="6"/>
  <c r="EX721" i="6"/>
  <c r="EX720" i="6"/>
  <c r="EX719" i="6"/>
  <c r="EX718" i="6"/>
  <c r="EX717" i="6"/>
  <c r="EX716" i="6"/>
  <c r="EX715" i="6"/>
  <c r="EX714" i="6"/>
  <c r="EX713" i="6"/>
  <c r="EX712" i="6"/>
  <c r="EX711" i="6"/>
  <c r="EX710" i="6"/>
  <c r="EX709" i="6"/>
  <c r="EX708" i="6"/>
  <c r="EX707" i="6"/>
  <c r="EX706" i="6"/>
  <c r="EX705" i="6"/>
  <c r="EX704" i="6"/>
  <c r="EX703" i="6"/>
  <c r="EX702" i="6"/>
  <c r="EX701" i="6"/>
  <c r="EX700" i="6"/>
  <c r="EX699" i="6"/>
  <c r="EX698" i="6"/>
  <c r="EX697" i="6"/>
  <c r="EX696" i="6"/>
  <c r="EX695" i="6"/>
  <c r="EX694" i="6"/>
  <c r="EX693" i="6"/>
  <c r="EX692" i="6"/>
  <c r="EX691" i="6"/>
  <c r="EX690" i="6"/>
  <c r="EX689" i="6"/>
  <c r="EX688" i="6"/>
  <c r="EX687" i="6"/>
  <c r="EX686" i="6"/>
  <c r="EX685" i="6"/>
  <c r="EX684" i="6"/>
  <c r="EX683" i="6"/>
  <c r="EX682" i="6"/>
  <c r="EX681" i="6"/>
  <c r="EX680" i="6"/>
  <c r="EX679" i="6"/>
  <c r="EX678" i="6"/>
  <c r="EX677" i="6"/>
  <c r="EX676" i="6"/>
  <c r="EX675" i="6"/>
  <c r="EX674" i="6"/>
  <c r="EX673" i="6"/>
  <c r="EX672" i="6"/>
  <c r="EX671" i="6"/>
  <c r="EX670" i="6"/>
  <c r="EX669" i="6"/>
  <c r="EX668" i="6"/>
  <c r="EX667" i="6"/>
  <c r="EX666" i="6"/>
  <c r="EX665" i="6"/>
  <c r="EX664" i="6"/>
  <c r="EX663" i="6"/>
  <c r="EX662" i="6"/>
  <c r="EX661" i="6"/>
  <c r="EX660" i="6"/>
  <c r="EX659" i="6"/>
  <c r="EX658" i="6"/>
  <c r="EX657" i="6"/>
  <c r="EX656" i="6"/>
  <c r="EX655" i="6"/>
  <c r="EX654" i="6"/>
  <c r="EX653" i="6"/>
  <c r="EX652" i="6"/>
  <c r="EX651" i="6"/>
  <c r="EX650" i="6"/>
  <c r="EX649" i="6"/>
  <c r="EX648" i="6"/>
  <c r="EX647" i="6"/>
  <c r="EX646" i="6"/>
  <c r="EX645" i="6"/>
  <c r="EX644" i="6"/>
  <c r="EX643" i="6"/>
  <c r="EX642" i="6"/>
  <c r="EX641" i="6"/>
  <c r="EX640" i="6"/>
  <c r="EX639" i="6"/>
  <c r="EX638" i="6"/>
  <c r="EX637" i="6"/>
  <c r="EX636" i="6"/>
  <c r="EX635" i="6"/>
  <c r="EX634" i="6"/>
  <c r="EX633" i="6"/>
  <c r="EX632" i="6"/>
  <c r="EX631" i="6"/>
  <c r="EX630" i="6"/>
  <c r="EX629" i="6"/>
  <c r="EX628" i="6"/>
  <c r="EX627" i="6"/>
  <c r="EX626" i="6"/>
  <c r="EX625" i="6"/>
  <c r="EX624" i="6"/>
  <c r="EX623" i="6"/>
  <c r="EX622" i="6"/>
  <c r="EX621" i="6"/>
  <c r="EX620" i="6"/>
  <c r="EX619" i="6"/>
  <c r="EX618" i="6"/>
  <c r="EX617" i="6"/>
  <c r="EX616" i="6"/>
  <c r="EX615" i="6"/>
  <c r="EX614" i="6"/>
  <c r="EX613" i="6"/>
  <c r="EX612" i="6"/>
  <c r="EX611" i="6"/>
  <c r="EX610" i="6"/>
  <c r="EX609" i="6"/>
  <c r="EX608" i="6"/>
  <c r="EX607" i="6"/>
  <c r="EX606" i="6"/>
  <c r="EX605" i="6"/>
  <c r="EX604" i="6"/>
  <c r="EX603" i="6"/>
  <c r="EX602" i="6"/>
  <c r="EX601" i="6"/>
  <c r="EX600" i="6"/>
  <c r="EX599" i="6"/>
  <c r="EX598" i="6"/>
  <c r="EX597" i="6"/>
  <c r="EX596" i="6"/>
  <c r="EX595" i="6"/>
  <c r="EX594" i="6"/>
  <c r="EX593" i="6"/>
  <c r="EX592" i="6"/>
  <c r="EX591" i="6"/>
  <c r="EX590" i="6"/>
  <c r="EX589" i="6"/>
  <c r="EX588" i="6"/>
  <c r="EX587" i="6"/>
  <c r="EX586" i="6"/>
  <c r="EX585" i="6"/>
  <c r="EX584" i="6"/>
  <c r="EX583" i="6"/>
  <c r="EX582" i="6"/>
  <c r="EX581" i="6"/>
  <c r="EX580" i="6"/>
  <c r="EX579" i="6"/>
  <c r="EX578" i="6"/>
  <c r="EX577" i="6"/>
  <c r="EX576" i="6"/>
  <c r="EX575" i="6"/>
  <c r="EX574" i="6"/>
  <c r="EX573" i="6"/>
  <c r="EX572" i="6"/>
  <c r="EX571" i="6"/>
  <c r="EX570" i="6"/>
  <c r="EX569" i="6"/>
  <c r="EX568" i="6"/>
  <c r="EX567" i="6"/>
  <c r="EX566" i="6"/>
  <c r="EX565" i="6"/>
  <c r="EX564" i="6"/>
  <c r="EX563" i="6"/>
  <c r="EX562" i="6"/>
  <c r="EX561" i="6"/>
  <c r="EX560" i="6"/>
  <c r="EX559" i="6"/>
  <c r="EX558" i="6"/>
  <c r="EX557" i="6"/>
  <c r="EX556" i="6"/>
  <c r="EX555" i="6"/>
  <c r="EX554" i="6"/>
  <c r="EX553" i="6"/>
  <c r="EX552" i="6"/>
  <c r="EX551" i="6"/>
  <c r="EX550" i="6"/>
  <c r="EX549" i="6"/>
  <c r="EX548" i="6"/>
  <c r="EX547" i="6"/>
  <c r="EX546" i="6"/>
  <c r="EX545" i="6"/>
  <c r="EX544" i="6"/>
  <c r="EX543" i="6"/>
  <c r="EX542" i="6"/>
  <c r="EX541" i="6"/>
  <c r="EX540" i="6"/>
  <c r="EX539" i="6"/>
  <c r="EX537" i="6"/>
  <c r="EX536" i="6"/>
  <c r="EX534" i="6"/>
  <c r="EX533" i="6"/>
  <c r="EX532" i="6"/>
  <c r="EX531" i="6"/>
  <c r="EX530" i="6"/>
  <c r="EW530" i="6"/>
  <c r="EX529" i="6"/>
  <c r="EW529" i="6"/>
  <c r="EX528" i="6"/>
  <c r="EW528" i="6"/>
  <c r="EX527" i="6"/>
  <c r="EW527" i="6"/>
  <c r="EX525" i="6"/>
  <c r="EW525" i="6"/>
  <c r="EX524" i="6"/>
  <c r="EW524" i="6"/>
  <c r="EX523" i="6"/>
  <c r="EW523" i="6"/>
  <c r="EX522" i="6"/>
  <c r="EX521" i="6"/>
  <c r="EX520" i="6"/>
  <c r="EX519" i="6"/>
  <c r="EX518" i="6"/>
  <c r="EX517" i="6"/>
  <c r="EX516" i="6"/>
  <c r="EX515" i="6"/>
  <c r="EW515" i="6"/>
  <c r="EX514" i="6"/>
  <c r="EW514" i="6"/>
  <c r="EX513" i="6"/>
  <c r="EW513" i="6"/>
  <c r="EX512" i="6"/>
  <c r="EX510" i="6"/>
  <c r="EX509" i="6"/>
  <c r="EX508" i="6"/>
  <c r="EX507" i="6"/>
  <c r="EX506" i="6"/>
  <c r="EX505" i="6"/>
  <c r="EX504" i="6"/>
  <c r="EX503" i="6"/>
  <c r="EX502" i="6"/>
  <c r="EX501" i="6"/>
  <c r="EX500" i="6"/>
  <c r="EX499" i="6"/>
  <c r="EX498" i="6"/>
  <c r="EX497" i="6"/>
  <c r="EX496" i="6"/>
  <c r="EX495" i="6"/>
  <c r="EX494" i="6"/>
  <c r="EX493" i="6"/>
  <c r="EX492" i="6"/>
  <c r="EX491" i="6"/>
  <c r="EX490" i="6"/>
  <c r="EX489" i="6"/>
  <c r="EX488" i="6"/>
  <c r="EX487" i="6"/>
  <c r="EX486" i="6"/>
  <c r="EX485" i="6"/>
  <c r="EX484" i="6"/>
  <c r="EX483" i="6"/>
  <c r="EX482" i="6"/>
  <c r="EX481" i="6"/>
  <c r="EX480" i="6"/>
  <c r="EX479" i="6"/>
  <c r="EX478" i="6"/>
  <c r="EX477" i="6"/>
  <c r="EX476" i="6"/>
  <c r="EX475" i="6"/>
  <c r="EX474" i="6"/>
  <c r="EX473" i="6"/>
  <c r="EX472" i="6"/>
  <c r="EX471" i="6"/>
  <c r="EX470" i="6"/>
  <c r="EX469" i="6"/>
  <c r="EX468" i="6"/>
  <c r="EX467" i="6"/>
  <c r="EX466" i="6"/>
  <c r="EX465" i="6"/>
  <c r="EX464" i="6"/>
  <c r="EX463" i="6"/>
  <c r="EX462" i="6"/>
  <c r="EX461" i="6"/>
  <c r="EX460" i="6"/>
  <c r="EX459" i="6"/>
  <c r="EX458" i="6"/>
  <c r="EX457" i="6"/>
  <c r="EX456" i="6"/>
  <c r="EX455" i="6"/>
  <c r="EX454" i="6"/>
  <c r="EX453" i="6"/>
  <c r="EX452" i="6"/>
  <c r="EX451" i="6"/>
  <c r="EX450" i="6"/>
  <c r="EX449" i="6"/>
  <c r="EX448" i="6"/>
  <c r="EX447" i="6"/>
  <c r="EX446" i="6"/>
  <c r="EX444" i="6"/>
  <c r="EX443" i="6"/>
  <c r="EX442" i="6"/>
  <c r="EX441" i="6"/>
  <c r="EX440" i="6"/>
  <c r="EX439" i="6"/>
  <c r="EX438" i="6"/>
  <c r="EX437" i="6"/>
  <c r="EX436" i="6"/>
  <c r="EX435" i="6"/>
  <c r="EX434" i="6"/>
  <c r="EX433" i="6"/>
  <c r="EX432" i="6"/>
  <c r="EX431" i="6"/>
  <c r="EX430" i="6"/>
  <c r="EX429" i="6"/>
  <c r="EX428" i="6"/>
  <c r="EX427" i="6"/>
  <c r="EX426" i="6"/>
  <c r="EX425" i="6"/>
  <c r="EX424" i="6"/>
  <c r="EX423" i="6"/>
  <c r="EX422" i="6"/>
  <c r="EX421" i="6"/>
  <c r="EX420" i="6"/>
  <c r="EX419" i="6"/>
  <c r="EX418" i="6"/>
  <c r="EX417" i="6"/>
  <c r="EX416" i="6"/>
  <c r="EX415" i="6"/>
  <c r="EX414" i="6"/>
  <c r="EX413" i="6"/>
  <c r="EX412" i="6"/>
  <c r="EX411" i="6"/>
  <c r="EX410" i="6"/>
  <c r="EX409" i="6"/>
  <c r="EX408" i="6"/>
  <c r="EX407" i="6"/>
  <c r="EX406" i="6"/>
  <c r="EX405" i="6"/>
  <c r="EX404" i="6"/>
  <c r="EX401" i="6"/>
  <c r="EX400" i="6"/>
  <c r="EX399" i="6"/>
  <c r="EX398" i="6"/>
  <c r="EX397" i="6"/>
  <c r="EX396" i="6"/>
  <c r="EX395" i="6"/>
  <c r="EX394" i="6"/>
  <c r="EX393" i="6"/>
  <c r="EX392" i="6"/>
  <c r="EX391" i="6"/>
  <c r="EX390" i="6"/>
  <c r="EX389" i="6"/>
  <c r="EX388" i="6"/>
  <c r="EX386" i="6"/>
  <c r="EX385" i="6"/>
  <c r="EX384" i="6"/>
  <c r="EX383" i="6"/>
  <c r="EX382" i="6"/>
  <c r="EX381" i="6"/>
  <c r="EX380" i="6"/>
  <c r="EX379" i="6"/>
  <c r="EX378" i="6"/>
  <c r="EX377" i="6"/>
  <c r="EX376" i="6"/>
  <c r="EX375" i="6"/>
  <c r="EX374" i="6"/>
  <c r="EX373" i="6"/>
  <c r="EX372" i="6"/>
  <c r="EX371" i="6"/>
  <c r="EX369" i="6"/>
  <c r="EX368" i="6"/>
  <c r="EX367" i="6"/>
  <c r="EX366" i="6"/>
  <c r="EX365" i="6"/>
  <c r="EX364" i="6"/>
  <c r="EX363" i="6"/>
  <c r="EX362" i="6"/>
  <c r="EX361" i="6"/>
  <c r="EX360" i="6"/>
  <c r="EX359" i="6"/>
  <c r="EX358" i="6"/>
  <c r="EX357" i="6"/>
  <c r="EX356" i="6"/>
  <c r="EX355" i="6"/>
  <c r="EX354" i="6"/>
  <c r="EX353" i="6"/>
  <c r="EX352" i="6"/>
  <c r="EX351" i="6"/>
  <c r="EX350" i="6"/>
  <c r="EX349" i="6"/>
  <c r="EX348" i="6"/>
  <c r="EX347" i="6"/>
  <c r="EX346" i="6"/>
  <c r="EX345" i="6"/>
  <c r="EX344" i="6"/>
  <c r="EX343" i="6"/>
  <c r="EX342" i="6"/>
  <c r="EX341" i="6"/>
  <c r="EX340" i="6"/>
  <c r="EX339" i="6"/>
  <c r="EX338" i="6"/>
  <c r="EX337" i="6"/>
  <c r="EX336" i="6"/>
  <c r="EX335" i="6"/>
  <c r="EX334" i="6"/>
  <c r="EX333" i="6"/>
  <c r="EX332" i="6"/>
  <c r="EX331" i="6"/>
  <c r="EX330" i="6"/>
  <c r="EX329" i="6"/>
  <c r="EX328" i="6"/>
  <c r="EX327" i="6"/>
  <c r="EX326" i="6"/>
  <c r="EX325" i="6"/>
  <c r="EX323" i="6"/>
  <c r="EX322" i="6"/>
  <c r="EX321" i="6"/>
  <c r="EX320" i="6"/>
  <c r="EX319" i="6"/>
  <c r="EX318" i="6"/>
  <c r="EX317" i="6"/>
  <c r="EX316" i="6"/>
  <c r="EX315" i="6"/>
  <c r="EX314" i="6"/>
  <c r="EX312" i="6"/>
  <c r="EX311" i="6"/>
  <c r="EX310" i="6"/>
  <c r="EX309" i="6"/>
  <c r="EX307" i="6"/>
  <c r="EX306" i="6"/>
  <c r="EX305" i="6"/>
  <c r="EX304" i="6"/>
  <c r="EX303" i="6"/>
  <c r="EX302" i="6"/>
  <c r="EX301" i="6"/>
  <c r="EX300" i="6"/>
  <c r="EX298" i="6"/>
  <c r="EX297" i="6"/>
  <c r="EX296" i="6"/>
  <c r="EX295" i="6"/>
  <c r="EX294" i="6"/>
  <c r="EX293" i="6"/>
  <c r="EX292" i="6"/>
  <c r="EX291" i="6"/>
  <c r="EX290" i="6"/>
  <c r="EX289" i="6"/>
  <c r="EX288" i="6"/>
  <c r="EX287" i="6"/>
  <c r="EX286" i="6"/>
  <c r="EX285" i="6"/>
  <c r="EX284" i="6"/>
  <c r="EX283" i="6"/>
  <c r="EX282" i="6"/>
  <c r="EX281" i="6"/>
  <c r="EX280" i="6"/>
  <c r="EX279" i="6"/>
  <c r="EX278" i="6"/>
  <c r="EX277" i="6"/>
  <c r="EX276" i="6"/>
  <c r="EX275" i="6"/>
  <c r="EX274" i="6"/>
  <c r="EX273" i="6"/>
  <c r="EX272" i="6"/>
  <c r="EX271" i="6"/>
  <c r="EX270" i="6"/>
  <c r="EX269" i="6"/>
  <c r="EX268" i="6"/>
  <c r="EX267" i="6"/>
  <c r="EX266" i="6"/>
  <c r="EX265" i="6"/>
  <c r="EX264" i="6"/>
  <c r="EX263" i="6"/>
  <c r="EX262" i="6"/>
  <c r="EX261" i="6"/>
  <c r="EX260" i="6"/>
  <c r="EX259" i="6"/>
  <c r="EX258" i="6"/>
  <c r="EX257" i="6"/>
  <c r="EX256" i="6"/>
  <c r="EX255" i="6"/>
  <c r="EX254" i="6"/>
  <c r="EX253" i="6"/>
  <c r="EX252" i="6"/>
  <c r="EX251" i="6"/>
  <c r="EX250" i="6"/>
  <c r="EX249" i="6"/>
  <c r="EX248" i="6"/>
  <c r="EX245" i="6"/>
  <c r="EX244" i="6"/>
  <c r="EX243" i="6"/>
  <c r="EX242" i="6"/>
  <c r="EX241" i="6"/>
  <c r="EX240" i="6"/>
  <c r="EX239" i="6"/>
  <c r="EX238" i="6"/>
  <c r="EX237" i="6"/>
  <c r="EX236" i="6"/>
  <c r="EX233" i="6"/>
  <c r="EX232" i="6"/>
  <c r="EX231" i="6"/>
  <c r="EX230" i="6"/>
  <c r="EX229" i="6"/>
  <c r="EX228" i="6"/>
  <c r="EX225" i="6"/>
  <c r="EX224" i="6"/>
  <c r="EX223" i="6"/>
  <c r="EX222" i="6"/>
  <c r="EX221" i="6"/>
  <c r="EX219" i="6"/>
  <c r="EX218" i="6"/>
  <c r="EX217" i="6"/>
  <c r="EX216" i="6"/>
  <c r="EX215" i="6"/>
  <c r="EX213" i="6"/>
  <c r="EX212" i="6"/>
  <c r="EX211" i="6"/>
  <c r="EX210" i="6"/>
  <c r="EX209" i="6"/>
  <c r="EX208" i="6"/>
  <c r="EX206" i="6"/>
  <c r="EX205" i="6"/>
  <c r="EX204" i="6"/>
  <c r="EX203" i="6"/>
  <c r="EX202" i="6"/>
  <c r="EX201" i="6"/>
  <c r="EX200" i="6"/>
  <c r="EX198" i="6"/>
  <c r="EX197" i="6"/>
  <c r="EX196" i="6"/>
  <c r="EX194" i="6"/>
  <c r="EX193" i="6"/>
  <c r="EX192" i="6"/>
  <c r="EX190" i="6"/>
  <c r="EX189" i="6"/>
  <c r="EX188" i="6"/>
  <c r="EX186" i="6"/>
  <c r="EX185" i="6"/>
  <c r="EX184" i="6"/>
  <c r="EX183" i="6"/>
  <c r="EX182" i="6"/>
  <c r="EX181" i="6"/>
  <c r="EX180" i="6"/>
  <c r="EX179" i="6"/>
  <c r="EX178" i="6"/>
  <c r="EX177" i="6"/>
  <c r="EX176" i="6"/>
  <c r="EX175" i="6"/>
  <c r="EX174" i="6"/>
  <c r="EX173" i="6"/>
  <c r="EX172" i="6"/>
  <c r="EX171" i="6"/>
  <c r="EX170" i="6"/>
  <c r="EX169" i="6"/>
  <c r="EX168" i="6"/>
  <c r="EX166" i="6"/>
  <c r="EX165" i="6"/>
  <c r="EX164" i="6"/>
  <c r="EX161" i="6"/>
  <c r="EX160" i="6"/>
  <c r="EX159" i="6"/>
  <c r="EX157" i="6"/>
  <c r="EX156" i="6"/>
  <c r="EX155" i="6"/>
  <c r="EX154" i="6"/>
  <c r="EX153" i="6"/>
  <c r="EX152" i="6"/>
  <c r="EX151" i="6"/>
  <c r="EX150" i="6"/>
  <c r="EX149" i="6"/>
  <c r="EX148" i="6"/>
  <c r="EX147" i="6"/>
  <c r="EX146" i="6"/>
  <c r="EX145" i="6"/>
  <c r="EX144" i="6"/>
  <c r="EX143" i="6"/>
  <c r="EX142" i="6"/>
  <c r="EX141" i="6"/>
  <c r="EX140" i="6"/>
  <c r="EX139" i="6"/>
  <c r="EX138" i="6"/>
  <c r="EX137" i="6"/>
  <c r="EX136" i="6"/>
  <c r="EX135" i="6"/>
  <c r="EX134" i="6"/>
  <c r="EX132" i="6"/>
  <c r="EX131" i="6"/>
  <c r="EX130" i="6"/>
  <c r="EX129" i="6"/>
  <c r="EX128" i="6"/>
  <c r="EX126" i="6"/>
  <c r="EX125" i="6"/>
  <c r="EX124" i="6"/>
  <c r="EX123" i="6"/>
  <c r="EX122" i="6"/>
  <c r="EX121" i="6"/>
  <c r="EX120" i="6"/>
  <c r="EX119" i="6"/>
  <c r="EX118" i="6"/>
  <c r="EX116" i="6"/>
  <c r="EX115" i="6"/>
  <c r="EX114" i="6"/>
  <c r="EX112" i="6"/>
  <c r="EX111" i="6"/>
  <c r="EX110" i="6"/>
  <c r="EX107" i="6"/>
  <c r="EX106" i="6"/>
  <c r="EX105" i="6"/>
  <c r="EX104" i="6"/>
  <c r="EX101" i="6"/>
  <c r="EX100" i="6"/>
  <c r="EX99" i="6"/>
  <c r="EX98" i="6"/>
  <c r="EX97" i="6"/>
  <c r="EX96" i="6"/>
  <c r="EX95" i="6"/>
  <c r="EX94" i="6"/>
  <c r="EX93" i="6"/>
  <c r="EX92" i="6"/>
  <c r="EX91" i="6"/>
  <c r="EX90" i="6"/>
  <c r="EX87" i="6"/>
  <c r="EX86" i="6"/>
  <c r="EX85" i="6"/>
  <c r="EX84" i="6"/>
  <c r="EX82" i="6"/>
  <c r="EX81" i="6"/>
  <c r="EX80" i="6"/>
  <c r="EX78" i="6"/>
  <c r="EX77" i="6"/>
  <c r="EX76" i="6"/>
  <c r="EX74" i="6"/>
  <c r="EX73" i="6"/>
  <c r="EX72" i="6"/>
  <c r="EX71" i="6"/>
  <c r="EX70" i="6"/>
  <c r="EX69" i="6"/>
  <c r="EX68" i="6"/>
  <c r="EX65" i="6"/>
  <c r="EX64" i="6"/>
  <c r="EX63" i="6"/>
  <c r="EX62" i="6"/>
  <c r="EX61" i="6"/>
  <c r="EX59" i="6"/>
  <c r="EX58" i="6"/>
  <c r="EX57" i="6"/>
  <c r="EX56" i="6"/>
  <c r="EX55" i="6"/>
  <c r="EX53" i="6"/>
  <c r="EX52" i="6"/>
  <c r="EX51" i="6"/>
  <c r="EX50" i="6"/>
  <c r="EX49" i="6"/>
  <c r="EX48" i="6"/>
  <c r="EX47" i="6"/>
  <c r="EX45" i="6"/>
  <c r="EX44" i="6"/>
  <c r="EX43" i="6"/>
  <c r="EX41" i="6"/>
  <c r="EX40" i="6"/>
  <c r="EX39" i="6"/>
  <c r="EX38" i="6"/>
  <c r="EX37" i="6"/>
  <c r="EX35" i="6"/>
  <c r="EX34" i="6"/>
  <c r="EX31" i="6"/>
  <c r="EX30" i="6"/>
  <c r="EX29" i="6"/>
  <c r="EX28" i="6"/>
  <c r="EX26" i="6"/>
  <c r="EX25" i="6"/>
  <c r="EX24" i="6"/>
  <c r="EX23" i="6"/>
  <c r="EX22" i="6"/>
  <c r="EX21" i="6"/>
  <c r="EX20" i="6"/>
  <c r="EX19" i="6"/>
  <c r="EX18" i="6"/>
  <c r="EX17" i="6"/>
  <c r="EX16" i="6"/>
  <c r="EX15" i="6"/>
  <c r="EX14" i="6"/>
  <c r="EX13" i="6"/>
  <c r="EX12" i="6"/>
  <c r="EX11" i="6"/>
  <c r="EC1091" i="6"/>
  <c r="EB1091" i="6"/>
  <c r="EA1091" i="6" s="1"/>
  <c r="EC1168" i="6"/>
  <c r="EC1197" i="6" s="1"/>
  <c r="ED1153" i="6"/>
  <c r="EC1153" i="6"/>
  <c r="ED1196" i="6"/>
  <c r="EC1196" i="6"/>
  <c r="ED1147" i="6"/>
  <c r="EC1147" i="6"/>
  <c r="ED1140" i="6"/>
  <c r="ED1191" i="6" s="1"/>
  <c r="EC1140" i="6"/>
  <c r="EC1191" i="6" s="1"/>
  <c r="EC1138" i="6"/>
  <c r="EC1190" i="6" s="1"/>
  <c r="ED1138" i="6"/>
  <c r="ED1190" i="6" s="1"/>
  <c r="ED1136" i="6"/>
  <c r="ED1189" i="6" s="1"/>
  <c r="EC1136" i="6"/>
  <c r="EC1189" i="6" s="1"/>
  <c r="EC1133" i="6"/>
  <c r="EC1188" i="6" s="1"/>
  <c r="EC1129" i="6"/>
  <c r="EC1187" i="6" s="1"/>
  <c r="EC1126" i="6"/>
  <c r="EC1186" i="6" s="1"/>
  <c r="ED1126" i="6"/>
  <c r="ED1186" i="6" s="1"/>
  <c r="EC1117" i="6"/>
  <c r="EC1185" i="6" s="1"/>
  <c r="EC1095" i="6"/>
  <c r="ED1095" i="6"/>
  <c r="EC1092" i="6"/>
  <c r="EC1183" i="6" s="1"/>
  <c r="ED1092" i="6"/>
  <c r="ED1183" i="6" s="1"/>
  <c r="ED1083" i="6"/>
  <c r="ED1181" i="6" s="1"/>
  <c r="EC1083" i="6"/>
  <c r="EC1181" i="6" s="1"/>
  <c r="ED1080" i="6"/>
  <c r="ED1180" i="6" s="1"/>
  <c r="EC1080" i="6"/>
  <c r="EC1180" i="6" s="1"/>
  <c r="ED1077" i="6"/>
  <c r="ED1179" i="6" s="1"/>
  <c r="ED1178" i="6"/>
  <c r="ED993" i="6"/>
  <c r="EC993" i="6"/>
  <c r="ED988" i="6"/>
  <c r="ED979" i="6"/>
  <c r="EC979" i="6"/>
  <c r="ED977" i="6"/>
  <c r="EC977" i="6"/>
  <c r="ED925" i="6"/>
  <c r="EC925" i="6"/>
  <c r="EC920" i="6"/>
  <c r="EC1195" i="6" s="1"/>
  <c r="ED920" i="6"/>
  <c r="ED1195" i="6" s="1"/>
  <c r="ED886" i="6"/>
  <c r="EC886" i="6"/>
  <c r="ED445" i="6"/>
  <c r="EC445" i="6"/>
  <c r="ED387" i="6"/>
  <c r="EC387" i="6"/>
  <c r="ED370" i="6"/>
  <c r="EC370" i="6"/>
  <c r="ED324" i="6"/>
  <c r="EC324" i="6"/>
  <c r="ED308" i="6"/>
  <c r="EC308" i="6"/>
  <c r="ED299" i="6"/>
  <c r="EC299" i="6"/>
  <c r="ED247" i="6"/>
  <c r="EC247" i="6"/>
  <c r="ED235" i="6"/>
  <c r="EC235" i="6"/>
  <c r="ED207" i="6"/>
  <c r="EC207" i="6"/>
  <c r="ED27" i="6"/>
  <c r="EC27" i="6"/>
  <c r="ED10" i="6"/>
  <c r="EC10" i="6"/>
  <c r="EF234" i="6"/>
  <c r="EE238" i="6"/>
  <c r="EF238" i="6" s="1"/>
  <c r="EE240" i="6"/>
  <c r="EF240" i="6" s="1"/>
  <c r="EE242" i="6"/>
  <c r="EF242" i="6" s="1"/>
  <c r="EE244" i="6"/>
  <c r="EF244" i="6" s="1"/>
  <c r="EE445" i="6"/>
  <c r="EF445" i="6"/>
  <c r="EF935" i="6"/>
  <c r="EF950" i="6"/>
  <c r="EE983" i="6"/>
  <c r="EE1007" i="6"/>
  <c r="EF1021" i="6"/>
  <c r="EF1022" i="6"/>
  <c r="EE1022" i="6" s="1"/>
  <c r="EF1023" i="6"/>
  <c r="EE1023" i="6" s="1"/>
  <c r="EF1024" i="6"/>
  <c r="EE1024" i="6" s="1"/>
  <c r="EF1072" i="6"/>
  <c r="EE1082" i="6"/>
  <c r="EE1080" i="6" s="1"/>
  <c r="EE1180" i="6" s="1"/>
  <c r="EE1083" i="6"/>
  <c r="EE1181" i="6" s="1"/>
  <c r="EF1084" i="6"/>
  <c r="EF1083" i="6" s="1"/>
  <c r="EF1181" i="6" s="1"/>
  <c r="EF1086" i="6"/>
  <c r="EF1087" i="6"/>
  <c r="EE1087" i="6" s="1"/>
  <c r="EE1093" i="6"/>
  <c r="EF1093" i="6" s="1"/>
  <c r="EE1096" i="6"/>
  <c r="EF1096" i="6" s="1"/>
  <c r="EE1097" i="6"/>
  <c r="EF1097" i="6" s="1"/>
  <c r="EE1098" i="6"/>
  <c r="EF1098" i="6" s="1"/>
  <c r="EE1099" i="6"/>
  <c r="EF1099" i="6" s="1"/>
  <c r="EF1142" i="6"/>
  <c r="EE1152" i="6"/>
  <c r="EE1154" i="6"/>
  <c r="EF1154" i="6" s="1"/>
  <c r="EF1153" i="6" s="1"/>
  <c r="DK1088" i="6"/>
  <c r="EE1088" i="6" s="1"/>
  <c r="EF1088" i="6" s="1"/>
  <c r="DK1090" i="6"/>
  <c r="EF1090" i="6" s="1"/>
  <c r="EE1090" i="6" s="1"/>
  <c r="DK1091" i="6"/>
  <c r="BV1091" i="6"/>
  <c r="BQ1091" i="6"/>
  <c r="BR1091" i="6" s="1"/>
  <c r="BS1091" i="6" s="1"/>
  <c r="BK1091" i="6"/>
  <c r="BS1168" i="6"/>
  <c r="BS1197" i="6" s="1"/>
  <c r="BR1168" i="6"/>
  <c r="BR1197" i="6" s="1"/>
  <c r="BQ1168" i="6"/>
  <c r="BQ1197" i="6" s="1"/>
  <c r="BR1166" i="6"/>
  <c r="BR1165" i="6"/>
  <c r="BS1165" i="6" s="1"/>
  <c r="BR1164" i="6"/>
  <c r="BR1161" i="6"/>
  <c r="BS1161" i="6" s="1"/>
  <c r="BR1160" i="6"/>
  <c r="BS1160" i="6" s="1"/>
  <c r="BR1159" i="6"/>
  <c r="BS1159" i="6" s="1"/>
  <c r="BR1157" i="6"/>
  <c r="BS1157" i="6" s="1"/>
  <c r="BR1156" i="6"/>
  <c r="BR1116" i="6"/>
  <c r="BR1115" i="6"/>
  <c r="BS1115" i="6" s="1"/>
  <c r="BR1154" i="6"/>
  <c r="BQ1153" i="6"/>
  <c r="BR1152" i="6"/>
  <c r="BS1152" i="6" s="1"/>
  <c r="BQ1151" i="6"/>
  <c r="BR1151" i="6" s="1"/>
  <c r="BQ1149" i="6"/>
  <c r="BR1149" i="6" s="1"/>
  <c r="BS1149" i="6" s="1"/>
  <c r="BQ1148" i="6"/>
  <c r="BR1148" i="6" s="1"/>
  <c r="BQ1146" i="6"/>
  <c r="BR1146" i="6" s="1"/>
  <c r="BS1146" i="6" s="1"/>
  <c r="BQ1145" i="6"/>
  <c r="BR1145" i="6" s="1"/>
  <c r="BS1145" i="6" s="1"/>
  <c r="BQ1144" i="6"/>
  <c r="BR1144" i="6" s="1"/>
  <c r="BS1144" i="6" s="1"/>
  <c r="BQ1143" i="6"/>
  <c r="BR1143" i="6" s="1"/>
  <c r="BS1143" i="6" s="1"/>
  <c r="BQ1142" i="6"/>
  <c r="BR1142" i="6" s="1"/>
  <c r="BS1142" i="6" s="1"/>
  <c r="BQ1141" i="6"/>
  <c r="BR1141" i="6" s="1"/>
  <c r="BQ1139" i="6"/>
  <c r="BR1139" i="6" s="1"/>
  <c r="BQ1137" i="6"/>
  <c r="BR1137" i="6" s="1"/>
  <c r="BQ1135" i="6"/>
  <c r="BR1135" i="6" s="1"/>
  <c r="BS1135" i="6" s="1"/>
  <c r="BQ1134" i="6"/>
  <c r="BR1134" i="6" s="1"/>
  <c r="BQ1132" i="6"/>
  <c r="BR1132" i="6" s="1"/>
  <c r="BS1132" i="6" s="1"/>
  <c r="BQ1131" i="6"/>
  <c r="BR1131" i="6" s="1"/>
  <c r="BS1131" i="6" s="1"/>
  <c r="BQ1130" i="6"/>
  <c r="BR1130" i="6" s="1"/>
  <c r="BQ1128" i="6"/>
  <c r="BR1128" i="6" s="1"/>
  <c r="BS1128" i="6" s="1"/>
  <c r="BQ1127" i="6"/>
  <c r="BR1127" i="6" s="1"/>
  <c r="BS1125" i="6"/>
  <c r="BS1124" i="6"/>
  <c r="BR1123" i="6"/>
  <c r="BS1123" i="6" s="1"/>
  <c r="BQ1122" i="6"/>
  <c r="BR1122" i="6" s="1"/>
  <c r="BS1122" i="6" s="1"/>
  <c r="BQ1121" i="6"/>
  <c r="BR1121" i="6" s="1"/>
  <c r="BS1121" i="6" s="1"/>
  <c r="BQ1120" i="6"/>
  <c r="BR1120" i="6" s="1"/>
  <c r="BS1120" i="6" s="1"/>
  <c r="BQ1119" i="6"/>
  <c r="BR1119" i="6" s="1"/>
  <c r="BS1119" i="6" s="1"/>
  <c r="BQ1118" i="6"/>
  <c r="BR1118" i="6" s="1"/>
  <c r="BQ1111" i="6"/>
  <c r="BR1111" i="6" s="1"/>
  <c r="BS1111" i="6" s="1"/>
  <c r="BQ1110" i="6"/>
  <c r="BR1110" i="6" s="1"/>
  <c r="BS1110" i="6" s="1"/>
  <c r="BQ1109" i="6"/>
  <c r="BR1109" i="6" s="1"/>
  <c r="BS1109" i="6" s="1"/>
  <c r="BQ1108" i="6"/>
  <c r="BQ1099" i="6"/>
  <c r="BR1099" i="6" s="1"/>
  <c r="BS1099" i="6" s="1"/>
  <c r="BQ1098" i="6"/>
  <c r="BR1098" i="6" s="1"/>
  <c r="BS1098" i="6" s="1"/>
  <c r="BQ1097" i="6"/>
  <c r="BR1097" i="6" s="1"/>
  <c r="BS1097" i="6" s="1"/>
  <c r="BQ1096" i="6"/>
  <c r="BQ1094" i="6"/>
  <c r="BR1094" i="6" s="1"/>
  <c r="BS1094" i="6" s="1"/>
  <c r="BQ1093" i="6"/>
  <c r="BR1093" i="6" s="1"/>
  <c r="BS1090" i="6"/>
  <c r="BQ1089" i="6"/>
  <c r="BR1089" i="6" s="1"/>
  <c r="BS1089" i="6" s="1"/>
  <c r="BQ1088" i="6"/>
  <c r="BR1088" i="6" s="1"/>
  <c r="BS1088" i="6" s="1"/>
  <c r="BQ1087" i="6"/>
  <c r="BR1087" i="6" s="1"/>
  <c r="BS1087" i="6" s="1"/>
  <c r="BQ1086" i="6"/>
  <c r="BQ1084" i="6"/>
  <c r="BQ1082" i="6"/>
  <c r="BR1082" i="6" s="1"/>
  <c r="BS1082" i="6" s="1"/>
  <c r="BQ1081" i="6"/>
  <c r="BR1081" i="6" s="1"/>
  <c r="BQ1078" i="6"/>
  <c r="BR1078" i="6" s="1"/>
  <c r="BQ1072" i="6"/>
  <c r="BR1072" i="6" s="1"/>
  <c r="BS1072" i="6" s="1"/>
  <c r="BQ1068" i="6"/>
  <c r="BR1068" i="6" s="1"/>
  <c r="BS1068" i="6" s="1"/>
  <c r="BQ1067" i="6"/>
  <c r="BR1067" i="6" s="1"/>
  <c r="BS1067" i="6" s="1"/>
  <c r="BQ1066" i="6"/>
  <c r="BR1066" i="6" s="1"/>
  <c r="BS1066" i="6" s="1"/>
  <c r="BQ1065" i="6"/>
  <c r="BR1065" i="6" s="1"/>
  <c r="BS1065" i="6" s="1"/>
  <c r="BQ1064" i="6"/>
  <c r="BR1064" i="6" s="1"/>
  <c r="BS1064" i="6" s="1"/>
  <c r="BQ1060" i="6"/>
  <c r="BR1060" i="6" s="1"/>
  <c r="BS1060" i="6" s="1"/>
  <c r="BQ1059" i="6"/>
  <c r="BR1059" i="6" s="1"/>
  <c r="BS1059" i="6" s="1"/>
  <c r="BQ1058" i="6"/>
  <c r="BR1058" i="6" s="1"/>
  <c r="BS1058" i="6" s="1"/>
  <c r="BQ1057" i="6"/>
  <c r="BR1057" i="6" s="1"/>
  <c r="BS1057" i="6" s="1"/>
  <c r="BQ1055" i="6"/>
  <c r="BR1055" i="6" s="1"/>
  <c r="BS1055" i="6" s="1"/>
  <c r="BQ1054" i="6"/>
  <c r="BR1054" i="6" s="1"/>
  <c r="BS1054" i="6" s="1"/>
  <c r="BQ1053" i="6"/>
  <c r="BR1053" i="6" s="1"/>
  <c r="BS1053" i="6" s="1"/>
  <c r="BQ1052" i="6"/>
  <c r="BR1052" i="6" s="1"/>
  <c r="BS1052" i="6" s="1"/>
  <c r="BQ1050" i="6"/>
  <c r="BR1050" i="6" s="1"/>
  <c r="BS1050" i="6" s="1"/>
  <c r="BQ1049" i="6"/>
  <c r="BR1049" i="6" s="1"/>
  <c r="BS1049" i="6" s="1"/>
  <c r="BQ1048" i="6"/>
  <c r="BR1048" i="6" s="1"/>
  <c r="BS1048" i="6" s="1"/>
  <c r="BQ1047" i="6"/>
  <c r="BR1047" i="6" s="1"/>
  <c r="BS1047" i="6" s="1"/>
  <c r="BQ1046" i="6"/>
  <c r="BR1046" i="6" s="1"/>
  <c r="BS1046" i="6" s="1"/>
  <c r="BQ1045" i="6"/>
  <c r="BR1045" i="6" s="1"/>
  <c r="BS1045" i="6" s="1"/>
  <c r="BQ1044" i="6"/>
  <c r="BR1044" i="6" s="1"/>
  <c r="BS1044" i="6" s="1"/>
  <c r="BQ1043" i="6"/>
  <c r="BR1043" i="6" s="1"/>
  <c r="BS1043" i="6" s="1"/>
  <c r="BQ1042" i="6"/>
  <c r="BR1042" i="6" s="1"/>
  <c r="BS1042" i="6" s="1"/>
  <c r="BQ1041" i="6"/>
  <c r="BR1041" i="6" s="1"/>
  <c r="BS1041" i="6" s="1"/>
  <c r="BQ1040" i="6"/>
  <c r="BR1040" i="6" s="1"/>
  <c r="BS1040" i="6" s="1"/>
  <c r="BQ1039" i="6"/>
  <c r="BR1039" i="6" s="1"/>
  <c r="BS1039" i="6" s="1"/>
  <c r="BQ1038" i="6"/>
  <c r="BR1038" i="6" s="1"/>
  <c r="BS1038" i="6" s="1"/>
  <c r="BQ1037" i="6"/>
  <c r="BR1037" i="6" s="1"/>
  <c r="BS1037" i="6" s="1"/>
  <c r="BQ1034" i="6"/>
  <c r="BR1034" i="6" s="1"/>
  <c r="BS1034" i="6" s="1"/>
  <c r="BQ1033" i="6"/>
  <c r="BR1033" i="6" s="1"/>
  <c r="BS1033" i="6" s="1"/>
  <c r="BQ1032" i="6"/>
  <c r="BR1032" i="6" s="1"/>
  <c r="BS1032" i="6" s="1"/>
  <c r="BQ1031" i="6"/>
  <c r="BR1031" i="6" s="1"/>
  <c r="BS1031" i="6" s="1"/>
  <c r="BQ1030" i="6"/>
  <c r="BR1030" i="6" s="1"/>
  <c r="BS1030" i="6" s="1"/>
  <c r="BQ1029" i="6"/>
  <c r="BR1029" i="6" s="1"/>
  <c r="BS1029" i="6" s="1"/>
  <c r="BQ1026" i="6"/>
  <c r="BR1026" i="6" s="1"/>
  <c r="BS1026" i="6" s="1"/>
  <c r="BQ1025" i="6"/>
  <c r="BR1025" i="6" s="1"/>
  <c r="BS1025" i="6" s="1"/>
  <c r="BQ1024" i="6"/>
  <c r="BR1024" i="6" s="1"/>
  <c r="BS1024" i="6" s="1"/>
  <c r="BQ1023" i="6"/>
  <c r="BR1023" i="6" s="1"/>
  <c r="BS1023" i="6" s="1"/>
  <c r="BQ1022" i="6"/>
  <c r="BR1022" i="6" s="1"/>
  <c r="BS1022" i="6" s="1"/>
  <c r="BQ1021" i="6"/>
  <c r="BQ1019" i="6"/>
  <c r="BR1019" i="6" s="1"/>
  <c r="BS1019" i="6" s="1"/>
  <c r="BQ1018" i="6"/>
  <c r="BR1018" i="6" s="1"/>
  <c r="BS1018" i="6" s="1"/>
  <c r="BQ1017" i="6"/>
  <c r="BR1017" i="6" s="1"/>
  <c r="BS1017" i="6" s="1"/>
  <c r="BQ1016" i="6"/>
  <c r="BR1016" i="6" s="1"/>
  <c r="BS1016" i="6" s="1"/>
  <c r="BQ1015" i="6"/>
  <c r="BR1015" i="6" s="1"/>
  <c r="BS1015" i="6" s="1"/>
  <c r="BQ1014" i="6"/>
  <c r="BR1014" i="6" s="1"/>
  <c r="BS1014" i="6" s="1"/>
  <c r="BQ1013" i="6"/>
  <c r="BR1013" i="6" s="1"/>
  <c r="BS1013" i="6" s="1"/>
  <c r="BQ1012" i="6"/>
  <c r="BR1012" i="6" s="1"/>
  <c r="BS1012" i="6" s="1"/>
  <c r="BQ1011" i="6"/>
  <c r="BR1011" i="6" s="1"/>
  <c r="BS1011" i="6" s="1"/>
  <c r="BQ1010" i="6"/>
  <c r="BR1010" i="6" s="1"/>
  <c r="BS1010" i="6" s="1"/>
  <c r="BQ1009" i="6"/>
  <c r="BR1009" i="6" s="1"/>
  <c r="BS1009" i="6" s="1"/>
  <c r="BQ1008" i="6"/>
  <c r="BR1008" i="6" s="1"/>
  <c r="BS1008" i="6" s="1"/>
  <c r="BQ1007" i="6"/>
  <c r="BR1007" i="6" s="1"/>
  <c r="BS1007" i="6" s="1"/>
  <c r="BQ1006" i="6"/>
  <c r="BR1006" i="6" s="1"/>
  <c r="BS1006" i="6" s="1"/>
  <c r="BQ1005" i="6"/>
  <c r="BR1005" i="6" s="1"/>
  <c r="BS1005" i="6" s="1"/>
  <c r="BQ1004" i="6"/>
  <c r="BR1004" i="6" s="1"/>
  <c r="BS1004" i="6" s="1"/>
  <c r="BQ1003" i="6"/>
  <c r="BR1003" i="6" s="1"/>
  <c r="BS1003" i="6" s="1"/>
  <c r="BQ1002" i="6"/>
  <c r="BR1002" i="6" s="1"/>
  <c r="BS1002" i="6" s="1"/>
  <c r="BQ1001" i="6"/>
  <c r="BR1001" i="6" s="1"/>
  <c r="BS1001" i="6" s="1"/>
  <c r="BQ1000" i="6"/>
  <c r="BR1000" i="6" s="1"/>
  <c r="BS1000" i="6" s="1"/>
  <c r="BQ999" i="6"/>
  <c r="BR999" i="6" s="1"/>
  <c r="BS999" i="6" s="1"/>
  <c r="BQ998" i="6"/>
  <c r="BR998" i="6" s="1"/>
  <c r="BS998" i="6" s="1"/>
  <c r="BQ997" i="6"/>
  <c r="BR997" i="6" s="1"/>
  <c r="BS997" i="6" s="1"/>
  <c r="BQ996" i="6"/>
  <c r="BR996" i="6" s="1"/>
  <c r="BS996" i="6" s="1"/>
  <c r="BQ995" i="6"/>
  <c r="BR995" i="6" s="1"/>
  <c r="BS995" i="6" s="1"/>
  <c r="BQ994" i="6"/>
  <c r="BR994" i="6" s="1"/>
  <c r="BQ990" i="6"/>
  <c r="BR990" i="6" s="1"/>
  <c r="BS990" i="6" s="1"/>
  <c r="BQ989" i="6"/>
  <c r="BQ984" i="6"/>
  <c r="BQ982" i="6" s="1"/>
  <c r="BR983" i="6"/>
  <c r="BQ981" i="6"/>
  <c r="BR981" i="6" s="1"/>
  <c r="BS981" i="6" s="1"/>
  <c r="BQ980" i="6"/>
  <c r="BR980" i="6" s="1"/>
  <c r="BQ978" i="6"/>
  <c r="BR978" i="6" s="1"/>
  <c r="BQ974" i="6"/>
  <c r="BR974" i="6" s="1"/>
  <c r="BS974" i="6" s="1"/>
  <c r="BQ973" i="6"/>
  <c r="BR973" i="6" s="1"/>
  <c r="BS973" i="6" s="1"/>
  <c r="BQ972" i="6"/>
  <c r="BR972" i="6" s="1"/>
  <c r="BS972" i="6" s="1"/>
  <c r="BQ971" i="6"/>
  <c r="BR971" i="6" s="1"/>
  <c r="BS971" i="6" s="1"/>
  <c r="BQ970" i="6"/>
  <c r="BR970" i="6" s="1"/>
  <c r="BS970" i="6" s="1"/>
  <c r="BQ969" i="6"/>
  <c r="BR969" i="6" s="1"/>
  <c r="BS969" i="6" s="1"/>
  <c r="BQ968" i="6"/>
  <c r="BR968" i="6" s="1"/>
  <c r="BS968" i="6" s="1"/>
  <c r="BQ967" i="6"/>
  <c r="BR967" i="6" s="1"/>
  <c r="BS967" i="6" s="1"/>
  <c r="BQ966" i="6"/>
  <c r="BR966" i="6" s="1"/>
  <c r="BS966" i="6" s="1"/>
  <c r="BQ964" i="6"/>
  <c r="BR964" i="6" s="1"/>
  <c r="BS964" i="6" s="1"/>
  <c r="BQ963" i="6"/>
  <c r="BR963" i="6" s="1"/>
  <c r="BS963" i="6" s="1"/>
  <c r="BQ962" i="6"/>
  <c r="BR962" i="6" s="1"/>
  <c r="BS962" i="6" s="1"/>
  <c r="BQ961" i="6"/>
  <c r="BQ960" i="6" s="1"/>
  <c r="BQ959" i="6"/>
  <c r="BR959" i="6" s="1"/>
  <c r="BS959" i="6" s="1"/>
  <c r="BQ958" i="6"/>
  <c r="BR958" i="6" s="1"/>
  <c r="BS958" i="6" s="1"/>
  <c r="BQ957" i="6"/>
  <c r="BR957" i="6" s="1"/>
  <c r="BS957" i="6" s="1"/>
  <c r="BQ956" i="6"/>
  <c r="BR956" i="6" s="1"/>
  <c r="BS956" i="6" s="1"/>
  <c r="BQ955" i="6"/>
  <c r="BR955" i="6" s="1"/>
  <c r="BS955" i="6" s="1"/>
  <c r="BQ954" i="6"/>
  <c r="BR954" i="6" s="1"/>
  <c r="BS954" i="6" s="1"/>
  <c r="BQ953" i="6"/>
  <c r="BR953" i="6" s="1"/>
  <c r="BS953" i="6" s="1"/>
  <c r="BQ952" i="6"/>
  <c r="BR952" i="6" s="1"/>
  <c r="BS952" i="6" s="1"/>
  <c r="BQ951" i="6"/>
  <c r="BR951" i="6" s="1"/>
  <c r="BS951" i="6" s="1"/>
  <c r="BQ950" i="6"/>
  <c r="BR950" i="6" s="1"/>
  <c r="BS950" i="6" s="1"/>
  <c r="BQ949" i="6"/>
  <c r="BR949" i="6" s="1"/>
  <c r="BS949" i="6" s="1"/>
  <c r="BQ948" i="6"/>
  <c r="BR948" i="6" s="1"/>
  <c r="BS948" i="6" s="1"/>
  <c r="BQ947" i="6"/>
  <c r="BR947" i="6" s="1"/>
  <c r="BS947" i="6" s="1"/>
  <c r="BQ946" i="6"/>
  <c r="BR946" i="6" s="1"/>
  <c r="BS946" i="6" s="1"/>
  <c r="BQ945" i="6"/>
  <c r="BR945" i="6" s="1"/>
  <c r="BS945" i="6" s="1"/>
  <c r="BQ944" i="6"/>
  <c r="BR944" i="6" s="1"/>
  <c r="BS944" i="6" s="1"/>
  <c r="BQ943" i="6"/>
  <c r="BR943" i="6" s="1"/>
  <c r="BS943" i="6" s="1"/>
  <c r="BQ942" i="6"/>
  <c r="BR942" i="6" s="1"/>
  <c r="BS942" i="6" s="1"/>
  <c r="BQ941" i="6"/>
  <c r="BR941" i="6" s="1"/>
  <c r="BS941" i="6" s="1"/>
  <c r="BQ940" i="6"/>
  <c r="BR940" i="6" s="1"/>
  <c r="BS940" i="6" s="1"/>
  <c r="BQ939" i="6"/>
  <c r="BR939" i="6" s="1"/>
  <c r="BS939" i="6" s="1"/>
  <c r="BQ938" i="6"/>
  <c r="BR938" i="6" s="1"/>
  <c r="BS938" i="6" s="1"/>
  <c r="BQ937" i="6"/>
  <c r="BR937" i="6" s="1"/>
  <c r="BS937" i="6" s="1"/>
  <c r="BQ936" i="6"/>
  <c r="BR936" i="6" s="1"/>
  <c r="BS936" i="6" s="1"/>
  <c r="BQ935" i="6"/>
  <c r="BR935" i="6" s="1"/>
  <c r="BS935" i="6" s="1"/>
  <c r="BQ934" i="6"/>
  <c r="BR934" i="6" s="1"/>
  <c r="BS934" i="6" s="1"/>
  <c r="BQ933" i="6"/>
  <c r="BR933" i="6" s="1"/>
  <c r="BS933" i="6" s="1"/>
  <c r="BQ932" i="6"/>
  <c r="BR932" i="6" s="1"/>
  <c r="BS932" i="6" s="1"/>
  <c r="BQ931" i="6"/>
  <c r="BR931" i="6" s="1"/>
  <c r="BS931" i="6" s="1"/>
  <c r="BQ930" i="6"/>
  <c r="BR930" i="6" s="1"/>
  <c r="BS930" i="6" s="1"/>
  <c r="BQ929" i="6"/>
  <c r="BR929" i="6" s="1"/>
  <c r="BS929" i="6" s="1"/>
  <c r="BQ928" i="6"/>
  <c r="BR928" i="6" s="1"/>
  <c r="BS928" i="6" s="1"/>
  <c r="BQ927" i="6"/>
  <c r="BR927" i="6" s="1"/>
  <c r="BS927" i="6" s="1"/>
  <c r="BQ926" i="6"/>
  <c r="BQ922" i="6"/>
  <c r="BR922" i="6" s="1"/>
  <c r="BS922" i="6" s="1"/>
  <c r="BQ921" i="6"/>
  <c r="BR921" i="6" s="1"/>
  <c r="BQ919" i="6"/>
  <c r="BR919" i="6" s="1"/>
  <c r="BS919" i="6" s="1"/>
  <c r="BQ917" i="6"/>
  <c r="BR917" i="6" s="1"/>
  <c r="BS917" i="6" s="1"/>
  <c r="BQ916" i="6"/>
  <c r="BR916" i="6" s="1"/>
  <c r="BS916" i="6" s="1"/>
  <c r="BQ915" i="6"/>
  <c r="BR915" i="6" s="1"/>
  <c r="BS915" i="6" s="1"/>
  <c r="BQ913" i="6"/>
  <c r="BR913" i="6" s="1"/>
  <c r="BS913" i="6" s="1"/>
  <c r="BQ912" i="6"/>
  <c r="BR912" i="6" s="1"/>
  <c r="BS912" i="6" s="1"/>
  <c r="BQ911" i="6"/>
  <c r="BR911" i="6" s="1"/>
  <c r="BS911" i="6" s="1"/>
  <c r="BQ910" i="6"/>
  <c r="BR910" i="6" s="1"/>
  <c r="BS910" i="6" s="1"/>
  <c r="BQ908" i="6"/>
  <c r="BR908" i="6" s="1"/>
  <c r="BS908" i="6" s="1"/>
  <c r="BQ907" i="6"/>
  <c r="BR907" i="6" s="1"/>
  <c r="BS907" i="6" s="1"/>
  <c r="BQ906" i="6"/>
  <c r="BR906" i="6" s="1"/>
  <c r="BS906" i="6" s="1"/>
  <c r="BQ905" i="6"/>
  <c r="BR905" i="6" s="1"/>
  <c r="BS905" i="6" s="1"/>
  <c r="BQ903" i="6"/>
  <c r="BR903" i="6" s="1"/>
  <c r="BS903" i="6" s="1"/>
  <c r="BQ900" i="6"/>
  <c r="BR900" i="6" s="1"/>
  <c r="BS900" i="6" s="1"/>
  <c r="BQ897" i="6"/>
  <c r="BR897" i="6" s="1"/>
  <c r="BS897" i="6" s="1"/>
  <c r="BQ896" i="6"/>
  <c r="BR896" i="6" s="1"/>
  <c r="BS896" i="6" s="1"/>
  <c r="BQ895" i="6"/>
  <c r="BR895" i="6" s="1"/>
  <c r="BS895" i="6" s="1"/>
  <c r="BQ894" i="6"/>
  <c r="BR894" i="6" s="1"/>
  <c r="BQ892" i="6"/>
  <c r="BR892" i="6" s="1"/>
  <c r="BS892" i="6" s="1"/>
  <c r="BQ891" i="6"/>
  <c r="BR891" i="6" s="1"/>
  <c r="BS891" i="6" s="1"/>
  <c r="BQ890" i="6"/>
  <c r="BR890" i="6" s="1"/>
  <c r="BS890" i="6" s="1"/>
  <c r="BQ889" i="6"/>
  <c r="BR889" i="6" s="1"/>
  <c r="BS889" i="6" s="1"/>
  <c r="BQ888" i="6"/>
  <c r="BR888" i="6" s="1"/>
  <c r="BS888" i="6" s="1"/>
  <c r="BQ887" i="6"/>
  <c r="BR887" i="6" s="1"/>
  <c r="BS887" i="6" s="1"/>
  <c r="BQ883" i="6"/>
  <c r="BR883" i="6" s="1"/>
  <c r="BS883" i="6" s="1"/>
  <c r="BQ882" i="6"/>
  <c r="BR882" i="6" s="1"/>
  <c r="BS882" i="6" s="1"/>
  <c r="BS881" i="6"/>
  <c r="BR880" i="6"/>
  <c r="BS880" i="6" s="1"/>
  <c r="BR879" i="6"/>
  <c r="BS879" i="6" s="1"/>
  <c r="BR878" i="6"/>
  <c r="BS878" i="6" s="1"/>
  <c r="BR877" i="6"/>
  <c r="BS877" i="6" s="1"/>
  <c r="BR876" i="6"/>
  <c r="BS876" i="6" s="1"/>
  <c r="BR875" i="6"/>
  <c r="BS875" i="6" s="1"/>
  <c r="BR874" i="6"/>
  <c r="BS874" i="6" s="1"/>
  <c r="BR873" i="6"/>
  <c r="BS873" i="6" s="1"/>
  <c r="BR872" i="6"/>
  <c r="BS872" i="6" s="1"/>
  <c r="BR871" i="6"/>
  <c r="BS871" i="6" s="1"/>
  <c r="BR870" i="6"/>
  <c r="BS870" i="6" s="1"/>
  <c r="BR869" i="6"/>
  <c r="BS869" i="6" s="1"/>
  <c r="BR868" i="6"/>
  <c r="BS868" i="6" s="1"/>
  <c r="BR867" i="6"/>
  <c r="BS867" i="6" s="1"/>
  <c r="BR866" i="6"/>
  <c r="BS866" i="6" s="1"/>
  <c r="BQ863" i="6"/>
  <c r="BR863" i="6" s="1"/>
  <c r="BS863" i="6" s="1"/>
  <c r="BR862" i="6"/>
  <c r="BS862" i="6" s="1"/>
  <c r="BR861" i="6"/>
  <c r="BS861" i="6" s="1"/>
  <c r="BR860" i="6"/>
  <c r="BS860" i="6" s="1"/>
  <c r="BQ857" i="6"/>
  <c r="BR857" i="6" s="1"/>
  <c r="BS857" i="6" s="1"/>
  <c r="BR856" i="6"/>
  <c r="BS856" i="6" s="1"/>
  <c r="BR855" i="6"/>
  <c r="BS855" i="6" s="1"/>
  <c r="BR854" i="6"/>
  <c r="BS854" i="6" s="1"/>
  <c r="BQ853" i="6"/>
  <c r="BR853" i="6" s="1"/>
  <c r="BS853" i="6" s="1"/>
  <c r="BQ852" i="6"/>
  <c r="BR852" i="6" s="1"/>
  <c r="BS852" i="6" s="1"/>
  <c r="BQ851" i="6"/>
  <c r="BR851" i="6" s="1"/>
  <c r="BS851" i="6" s="1"/>
  <c r="BQ850" i="6"/>
  <c r="BR850" i="6" s="1"/>
  <c r="BS850" i="6" s="1"/>
  <c r="BR849" i="6"/>
  <c r="BS849" i="6" s="1"/>
  <c r="BR848" i="6"/>
  <c r="BS848" i="6" s="1"/>
  <c r="BR847" i="6"/>
  <c r="BS847" i="6" s="1"/>
  <c r="BQ846" i="6"/>
  <c r="BR846" i="6" s="1"/>
  <c r="BS846" i="6" s="1"/>
  <c r="BQ845" i="6"/>
  <c r="BR845" i="6" s="1"/>
  <c r="BS845" i="6" s="1"/>
  <c r="BQ844" i="6"/>
  <c r="BR844" i="6" s="1"/>
  <c r="BS844" i="6" s="1"/>
  <c r="BQ843" i="6"/>
  <c r="BR843" i="6" s="1"/>
  <c r="BS843" i="6" s="1"/>
  <c r="BQ842" i="6"/>
  <c r="BR842" i="6" s="1"/>
  <c r="BS842" i="6" s="1"/>
  <c r="BR841" i="6"/>
  <c r="BS841" i="6" s="1"/>
  <c r="BR840" i="6"/>
  <c r="BS840" i="6" s="1"/>
  <c r="BR839" i="6"/>
  <c r="BS839" i="6" s="1"/>
  <c r="BQ838" i="6"/>
  <c r="BR838" i="6" s="1"/>
  <c r="BS838" i="6" s="1"/>
  <c r="BQ837" i="6"/>
  <c r="BR837" i="6" s="1"/>
  <c r="BS837" i="6" s="1"/>
  <c r="BQ836" i="6"/>
  <c r="BR836" i="6" s="1"/>
  <c r="BS836" i="6" s="1"/>
  <c r="BQ835" i="6"/>
  <c r="BR835" i="6" s="1"/>
  <c r="BS835" i="6" s="1"/>
  <c r="BR834" i="6"/>
  <c r="BS834" i="6" s="1"/>
  <c r="BR833" i="6"/>
  <c r="BS833" i="6" s="1"/>
  <c r="BR832" i="6"/>
  <c r="BS832" i="6" s="1"/>
  <c r="BQ831" i="6"/>
  <c r="BR831" i="6" s="1"/>
  <c r="BS831" i="6" s="1"/>
  <c r="BQ830" i="6"/>
  <c r="BR830" i="6" s="1"/>
  <c r="BS830" i="6" s="1"/>
  <c r="BQ829" i="6"/>
  <c r="BR829" i="6" s="1"/>
  <c r="BS829" i="6" s="1"/>
  <c r="BQ828" i="6"/>
  <c r="BR828" i="6" s="1"/>
  <c r="BS828" i="6" s="1"/>
  <c r="BQ827" i="6"/>
  <c r="BR827" i="6" s="1"/>
  <c r="BS827" i="6" s="1"/>
  <c r="BR826" i="6"/>
  <c r="BS826" i="6" s="1"/>
  <c r="BR825" i="6"/>
  <c r="BS825" i="6" s="1"/>
  <c r="BR824" i="6"/>
  <c r="BS824" i="6" s="1"/>
  <c r="BQ821" i="6"/>
  <c r="BR821" i="6" s="1"/>
  <c r="BS821" i="6" s="1"/>
  <c r="BR820" i="6"/>
  <c r="BS820" i="6" s="1"/>
  <c r="BS819" i="6"/>
  <c r="BQ816" i="6"/>
  <c r="BR816" i="6" s="1"/>
  <c r="BS816" i="6" s="1"/>
  <c r="BR815" i="6"/>
  <c r="BS815" i="6" s="1"/>
  <c r="BS814" i="6"/>
  <c r="BR813" i="6"/>
  <c r="BS813" i="6" s="1"/>
  <c r="BR812" i="6"/>
  <c r="BS812" i="6" s="1"/>
  <c r="BR811" i="6"/>
  <c r="BS811" i="6" s="1"/>
  <c r="BS810" i="6"/>
  <c r="BR809" i="6"/>
  <c r="BS809" i="6" s="1"/>
  <c r="BQ808" i="6"/>
  <c r="BR808" i="6" s="1"/>
  <c r="BS808" i="6" s="1"/>
  <c r="BQ807" i="6"/>
  <c r="BR807" i="6" s="1"/>
  <c r="BS807" i="6" s="1"/>
  <c r="BS806" i="6"/>
  <c r="BR805" i="6"/>
  <c r="BS805" i="6" s="1"/>
  <c r="BR804" i="6"/>
  <c r="BS804" i="6" s="1"/>
  <c r="BQ803" i="6"/>
  <c r="BR803" i="6" s="1"/>
  <c r="BS803" i="6" s="1"/>
  <c r="BQ802" i="6"/>
  <c r="BR802" i="6" s="1"/>
  <c r="BS802" i="6" s="1"/>
  <c r="BS801" i="6"/>
  <c r="BR800" i="6"/>
  <c r="BS800" i="6" s="1"/>
  <c r="BR799" i="6"/>
  <c r="BS799" i="6" s="1"/>
  <c r="BQ798" i="6"/>
  <c r="BR798" i="6" s="1"/>
  <c r="BS798" i="6" s="1"/>
  <c r="BQ797" i="6"/>
  <c r="BR797" i="6" s="1"/>
  <c r="BS797" i="6" s="1"/>
  <c r="BS796" i="6"/>
  <c r="BR795" i="6"/>
  <c r="BS795" i="6" s="1"/>
  <c r="BR794" i="6"/>
  <c r="BS794" i="6" s="1"/>
  <c r="BQ793" i="6"/>
  <c r="BR793" i="6" s="1"/>
  <c r="BS793" i="6" s="1"/>
  <c r="BQ792" i="6"/>
  <c r="BR792" i="6" s="1"/>
  <c r="BS792" i="6" s="1"/>
  <c r="BS791" i="6"/>
  <c r="BR790" i="6"/>
  <c r="BS790" i="6" s="1"/>
  <c r="BR789" i="6"/>
  <c r="BS789" i="6" s="1"/>
  <c r="BQ788" i="6"/>
  <c r="BR788" i="6" s="1"/>
  <c r="BS788" i="6" s="1"/>
  <c r="BQ787" i="6"/>
  <c r="BR787" i="6" s="1"/>
  <c r="BS787" i="6" s="1"/>
  <c r="BS786" i="6"/>
  <c r="BR785" i="6"/>
  <c r="BS785" i="6" s="1"/>
  <c r="BR784" i="6"/>
  <c r="BS784" i="6" s="1"/>
  <c r="BQ783" i="6"/>
  <c r="BR783" i="6" s="1"/>
  <c r="BS783" i="6" s="1"/>
  <c r="BQ782" i="6"/>
  <c r="BR782" i="6" s="1"/>
  <c r="BS782" i="6" s="1"/>
  <c r="BS781" i="6"/>
  <c r="BR780" i="6"/>
  <c r="BS780" i="6" s="1"/>
  <c r="BR779" i="6"/>
  <c r="BS779" i="6" s="1"/>
  <c r="BQ778" i="6"/>
  <c r="BR778" i="6" s="1"/>
  <c r="BS778" i="6" s="1"/>
  <c r="BQ777" i="6"/>
  <c r="BR777" i="6" s="1"/>
  <c r="BS777" i="6" s="1"/>
  <c r="BS776" i="6"/>
  <c r="BR775" i="6"/>
  <c r="BS775" i="6" s="1"/>
  <c r="BR774" i="6"/>
  <c r="BS774" i="6" s="1"/>
  <c r="BQ773" i="6"/>
  <c r="BR773" i="6" s="1"/>
  <c r="BS773" i="6" s="1"/>
  <c r="BQ772" i="6"/>
  <c r="BR772" i="6" s="1"/>
  <c r="BS772" i="6" s="1"/>
  <c r="BS771" i="6"/>
  <c r="BR770" i="6"/>
  <c r="BS770" i="6" s="1"/>
  <c r="BR769" i="6"/>
  <c r="BS769" i="6" s="1"/>
  <c r="BQ768" i="6"/>
  <c r="BR768" i="6" s="1"/>
  <c r="BS768" i="6" s="1"/>
  <c r="BQ767" i="6"/>
  <c r="BR767" i="6" s="1"/>
  <c r="BS767" i="6" s="1"/>
  <c r="BS766" i="6"/>
  <c r="BR765" i="6"/>
  <c r="BS765" i="6" s="1"/>
  <c r="BR764" i="6"/>
  <c r="BS764" i="6" s="1"/>
  <c r="BQ763" i="6"/>
  <c r="BR763" i="6" s="1"/>
  <c r="BS763" i="6" s="1"/>
  <c r="BQ762" i="6"/>
  <c r="BR762" i="6" s="1"/>
  <c r="BS762" i="6" s="1"/>
  <c r="BS761" i="6"/>
  <c r="BR760" i="6"/>
  <c r="BS760" i="6" s="1"/>
  <c r="BR759" i="6"/>
  <c r="BS759" i="6" s="1"/>
  <c r="BQ758" i="6"/>
  <c r="BR758" i="6" s="1"/>
  <c r="BS758" i="6" s="1"/>
  <c r="BQ757" i="6"/>
  <c r="BR757" i="6" s="1"/>
  <c r="BS757" i="6" s="1"/>
  <c r="BS756" i="6"/>
  <c r="BR755" i="6"/>
  <c r="BS755" i="6" s="1"/>
  <c r="BR754" i="6"/>
  <c r="BS754" i="6" s="1"/>
  <c r="BQ753" i="6"/>
  <c r="BR753" i="6" s="1"/>
  <c r="BS753" i="6" s="1"/>
  <c r="BQ752" i="6"/>
  <c r="BR752" i="6" s="1"/>
  <c r="BS752" i="6" s="1"/>
  <c r="BS751" i="6"/>
  <c r="BR750" i="6"/>
  <c r="BS750" i="6" s="1"/>
  <c r="BR749" i="6"/>
  <c r="BS749" i="6" s="1"/>
  <c r="BQ748" i="6"/>
  <c r="BR748" i="6" s="1"/>
  <c r="BS748" i="6" s="1"/>
  <c r="BQ747" i="6"/>
  <c r="BR747" i="6" s="1"/>
  <c r="BS747" i="6" s="1"/>
  <c r="BS746" i="6"/>
  <c r="BR745" i="6"/>
  <c r="BS745" i="6" s="1"/>
  <c r="BR744" i="6"/>
  <c r="BS744" i="6" s="1"/>
  <c r="BQ743" i="6"/>
  <c r="BR743" i="6" s="1"/>
  <c r="BS743" i="6" s="1"/>
  <c r="BQ742" i="6"/>
  <c r="BR742" i="6" s="1"/>
  <c r="BS742" i="6" s="1"/>
  <c r="BS741" i="6"/>
  <c r="BR740" i="6"/>
  <c r="BS740" i="6" s="1"/>
  <c r="BR739" i="6"/>
  <c r="BS739" i="6" s="1"/>
  <c r="BQ738" i="6"/>
  <c r="BR738" i="6" s="1"/>
  <c r="BS738" i="6" s="1"/>
  <c r="BQ737" i="6"/>
  <c r="BR737" i="6" s="1"/>
  <c r="BS737" i="6" s="1"/>
  <c r="BS736" i="6"/>
  <c r="BR735" i="6"/>
  <c r="BS735" i="6" s="1"/>
  <c r="BR734" i="6"/>
  <c r="BS734" i="6" s="1"/>
  <c r="BQ733" i="6"/>
  <c r="BR733" i="6" s="1"/>
  <c r="BS733" i="6" s="1"/>
  <c r="BQ732" i="6"/>
  <c r="BR732" i="6" s="1"/>
  <c r="BS732" i="6" s="1"/>
  <c r="BS731" i="6"/>
  <c r="BR730" i="6"/>
  <c r="BS730" i="6" s="1"/>
  <c r="BR729" i="6"/>
  <c r="BS729" i="6" s="1"/>
  <c r="BQ728" i="6"/>
  <c r="BR728" i="6" s="1"/>
  <c r="BS728" i="6" s="1"/>
  <c r="BQ727" i="6"/>
  <c r="BR727" i="6" s="1"/>
  <c r="BS727" i="6" s="1"/>
  <c r="BS726" i="6"/>
  <c r="BR725" i="6"/>
  <c r="BS725" i="6" s="1"/>
  <c r="BR724" i="6"/>
  <c r="BS724" i="6" s="1"/>
  <c r="BQ723" i="6"/>
  <c r="BR723" i="6" s="1"/>
  <c r="BS723" i="6" s="1"/>
  <c r="BQ722" i="6"/>
  <c r="BR722" i="6" s="1"/>
  <c r="BS722" i="6" s="1"/>
  <c r="BS721" i="6"/>
  <c r="BR720" i="6"/>
  <c r="BS720" i="6" s="1"/>
  <c r="BR719" i="6"/>
  <c r="BS719" i="6" s="1"/>
  <c r="BQ718" i="6"/>
  <c r="BR718" i="6" s="1"/>
  <c r="BS718" i="6" s="1"/>
  <c r="BQ717" i="6"/>
  <c r="BR717" i="6" s="1"/>
  <c r="BS717" i="6" s="1"/>
  <c r="BS716" i="6"/>
  <c r="BR715" i="6"/>
  <c r="BS715" i="6" s="1"/>
  <c r="BR714" i="6"/>
  <c r="BS714" i="6" s="1"/>
  <c r="BQ713" i="6"/>
  <c r="BR713" i="6" s="1"/>
  <c r="BS713" i="6" s="1"/>
  <c r="BQ712" i="6"/>
  <c r="BR712" i="6" s="1"/>
  <c r="BS712" i="6" s="1"/>
  <c r="BS711" i="6"/>
  <c r="BR710" i="6"/>
  <c r="BS710" i="6" s="1"/>
  <c r="BR709" i="6"/>
  <c r="BS709" i="6" s="1"/>
  <c r="BQ708" i="6"/>
  <c r="BR708" i="6" s="1"/>
  <c r="BS708" i="6" s="1"/>
  <c r="BQ707" i="6"/>
  <c r="BR707" i="6" s="1"/>
  <c r="BS707" i="6" s="1"/>
  <c r="BS706" i="6"/>
  <c r="BR705" i="6"/>
  <c r="BS705" i="6" s="1"/>
  <c r="BR704" i="6"/>
  <c r="BS704" i="6" s="1"/>
  <c r="BQ703" i="6"/>
  <c r="BR703" i="6" s="1"/>
  <c r="BS703" i="6" s="1"/>
  <c r="BQ702" i="6"/>
  <c r="BR702" i="6" s="1"/>
  <c r="BS702" i="6" s="1"/>
  <c r="BS701" i="6"/>
  <c r="BR700" i="6"/>
  <c r="BS700" i="6" s="1"/>
  <c r="BR699" i="6"/>
  <c r="BS699" i="6" s="1"/>
  <c r="BQ698" i="6"/>
  <c r="BR698" i="6" s="1"/>
  <c r="BS698" i="6" s="1"/>
  <c r="BQ697" i="6"/>
  <c r="BR697" i="6" s="1"/>
  <c r="BS697" i="6" s="1"/>
  <c r="BS696" i="6"/>
  <c r="BR695" i="6"/>
  <c r="BS695" i="6" s="1"/>
  <c r="BR694" i="6"/>
  <c r="BS694" i="6" s="1"/>
  <c r="BQ693" i="6"/>
  <c r="BR693" i="6" s="1"/>
  <c r="BS693" i="6" s="1"/>
  <c r="BQ692" i="6"/>
  <c r="BR692" i="6" s="1"/>
  <c r="BS692" i="6" s="1"/>
  <c r="BS691" i="6"/>
  <c r="BR690" i="6"/>
  <c r="BS690" i="6" s="1"/>
  <c r="BR689" i="6"/>
  <c r="BS689" i="6" s="1"/>
  <c r="BQ688" i="6"/>
  <c r="BR688" i="6" s="1"/>
  <c r="BS688" i="6" s="1"/>
  <c r="BQ687" i="6"/>
  <c r="BR687" i="6" s="1"/>
  <c r="BS687" i="6" s="1"/>
  <c r="BS686" i="6"/>
  <c r="BR685" i="6"/>
  <c r="BS685" i="6" s="1"/>
  <c r="BR684" i="6"/>
  <c r="BS684" i="6" s="1"/>
  <c r="BQ683" i="6"/>
  <c r="BR683" i="6" s="1"/>
  <c r="BS683" i="6" s="1"/>
  <c r="BQ682" i="6"/>
  <c r="BR682" i="6" s="1"/>
  <c r="BS682" i="6" s="1"/>
  <c r="BS681" i="6"/>
  <c r="BR680" i="6"/>
  <c r="BS680" i="6" s="1"/>
  <c r="BR679" i="6"/>
  <c r="BS679" i="6" s="1"/>
  <c r="BQ678" i="6"/>
  <c r="BR678" i="6" s="1"/>
  <c r="BS678" i="6" s="1"/>
  <c r="BQ677" i="6"/>
  <c r="BR677" i="6" s="1"/>
  <c r="BS677" i="6" s="1"/>
  <c r="BS676" i="6"/>
  <c r="BR675" i="6"/>
  <c r="BS675" i="6" s="1"/>
  <c r="BR674" i="6"/>
  <c r="BS674" i="6" s="1"/>
  <c r="BQ673" i="6"/>
  <c r="BR673" i="6" s="1"/>
  <c r="BS673" i="6" s="1"/>
  <c r="BQ672" i="6"/>
  <c r="BR672" i="6" s="1"/>
  <c r="BS672" i="6" s="1"/>
  <c r="BS671" i="6"/>
  <c r="BR670" i="6"/>
  <c r="BS670" i="6" s="1"/>
  <c r="BR669" i="6"/>
  <c r="BS669" i="6" s="1"/>
  <c r="BQ668" i="6"/>
  <c r="BR668" i="6" s="1"/>
  <c r="BS668" i="6" s="1"/>
  <c r="BQ667" i="6"/>
  <c r="BR667" i="6" s="1"/>
  <c r="BS667" i="6" s="1"/>
  <c r="BS666" i="6"/>
  <c r="BR665" i="6"/>
  <c r="BS665" i="6" s="1"/>
  <c r="BR664" i="6"/>
  <c r="BS664" i="6" s="1"/>
  <c r="BQ663" i="6"/>
  <c r="BR663" i="6" s="1"/>
  <c r="BS663" i="6" s="1"/>
  <c r="BQ662" i="6"/>
  <c r="BR662" i="6" s="1"/>
  <c r="BS662" i="6" s="1"/>
  <c r="BS661" i="6"/>
  <c r="BR660" i="6"/>
  <c r="BS660" i="6" s="1"/>
  <c r="BR659" i="6"/>
  <c r="BS659" i="6" s="1"/>
  <c r="BQ658" i="6"/>
  <c r="BR658" i="6" s="1"/>
  <c r="BS658" i="6" s="1"/>
  <c r="BQ657" i="6"/>
  <c r="BR657" i="6" s="1"/>
  <c r="BS657" i="6" s="1"/>
  <c r="BS656" i="6"/>
  <c r="BR655" i="6"/>
  <c r="BS655" i="6" s="1"/>
  <c r="BR654" i="6"/>
  <c r="BS654" i="6" s="1"/>
  <c r="BQ653" i="6"/>
  <c r="BR653" i="6" s="1"/>
  <c r="BS653" i="6" s="1"/>
  <c r="BQ652" i="6"/>
  <c r="BR652" i="6" s="1"/>
  <c r="BS652" i="6" s="1"/>
  <c r="BS651" i="6"/>
  <c r="BR650" i="6"/>
  <c r="BS650" i="6" s="1"/>
  <c r="BR649" i="6"/>
  <c r="BS649" i="6" s="1"/>
  <c r="BQ648" i="6"/>
  <c r="BR648" i="6" s="1"/>
  <c r="BS648" i="6" s="1"/>
  <c r="BQ647" i="6"/>
  <c r="BR647" i="6" s="1"/>
  <c r="BS647" i="6" s="1"/>
  <c r="BS646" i="6"/>
  <c r="BR645" i="6"/>
  <c r="BS645" i="6" s="1"/>
  <c r="BR644" i="6"/>
  <c r="BS644" i="6" s="1"/>
  <c r="BQ643" i="6"/>
  <c r="BR643" i="6" s="1"/>
  <c r="BS643" i="6" s="1"/>
  <c r="BQ642" i="6"/>
  <c r="BR642" i="6" s="1"/>
  <c r="BS642" i="6" s="1"/>
  <c r="BS641" i="6"/>
  <c r="BR640" i="6"/>
  <c r="BS640" i="6" s="1"/>
  <c r="BR639" i="6"/>
  <c r="BS639" i="6" s="1"/>
  <c r="BQ638" i="6"/>
  <c r="BR638" i="6" s="1"/>
  <c r="BS638" i="6" s="1"/>
  <c r="BQ637" i="6"/>
  <c r="BR637" i="6" s="1"/>
  <c r="BS637" i="6" s="1"/>
  <c r="BS636" i="6"/>
  <c r="BR635" i="6"/>
  <c r="BS635" i="6" s="1"/>
  <c r="BR634" i="6"/>
  <c r="BS634" i="6" s="1"/>
  <c r="BQ633" i="6"/>
  <c r="BR633" i="6" s="1"/>
  <c r="BS633" i="6" s="1"/>
  <c r="BQ632" i="6"/>
  <c r="BR632" i="6" s="1"/>
  <c r="BS632" i="6" s="1"/>
  <c r="BS631" i="6"/>
  <c r="BR630" i="6"/>
  <c r="BS630" i="6" s="1"/>
  <c r="BR629" i="6"/>
  <c r="BS629" i="6" s="1"/>
  <c r="BR628" i="6"/>
  <c r="BS628" i="6" s="1"/>
  <c r="BR627" i="6"/>
  <c r="BS627" i="6" s="1"/>
  <c r="BR626" i="6"/>
  <c r="BS626" i="6" s="1"/>
  <c r="BR625" i="6"/>
  <c r="BS625" i="6" s="1"/>
  <c r="BR624" i="6"/>
  <c r="BS624" i="6" s="1"/>
  <c r="BR623" i="6"/>
  <c r="BS623" i="6" s="1"/>
  <c r="BR622" i="6"/>
  <c r="BS622" i="6" s="1"/>
  <c r="BR621" i="6"/>
  <c r="BS621" i="6" s="1"/>
  <c r="BR620" i="6"/>
  <c r="BS620" i="6" s="1"/>
  <c r="BR619" i="6"/>
  <c r="BS619" i="6" s="1"/>
  <c r="BR618" i="6"/>
  <c r="BS618" i="6" s="1"/>
  <c r="BR617" i="6"/>
  <c r="BS617" i="6" s="1"/>
  <c r="BR616" i="6"/>
  <c r="BS616" i="6" s="1"/>
  <c r="BR615" i="6"/>
  <c r="BS615" i="6" s="1"/>
  <c r="BR614" i="6"/>
  <c r="BS614" i="6" s="1"/>
  <c r="BR613" i="6"/>
  <c r="BS613" i="6" s="1"/>
  <c r="BR612" i="6"/>
  <c r="BS612" i="6" s="1"/>
  <c r="BR611" i="6"/>
  <c r="BS611" i="6" s="1"/>
  <c r="BR610" i="6"/>
  <c r="BS610" i="6" s="1"/>
  <c r="BR609" i="6"/>
  <c r="BS609" i="6" s="1"/>
  <c r="BR608" i="6"/>
  <c r="BS608" i="6" s="1"/>
  <c r="BR607" i="6"/>
  <c r="BS607" i="6" s="1"/>
  <c r="BR606" i="6"/>
  <c r="BS606" i="6" s="1"/>
  <c r="BR605" i="6"/>
  <c r="BS605" i="6" s="1"/>
  <c r="BR604" i="6"/>
  <c r="BS604" i="6" s="1"/>
  <c r="BR603" i="6"/>
  <c r="BS603" i="6" s="1"/>
  <c r="BR602" i="6"/>
  <c r="BS602" i="6" s="1"/>
  <c r="BR601" i="6"/>
  <c r="BS601" i="6" s="1"/>
  <c r="BR600" i="6"/>
  <c r="BS600" i="6" s="1"/>
  <c r="BR599" i="6"/>
  <c r="BS599" i="6" s="1"/>
  <c r="BR598" i="6"/>
  <c r="BS598" i="6" s="1"/>
  <c r="BR597" i="6"/>
  <c r="BS597" i="6" s="1"/>
  <c r="BR596" i="6"/>
  <c r="BS596" i="6" s="1"/>
  <c r="BR595" i="6"/>
  <c r="BS595" i="6" s="1"/>
  <c r="BR594" i="6"/>
  <c r="BS594" i="6" s="1"/>
  <c r="BR593" i="6"/>
  <c r="BS593" i="6" s="1"/>
  <c r="BR592" i="6"/>
  <c r="BS592" i="6" s="1"/>
  <c r="BR591" i="6"/>
  <c r="BS591" i="6" s="1"/>
  <c r="BR590" i="6"/>
  <c r="BS590" i="6" s="1"/>
  <c r="BR589" i="6"/>
  <c r="BS589" i="6" s="1"/>
  <c r="BR588" i="6"/>
  <c r="BS588" i="6" s="1"/>
  <c r="BR587" i="6"/>
  <c r="BS587" i="6" s="1"/>
  <c r="BR586" i="6"/>
  <c r="BS586" i="6" s="1"/>
  <c r="BR585" i="6"/>
  <c r="BS585" i="6" s="1"/>
  <c r="BR584" i="6"/>
  <c r="BS584" i="6" s="1"/>
  <c r="BR583" i="6"/>
  <c r="BS583" i="6" s="1"/>
  <c r="BR582" i="6"/>
  <c r="BS582" i="6" s="1"/>
  <c r="BR581" i="6"/>
  <c r="BS581" i="6" s="1"/>
  <c r="BR580" i="6"/>
  <c r="BS580" i="6" s="1"/>
  <c r="BR579" i="6"/>
  <c r="BS579" i="6" s="1"/>
  <c r="BR578" i="6"/>
  <c r="BS578" i="6" s="1"/>
  <c r="BR577" i="6"/>
  <c r="BS577" i="6" s="1"/>
  <c r="BR576" i="6"/>
  <c r="BS576" i="6" s="1"/>
  <c r="BR575" i="6"/>
  <c r="BS575" i="6" s="1"/>
  <c r="BR574" i="6"/>
  <c r="BS574" i="6" s="1"/>
  <c r="BR573" i="6"/>
  <c r="BS573" i="6" s="1"/>
  <c r="BR572" i="6"/>
  <c r="BS572" i="6" s="1"/>
  <c r="BS571" i="6"/>
  <c r="BR570" i="6"/>
  <c r="BS570" i="6" s="1"/>
  <c r="BR569" i="6"/>
  <c r="BS569" i="6" s="1"/>
  <c r="BR568" i="6"/>
  <c r="BS568" i="6" s="1"/>
  <c r="BR567" i="6"/>
  <c r="BS567" i="6" s="1"/>
  <c r="BS566" i="6"/>
  <c r="BR565" i="6"/>
  <c r="BS565" i="6" s="1"/>
  <c r="BR564" i="6"/>
  <c r="BS564" i="6" s="1"/>
  <c r="BR563" i="6"/>
  <c r="BS563" i="6" s="1"/>
  <c r="BR562" i="6"/>
  <c r="BS562" i="6" s="1"/>
  <c r="BR561" i="6"/>
  <c r="BS561" i="6" s="1"/>
  <c r="BR560" i="6"/>
  <c r="BS560" i="6" s="1"/>
  <c r="BR559" i="6"/>
  <c r="BS559" i="6" s="1"/>
  <c r="BR558" i="6"/>
  <c r="BS558" i="6" s="1"/>
  <c r="BR557" i="6"/>
  <c r="BS557" i="6" s="1"/>
  <c r="BR556" i="6"/>
  <c r="BS556" i="6" s="1"/>
  <c r="BR555" i="6"/>
  <c r="BS555" i="6" s="1"/>
  <c r="BR554" i="6"/>
  <c r="BS554" i="6" s="1"/>
  <c r="BR553" i="6"/>
  <c r="BS553" i="6" s="1"/>
  <c r="BR552" i="6"/>
  <c r="BS552" i="6" s="1"/>
  <c r="BR551" i="6"/>
  <c r="BS551" i="6" s="1"/>
  <c r="BR550" i="6"/>
  <c r="BS550" i="6" s="1"/>
  <c r="BR549" i="6"/>
  <c r="BS549" i="6" s="1"/>
  <c r="BR548" i="6"/>
  <c r="BS548" i="6" s="1"/>
  <c r="BR547" i="6"/>
  <c r="BS547" i="6" s="1"/>
  <c r="BR546" i="6"/>
  <c r="BS546" i="6" s="1"/>
  <c r="BR545" i="6"/>
  <c r="BS545" i="6" s="1"/>
  <c r="BR544" i="6"/>
  <c r="BS544" i="6" s="1"/>
  <c r="BR543" i="6"/>
  <c r="BS543" i="6" s="1"/>
  <c r="BR542" i="6"/>
  <c r="BS542" i="6" s="1"/>
  <c r="BR541" i="6"/>
  <c r="BS541" i="6" s="1"/>
  <c r="BR540" i="6"/>
  <c r="BS540" i="6" s="1"/>
  <c r="BR539" i="6"/>
  <c r="BS539" i="6" s="1"/>
  <c r="BQ537" i="6"/>
  <c r="BR537" i="6" s="1"/>
  <c r="BS537" i="6" s="1"/>
  <c r="BR536" i="6"/>
  <c r="BS536" i="6" s="1"/>
  <c r="BQ534" i="6"/>
  <c r="BR534" i="6" s="1"/>
  <c r="BS534" i="6" s="1"/>
  <c r="BR533" i="6"/>
  <c r="BS533" i="6" s="1"/>
  <c r="BR532" i="6"/>
  <c r="BS532" i="6" s="1"/>
  <c r="BQ531" i="6"/>
  <c r="BR531" i="6" s="1"/>
  <c r="BS531" i="6" s="1"/>
  <c r="BQ522" i="6"/>
  <c r="BR522" i="6" s="1"/>
  <c r="BS522" i="6" s="1"/>
  <c r="BQ521" i="6"/>
  <c r="BR521" i="6" s="1"/>
  <c r="BS521" i="6" s="1"/>
  <c r="BQ520" i="6"/>
  <c r="BR520" i="6" s="1"/>
  <c r="BS520" i="6" s="1"/>
  <c r="BQ519" i="6"/>
  <c r="BR519" i="6" s="1"/>
  <c r="BS519" i="6" s="1"/>
  <c r="BQ518" i="6"/>
  <c r="BR518" i="6" s="1"/>
  <c r="BS518" i="6" s="1"/>
  <c r="BQ517" i="6"/>
  <c r="BR517" i="6" s="1"/>
  <c r="BS517" i="6" s="1"/>
  <c r="BQ516" i="6"/>
  <c r="BR516" i="6" s="1"/>
  <c r="BS516" i="6" s="1"/>
  <c r="BQ512" i="6"/>
  <c r="BR512" i="6" s="1"/>
  <c r="BS512" i="6" s="1"/>
  <c r="BS510" i="6"/>
  <c r="BS509" i="6"/>
  <c r="BS508" i="6"/>
  <c r="BS507" i="6"/>
  <c r="BS506" i="6"/>
  <c r="BS505" i="6"/>
  <c r="BS504" i="6"/>
  <c r="BS503" i="6"/>
  <c r="BS502" i="6"/>
  <c r="BS501" i="6"/>
  <c r="BS500" i="6"/>
  <c r="BS499" i="6"/>
  <c r="BS498" i="6"/>
  <c r="BS497" i="6"/>
  <c r="BS496" i="6"/>
  <c r="BS495" i="6"/>
  <c r="BS494" i="6"/>
  <c r="BS493" i="6"/>
  <c r="BS492" i="6"/>
  <c r="BS491" i="6"/>
  <c r="BS490" i="6"/>
  <c r="BS489" i="6"/>
  <c r="BS488" i="6"/>
  <c r="BS487" i="6"/>
  <c r="BS486" i="6"/>
  <c r="BS485" i="6"/>
  <c r="BS484" i="6"/>
  <c r="BS483" i="6"/>
  <c r="BS482" i="6"/>
  <c r="BS481" i="6"/>
  <c r="BS480" i="6"/>
  <c r="BS479" i="6"/>
  <c r="BS478" i="6"/>
  <c r="BS477" i="6"/>
  <c r="BS476" i="6"/>
  <c r="BS475" i="6"/>
  <c r="BS474" i="6"/>
  <c r="BS473" i="6"/>
  <c r="BS472" i="6"/>
  <c r="BS471" i="6"/>
  <c r="BS470" i="6"/>
  <c r="BS469" i="6"/>
  <c r="BS468" i="6"/>
  <c r="BS467" i="6"/>
  <c r="BS466" i="6"/>
  <c r="BS465" i="6"/>
  <c r="BS464" i="6"/>
  <c r="BS463" i="6"/>
  <c r="BS462" i="6"/>
  <c r="BS461" i="6"/>
  <c r="BS460" i="6"/>
  <c r="BS459" i="6"/>
  <c r="BS458" i="6"/>
  <c r="BS457" i="6"/>
  <c r="BS456" i="6"/>
  <c r="BS455" i="6"/>
  <c r="BS454" i="6"/>
  <c r="BS453" i="6"/>
  <c r="BS452" i="6"/>
  <c r="BS451" i="6"/>
  <c r="BS450" i="6"/>
  <c r="BS449" i="6"/>
  <c r="BS448" i="6"/>
  <c r="BS447" i="6"/>
  <c r="BS446" i="6"/>
  <c r="BR445" i="6"/>
  <c r="BQ445" i="6"/>
  <c r="BS444" i="6"/>
  <c r="BS387" i="6"/>
  <c r="BS386" i="6"/>
  <c r="BS385" i="6"/>
  <c r="BS384" i="6"/>
  <c r="BS383" i="6"/>
  <c r="BS382" i="6"/>
  <c r="BS381" i="6"/>
  <c r="BS380" i="6"/>
  <c r="BS379" i="6"/>
  <c r="BS378" i="6"/>
  <c r="BS377" i="6"/>
  <c r="BS376" i="6"/>
  <c r="BS375" i="6"/>
  <c r="BS374" i="6"/>
  <c r="BS373" i="6"/>
  <c r="BS372" i="6"/>
  <c r="BS371" i="6"/>
  <c r="BR370" i="6"/>
  <c r="BQ370" i="6"/>
  <c r="BS369" i="6"/>
  <c r="BS368" i="6"/>
  <c r="BS367" i="6"/>
  <c r="BS366" i="6"/>
  <c r="BS365" i="6"/>
  <c r="BS364" i="6"/>
  <c r="BS363" i="6"/>
  <c r="BS362" i="6"/>
  <c r="BS361" i="6"/>
  <c r="BS360" i="6"/>
  <c r="BS359" i="6"/>
  <c r="BS358" i="6"/>
  <c r="BS357" i="6"/>
  <c r="BS356" i="6"/>
  <c r="BS355" i="6"/>
  <c r="BS354" i="6"/>
  <c r="BS353" i="6"/>
  <c r="BS352" i="6"/>
  <c r="BS351" i="6"/>
  <c r="BS350" i="6"/>
  <c r="BS349" i="6"/>
  <c r="BS348" i="6"/>
  <c r="BS347" i="6"/>
  <c r="BS346" i="6"/>
  <c r="BS345" i="6"/>
  <c r="BS344" i="6"/>
  <c r="BS343" i="6"/>
  <c r="BS342" i="6"/>
  <c r="BS341" i="6"/>
  <c r="BS340" i="6"/>
  <c r="BS339" i="6"/>
  <c r="BS338" i="6"/>
  <c r="BS337" i="6"/>
  <c r="BS336" i="6"/>
  <c r="BS335" i="6"/>
  <c r="BS334" i="6"/>
  <c r="BS333" i="6"/>
  <c r="BS332" i="6"/>
  <c r="BS331" i="6"/>
  <c r="BS330" i="6"/>
  <c r="BS329" i="6"/>
  <c r="BS328" i="6"/>
  <c r="BS327" i="6"/>
  <c r="BS326" i="6"/>
  <c r="BS325" i="6"/>
  <c r="BR324" i="6"/>
  <c r="BQ324" i="6"/>
  <c r="BS323" i="6"/>
  <c r="BS322" i="6"/>
  <c r="BS321" i="6"/>
  <c r="BS320" i="6"/>
  <c r="BS319" i="6"/>
  <c r="BS318" i="6"/>
  <c r="BS317" i="6"/>
  <c r="BS316" i="6"/>
  <c r="BS315" i="6"/>
  <c r="BS314" i="6"/>
  <c r="BS313" i="6"/>
  <c r="BS312" i="6"/>
  <c r="BS311" i="6"/>
  <c r="BS310" i="6"/>
  <c r="BS309" i="6"/>
  <c r="BR308" i="6"/>
  <c r="BQ308" i="6"/>
  <c r="BS307" i="6"/>
  <c r="BS306" i="6"/>
  <c r="BS305" i="6"/>
  <c r="BS304" i="6"/>
  <c r="BS303" i="6"/>
  <c r="BS302" i="6"/>
  <c r="BS301" i="6"/>
  <c r="BS300" i="6"/>
  <c r="BS299" i="6"/>
  <c r="BS296" i="6"/>
  <c r="BS295" i="6"/>
  <c r="BS294" i="6"/>
  <c r="BS293" i="6"/>
  <c r="BS292" i="6"/>
  <c r="BS291" i="6"/>
  <c r="BS290" i="6"/>
  <c r="BS287" i="6"/>
  <c r="BS286" i="6"/>
  <c r="BS285" i="6"/>
  <c r="BS284" i="6"/>
  <c r="BS283" i="6"/>
  <c r="BS282" i="6"/>
  <c r="BS281" i="6"/>
  <c r="BS279" i="6"/>
  <c r="BS278" i="6"/>
  <c r="BS277" i="6"/>
  <c r="BS276" i="6"/>
  <c r="BS275" i="6"/>
  <c r="BS274" i="6"/>
  <c r="BS273" i="6"/>
  <c r="BS271" i="6"/>
  <c r="BS270" i="6"/>
  <c r="BS269" i="6"/>
  <c r="BS268" i="6"/>
  <c r="BS267" i="6"/>
  <c r="BS266" i="6"/>
  <c r="BS265" i="6"/>
  <c r="BS262" i="6"/>
  <c r="BS261" i="6"/>
  <c r="BS260" i="6"/>
  <c r="BS259" i="6"/>
  <c r="BS258" i="6"/>
  <c r="BS257" i="6"/>
  <c r="BS256" i="6"/>
  <c r="BS254" i="6"/>
  <c r="BS253" i="6"/>
  <c r="BS252" i="6"/>
  <c r="BS251" i="6"/>
  <c r="BS250" i="6"/>
  <c r="BS249" i="6"/>
  <c r="BS248" i="6"/>
  <c r="BR247" i="6"/>
  <c r="BQ247" i="6"/>
  <c r="BS246" i="6"/>
  <c r="BS245" i="6"/>
  <c r="BS244" i="6"/>
  <c r="BS243" i="6"/>
  <c r="BS242" i="6"/>
  <c r="BS241" i="6"/>
  <c r="BS240" i="6"/>
  <c r="BS239" i="6"/>
  <c r="BS238" i="6"/>
  <c r="BS237" i="6"/>
  <c r="BS236" i="6"/>
  <c r="BR235" i="6"/>
  <c r="BQ235" i="6"/>
  <c r="BS234" i="6"/>
  <c r="BS233" i="6"/>
  <c r="BS232" i="6"/>
  <c r="BS231" i="6"/>
  <c r="BS230" i="6"/>
  <c r="BS228" i="6"/>
  <c r="BS222" i="6"/>
  <c r="BS221" i="6"/>
  <c r="BS216" i="6"/>
  <c r="BS215" i="6"/>
  <c r="BS209" i="6"/>
  <c r="BS208" i="6"/>
  <c r="BR207" i="6"/>
  <c r="BQ207" i="6"/>
  <c r="BS206" i="6"/>
  <c r="BS205" i="6"/>
  <c r="BS204" i="6"/>
  <c r="BS203" i="6"/>
  <c r="BS202" i="6"/>
  <c r="BS201" i="6"/>
  <c r="BS200" i="6"/>
  <c r="BS197" i="6"/>
  <c r="BS196" i="6"/>
  <c r="BS193" i="6"/>
  <c r="BS192" i="6"/>
  <c r="BS189" i="6"/>
  <c r="BS188" i="6"/>
  <c r="BS185" i="6"/>
  <c r="BS184" i="6"/>
  <c r="BS181" i="6"/>
  <c r="BS180" i="6"/>
  <c r="BS177" i="6"/>
  <c r="BS176" i="6"/>
  <c r="BS173" i="6"/>
  <c r="BS172" i="6"/>
  <c r="BS171" i="6"/>
  <c r="BS170" i="6"/>
  <c r="BS169" i="6"/>
  <c r="BS168" i="6"/>
  <c r="BS166" i="6"/>
  <c r="BS165" i="6"/>
  <c r="BS164" i="6"/>
  <c r="BS161" i="6"/>
  <c r="BS160" i="6"/>
  <c r="BS159" i="6"/>
  <c r="BS157" i="6"/>
  <c r="BS156" i="6"/>
  <c r="BS155" i="6"/>
  <c r="BS154" i="6"/>
  <c r="BS153" i="6"/>
  <c r="BS152" i="6"/>
  <c r="BS151" i="6"/>
  <c r="BS150" i="6"/>
  <c r="BS149" i="6"/>
  <c r="BS148" i="6"/>
  <c r="BS147" i="6"/>
  <c r="BS146" i="6"/>
  <c r="BS145" i="6"/>
  <c r="BS144" i="6"/>
  <c r="BS143" i="6"/>
  <c r="BS142" i="6"/>
  <c r="BS141" i="6"/>
  <c r="BS140" i="6"/>
  <c r="BS139" i="6"/>
  <c r="BS138" i="6"/>
  <c r="BS137" i="6"/>
  <c r="BS136" i="6"/>
  <c r="BS135" i="6"/>
  <c r="BS134" i="6"/>
  <c r="BS132" i="6"/>
  <c r="BS131" i="6"/>
  <c r="BS130" i="6"/>
  <c r="BS129" i="6"/>
  <c r="BS128" i="6"/>
  <c r="BS126" i="6"/>
  <c r="BS125" i="6"/>
  <c r="BS124" i="6"/>
  <c r="BS123" i="6"/>
  <c r="BS122" i="6"/>
  <c r="BS121" i="6"/>
  <c r="BS120" i="6"/>
  <c r="BS119" i="6"/>
  <c r="BS118" i="6"/>
  <c r="BS116" i="6"/>
  <c r="BS115" i="6"/>
  <c r="BS114" i="6"/>
  <c r="BS112" i="6"/>
  <c r="BS111" i="6"/>
  <c r="BS110" i="6"/>
  <c r="BS107" i="6"/>
  <c r="BS106" i="6"/>
  <c r="BS105" i="6"/>
  <c r="BS104" i="6"/>
  <c r="BS101" i="6"/>
  <c r="BS100" i="6"/>
  <c r="BS99" i="6"/>
  <c r="BS98" i="6"/>
  <c r="BS97" i="6"/>
  <c r="BS96" i="6"/>
  <c r="BS95" i="6"/>
  <c r="BS94" i="6"/>
  <c r="BS93" i="6"/>
  <c r="BS92" i="6"/>
  <c r="BS91" i="6"/>
  <c r="BS90" i="6"/>
  <c r="BS87" i="6"/>
  <c r="BS86" i="6"/>
  <c r="BS85" i="6"/>
  <c r="BS84" i="6"/>
  <c r="BS82" i="6"/>
  <c r="BS81" i="6"/>
  <c r="BS80" i="6"/>
  <c r="BS78" i="6"/>
  <c r="BS77" i="6"/>
  <c r="BS76" i="6"/>
  <c r="BS74" i="6"/>
  <c r="BS73" i="6"/>
  <c r="BS72" i="6"/>
  <c r="BS71" i="6"/>
  <c r="BS70" i="6"/>
  <c r="BS69" i="6"/>
  <c r="BS68" i="6"/>
  <c r="BS65" i="6"/>
  <c r="BS64" i="6"/>
  <c r="BS63" i="6"/>
  <c r="BS62" i="6"/>
  <c r="BS61" i="6"/>
  <c r="BS59" i="6"/>
  <c r="BS58" i="6"/>
  <c r="BS57" i="6"/>
  <c r="BS56" i="6"/>
  <c r="BS55" i="6"/>
  <c r="BS53" i="6"/>
  <c r="BS52" i="6"/>
  <c r="BS51" i="6"/>
  <c r="BS50" i="6"/>
  <c r="BS49" i="6"/>
  <c r="BS48" i="6"/>
  <c r="BS47" i="6"/>
  <c r="BS45" i="6"/>
  <c r="BS44" i="6"/>
  <c r="BS43" i="6"/>
  <c r="BS41" i="6"/>
  <c r="BS40" i="6"/>
  <c r="BS39" i="6"/>
  <c r="BS38" i="6"/>
  <c r="BS37" i="6"/>
  <c r="BS35" i="6"/>
  <c r="BS34" i="6"/>
  <c r="BS31" i="6"/>
  <c r="BS30" i="6"/>
  <c r="BS29" i="6"/>
  <c r="BS28" i="6"/>
  <c r="BR27" i="6"/>
  <c r="BQ27" i="6"/>
  <c r="BS26" i="6"/>
  <c r="BS25" i="6"/>
  <c r="BS24" i="6"/>
  <c r="BS23" i="6"/>
  <c r="BS22" i="6"/>
  <c r="BS21" i="6"/>
  <c r="BS20" i="6"/>
  <c r="BS19" i="6"/>
  <c r="BS18" i="6"/>
  <c r="BS17" i="6"/>
  <c r="BS16" i="6"/>
  <c r="BS15" i="6"/>
  <c r="BS14" i="6"/>
  <c r="BS13" i="6"/>
  <c r="BS12" i="6"/>
  <c r="BS11" i="6"/>
  <c r="BR10" i="6"/>
  <c r="BQ10" i="6"/>
  <c r="EL1091" i="6"/>
  <c r="EK1091" i="6"/>
  <c r="EJ1091" i="6"/>
  <c r="EI1091" i="6"/>
  <c r="EH1091" i="6"/>
  <c r="EG1091" i="6"/>
  <c r="DZ1091" i="6"/>
  <c r="DY1091" i="6" s="1"/>
  <c r="DX1091" i="6"/>
  <c r="DW1091" i="6" s="1"/>
  <c r="DV1091" i="6"/>
  <c r="DU1091" i="6" s="1"/>
  <c r="DT1091" i="6"/>
  <c r="DS1091" i="6" s="1"/>
  <c r="BE1091" i="6"/>
  <c r="AY1091" i="6"/>
  <c r="AS1091" i="6"/>
  <c r="AM1091" i="6"/>
  <c r="EX511" i="6" l="1"/>
  <c r="ED1177" i="6"/>
  <c r="EX982" i="6"/>
  <c r="EX1020" i="6"/>
  <c r="BQ1020" i="6"/>
  <c r="EX1163" i="6"/>
  <c r="BS1164" i="6"/>
  <c r="BR1163" i="6"/>
  <c r="EF1152" i="6"/>
  <c r="EE1150" i="6"/>
  <c r="EE1196" i="6" s="1"/>
  <c r="EX1150" i="6"/>
  <c r="EX1196" i="6" s="1"/>
  <c r="EE1021" i="6"/>
  <c r="BS983" i="6"/>
  <c r="EX445" i="6"/>
  <c r="EX1077" i="6"/>
  <c r="EX1179" i="6" s="1"/>
  <c r="EQ1091" i="6"/>
  <c r="EO1091" i="6"/>
  <c r="EX27" i="6"/>
  <c r="EX893" i="6"/>
  <c r="EM1091" i="6"/>
  <c r="EX1155" i="6"/>
  <c r="EX920" i="6"/>
  <c r="EX1195" i="6" s="1"/>
  <c r="EX1107" i="6"/>
  <c r="ED1176" i="6"/>
  <c r="BR961" i="6"/>
  <c r="BR960" i="6" s="1"/>
  <c r="BS1156" i="6"/>
  <c r="BS1155" i="6" s="1"/>
  <c r="BR1155" i="6"/>
  <c r="BR1108" i="6"/>
  <c r="BR1107" i="6" s="1"/>
  <c r="BQ1107" i="6"/>
  <c r="EX387" i="6"/>
  <c r="EX1095" i="6"/>
  <c r="BQ1136" i="6"/>
  <c r="BQ1189" i="6" s="1"/>
  <c r="EX10" i="6"/>
  <c r="EX370" i="6"/>
  <c r="EX1129" i="6"/>
  <c r="EX1187" i="6" s="1"/>
  <c r="EX207" i="6"/>
  <c r="EX247" i="6"/>
  <c r="EX993" i="6"/>
  <c r="EX1177" i="6" s="1"/>
  <c r="EX1080" i="6"/>
  <c r="EX1180" i="6" s="1"/>
  <c r="ES1091" i="6"/>
  <c r="BQ1085" i="6"/>
  <c r="BQ1182" i="6" s="1"/>
  <c r="EX1133" i="6"/>
  <c r="EX1188" i="6" s="1"/>
  <c r="EX886" i="6"/>
  <c r="EX988" i="6"/>
  <c r="EX1117" i="6"/>
  <c r="EX1185" i="6" s="1"/>
  <c r="EX1140" i="6"/>
  <c r="EX1191" i="6" s="1"/>
  <c r="EX1147" i="6"/>
  <c r="EC1178" i="6"/>
  <c r="EX324" i="6"/>
  <c r="EX235" i="6"/>
  <c r="EX299" i="6"/>
  <c r="EX308" i="6"/>
  <c r="EX979" i="6"/>
  <c r="EX1091" i="6"/>
  <c r="EX1085" i="6" s="1"/>
  <c r="EX1182" i="6" s="1"/>
  <c r="EC1085" i="6"/>
  <c r="EC1182" i="6" s="1"/>
  <c r="EW1091" i="6"/>
  <c r="ED1085" i="6"/>
  <c r="ED1182" i="6" s="1"/>
  <c r="EF1091" i="6"/>
  <c r="EF1085" i="6" s="1"/>
  <c r="EF1182" i="6" s="1"/>
  <c r="EC1194" i="6"/>
  <c r="EC988" i="6"/>
  <c r="EC1192" i="6" s="1"/>
  <c r="EC1077" i="6"/>
  <c r="EC1179" i="6" s="1"/>
  <c r="EC1184" i="6"/>
  <c r="ED1168" i="6"/>
  <c r="ED1197" i="6" s="1"/>
  <c r="EC1176" i="6"/>
  <c r="ED1184" i="6"/>
  <c r="ED1129" i="6"/>
  <c r="ED1187" i="6" s="1"/>
  <c r="ED1133" i="6"/>
  <c r="ED1188" i="6" s="1"/>
  <c r="ED1192" i="6"/>
  <c r="ED1117" i="6"/>
  <c r="EC1177" i="6"/>
  <c r="EE1153" i="6"/>
  <c r="EE1142" i="6"/>
  <c r="EE1086" i="6"/>
  <c r="EF1082" i="6"/>
  <c r="EF1080" i="6" s="1"/>
  <c r="EF983" i="6"/>
  <c r="BS235" i="6"/>
  <c r="BS308" i="6"/>
  <c r="BS370" i="6"/>
  <c r="BQ1129" i="6"/>
  <c r="BQ1187" i="6" s="1"/>
  <c r="BQ1133" i="6"/>
  <c r="BQ1188" i="6" s="1"/>
  <c r="BQ1147" i="6"/>
  <c r="BQ1092" i="6"/>
  <c r="BQ1183" i="6" s="1"/>
  <c r="BQ1077" i="6"/>
  <c r="BQ1179" i="6" s="1"/>
  <c r="BQ1138" i="6"/>
  <c r="BQ1190" i="6" s="1"/>
  <c r="BQ1117" i="6"/>
  <c r="BQ977" i="6"/>
  <c r="BQ1150" i="6"/>
  <c r="BQ1196" i="6" s="1"/>
  <c r="BS511" i="6"/>
  <c r="AZ1091" i="6"/>
  <c r="ER1091" i="6" s="1"/>
  <c r="EU1091" i="6"/>
  <c r="BS10" i="6"/>
  <c r="BS324" i="6"/>
  <c r="BS445" i="6"/>
  <c r="BQ511" i="6"/>
  <c r="BQ1175" i="6" s="1"/>
  <c r="BQ886" i="6"/>
  <c r="BQ1080" i="6"/>
  <c r="BQ1180" i="6" s="1"/>
  <c r="BQ979" i="6"/>
  <c r="BQ993" i="6"/>
  <c r="BR511" i="6"/>
  <c r="BR1175" i="6" s="1"/>
  <c r="BS886" i="6"/>
  <c r="BS894" i="6"/>
  <c r="BS893" i="6" s="1"/>
  <c r="BR893" i="6"/>
  <c r="BR1174" i="6" s="1"/>
  <c r="BS921" i="6"/>
  <c r="BS920" i="6" s="1"/>
  <c r="BS1195" i="6" s="1"/>
  <c r="BR920" i="6"/>
  <c r="BR1195" i="6" s="1"/>
  <c r="BS978" i="6"/>
  <c r="BS977" i="6" s="1"/>
  <c r="BR977" i="6"/>
  <c r="BS980" i="6"/>
  <c r="BS979" i="6" s="1"/>
  <c r="BR979" i="6"/>
  <c r="BR989" i="6"/>
  <c r="BQ988" i="6"/>
  <c r="BS994" i="6"/>
  <c r="BS993" i="6" s="1"/>
  <c r="BR993" i="6"/>
  <c r="BR1021" i="6"/>
  <c r="BR1020" i="6" s="1"/>
  <c r="BR1086" i="6"/>
  <c r="BR1085" i="6" s="1"/>
  <c r="BS1118" i="6"/>
  <c r="BS1117" i="6" s="1"/>
  <c r="BS1185" i="6" s="1"/>
  <c r="BR1117" i="6"/>
  <c r="BR1185" i="6" s="1"/>
  <c r="BS1137" i="6"/>
  <c r="BS1136" i="6" s="1"/>
  <c r="BS1189" i="6" s="1"/>
  <c r="BR1136" i="6"/>
  <c r="BR1189" i="6" s="1"/>
  <c r="BS1139" i="6"/>
  <c r="BS1138" i="6" s="1"/>
  <c r="BS1190" i="6" s="1"/>
  <c r="BR1138" i="6"/>
  <c r="BR1190" i="6" s="1"/>
  <c r="BS1148" i="6"/>
  <c r="BS1147" i="6" s="1"/>
  <c r="BR1147" i="6"/>
  <c r="BS1154" i="6"/>
  <c r="BS1153" i="6" s="1"/>
  <c r="BR1153" i="6"/>
  <c r="BS1166" i="6"/>
  <c r="BR886" i="6"/>
  <c r="BQ893" i="6"/>
  <c r="BQ920" i="6"/>
  <c r="BQ1195" i="6" s="1"/>
  <c r="BR926" i="6"/>
  <c r="BQ925" i="6"/>
  <c r="BR984" i="6"/>
  <c r="BS984" i="6" s="1"/>
  <c r="BQ1194" i="6"/>
  <c r="BS1078" i="6"/>
  <c r="BS1077" i="6" s="1"/>
  <c r="BS1179" i="6" s="1"/>
  <c r="BR1077" i="6"/>
  <c r="BR1179" i="6" s="1"/>
  <c r="BS1081" i="6"/>
  <c r="BS1080" i="6" s="1"/>
  <c r="BR1080" i="6"/>
  <c r="BR1084" i="6"/>
  <c r="BQ1083" i="6"/>
  <c r="BQ1181" i="6" s="1"/>
  <c r="BS1093" i="6"/>
  <c r="BS1092" i="6" s="1"/>
  <c r="BS1183" i="6" s="1"/>
  <c r="BR1092" i="6"/>
  <c r="BR1183" i="6" s="1"/>
  <c r="BR1096" i="6"/>
  <c r="BQ1095" i="6"/>
  <c r="BS1127" i="6"/>
  <c r="BS1126" i="6" s="1"/>
  <c r="BS1186" i="6" s="1"/>
  <c r="BR1126" i="6"/>
  <c r="BR1186" i="6" s="1"/>
  <c r="BS1130" i="6"/>
  <c r="BS1129" i="6" s="1"/>
  <c r="BS1187" i="6" s="1"/>
  <c r="BR1129" i="6"/>
  <c r="BR1187" i="6" s="1"/>
  <c r="BS1134" i="6"/>
  <c r="BS1133" i="6" s="1"/>
  <c r="BS1188" i="6" s="1"/>
  <c r="BR1133" i="6"/>
  <c r="BR1188" i="6" s="1"/>
  <c r="BS1141" i="6"/>
  <c r="BS1140" i="6" s="1"/>
  <c r="BS1191" i="6" s="1"/>
  <c r="BR1140" i="6"/>
  <c r="BR1191" i="6" s="1"/>
  <c r="BS1151" i="6"/>
  <c r="BS1150" i="6" s="1"/>
  <c r="BS1196" i="6" s="1"/>
  <c r="BR1150" i="6"/>
  <c r="BR1196" i="6" s="1"/>
  <c r="BS1116" i="6"/>
  <c r="BQ1126" i="6"/>
  <c r="BQ1186" i="6" s="1"/>
  <c r="BQ1140" i="6"/>
  <c r="BQ1191" i="6" s="1"/>
  <c r="BL1091" i="6"/>
  <c r="AN1091" i="6"/>
  <c r="EN1091" i="6" s="1"/>
  <c r="AT1091" i="6"/>
  <c r="BF1091" i="6"/>
  <c r="BW1091" i="6"/>
  <c r="CE1091" i="6"/>
  <c r="EB1090" i="6"/>
  <c r="EA1090" i="6" s="1"/>
  <c r="DZ1090" i="6"/>
  <c r="DX1090" i="6"/>
  <c r="DW1090" i="6" s="1"/>
  <c r="DV1090" i="6"/>
  <c r="DU1090" i="6" s="1"/>
  <c r="DT1090" i="6"/>
  <c r="DS1090" i="6" s="1"/>
  <c r="BS982" i="6" l="1"/>
  <c r="BA1091" i="6"/>
  <c r="BR982" i="6"/>
  <c r="BR1194" i="6" s="1"/>
  <c r="BQ1178" i="6"/>
  <c r="BS1163" i="6"/>
  <c r="EF1150" i="6"/>
  <c r="EF1196" i="6" s="1"/>
  <c r="BS1108" i="6"/>
  <c r="BS1107" i="6" s="1"/>
  <c r="BS1184" i="6" s="1"/>
  <c r="BS961" i="6"/>
  <c r="BS960" i="6" s="1"/>
  <c r="BQ1192" i="6"/>
  <c r="BQ1184" i="6"/>
  <c r="EY1091" i="6"/>
  <c r="EX1176" i="6"/>
  <c r="EX1192" i="6"/>
  <c r="EX1178" i="6"/>
  <c r="EX1194" i="6"/>
  <c r="ED1185" i="6"/>
  <c r="EX991" i="6"/>
  <c r="EX924" i="6" s="1"/>
  <c r="EX1184" i="6"/>
  <c r="AO1091" i="6"/>
  <c r="BQ1185" i="6"/>
  <c r="EX1174" i="6"/>
  <c r="EC991" i="6"/>
  <c r="EC924" i="6" s="1"/>
  <c r="DY1090" i="6"/>
  <c r="DY1085" i="6" s="1"/>
  <c r="DZ1085" i="6"/>
  <c r="EE1091" i="6"/>
  <c r="EE1085" i="6" s="1"/>
  <c r="EE1182" i="6" s="1"/>
  <c r="BQ1176" i="6"/>
  <c r="ED1194" i="6"/>
  <c r="ED991" i="6"/>
  <c r="ED924" i="6" s="1"/>
  <c r="EF1180" i="6"/>
  <c r="EV1091" i="6"/>
  <c r="BM1091" i="6"/>
  <c r="BQ923" i="6"/>
  <c r="BQ9" i="6" s="1"/>
  <c r="BR1180" i="6"/>
  <c r="BS1096" i="6"/>
  <c r="BS1095" i="6" s="1"/>
  <c r="BS1176" i="6" s="1"/>
  <c r="BR1095" i="6"/>
  <c r="BR1176" i="6" s="1"/>
  <c r="BS1084" i="6"/>
  <c r="BS1083" i="6" s="1"/>
  <c r="BS1181" i="6" s="1"/>
  <c r="BR1083" i="6"/>
  <c r="BR1181" i="6" s="1"/>
  <c r="BS1180" i="6"/>
  <c r="BS926" i="6"/>
  <c r="BS925" i="6" s="1"/>
  <c r="BR925" i="6"/>
  <c r="BR1184" i="6"/>
  <c r="BR923" i="6"/>
  <c r="BR9" i="6" s="1"/>
  <c r="BQ1174" i="6"/>
  <c r="BQ1177" i="6"/>
  <c r="BQ991" i="6"/>
  <c r="BS1086" i="6"/>
  <c r="BR1182" i="6"/>
  <c r="BS1021" i="6"/>
  <c r="BS1020" i="6" s="1"/>
  <c r="BR1178" i="6"/>
  <c r="BS989" i="6"/>
  <c r="BS988" i="6" s="1"/>
  <c r="BS1192" i="6" s="1"/>
  <c r="BR988" i="6"/>
  <c r="BR1192" i="6" s="1"/>
  <c r="CF1091" i="6"/>
  <c r="CA1091" i="6"/>
  <c r="CG1091" i="6" s="1"/>
  <c r="ET1091" i="6"/>
  <c r="BG1091" i="6"/>
  <c r="EP1091" i="6"/>
  <c r="AU1091" i="6"/>
  <c r="DM886" i="6"/>
  <c r="DN886" i="6"/>
  <c r="DY886" i="6"/>
  <c r="DZ886" i="6"/>
  <c r="DK807" i="6"/>
  <c r="EE807" i="6" s="1"/>
  <c r="EF807" i="6" s="1"/>
  <c r="DK802" i="6"/>
  <c r="EE802" i="6" s="1"/>
  <c r="EF802" i="6" s="1"/>
  <c r="DK797" i="6"/>
  <c r="EE797" i="6" s="1"/>
  <c r="EF797" i="6" s="1"/>
  <c r="DK792" i="6"/>
  <c r="EE792" i="6" s="1"/>
  <c r="EF792" i="6" s="1"/>
  <c r="DK787" i="6"/>
  <c r="EE787" i="6" s="1"/>
  <c r="EF787" i="6" s="1"/>
  <c r="DK782" i="6"/>
  <c r="EE782" i="6" s="1"/>
  <c r="EF782" i="6" s="1"/>
  <c r="DK777" i="6"/>
  <c r="EE777" i="6" s="1"/>
  <c r="EF777" i="6" s="1"/>
  <c r="DK772" i="6"/>
  <c r="EE772" i="6" s="1"/>
  <c r="EF772" i="6" s="1"/>
  <c r="DK767" i="6"/>
  <c r="EE767" i="6" s="1"/>
  <c r="EF767" i="6" s="1"/>
  <c r="DK762" i="6"/>
  <c r="EE762" i="6" s="1"/>
  <c r="EF762" i="6" s="1"/>
  <c r="DK757" i="6"/>
  <c r="EE757" i="6" s="1"/>
  <c r="EF757" i="6" s="1"/>
  <c r="DK752" i="6"/>
  <c r="EE752" i="6" s="1"/>
  <c r="EF752" i="6" s="1"/>
  <c r="DK747" i="6"/>
  <c r="EE747" i="6" s="1"/>
  <c r="EF747" i="6" s="1"/>
  <c r="DK742" i="6"/>
  <c r="EE742" i="6" s="1"/>
  <c r="EF742" i="6" s="1"/>
  <c r="DK737" i="6"/>
  <c r="EE737" i="6" s="1"/>
  <c r="EF737" i="6" s="1"/>
  <c r="DK732" i="6"/>
  <c r="EE732" i="6" s="1"/>
  <c r="EF732" i="6" s="1"/>
  <c r="DK727" i="6"/>
  <c r="EE727" i="6" s="1"/>
  <c r="EF727" i="6" s="1"/>
  <c r="DK722" i="6"/>
  <c r="EE722" i="6" s="1"/>
  <c r="EF722" i="6" s="1"/>
  <c r="DK717" i="6"/>
  <c r="EE717" i="6" s="1"/>
  <c r="EF717" i="6" s="1"/>
  <c r="DK712" i="6"/>
  <c r="EE712" i="6" s="1"/>
  <c r="EF712" i="6" s="1"/>
  <c r="DK707" i="6"/>
  <c r="EE707" i="6" s="1"/>
  <c r="EF707" i="6" s="1"/>
  <c r="DK702" i="6"/>
  <c r="EE702" i="6" s="1"/>
  <c r="EF702" i="6" s="1"/>
  <c r="DK697" i="6"/>
  <c r="EE697" i="6" s="1"/>
  <c r="EF697" i="6" s="1"/>
  <c r="DK692" i="6"/>
  <c r="EE692" i="6" s="1"/>
  <c r="EF692" i="6" s="1"/>
  <c r="DK687" i="6"/>
  <c r="EE687" i="6" s="1"/>
  <c r="EF687" i="6" s="1"/>
  <c r="DK682" i="6"/>
  <c r="EE682" i="6" s="1"/>
  <c r="EF682" i="6" s="1"/>
  <c r="DK677" i="6"/>
  <c r="EE677" i="6" s="1"/>
  <c r="EF677" i="6" s="1"/>
  <c r="DK672" i="6"/>
  <c r="EE672" i="6" s="1"/>
  <c r="EF672" i="6" s="1"/>
  <c r="DK667" i="6"/>
  <c r="EE667" i="6" s="1"/>
  <c r="EF667" i="6" s="1"/>
  <c r="DK662" i="6"/>
  <c r="EE662" i="6" s="1"/>
  <c r="EF662" i="6" s="1"/>
  <c r="DK657" i="6"/>
  <c r="EE657" i="6" s="1"/>
  <c r="EF657" i="6" s="1"/>
  <c r="DK652" i="6"/>
  <c r="EE652" i="6" s="1"/>
  <c r="EF652" i="6" s="1"/>
  <c r="DK647" i="6"/>
  <c r="EE647" i="6" s="1"/>
  <c r="EF647" i="6" s="1"/>
  <c r="DK642" i="6"/>
  <c r="EE642" i="6" s="1"/>
  <c r="EF642" i="6" s="1"/>
  <c r="BS1194" i="6" l="1"/>
  <c r="BS1178" i="6"/>
  <c r="EZ1091" i="6"/>
  <c r="BS1085" i="6"/>
  <c r="BS1182" i="6" s="1"/>
  <c r="BS1177" i="6"/>
  <c r="BS991" i="6"/>
  <c r="BQ924" i="6"/>
  <c r="BR1177" i="6"/>
  <c r="BR991" i="6"/>
  <c r="BU808" i="6"/>
  <c r="DA808" i="6" s="1"/>
  <c r="DK808" i="6" s="1"/>
  <c r="EE808" i="6" s="1"/>
  <c r="EF808" i="6" s="1"/>
  <c r="BU807" i="6"/>
  <c r="BU806" i="6"/>
  <c r="BU805" i="6"/>
  <c r="BU804" i="6"/>
  <c r="BU803" i="6"/>
  <c r="DA803" i="6" s="1"/>
  <c r="DK803" i="6" s="1"/>
  <c r="EE803" i="6" s="1"/>
  <c r="EF803" i="6" s="1"/>
  <c r="BU802" i="6"/>
  <c r="BU801" i="6"/>
  <c r="BU800" i="6"/>
  <c r="BU799" i="6"/>
  <c r="BU798" i="6"/>
  <c r="DA798" i="6" s="1"/>
  <c r="DK798" i="6" s="1"/>
  <c r="EE798" i="6" s="1"/>
  <c r="EF798" i="6" s="1"/>
  <c r="BU797" i="6"/>
  <c r="BU796" i="6"/>
  <c r="BU795" i="6"/>
  <c r="BU794" i="6"/>
  <c r="BU793" i="6"/>
  <c r="DA793" i="6" s="1"/>
  <c r="DK793" i="6" s="1"/>
  <c r="EE793" i="6" s="1"/>
  <c r="EF793" i="6" s="1"/>
  <c r="BU792" i="6"/>
  <c r="BU791" i="6"/>
  <c r="BU790" i="6"/>
  <c r="BU789" i="6"/>
  <c r="BU788" i="6"/>
  <c r="DA788" i="6" s="1"/>
  <c r="DK788" i="6" s="1"/>
  <c r="EE788" i="6" s="1"/>
  <c r="EF788" i="6" s="1"/>
  <c r="BU787" i="6"/>
  <c r="BU786" i="6"/>
  <c r="BU785" i="6"/>
  <c r="BU784" i="6"/>
  <c r="BU783" i="6"/>
  <c r="DA783" i="6" s="1"/>
  <c r="DK783" i="6" s="1"/>
  <c r="EE783" i="6" s="1"/>
  <c r="EF783" i="6" s="1"/>
  <c r="BU782" i="6"/>
  <c r="BU781" i="6"/>
  <c r="BU780" i="6"/>
  <c r="BU779" i="6"/>
  <c r="BU778" i="6"/>
  <c r="DA778" i="6" s="1"/>
  <c r="DK778" i="6" s="1"/>
  <c r="EE778" i="6" s="1"/>
  <c r="EF778" i="6" s="1"/>
  <c r="BU777" i="6"/>
  <c r="BU776" i="6"/>
  <c r="BU775" i="6"/>
  <c r="BU774" i="6"/>
  <c r="BU773" i="6"/>
  <c r="DA773" i="6" s="1"/>
  <c r="DK773" i="6" s="1"/>
  <c r="EE773" i="6" s="1"/>
  <c r="EF773" i="6" s="1"/>
  <c r="BU772" i="6"/>
  <c r="BU771" i="6"/>
  <c r="BU770" i="6"/>
  <c r="BU769" i="6"/>
  <c r="BU768" i="6"/>
  <c r="DA768" i="6" s="1"/>
  <c r="DK768" i="6" s="1"/>
  <c r="EE768" i="6" s="1"/>
  <c r="EF768" i="6" s="1"/>
  <c r="BU767" i="6"/>
  <c r="BU766" i="6"/>
  <c r="BU765" i="6"/>
  <c r="BU764" i="6"/>
  <c r="BU763" i="6"/>
  <c r="DA763" i="6" s="1"/>
  <c r="DK763" i="6" s="1"/>
  <c r="EE763" i="6" s="1"/>
  <c r="EF763" i="6" s="1"/>
  <c r="BU762" i="6"/>
  <c r="BU761" i="6"/>
  <c r="BU760" i="6"/>
  <c r="BU759" i="6"/>
  <c r="BU758" i="6"/>
  <c r="DA758" i="6" s="1"/>
  <c r="DK758" i="6" s="1"/>
  <c r="EE758" i="6" s="1"/>
  <c r="EF758" i="6" s="1"/>
  <c r="BU757" i="6"/>
  <c r="BU756" i="6"/>
  <c r="BU755" i="6"/>
  <c r="BU754" i="6"/>
  <c r="BU753" i="6"/>
  <c r="DA753" i="6" s="1"/>
  <c r="DK753" i="6" s="1"/>
  <c r="EE753" i="6" s="1"/>
  <c r="EF753" i="6" s="1"/>
  <c r="BU752" i="6"/>
  <c r="BU751" i="6"/>
  <c r="BU750" i="6"/>
  <c r="BU749" i="6"/>
  <c r="BU748" i="6"/>
  <c r="DA748" i="6" s="1"/>
  <c r="DK748" i="6" s="1"/>
  <c r="EE748" i="6" s="1"/>
  <c r="EF748" i="6" s="1"/>
  <c r="BU747" i="6"/>
  <c r="BU746" i="6"/>
  <c r="BU745" i="6"/>
  <c r="BU744" i="6"/>
  <c r="BU743" i="6"/>
  <c r="DA743" i="6" s="1"/>
  <c r="DK743" i="6" s="1"/>
  <c r="EE743" i="6" s="1"/>
  <c r="EF743" i="6" s="1"/>
  <c r="BU742" i="6"/>
  <c r="BU741" i="6"/>
  <c r="BU740" i="6"/>
  <c r="BU739" i="6"/>
  <c r="BU738" i="6"/>
  <c r="DA738" i="6" s="1"/>
  <c r="DK738" i="6" s="1"/>
  <c r="EE738" i="6" s="1"/>
  <c r="EF738" i="6" s="1"/>
  <c r="BU737" i="6"/>
  <c r="BU736" i="6"/>
  <c r="BU735" i="6"/>
  <c r="BU734" i="6"/>
  <c r="BU733" i="6"/>
  <c r="DA733" i="6" s="1"/>
  <c r="DK733" i="6" s="1"/>
  <c r="EE733" i="6" s="1"/>
  <c r="EF733" i="6" s="1"/>
  <c r="BU732" i="6"/>
  <c r="BU731" i="6"/>
  <c r="BU730" i="6"/>
  <c r="BU729" i="6"/>
  <c r="BU728" i="6"/>
  <c r="DA728" i="6" s="1"/>
  <c r="DK728" i="6" s="1"/>
  <c r="EE728" i="6" s="1"/>
  <c r="EF728" i="6" s="1"/>
  <c r="BU727" i="6"/>
  <c r="BU726" i="6"/>
  <c r="BU725" i="6"/>
  <c r="BU724" i="6"/>
  <c r="BU723" i="6"/>
  <c r="DA723" i="6" s="1"/>
  <c r="DK723" i="6" s="1"/>
  <c r="EE723" i="6" s="1"/>
  <c r="EF723" i="6" s="1"/>
  <c r="BU722" i="6"/>
  <c r="BU721" i="6"/>
  <c r="BU720" i="6"/>
  <c r="BU719" i="6"/>
  <c r="BU718" i="6"/>
  <c r="DA718" i="6" s="1"/>
  <c r="DK718" i="6" s="1"/>
  <c r="EE718" i="6" s="1"/>
  <c r="EF718" i="6" s="1"/>
  <c r="BU717" i="6"/>
  <c r="BU716" i="6"/>
  <c r="BU715" i="6"/>
  <c r="BU714" i="6"/>
  <c r="BU713" i="6"/>
  <c r="DA713" i="6" s="1"/>
  <c r="DK713" i="6" s="1"/>
  <c r="EE713" i="6" s="1"/>
  <c r="EF713" i="6" s="1"/>
  <c r="BU712" i="6"/>
  <c r="BU711" i="6"/>
  <c r="BU710" i="6"/>
  <c r="BU709" i="6"/>
  <c r="BU708" i="6"/>
  <c r="DA708" i="6" s="1"/>
  <c r="DK708" i="6" s="1"/>
  <c r="EE708" i="6" s="1"/>
  <c r="EF708" i="6" s="1"/>
  <c r="BU707" i="6"/>
  <c r="BU706" i="6"/>
  <c r="BU705" i="6"/>
  <c r="BU704" i="6"/>
  <c r="BU703" i="6"/>
  <c r="DA703" i="6" s="1"/>
  <c r="DK703" i="6" s="1"/>
  <c r="EE703" i="6" s="1"/>
  <c r="EF703" i="6" s="1"/>
  <c r="BU702" i="6"/>
  <c r="BU701" i="6"/>
  <c r="BU700" i="6"/>
  <c r="BU699" i="6"/>
  <c r="BU698" i="6"/>
  <c r="DA698" i="6" s="1"/>
  <c r="DK698" i="6" s="1"/>
  <c r="EE698" i="6" s="1"/>
  <c r="EF698" i="6" s="1"/>
  <c r="BU697" i="6"/>
  <c r="BU696" i="6"/>
  <c r="BU695" i="6"/>
  <c r="BU694" i="6"/>
  <c r="BU693" i="6"/>
  <c r="DA693" i="6" s="1"/>
  <c r="DK693" i="6" s="1"/>
  <c r="EE693" i="6" s="1"/>
  <c r="EF693" i="6" s="1"/>
  <c r="BU692" i="6"/>
  <c r="BU691" i="6"/>
  <c r="BU690" i="6"/>
  <c r="BU689" i="6"/>
  <c r="BU688" i="6"/>
  <c r="DA688" i="6" s="1"/>
  <c r="DK688" i="6" s="1"/>
  <c r="EE688" i="6" s="1"/>
  <c r="EF688" i="6" s="1"/>
  <c r="BU687" i="6"/>
  <c r="BU686" i="6"/>
  <c r="BU685" i="6"/>
  <c r="BU684" i="6"/>
  <c r="BU683" i="6"/>
  <c r="DA683" i="6" s="1"/>
  <c r="DK683" i="6" s="1"/>
  <c r="EE683" i="6" s="1"/>
  <c r="EF683" i="6" s="1"/>
  <c r="BU682" i="6"/>
  <c r="BU681" i="6"/>
  <c r="BU680" i="6"/>
  <c r="BU679" i="6"/>
  <c r="BU678" i="6"/>
  <c r="DA678" i="6" s="1"/>
  <c r="DK678" i="6" s="1"/>
  <c r="EE678" i="6" s="1"/>
  <c r="EF678" i="6" s="1"/>
  <c r="BU677" i="6"/>
  <c r="BU676" i="6"/>
  <c r="BU675" i="6"/>
  <c r="BU674" i="6"/>
  <c r="BU673" i="6"/>
  <c r="DA673" i="6" s="1"/>
  <c r="DK673" i="6" s="1"/>
  <c r="EE673" i="6" s="1"/>
  <c r="EF673" i="6" s="1"/>
  <c r="BU672" i="6"/>
  <c r="BU671" i="6"/>
  <c r="BU670" i="6"/>
  <c r="BU669" i="6"/>
  <c r="BU668" i="6"/>
  <c r="DA668" i="6" s="1"/>
  <c r="DK668" i="6" s="1"/>
  <c r="EE668" i="6" s="1"/>
  <c r="EF668" i="6" s="1"/>
  <c r="BU667" i="6"/>
  <c r="BU666" i="6"/>
  <c r="BU665" i="6"/>
  <c r="BU664" i="6"/>
  <c r="BU663" i="6"/>
  <c r="DA663" i="6" s="1"/>
  <c r="DK663" i="6" s="1"/>
  <c r="EE663" i="6" s="1"/>
  <c r="EF663" i="6" s="1"/>
  <c r="BU662" i="6"/>
  <c r="BU661" i="6"/>
  <c r="BU660" i="6"/>
  <c r="BU659" i="6"/>
  <c r="BU658" i="6"/>
  <c r="DA658" i="6" s="1"/>
  <c r="DK658" i="6" s="1"/>
  <c r="EE658" i="6" s="1"/>
  <c r="EF658" i="6" s="1"/>
  <c r="BU657" i="6"/>
  <c r="BU656" i="6"/>
  <c r="BU655" i="6"/>
  <c r="BU654" i="6"/>
  <c r="BU653" i="6"/>
  <c r="DA653" i="6" s="1"/>
  <c r="DK653" i="6" s="1"/>
  <c r="EE653" i="6" s="1"/>
  <c r="EF653" i="6" s="1"/>
  <c r="BU652" i="6"/>
  <c r="BU651" i="6"/>
  <c r="BU650" i="6"/>
  <c r="BU649" i="6"/>
  <c r="BU648" i="6"/>
  <c r="DA648" i="6" s="1"/>
  <c r="DK648" i="6" s="1"/>
  <c r="EE648" i="6" s="1"/>
  <c r="EF648" i="6" s="1"/>
  <c r="BU647" i="6"/>
  <c r="BU646" i="6"/>
  <c r="BU645" i="6"/>
  <c r="BU644" i="6"/>
  <c r="BU643" i="6"/>
  <c r="DA643" i="6" s="1"/>
  <c r="DK643" i="6" s="1"/>
  <c r="EE643" i="6" s="1"/>
  <c r="EF643" i="6" s="1"/>
  <c r="BU642" i="6"/>
  <c r="BU641" i="6"/>
  <c r="BU640" i="6"/>
  <c r="BU639" i="6"/>
  <c r="BU638" i="6"/>
  <c r="DA638" i="6" s="1"/>
  <c r="DK638" i="6" s="1"/>
  <c r="EE638" i="6" s="1"/>
  <c r="EF638" i="6" s="1"/>
  <c r="BU637" i="6"/>
  <c r="BU636" i="6"/>
  <c r="BU635" i="6"/>
  <c r="BU634" i="6"/>
  <c r="BU633" i="6"/>
  <c r="DA633" i="6" s="1"/>
  <c r="DK633" i="6" s="1"/>
  <c r="EE633" i="6" s="1"/>
  <c r="EF633" i="6" s="1"/>
  <c r="BU632" i="6"/>
  <c r="BU631" i="6"/>
  <c r="BU630" i="6"/>
  <c r="BU629" i="6"/>
  <c r="BW808" i="6" l="1"/>
  <c r="BS924" i="6"/>
  <c r="BR924" i="6"/>
  <c r="DG633" i="6"/>
  <c r="DW633" i="6" s="1"/>
  <c r="DX633" i="6" s="1"/>
  <c r="DE633" i="6"/>
  <c r="DS633" i="6" s="1"/>
  <c r="DT633" i="6" s="1"/>
  <c r="DH633" i="6"/>
  <c r="DY633" i="6" s="1"/>
  <c r="DZ633" i="6" s="1"/>
  <c r="DF633" i="6"/>
  <c r="DU633" i="6" s="1"/>
  <c r="DV633" i="6" s="1"/>
  <c r="DG643" i="6"/>
  <c r="DW643" i="6" s="1"/>
  <c r="DX643" i="6" s="1"/>
  <c r="DE643" i="6"/>
  <c r="DS643" i="6" s="1"/>
  <c r="DT643" i="6" s="1"/>
  <c r="DH643" i="6"/>
  <c r="DY643" i="6" s="1"/>
  <c r="DZ643" i="6" s="1"/>
  <c r="DF643" i="6"/>
  <c r="DU643" i="6" s="1"/>
  <c r="DV643" i="6" s="1"/>
  <c r="DG653" i="6"/>
  <c r="DW653" i="6" s="1"/>
  <c r="DX653" i="6" s="1"/>
  <c r="DE653" i="6"/>
  <c r="DS653" i="6" s="1"/>
  <c r="DT653" i="6" s="1"/>
  <c r="DH653" i="6"/>
  <c r="DY653" i="6" s="1"/>
  <c r="DZ653" i="6" s="1"/>
  <c r="DF653" i="6"/>
  <c r="DU653" i="6" s="1"/>
  <c r="DV653" i="6" s="1"/>
  <c r="DG663" i="6"/>
  <c r="DW663" i="6" s="1"/>
  <c r="DX663" i="6" s="1"/>
  <c r="DE663" i="6"/>
  <c r="DS663" i="6" s="1"/>
  <c r="DT663" i="6" s="1"/>
  <c r="DH663" i="6"/>
  <c r="DY663" i="6" s="1"/>
  <c r="DZ663" i="6" s="1"/>
  <c r="DF663" i="6"/>
  <c r="DU663" i="6" s="1"/>
  <c r="DV663" i="6" s="1"/>
  <c r="DG673" i="6"/>
  <c r="DW673" i="6" s="1"/>
  <c r="DX673" i="6" s="1"/>
  <c r="DE673" i="6"/>
  <c r="DS673" i="6" s="1"/>
  <c r="DT673" i="6" s="1"/>
  <c r="DH673" i="6"/>
  <c r="DY673" i="6" s="1"/>
  <c r="DZ673" i="6" s="1"/>
  <c r="DF673" i="6"/>
  <c r="DU673" i="6" s="1"/>
  <c r="DV673" i="6" s="1"/>
  <c r="DG683" i="6"/>
  <c r="DW683" i="6" s="1"/>
  <c r="DX683" i="6" s="1"/>
  <c r="DE683" i="6"/>
  <c r="DS683" i="6" s="1"/>
  <c r="DT683" i="6" s="1"/>
  <c r="DH683" i="6"/>
  <c r="DY683" i="6" s="1"/>
  <c r="DZ683" i="6" s="1"/>
  <c r="DF683" i="6"/>
  <c r="DU683" i="6" s="1"/>
  <c r="DV683" i="6" s="1"/>
  <c r="DG693" i="6"/>
  <c r="DW693" i="6" s="1"/>
  <c r="DX693" i="6" s="1"/>
  <c r="DE693" i="6"/>
  <c r="DS693" i="6" s="1"/>
  <c r="DT693" i="6" s="1"/>
  <c r="DH693" i="6"/>
  <c r="DY693" i="6" s="1"/>
  <c r="DZ693" i="6" s="1"/>
  <c r="DF693" i="6"/>
  <c r="DU693" i="6" s="1"/>
  <c r="DV693" i="6" s="1"/>
  <c r="DG703" i="6"/>
  <c r="DW703" i="6" s="1"/>
  <c r="DX703" i="6" s="1"/>
  <c r="DH703" i="6"/>
  <c r="DY703" i="6" s="1"/>
  <c r="DZ703" i="6" s="1"/>
  <c r="DE703" i="6"/>
  <c r="DS703" i="6" s="1"/>
  <c r="DT703" i="6" s="1"/>
  <c r="DF703" i="6"/>
  <c r="DU703" i="6" s="1"/>
  <c r="DV703" i="6" s="1"/>
  <c r="DG713" i="6"/>
  <c r="DW713" i="6" s="1"/>
  <c r="DX713" i="6" s="1"/>
  <c r="DE713" i="6"/>
  <c r="DS713" i="6" s="1"/>
  <c r="DT713" i="6" s="1"/>
  <c r="DH713" i="6"/>
  <c r="DY713" i="6" s="1"/>
  <c r="DZ713" i="6" s="1"/>
  <c r="DF713" i="6"/>
  <c r="DU713" i="6" s="1"/>
  <c r="DV713" i="6" s="1"/>
  <c r="DG723" i="6"/>
  <c r="DW723" i="6" s="1"/>
  <c r="DX723" i="6" s="1"/>
  <c r="DE723" i="6"/>
  <c r="DS723" i="6" s="1"/>
  <c r="DT723" i="6" s="1"/>
  <c r="DH723" i="6"/>
  <c r="DY723" i="6" s="1"/>
  <c r="DZ723" i="6" s="1"/>
  <c r="DF723" i="6"/>
  <c r="DU723" i="6" s="1"/>
  <c r="DV723" i="6" s="1"/>
  <c r="DG733" i="6"/>
  <c r="DW733" i="6" s="1"/>
  <c r="DX733" i="6" s="1"/>
  <c r="DE733" i="6"/>
  <c r="DS733" i="6" s="1"/>
  <c r="DT733" i="6" s="1"/>
  <c r="DH733" i="6"/>
  <c r="DY733" i="6" s="1"/>
  <c r="DZ733" i="6" s="1"/>
  <c r="DF733" i="6"/>
  <c r="DU733" i="6" s="1"/>
  <c r="DV733" i="6" s="1"/>
  <c r="DG743" i="6"/>
  <c r="DW743" i="6" s="1"/>
  <c r="DX743" i="6" s="1"/>
  <c r="DE743" i="6"/>
  <c r="DS743" i="6" s="1"/>
  <c r="DT743" i="6" s="1"/>
  <c r="DH743" i="6"/>
  <c r="DY743" i="6" s="1"/>
  <c r="DZ743" i="6" s="1"/>
  <c r="DF743" i="6"/>
  <c r="DU743" i="6" s="1"/>
  <c r="DV743" i="6" s="1"/>
  <c r="DG753" i="6"/>
  <c r="DW753" i="6" s="1"/>
  <c r="DX753" i="6" s="1"/>
  <c r="DE753" i="6"/>
  <c r="DS753" i="6" s="1"/>
  <c r="DT753" i="6" s="1"/>
  <c r="DH753" i="6"/>
  <c r="DY753" i="6" s="1"/>
  <c r="DZ753" i="6" s="1"/>
  <c r="DF753" i="6"/>
  <c r="DU753" i="6" s="1"/>
  <c r="DV753" i="6" s="1"/>
  <c r="DG763" i="6"/>
  <c r="DW763" i="6" s="1"/>
  <c r="DX763" i="6" s="1"/>
  <c r="DE763" i="6"/>
  <c r="DS763" i="6" s="1"/>
  <c r="DT763" i="6" s="1"/>
  <c r="DH763" i="6"/>
  <c r="DY763" i="6" s="1"/>
  <c r="DZ763" i="6" s="1"/>
  <c r="DF763" i="6"/>
  <c r="DU763" i="6" s="1"/>
  <c r="DV763" i="6" s="1"/>
  <c r="DG773" i="6"/>
  <c r="DW773" i="6" s="1"/>
  <c r="DX773" i="6" s="1"/>
  <c r="DE773" i="6"/>
  <c r="DS773" i="6" s="1"/>
  <c r="DT773" i="6" s="1"/>
  <c r="DH773" i="6"/>
  <c r="DY773" i="6" s="1"/>
  <c r="DZ773" i="6" s="1"/>
  <c r="DF773" i="6"/>
  <c r="DU773" i="6" s="1"/>
  <c r="DV773" i="6" s="1"/>
  <c r="DG783" i="6"/>
  <c r="DW783" i="6" s="1"/>
  <c r="DX783" i="6" s="1"/>
  <c r="DE783" i="6"/>
  <c r="DS783" i="6" s="1"/>
  <c r="DT783" i="6" s="1"/>
  <c r="DH783" i="6"/>
  <c r="DY783" i="6" s="1"/>
  <c r="DZ783" i="6" s="1"/>
  <c r="DF783" i="6"/>
  <c r="DU783" i="6" s="1"/>
  <c r="DV783" i="6" s="1"/>
  <c r="DG793" i="6"/>
  <c r="DW793" i="6" s="1"/>
  <c r="DX793" i="6" s="1"/>
  <c r="DE793" i="6"/>
  <c r="DS793" i="6" s="1"/>
  <c r="DT793" i="6" s="1"/>
  <c r="DH793" i="6"/>
  <c r="DY793" i="6" s="1"/>
  <c r="DZ793" i="6" s="1"/>
  <c r="DF793" i="6"/>
  <c r="DU793" i="6" s="1"/>
  <c r="DV793" i="6" s="1"/>
  <c r="DG803" i="6"/>
  <c r="DW803" i="6" s="1"/>
  <c r="DX803" i="6" s="1"/>
  <c r="DE803" i="6"/>
  <c r="DS803" i="6" s="1"/>
  <c r="DT803" i="6" s="1"/>
  <c r="DH803" i="6"/>
  <c r="DY803" i="6" s="1"/>
  <c r="DZ803" i="6" s="1"/>
  <c r="DF803" i="6"/>
  <c r="DU803" i="6" s="1"/>
  <c r="DV803" i="6" s="1"/>
  <c r="DG638" i="6"/>
  <c r="DW638" i="6" s="1"/>
  <c r="DX638" i="6" s="1"/>
  <c r="DE638" i="6"/>
  <c r="DS638" i="6" s="1"/>
  <c r="DT638" i="6" s="1"/>
  <c r="DH638" i="6"/>
  <c r="DY638" i="6" s="1"/>
  <c r="DZ638" i="6" s="1"/>
  <c r="DF638" i="6"/>
  <c r="DU638" i="6" s="1"/>
  <c r="DV638" i="6" s="1"/>
  <c r="DG648" i="6"/>
  <c r="DW648" i="6" s="1"/>
  <c r="DX648" i="6" s="1"/>
  <c r="DE648" i="6"/>
  <c r="DS648" i="6" s="1"/>
  <c r="DT648" i="6" s="1"/>
  <c r="DH648" i="6"/>
  <c r="DY648" i="6" s="1"/>
  <c r="DZ648" i="6" s="1"/>
  <c r="DF648" i="6"/>
  <c r="DU648" i="6" s="1"/>
  <c r="DV648" i="6" s="1"/>
  <c r="DG658" i="6"/>
  <c r="DW658" i="6" s="1"/>
  <c r="DX658" i="6" s="1"/>
  <c r="DE658" i="6"/>
  <c r="DS658" i="6" s="1"/>
  <c r="DT658" i="6" s="1"/>
  <c r="DH658" i="6"/>
  <c r="DY658" i="6" s="1"/>
  <c r="DZ658" i="6" s="1"/>
  <c r="DF658" i="6"/>
  <c r="DU658" i="6" s="1"/>
  <c r="DV658" i="6" s="1"/>
  <c r="DG668" i="6"/>
  <c r="DW668" i="6" s="1"/>
  <c r="DX668" i="6" s="1"/>
  <c r="DE668" i="6"/>
  <c r="DS668" i="6" s="1"/>
  <c r="DT668" i="6" s="1"/>
  <c r="DH668" i="6"/>
  <c r="DY668" i="6" s="1"/>
  <c r="DZ668" i="6" s="1"/>
  <c r="DF668" i="6"/>
  <c r="DU668" i="6" s="1"/>
  <c r="DV668" i="6" s="1"/>
  <c r="DG678" i="6"/>
  <c r="DW678" i="6" s="1"/>
  <c r="DX678" i="6" s="1"/>
  <c r="DE678" i="6"/>
  <c r="DS678" i="6" s="1"/>
  <c r="DT678" i="6" s="1"/>
  <c r="DH678" i="6"/>
  <c r="DY678" i="6" s="1"/>
  <c r="DZ678" i="6" s="1"/>
  <c r="DF678" i="6"/>
  <c r="DU678" i="6" s="1"/>
  <c r="DV678" i="6" s="1"/>
  <c r="DG688" i="6"/>
  <c r="DW688" i="6" s="1"/>
  <c r="DX688" i="6" s="1"/>
  <c r="DE688" i="6"/>
  <c r="DS688" i="6" s="1"/>
  <c r="DT688" i="6" s="1"/>
  <c r="DH688" i="6"/>
  <c r="DY688" i="6" s="1"/>
  <c r="DZ688" i="6" s="1"/>
  <c r="DF688" i="6"/>
  <c r="DU688" i="6" s="1"/>
  <c r="DV688" i="6" s="1"/>
  <c r="DG698" i="6"/>
  <c r="DW698" i="6" s="1"/>
  <c r="DX698" i="6" s="1"/>
  <c r="DE698" i="6"/>
  <c r="DS698" i="6" s="1"/>
  <c r="DT698" i="6" s="1"/>
  <c r="DH698" i="6"/>
  <c r="DY698" i="6" s="1"/>
  <c r="DZ698" i="6" s="1"/>
  <c r="DF698" i="6"/>
  <c r="DU698" i="6" s="1"/>
  <c r="DV698" i="6" s="1"/>
  <c r="DG708" i="6"/>
  <c r="DW708" i="6" s="1"/>
  <c r="DX708" i="6" s="1"/>
  <c r="DE708" i="6"/>
  <c r="DS708" i="6" s="1"/>
  <c r="DT708" i="6" s="1"/>
  <c r="DH708" i="6"/>
  <c r="DY708" i="6" s="1"/>
  <c r="DZ708" i="6" s="1"/>
  <c r="DF708" i="6"/>
  <c r="DU708" i="6" s="1"/>
  <c r="DV708" i="6" s="1"/>
  <c r="DG718" i="6"/>
  <c r="DW718" i="6" s="1"/>
  <c r="DX718" i="6" s="1"/>
  <c r="DE718" i="6"/>
  <c r="DS718" i="6" s="1"/>
  <c r="DT718" i="6" s="1"/>
  <c r="DH718" i="6"/>
  <c r="DY718" i="6" s="1"/>
  <c r="DZ718" i="6" s="1"/>
  <c r="DF718" i="6"/>
  <c r="DU718" i="6" s="1"/>
  <c r="DV718" i="6" s="1"/>
  <c r="DG728" i="6"/>
  <c r="DW728" i="6" s="1"/>
  <c r="DX728" i="6" s="1"/>
  <c r="DE728" i="6"/>
  <c r="DS728" i="6" s="1"/>
  <c r="DT728" i="6" s="1"/>
  <c r="DH728" i="6"/>
  <c r="DY728" i="6" s="1"/>
  <c r="DZ728" i="6" s="1"/>
  <c r="DF728" i="6"/>
  <c r="DU728" i="6" s="1"/>
  <c r="DV728" i="6" s="1"/>
  <c r="DG738" i="6"/>
  <c r="DW738" i="6" s="1"/>
  <c r="DX738" i="6" s="1"/>
  <c r="DE738" i="6"/>
  <c r="DS738" i="6" s="1"/>
  <c r="DT738" i="6" s="1"/>
  <c r="DH738" i="6"/>
  <c r="DY738" i="6" s="1"/>
  <c r="DZ738" i="6" s="1"/>
  <c r="DF738" i="6"/>
  <c r="DU738" i="6" s="1"/>
  <c r="DV738" i="6" s="1"/>
  <c r="DG748" i="6"/>
  <c r="DW748" i="6" s="1"/>
  <c r="DX748" i="6" s="1"/>
  <c r="DE748" i="6"/>
  <c r="DS748" i="6" s="1"/>
  <c r="DT748" i="6" s="1"/>
  <c r="DH748" i="6"/>
  <c r="DY748" i="6" s="1"/>
  <c r="DZ748" i="6" s="1"/>
  <c r="DF748" i="6"/>
  <c r="DU748" i="6" s="1"/>
  <c r="DV748" i="6" s="1"/>
  <c r="DG758" i="6"/>
  <c r="DW758" i="6" s="1"/>
  <c r="DX758" i="6" s="1"/>
  <c r="DE758" i="6"/>
  <c r="DS758" i="6" s="1"/>
  <c r="DT758" i="6" s="1"/>
  <c r="DH758" i="6"/>
  <c r="DY758" i="6" s="1"/>
  <c r="DZ758" i="6" s="1"/>
  <c r="DF758" i="6"/>
  <c r="DU758" i="6" s="1"/>
  <c r="DV758" i="6" s="1"/>
  <c r="DG768" i="6"/>
  <c r="DW768" i="6" s="1"/>
  <c r="DX768" i="6" s="1"/>
  <c r="DE768" i="6"/>
  <c r="DS768" i="6" s="1"/>
  <c r="DT768" i="6" s="1"/>
  <c r="DH768" i="6"/>
  <c r="DY768" i="6" s="1"/>
  <c r="DZ768" i="6" s="1"/>
  <c r="DF768" i="6"/>
  <c r="DU768" i="6" s="1"/>
  <c r="DV768" i="6" s="1"/>
  <c r="DG778" i="6"/>
  <c r="DW778" i="6" s="1"/>
  <c r="DX778" i="6" s="1"/>
  <c r="DE778" i="6"/>
  <c r="DS778" i="6" s="1"/>
  <c r="DT778" i="6" s="1"/>
  <c r="DH778" i="6"/>
  <c r="DY778" i="6" s="1"/>
  <c r="DZ778" i="6" s="1"/>
  <c r="DF778" i="6"/>
  <c r="DU778" i="6" s="1"/>
  <c r="DV778" i="6" s="1"/>
  <c r="DG788" i="6"/>
  <c r="DW788" i="6" s="1"/>
  <c r="DX788" i="6" s="1"/>
  <c r="DE788" i="6"/>
  <c r="DS788" i="6" s="1"/>
  <c r="DT788" i="6" s="1"/>
  <c r="DH788" i="6"/>
  <c r="DY788" i="6" s="1"/>
  <c r="DZ788" i="6" s="1"/>
  <c r="DF788" i="6"/>
  <c r="DU788" i="6" s="1"/>
  <c r="DV788" i="6" s="1"/>
  <c r="DG798" i="6"/>
  <c r="DW798" i="6" s="1"/>
  <c r="DX798" i="6" s="1"/>
  <c r="DE798" i="6"/>
  <c r="DS798" i="6" s="1"/>
  <c r="DT798" i="6" s="1"/>
  <c r="DH798" i="6"/>
  <c r="DY798" i="6" s="1"/>
  <c r="DZ798" i="6" s="1"/>
  <c r="DF798" i="6"/>
  <c r="DU798" i="6" s="1"/>
  <c r="DV798" i="6" s="1"/>
  <c r="DG808" i="6"/>
  <c r="DW808" i="6" s="1"/>
  <c r="DX808" i="6" s="1"/>
  <c r="DE808" i="6"/>
  <c r="DS808" i="6" s="1"/>
  <c r="DT808" i="6" s="1"/>
  <c r="DH808" i="6"/>
  <c r="DY808" i="6" s="1"/>
  <c r="DZ808" i="6" s="1"/>
  <c r="DF808" i="6"/>
  <c r="DU808" i="6" s="1"/>
  <c r="DV808" i="6" s="1"/>
  <c r="BD742" i="6"/>
  <c r="BJ808" i="6"/>
  <c r="BJ807" i="6"/>
  <c r="BJ806" i="6"/>
  <c r="BJ805" i="6"/>
  <c r="BJ804" i="6"/>
  <c r="BJ803" i="6"/>
  <c r="BJ802" i="6"/>
  <c r="BJ801" i="6"/>
  <c r="BJ800" i="6"/>
  <c r="BJ799" i="6"/>
  <c r="BJ798" i="6"/>
  <c r="BJ797" i="6"/>
  <c r="BJ796" i="6"/>
  <c r="BJ795" i="6"/>
  <c r="BJ794" i="6"/>
  <c r="BJ793" i="6"/>
  <c r="BJ792" i="6"/>
  <c r="BJ791" i="6"/>
  <c r="BJ790" i="6"/>
  <c r="BJ789" i="6"/>
  <c r="BJ788" i="6"/>
  <c r="BJ787" i="6"/>
  <c r="BJ786" i="6"/>
  <c r="BJ785" i="6"/>
  <c r="BJ784" i="6"/>
  <c r="BJ783" i="6"/>
  <c r="BJ782" i="6"/>
  <c r="BJ781" i="6"/>
  <c r="BJ780" i="6"/>
  <c r="BJ779" i="6"/>
  <c r="BJ778" i="6"/>
  <c r="BJ777" i="6"/>
  <c r="BJ776" i="6"/>
  <c r="BJ775" i="6"/>
  <c r="BJ774" i="6"/>
  <c r="BJ773" i="6"/>
  <c r="BJ772" i="6"/>
  <c r="BJ771" i="6"/>
  <c r="BJ770" i="6"/>
  <c r="BJ769" i="6"/>
  <c r="BJ768" i="6"/>
  <c r="BJ767" i="6"/>
  <c r="BJ766" i="6"/>
  <c r="BJ765" i="6"/>
  <c r="BJ764" i="6"/>
  <c r="BJ763" i="6"/>
  <c r="BJ762" i="6"/>
  <c r="BJ761" i="6"/>
  <c r="BJ760" i="6"/>
  <c r="BJ759" i="6"/>
  <c r="BJ758" i="6"/>
  <c r="BJ757" i="6"/>
  <c r="BJ756" i="6"/>
  <c r="BJ755" i="6"/>
  <c r="BJ754" i="6"/>
  <c r="BJ753" i="6"/>
  <c r="BJ752" i="6"/>
  <c r="BJ751" i="6"/>
  <c r="BJ750" i="6"/>
  <c r="BJ749" i="6"/>
  <c r="BJ748" i="6"/>
  <c r="BJ747" i="6"/>
  <c r="BJ746" i="6"/>
  <c r="BJ745" i="6"/>
  <c r="BJ744" i="6"/>
  <c r="BJ743" i="6"/>
  <c r="BJ742" i="6"/>
  <c r="BJ741" i="6"/>
  <c r="BJ740" i="6"/>
  <c r="BJ739" i="6"/>
  <c r="BJ738" i="6"/>
  <c r="BJ737" i="6"/>
  <c r="BJ736" i="6"/>
  <c r="BJ735" i="6"/>
  <c r="BJ734" i="6"/>
  <c r="BJ733" i="6"/>
  <c r="BJ732" i="6"/>
  <c r="BJ731" i="6"/>
  <c r="BJ730" i="6"/>
  <c r="BJ729" i="6"/>
  <c r="BJ728" i="6"/>
  <c r="BJ727" i="6"/>
  <c r="BJ726" i="6"/>
  <c r="BJ725" i="6"/>
  <c r="BJ724" i="6"/>
  <c r="BJ723" i="6"/>
  <c r="BJ722" i="6"/>
  <c r="BJ721" i="6"/>
  <c r="BJ720" i="6"/>
  <c r="BJ719" i="6"/>
  <c r="BJ718" i="6"/>
  <c r="BJ717" i="6"/>
  <c r="BJ716" i="6"/>
  <c r="BJ715" i="6"/>
  <c r="BJ714" i="6"/>
  <c r="BJ713" i="6"/>
  <c r="BJ712" i="6"/>
  <c r="BJ711" i="6"/>
  <c r="BJ710" i="6"/>
  <c r="BJ709" i="6"/>
  <c r="BJ708" i="6"/>
  <c r="BJ707" i="6"/>
  <c r="BJ706" i="6"/>
  <c r="BJ705" i="6"/>
  <c r="BJ704" i="6"/>
  <c r="BJ703" i="6"/>
  <c r="BJ702" i="6"/>
  <c r="BJ701" i="6"/>
  <c r="BJ700" i="6"/>
  <c r="BJ699" i="6"/>
  <c r="BJ698" i="6"/>
  <c r="BJ697" i="6"/>
  <c r="BJ696" i="6"/>
  <c r="BJ695" i="6"/>
  <c r="BJ694" i="6"/>
  <c r="BJ693" i="6"/>
  <c r="BJ692" i="6"/>
  <c r="BJ691" i="6"/>
  <c r="BJ690" i="6"/>
  <c r="BJ689" i="6"/>
  <c r="BJ688" i="6"/>
  <c r="BJ687" i="6"/>
  <c r="BJ686" i="6"/>
  <c r="BJ685" i="6"/>
  <c r="BJ684" i="6"/>
  <c r="BJ683" i="6"/>
  <c r="BJ682" i="6"/>
  <c r="BJ681" i="6"/>
  <c r="BJ680" i="6"/>
  <c r="BJ679" i="6"/>
  <c r="BJ678" i="6"/>
  <c r="BJ677" i="6"/>
  <c r="BJ676" i="6"/>
  <c r="BJ675" i="6"/>
  <c r="BJ674" i="6"/>
  <c r="BJ673" i="6"/>
  <c r="BJ672" i="6"/>
  <c r="BJ671" i="6"/>
  <c r="BJ670" i="6"/>
  <c r="BJ669" i="6"/>
  <c r="BJ668" i="6"/>
  <c r="BJ667" i="6"/>
  <c r="BJ666" i="6"/>
  <c r="BJ665" i="6"/>
  <c r="BJ664" i="6"/>
  <c r="BJ663" i="6"/>
  <c r="BJ662" i="6"/>
  <c r="BJ661" i="6"/>
  <c r="BJ660" i="6"/>
  <c r="BJ659" i="6"/>
  <c r="BJ658" i="6"/>
  <c r="BJ657" i="6"/>
  <c r="BJ656" i="6"/>
  <c r="BJ655" i="6"/>
  <c r="BJ654" i="6"/>
  <c r="BJ653" i="6"/>
  <c r="BJ652" i="6"/>
  <c r="BJ651" i="6"/>
  <c r="BJ650" i="6"/>
  <c r="BJ649" i="6"/>
  <c r="BJ648" i="6"/>
  <c r="BJ647" i="6"/>
  <c r="BJ646" i="6"/>
  <c r="BJ645" i="6"/>
  <c r="BJ644" i="6"/>
  <c r="BJ643" i="6"/>
  <c r="BJ642" i="6"/>
  <c r="BJ641" i="6"/>
  <c r="BJ640" i="6"/>
  <c r="BJ639" i="6"/>
  <c r="BJ638" i="6"/>
  <c r="BJ637" i="6"/>
  <c r="BJ636" i="6"/>
  <c r="BJ635" i="6"/>
  <c r="BJ634" i="6"/>
  <c r="BJ633" i="6"/>
  <c r="BJ632" i="6"/>
  <c r="BJ631" i="6"/>
  <c r="BJ630" i="6"/>
  <c r="BJ629" i="6"/>
  <c r="BD808" i="6"/>
  <c r="BD807" i="6"/>
  <c r="BD806" i="6"/>
  <c r="BD805" i="6"/>
  <c r="BD804" i="6"/>
  <c r="BD803" i="6"/>
  <c r="BD802" i="6"/>
  <c r="BD801" i="6"/>
  <c r="BD800" i="6"/>
  <c r="BD799" i="6"/>
  <c r="BD798" i="6"/>
  <c r="BD797" i="6"/>
  <c r="BD796" i="6"/>
  <c r="BD795" i="6"/>
  <c r="BD794" i="6"/>
  <c r="BD793" i="6"/>
  <c r="BD792" i="6"/>
  <c r="BD791" i="6"/>
  <c r="BD790" i="6"/>
  <c r="BD789" i="6"/>
  <c r="BD788" i="6"/>
  <c r="BD787" i="6"/>
  <c r="BD786" i="6"/>
  <c r="BD785" i="6"/>
  <c r="BD784" i="6"/>
  <c r="BD783" i="6"/>
  <c r="BD782" i="6"/>
  <c r="BD781" i="6"/>
  <c r="BD780" i="6"/>
  <c r="BD779" i="6"/>
  <c r="BD778" i="6"/>
  <c r="BD777" i="6"/>
  <c r="BD776" i="6"/>
  <c r="BD775" i="6"/>
  <c r="BD774" i="6"/>
  <c r="BD773" i="6"/>
  <c r="BD772" i="6"/>
  <c r="BD771" i="6"/>
  <c r="BD770" i="6"/>
  <c r="BD769" i="6"/>
  <c r="BD768" i="6"/>
  <c r="BD767" i="6"/>
  <c r="BD766" i="6"/>
  <c r="BD765" i="6"/>
  <c r="BD764" i="6"/>
  <c r="BD763" i="6"/>
  <c r="BD762" i="6"/>
  <c r="BD761" i="6"/>
  <c r="BD760" i="6"/>
  <c r="BD759" i="6"/>
  <c r="BD758" i="6"/>
  <c r="BD757" i="6"/>
  <c r="BD756" i="6"/>
  <c r="BD755" i="6"/>
  <c r="BD754" i="6"/>
  <c r="BD753" i="6"/>
  <c r="BD752" i="6"/>
  <c r="BD751" i="6"/>
  <c r="BD750" i="6"/>
  <c r="BD749" i="6"/>
  <c r="BD748" i="6"/>
  <c r="BD747" i="6"/>
  <c r="BD746" i="6"/>
  <c r="BD745" i="6"/>
  <c r="BD744" i="6"/>
  <c r="BD743" i="6"/>
  <c r="BD741" i="6"/>
  <c r="BD740" i="6"/>
  <c r="BD739" i="6"/>
  <c r="BD738" i="6"/>
  <c r="BD737" i="6"/>
  <c r="BD736" i="6"/>
  <c r="BD735" i="6"/>
  <c r="BD734" i="6"/>
  <c r="BD733" i="6"/>
  <c r="BD732" i="6"/>
  <c r="BD731" i="6"/>
  <c r="BD730" i="6"/>
  <c r="BD729" i="6"/>
  <c r="BD728" i="6"/>
  <c r="BD727" i="6"/>
  <c r="BD726" i="6"/>
  <c r="BD725" i="6"/>
  <c r="BD724" i="6"/>
  <c r="BD723" i="6"/>
  <c r="BD722" i="6"/>
  <c r="BD721" i="6"/>
  <c r="BD720" i="6"/>
  <c r="BD719" i="6"/>
  <c r="BD718" i="6"/>
  <c r="BD717" i="6"/>
  <c r="BD716" i="6"/>
  <c r="BD715" i="6"/>
  <c r="BD714" i="6"/>
  <c r="BD713" i="6"/>
  <c r="BD712" i="6"/>
  <c r="BD711" i="6"/>
  <c r="BD710" i="6"/>
  <c r="BD709" i="6"/>
  <c r="BD708" i="6"/>
  <c r="BD707" i="6"/>
  <c r="BD706" i="6"/>
  <c r="BD705" i="6"/>
  <c r="BD704" i="6"/>
  <c r="BD703" i="6"/>
  <c r="BD702" i="6"/>
  <c r="BD701" i="6"/>
  <c r="BD700" i="6"/>
  <c r="BD699" i="6"/>
  <c r="BD698" i="6"/>
  <c r="BD697" i="6"/>
  <c r="BD696" i="6"/>
  <c r="BD695" i="6"/>
  <c r="BD694" i="6"/>
  <c r="BD693" i="6"/>
  <c r="BD692" i="6"/>
  <c r="BD691" i="6"/>
  <c r="BD690" i="6"/>
  <c r="BD689" i="6"/>
  <c r="BD688" i="6"/>
  <c r="BD687" i="6"/>
  <c r="BD686" i="6"/>
  <c r="BD685" i="6"/>
  <c r="BD684" i="6"/>
  <c r="BD683" i="6"/>
  <c r="BD682" i="6"/>
  <c r="BD681" i="6"/>
  <c r="BD680" i="6"/>
  <c r="BD679" i="6"/>
  <c r="BD678" i="6"/>
  <c r="BD677" i="6"/>
  <c r="BD676" i="6"/>
  <c r="BD675" i="6"/>
  <c r="BD674" i="6"/>
  <c r="BD673" i="6"/>
  <c r="BD672" i="6"/>
  <c r="BD671" i="6"/>
  <c r="BD670" i="6"/>
  <c r="BD669" i="6"/>
  <c r="BD668" i="6"/>
  <c r="BD667" i="6"/>
  <c r="BD666" i="6"/>
  <c r="BD665" i="6"/>
  <c r="BD664" i="6"/>
  <c r="BD663" i="6"/>
  <c r="BD662" i="6"/>
  <c r="BD661" i="6"/>
  <c r="BD660" i="6"/>
  <c r="BD659" i="6"/>
  <c r="BD658" i="6"/>
  <c r="BD657" i="6"/>
  <c r="BD656" i="6"/>
  <c r="BD655" i="6"/>
  <c r="BD654" i="6"/>
  <c r="BD653" i="6"/>
  <c r="BD652" i="6"/>
  <c r="BD651" i="6"/>
  <c r="BD650" i="6"/>
  <c r="BD649" i="6"/>
  <c r="BD648" i="6"/>
  <c r="BD647" i="6"/>
  <c r="BD646" i="6"/>
  <c r="BD645" i="6"/>
  <c r="BD644" i="6"/>
  <c r="BD643" i="6"/>
  <c r="BD642" i="6"/>
  <c r="BD641" i="6"/>
  <c r="BD640" i="6"/>
  <c r="BD639" i="6"/>
  <c r="BD638" i="6"/>
  <c r="BD637" i="6"/>
  <c r="BD636" i="6"/>
  <c r="BD635" i="6"/>
  <c r="BD634" i="6"/>
  <c r="BD633" i="6"/>
  <c r="BD632" i="6"/>
  <c r="BD631" i="6"/>
  <c r="BD630" i="6"/>
  <c r="BD629" i="6"/>
  <c r="AX808" i="6"/>
  <c r="AX807" i="6"/>
  <c r="AX806" i="6"/>
  <c r="AX805" i="6"/>
  <c r="AX804" i="6"/>
  <c r="AX803" i="6"/>
  <c r="AX802" i="6"/>
  <c r="AX801" i="6"/>
  <c r="AX800" i="6"/>
  <c r="AX799" i="6"/>
  <c r="AX798" i="6"/>
  <c r="AX797" i="6"/>
  <c r="AX796" i="6"/>
  <c r="AX795" i="6"/>
  <c r="AX794" i="6"/>
  <c r="AX793" i="6"/>
  <c r="AX792" i="6"/>
  <c r="AX791" i="6"/>
  <c r="AX790" i="6"/>
  <c r="AX789" i="6"/>
  <c r="AX788" i="6"/>
  <c r="AX787" i="6"/>
  <c r="AX786" i="6"/>
  <c r="AX785" i="6"/>
  <c r="AX784" i="6"/>
  <c r="AX783" i="6"/>
  <c r="AX782" i="6"/>
  <c r="AX781" i="6"/>
  <c r="AX780" i="6"/>
  <c r="AX779" i="6"/>
  <c r="AX778" i="6"/>
  <c r="AX777" i="6"/>
  <c r="AX776" i="6"/>
  <c r="AX775" i="6"/>
  <c r="AX774" i="6"/>
  <c r="AX773" i="6"/>
  <c r="AX772" i="6"/>
  <c r="AX771" i="6"/>
  <c r="AX770" i="6"/>
  <c r="AX769" i="6"/>
  <c r="AX768" i="6"/>
  <c r="AX767" i="6"/>
  <c r="AX766" i="6"/>
  <c r="AX765" i="6"/>
  <c r="AX764" i="6"/>
  <c r="AX763" i="6"/>
  <c r="AX762" i="6"/>
  <c r="AX761" i="6"/>
  <c r="AX760" i="6"/>
  <c r="AX759" i="6"/>
  <c r="AX758" i="6"/>
  <c r="AX757" i="6"/>
  <c r="AX756" i="6"/>
  <c r="AX755" i="6"/>
  <c r="AX754" i="6"/>
  <c r="AX753" i="6"/>
  <c r="AX752" i="6"/>
  <c r="AX751" i="6"/>
  <c r="AX750" i="6"/>
  <c r="AX749" i="6"/>
  <c r="AX748" i="6"/>
  <c r="AX747" i="6"/>
  <c r="AX746" i="6"/>
  <c r="AX745" i="6"/>
  <c r="AX744" i="6"/>
  <c r="AX743" i="6"/>
  <c r="AX742" i="6"/>
  <c r="AX741" i="6"/>
  <c r="AX740" i="6"/>
  <c r="AX739" i="6"/>
  <c r="AX738" i="6"/>
  <c r="AX737" i="6"/>
  <c r="AX736" i="6"/>
  <c r="AX735" i="6"/>
  <c r="AX734" i="6"/>
  <c r="AX733" i="6"/>
  <c r="AX732" i="6"/>
  <c r="AX731" i="6"/>
  <c r="AX730" i="6"/>
  <c r="AX729" i="6"/>
  <c r="AX728" i="6"/>
  <c r="AX727" i="6"/>
  <c r="AX726" i="6"/>
  <c r="AX725" i="6"/>
  <c r="AX724" i="6"/>
  <c r="AX723" i="6"/>
  <c r="AX722" i="6"/>
  <c r="AX721" i="6"/>
  <c r="AX720" i="6"/>
  <c r="AX719" i="6"/>
  <c r="AX718" i="6"/>
  <c r="AX717" i="6"/>
  <c r="AX716" i="6"/>
  <c r="AX715" i="6"/>
  <c r="AX714" i="6"/>
  <c r="AX713" i="6"/>
  <c r="AX712" i="6"/>
  <c r="AX711" i="6"/>
  <c r="AX710" i="6"/>
  <c r="AX709" i="6"/>
  <c r="AX708" i="6"/>
  <c r="AX707" i="6"/>
  <c r="AX706" i="6"/>
  <c r="AX705" i="6"/>
  <c r="AX704" i="6"/>
  <c r="AX703" i="6"/>
  <c r="AX702" i="6"/>
  <c r="AX701" i="6"/>
  <c r="AX700" i="6"/>
  <c r="AX699" i="6"/>
  <c r="AX698" i="6"/>
  <c r="AX697" i="6"/>
  <c r="AX696" i="6"/>
  <c r="AX695" i="6"/>
  <c r="AX694" i="6"/>
  <c r="AX693" i="6"/>
  <c r="AX692" i="6"/>
  <c r="AX691" i="6"/>
  <c r="AX690" i="6"/>
  <c r="AX689" i="6"/>
  <c r="AX688" i="6"/>
  <c r="AX687" i="6"/>
  <c r="AX686" i="6"/>
  <c r="AX685" i="6"/>
  <c r="AX684" i="6"/>
  <c r="AX683" i="6"/>
  <c r="AX682" i="6"/>
  <c r="AX681" i="6"/>
  <c r="AX680" i="6"/>
  <c r="AX679" i="6"/>
  <c r="AX678" i="6"/>
  <c r="AX677" i="6"/>
  <c r="AX676" i="6"/>
  <c r="AX675" i="6"/>
  <c r="AX674" i="6"/>
  <c r="AX673" i="6"/>
  <c r="AX672" i="6"/>
  <c r="AX671" i="6"/>
  <c r="AX670" i="6"/>
  <c r="AX669" i="6"/>
  <c r="AX668" i="6"/>
  <c r="AX667" i="6"/>
  <c r="AX666" i="6"/>
  <c r="AX665" i="6"/>
  <c r="AX664" i="6"/>
  <c r="AX663" i="6"/>
  <c r="AX662" i="6"/>
  <c r="AX661" i="6"/>
  <c r="AX660" i="6"/>
  <c r="AX659" i="6"/>
  <c r="AX658" i="6"/>
  <c r="AX657" i="6"/>
  <c r="AX656" i="6"/>
  <c r="AX655" i="6"/>
  <c r="AX654" i="6"/>
  <c r="AX653" i="6"/>
  <c r="AX652" i="6"/>
  <c r="AX651" i="6"/>
  <c r="AX650" i="6"/>
  <c r="AX649" i="6"/>
  <c r="AX648" i="6"/>
  <c r="AX647" i="6"/>
  <c r="AX646" i="6"/>
  <c r="AX645" i="6"/>
  <c r="AX644" i="6"/>
  <c r="AX643" i="6"/>
  <c r="AX642" i="6"/>
  <c r="AX641" i="6"/>
  <c r="AX640" i="6"/>
  <c r="AX639" i="6"/>
  <c r="AX638" i="6"/>
  <c r="AX637" i="6"/>
  <c r="AX636" i="6"/>
  <c r="AX635" i="6"/>
  <c r="AX634" i="6"/>
  <c r="AX633" i="6"/>
  <c r="AX632" i="6"/>
  <c r="AX631" i="6"/>
  <c r="AX630" i="6"/>
  <c r="AX629" i="6"/>
  <c r="AR808" i="6"/>
  <c r="AR807" i="6"/>
  <c r="AR806" i="6"/>
  <c r="AR805" i="6"/>
  <c r="AR804" i="6"/>
  <c r="AR803" i="6"/>
  <c r="AR802" i="6"/>
  <c r="AR801" i="6"/>
  <c r="AR800" i="6"/>
  <c r="AR799" i="6"/>
  <c r="AR798" i="6"/>
  <c r="AR797" i="6"/>
  <c r="AR796" i="6"/>
  <c r="AR795" i="6"/>
  <c r="AR794" i="6"/>
  <c r="AR793" i="6"/>
  <c r="AR792" i="6"/>
  <c r="AR791" i="6"/>
  <c r="AR790" i="6"/>
  <c r="AR789" i="6"/>
  <c r="AR788" i="6"/>
  <c r="AR787" i="6"/>
  <c r="AR786" i="6"/>
  <c r="AR785" i="6"/>
  <c r="AR784" i="6"/>
  <c r="AR783" i="6"/>
  <c r="AR782" i="6"/>
  <c r="AR781" i="6"/>
  <c r="AR780" i="6"/>
  <c r="AR779" i="6"/>
  <c r="AR778" i="6"/>
  <c r="AR777" i="6"/>
  <c r="AR776" i="6"/>
  <c r="AR775" i="6"/>
  <c r="AR774" i="6"/>
  <c r="AR773" i="6"/>
  <c r="AR772" i="6"/>
  <c r="AR771" i="6"/>
  <c r="AR770" i="6"/>
  <c r="AR769" i="6"/>
  <c r="AR768" i="6"/>
  <c r="AR767" i="6"/>
  <c r="AR766" i="6"/>
  <c r="AR765" i="6"/>
  <c r="AR764" i="6"/>
  <c r="AR763" i="6"/>
  <c r="AR762" i="6"/>
  <c r="AR761" i="6"/>
  <c r="AR760" i="6"/>
  <c r="AR759" i="6"/>
  <c r="AR758" i="6"/>
  <c r="AR757" i="6"/>
  <c r="AR756" i="6"/>
  <c r="AR755" i="6"/>
  <c r="AR754" i="6"/>
  <c r="AR753" i="6"/>
  <c r="AR752" i="6"/>
  <c r="AR751" i="6"/>
  <c r="AR750" i="6"/>
  <c r="AR749" i="6"/>
  <c r="AR748" i="6"/>
  <c r="AR747" i="6"/>
  <c r="AR746" i="6"/>
  <c r="AR745" i="6"/>
  <c r="AR744" i="6"/>
  <c r="AR743" i="6"/>
  <c r="AR742" i="6"/>
  <c r="AR741" i="6"/>
  <c r="AR740" i="6"/>
  <c r="AR739" i="6"/>
  <c r="AR738" i="6"/>
  <c r="AR737" i="6"/>
  <c r="AR736" i="6"/>
  <c r="AR735" i="6"/>
  <c r="AR734" i="6"/>
  <c r="AR733" i="6"/>
  <c r="AR732" i="6"/>
  <c r="AR731" i="6"/>
  <c r="AR730" i="6"/>
  <c r="AR729" i="6"/>
  <c r="AR728" i="6"/>
  <c r="AR727" i="6"/>
  <c r="AR726" i="6"/>
  <c r="AR725" i="6"/>
  <c r="AR724" i="6"/>
  <c r="AR723" i="6"/>
  <c r="AR722" i="6"/>
  <c r="AR721" i="6"/>
  <c r="AR720" i="6"/>
  <c r="AR719" i="6"/>
  <c r="AR718" i="6"/>
  <c r="AR717" i="6"/>
  <c r="AR716" i="6"/>
  <c r="AR715" i="6"/>
  <c r="AR714" i="6"/>
  <c r="AR713" i="6"/>
  <c r="AR712" i="6"/>
  <c r="AR711" i="6"/>
  <c r="AR710" i="6"/>
  <c r="AR709" i="6"/>
  <c r="AR708" i="6"/>
  <c r="AR707" i="6"/>
  <c r="AR706" i="6"/>
  <c r="AR705" i="6"/>
  <c r="AR704" i="6"/>
  <c r="AR703" i="6"/>
  <c r="AR702" i="6"/>
  <c r="AR701" i="6"/>
  <c r="AR700" i="6"/>
  <c r="AR699" i="6"/>
  <c r="AR698" i="6"/>
  <c r="AR697" i="6"/>
  <c r="AR696" i="6"/>
  <c r="AR695" i="6"/>
  <c r="AR694" i="6"/>
  <c r="AR693" i="6"/>
  <c r="AR692" i="6"/>
  <c r="AR691" i="6"/>
  <c r="AR690" i="6"/>
  <c r="AR689" i="6"/>
  <c r="AR688" i="6"/>
  <c r="AR687" i="6"/>
  <c r="AR686" i="6"/>
  <c r="AR685" i="6"/>
  <c r="AR684" i="6"/>
  <c r="AR683" i="6"/>
  <c r="AR682" i="6"/>
  <c r="AR681" i="6"/>
  <c r="AR680" i="6"/>
  <c r="AR679" i="6"/>
  <c r="AR678" i="6"/>
  <c r="AR677" i="6"/>
  <c r="AR676" i="6"/>
  <c r="AR675" i="6"/>
  <c r="AR674" i="6"/>
  <c r="AR673" i="6"/>
  <c r="AR672" i="6"/>
  <c r="AR671" i="6"/>
  <c r="AR670" i="6"/>
  <c r="AR669" i="6"/>
  <c r="AR668" i="6"/>
  <c r="AR667" i="6"/>
  <c r="AR666" i="6"/>
  <c r="AR665" i="6"/>
  <c r="AR664" i="6"/>
  <c r="AR663" i="6"/>
  <c r="AR662" i="6"/>
  <c r="AR661" i="6"/>
  <c r="AR660" i="6"/>
  <c r="AR659" i="6"/>
  <c r="AR658" i="6"/>
  <c r="AR657" i="6"/>
  <c r="AR656" i="6"/>
  <c r="AR655" i="6"/>
  <c r="AR654" i="6"/>
  <c r="AR653" i="6"/>
  <c r="AR652" i="6"/>
  <c r="AR651" i="6"/>
  <c r="AR650" i="6"/>
  <c r="AR649" i="6"/>
  <c r="AR648" i="6"/>
  <c r="AR647" i="6"/>
  <c r="AR646" i="6"/>
  <c r="AR645" i="6"/>
  <c r="AR644" i="6"/>
  <c r="AR643" i="6"/>
  <c r="AR642" i="6"/>
  <c r="AR641" i="6"/>
  <c r="AR640" i="6"/>
  <c r="AR639" i="6"/>
  <c r="AR638" i="6"/>
  <c r="AR637" i="6"/>
  <c r="AR636" i="6"/>
  <c r="AR635" i="6"/>
  <c r="AR634" i="6"/>
  <c r="AR633" i="6"/>
  <c r="AR632" i="6"/>
  <c r="AR631" i="6"/>
  <c r="AR630" i="6"/>
  <c r="AR629" i="6"/>
  <c r="AL808" i="6"/>
  <c r="AL807" i="6"/>
  <c r="AL806" i="6"/>
  <c r="AL805" i="6"/>
  <c r="AL804" i="6"/>
  <c r="AL803" i="6"/>
  <c r="AL802" i="6"/>
  <c r="AL801" i="6"/>
  <c r="AL800" i="6"/>
  <c r="AL799" i="6"/>
  <c r="AL798" i="6"/>
  <c r="AL797" i="6"/>
  <c r="AL796" i="6"/>
  <c r="AL795" i="6"/>
  <c r="AL794" i="6"/>
  <c r="AL793" i="6"/>
  <c r="AL792" i="6"/>
  <c r="AL791" i="6"/>
  <c r="AL790" i="6"/>
  <c r="AL789" i="6"/>
  <c r="AL788" i="6"/>
  <c r="AL787" i="6"/>
  <c r="AL786" i="6"/>
  <c r="AL785" i="6"/>
  <c r="AL784" i="6"/>
  <c r="AL783" i="6"/>
  <c r="AL782" i="6"/>
  <c r="AL781" i="6"/>
  <c r="AL780" i="6"/>
  <c r="AL779" i="6"/>
  <c r="AL778" i="6"/>
  <c r="AL777" i="6"/>
  <c r="AL776" i="6"/>
  <c r="AL775" i="6"/>
  <c r="AL774" i="6"/>
  <c r="AL773" i="6"/>
  <c r="AL772" i="6"/>
  <c r="AL771" i="6"/>
  <c r="AL770" i="6"/>
  <c r="AL769" i="6"/>
  <c r="AL768" i="6"/>
  <c r="AL767" i="6"/>
  <c r="AL766" i="6"/>
  <c r="AL765" i="6"/>
  <c r="AL764" i="6"/>
  <c r="AL763" i="6"/>
  <c r="AL762" i="6"/>
  <c r="AL761" i="6"/>
  <c r="AL760" i="6"/>
  <c r="AL759" i="6"/>
  <c r="AL758" i="6"/>
  <c r="AL757" i="6"/>
  <c r="AL756" i="6"/>
  <c r="AL755" i="6"/>
  <c r="AL754" i="6"/>
  <c r="AL753" i="6"/>
  <c r="AL752" i="6"/>
  <c r="AL751" i="6"/>
  <c r="AL750" i="6"/>
  <c r="AL749" i="6"/>
  <c r="AL748" i="6"/>
  <c r="AL747" i="6"/>
  <c r="AL746" i="6"/>
  <c r="AL745" i="6"/>
  <c r="AL744" i="6"/>
  <c r="AL743" i="6"/>
  <c r="AL742" i="6"/>
  <c r="AL741" i="6"/>
  <c r="AL740" i="6"/>
  <c r="AL739" i="6"/>
  <c r="AL738" i="6"/>
  <c r="AL737" i="6"/>
  <c r="AL736" i="6"/>
  <c r="AL735" i="6"/>
  <c r="AL734" i="6"/>
  <c r="AL733" i="6"/>
  <c r="AL732" i="6"/>
  <c r="AL731" i="6"/>
  <c r="AL730" i="6"/>
  <c r="AL729" i="6"/>
  <c r="AL728" i="6"/>
  <c r="AL727" i="6"/>
  <c r="AL726" i="6"/>
  <c r="AL725" i="6"/>
  <c r="AL724" i="6"/>
  <c r="AL723" i="6"/>
  <c r="AL722" i="6"/>
  <c r="AL721" i="6"/>
  <c r="AL720" i="6"/>
  <c r="AL719" i="6"/>
  <c r="AL718" i="6"/>
  <c r="AL717" i="6"/>
  <c r="AL716" i="6"/>
  <c r="AL715" i="6"/>
  <c r="AL714" i="6"/>
  <c r="AL713" i="6"/>
  <c r="AL712" i="6"/>
  <c r="AL711" i="6"/>
  <c r="AL710" i="6"/>
  <c r="AL709" i="6"/>
  <c r="AL708" i="6"/>
  <c r="AL707" i="6"/>
  <c r="AL706" i="6"/>
  <c r="AL705" i="6"/>
  <c r="AL704" i="6"/>
  <c r="AL703" i="6"/>
  <c r="AL702" i="6"/>
  <c r="AL701" i="6"/>
  <c r="AL700" i="6"/>
  <c r="AL699" i="6"/>
  <c r="AL698" i="6"/>
  <c r="AL697" i="6"/>
  <c r="AL696" i="6"/>
  <c r="AL695" i="6"/>
  <c r="AL694" i="6"/>
  <c r="AL693" i="6"/>
  <c r="AL692" i="6"/>
  <c r="AL691" i="6"/>
  <c r="AL690" i="6"/>
  <c r="AL689" i="6"/>
  <c r="AL688" i="6"/>
  <c r="AL687" i="6"/>
  <c r="AL686" i="6"/>
  <c r="AL685" i="6"/>
  <c r="AL684" i="6"/>
  <c r="AL683" i="6"/>
  <c r="AL682" i="6"/>
  <c r="AL681" i="6"/>
  <c r="AL680" i="6"/>
  <c r="AL679" i="6"/>
  <c r="AL678" i="6"/>
  <c r="AL677" i="6"/>
  <c r="AL676" i="6"/>
  <c r="AL675" i="6"/>
  <c r="AL674" i="6"/>
  <c r="AL673" i="6"/>
  <c r="AL672" i="6"/>
  <c r="AL671" i="6"/>
  <c r="AL670" i="6"/>
  <c r="AL669" i="6"/>
  <c r="AL668" i="6"/>
  <c r="AL667" i="6"/>
  <c r="AL666" i="6"/>
  <c r="AL665" i="6"/>
  <c r="AL664" i="6"/>
  <c r="AL663" i="6"/>
  <c r="AL662" i="6"/>
  <c r="AL661" i="6"/>
  <c r="AL660" i="6"/>
  <c r="AL659" i="6"/>
  <c r="AL658" i="6"/>
  <c r="AL657" i="6"/>
  <c r="AL656" i="6"/>
  <c r="AL655" i="6"/>
  <c r="AL654" i="6"/>
  <c r="AL653" i="6"/>
  <c r="AL652" i="6"/>
  <c r="AL651" i="6"/>
  <c r="AL650" i="6"/>
  <c r="AL649" i="6"/>
  <c r="AL648" i="6"/>
  <c r="AL647" i="6"/>
  <c r="AL646" i="6"/>
  <c r="AL645" i="6"/>
  <c r="AL644" i="6"/>
  <c r="AL643" i="6"/>
  <c r="AL642" i="6"/>
  <c r="AL641" i="6"/>
  <c r="AL640" i="6"/>
  <c r="AL639" i="6"/>
  <c r="AL638" i="6"/>
  <c r="AL637" i="6"/>
  <c r="AL636" i="6"/>
  <c r="AL635" i="6"/>
  <c r="AL634" i="6"/>
  <c r="AL633" i="6"/>
  <c r="AL632" i="6"/>
  <c r="AL631" i="6"/>
  <c r="AL630" i="6"/>
  <c r="AL629" i="6"/>
  <c r="EJ808" i="6" l="1"/>
  <c r="EI808" i="6"/>
  <c r="CG808" i="6"/>
  <c r="EZ808" i="6"/>
  <c r="BV808" i="6"/>
  <c r="CE808" i="6" s="1"/>
  <c r="BK808" i="6"/>
  <c r="BE808" i="6"/>
  <c r="ES808" i="6" s="1"/>
  <c r="AY808" i="6"/>
  <c r="EQ808" i="6" s="1"/>
  <c r="AS808" i="6"/>
  <c r="AN808" i="6"/>
  <c r="EN808" i="6" s="1"/>
  <c r="AM808" i="6"/>
  <c r="EM808" i="6" s="1"/>
  <c r="AG808" i="6"/>
  <c r="EK808" i="6" s="1"/>
  <c r="AF808" i="6"/>
  <c r="AH808" i="6" s="1"/>
  <c r="AC808" i="6"/>
  <c r="EJ803" i="6"/>
  <c r="EI803" i="6"/>
  <c r="CG803" i="6"/>
  <c r="BW803" i="6"/>
  <c r="EZ803" i="6" s="1"/>
  <c r="BV803" i="6"/>
  <c r="CE803" i="6" s="1"/>
  <c r="BK803" i="6"/>
  <c r="BE803" i="6"/>
  <c r="ES803" i="6" s="1"/>
  <c r="AY803" i="6"/>
  <c r="EQ803" i="6" s="1"/>
  <c r="AS803" i="6"/>
  <c r="EO803" i="6" s="1"/>
  <c r="AN803" i="6"/>
  <c r="EN803" i="6" s="1"/>
  <c r="AM803" i="6"/>
  <c r="EM803" i="6" s="1"/>
  <c r="AG803" i="6"/>
  <c r="EK803" i="6" s="1"/>
  <c r="AF803" i="6"/>
  <c r="AH803" i="6" s="1"/>
  <c r="AC803" i="6"/>
  <c r="EJ798" i="6"/>
  <c r="EI798" i="6"/>
  <c r="CG798" i="6"/>
  <c r="BW798" i="6"/>
  <c r="EZ798" i="6" s="1"/>
  <c r="BV798" i="6"/>
  <c r="CE798" i="6" s="1"/>
  <c r="BK798" i="6"/>
  <c r="BL798" i="6" s="1"/>
  <c r="BE798" i="6"/>
  <c r="ES798" i="6" s="1"/>
  <c r="AY798" i="6"/>
  <c r="AZ798" i="6" s="1"/>
  <c r="AS798" i="6"/>
  <c r="EO798" i="6" s="1"/>
  <c r="AN798" i="6"/>
  <c r="EN798" i="6" s="1"/>
  <c r="AM798" i="6"/>
  <c r="EM798" i="6" s="1"/>
  <c r="AG798" i="6"/>
  <c r="EK798" i="6" s="1"/>
  <c r="AF798" i="6"/>
  <c r="AH798" i="6" s="1"/>
  <c r="AC798" i="6"/>
  <c r="EJ793" i="6"/>
  <c r="EI793" i="6"/>
  <c r="CG793" i="6"/>
  <c r="BW793" i="6"/>
  <c r="BV793" i="6"/>
  <c r="CE793" i="6" s="1"/>
  <c r="BK793" i="6"/>
  <c r="BE793" i="6"/>
  <c r="ES793" i="6" s="1"/>
  <c r="AY793" i="6"/>
  <c r="EQ793" i="6" s="1"/>
  <c r="AS793" i="6"/>
  <c r="EO793" i="6" s="1"/>
  <c r="AN793" i="6"/>
  <c r="EN793" i="6" s="1"/>
  <c r="AM793" i="6"/>
  <c r="EM793" i="6" s="1"/>
  <c r="AG793" i="6"/>
  <c r="EK793" i="6" s="1"/>
  <c r="AF793" i="6"/>
  <c r="AH793" i="6" s="1"/>
  <c r="AC793" i="6"/>
  <c r="EJ788" i="6"/>
  <c r="EI788" i="6"/>
  <c r="CG788" i="6"/>
  <c r="BW788" i="6"/>
  <c r="EZ788" i="6" s="1"/>
  <c r="BV788" i="6"/>
  <c r="CE788" i="6" s="1"/>
  <c r="BK788" i="6"/>
  <c r="BE788" i="6"/>
  <c r="ES788" i="6" s="1"/>
  <c r="AY788" i="6"/>
  <c r="AZ788" i="6" s="1"/>
  <c r="AS788" i="6"/>
  <c r="EO788" i="6" s="1"/>
  <c r="AN788" i="6"/>
  <c r="EN788" i="6" s="1"/>
  <c r="AM788" i="6"/>
  <c r="EM788" i="6" s="1"/>
  <c r="AG788" i="6"/>
  <c r="AF788" i="6"/>
  <c r="AH788" i="6" s="1"/>
  <c r="AC788" i="6"/>
  <c r="EJ783" i="6"/>
  <c r="EI783" i="6"/>
  <c r="CG783" i="6"/>
  <c r="BW783" i="6"/>
  <c r="EZ783" i="6" s="1"/>
  <c r="BV783" i="6"/>
  <c r="CE783" i="6" s="1"/>
  <c r="BK783" i="6"/>
  <c r="EU783" i="6" s="1"/>
  <c r="BE783" i="6"/>
  <c r="ES783" i="6" s="1"/>
  <c r="AY783" i="6"/>
  <c r="EQ783" i="6" s="1"/>
  <c r="AS783" i="6"/>
  <c r="EO783" i="6" s="1"/>
  <c r="AN783" i="6"/>
  <c r="EN783" i="6" s="1"/>
  <c r="AM783" i="6"/>
  <c r="EM783" i="6" s="1"/>
  <c r="AG783" i="6"/>
  <c r="EK783" i="6" s="1"/>
  <c r="AF783" i="6"/>
  <c r="AH783" i="6" s="1"/>
  <c r="AC783" i="6"/>
  <c r="EJ778" i="6"/>
  <c r="EI778" i="6"/>
  <c r="CG778" i="6"/>
  <c r="BW778" i="6"/>
  <c r="EZ778" i="6" s="1"/>
  <c r="BV778" i="6"/>
  <c r="CE778" i="6" s="1"/>
  <c r="BK778" i="6"/>
  <c r="BL778" i="6" s="1"/>
  <c r="EV778" i="6" s="1"/>
  <c r="BE778" i="6"/>
  <c r="ES778" i="6" s="1"/>
  <c r="AY778" i="6"/>
  <c r="EQ778" i="6" s="1"/>
  <c r="AS778" i="6"/>
  <c r="EO778" i="6" s="1"/>
  <c r="AN778" i="6"/>
  <c r="EN778" i="6" s="1"/>
  <c r="AM778" i="6"/>
  <c r="EM778" i="6" s="1"/>
  <c r="AG778" i="6"/>
  <c r="EK778" i="6" s="1"/>
  <c r="AF778" i="6"/>
  <c r="AH778" i="6" s="1"/>
  <c r="AC778" i="6"/>
  <c r="EO808" i="6" l="1"/>
  <c r="EU803" i="6"/>
  <c r="EU808" i="6"/>
  <c r="EU788" i="6"/>
  <c r="EU793" i="6"/>
  <c r="EZ793" i="6"/>
  <c r="BL783" i="6"/>
  <c r="EV783" i="6" s="1"/>
  <c r="BL808" i="6"/>
  <c r="EV808" i="6" s="1"/>
  <c r="BL788" i="6"/>
  <c r="EV788" i="6" s="1"/>
  <c r="BL793" i="6"/>
  <c r="EV793" i="6" s="1"/>
  <c r="BL803" i="6"/>
  <c r="EV803" i="6" s="1"/>
  <c r="AZ778" i="6"/>
  <c r="ER778" i="6" s="1"/>
  <c r="EU778" i="6"/>
  <c r="AZ783" i="6"/>
  <c r="ER783" i="6" s="1"/>
  <c r="AZ793" i="6"/>
  <c r="ER793" i="6" s="1"/>
  <c r="AO798" i="6"/>
  <c r="AZ803" i="6"/>
  <c r="ER803" i="6" s="1"/>
  <c r="AZ808" i="6"/>
  <c r="ER808" i="6" s="1"/>
  <c r="EL808" i="6"/>
  <c r="AI808" i="6"/>
  <c r="AO808" i="6"/>
  <c r="AT808" i="6"/>
  <c r="BF808" i="6"/>
  <c r="CF808" i="6"/>
  <c r="EY808" i="6"/>
  <c r="EL803" i="6"/>
  <c r="AI803" i="6"/>
  <c r="AO803" i="6"/>
  <c r="AT803" i="6"/>
  <c r="BF803" i="6"/>
  <c r="CF803" i="6"/>
  <c r="EY803" i="6"/>
  <c r="EL798" i="6"/>
  <c r="AI798" i="6"/>
  <c r="ER798" i="6"/>
  <c r="BA798" i="6"/>
  <c r="EV798" i="6"/>
  <c r="BM798" i="6"/>
  <c r="EW798" i="6" s="1"/>
  <c r="AT798" i="6"/>
  <c r="BF798" i="6"/>
  <c r="CF798" i="6"/>
  <c r="EQ798" i="6"/>
  <c r="EU798" i="6"/>
  <c r="EY798" i="6"/>
  <c r="EL793" i="6"/>
  <c r="AI793" i="6"/>
  <c r="AO793" i="6"/>
  <c r="AT793" i="6"/>
  <c r="BF793" i="6"/>
  <c r="CF793" i="6"/>
  <c r="EY793" i="6"/>
  <c r="EL788" i="6"/>
  <c r="AI788" i="6"/>
  <c r="EK788" i="6"/>
  <c r="ER788" i="6"/>
  <c r="BA788" i="6"/>
  <c r="AO788" i="6"/>
  <c r="AT788" i="6"/>
  <c r="BF788" i="6"/>
  <c r="CF788" i="6"/>
  <c r="EQ788" i="6"/>
  <c r="EY788" i="6"/>
  <c r="EL783" i="6"/>
  <c r="AI783" i="6"/>
  <c r="AO783" i="6"/>
  <c r="AT783" i="6"/>
  <c r="BF783" i="6"/>
  <c r="CF783" i="6"/>
  <c r="EY783" i="6"/>
  <c r="EL778" i="6"/>
  <c r="AI778" i="6"/>
  <c r="AO778" i="6"/>
  <c r="AT778" i="6"/>
  <c r="BF778" i="6"/>
  <c r="BM778" i="6"/>
  <c r="EW778" i="6" s="1"/>
  <c r="CF778" i="6"/>
  <c r="EY778" i="6"/>
  <c r="EJ773" i="6"/>
  <c r="EI773" i="6"/>
  <c r="CG773" i="6"/>
  <c r="BW773" i="6"/>
  <c r="EZ773" i="6" s="1"/>
  <c r="BV773" i="6"/>
  <c r="CE773" i="6" s="1"/>
  <c r="BK773" i="6"/>
  <c r="BE773" i="6"/>
  <c r="ES773" i="6" s="1"/>
  <c r="AY773" i="6"/>
  <c r="EQ773" i="6" s="1"/>
  <c r="AS773" i="6"/>
  <c r="EO773" i="6" s="1"/>
  <c r="AN773" i="6"/>
  <c r="EN773" i="6" s="1"/>
  <c r="AM773" i="6"/>
  <c r="EM773" i="6" s="1"/>
  <c r="AG773" i="6"/>
  <c r="EK773" i="6" s="1"/>
  <c r="AF773" i="6"/>
  <c r="AH773" i="6" s="1"/>
  <c r="AC773" i="6"/>
  <c r="EJ768" i="6"/>
  <c r="EI768" i="6"/>
  <c r="CG768" i="6"/>
  <c r="BW768" i="6"/>
  <c r="EZ768" i="6" s="1"/>
  <c r="BV768" i="6"/>
  <c r="CE768" i="6" s="1"/>
  <c r="BK768" i="6"/>
  <c r="EU768" i="6" s="1"/>
  <c r="BE768" i="6"/>
  <c r="ES768" i="6" s="1"/>
  <c r="AY768" i="6"/>
  <c r="AZ768" i="6" s="1"/>
  <c r="AS768" i="6"/>
  <c r="EO768" i="6" s="1"/>
  <c r="AN768" i="6"/>
  <c r="EN768" i="6" s="1"/>
  <c r="AM768" i="6"/>
  <c r="EM768" i="6" s="1"/>
  <c r="AG768" i="6"/>
  <c r="EK768" i="6" s="1"/>
  <c r="AF768" i="6"/>
  <c r="AH768" i="6" s="1"/>
  <c r="AC768" i="6"/>
  <c r="EJ763" i="6"/>
  <c r="EI763" i="6"/>
  <c r="CG763" i="6"/>
  <c r="BW763" i="6"/>
  <c r="EZ763" i="6" s="1"/>
  <c r="BV763" i="6"/>
  <c r="CE763" i="6" s="1"/>
  <c r="BK763" i="6"/>
  <c r="EU763" i="6" s="1"/>
  <c r="BE763" i="6"/>
  <c r="ES763" i="6" s="1"/>
  <c r="AY763" i="6"/>
  <c r="AZ763" i="6" s="1"/>
  <c r="AS763" i="6"/>
  <c r="EO763" i="6" s="1"/>
  <c r="AN763" i="6"/>
  <c r="EN763" i="6" s="1"/>
  <c r="AM763" i="6"/>
  <c r="EM763" i="6" s="1"/>
  <c r="AG763" i="6"/>
  <c r="EK763" i="6" s="1"/>
  <c r="AF763" i="6"/>
  <c r="AH763" i="6" s="1"/>
  <c r="AC763" i="6"/>
  <c r="EJ758" i="6"/>
  <c r="EI758" i="6"/>
  <c r="CG758" i="6"/>
  <c r="BW758" i="6"/>
  <c r="EZ758" i="6" s="1"/>
  <c r="BV758" i="6"/>
  <c r="CE758" i="6" s="1"/>
  <c r="BK758" i="6"/>
  <c r="EU758" i="6" s="1"/>
  <c r="BE758" i="6"/>
  <c r="ES758" i="6" s="1"/>
  <c r="AY758" i="6"/>
  <c r="EQ758" i="6" s="1"/>
  <c r="AS758" i="6"/>
  <c r="EO758" i="6" s="1"/>
  <c r="AN758" i="6"/>
  <c r="EN758" i="6" s="1"/>
  <c r="AM758" i="6"/>
  <c r="EM758" i="6" s="1"/>
  <c r="AG758" i="6"/>
  <c r="EK758" i="6" s="1"/>
  <c r="AF758" i="6"/>
  <c r="AH758" i="6" s="1"/>
  <c r="AC758" i="6"/>
  <c r="EJ753" i="6"/>
  <c r="EI753" i="6"/>
  <c r="CG753" i="6"/>
  <c r="BW753" i="6"/>
  <c r="EZ753" i="6" s="1"/>
  <c r="BV753" i="6"/>
  <c r="CE753" i="6" s="1"/>
  <c r="BK753" i="6"/>
  <c r="BL753" i="6" s="1"/>
  <c r="EV753" i="6" s="1"/>
  <c r="BE753" i="6"/>
  <c r="ES753" i="6" s="1"/>
  <c r="AY753" i="6"/>
  <c r="EQ753" i="6" s="1"/>
  <c r="AS753" i="6"/>
  <c r="EO753" i="6" s="1"/>
  <c r="AN753" i="6"/>
  <c r="EN753" i="6" s="1"/>
  <c r="AM753" i="6"/>
  <c r="EM753" i="6" s="1"/>
  <c r="AG753" i="6"/>
  <c r="EK753" i="6" s="1"/>
  <c r="AF753" i="6"/>
  <c r="AH753" i="6" s="1"/>
  <c r="AC753" i="6"/>
  <c r="EJ748" i="6"/>
  <c r="EI748" i="6"/>
  <c r="CG748" i="6"/>
  <c r="BW748" i="6"/>
  <c r="EZ748" i="6" s="1"/>
  <c r="BV748" i="6"/>
  <c r="CE748" i="6" s="1"/>
  <c r="BK748" i="6"/>
  <c r="EU748" i="6" s="1"/>
  <c r="BE748" i="6"/>
  <c r="ES748" i="6" s="1"/>
  <c r="AY748" i="6"/>
  <c r="EQ748" i="6" s="1"/>
  <c r="AS748" i="6"/>
  <c r="EO748" i="6" s="1"/>
  <c r="AN748" i="6"/>
  <c r="EN748" i="6" s="1"/>
  <c r="AM748" i="6"/>
  <c r="EM748" i="6" s="1"/>
  <c r="AG748" i="6"/>
  <c r="EK748" i="6" s="1"/>
  <c r="AF748" i="6"/>
  <c r="AH748" i="6" s="1"/>
  <c r="AC748" i="6"/>
  <c r="EJ743" i="6"/>
  <c r="EI743" i="6"/>
  <c r="CG743" i="6"/>
  <c r="BW743" i="6"/>
  <c r="BV743" i="6"/>
  <c r="CE743" i="6" s="1"/>
  <c r="BK743" i="6"/>
  <c r="BL743" i="6" s="1"/>
  <c r="BE743" i="6"/>
  <c r="BF743" i="6" s="1"/>
  <c r="AY743" i="6"/>
  <c r="AZ743" i="6" s="1"/>
  <c r="AS743" i="6"/>
  <c r="AT743" i="6" s="1"/>
  <c r="EP743" i="6" s="1"/>
  <c r="AN743" i="6"/>
  <c r="AO743" i="6" s="1"/>
  <c r="AM743" i="6"/>
  <c r="AG743" i="6"/>
  <c r="AF743" i="6"/>
  <c r="AH743" i="6" s="1"/>
  <c r="AC743" i="6"/>
  <c r="EJ738" i="6"/>
  <c r="EI738" i="6"/>
  <c r="CG738" i="6"/>
  <c r="BW738" i="6"/>
  <c r="EZ738" i="6" s="1"/>
  <c r="BV738" i="6"/>
  <c r="CE738" i="6" s="1"/>
  <c r="BK738" i="6"/>
  <c r="BL738" i="6" s="1"/>
  <c r="BE738" i="6"/>
  <c r="ES738" i="6" s="1"/>
  <c r="AY738" i="6"/>
  <c r="AZ738" i="6" s="1"/>
  <c r="AS738" i="6"/>
  <c r="EO738" i="6" s="1"/>
  <c r="AN738" i="6"/>
  <c r="AM738" i="6"/>
  <c r="EM738" i="6" s="1"/>
  <c r="AG738" i="6"/>
  <c r="EK738" i="6" s="1"/>
  <c r="AF738" i="6"/>
  <c r="AH738" i="6" s="1"/>
  <c r="AC738" i="6"/>
  <c r="EJ733" i="6"/>
  <c r="EI733" i="6"/>
  <c r="CG733" i="6"/>
  <c r="BW733" i="6"/>
  <c r="EZ733" i="6" s="1"/>
  <c r="BV733" i="6"/>
  <c r="CE733" i="6" s="1"/>
  <c r="BK733" i="6"/>
  <c r="EU733" i="6" s="1"/>
  <c r="BE733" i="6"/>
  <c r="ES733" i="6" s="1"/>
  <c r="AY733" i="6"/>
  <c r="EQ733" i="6" s="1"/>
  <c r="AS733" i="6"/>
  <c r="EO733" i="6" s="1"/>
  <c r="AN733" i="6"/>
  <c r="EN733" i="6" s="1"/>
  <c r="AM733" i="6"/>
  <c r="EM733" i="6" s="1"/>
  <c r="AG733" i="6"/>
  <c r="EK733" i="6" s="1"/>
  <c r="AF733" i="6"/>
  <c r="AH733" i="6" s="1"/>
  <c r="AC733" i="6"/>
  <c r="EJ728" i="6"/>
  <c r="EI728" i="6"/>
  <c r="CG728" i="6"/>
  <c r="BW728" i="6"/>
  <c r="EZ728" i="6" s="1"/>
  <c r="BV728" i="6"/>
  <c r="CE728" i="6" s="1"/>
  <c r="BK728" i="6"/>
  <c r="BL728" i="6" s="1"/>
  <c r="BE728" i="6"/>
  <c r="ES728" i="6" s="1"/>
  <c r="AY728" i="6"/>
  <c r="AZ728" i="6" s="1"/>
  <c r="AS728" i="6"/>
  <c r="EO728" i="6" s="1"/>
  <c r="AN728" i="6"/>
  <c r="EN728" i="6" s="1"/>
  <c r="AM728" i="6"/>
  <c r="EM728" i="6" s="1"/>
  <c r="AG728" i="6"/>
  <c r="EK728" i="6" s="1"/>
  <c r="AF728" i="6"/>
  <c r="AH728" i="6" s="1"/>
  <c r="AC728" i="6"/>
  <c r="EJ723" i="6"/>
  <c r="EI723" i="6"/>
  <c r="CG723" i="6"/>
  <c r="BW723" i="6"/>
  <c r="EZ723" i="6" s="1"/>
  <c r="BV723" i="6"/>
  <c r="CE723" i="6" s="1"/>
  <c r="BK723" i="6"/>
  <c r="EU723" i="6" s="1"/>
  <c r="BE723" i="6"/>
  <c r="ES723" i="6" s="1"/>
  <c r="AY723" i="6"/>
  <c r="AZ723" i="6" s="1"/>
  <c r="AS723" i="6"/>
  <c r="EO723" i="6" s="1"/>
  <c r="AN723" i="6"/>
  <c r="EN723" i="6" s="1"/>
  <c r="AM723" i="6"/>
  <c r="EM723" i="6" s="1"/>
  <c r="AG723" i="6"/>
  <c r="EK723" i="6" s="1"/>
  <c r="AF723" i="6"/>
  <c r="AH723" i="6" s="1"/>
  <c r="AC723" i="6"/>
  <c r="EJ718" i="6"/>
  <c r="EI718" i="6"/>
  <c r="CG718" i="6"/>
  <c r="BW718" i="6"/>
  <c r="EZ718" i="6" s="1"/>
  <c r="BV718" i="6"/>
  <c r="CE718" i="6" s="1"/>
  <c r="BK718" i="6"/>
  <c r="EU718" i="6" s="1"/>
  <c r="BE718" i="6"/>
  <c r="ES718" i="6" s="1"/>
  <c r="AY718" i="6"/>
  <c r="EQ718" i="6" s="1"/>
  <c r="AS718" i="6"/>
  <c r="EO718" i="6" s="1"/>
  <c r="AN718" i="6"/>
  <c r="EN718" i="6" s="1"/>
  <c r="AM718" i="6"/>
  <c r="EM718" i="6" s="1"/>
  <c r="AG718" i="6"/>
  <c r="EK718" i="6" s="1"/>
  <c r="AF718" i="6"/>
  <c r="AH718" i="6" s="1"/>
  <c r="AC718" i="6"/>
  <c r="EJ713" i="6"/>
  <c r="EI713" i="6"/>
  <c r="CG713" i="6"/>
  <c r="BW713" i="6"/>
  <c r="EZ713" i="6" s="1"/>
  <c r="BV713" i="6"/>
  <c r="CE713" i="6" s="1"/>
  <c r="BK713" i="6"/>
  <c r="EU713" i="6" s="1"/>
  <c r="BE713" i="6"/>
  <c r="ES713" i="6" s="1"/>
  <c r="AY713" i="6"/>
  <c r="EQ713" i="6" s="1"/>
  <c r="AS713" i="6"/>
  <c r="EO713" i="6" s="1"/>
  <c r="AN713" i="6"/>
  <c r="EN713" i="6" s="1"/>
  <c r="AM713" i="6"/>
  <c r="EM713" i="6" s="1"/>
  <c r="AG713" i="6"/>
  <c r="EK713" i="6" s="1"/>
  <c r="AF713" i="6"/>
  <c r="AH713" i="6" s="1"/>
  <c r="AC713" i="6"/>
  <c r="EJ708" i="6"/>
  <c r="EI708" i="6"/>
  <c r="CG708" i="6"/>
  <c r="BW708" i="6"/>
  <c r="EZ708" i="6" s="1"/>
  <c r="BV708" i="6"/>
  <c r="CE708" i="6" s="1"/>
  <c r="BK708" i="6"/>
  <c r="EU708" i="6" s="1"/>
  <c r="BE708" i="6"/>
  <c r="ES708" i="6" s="1"/>
  <c r="AY708" i="6"/>
  <c r="EQ708" i="6" s="1"/>
  <c r="AS708" i="6"/>
  <c r="EO708" i="6" s="1"/>
  <c r="AN708" i="6"/>
  <c r="EN708" i="6" s="1"/>
  <c r="AM708" i="6"/>
  <c r="EM708" i="6" s="1"/>
  <c r="AG708" i="6"/>
  <c r="EK708" i="6" s="1"/>
  <c r="AF708" i="6"/>
  <c r="AH708" i="6" s="1"/>
  <c r="AC708" i="6"/>
  <c r="EJ703" i="6"/>
  <c r="EI703" i="6"/>
  <c r="CG703" i="6"/>
  <c r="BW703" i="6"/>
  <c r="EZ703" i="6" s="1"/>
  <c r="BV703" i="6"/>
  <c r="CE703" i="6" s="1"/>
  <c r="BK703" i="6"/>
  <c r="BL703" i="6" s="1"/>
  <c r="BE703" i="6"/>
  <c r="ES703" i="6" s="1"/>
  <c r="AY703" i="6"/>
  <c r="AZ703" i="6" s="1"/>
  <c r="AS703" i="6"/>
  <c r="EO703" i="6" s="1"/>
  <c r="AN703" i="6"/>
  <c r="EN703" i="6" s="1"/>
  <c r="AM703" i="6"/>
  <c r="EM703" i="6" s="1"/>
  <c r="AG703" i="6"/>
  <c r="EK703" i="6" s="1"/>
  <c r="AF703" i="6"/>
  <c r="AH703" i="6" s="1"/>
  <c r="AC703" i="6"/>
  <c r="EJ698" i="6"/>
  <c r="EI698" i="6"/>
  <c r="CG698" i="6"/>
  <c r="BW698" i="6"/>
  <c r="EZ698" i="6" s="1"/>
  <c r="BV698" i="6"/>
  <c r="CE698" i="6" s="1"/>
  <c r="BK698" i="6"/>
  <c r="EU698" i="6" s="1"/>
  <c r="BE698" i="6"/>
  <c r="ES698" i="6" s="1"/>
  <c r="AY698" i="6"/>
  <c r="EQ698" i="6" s="1"/>
  <c r="AS698" i="6"/>
  <c r="EO698" i="6" s="1"/>
  <c r="AN698" i="6"/>
  <c r="EN698" i="6" s="1"/>
  <c r="AM698" i="6"/>
  <c r="EM698" i="6" s="1"/>
  <c r="AG698" i="6"/>
  <c r="EK698" i="6" s="1"/>
  <c r="AF698" i="6"/>
  <c r="AH698" i="6" s="1"/>
  <c r="AC698" i="6"/>
  <c r="EJ693" i="6"/>
  <c r="EI693" i="6"/>
  <c r="CG693" i="6"/>
  <c r="BW693" i="6"/>
  <c r="EZ693" i="6" s="1"/>
  <c r="BV693" i="6"/>
  <c r="CE693" i="6" s="1"/>
  <c r="BK693" i="6"/>
  <c r="EU693" i="6" s="1"/>
  <c r="BE693" i="6"/>
  <c r="ES693" i="6" s="1"/>
  <c r="AY693" i="6"/>
  <c r="EQ693" i="6" s="1"/>
  <c r="AS693" i="6"/>
  <c r="EO693" i="6" s="1"/>
  <c r="AN693" i="6"/>
  <c r="EN693" i="6" s="1"/>
  <c r="AM693" i="6"/>
  <c r="EM693" i="6" s="1"/>
  <c r="AG693" i="6"/>
  <c r="EK693" i="6" s="1"/>
  <c r="AF693" i="6"/>
  <c r="AH693" i="6" s="1"/>
  <c r="AC693" i="6"/>
  <c r="EJ688" i="6"/>
  <c r="EI688" i="6"/>
  <c r="CG688" i="6"/>
  <c r="BW688" i="6"/>
  <c r="EZ688" i="6" s="1"/>
  <c r="BV688" i="6"/>
  <c r="CE688" i="6" s="1"/>
  <c r="BK688" i="6"/>
  <c r="EU688" i="6" s="1"/>
  <c r="BE688" i="6"/>
  <c r="ES688" i="6" s="1"/>
  <c r="AY688" i="6"/>
  <c r="EQ688" i="6" s="1"/>
  <c r="AS688" i="6"/>
  <c r="EO688" i="6" s="1"/>
  <c r="AN688" i="6"/>
  <c r="EN688" i="6" s="1"/>
  <c r="AM688" i="6"/>
  <c r="EM688" i="6" s="1"/>
  <c r="AG688" i="6"/>
  <c r="EK688" i="6" s="1"/>
  <c r="AF688" i="6"/>
  <c r="AH688" i="6" s="1"/>
  <c r="AC688" i="6"/>
  <c r="EJ683" i="6"/>
  <c r="EI683" i="6"/>
  <c r="CG683" i="6"/>
  <c r="BW683" i="6"/>
  <c r="EZ683" i="6" s="1"/>
  <c r="BV683" i="6"/>
  <c r="CE683" i="6" s="1"/>
  <c r="BK683" i="6"/>
  <c r="BE683" i="6"/>
  <c r="ES683" i="6" s="1"/>
  <c r="AY683" i="6"/>
  <c r="AZ683" i="6" s="1"/>
  <c r="AS683" i="6"/>
  <c r="EO683" i="6" s="1"/>
  <c r="AN683" i="6"/>
  <c r="EN683" i="6" s="1"/>
  <c r="AM683" i="6"/>
  <c r="EM683" i="6" s="1"/>
  <c r="AG683" i="6"/>
  <c r="EK683" i="6" s="1"/>
  <c r="AF683" i="6"/>
  <c r="AH683" i="6" s="1"/>
  <c r="AC683" i="6"/>
  <c r="EJ678" i="6"/>
  <c r="EI678" i="6"/>
  <c r="CG678" i="6"/>
  <c r="BW678" i="6"/>
  <c r="EZ678" i="6" s="1"/>
  <c r="BV678" i="6"/>
  <c r="CE678" i="6" s="1"/>
  <c r="BK678" i="6"/>
  <c r="EU678" i="6" s="1"/>
  <c r="BE678" i="6"/>
  <c r="ES678" i="6" s="1"/>
  <c r="AY678" i="6"/>
  <c r="EQ678" i="6" s="1"/>
  <c r="AS678" i="6"/>
  <c r="EO678" i="6" s="1"/>
  <c r="AN678" i="6"/>
  <c r="EN678" i="6" s="1"/>
  <c r="AM678" i="6"/>
  <c r="EM678" i="6" s="1"/>
  <c r="AG678" i="6"/>
  <c r="EK678" i="6" s="1"/>
  <c r="AF678" i="6"/>
  <c r="AH678" i="6" s="1"/>
  <c r="AC678" i="6"/>
  <c r="EJ673" i="6"/>
  <c r="EI673" i="6"/>
  <c r="CG673" i="6"/>
  <c r="BW673" i="6"/>
  <c r="EZ673" i="6" s="1"/>
  <c r="BV673" i="6"/>
  <c r="CE673" i="6" s="1"/>
  <c r="BK673" i="6"/>
  <c r="BL673" i="6" s="1"/>
  <c r="BE673" i="6"/>
  <c r="ES673" i="6" s="1"/>
  <c r="AY673" i="6"/>
  <c r="AZ673" i="6" s="1"/>
  <c r="AS673" i="6"/>
  <c r="EO673" i="6" s="1"/>
  <c r="AN673" i="6"/>
  <c r="AM673" i="6"/>
  <c r="EM673" i="6" s="1"/>
  <c r="AG673" i="6"/>
  <c r="EK673" i="6" s="1"/>
  <c r="AF673" i="6"/>
  <c r="AH673" i="6" s="1"/>
  <c r="AC673" i="6"/>
  <c r="EJ668" i="6"/>
  <c r="EI668" i="6"/>
  <c r="CG668" i="6"/>
  <c r="BW668" i="6"/>
  <c r="EZ668" i="6" s="1"/>
  <c r="BV668" i="6"/>
  <c r="CE668" i="6" s="1"/>
  <c r="BK668" i="6"/>
  <c r="BL668" i="6" s="1"/>
  <c r="BE668" i="6"/>
  <c r="ES668" i="6" s="1"/>
  <c r="AY668" i="6"/>
  <c r="AZ668" i="6" s="1"/>
  <c r="AS668" i="6"/>
  <c r="EO668" i="6" s="1"/>
  <c r="AN668" i="6"/>
  <c r="EN668" i="6" s="1"/>
  <c r="AM668" i="6"/>
  <c r="EM668" i="6" s="1"/>
  <c r="AG668" i="6"/>
  <c r="EK668" i="6" s="1"/>
  <c r="AF668" i="6"/>
  <c r="AH668" i="6" s="1"/>
  <c r="AC668" i="6"/>
  <c r="EJ663" i="6"/>
  <c r="EI663" i="6"/>
  <c r="CG663" i="6"/>
  <c r="BW663" i="6"/>
  <c r="EZ663" i="6" s="1"/>
  <c r="BV663" i="6"/>
  <c r="CE663" i="6" s="1"/>
  <c r="BK663" i="6"/>
  <c r="BL663" i="6" s="1"/>
  <c r="BE663" i="6"/>
  <c r="ES663" i="6" s="1"/>
  <c r="AY663" i="6"/>
  <c r="AZ663" i="6" s="1"/>
  <c r="AS663" i="6"/>
  <c r="EO663" i="6" s="1"/>
  <c r="AN663" i="6"/>
  <c r="EN663" i="6" s="1"/>
  <c r="AM663" i="6"/>
  <c r="EM663" i="6" s="1"/>
  <c r="AG663" i="6"/>
  <c r="EK663" i="6" s="1"/>
  <c r="AF663" i="6"/>
  <c r="AH663" i="6" s="1"/>
  <c r="AC663" i="6"/>
  <c r="EJ658" i="6"/>
  <c r="EI658" i="6"/>
  <c r="CG658" i="6"/>
  <c r="BW658" i="6"/>
  <c r="EZ658" i="6" s="1"/>
  <c r="BV658" i="6"/>
  <c r="CE658" i="6" s="1"/>
  <c r="BK658" i="6"/>
  <c r="BL658" i="6" s="1"/>
  <c r="BE658" i="6"/>
  <c r="ES658" i="6" s="1"/>
  <c r="AY658" i="6"/>
  <c r="AZ658" i="6" s="1"/>
  <c r="AS658" i="6"/>
  <c r="EO658" i="6" s="1"/>
  <c r="AN658" i="6"/>
  <c r="EN658" i="6" s="1"/>
  <c r="AM658" i="6"/>
  <c r="EM658" i="6" s="1"/>
  <c r="AG658" i="6"/>
  <c r="EK658" i="6" s="1"/>
  <c r="AF658" i="6"/>
  <c r="AH658" i="6" s="1"/>
  <c r="AC658" i="6"/>
  <c r="EJ653" i="6"/>
  <c r="EI653" i="6"/>
  <c r="CG653" i="6"/>
  <c r="BW653" i="6"/>
  <c r="EZ653" i="6" s="1"/>
  <c r="BV653" i="6"/>
  <c r="CE653" i="6" s="1"/>
  <c r="BK653" i="6"/>
  <c r="BL653" i="6" s="1"/>
  <c r="BE653" i="6"/>
  <c r="ES653" i="6" s="1"/>
  <c r="AY653" i="6"/>
  <c r="AZ653" i="6" s="1"/>
  <c r="AS653" i="6"/>
  <c r="EO653" i="6" s="1"/>
  <c r="AN653" i="6"/>
  <c r="EN653" i="6" s="1"/>
  <c r="AM653" i="6"/>
  <c r="EM653" i="6" s="1"/>
  <c r="AG653" i="6"/>
  <c r="EK653" i="6" s="1"/>
  <c r="AF653" i="6"/>
  <c r="AH653" i="6" s="1"/>
  <c r="AC653" i="6"/>
  <c r="AC654" i="6"/>
  <c r="AF654" i="6"/>
  <c r="AI654" i="6"/>
  <c r="AO654" i="6"/>
  <c r="AT654" i="6"/>
  <c r="AU654" i="6" s="1"/>
  <c r="AZ654" i="6"/>
  <c r="BA654" i="6" s="1"/>
  <c r="BF654" i="6"/>
  <c r="BG654" i="6" s="1"/>
  <c r="BL654" i="6"/>
  <c r="BM654" i="6" s="1"/>
  <c r="EW654" i="6" s="1"/>
  <c r="CE654" i="6"/>
  <c r="CF654" i="6"/>
  <c r="CG654" i="6"/>
  <c r="EA654" i="6"/>
  <c r="EB654" i="6" s="1"/>
  <c r="EU654" i="6" s="1"/>
  <c r="EI654" i="6"/>
  <c r="EJ654" i="6"/>
  <c r="EK654" i="6"/>
  <c r="EL654" i="6"/>
  <c r="EM654" i="6"/>
  <c r="EN654" i="6"/>
  <c r="EO654" i="6"/>
  <c r="EQ654" i="6"/>
  <c r="ES654" i="6"/>
  <c r="EY654" i="6"/>
  <c r="EZ654" i="6"/>
  <c r="EJ648" i="6"/>
  <c r="EI648" i="6"/>
  <c r="CG648" i="6"/>
  <c r="BW648" i="6"/>
  <c r="EZ648" i="6" s="1"/>
  <c r="BV648" i="6"/>
  <c r="CE648" i="6" s="1"/>
  <c r="BK648" i="6"/>
  <c r="BL648" i="6" s="1"/>
  <c r="BE648" i="6"/>
  <c r="ES648" i="6" s="1"/>
  <c r="AY648" i="6"/>
  <c r="AZ648" i="6" s="1"/>
  <c r="AS648" i="6"/>
  <c r="EO648" i="6" s="1"/>
  <c r="AN648" i="6"/>
  <c r="AO648" i="6" s="1"/>
  <c r="AM648" i="6"/>
  <c r="EM648" i="6" s="1"/>
  <c r="AG648" i="6"/>
  <c r="EK648" i="6" s="1"/>
  <c r="AF648" i="6"/>
  <c r="AH648" i="6" s="1"/>
  <c r="AC648" i="6"/>
  <c r="EJ643" i="6"/>
  <c r="EI643" i="6"/>
  <c r="CG643" i="6"/>
  <c r="BW643" i="6"/>
  <c r="EZ643" i="6" s="1"/>
  <c r="BV643" i="6"/>
  <c r="CE643" i="6" s="1"/>
  <c r="BK643" i="6"/>
  <c r="BL643" i="6" s="1"/>
  <c r="EV643" i="6" s="1"/>
  <c r="BE643" i="6"/>
  <c r="ES643" i="6" s="1"/>
  <c r="AY643" i="6"/>
  <c r="AZ643" i="6" s="1"/>
  <c r="AS643" i="6"/>
  <c r="EO643" i="6" s="1"/>
  <c r="AN643" i="6"/>
  <c r="EN643" i="6" s="1"/>
  <c r="AM643" i="6"/>
  <c r="EM643" i="6" s="1"/>
  <c r="AG643" i="6"/>
  <c r="EK643" i="6" s="1"/>
  <c r="AF643" i="6"/>
  <c r="AH643" i="6" s="1"/>
  <c r="AC643" i="6"/>
  <c r="EJ638" i="6"/>
  <c r="EI638" i="6"/>
  <c r="CG638" i="6"/>
  <c r="BW638" i="6"/>
  <c r="EZ638" i="6" s="1"/>
  <c r="BV638" i="6"/>
  <c r="CE638" i="6" s="1"/>
  <c r="BK638" i="6"/>
  <c r="EU638" i="6" s="1"/>
  <c r="BE638" i="6"/>
  <c r="ES638" i="6" s="1"/>
  <c r="AY638" i="6"/>
  <c r="EQ638" i="6" s="1"/>
  <c r="AS638" i="6"/>
  <c r="EO638" i="6" s="1"/>
  <c r="AN638" i="6"/>
  <c r="EN638" i="6" s="1"/>
  <c r="AM638" i="6"/>
  <c r="EM638" i="6" s="1"/>
  <c r="AG638" i="6"/>
  <c r="EK638" i="6" s="1"/>
  <c r="AF638" i="6"/>
  <c r="AH638" i="6" s="1"/>
  <c r="AC638" i="6"/>
  <c r="AC639" i="6"/>
  <c r="AF639" i="6"/>
  <c r="AI639" i="6"/>
  <c r="AO639" i="6"/>
  <c r="AT639" i="6"/>
  <c r="AU639" i="6" s="1"/>
  <c r="AZ639" i="6"/>
  <c r="BA639" i="6" s="1"/>
  <c r="BF639" i="6"/>
  <c r="BG639" i="6" s="1"/>
  <c r="BL639" i="6"/>
  <c r="BM639" i="6" s="1"/>
  <c r="EW639" i="6" s="1"/>
  <c r="CE639" i="6"/>
  <c r="CF639" i="6"/>
  <c r="CG639" i="6"/>
  <c r="EA639" i="6"/>
  <c r="EB639" i="6" s="1"/>
  <c r="EU639" i="6" s="1"/>
  <c r="EI639" i="6"/>
  <c r="EJ639" i="6"/>
  <c r="EK639" i="6"/>
  <c r="EL639" i="6"/>
  <c r="EM639" i="6"/>
  <c r="EN639" i="6"/>
  <c r="EO639" i="6"/>
  <c r="EQ639" i="6"/>
  <c r="ES639" i="6"/>
  <c r="EY639" i="6"/>
  <c r="EZ639" i="6"/>
  <c r="EJ633" i="6"/>
  <c r="EI633" i="6"/>
  <c r="CG633" i="6"/>
  <c r="BW633" i="6"/>
  <c r="EZ633" i="6" s="1"/>
  <c r="BV633" i="6"/>
  <c r="CE633" i="6" s="1"/>
  <c r="BK633" i="6"/>
  <c r="BL633" i="6" s="1"/>
  <c r="BE633" i="6"/>
  <c r="ES633" i="6" s="1"/>
  <c r="AY633" i="6"/>
  <c r="AZ633" i="6" s="1"/>
  <c r="AS633" i="6"/>
  <c r="EO633" i="6" s="1"/>
  <c r="AN633" i="6"/>
  <c r="EN633" i="6" s="1"/>
  <c r="AM633" i="6"/>
  <c r="EM633" i="6" s="1"/>
  <c r="AG633" i="6"/>
  <c r="EK633" i="6" s="1"/>
  <c r="AF633" i="6"/>
  <c r="AH633" i="6" s="1"/>
  <c r="AC633" i="6"/>
  <c r="BM808" i="6" l="1"/>
  <c r="EW808" i="6" s="1"/>
  <c r="BA778" i="6"/>
  <c r="BM783" i="6"/>
  <c r="EW783" i="6" s="1"/>
  <c r="EV639" i="6"/>
  <c r="BM793" i="6"/>
  <c r="EW793" i="6" s="1"/>
  <c r="BM788" i="6"/>
  <c r="EW788" i="6" s="1"/>
  <c r="BA803" i="6"/>
  <c r="BA783" i="6"/>
  <c r="BM803" i="6"/>
  <c r="EW803" i="6" s="1"/>
  <c r="BA793" i="6"/>
  <c r="ER654" i="6"/>
  <c r="EP639" i="6"/>
  <c r="ET654" i="6"/>
  <c r="EP654" i="6"/>
  <c r="BL723" i="6"/>
  <c r="EV723" i="6" s="1"/>
  <c r="AZ693" i="6"/>
  <c r="ER693" i="6" s="1"/>
  <c r="EY743" i="6"/>
  <c r="BA808" i="6"/>
  <c r="BL638" i="6"/>
  <c r="EV638" i="6" s="1"/>
  <c r="AZ678" i="6"/>
  <c r="ER678" i="6" s="1"/>
  <c r="EU683" i="6"/>
  <c r="AZ688" i="6"/>
  <c r="ER688" i="6" s="1"/>
  <c r="BL693" i="6"/>
  <c r="EV693" i="6" s="1"/>
  <c r="AZ698" i="6"/>
  <c r="ER698" i="6" s="1"/>
  <c r="AZ708" i="6"/>
  <c r="ER708" i="6" s="1"/>
  <c r="BL713" i="6"/>
  <c r="EV713" i="6" s="1"/>
  <c r="AZ718" i="6"/>
  <c r="ER718" i="6" s="1"/>
  <c r="AT728" i="6"/>
  <c r="EP728" i="6" s="1"/>
  <c r="BL733" i="6"/>
  <c r="EV733" i="6" s="1"/>
  <c r="EN743" i="6"/>
  <c r="AZ748" i="6"/>
  <c r="ER748" i="6" s="1"/>
  <c r="BL758" i="6"/>
  <c r="EV758" i="6" s="1"/>
  <c r="BL763" i="6"/>
  <c r="EV763" i="6" s="1"/>
  <c r="BL768" i="6"/>
  <c r="EV768" i="6" s="1"/>
  <c r="AZ773" i="6"/>
  <c r="ER773" i="6" s="1"/>
  <c r="EU773" i="6"/>
  <c r="AO633" i="6"/>
  <c r="AT633" i="6"/>
  <c r="EP633" i="6" s="1"/>
  <c r="AZ638" i="6"/>
  <c r="ER638" i="6" s="1"/>
  <c r="EU643" i="6"/>
  <c r="AT648" i="6"/>
  <c r="EP648" i="6" s="1"/>
  <c r="AO653" i="6"/>
  <c r="AT653" i="6"/>
  <c r="EP653" i="6" s="1"/>
  <c r="BL678" i="6"/>
  <c r="EV678" i="6" s="1"/>
  <c r="BL683" i="6"/>
  <c r="EV683" i="6" s="1"/>
  <c r="BL688" i="6"/>
  <c r="EV688" i="6" s="1"/>
  <c r="BL698" i="6"/>
  <c r="EV698" i="6" s="1"/>
  <c r="BL708" i="6"/>
  <c r="EV708" i="6" s="1"/>
  <c r="AZ713" i="6"/>
  <c r="ER713" i="6" s="1"/>
  <c r="BL718" i="6"/>
  <c r="EV718" i="6" s="1"/>
  <c r="AZ733" i="6"/>
  <c r="ER733" i="6" s="1"/>
  <c r="EM743" i="6"/>
  <c r="EZ743" i="6"/>
  <c r="EK743" i="6"/>
  <c r="EO743" i="6"/>
  <c r="ES743" i="6"/>
  <c r="BL748" i="6"/>
  <c r="EV748" i="6" s="1"/>
  <c r="AZ753" i="6"/>
  <c r="ER753" i="6" s="1"/>
  <c r="EU753" i="6"/>
  <c r="AZ758" i="6"/>
  <c r="ER758" i="6" s="1"/>
  <c r="BL773" i="6"/>
  <c r="EV773" i="6" s="1"/>
  <c r="ET808" i="6"/>
  <c r="BG808" i="6"/>
  <c r="EP808" i="6"/>
  <c r="AU808" i="6"/>
  <c r="ET803" i="6"/>
  <c r="BG803" i="6"/>
  <c r="EP803" i="6"/>
  <c r="AU803" i="6"/>
  <c r="ET798" i="6"/>
  <c r="BG798" i="6"/>
  <c r="EP798" i="6"/>
  <c r="AU798" i="6"/>
  <c r="ET793" i="6"/>
  <c r="BG793" i="6"/>
  <c r="EP793" i="6"/>
  <c r="AU793" i="6"/>
  <c r="ET788" i="6"/>
  <c r="BG788" i="6"/>
  <c r="EP788" i="6"/>
  <c r="AU788" i="6"/>
  <c r="ET783" i="6"/>
  <c r="BG783" i="6"/>
  <c r="EP783" i="6"/>
  <c r="AU783" i="6"/>
  <c r="ET778" i="6"/>
  <c r="BG778" i="6"/>
  <c r="EP778" i="6"/>
  <c r="AU778" i="6"/>
  <c r="EL773" i="6"/>
  <c r="AI773" i="6"/>
  <c r="AO773" i="6"/>
  <c r="AT773" i="6"/>
  <c r="BF773" i="6"/>
  <c r="CF773" i="6"/>
  <c r="EY773" i="6"/>
  <c r="ER768" i="6"/>
  <c r="BA768" i="6"/>
  <c r="EL768" i="6"/>
  <c r="AI768" i="6"/>
  <c r="AO768" i="6"/>
  <c r="AT768" i="6"/>
  <c r="BF768" i="6"/>
  <c r="CF768" i="6"/>
  <c r="EQ768" i="6"/>
  <c r="EY768" i="6"/>
  <c r="ER763" i="6"/>
  <c r="BA763" i="6"/>
  <c r="EL763" i="6"/>
  <c r="AI763" i="6"/>
  <c r="AO763" i="6"/>
  <c r="AT763" i="6"/>
  <c r="BF763" i="6"/>
  <c r="CF763" i="6"/>
  <c r="EQ763" i="6"/>
  <c r="EY763" i="6"/>
  <c r="EL758" i="6"/>
  <c r="AI758" i="6"/>
  <c r="AO758" i="6"/>
  <c r="AT758" i="6"/>
  <c r="BF758" i="6"/>
  <c r="CF758" i="6"/>
  <c r="EY758" i="6"/>
  <c r="EL753" i="6"/>
  <c r="AI753" i="6"/>
  <c r="AO753" i="6"/>
  <c r="AT753" i="6"/>
  <c r="BF753" i="6"/>
  <c r="BM753" i="6"/>
  <c r="EW753" i="6" s="1"/>
  <c r="CF753" i="6"/>
  <c r="EY753" i="6"/>
  <c r="EL748" i="6"/>
  <c r="AI748" i="6"/>
  <c r="AO748" i="6"/>
  <c r="AT748" i="6"/>
  <c r="BF748" i="6"/>
  <c r="CF748" i="6"/>
  <c r="EY748" i="6"/>
  <c r="EL743" i="6"/>
  <c r="AI743" i="6"/>
  <c r="EV743" i="6"/>
  <c r="BM743" i="6"/>
  <c r="EW743" i="6" s="1"/>
  <c r="ER743" i="6"/>
  <c r="BA743" i="6"/>
  <c r="ET743" i="6"/>
  <c r="CF743" i="6"/>
  <c r="EQ743" i="6"/>
  <c r="EU743" i="6"/>
  <c r="ET639" i="6"/>
  <c r="ER639" i="6"/>
  <c r="EV654" i="6"/>
  <c r="AU743" i="6"/>
  <c r="BG743" i="6"/>
  <c r="EL738" i="6"/>
  <c r="AI738" i="6"/>
  <c r="EN738" i="6"/>
  <c r="ER738" i="6"/>
  <c r="BA738" i="6"/>
  <c r="EV738" i="6"/>
  <c r="BM738" i="6"/>
  <c r="EW738" i="6" s="1"/>
  <c r="AO738" i="6"/>
  <c r="AT738" i="6"/>
  <c r="BF738" i="6"/>
  <c r="CF738" i="6"/>
  <c r="EQ738" i="6"/>
  <c r="EU738" i="6"/>
  <c r="EY738" i="6"/>
  <c r="EL733" i="6"/>
  <c r="AI733" i="6"/>
  <c r="AO733" i="6"/>
  <c r="AT733" i="6"/>
  <c r="BF733" i="6"/>
  <c r="CF733" i="6"/>
  <c r="EY733" i="6"/>
  <c r="EL728" i="6"/>
  <c r="AI728" i="6"/>
  <c r="ER728" i="6"/>
  <c r="BA728" i="6"/>
  <c r="EV728" i="6"/>
  <c r="BM728" i="6"/>
  <c r="EW728" i="6" s="1"/>
  <c r="AO728" i="6"/>
  <c r="BF728" i="6"/>
  <c r="CF728" i="6"/>
  <c r="EQ728" i="6"/>
  <c r="EU728" i="6"/>
  <c r="EY728" i="6"/>
  <c r="ER723" i="6"/>
  <c r="BA723" i="6"/>
  <c r="EL723" i="6"/>
  <c r="AI723" i="6"/>
  <c r="AO723" i="6"/>
  <c r="AT723" i="6"/>
  <c r="BF723" i="6"/>
  <c r="CF723" i="6"/>
  <c r="EQ723" i="6"/>
  <c r="EY723" i="6"/>
  <c r="EL718" i="6"/>
  <c r="AI718" i="6"/>
  <c r="AO718" i="6"/>
  <c r="AT718" i="6"/>
  <c r="BF718" i="6"/>
  <c r="CF718" i="6"/>
  <c r="EY718" i="6"/>
  <c r="EL713" i="6"/>
  <c r="AI713" i="6"/>
  <c r="AO713" i="6"/>
  <c r="AT713" i="6"/>
  <c r="BF713" i="6"/>
  <c r="CF713" i="6"/>
  <c r="EY713" i="6"/>
  <c r="EL708" i="6"/>
  <c r="AI708" i="6"/>
  <c r="AO708" i="6"/>
  <c r="AT708" i="6"/>
  <c r="BF708" i="6"/>
  <c r="CF708" i="6"/>
  <c r="EY708" i="6"/>
  <c r="EL703" i="6"/>
  <c r="AI703" i="6"/>
  <c r="ER703" i="6"/>
  <c r="BA703" i="6"/>
  <c r="EV703" i="6"/>
  <c r="BM703" i="6"/>
  <c r="EW703" i="6" s="1"/>
  <c r="AO703" i="6"/>
  <c r="AT703" i="6"/>
  <c r="BF703" i="6"/>
  <c r="CF703" i="6"/>
  <c r="EQ703" i="6"/>
  <c r="EU703" i="6"/>
  <c r="EY703" i="6"/>
  <c r="EL698" i="6"/>
  <c r="AI698" i="6"/>
  <c r="AO698" i="6"/>
  <c r="AT698" i="6"/>
  <c r="BF698" i="6"/>
  <c r="CF698" i="6"/>
  <c r="EY698" i="6"/>
  <c r="EL693" i="6"/>
  <c r="AI693" i="6"/>
  <c r="AO693" i="6"/>
  <c r="AT693" i="6"/>
  <c r="BF693" i="6"/>
  <c r="CF693" i="6"/>
  <c r="EY693" i="6"/>
  <c r="EL688" i="6"/>
  <c r="AI688" i="6"/>
  <c r="AO688" i="6"/>
  <c r="AT688" i="6"/>
  <c r="BF688" i="6"/>
  <c r="BM688" i="6"/>
  <c r="EW688" i="6" s="1"/>
  <c r="CF688" i="6"/>
  <c r="EY688" i="6"/>
  <c r="EL683" i="6"/>
  <c r="AI683" i="6"/>
  <c r="ER683" i="6"/>
  <c r="BA683" i="6"/>
  <c r="AO683" i="6"/>
  <c r="AT683" i="6"/>
  <c r="BF683" i="6"/>
  <c r="CF683" i="6"/>
  <c r="EQ683" i="6"/>
  <c r="EY683" i="6"/>
  <c r="EL678" i="6"/>
  <c r="AI678" i="6"/>
  <c r="AO678" i="6"/>
  <c r="AT678" i="6"/>
  <c r="BF678" i="6"/>
  <c r="CF678" i="6"/>
  <c r="EY678" i="6"/>
  <c r="EL673" i="6"/>
  <c r="AI673" i="6"/>
  <c r="EN673" i="6"/>
  <c r="ER673" i="6"/>
  <c r="BA673" i="6"/>
  <c r="EV673" i="6"/>
  <c r="BM673" i="6"/>
  <c r="EW673" i="6" s="1"/>
  <c r="AO673" i="6"/>
  <c r="AT673" i="6"/>
  <c r="BF673" i="6"/>
  <c r="CF673" i="6"/>
  <c r="EQ673" i="6"/>
  <c r="EU673" i="6"/>
  <c r="EY673" i="6"/>
  <c r="EL668" i="6"/>
  <c r="AI668" i="6"/>
  <c r="ER668" i="6"/>
  <c r="BA668" i="6"/>
  <c r="EV668" i="6"/>
  <c r="BM668" i="6"/>
  <c r="EW668" i="6" s="1"/>
  <c r="AO668" i="6"/>
  <c r="AT668" i="6"/>
  <c r="BF668" i="6"/>
  <c r="CF668" i="6"/>
  <c r="EQ668" i="6"/>
  <c r="EU668" i="6"/>
  <c r="EY668" i="6"/>
  <c r="EL663" i="6"/>
  <c r="AI663" i="6"/>
  <c r="ER663" i="6"/>
  <c r="BA663" i="6"/>
  <c r="EV663" i="6"/>
  <c r="BM663" i="6"/>
  <c r="EW663" i="6" s="1"/>
  <c r="AO663" i="6"/>
  <c r="AT663" i="6"/>
  <c r="BF663" i="6"/>
  <c r="CF663" i="6"/>
  <c r="EQ663" i="6"/>
  <c r="EU663" i="6"/>
  <c r="EY663" i="6"/>
  <c r="EL658" i="6"/>
  <c r="AI658" i="6"/>
  <c r="ER658" i="6"/>
  <c r="BA658" i="6"/>
  <c r="EV658" i="6"/>
  <c r="BM658" i="6"/>
  <c r="EW658" i="6" s="1"/>
  <c r="AO658" i="6"/>
  <c r="AT658" i="6"/>
  <c r="BF658" i="6"/>
  <c r="CF658" i="6"/>
  <c r="EQ658" i="6"/>
  <c r="EU658" i="6"/>
  <c r="EY658" i="6"/>
  <c r="EL653" i="6"/>
  <c r="AI653" i="6"/>
  <c r="ER653" i="6"/>
  <c r="BA653" i="6"/>
  <c r="EV653" i="6"/>
  <c r="BM653" i="6"/>
  <c r="EW653" i="6" s="1"/>
  <c r="BF653" i="6"/>
  <c r="CF653" i="6"/>
  <c r="EQ653" i="6"/>
  <c r="EU653" i="6"/>
  <c r="EY653" i="6"/>
  <c r="EL648" i="6"/>
  <c r="AI648" i="6"/>
  <c r="EN648" i="6"/>
  <c r="ER648" i="6"/>
  <c r="BA648" i="6"/>
  <c r="EV648" i="6"/>
  <c r="BM648" i="6"/>
  <c r="EW648" i="6" s="1"/>
  <c r="BF648" i="6"/>
  <c r="CF648" i="6"/>
  <c r="EQ648" i="6"/>
  <c r="EU648" i="6"/>
  <c r="EY648" i="6"/>
  <c r="EL643" i="6"/>
  <c r="AI643" i="6"/>
  <c r="ER643" i="6"/>
  <c r="BA643" i="6"/>
  <c r="AO643" i="6"/>
  <c r="AT643" i="6"/>
  <c r="BF643" i="6"/>
  <c r="BM643" i="6"/>
  <c r="EW643" i="6" s="1"/>
  <c r="CF643" i="6"/>
  <c r="EQ643" i="6"/>
  <c r="EY643" i="6"/>
  <c r="EL638" i="6"/>
  <c r="AI638" i="6"/>
  <c r="AO638" i="6"/>
  <c r="AT638" i="6"/>
  <c r="BF638" i="6"/>
  <c r="CF638" i="6"/>
  <c r="EY638" i="6"/>
  <c r="EL633" i="6"/>
  <c r="AI633" i="6"/>
  <c r="ER633" i="6"/>
  <c r="BA633" i="6"/>
  <c r="EV633" i="6"/>
  <c r="BM633" i="6"/>
  <c r="EW633" i="6" s="1"/>
  <c r="BF633" i="6"/>
  <c r="CF633" i="6"/>
  <c r="EQ633" i="6"/>
  <c r="EU633" i="6"/>
  <c r="EY633" i="6"/>
  <c r="CZ1166" i="6"/>
  <c r="DI1166" i="6"/>
  <c r="EB1166" i="6" s="1"/>
  <c r="DH1166" i="6"/>
  <c r="DZ1166" i="6" s="1"/>
  <c r="DG1166" i="6"/>
  <c r="DX1166" i="6" s="1"/>
  <c r="DV1166" i="6"/>
  <c r="DT1166" i="6"/>
  <c r="DU1166" i="6" l="1"/>
  <c r="DU1163" i="6" s="1"/>
  <c r="DV1163" i="6"/>
  <c r="DY1166" i="6"/>
  <c r="DY1163" i="6" s="1"/>
  <c r="DZ1163" i="6"/>
  <c r="DS1166" i="6"/>
  <c r="DS1163" i="6" s="1"/>
  <c r="DT1163" i="6"/>
  <c r="DW1166" i="6"/>
  <c r="DW1163" i="6" s="1"/>
  <c r="DX1163" i="6"/>
  <c r="EA1166" i="6"/>
  <c r="EA1163" i="6" s="1"/>
  <c r="EB1163" i="6"/>
  <c r="BM768" i="6"/>
  <c r="EW768" i="6" s="1"/>
  <c r="BA678" i="6"/>
  <c r="BM693" i="6"/>
  <c r="EW693" i="6" s="1"/>
  <c r="BM698" i="6"/>
  <c r="EW698" i="6" s="1"/>
  <c r="BA718" i="6"/>
  <c r="BM723" i="6"/>
  <c r="EW723" i="6" s="1"/>
  <c r="AU728" i="6"/>
  <c r="BA733" i="6"/>
  <c r="BA748" i="6"/>
  <c r="BA773" i="6"/>
  <c r="BM638" i="6"/>
  <c r="EW638" i="6" s="1"/>
  <c r="BA638" i="6"/>
  <c r="AU653" i="6"/>
  <c r="AU633" i="6"/>
  <c r="BM683" i="6"/>
  <c r="EW683" i="6" s="1"/>
  <c r="BA688" i="6"/>
  <c r="BM718" i="6"/>
  <c r="EW718" i="6" s="1"/>
  <c r="BM763" i="6"/>
  <c r="EW763" i="6" s="1"/>
  <c r="BA708" i="6"/>
  <c r="BA713" i="6"/>
  <c r="BM733" i="6"/>
  <c r="EW733" i="6" s="1"/>
  <c r="BA753" i="6"/>
  <c r="BA698" i="6"/>
  <c r="BM708" i="6"/>
  <c r="EW708" i="6" s="1"/>
  <c r="BM748" i="6"/>
  <c r="EW748" i="6" s="1"/>
  <c r="AU648" i="6"/>
  <c r="BM678" i="6"/>
  <c r="EW678" i="6" s="1"/>
  <c r="BM773" i="6"/>
  <c r="EW773" i="6" s="1"/>
  <c r="BA693" i="6"/>
  <c r="BM713" i="6"/>
  <c r="EW713" i="6" s="1"/>
  <c r="BM758" i="6"/>
  <c r="EW758" i="6" s="1"/>
  <c r="BA758" i="6"/>
  <c r="ET773" i="6"/>
  <c r="BG773" i="6"/>
  <c r="EP773" i="6"/>
  <c r="AU773" i="6"/>
  <c r="EP768" i="6"/>
  <c r="AU768" i="6"/>
  <c r="ET768" i="6"/>
  <c r="BG768" i="6"/>
  <c r="EP763" i="6"/>
  <c r="AU763" i="6"/>
  <c r="ET763" i="6"/>
  <c r="BG763" i="6"/>
  <c r="ET758" i="6"/>
  <c r="BG758" i="6"/>
  <c r="EP758" i="6"/>
  <c r="AU758" i="6"/>
  <c r="ET753" i="6"/>
  <c r="BG753" i="6"/>
  <c r="EP753" i="6"/>
  <c r="AU753" i="6"/>
  <c r="ET748" i="6"/>
  <c r="BG748" i="6"/>
  <c r="EP748" i="6"/>
  <c r="AU748" i="6"/>
  <c r="ET738" i="6"/>
  <c r="BG738" i="6"/>
  <c r="EP738" i="6"/>
  <c r="AU738" i="6"/>
  <c r="ET733" i="6"/>
  <c r="BG733" i="6"/>
  <c r="EP733" i="6"/>
  <c r="AU733" i="6"/>
  <c r="ET728" i="6"/>
  <c r="BG728" i="6"/>
  <c r="EP723" i="6"/>
  <c r="AU723" i="6"/>
  <c r="ET723" i="6"/>
  <c r="BG723" i="6"/>
  <c r="ET718" i="6"/>
  <c r="BG718" i="6"/>
  <c r="EP718" i="6"/>
  <c r="AU718" i="6"/>
  <c r="ET713" i="6"/>
  <c r="BG713" i="6"/>
  <c r="EP713" i="6"/>
  <c r="AU713" i="6"/>
  <c r="ET708" i="6"/>
  <c r="BG708" i="6"/>
  <c r="EP708" i="6"/>
  <c r="AU708" i="6"/>
  <c r="EP703" i="6"/>
  <c r="AU703" i="6"/>
  <c r="ET703" i="6"/>
  <c r="BG703" i="6"/>
  <c r="ET698" i="6"/>
  <c r="BG698" i="6"/>
  <c r="EP698" i="6"/>
  <c r="AU698" i="6"/>
  <c r="ET693" i="6"/>
  <c r="BG693" i="6"/>
  <c r="EP693" i="6"/>
  <c r="AU693" i="6"/>
  <c r="ET688" i="6"/>
  <c r="BG688" i="6"/>
  <c r="EP688" i="6"/>
  <c r="AU688" i="6"/>
  <c r="EP683" i="6"/>
  <c r="AU683" i="6"/>
  <c r="ET683" i="6"/>
  <c r="BG683" i="6"/>
  <c r="ET678" i="6"/>
  <c r="BG678" i="6"/>
  <c r="EP678" i="6"/>
  <c r="AU678" i="6"/>
  <c r="ET673" i="6"/>
  <c r="BG673" i="6"/>
  <c r="EP673" i="6"/>
  <c r="AU673" i="6"/>
  <c r="EP668" i="6"/>
  <c r="AU668" i="6"/>
  <c r="ET668" i="6"/>
  <c r="BG668" i="6"/>
  <c r="EP663" i="6"/>
  <c r="AU663" i="6"/>
  <c r="ET663" i="6"/>
  <c r="BG663" i="6"/>
  <c r="EP658" i="6"/>
  <c r="AU658" i="6"/>
  <c r="ET658" i="6"/>
  <c r="BG658" i="6"/>
  <c r="ET653" i="6"/>
  <c r="BG653" i="6"/>
  <c r="ET648" i="6"/>
  <c r="BG648" i="6"/>
  <c r="EP643" i="6"/>
  <c r="AU643" i="6"/>
  <c r="ET643" i="6"/>
  <c r="BG643" i="6"/>
  <c r="ET638" i="6"/>
  <c r="BG638" i="6"/>
  <c r="EP638" i="6"/>
  <c r="AU638" i="6"/>
  <c r="ET633" i="6"/>
  <c r="BG633" i="6"/>
  <c r="DK1166" i="6"/>
  <c r="EF1166" i="6" s="1"/>
  <c r="EF1163" i="6" s="1"/>
  <c r="DZ247" i="6"/>
  <c r="DY247" i="6"/>
  <c r="DX247" i="6"/>
  <c r="DW247" i="6"/>
  <c r="EV298" i="6"/>
  <c r="EU298" i="6"/>
  <c r="ET298" i="6"/>
  <c r="ES298" i="6"/>
  <c r="ER298" i="6"/>
  <c r="EQ298" i="6"/>
  <c r="BV298" i="6"/>
  <c r="CE298" i="6" s="1"/>
  <c r="BU298" i="6"/>
  <c r="BM298" i="6"/>
  <c r="EW298" i="6" s="1"/>
  <c r="BG298" i="6"/>
  <c r="BA298" i="6"/>
  <c r="AT298" i="6"/>
  <c r="EP298" i="6" s="1"/>
  <c r="AS298" i="6"/>
  <c r="EO298" i="6" s="1"/>
  <c r="AM298" i="6"/>
  <c r="EM298" i="6" s="1"/>
  <c r="AL298" i="6"/>
  <c r="AN298" i="6" s="1"/>
  <c r="AG298" i="6"/>
  <c r="EK298" i="6" s="1"/>
  <c r="AF298" i="6"/>
  <c r="AH298" i="6" s="1"/>
  <c r="AA298" i="6"/>
  <c r="EI298" i="6" s="1"/>
  <c r="Z298" i="6"/>
  <c r="AB298" i="6" s="1"/>
  <c r="U298" i="6"/>
  <c r="EG298" i="6" s="1"/>
  <c r="T298" i="6"/>
  <c r="EV289" i="6"/>
  <c r="EU289" i="6"/>
  <c r="ET289" i="6"/>
  <c r="ES289" i="6"/>
  <c r="ER289" i="6"/>
  <c r="EQ289" i="6"/>
  <c r="BV289" i="6"/>
  <c r="CE289" i="6" s="1"/>
  <c r="BM289" i="6"/>
  <c r="EW289" i="6" s="1"/>
  <c r="BG289" i="6"/>
  <c r="BA289" i="6"/>
  <c r="AT289" i="6"/>
  <c r="EP289" i="6" s="1"/>
  <c r="AS289" i="6"/>
  <c r="EO289" i="6" s="1"/>
  <c r="AM289" i="6"/>
  <c r="EM289" i="6" s="1"/>
  <c r="AL289" i="6"/>
  <c r="AN289" i="6" s="1"/>
  <c r="AG289" i="6"/>
  <c r="EK289" i="6" s="1"/>
  <c r="AF289" i="6"/>
  <c r="AH289" i="6" s="1"/>
  <c r="AA289" i="6"/>
  <c r="EI289" i="6" s="1"/>
  <c r="Z289" i="6"/>
  <c r="AB289" i="6" s="1"/>
  <c r="U289" i="6"/>
  <c r="EG289" i="6" s="1"/>
  <c r="T289" i="6"/>
  <c r="EV264" i="6"/>
  <c r="EU264" i="6"/>
  <c r="ET264" i="6"/>
  <c r="ES264" i="6"/>
  <c r="ER264" i="6"/>
  <c r="EQ264" i="6"/>
  <c r="BV264" i="6"/>
  <c r="CE264" i="6" s="1"/>
  <c r="BM264" i="6"/>
  <c r="EW264" i="6" s="1"/>
  <c r="BG264" i="6"/>
  <c r="BA264" i="6"/>
  <c r="AT264" i="6"/>
  <c r="EP264" i="6" s="1"/>
  <c r="AS264" i="6"/>
  <c r="EO264" i="6" s="1"/>
  <c r="AM264" i="6"/>
  <c r="EM264" i="6" s="1"/>
  <c r="AL264" i="6"/>
  <c r="AN264" i="6" s="1"/>
  <c r="AG264" i="6"/>
  <c r="EK264" i="6" s="1"/>
  <c r="AF264" i="6"/>
  <c r="AH264" i="6" s="1"/>
  <c r="AA264" i="6"/>
  <c r="EI264" i="6" s="1"/>
  <c r="Z264" i="6"/>
  <c r="AB264" i="6" s="1"/>
  <c r="U264" i="6"/>
  <c r="EG264" i="6" s="1"/>
  <c r="T264" i="6"/>
  <c r="EE1166" i="6" l="1"/>
  <c r="EE1163" i="6" s="1"/>
  <c r="V264" i="6"/>
  <c r="W264" i="6" s="1"/>
  <c r="BS264" i="6"/>
  <c r="V289" i="6"/>
  <c r="W289" i="6" s="1"/>
  <c r="BS289" i="6"/>
  <c r="V298" i="6"/>
  <c r="W298" i="6" s="1"/>
  <c r="BS298" i="6"/>
  <c r="AU289" i="6"/>
  <c r="AU264" i="6"/>
  <c r="EJ298" i="6"/>
  <c r="AC298" i="6"/>
  <c r="EL298" i="6"/>
  <c r="AI298" i="6"/>
  <c r="EN298" i="6"/>
  <c r="AO298" i="6"/>
  <c r="EY298" i="6"/>
  <c r="AU298" i="6"/>
  <c r="BW298" i="6"/>
  <c r="EJ289" i="6"/>
  <c r="AC289" i="6"/>
  <c r="EL289" i="6"/>
  <c r="AI289" i="6"/>
  <c r="EN289" i="6"/>
  <c r="AO289" i="6"/>
  <c r="EY289" i="6"/>
  <c r="BW289" i="6"/>
  <c r="EJ264" i="6"/>
  <c r="AC264" i="6"/>
  <c r="EL264" i="6"/>
  <c r="AI264" i="6"/>
  <c r="EN264" i="6"/>
  <c r="AO264" i="6"/>
  <c r="EY264" i="6"/>
  <c r="BW264" i="6"/>
  <c r="DI1116" i="6"/>
  <c r="EB1116" i="6" s="1"/>
  <c r="EA1116" i="6" s="1"/>
  <c r="DH1116" i="6"/>
  <c r="DZ1116" i="6" s="1"/>
  <c r="DY1116" i="6" s="1"/>
  <c r="DG1116" i="6"/>
  <c r="DX1116" i="6" s="1"/>
  <c r="DW1116" i="6" s="1"/>
  <c r="DF1116" i="6"/>
  <c r="DV1116" i="6" s="1"/>
  <c r="DU1116" i="6" s="1"/>
  <c r="DE1116" i="6"/>
  <c r="EH264" i="6" l="1"/>
  <c r="EH289" i="6"/>
  <c r="EH298" i="6"/>
  <c r="DK1116" i="6"/>
  <c r="EF1116" i="6" s="1"/>
  <c r="EZ298" i="6"/>
  <c r="CF298" i="6"/>
  <c r="CA298" i="6"/>
  <c r="CG298" i="6" s="1"/>
  <c r="EZ289" i="6"/>
  <c r="CF289" i="6"/>
  <c r="CA289" i="6"/>
  <c r="CG289" i="6" s="1"/>
  <c r="EZ264" i="6"/>
  <c r="CF264" i="6"/>
  <c r="CA264" i="6"/>
  <c r="CG264" i="6" s="1"/>
  <c r="DT1116" i="6"/>
  <c r="DS1116" i="6" s="1"/>
  <c r="EJ988" i="6"/>
  <c r="EI988" i="6"/>
  <c r="EH988" i="6"/>
  <c r="EG988" i="6"/>
  <c r="EB988" i="6"/>
  <c r="EA988" i="6"/>
  <c r="DZ988" i="6"/>
  <c r="DY988" i="6"/>
  <c r="DR988" i="6"/>
  <c r="DQ988" i="6"/>
  <c r="EE1116" i="6" l="1"/>
  <c r="EL990" i="6"/>
  <c r="EK990" i="6" s="1"/>
  <c r="DW990" i="6"/>
  <c r="DW988" i="6" s="1"/>
  <c r="DU990" i="6"/>
  <c r="DU988" i="6" s="1"/>
  <c r="DS990" i="6"/>
  <c r="DS988" i="6" s="1"/>
  <c r="DK990" i="6"/>
  <c r="EE990" i="6" s="1"/>
  <c r="BV990" i="6"/>
  <c r="BK990" i="6"/>
  <c r="EU990" i="6" s="1"/>
  <c r="BE990" i="6"/>
  <c r="ES990" i="6" s="1"/>
  <c r="AY990" i="6"/>
  <c r="AZ990" i="6" s="1"/>
  <c r="AS990" i="6"/>
  <c r="AS988" i="6" s="1"/>
  <c r="AM990" i="6"/>
  <c r="EE988" i="6" l="1"/>
  <c r="EF990" i="6"/>
  <c r="EF988" i="6" s="1"/>
  <c r="ER990" i="6"/>
  <c r="AM988" i="6"/>
  <c r="AN990" i="6"/>
  <c r="EN990" i="6" s="1"/>
  <c r="AY988" i="6"/>
  <c r="BL990" i="6"/>
  <c r="EV990" i="6" s="1"/>
  <c r="DT990" i="6"/>
  <c r="DT988" i="6" s="1"/>
  <c r="DV990" i="6"/>
  <c r="DV988" i="6" s="1"/>
  <c r="DX990" i="6"/>
  <c r="DX988" i="6" s="1"/>
  <c r="BV988" i="6"/>
  <c r="AT990" i="6"/>
  <c r="BA990" i="6"/>
  <c r="BF990" i="6"/>
  <c r="BW990" i="6"/>
  <c r="CE990" i="6"/>
  <c r="AO990" i="6" l="1"/>
  <c r="BM990" i="6"/>
  <c r="EW990" i="6" s="1"/>
  <c r="EY990" i="6"/>
  <c r="EQ990" i="6"/>
  <c r="EO990" i="6"/>
  <c r="EM990" i="6"/>
  <c r="EZ990" i="6"/>
  <c r="CF990" i="6"/>
  <c r="CA990" i="6"/>
  <c r="CG990" i="6" s="1"/>
  <c r="ET990" i="6"/>
  <c r="BG990" i="6"/>
  <c r="EP990" i="6"/>
  <c r="AU990" i="6"/>
  <c r="DA880" i="6"/>
  <c r="BV974" i="6" l="1"/>
  <c r="EY974" i="6" s="1"/>
  <c r="BK974" i="6"/>
  <c r="EU974" i="6" s="1"/>
  <c r="BE974" i="6"/>
  <c r="ES974" i="6" s="1"/>
  <c r="AY974" i="6"/>
  <c r="EQ974" i="6" s="1"/>
  <c r="AS974" i="6"/>
  <c r="EO974" i="6" s="1"/>
  <c r="AM974" i="6"/>
  <c r="EM974" i="6" s="1"/>
  <c r="AG974" i="6"/>
  <c r="EK974" i="6" s="1"/>
  <c r="AA974" i="6"/>
  <c r="EI974" i="6" s="1"/>
  <c r="U974" i="6"/>
  <c r="EG974" i="6" s="1"/>
  <c r="AZ974" i="6" l="1"/>
  <c r="ER974" i="6" s="1"/>
  <c r="AB974" i="6"/>
  <c r="EJ974" i="6" s="1"/>
  <c r="BL974" i="6"/>
  <c r="EV974" i="6" s="1"/>
  <c r="AN974" i="6"/>
  <c r="EN974" i="6" s="1"/>
  <c r="V974" i="6"/>
  <c r="AH974" i="6"/>
  <c r="AT974" i="6"/>
  <c r="BF974" i="6"/>
  <c r="BW974" i="6"/>
  <c r="CE974" i="6"/>
  <c r="DZ1113" i="6"/>
  <c r="DZ1107" i="6" s="1"/>
  <c r="DX1113" i="6"/>
  <c r="DW1113" i="6" s="1"/>
  <c r="DV1113" i="6"/>
  <c r="DU1113" i="6" s="1"/>
  <c r="DT1113" i="6"/>
  <c r="DS1113" i="6" s="1"/>
  <c r="DK1113" i="6"/>
  <c r="EF1113" i="6" l="1"/>
  <c r="EE1113" i="6" s="1"/>
  <c r="BA974" i="6"/>
  <c r="AC974" i="6"/>
  <c r="AO974" i="6"/>
  <c r="BM974" i="6"/>
  <c r="EW974" i="6" s="1"/>
  <c r="EZ974" i="6"/>
  <c r="CF974" i="6"/>
  <c r="CA974" i="6"/>
  <c r="CG974" i="6" s="1"/>
  <c r="ET974" i="6"/>
  <c r="BG974" i="6"/>
  <c r="EP974" i="6"/>
  <c r="AU974" i="6"/>
  <c r="EL974" i="6"/>
  <c r="AI974" i="6"/>
  <c r="EH974" i="6"/>
  <c r="W974" i="6"/>
  <c r="DY1113" i="6"/>
  <c r="DY1107" i="6" s="1"/>
  <c r="DW1079" i="6"/>
  <c r="DX1079" i="6" s="1"/>
  <c r="DU1079" i="6"/>
  <c r="DV1079" i="6" s="1"/>
  <c r="DS1079" i="6"/>
  <c r="DT1079" i="6" s="1"/>
  <c r="DK1079" i="6"/>
  <c r="EE1079" i="6" s="1"/>
  <c r="EF1079" i="6" s="1"/>
  <c r="EL1161" i="6" l="1"/>
  <c r="EK1161" i="6"/>
  <c r="EJ1161" i="6"/>
  <c r="EI1161" i="6"/>
  <c r="EH1161" i="6"/>
  <c r="EG1161" i="6"/>
  <c r="BV1161" i="6"/>
  <c r="BW1161" i="6" s="1"/>
  <c r="BK1161" i="6"/>
  <c r="BL1161" i="6" s="1"/>
  <c r="BE1161" i="6"/>
  <c r="BF1161" i="6" s="1"/>
  <c r="AY1161" i="6"/>
  <c r="EQ1161" i="6" s="1"/>
  <c r="AS1161" i="6"/>
  <c r="EO1161" i="6" s="1"/>
  <c r="AM1161" i="6"/>
  <c r="EM1161" i="6" s="1"/>
  <c r="AZ1161" i="6" l="1"/>
  <c r="BA1161" i="6" s="1"/>
  <c r="BM1161" i="6"/>
  <c r="EW1161" i="6" s="1"/>
  <c r="EV1161" i="6"/>
  <c r="EZ1161" i="6"/>
  <c r="CF1161" i="6"/>
  <c r="CA1161" i="6"/>
  <c r="CG1161" i="6" s="1"/>
  <c r="BG1161" i="6"/>
  <c r="ET1161" i="6"/>
  <c r="ES1161" i="6"/>
  <c r="AN1161" i="6"/>
  <c r="CE1161" i="6"/>
  <c r="EU1161" i="6"/>
  <c r="AT1161" i="6"/>
  <c r="EY1161" i="6"/>
  <c r="EV1113" i="6"/>
  <c r="EU1113" i="6"/>
  <c r="EL1113" i="6"/>
  <c r="EK1113" i="6"/>
  <c r="EI1113" i="6"/>
  <c r="EJ1113" i="6" s="1"/>
  <c r="EH1113" i="6"/>
  <c r="EG1113" i="6"/>
  <c r="CE1113" i="6"/>
  <c r="ES1113" i="6"/>
  <c r="AZ1113" i="6"/>
  <c r="EO1113" i="6"/>
  <c r="AN1113" i="6"/>
  <c r="ER1161" i="6" l="1"/>
  <c r="EP1161" i="6"/>
  <c r="AU1161" i="6"/>
  <c r="EN1161" i="6"/>
  <c r="AO1161" i="6"/>
  <c r="EP1113" i="6"/>
  <c r="BF1113" i="6"/>
  <c r="ET1113" i="6" s="1"/>
  <c r="EN1113" i="6"/>
  <c r="AO1113" i="6"/>
  <c r="ER1113" i="6"/>
  <c r="BA1113" i="6"/>
  <c r="EM1113" i="6"/>
  <c r="EQ1113" i="6"/>
  <c r="EY1113" i="6"/>
  <c r="BW1113" i="6"/>
  <c r="BV892" i="6"/>
  <c r="BV886" i="6" s="1"/>
  <c r="BU892" i="6"/>
  <c r="BK892" i="6"/>
  <c r="BL892" i="6" s="1"/>
  <c r="BM892" i="6" s="1"/>
  <c r="EW892" i="6" s="1"/>
  <c r="BE892" i="6"/>
  <c r="ES892" i="6" s="1"/>
  <c r="AY892" i="6"/>
  <c r="AZ892" i="6" s="1"/>
  <c r="ER892" i="6" s="1"/>
  <c r="AS892" i="6"/>
  <c r="EO892" i="6" s="1"/>
  <c r="AN892" i="6"/>
  <c r="EN892" i="6" s="1"/>
  <c r="AM892" i="6"/>
  <c r="EM892" i="6" s="1"/>
  <c r="AG892" i="6"/>
  <c r="AG886" i="6" s="1"/>
  <c r="AF892" i="6"/>
  <c r="AH892" i="6" s="1"/>
  <c r="AA892" i="6"/>
  <c r="AB892" i="6" s="1"/>
  <c r="AC892" i="6" s="1"/>
  <c r="Z892" i="6"/>
  <c r="Z891" i="6"/>
  <c r="AU1113" i="6" l="1"/>
  <c r="BG1113" i="6"/>
  <c r="AO892" i="6"/>
  <c r="AT892" i="6"/>
  <c r="EP892" i="6" s="1"/>
  <c r="EZ1113" i="6"/>
  <c r="CF1113" i="6"/>
  <c r="CA1113" i="6"/>
  <c r="CG1113" i="6" s="1"/>
  <c r="AH886" i="6"/>
  <c r="EL892" i="6"/>
  <c r="AI892" i="6"/>
  <c r="BA892" i="6"/>
  <c r="BF892" i="6"/>
  <c r="BW892" i="6"/>
  <c r="EK892" i="6"/>
  <c r="EQ892" i="6"/>
  <c r="EY892" i="6"/>
  <c r="EV892" i="6"/>
  <c r="CE892" i="6"/>
  <c r="EU892" i="6"/>
  <c r="EG1112" i="6"/>
  <c r="EH1112" i="6"/>
  <c r="EI1112" i="6"/>
  <c r="EJ1112" i="6" s="1"/>
  <c r="EK1112" i="6"/>
  <c r="EM1112" i="6"/>
  <c r="EY1112" i="6"/>
  <c r="BW1112" i="6"/>
  <c r="EZ1112" i="6" s="1"/>
  <c r="BE1112" i="6"/>
  <c r="BF1112" i="6" s="1"/>
  <c r="BG1112" i="6" s="1"/>
  <c r="AY1112" i="6"/>
  <c r="AZ1112" i="6" s="1"/>
  <c r="BA1112" i="6" s="1"/>
  <c r="AS1112" i="6"/>
  <c r="AT1112" i="6" s="1"/>
  <c r="AU1112" i="6" s="1"/>
  <c r="AU892" i="6" l="1"/>
  <c r="BG892" i="6"/>
  <c r="ET892" i="6"/>
  <c r="EZ892" i="6"/>
  <c r="CA892" i="6"/>
  <c r="CF892" i="6"/>
  <c r="ET1112" i="6"/>
  <c r="ER1112" i="6"/>
  <c r="EP1112" i="6"/>
  <c r="ES1112" i="6"/>
  <c r="EQ1112" i="6"/>
  <c r="EO1112" i="6"/>
  <c r="EG1160" i="6" l="1"/>
  <c r="EH1160" i="6"/>
  <c r="EI1160" i="6"/>
  <c r="EJ1160" i="6"/>
  <c r="EK1160" i="6"/>
  <c r="EL1160" i="6"/>
  <c r="BW1160" i="6"/>
  <c r="EZ1160" i="6" s="1"/>
  <c r="BL1160" i="6"/>
  <c r="BM1160" i="6" s="1"/>
  <c r="EW1160" i="6" s="1"/>
  <c r="BF1160" i="6"/>
  <c r="BG1160" i="6" s="1"/>
  <c r="AZ1160" i="6"/>
  <c r="BA1160" i="6" s="1"/>
  <c r="AT1160" i="6"/>
  <c r="AU1160" i="6" s="1"/>
  <c r="AN1160" i="6"/>
  <c r="AO1160" i="6" s="1"/>
  <c r="EN1160" i="6" l="1"/>
  <c r="ES1160" i="6"/>
  <c r="EM1160" i="6"/>
  <c r="ET1160" i="6"/>
  <c r="EV1160" i="6"/>
  <c r="EU1160" i="6"/>
  <c r="EQ1160" i="6"/>
  <c r="ER1160" i="6"/>
  <c r="CF1160" i="6"/>
  <c r="EY1160" i="6"/>
  <c r="EO1160" i="6"/>
  <c r="CA1160" i="6"/>
  <c r="CE1160" i="6"/>
  <c r="EP1160" i="6"/>
  <c r="CG1160" i="6" l="1"/>
  <c r="EV1162" i="6" l="1"/>
  <c r="EU1162" i="6"/>
  <c r="EL1162" i="6"/>
  <c r="EK1162" i="6"/>
  <c r="EJ1162" i="6"/>
  <c r="EI1162" i="6"/>
  <c r="EM1115" i="6"/>
  <c r="EK1115" i="6"/>
  <c r="EG1162" i="6"/>
  <c r="EH1162" i="6"/>
  <c r="EG1159" i="6"/>
  <c r="BV1162" i="6"/>
  <c r="CE1162" i="6" s="1"/>
  <c r="CE1159" i="6"/>
  <c r="BE1162" i="6"/>
  <c r="BF1162" i="6" s="1"/>
  <c r="BG1162" i="6" s="1"/>
  <c r="AY1162" i="6"/>
  <c r="AS1162" i="6"/>
  <c r="AT1162" i="6" s="1"/>
  <c r="AU1162" i="6" s="1"/>
  <c r="AM1162" i="6"/>
  <c r="AZ1162" i="6" l="1"/>
  <c r="BA1162" i="6" s="1"/>
  <c r="BW1159" i="6"/>
  <c r="CA1159" i="6" s="1"/>
  <c r="CG1159" i="6" s="1"/>
  <c r="AN1162" i="6"/>
  <c r="EN1162" i="6" s="1"/>
  <c r="EM1162" i="6"/>
  <c r="EO1162" i="6"/>
  <c r="EP1162" i="6"/>
  <c r="EQ1162" i="6"/>
  <c r="EY1162" i="6"/>
  <c r="ES1162" i="6"/>
  <c r="ET1162" i="6"/>
  <c r="BW1162" i="6"/>
  <c r="ER1162" i="6" l="1"/>
  <c r="AO1162" i="6"/>
  <c r="CF1159" i="6"/>
  <c r="CF1162" i="6"/>
  <c r="EZ1162" i="6"/>
  <c r="CA1162" i="6"/>
  <c r="BW538" i="6"/>
  <c r="EZ538" i="6" s="1"/>
  <c r="BV538" i="6"/>
  <c r="EY538" i="6" s="1"/>
  <c r="AN538" i="6"/>
  <c r="AO538" i="6" s="1"/>
  <c r="AM538" i="6"/>
  <c r="AH538" i="6"/>
  <c r="AI538" i="6" s="1"/>
  <c r="AG538" i="6"/>
  <c r="EM535" i="6"/>
  <c r="EN535" i="6"/>
  <c r="BT535" i="6"/>
  <c r="BV535" i="6" s="1"/>
  <c r="EY535" i="6" s="1"/>
  <c r="AI531" i="6"/>
  <c r="AI532" i="6"/>
  <c r="AI534" i="6"/>
  <c r="AI536" i="6"/>
  <c r="AH535" i="6"/>
  <c r="EL535" i="6" s="1"/>
  <c r="AG535" i="6"/>
  <c r="EK535" i="6" s="1"/>
  <c r="BW535" i="6"/>
  <c r="EZ535" i="6" s="1"/>
  <c r="CG1162" i="6" l="1"/>
  <c r="AI535" i="6"/>
  <c r="DZ387" i="6"/>
  <c r="DY387" i="6"/>
  <c r="DX387" i="6"/>
  <c r="DW387" i="6"/>
  <c r="DO387" i="6"/>
  <c r="ET443" i="6"/>
  <c r="ES443" i="6"/>
  <c r="ER443" i="6"/>
  <c r="EQ443" i="6"/>
  <c r="EA443" i="6"/>
  <c r="EV443" i="6" s="1"/>
  <c r="BV443" i="6"/>
  <c r="CE443" i="6" s="1"/>
  <c r="BU443" i="6"/>
  <c r="BM443" i="6"/>
  <c r="EW443" i="6" s="1"/>
  <c r="BG443" i="6"/>
  <c r="BA443" i="6"/>
  <c r="AT443" i="6"/>
  <c r="EP443" i="6" s="1"/>
  <c r="AS443" i="6"/>
  <c r="EO443" i="6" s="1"/>
  <c r="AM443" i="6"/>
  <c r="EM443" i="6" s="1"/>
  <c r="AL443" i="6"/>
  <c r="AN443" i="6" s="1"/>
  <c r="AG443" i="6"/>
  <c r="EK443" i="6" s="1"/>
  <c r="AF443" i="6"/>
  <c r="AH443" i="6" s="1"/>
  <c r="AA443" i="6"/>
  <c r="EI443" i="6" s="1"/>
  <c r="Z443" i="6"/>
  <c r="AB443" i="6" s="1"/>
  <c r="U443" i="6"/>
  <c r="EG443" i="6" s="1"/>
  <c r="T443" i="6"/>
  <c r="ET438" i="6"/>
  <c r="ES438" i="6"/>
  <c r="ER438" i="6"/>
  <c r="EQ438" i="6"/>
  <c r="EA438" i="6"/>
  <c r="EV438" i="6" s="1"/>
  <c r="BV438" i="6"/>
  <c r="CE438" i="6" s="1"/>
  <c r="BU438" i="6"/>
  <c r="BM438" i="6"/>
  <c r="EW438" i="6" s="1"/>
  <c r="BG438" i="6"/>
  <c r="BA438" i="6"/>
  <c r="AT438" i="6"/>
  <c r="EP438" i="6" s="1"/>
  <c r="AS438" i="6"/>
  <c r="EO438" i="6" s="1"/>
  <c r="AM438" i="6"/>
  <c r="EM438" i="6" s="1"/>
  <c r="AL438" i="6"/>
  <c r="AN438" i="6" s="1"/>
  <c r="AG438" i="6"/>
  <c r="EK438" i="6" s="1"/>
  <c r="AF438" i="6"/>
  <c r="AH438" i="6" s="1"/>
  <c r="AA438" i="6"/>
  <c r="EI438" i="6" s="1"/>
  <c r="Z438" i="6"/>
  <c r="AB438" i="6" s="1"/>
  <c r="U438" i="6"/>
  <c r="EG438" i="6" s="1"/>
  <c r="T438" i="6"/>
  <c r="ET433" i="6"/>
  <c r="ES433" i="6"/>
  <c r="ER433" i="6"/>
  <c r="EQ433" i="6"/>
  <c r="EA433" i="6"/>
  <c r="EV433" i="6" s="1"/>
  <c r="BV433" i="6"/>
  <c r="CE433" i="6" s="1"/>
  <c r="BU433" i="6"/>
  <c r="BM433" i="6"/>
  <c r="EW433" i="6" s="1"/>
  <c r="BG433" i="6"/>
  <c r="BA433" i="6"/>
  <c r="AT433" i="6"/>
  <c r="EP433" i="6" s="1"/>
  <c r="AS433" i="6"/>
  <c r="EO433" i="6" s="1"/>
  <c r="AM433" i="6"/>
  <c r="EM433" i="6" s="1"/>
  <c r="AL433" i="6"/>
  <c r="AN433" i="6" s="1"/>
  <c r="AG433" i="6"/>
  <c r="EK433" i="6" s="1"/>
  <c r="AF433" i="6"/>
  <c r="AH433" i="6" s="1"/>
  <c r="AA433" i="6"/>
  <c r="EI433" i="6" s="1"/>
  <c r="Z433" i="6"/>
  <c r="AB433" i="6" s="1"/>
  <c r="U433" i="6"/>
  <c r="EG433" i="6" s="1"/>
  <c r="T433" i="6"/>
  <c r="ET428" i="6"/>
  <c r="ES428" i="6"/>
  <c r="ER428" i="6"/>
  <c r="EQ428" i="6"/>
  <c r="EA428" i="6"/>
  <c r="EV428" i="6" s="1"/>
  <c r="BV428" i="6"/>
  <c r="CE428" i="6" s="1"/>
  <c r="BU428" i="6"/>
  <c r="BM428" i="6"/>
  <c r="EW428" i="6" s="1"/>
  <c r="BG428" i="6"/>
  <c r="BA428" i="6"/>
  <c r="AT428" i="6"/>
  <c r="EP428" i="6" s="1"/>
  <c r="AS428" i="6"/>
  <c r="EO428" i="6" s="1"/>
  <c r="AM428" i="6"/>
  <c r="EM428" i="6" s="1"/>
  <c r="AL428" i="6"/>
  <c r="AN428" i="6" s="1"/>
  <c r="AG428" i="6"/>
  <c r="EK428" i="6" s="1"/>
  <c r="AF428" i="6"/>
  <c r="AH428" i="6" s="1"/>
  <c r="AA428" i="6"/>
  <c r="EI428" i="6" s="1"/>
  <c r="Z428" i="6"/>
  <c r="AB428" i="6" s="1"/>
  <c r="U428" i="6"/>
  <c r="EG428" i="6" s="1"/>
  <c r="T428" i="6"/>
  <c r="ET423" i="6"/>
  <c r="ES423" i="6"/>
  <c r="ER423" i="6"/>
  <c r="EQ423" i="6"/>
  <c r="EA423" i="6"/>
  <c r="EV423" i="6" s="1"/>
  <c r="BV423" i="6"/>
  <c r="CE423" i="6" s="1"/>
  <c r="BU423" i="6"/>
  <c r="BM423" i="6"/>
  <c r="EW423" i="6" s="1"/>
  <c r="BG423" i="6"/>
  <c r="BA423" i="6"/>
  <c r="AT423" i="6"/>
  <c r="EP423" i="6" s="1"/>
  <c r="AS423" i="6"/>
  <c r="EO423" i="6" s="1"/>
  <c r="AM423" i="6"/>
  <c r="EM423" i="6" s="1"/>
  <c r="AL423" i="6"/>
  <c r="AN423" i="6" s="1"/>
  <c r="AG423" i="6"/>
  <c r="EK423" i="6" s="1"/>
  <c r="AF423" i="6"/>
  <c r="AH423" i="6" s="1"/>
  <c r="AA423" i="6"/>
  <c r="EI423" i="6" s="1"/>
  <c r="Z423" i="6"/>
  <c r="AB423" i="6" s="1"/>
  <c r="U423" i="6"/>
  <c r="EG423" i="6" s="1"/>
  <c r="T423" i="6"/>
  <c r="BV413" i="6"/>
  <c r="BW413" i="6" s="1"/>
  <c r="ET418" i="6"/>
  <c r="ES418" i="6"/>
  <c r="ER418" i="6"/>
  <c r="EQ418" i="6"/>
  <c r="EA418" i="6"/>
  <c r="EV418" i="6" s="1"/>
  <c r="BV418" i="6"/>
  <c r="CE418" i="6" s="1"/>
  <c r="BU418" i="6"/>
  <c r="BM418" i="6"/>
  <c r="EW418" i="6" s="1"/>
  <c r="BG418" i="6"/>
  <c r="BA418" i="6"/>
  <c r="AT418" i="6"/>
  <c r="EP418" i="6" s="1"/>
  <c r="AS418" i="6"/>
  <c r="EO418" i="6" s="1"/>
  <c r="AM418" i="6"/>
  <c r="EM418" i="6" s="1"/>
  <c r="AL418" i="6"/>
  <c r="AN418" i="6" s="1"/>
  <c r="AG418" i="6"/>
  <c r="EK418" i="6" s="1"/>
  <c r="AF418" i="6"/>
  <c r="AH418" i="6" s="1"/>
  <c r="AA418" i="6"/>
  <c r="EI418" i="6" s="1"/>
  <c r="Z418" i="6"/>
  <c r="AB418" i="6" s="1"/>
  <c r="U418" i="6"/>
  <c r="EG418" i="6" s="1"/>
  <c r="T418" i="6"/>
  <c r="ET413" i="6"/>
  <c r="ES413" i="6"/>
  <c r="ER413" i="6"/>
  <c r="EQ413" i="6"/>
  <c r="EA413" i="6"/>
  <c r="EV413" i="6" s="1"/>
  <c r="BU413" i="6"/>
  <c r="BM413" i="6"/>
  <c r="EW413" i="6" s="1"/>
  <c r="BG413" i="6"/>
  <c r="BA413" i="6"/>
  <c r="AT413" i="6"/>
  <c r="EP413" i="6" s="1"/>
  <c r="AS413" i="6"/>
  <c r="EO413" i="6" s="1"/>
  <c r="AM413" i="6"/>
  <c r="EM413" i="6" s="1"/>
  <c r="AL413" i="6"/>
  <c r="AN413" i="6" s="1"/>
  <c r="AG413" i="6"/>
  <c r="EK413" i="6" s="1"/>
  <c r="AF413" i="6"/>
  <c r="AH413" i="6" s="1"/>
  <c r="AA413" i="6"/>
  <c r="EI413" i="6" s="1"/>
  <c r="Z413" i="6"/>
  <c r="AB413" i="6" s="1"/>
  <c r="U413" i="6"/>
  <c r="EG413" i="6" s="1"/>
  <c r="T413" i="6"/>
  <c r="T406" i="6"/>
  <c r="BS406" i="6" s="1"/>
  <c r="ET408" i="6"/>
  <c r="ES408" i="6"/>
  <c r="ER408" i="6"/>
  <c r="EQ408" i="6"/>
  <c r="EA408" i="6"/>
  <c r="EV408" i="6" s="1"/>
  <c r="BV408" i="6"/>
  <c r="CE408" i="6" s="1"/>
  <c r="BU408" i="6"/>
  <c r="BM408" i="6"/>
  <c r="EW408" i="6" s="1"/>
  <c r="BG408" i="6"/>
  <c r="BA408" i="6"/>
  <c r="AT408" i="6"/>
  <c r="EP408" i="6" s="1"/>
  <c r="AS408" i="6"/>
  <c r="EO408" i="6" s="1"/>
  <c r="AM408" i="6"/>
  <c r="EM408" i="6" s="1"/>
  <c r="AL408" i="6"/>
  <c r="AN408" i="6" s="1"/>
  <c r="AG408" i="6"/>
  <c r="EK408" i="6" s="1"/>
  <c r="AF408" i="6"/>
  <c r="AH408" i="6" s="1"/>
  <c r="AA408" i="6"/>
  <c r="EI408" i="6" s="1"/>
  <c r="Z408" i="6"/>
  <c r="AB408" i="6" s="1"/>
  <c r="U408" i="6"/>
  <c r="EG408" i="6" s="1"/>
  <c r="T408" i="6"/>
  <c r="W402" i="6"/>
  <c r="BV403" i="6"/>
  <c r="BW403" i="6" s="1"/>
  <c r="BU403" i="6"/>
  <c r="AM403" i="6"/>
  <c r="EM403" i="6" s="1"/>
  <c r="AL403" i="6"/>
  <c r="AN403" i="6" s="1"/>
  <c r="EN403" i="6" s="1"/>
  <c r="AG403" i="6"/>
  <c r="AF403" i="6"/>
  <c r="AH403" i="6" s="1"/>
  <c r="AA403" i="6"/>
  <c r="Z403" i="6"/>
  <c r="AB403" i="6" s="1"/>
  <c r="T403" i="6"/>
  <c r="ET398" i="6"/>
  <c r="ES398" i="6"/>
  <c r="ER398" i="6"/>
  <c r="EQ398" i="6"/>
  <c r="EA398" i="6"/>
  <c r="EV398" i="6" s="1"/>
  <c r="BV398" i="6"/>
  <c r="CE398" i="6" s="1"/>
  <c r="BU398" i="6"/>
  <c r="BM398" i="6"/>
  <c r="EW398" i="6" s="1"/>
  <c r="BG398" i="6"/>
  <c r="BA398" i="6"/>
  <c r="AT398" i="6"/>
  <c r="EP398" i="6" s="1"/>
  <c r="AS398" i="6"/>
  <c r="EO398" i="6" s="1"/>
  <c r="AM398" i="6"/>
  <c r="EM398" i="6" s="1"/>
  <c r="AL398" i="6"/>
  <c r="AN398" i="6" s="1"/>
  <c r="AG398" i="6"/>
  <c r="EK398" i="6" s="1"/>
  <c r="AF398" i="6"/>
  <c r="AH398" i="6" s="1"/>
  <c r="AA398" i="6"/>
  <c r="EI398" i="6" s="1"/>
  <c r="Z398" i="6"/>
  <c r="AB398" i="6" s="1"/>
  <c r="U398" i="6"/>
  <c r="EG398" i="6" s="1"/>
  <c r="T398" i="6"/>
  <c r="V398" i="6" l="1"/>
  <c r="EH398" i="6" s="1"/>
  <c r="BS398" i="6"/>
  <c r="V408" i="6"/>
  <c r="EH408" i="6" s="1"/>
  <c r="BS408" i="6"/>
  <c r="V418" i="6"/>
  <c r="EH418" i="6" s="1"/>
  <c r="BS418" i="6"/>
  <c r="V413" i="6"/>
  <c r="EH413" i="6" s="1"/>
  <c r="BS413" i="6"/>
  <c r="V423" i="6"/>
  <c r="W423" i="6" s="1"/>
  <c r="BS423" i="6"/>
  <c r="V428" i="6"/>
  <c r="W428" i="6" s="1"/>
  <c r="BS428" i="6"/>
  <c r="V433" i="6"/>
  <c r="W433" i="6" s="1"/>
  <c r="BS433" i="6"/>
  <c r="V438" i="6"/>
  <c r="EH438" i="6" s="1"/>
  <c r="BS438" i="6"/>
  <c r="V443" i="6"/>
  <c r="EH443" i="6" s="1"/>
  <c r="BS443" i="6"/>
  <c r="EB408" i="6"/>
  <c r="EU408" i="6" s="1"/>
  <c r="EJ443" i="6"/>
  <c r="AC443" i="6"/>
  <c r="EL443" i="6"/>
  <c r="AI443" i="6"/>
  <c r="EN443" i="6"/>
  <c r="AO443" i="6"/>
  <c r="EY443" i="6"/>
  <c r="AU443" i="6"/>
  <c r="BW443" i="6"/>
  <c r="EB443" i="6"/>
  <c r="EU443" i="6" s="1"/>
  <c r="EJ438" i="6"/>
  <c r="AC438" i="6"/>
  <c r="EL438" i="6"/>
  <c r="AI438" i="6"/>
  <c r="EN438" i="6"/>
  <c r="AO438" i="6"/>
  <c r="EY438" i="6"/>
  <c r="AU438" i="6"/>
  <c r="BW438" i="6"/>
  <c r="EB438" i="6"/>
  <c r="EU438" i="6" s="1"/>
  <c r="EJ433" i="6"/>
  <c r="AC433" i="6"/>
  <c r="EL433" i="6"/>
  <c r="AI433" i="6"/>
  <c r="EN433" i="6"/>
  <c r="AO433" i="6"/>
  <c r="EY433" i="6"/>
  <c r="AU433" i="6"/>
  <c r="BW433" i="6"/>
  <c r="EB433" i="6"/>
  <c r="EU433" i="6" s="1"/>
  <c r="EJ428" i="6"/>
  <c r="AC428" i="6"/>
  <c r="EL428" i="6"/>
  <c r="AI428" i="6"/>
  <c r="EN428" i="6"/>
  <c r="AO428" i="6"/>
  <c r="EY428" i="6"/>
  <c r="AU428" i="6"/>
  <c r="BW428" i="6"/>
  <c r="EB428" i="6"/>
  <c r="EU428" i="6" s="1"/>
  <c r="EJ423" i="6"/>
  <c r="AC423" i="6"/>
  <c r="EL423" i="6"/>
  <c r="AI423" i="6"/>
  <c r="EN423" i="6"/>
  <c r="AO423" i="6"/>
  <c r="EY423" i="6"/>
  <c r="AU423" i="6"/>
  <c r="BW423" i="6"/>
  <c r="EB423" i="6"/>
  <c r="EU423" i="6" s="1"/>
  <c r="CE413" i="6"/>
  <c r="EJ418" i="6"/>
  <c r="AC418" i="6"/>
  <c r="EL418" i="6"/>
  <c r="AI418" i="6"/>
  <c r="EN418" i="6"/>
  <c r="AO418" i="6"/>
  <c r="EY418" i="6"/>
  <c r="AU418" i="6"/>
  <c r="BW418" i="6"/>
  <c r="EB418" i="6"/>
  <c r="EU418" i="6" s="1"/>
  <c r="EJ413" i="6"/>
  <c r="AC413" i="6"/>
  <c r="EL413" i="6"/>
  <c r="AI413" i="6"/>
  <c r="EN413" i="6"/>
  <c r="AO413" i="6"/>
  <c r="EY413" i="6"/>
  <c r="AU413" i="6"/>
  <c r="EB413" i="6"/>
  <c r="EU413" i="6" s="1"/>
  <c r="EJ408" i="6"/>
  <c r="AC408" i="6"/>
  <c r="EL408" i="6"/>
  <c r="AI408" i="6"/>
  <c r="EN408" i="6"/>
  <c r="AO408" i="6"/>
  <c r="EY408" i="6"/>
  <c r="AU408" i="6"/>
  <c r="BW408" i="6"/>
  <c r="EJ398" i="6"/>
  <c r="AC398" i="6"/>
  <c r="EL398" i="6"/>
  <c r="AI398" i="6"/>
  <c r="EN398" i="6"/>
  <c r="AO398" i="6"/>
  <c r="EY398" i="6"/>
  <c r="AU398" i="6"/>
  <c r="BW398" i="6"/>
  <c r="EB398" i="6"/>
  <c r="EU398" i="6" s="1"/>
  <c r="AG392" i="6"/>
  <c r="AG393" i="6"/>
  <c r="EK393" i="6" s="1"/>
  <c r="U393" i="6"/>
  <c r="EG393" i="6" s="1"/>
  <c r="U392" i="6"/>
  <c r="ET393" i="6"/>
  <c r="ES393" i="6"/>
  <c r="ER393" i="6"/>
  <c r="EQ393" i="6"/>
  <c r="EJ393" i="6"/>
  <c r="EI393" i="6"/>
  <c r="EA393" i="6"/>
  <c r="EV393" i="6" s="1"/>
  <c r="BV393" i="6"/>
  <c r="BU393" i="6"/>
  <c r="BM393" i="6"/>
  <c r="EW393" i="6" s="1"/>
  <c r="BG393" i="6"/>
  <c r="BA393" i="6"/>
  <c r="AT393" i="6"/>
  <c r="EP393" i="6" s="1"/>
  <c r="AS393" i="6"/>
  <c r="EO393" i="6" s="1"/>
  <c r="AM393" i="6"/>
  <c r="EM393" i="6" s="1"/>
  <c r="AL393" i="6"/>
  <c r="AN393" i="6" s="1"/>
  <c r="AF393" i="6"/>
  <c r="AH393" i="6" s="1"/>
  <c r="AI393" i="6" s="1"/>
  <c r="AC393" i="6"/>
  <c r="Z393" i="6"/>
  <c r="T393" i="6"/>
  <c r="W418" i="6" l="1"/>
  <c r="W398" i="6"/>
  <c r="EH423" i="6"/>
  <c r="W408" i="6"/>
  <c r="EH428" i="6"/>
  <c r="W413" i="6"/>
  <c r="EH433" i="6"/>
  <c r="W438" i="6"/>
  <c r="W443" i="6"/>
  <c r="V393" i="6"/>
  <c r="EH393" i="6" s="1"/>
  <c r="BS393" i="6"/>
  <c r="CE393" i="6"/>
  <c r="BV387" i="6"/>
  <c r="EZ443" i="6"/>
  <c r="CF443" i="6"/>
  <c r="CA443" i="6"/>
  <c r="CG443" i="6" s="1"/>
  <c r="EZ438" i="6"/>
  <c r="CF438" i="6"/>
  <c r="CA438" i="6"/>
  <c r="CG438" i="6" s="1"/>
  <c r="EZ433" i="6"/>
  <c r="CF433" i="6"/>
  <c r="CA433" i="6"/>
  <c r="CG433" i="6" s="1"/>
  <c r="EZ428" i="6"/>
  <c r="CF428" i="6"/>
  <c r="CA428" i="6"/>
  <c r="CG428" i="6" s="1"/>
  <c r="EZ423" i="6"/>
  <c r="CF423" i="6"/>
  <c r="CA423" i="6"/>
  <c r="CG423" i="6" s="1"/>
  <c r="EZ418" i="6"/>
  <c r="CF418" i="6"/>
  <c r="CA418" i="6"/>
  <c r="CG418" i="6" s="1"/>
  <c r="EZ413" i="6"/>
  <c r="CF413" i="6"/>
  <c r="CA413" i="6"/>
  <c r="CG413" i="6" s="1"/>
  <c r="EZ408" i="6"/>
  <c r="CF408" i="6"/>
  <c r="CA408" i="6"/>
  <c r="CG408" i="6" s="1"/>
  <c r="EZ398" i="6"/>
  <c r="CF398" i="6"/>
  <c r="CA398" i="6"/>
  <c r="CG398" i="6" s="1"/>
  <c r="EL393" i="6"/>
  <c r="EN393" i="6"/>
  <c r="AO393" i="6"/>
  <c r="EY393" i="6"/>
  <c r="AU393" i="6"/>
  <c r="BW393" i="6"/>
  <c r="EB393" i="6"/>
  <c r="EU393" i="6" s="1"/>
  <c r="BL247" i="6"/>
  <c r="BK247" i="6"/>
  <c r="BF247" i="6"/>
  <c r="BE247" i="6"/>
  <c r="AZ247" i="6"/>
  <c r="AY247" i="6"/>
  <c r="BU846" i="6"/>
  <c r="BU831" i="6"/>
  <c r="BW831" i="6" s="1"/>
  <c r="EJ853" i="6"/>
  <c r="EI853" i="6"/>
  <c r="CG853" i="6"/>
  <c r="BV853" i="6"/>
  <c r="BW853" i="6"/>
  <c r="BK853" i="6"/>
  <c r="BL853" i="6" s="1"/>
  <c r="BJ853" i="6"/>
  <c r="BE853" i="6"/>
  <c r="BF853" i="6" s="1"/>
  <c r="BD853" i="6"/>
  <c r="AY853" i="6"/>
  <c r="AZ853" i="6" s="1"/>
  <c r="AX853" i="6"/>
  <c r="AS853" i="6"/>
  <c r="AT853" i="6" s="1"/>
  <c r="AR853" i="6"/>
  <c r="AM853" i="6"/>
  <c r="EM853" i="6" s="1"/>
  <c r="AL853" i="6"/>
  <c r="AN853" i="6" s="1"/>
  <c r="AG853" i="6"/>
  <c r="EK853" i="6" s="1"/>
  <c r="AF853" i="6"/>
  <c r="AH853" i="6" s="1"/>
  <c r="AC853" i="6"/>
  <c r="EJ846" i="6"/>
  <c r="EI846" i="6"/>
  <c r="CG846" i="6"/>
  <c r="BV846" i="6"/>
  <c r="BW846" i="6"/>
  <c r="BK846" i="6"/>
  <c r="BL846" i="6" s="1"/>
  <c r="BJ846" i="6"/>
  <c r="BE846" i="6"/>
  <c r="BF846" i="6" s="1"/>
  <c r="BD846" i="6"/>
  <c r="AY846" i="6"/>
  <c r="AZ846" i="6" s="1"/>
  <c r="AX846" i="6"/>
  <c r="AS846" i="6"/>
  <c r="AT846" i="6" s="1"/>
  <c r="AR846" i="6"/>
  <c r="AM846" i="6"/>
  <c r="EM846" i="6" s="1"/>
  <c r="AL846" i="6"/>
  <c r="AN846" i="6" s="1"/>
  <c r="AG846" i="6"/>
  <c r="EK846" i="6" s="1"/>
  <c r="AF846" i="6"/>
  <c r="AH846" i="6" s="1"/>
  <c r="AC846" i="6"/>
  <c r="EJ838" i="6"/>
  <c r="EI838" i="6"/>
  <c r="CG838" i="6"/>
  <c r="BV838" i="6"/>
  <c r="BW838" i="6"/>
  <c r="BK838" i="6"/>
  <c r="BL838" i="6" s="1"/>
  <c r="BJ838" i="6"/>
  <c r="BE838" i="6"/>
  <c r="BF838" i="6" s="1"/>
  <c r="BD838" i="6"/>
  <c r="AY838" i="6"/>
  <c r="AZ838" i="6" s="1"/>
  <c r="AX838" i="6"/>
  <c r="AS838" i="6"/>
  <c r="AT838" i="6" s="1"/>
  <c r="AR838" i="6"/>
  <c r="AM838" i="6"/>
  <c r="EM838" i="6" s="1"/>
  <c r="AL838" i="6"/>
  <c r="AN838" i="6" s="1"/>
  <c r="AG838" i="6"/>
  <c r="EK838" i="6" s="1"/>
  <c r="AH838" i="6"/>
  <c r="AC838" i="6"/>
  <c r="EJ831" i="6"/>
  <c r="EI831" i="6"/>
  <c r="CG831" i="6"/>
  <c r="BV831" i="6"/>
  <c r="BK831" i="6"/>
  <c r="EU831" i="6" s="1"/>
  <c r="BE831" i="6"/>
  <c r="BF831" i="6" s="1"/>
  <c r="BD831" i="6"/>
  <c r="AY831" i="6"/>
  <c r="AZ831" i="6" s="1"/>
  <c r="AX831" i="6"/>
  <c r="AS831" i="6"/>
  <c r="AT831" i="6" s="1"/>
  <c r="AR831" i="6"/>
  <c r="AM831" i="6"/>
  <c r="EM831" i="6" s="1"/>
  <c r="AL831" i="6"/>
  <c r="AG831" i="6"/>
  <c r="EK831" i="6" s="1"/>
  <c r="AF831" i="6"/>
  <c r="AH831" i="6" s="1"/>
  <c r="EV297" i="6"/>
  <c r="EU297" i="6"/>
  <c r="ET297" i="6"/>
  <c r="ES297" i="6"/>
  <c r="ER297" i="6"/>
  <c r="EQ297" i="6"/>
  <c r="AS297" i="6"/>
  <c r="EO297" i="6" s="1"/>
  <c r="AT297" i="6"/>
  <c r="EP297" i="6" s="1"/>
  <c r="BA297" i="6"/>
  <c r="BG285" i="6"/>
  <c r="BG286" i="6"/>
  <c r="BG287" i="6"/>
  <c r="BG288" i="6"/>
  <c r="BG290" i="6"/>
  <c r="BG291" i="6"/>
  <c r="BG292" i="6"/>
  <c r="BG293" i="6"/>
  <c r="BG294" i="6"/>
  <c r="BG295" i="6"/>
  <c r="BG296" i="6"/>
  <c r="BG297" i="6"/>
  <c r="BM269" i="6"/>
  <c r="EW269" i="6" s="1"/>
  <c r="BM270" i="6"/>
  <c r="EW270" i="6" s="1"/>
  <c r="BM271" i="6"/>
  <c r="EW271" i="6" s="1"/>
  <c r="BM272" i="6"/>
  <c r="EW272" i="6" s="1"/>
  <c r="BM273" i="6"/>
  <c r="EW273" i="6" s="1"/>
  <c r="BM274" i="6"/>
  <c r="EW274" i="6" s="1"/>
  <c r="BM275" i="6"/>
  <c r="EW275" i="6" s="1"/>
  <c r="BM276" i="6"/>
  <c r="EW276" i="6" s="1"/>
  <c r="BM277" i="6"/>
  <c r="EW277" i="6" s="1"/>
  <c r="BM278" i="6"/>
  <c r="EW278" i="6" s="1"/>
  <c r="BM279" i="6"/>
  <c r="EW279" i="6" s="1"/>
  <c r="BM280" i="6"/>
  <c r="EW280" i="6" s="1"/>
  <c r="BM281" i="6"/>
  <c r="EW281" i="6" s="1"/>
  <c r="BM282" i="6"/>
  <c r="EW282" i="6" s="1"/>
  <c r="BM283" i="6"/>
  <c r="EW283" i="6" s="1"/>
  <c r="BM284" i="6"/>
  <c r="EW284" i="6" s="1"/>
  <c r="BM285" i="6"/>
  <c r="EW285" i="6" s="1"/>
  <c r="BM286" i="6"/>
  <c r="EW286" i="6" s="1"/>
  <c r="BM287" i="6"/>
  <c r="EW287" i="6" s="1"/>
  <c r="BM288" i="6"/>
  <c r="EW288" i="6" s="1"/>
  <c r="BM290" i="6"/>
  <c r="EW290" i="6" s="1"/>
  <c r="BM291" i="6"/>
  <c r="EW291" i="6" s="1"/>
  <c r="BM292" i="6"/>
  <c r="EW292" i="6" s="1"/>
  <c r="BM293" i="6"/>
  <c r="EW293" i="6" s="1"/>
  <c r="BM294" i="6"/>
  <c r="EW294" i="6" s="1"/>
  <c r="BM295" i="6"/>
  <c r="EW295" i="6" s="1"/>
  <c r="BM296" i="6"/>
  <c r="EW296" i="6" s="1"/>
  <c r="BM297" i="6"/>
  <c r="EW297" i="6" s="1"/>
  <c r="BW297" i="6"/>
  <c r="EZ297" i="6" s="1"/>
  <c r="BU297" i="6"/>
  <c r="EM297" i="6"/>
  <c r="AL297" i="6"/>
  <c r="EN297" i="6" s="1"/>
  <c r="EK297" i="6"/>
  <c r="AF297" i="6"/>
  <c r="EL297" i="6" s="1"/>
  <c r="EI297" i="6"/>
  <c r="Z297" i="6"/>
  <c r="EJ297" i="6" s="1"/>
  <c r="EG297" i="6"/>
  <c r="T297" i="6"/>
  <c r="BS297" i="6" s="1"/>
  <c r="EV288" i="6"/>
  <c r="EU288" i="6"/>
  <c r="ET288" i="6"/>
  <c r="ES288" i="6"/>
  <c r="ER288" i="6"/>
  <c r="EQ288" i="6"/>
  <c r="BW288" i="6"/>
  <c r="CF288" i="6" s="1"/>
  <c r="BA269" i="6"/>
  <c r="BA270" i="6"/>
  <c r="BA271" i="6"/>
  <c r="BA272" i="6"/>
  <c r="BA273" i="6"/>
  <c r="BA274" i="6"/>
  <c r="BA275" i="6"/>
  <c r="BA276" i="6"/>
  <c r="BA277" i="6"/>
  <c r="BA278" i="6"/>
  <c r="BA279" i="6"/>
  <c r="BA280" i="6"/>
  <c r="BA281" i="6"/>
  <c r="BA282" i="6"/>
  <c r="BA283" i="6"/>
  <c r="BA284" i="6"/>
  <c r="BA285" i="6"/>
  <c r="BA286" i="6"/>
  <c r="BA287" i="6"/>
  <c r="BA288" i="6"/>
  <c r="BA290" i="6"/>
  <c r="BA291" i="6"/>
  <c r="AS288" i="6"/>
  <c r="EO288" i="6" s="1"/>
  <c r="AT288" i="6"/>
  <c r="EP288" i="6" s="1"/>
  <c r="EV280" i="6"/>
  <c r="EU280" i="6"/>
  <c r="ET280" i="6"/>
  <c r="ES280" i="6"/>
  <c r="ER280" i="6"/>
  <c r="EQ280" i="6"/>
  <c r="BV280" i="6"/>
  <c r="BW280" i="6" s="1"/>
  <c r="EZ280" i="6" s="1"/>
  <c r="BG265" i="6"/>
  <c r="BG266" i="6"/>
  <c r="BG267" i="6"/>
  <c r="BG268" i="6"/>
  <c r="BG269" i="6"/>
  <c r="BG270" i="6"/>
  <c r="BG271" i="6"/>
  <c r="BG272" i="6"/>
  <c r="BG273" i="6"/>
  <c r="BG274" i="6"/>
  <c r="BG275" i="6"/>
  <c r="BG276" i="6"/>
  <c r="BG277" i="6"/>
  <c r="BG278" i="6"/>
  <c r="BG279" i="6"/>
  <c r="BG280" i="6"/>
  <c r="BG281" i="6"/>
  <c r="BG282" i="6"/>
  <c r="AS267" i="6"/>
  <c r="AT267" i="6"/>
  <c r="AU267" i="6" s="1"/>
  <c r="AS268" i="6"/>
  <c r="AT268" i="6"/>
  <c r="AU268" i="6" s="1"/>
  <c r="AS269" i="6"/>
  <c r="AT269" i="6"/>
  <c r="AU269" i="6" s="1"/>
  <c r="AS270" i="6"/>
  <c r="AT270" i="6"/>
  <c r="AU270" i="6" s="1"/>
  <c r="AS271" i="6"/>
  <c r="AT271" i="6"/>
  <c r="AU271" i="6" s="1"/>
  <c r="AS272" i="6"/>
  <c r="EO272" i="6" s="1"/>
  <c r="AT272" i="6"/>
  <c r="AU272" i="6" s="1"/>
  <c r="AS273" i="6"/>
  <c r="AT273" i="6"/>
  <c r="AU273" i="6" s="1"/>
  <c r="AS274" i="6"/>
  <c r="AT274" i="6"/>
  <c r="AU274" i="6" s="1"/>
  <c r="AS275" i="6"/>
  <c r="AT275" i="6"/>
  <c r="AU275" i="6" s="1"/>
  <c r="AS276" i="6"/>
  <c r="AT276" i="6"/>
  <c r="AU276" i="6" s="1"/>
  <c r="AS277" i="6"/>
  <c r="AT277" i="6"/>
  <c r="AU277" i="6" s="1"/>
  <c r="AS278" i="6"/>
  <c r="AT278" i="6"/>
  <c r="AU278" i="6" s="1"/>
  <c r="AS279" i="6"/>
  <c r="AT279" i="6"/>
  <c r="AU279" i="6" s="1"/>
  <c r="AS280" i="6"/>
  <c r="EO280" i="6" s="1"/>
  <c r="AT280" i="6"/>
  <c r="AU280" i="6" s="1"/>
  <c r="AS281" i="6"/>
  <c r="AT281" i="6"/>
  <c r="AU281" i="6" s="1"/>
  <c r="AO279" i="6"/>
  <c r="EV272" i="6"/>
  <c r="EU272" i="6"/>
  <c r="ET272" i="6"/>
  <c r="ES272" i="6"/>
  <c r="ER272" i="6"/>
  <c r="EQ272" i="6"/>
  <c r="EV263" i="6"/>
  <c r="EU263" i="6"/>
  <c r="ET263" i="6"/>
  <c r="ES263" i="6"/>
  <c r="ER263" i="6"/>
  <c r="EQ263" i="6"/>
  <c r="BW263" i="6"/>
  <c r="CF263" i="6" s="1"/>
  <c r="BM263" i="6"/>
  <c r="EW263" i="6" s="1"/>
  <c r="BG263" i="6"/>
  <c r="BA263" i="6"/>
  <c r="AS263" i="6"/>
  <c r="EO263" i="6" s="1"/>
  <c r="AT263" i="6"/>
  <c r="EP263" i="6" s="1"/>
  <c r="AS255" i="6"/>
  <c r="EO255" i="6" s="1"/>
  <c r="AT255" i="6"/>
  <c r="AU255" i="6" s="1"/>
  <c r="BM255" i="6"/>
  <c r="EW255" i="6" s="1"/>
  <c r="BG255" i="6"/>
  <c r="BA255" i="6"/>
  <c r="EQ255" i="6"/>
  <c r="ER255" i="6"/>
  <c r="ES255" i="6"/>
  <c r="ET255" i="6"/>
  <c r="EU255" i="6"/>
  <c r="EV255" i="6"/>
  <c r="W393" i="6" l="1"/>
  <c r="AU297" i="6"/>
  <c r="EP272" i="6"/>
  <c r="EZ393" i="6"/>
  <c r="CF393" i="6"/>
  <c r="CA393" i="6"/>
  <c r="CG393" i="6" s="1"/>
  <c r="EP255" i="6"/>
  <c r="EH297" i="6"/>
  <c r="W297" i="6"/>
  <c r="AU263" i="6"/>
  <c r="CA263" i="6"/>
  <c r="CG263" i="6" s="1"/>
  <c r="EZ263" i="6"/>
  <c r="CE280" i="6"/>
  <c r="EY280" i="6"/>
  <c r="EY288" i="6"/>
  <c r="AI297" i="6"/>
  <c r="CE288" i="6"/>
  <c r="CE297" i="6"/>
  <c r="EY297" i="6"/>
  <c r="AN831" i="6"/>
  <c r="EN831" i="6" s="1"/>
  <c r="EY263" i="6"/>
  <c r="CE263" i="6"/>
  <c r="CA280" i="6"/>
  <c r="CG280" i="6" s="1"/>
  <c r="CF280" i="6"/>
  <c r="AU288" i="6"/>
  <c r="CA288" i="6"/>
  <c r="CG288" i="6" s="1"/>
  <c r="EZ288" i="6"/>
  <c r="AO297" i="6"/>
  <c r="AC297" i="6"/>
  <c r="CA297" i="6"/>
  <c r="CG297" i="6" s="1"/>
  <c r="CF297" i="6"/>
  <c r="EL853" i="6"/>
  <c r="AI853" i="6"/>
  <c r="EN853" i="6"/>
  <c r="AO853" i="6"/>
  <c r="CF853" i="6"/>
  <c r="AU853" i="6"/>
  <c r="ER853" i="6"/>
  <c r="BA853" i="6"/>
  <c r="ET853" i="6"/>
  <c r="BG853" i="6"/>
  <c r="EV853" i="6"/>
  <c r="BM853" i="6"/>
  <c r="EW853" i="6" s="1"/>
  <c r="CE853" i="6"/>
  <c r="EY853" i="6"/>
  <c r="EO853" i="6"/>
  <c r="EQ853" i="6"/>
  <c r="ES853" i="6"/>
  <c r="EU853" i="6"/>
  <c r="EL846" i="6"/>
  <c r="AI846" i="6"/>
  <c r="EN846" i="6"/>
  <c r="AO846" i="6"/>
  <c r="CF846" i="6"/>
  <c r="AU846" i="6"/>
  <c r="ER846" i="6"/>
  <c r="BA846" i="6"/>
  <c r="ET846" i="6"/>
  <c r="BG846" i="6"/>
  <c r="EV846" i="6"/>
  <c r="BM846" i="6"/>
  <c r="EW846" i="6" s="1"/>
  <c r="CE846" i="6"/>
  <c r="EY846" i="6"/>
  <c r="EO846" i="6"/>
  <c r="EQ846" i="6"/>
  <c r="ES846" i="6"/>
  <c r="EU846" i="6"/>
  <c r="EL838" i="6"/>
  <c r="AI838" i="6"/>
  <c r="EN838" i="6"/>
  <c r="AO838" i="6"/>
  <c r="CF838" i="6"/>
  <c r="AU838" i="6"/>
  <c r="ER838" i="6"/>
  <c r="BA838" i="6"/>
  <c r="ET838" i="6"/>
  <c r="BG838" i="6"/>
  <c r="EV838" i="6"/>
  <c r="BM838" i="6"/>
  <c r="EW838" i="6" s="1"/>
  <c r="CE838" i="6"/>
  <c r="EY838" i="6"/>
  <c r="EO838" i="6"/>
  <c r="EQ838" i="6"/>
  <c r="ES838" i="6"/>
  <c r="EU838" i="6"/>
  <c r="ER831" i="6"/>
  <c r="BA831" i="6"/>
  <c r="ET831" i="6"/>
  <c r="BG831" i="6"/>
  <c r="EL831" i="6"/>
  <c r="AI831" i="6"/>
  <c r="EP280" i="6"/>
  <c r="AU831" i="6"/>
  <c r="BL831" i="6"/>
  <c r="CE831" i="6"/>
  <c r="EO831" i="6"/>
  <c r="EY831" i="6"/>
  <c r="EQ831" i="6"/>
  <c r="ES831" i="6"/>
  <c r="CF831" i="6"/>
  <c r="BT272" i="6"/>
  <c r="EM288" i="6"/>
  <c r="AL288" i="6"/>
  <c r="AC283" i="6"/>
  <c r="AC284" i="6"/>
  <c r="AC285" i="6"/>
  <c r="AC286" i="6"/>
  <c r="EK288" i="6"/>
  <c r="AF288" i="6"/>
  <c r="EI288" i="6"/>
  <c r="Z288" i="6"/>
  <c r="EG288" i="6"/>
  <c r="T288" i="6"/>
  <c r="BS288" i="6" s="1"/>
  <c r="AM280" i="6"/>
  <c r="EM280" i="6" s="1"/>
  <c r="AL280" i="6"/>
  <c r="AN280" i="6" s="1"/>
  <c r="AG280" i="6"/>
  <c r="EK280" i="6" s="1"/>
  <c r="AF280" i="6"/>
  <c r="AH280" i="6" s="1"/>
  <c r="AA280" i="6"/>
  <c r="EI280" i="6" s="1"/>
  <c r="Z280" i="6"/>
  <c r="AB280" i="6" s="1"/>
  <c r="U280" i="6"/>
  <c r="EG280" i="6" s="1"/>
  <c r="T280" i="6"/>
  <c r="AL272" i="6"/>
  <c r="AF272" i="6"/>
  <c r="Z272" i="6"/>
  <c r="U271" i="6"/>
  <c r="V271" i="6"/>
  <c r="T272" i="6"/>
  <c r="BS272" i="6" s="1"/>
  <c r="AJ272" i="6"/>
  <c r="AD272" i="6"/>
  <c r="AG272" i="6" s="1"/>
  <c r="EK272" i="6" s="1"/>
  <c r="X272" i="6"/>
  <c r="AA272" i="6" s="1"/>
  <c r="EI272" i="6" s="1"/>
  <c r="R272" i="6"/>
  <c r="U272" i="6" s="1"/>
  <c r="EG272" i="6" s="1"/>
  <c r="Q272" i="6"/>
  <c r="EM263" i="6"/>
  <c r="AL263" i="6"/>
  <c r="EK263" i="6"/>
  <c r="AF263" i="6"/>
  <c r="AA262" i="6"/>
  <c r="AB262" i="6"/>
  <c r="EI263" i="6"/>
  <c r="Z263" i="6"/>
  <c r="EG263" i="6"/>
  <c r="T263" i="6"/>
  <c r="BS263" i="6" s="1"/>
  <c r="AM255" i="6"/>
  <c r="EM255" i="6" s="1"/>
  <c r="AL255" i="6"/>
  <c r="AN255" i="6" s="1"/>
  <c r="AF255" i="6"/>
  <c r="Z255" i="6"/>
  <c r="T255" i="6"/>
  <c r="BS255" i="6" s="1"/>
  <c r="AD255" i="6"/>
  <c r="AG255" i="6" s="1"/>
  <c r="EK255" i="6" s="1"/>
  <c r="X255" i="6"/>
  <c r="AA255" i="6" s="1"/>
  <c r="EI255" i="6" s="1"/>
  <c r="R255" i="6"/>
  <c r="V280" i="6" l="1"/>
  <c r="W280" i="6" s="1"/>
  <c r="BS280" i="6"/>
  <c r="BS247" i="6" s="1"/>
  <c r="BS1175" i="6" s="1"/>
  <c r="AO831" i="6"/>
  <c r="AN272" i="6"/>
  <c r="AO272" i="6" s="1"/>
  <c r="BV272" i="6"/>
  <c r="CE272" i="6" s="1"/>
  <c r="AI263" i="6"/>
  <c r="EL263" i="6"/>
  <c r="AO263" i="6"/>
  <c r="EN263" i="6"/>
  <c r="V255" i="6"/>
  <c r="BV255" i="6"/>
  <c r="AO255" i="6"/>
  <c r="EN255" i="6"/>
  <c r="W263" i="6"/>
  <c r="EH263" i="6"/>
  <c r="AC280" i="6"/>
  <c r="EJ280" i="6"/>
  <c r="AI280" i="6"/>
  <c r="EL280" i="6"/>
  <c r="EN280" i="6"/>
  <c r="AO280" i="6"/>
  <c r="EH288" i="6"/>
  <c r="W288" i="6"/>
  <c r="AC288" i="6"/>
  <c r="EJ288" i="6"/>
  <c r="EL288" i="6"/>
  <c r="AI288" i="6"/>
  <c r="EN288" i="6"/>
  <c r="AO288" i="6"/>
  <c r="EP853" i="6"/>
  <c r="EZ853" i="6"/>
  <c r="EP846" i="6"/>
  <c r="EZ846" i="6"/>
  <c r="EP838" i="6"/>
  <c r="EZ838" i="6"/>
  <c r="AC263" i="6"/>
  <c r="EJ263" i="6"/>
  <c r="EV831" i="6"/>
  <c r="BM831" i="6"/>
  <c r="EW831" i="6" s="1"/>
  <c r="EZ831" i="6"/>
  <c r="EP831" i="6"/>
  <c r="V272" i="6"/>
  <c r="AH255" i="6"/>
  <c r="AH272" i="6"/>
  <c r="U255" i="6"/>
  <c r="EG255" i="6" s="1"/>
  <c r="AB255" i="6"/>
  <c r="AB272" i="6"/>
  <c r="AM272" i="6"/>
  <c r="EM272" i="6" s="1"/>
  <c r="EH280" i="6" l="1"/>
  <c r="BV247" i="6"/>
  <c r="EN272" i="6"/>
  <c r="EY272" i="6"/>
  <c r="BW272" i="6"/>
  <c r="CF272" i="6" s="1"/>
  <c r="AC255" i="6"/>
  <c r="EJ255" i="6"/>
  <c r="EL272" i="6"/>
  <c r="AI272" i="6"/>
  <c r="W255" i="6"/>
  <c r="EH255" i="6"/>
  <c r="AC272" i="6"/>
  <c r="EJ272" i="6"/>
  <c r="AI255" i="6"/>
  <c r="EL255" i="6"/>
  <c r="BW255" i="6"/>
  <c r="CE255" i="6"/>
  <c r="EY255" i="6"/>
  <c r="W272" i="6"/>
  <c r="EH272" i="6"/>
  <c r="ES515" i="6"/>
  <c r="ET515" i="6"/>
  <c r="EU515" i="6"/>
  <c r="EV515" i="6"/>
  <c r="BV515" i="6"/>
  <c r="BU515" i="6"/>
  <c r="AY515" i="6"/>
  <c r="AX515" i="6"/>
  <c r="AZ515" i="6" s="1"/>
  <c r="AS515" i="6"/>
  <c r="AR515" i="6"/>
  <c r="AT515" i="6" s="1"/>
  <c r="AM515" i="6"/>
  <c r="AL515" i="6"/>
  <c r="AN515" i="6" s="1"/>
  <c r="AI513" i="6"/>
  <c r="AG515" i="6"/>
  <c r="AF515" i="6"/>
  <c r="AH515" i="6" s="1"/>
  <c r="AC513" i="6"/>
  <c r="AA515" i="6"/>
  <c r="EI515" i="6" s="1"/>
  <c r="Z515" i="6"/>
  <c r="ES525" i="6"/>
  <c r="ET525" i="6"/>
  <c r="EU525" i="6"/>
  <c r="EV525" i="6"/>
  <c r="EH525" i="6"/>
  <c r="EG525" i="6"/>
  <c r="EY525" i="6"/>
  <c r="EQ525" i="6"/>
  <c r="EN525" i="6"/>
  <c r="EM525" i="6"/>
  <c r="AF525" i="6"/>
  <c r="EI525" i="6"/>
  <c r="Z525" i="6"/>
  <c r="AH524" i="6"/>
  <c r="AI524" i="6" s="1"/>
  <c r="AG524" i="6"/>
  <c r="EK525" i="6"/>
  <c r="AT525" i="6" l="1"/>
  <c r="EP525" i="6" s="1"/>
  <c r="EO515" i="6"/>
  <c r="AI515" i="6"/>
  <c r="EM515" i="6"/>
  <c r="EQ515" i="6"/>
  <c r="EK515" i="6"/>
  <c r="EY515" i="6"/>
  <c r="EZ272" i="6"/>
  <c r="CA272" i="6"/>
  <c r="CG272" i="6" s="1"/>
  <c r="CF255" i="6"/>
  <c r="EZ255" i="6"/>
  <c r="CA255" i="6"/>
  <c r="CG255" i="6" s="1"/>
  <c r="AB515" i="6"/>
  <c r="EJ515" i="6" s="1"/>
  <c r="BW525" i="6"/>
  <c r="BW515" i="6"/>
  <c r="EZ515" i="6" s="1"/>
  <c r="AU515" i="6"/>
  <c r="EP515" i="6"/>
  <c r="EN515" i="6"/>
  <c r="AO515" i="6"/>
  <c r="ER515" i="6"/>
  <c r="BA515" i="6"/>
  <c r="ER525" i="6"/>
  <c r="EL515" i="6"/>
  <c r="EL525" i="6"/>
  <c r="EO525" i="6"/>
  <c r="EM390" i="6"/>
  <c r="EN390" i="6"/>
  <c r="EM396" i="6"/>
  <c r="EN396" i="6"/>
  <c r="EM401" i="6"/>
  <c r="EN401" i="6"/>
  <c r="EM406" i="6"/>
  <c r="EN406" i="6"/>
  <c r="EM411" i="6"/>
  <c r="EN411" i="6"/>
  <c r="EM416" i="6"/>
  <c r="EN416" i="6"/>
  <c r="EM421" i="6"/>
  <c r="EN421" i="6"/>
  <c r="EM426" i="6"/>
  <c r="EN426" i="6"/>
  <c r="EM431" i="6"/>
  <c r="EN431" i="6"/>
  <c r="EM436" i="6"/>
  <c r="EN436" i="6"/>
  <c r="EM441" i="6"/>
  <c r="EN441" i="6"/>
  <c r="CZ440" i="6"/>
  <c r="DK440" i="6" s="1"/>
  <c r="EE440" i="6" s="1"/>
  <c r="EF440" i="6" s="1"/>
  <c r="CZ435" i="6"/>
  <c r="DK435" i="6" s="1"/>
  <c r="EE435" i="6" s="1"/>
  <c r="EF435" i="6" s="1"/>
  <c r="CZ430" i="6"/>
  <c r="DK430" i="6" s="1"/>
  <c r="EE430" i="6" s="1"/>
  <c r="EF430" i="6" s="1"/>
  <c r="CZ425" i="6"/>
  <c r="DK425" i="6" s="1"/>
  <c r="EE425" i="6" s="1"/>
  <c r="EF425" i="6" s="1"/>
  <c r="CZ420" i="6"/>
  <c r="DK420" i="6" s="1"/>
  <c r="EE420" i="6" s="1"/>
  <c r="EF420" i="6" s="1"/>
  <c r="CZ415" i="6"/>
  <c r="DK415" i="6" s="1"/>
  <c r="EE415" i="6" s="1"/>
  <c r="EF415" i="6" s="1"/>
  <c r="CZ410" i="6"/>
  <c r="DK410" i="6" s="1"/>
  <c r="EE410" i="6" s="1"/>
  <c r="EF410" i="6" s="1"/>
  <c r="CZ405" i="6"/>
  <c r="DK405" i="6" s="1"/>
  <c r="EE405" i="6" s="1"/>
  <c r="EF405" i="6" s="1"/>
  <c r="CZ400" i="6"/>
  <c r="DK400" i="6" s="1"/>
  <c r="EE400" i="6" s="1"/>
  <c r="EF400" i="6" s="1"/>
  <c r="CZ395" i="6"/>
  <c r="DK395" i="6" s="1"/>
  <c r="EE395" i="6" s="1"/>
  <c r="EF395" i="6" s="1"/>
  <c r="CZ389" i="6"/>
  <c r="DK389" i="6" s="1"/>
  <c r="EE389" i="6" s="1"/>
  <c r="EF389" i="6" s="1"/>
  <c r="CZ394" i="6"/>
  <c r="CZ399" i="6"/>
  <c r="CZ404" i="6"/>
  <c r="CZ409" i="6"/>
  <c r="CZ414" i="6"/>
  <c r="CZ419" i="6"/>
  <c r="CZ424" i="6"/>
  <c r="CZ429" i="6"/>
  <c r="CZ434" i="6"/>
  <c r="CZ439" i="6"/>
  <c r="CZ388" i="6"/>
  <c r="DE440" i="6"/>
  <c r="DS440" i="6" s="1"/>
  <c r="DE435" i="6"/>
  <c r="DS435" i="6" s="1"/>
  <c r="DE430" i="6"/>
  <c r="DS430" i="6" s="1"/>
  <c r="DE425" i="6"/>
  <c r="DS425" i="6" s="1"/>
  <c r="DE420" i="6"/>
  <c r="DS420" i="6" s="1"/>
  <c r="DE415" i="6"/>
  <c r="DS415" i="6" s="1"/>
  <c r="DE410" i="6"/>
  <c r="DS410" i="6" s="1"/>
  <c r="DE405" i="6"/>
  <c r="DS405" i="6" s="1"/>
  <c r="DE400" i="6"/>
  <c r="DS400" i="6" s="1"/>
  <c r="DE395" i="6"/>
  <c r="DS395" i="6" s="1"/>
  <c r="DE389" i="6"/>
  <c r="DS389" i="6" s="1"/>
  <c r="EZ525" i="6" l="1"/>
  <c r="CF525" i="6"/>
  <c r="AU525" i="6"/>
  <c r="AC515" i="6"/>
  <c r="EJ525" i="6"/>
  <c r="AC525" i="6"/>
  <c r="DT389" i="6"/>
  <c r="EM389" i="6" s="1"/>
  <c r="EN389" i="6"/>
  <c r="DT410" i="6"/>
  <c r="EM410" i="6" s="1"/>
  <c r="EN410" i="6"/>
  <c r="DT420" i="6"/>
  <c r="EM420" i="6" s="1"/>
  <c r="EN420" i="6"/>
  <c r="DT430" i="6"/>
  <c r="EM430" i="6" s="1"/>
  <c r="EN430" i="6"/>
  <c r="DT440" i="6"/>
  <c r="EM440" i="6" s="1"/>
  <c r="EN440" i="6"/>
  <c r="DT400" i="6"/>
  <c r="EM400" i="6" s="1"/>
  <c r="EN400" i="6"/>
  <c r="DT395" i="6"/>
  <c r="EM395" i="6" s="1"/>
  <c r="EN395" i="6"/>
  <c r="DT405" i="6"/>
  <c r="EM405" i="6" s="1"/>
  <c r="EN405" i="6"/>
  <c r="DT415" i="6"/>
  <c r="EM415" i="6" s="1"/>
  <c r="EN415" i="6"/>
  <c r="DT425" i="6"/>
  <c r="EM425" i="6" s="1"/>
  <c r="EN425" i="6"/>
  <c r="DT435" i="6"/>
  <c r="EM435" i="6" s="1"/>
  <c r="EN435" i="6"/>
  <c r="CO395" i="6" l="1"/>
  <c r="CP395" i="6"/>
  <c r="CQ395" i="6"/>
  <c r="CO400" i="6"/>
  <c r="CP400" i="6"/>
  <c r="CQ400" i="6"/>
  <c r="CO405" i="6"/>
  <c r="CP405" i="6"/>
  <c r="CQ405" i="6"/>
  <c r="CO410" i="6"/>
  <c r="CP410" i="6"/>
  <c r="CQ410" i="6"/>
  <c r="CO415" i="6"/>
  <c r="CP415" i="6"/>
  <c r="CQ415" i="6"/>
  <c r="CO420" i="6"/>
  <c r="CP420" i="6"/>
  <c r="CQ420" i="6"/>
  <c r="CO425" i="6"/>
  <c r="CP425" i="6"/>
  <c r="CQ425" i="6"/>
  <c r="CO430" i="6"/>
  <c r="CP430" i="6"/>
  <c r="CQ430" i="6"/>
  <c r="CO435" i="6"/>
  <c r="CP435" i="6"/>
  <c r="CQ435" i="6"/>
  <c r="CO440" i="6"/>
  <c r="CP440" i="6"/>
  <c r="CQ440" i="6"/>
  <c r="EM402" i="6" l="1"/>
  <c r="BW402" i="6"/>
  <c r="AG402" i="6"/>
  <c r="AA402" i="6"/>
  <c r="T442" i="6"/>
  <c r="T441" i="6"/>
  <c r="T440" i="6"/>
  <c r="BS440" i="6" s="1"/>
  <c r="T439" i="6"/>
  <c r="BS439" i="6" s="1"/>
  <c r="T437" i="6"/>
  <c r="T436" i="6"/>
  <c r="T435" i="6"/>
  <c r="BS435" i="6" s="1"/>
  <c r="T434" i="6"/>
  <c r="BS434" i="6" s="1"/>
  <c r="T432" i="6"/>
  <c r="T431" i="6"/>
  <c r="T430" i="6"/>
  <c r="BS430" i="6" s="1"/>
  <c r="T429" i="6"/>
  <c r="BS429" i="6" s="1"/>
  <c r="T427" i="6"/>
  <c r="T426" i="6"/>
  <c r="T425" i="6"/>
  <c r="BS425" i="6" s="1"/>
  <c r="T424" i="6"/>
  <c r="BS424" i="6" s="1"/>
  <c r="T422" i="6"/>
  <c r="T421" i="6"/>
  <c r="T420" i="6"/>
  <c r="BS420" i="6" s="1"/>
  <c r="T419" i="6"/>
  <c r="BS419" i="6" s="1"/>
  <c r="T417" i="6"/>
  <c r="T416" i="6"/>
  <c r="T415" i="6"/>
  <c r="BS415" i="6" s="1"/>
  <c r="T414" i="6"/>
  <c r="BS414" i="6" s="1"/>
  <c r="T412" i="6"/>
  <c r="T411" i="6"/>
  <c r="T410" i="6"/>
  <c r="BS410" i="6" s="1"/>
  <c r="T409" i="6"/>
  <c r="BS409" i="6" s="1"/>
  <c r="T407" i="6"/>
  <c r="T405" i="6"/>
  <c r="BS405" i="6" s="1"/>
  <c r="T404" i="6"/>
  <c r="BS404" i="6" s="1"/>
  <c r="T402" i="6"/>
  <c r="T401" i="6"/>
  <c r="BS401" i="6" s="1"/>
  <c r="T400" i="6"/>
  <c r="BS400" i="6" s="1"/>
  <c r="T399" i="6"/>
  <c r="BS399" i="6" s="1"/>
  <c r="T397" i="6"/>
  <c r="T396" i="6"/>
  <c r="BS396" i="6" s="1"/>
  <c r="T395" i="6"/>
  <c r="BS395" i="6" s="1"/>
  <c r="T394" i="6"/>
  <c r="BS394" i="6" s="1"/>
  <c r="T392" i="6"/>
  <c r="T391" i="6"/>
  <c r="BS391" i="6" s="1"/>
  <c r="T390" i="6"/>
  <c r="BS390" i="6" s="1"/>
  <c r="T389" i="6"/>
  <c r="BS389" i="6" s="1"/>
  <c r="T388" i="6"/>
  <c r="BS388" i="6" s="1"/>
  <c r="Z442" i="6"/>
  <c r="AB442" i="6" s="1"/>
  <c r="EJ442" i="6" s="1"/>
  <c r="Z441" i="6"/>
  <c r="Z440" i="6"/>
  <c r="Z439" i="6"/>
  <c r="Z437" i="6"/>
  <c r="AB437" i="6" s="1"/>
  <c r="EJ437" i="6" s="1"/>
  <c r="Z436" i="6"/>
  <c r="Z435" i="6"/>
  <c r="Z434" i="6"/>
  <c r="Z432" i="6"/>
  <c r="AB432" i="6" s="1"/>
  <c r="EJ432" i="6" s="1"/>
  <c r="Z431" i="6"/>
  <c r="Z430" i="6"/>
  <c r="Z429" i="6"/>
  <c r="Z427" i="6"/>
  <c r="AB427" i="6" s="1"/>
  <c r="EJ427" i="6" s="1"/>
  <c r="Z426" i="6"/>
  <c r="Z425" i="6"/>
  <c r="Z424" i="6"/>
  <c r="Z422" i="6"/>
  <c r="AB422" i="6" s="1"/>
  <c r="EJ422" i="6" s="1"/>
  <c r="Z421" i="6"/>
  <c r="Z420" i="6"/>
  <c r="Z419" i="6"/>
  <c r="Z417" i="6"/>
  <c r="AB417" i="6" s="1"/>
  <c r="EJ417" i="6" s="1"/>
  <c r="Z416" i="6"/>
  <c r="Z415" i="6"/>
  <c r="Z414" i="6"/>
  <c r="Z412" i="6"/>
  <c r="AB412" i="6" s="1"/>
  <c r="AC412" i="6" s="1"/>
  <c r="Z411" i="6"/>
  <c r="Z410" i="6"/>
  <c r="Z409" i="6"/>
  <c r="Z407" i="6"/>
  <c r="AB407" i="6" s="1"/>
  <c r="EJ407" i="6" s="1"/>
  <c r="Z406" i="6"/>
  <c r="Z405" i="6"/>
  <c r="Z404" i="6"/>
  <c r="Z402" i="6"/>
  <c r="AB402" i="6" s="1"/>
  <c r="AC402" i="6" s="1"/>
  <c r="Z401" i="6"/>
  <c r="EJ401" i="6" s="1"/>
  <c r="Z400" i="6"/>
  <c r="Z399" i="6"/>
  <c r="Z397" i="6"/>
  <c r="AB397" i="6" s="1"/>
  <c r="Z396" i="6"/>
  <c r="Z395" i="6"/>
  <c r="Z394" i="6"/>
  <c r="Z392" i="6"/>
  <c r="Z391" i="6"/>
  <c r="Z390" i="6"/>
  <c r="Z389" i="6"/>
  <c r="Z388" i="6"/>
  <c r="AF442" i="6"/>
  <c r="AH442" i="6" s="1"/>
  <c r="EL442" i="6" s="1"/>
  <c r="AF441" i="6"/>
  <c r="EL441" i="6" s="1"/>
  <c r="AF440" i="6"/>
  <c r="AF439" i="6"/>
  <c r="AF437" i="6"/>
  <c r="AH437" i="6" s="1"/>
  <c r="EL437" i="6" s="1"/>
  <c r="AF436" i="6"/>
  <c r="EL436" i="6" s="1"/>
  <c r="AF435" i="6"/>
  <c r="AF434" i="6"/>
  <c r="AF432" i="6"/>
  <c r="AH432" i="6" s="1"/>
  <c r="EL432" i="6" s="1"/>
  <c r="AF431" i="6"/>
  <c r="EL431" i="6" s="1"/>
  <c r="AF430" i="6"/>
  <c r="AF429" i="6"/>
  <c r="AF427" i="6"/>
  <c r="AH427" i="6" s="1"/>
  <c r="EL427" i="6" s="1"/>
  <c r="AF426" i="6"/>
  <c r="EL426" i="6" s="1"/>
  <c r="AF425" i="6"/>
  <c r="AF424" i="6"/>
  <c r="AF422" i="6"/>
  <c r="AH422" i="6" s="1"/>
  <c r="EL422" i="6" s="1"/>
  <c r="AF421" i="6"/>
  <c r="EL421" i="6" s="1"/>
  <c r="AF420" i="6"/>
  <c r="AF419" i="6"/>
  <c r="AF417" i="6"/>
  <c r="AH417" i="6" s="1"/>
  <c r="EL417" i="6" s="1"/>
  <c r="AF416" i="6"/>
  <c r="EL416" i="6" s="1"/>
  <c r="AF415" i="6"/>
  <c r="AF414" i="6"/>
  <c r="AF412" i="6"/>
  <c r="AH412" i="6" s="1"/>
  <c r="AI412" i="6" s="1"/>
  <c r="AF411" i="6"/>
  <c r="EL411" i="6" s="1"/>
  <c r="AF410" i="6"/>
  <c r="AF409" i="6"/>
  <c r="AF407" i="6"/>
  <c r="AH407" i="6" s="1"/>
  <c r="EL407" i="6" s="1"/>
  <c r="AF406" i="6"/>
  <c r="AF405" i="6"/>
  <c r="AF404" i="6"/>
  <c r="AF402" i="6"/>
  <c r="AH402" i="6" s="1"/>
  <c r="AF401" i="6"/>
  <c r="EL401" i="6" s="1"/>
  <c r="AF400" i="6"/>
  <c r="AF399" i="6"/>
  <c r="AF397" i="6"/>
  <c r="AH397" i="6" s="1"/>
  <c r="EL397" i="6" s="1"/>
  <c r="AF396" i="6"/>
  <c r="EL396" i="6" s="1"/>
  <c r="AF395" i="6"/>
  <c r="AF394" i="6"/>
  <c r="AF392" i="6"/>
  <c r="AH392" i="6" s="1"/>
  <c r="AF391" i="6"/>
  <c r="AF390" i="6"/>
  <c r="AF389" i="6"/>
  <c r="AF388" i="6"/>
  <c r="EM442" i="6"/>
  <c r="AL442" i="6"/>
  <c r="EN442" i="6" s="1"/>
  <c r="AL441" i="6"/>
  <c r="AL440" i="6"/>
  <c r="AL439" i="6"/>
  <c r="AL437" i="6"/>
  <c r="AL436" i="6"/>
  <c r="AL435" i="6"/>
  <c r="AL434" i="6"/>
  <c r="AL432" i="6"/>
  <c r="AL431" i="6"/>
  <c r="AL430" i="6"/>
  <c r="AL429" i="6"/>
  <c r="AL427" i="6"/>
  <c r="AL426" i="6"/>
  <c r="AL425" i="6"/>
  <c r="AL424" i="6"/>
  <c r="AL422" i="6"/>
  <c r="AL421" i="6"/>
  <c r="AL420" i="6"/>
  <c r="AL419" i="6"/>
  <c r="AL417" i="6"/>
  <c r="AL416" i="6"/>
  <c r="AL415" i="6"/>
  <c r="AL414" i="6"/>
  <c r="AL412" i="6"/>
  <c r="AL411" i="6"/>
  <c r="AL410" i="6"/>
  <c r="AL409" i="6"/>
  <c r="AL407" i="6"/>
  <c r="EN407" i="6" s="1"/>
  <c r="AL406" i="6"/>
  <c r="AL405" i="6"/>
  <c r="AL404" i="6"/>
  <c r="AL402" i="6"/>
  <c r="EN402" i="6" s="1"/>
  <c r="AL401" i="6"/>
  <c r="AL400" i="6"/>
  <c r="AL399" i="6"/>
  <c r="AL397" i="6"/>
  <c r="AL396" i="6"/>
  <c r="AL395" i="6"/>
  <c r="AL394" i="6"/>
  <c r="AL392" i="6"/>
  <c r="AL391" i="6"/>
  <c r="AL390" i="6"/>
  <c r="AL389" i="6"/>
  <c r="AL388" i="6"/>
  <c r="BU389" i="6"/>
  <c r="BU390" i="6"/>
  <c r="BU391" i="6"/>
  <c r="BU392" i="6"/>
  <c r="BU394" i="6"/>
  <c r="BU395" i="6"/>
  <c r="BU396" i="6"/>
  <c r="BU397" i="6"/>
  <c r="BU399" i="6"/>
  <c r="BU400" i="6"/>
  <c r="BU401" i="6"/>
  <c r="BU402" i="6"/>
  <c r="BU404" i="6"/>
  <c r="BU405" i="6"/>
  <c r="BU406" i="6"/>
  <c r="BU407" i="6"/>
  <c r="BU409" i="6"/>
  <c r="BU410" i="6"/>
  <c r="BU411" i="6"/>
  <c r="BU412" i="6"/>
  <c r="BU414" i="6"/>
  <c r="BU415" i="6"/>
  <c r="BU416" i="6"/>
  <c r="BU417" i="6"/>
  <c r="BU419" i="6"/>
  <c r="BU420" i="6"/>
  <c r="BU421" i="6"/>
  <c r="BU422" i="6"/>
  <c r="BU424" i="6"/>
  <c r="BU425" i="6"/>
  <c r="BU426" i="6"/>
  <c r="BU427" i="6"/>
  <c r="BU429" i="6"/>
  <c r="BU430" i="6"/>
  <c r="BU431" i="6"/>
  <c r="BU432" i="6"/>
  <c r="BU434" i="6"/>
  <c r="BU435" i="6"/>
  <c r="BU436" i="6"/>
  <c r="BU437" i="6"/>
  <c r="BU439" i="6"/>
  <c r="BU440" i="6"/>
  <c r="BU441" i="6"/>
  <c r="BU442" i="6"/>
  <c r="BU388" i="6"/>
  <c r="AO440" i="6"/>
  <c r="AO441" i="6"/>
  <c r="AO435" i="6"/>
  <c r="AO436" i="6"/>
  <c r="AO430" i="6"/>
  <c r="AO431" i="6"/>
  <c r="AO425" i="6"/>
  <c r="AO426" i="6"/>
  <c r="AO420" i="6"/>
  <c r="AO421" i="6"/>
  <c r="AO415" i="6"/>
  <c r="AO416" i="6"/>
  <c r="AO410" i="6"/>
  <c r="AO411" i="6"/>
  <c r="AO405" i="6"/>
  <c r="AO406" i="6"/>
  <c r="AO400" i="6"/>
  <c r="AO401" i="6"/>
  <c r="AO395" i="6"/>
  <c r="AO396" i="6"/>
  <c r="ET441" i="6"/>
  <c r="ES441" i="6"/>
  <c r="ER441" i="6"/>
  <c r="EQ441" i="6"/>
  <c r="EA441" i="6"/>
  <c r="EV441" i="6" s="1"/>
  <c r="CE441" i="6"/>
  <c r="BM441" i="6"/>
  <c r="EW441" i="6" s="1"/>
  <c r="BG441" i="6"/>
  <c r="BA441" i="6"/>
  <c r="AT441" i="6"/>
  <c r="EP441" i="6" s="1"/>
  <c r="AS441" i="6"/>
  <c r="EO441" i="6" s="1"/>
  <c r="EK441" i="6"/>
  <c r="EJ441" i="6"/>
  <c r="EI441" i="6"/>
  <c r="EG441" i="6"/>
  <c r="ET442" i="6"/>
  <c r="ES442" i="6"/>
  <c r="ER442" i="6"/>
  <c r="EQ442" i="6"/>
  <c r="EA442" i="6"/>
  <c r="EV442" i="6" s="1"/>
  <c r="CE442" i="6"/>
  <c r="BM442" i="6"/>
  <c r="EW442" i="6" s="1"/>
  <c r="BG442" i="6"/>
  <c r="BA442" i="6"/>
  <c r="AT442" i="6"/>
  <c r="EP442" i="6" s="1"/>
  <c r="AS442" i="6"/>
  <c r="EO442" i="6" s="1"/>
  <c r="AG442" i="6"/>
  <c r="EK442" i="6" s="1"/>
  <c r="AA442" i="6"/>
  <c r="EI442" i="6" s="1"/>
  <c r="U442" i="6"/>
  <c r="EG442" i="6" s="1"/>
  <c r="ET436" i="6"/>
  <c r="ES436" i="6"/>
  <c r="ER436" i="6"/>
  <c r="EQ436" i="6"/>
  <c r="EA436" i="6"/>
  <c r="EV436" i="6" s="1"/>
  <c r="CE436" i="6"/>
  <c r="BM436" i="6"/>
  <c r="EW436" i="6" s="1"/>
  <c r="BG436" i="6"/>
  <c r="BA436" i="6"/>
  <c r="AT436" i="6"/>
  <c r="EP436" i="6" s="1"/>
  <c r="AS436" i="6"/>
  <c r="EO436" i="6" s="1"/>
  <c r="EK436" i="6"/>
  <c r="EJ436" i="6"/>
  <c r="EI436" i="6"/>
  <c r="EG436" i="6"/>
  <c r="ET437" i="6"/>
  <c r="ES437" i="6"/>
  <c r="ER437" i="6"/>
  <c r="EQ437" i="6"/>
  <c r="EA437" i="6"/>
  <c r="EV437" i="6" s="1"/>
  <c r="CE437" i="6"/>
  <c r="BM437" i="6"/>
  <c r="EW437" i="6" s="1"/>
  <c r="BG437" i="6"/>
  <c r="BA437" i="6"/>
  <c r="AT437" i="6"/>
  <c r="EP437" i="6" s="1"/>
  <c r="AS437" i="6"/>
  <c r="EO437" i="6" s="1"/>
  <c r="EN437" i="6"/>
  <c r="EM437" i="6"/>
  <c r="AG437" i="6"/>
  <c r="EK437" i="6" s="1"/>
  <c r="AA437" i="6"/>
  <c r="EI437" i="6" s="1"/>
  <c r="U437" i="6"/>
  <c r="EG437" i="6" s="1"/>
  <c r="ET431" i="6"/>
  <c r="ES431" i="6"/>
  <c r="ER431" i="6"/>
  <c r="EQ431" i="6"/>
  <c r="EA431" i="6"/>
  <c r="EV431" i="6" s="1"/>
  <c r="CE431" i="6"/>
  <c r="BM431" i="6"/>
  <c r="EW431" i="6" s="1"/>
  <c r="BG431" i="6"/>
  <c r="BA431" i="6"/>
  <c r="AT431" i="6"/>
  <c r="EP431" i="6" s="1"/>
  <c r="AS431" i="6"/>
  <c r="EO431" i="6" s="1"/>
  <c r="EK431" i="6"/>
  <c r="EJ431" i="6"/>
  <c r="EI431" i="6"/>
  <c r="EG431" i="6"/>
  <c r="ET432" i="6"/>
  <c r="ES432" i="6"/>
  <c r="ER432" i="6"/>
  <c r="EQ432" i="6"/>
  <c r="EA432" i="6"/>
  <c r="EV432" i="6" s="1"/>
  <c r="CE432" i="6"/>
  <c r="BM432" i="6"/>
  <c r="EW432" i="6" s="1"/>
  <c r="BG432" i="6"/>
  <c r="BA432" i="6"/>
  <c r="AT432" i="6"/>
  <c r="EP432" i="6" s="1"/>
  <c r="AS432" i="6"/>
  <c r="EO432" i="6" s="1"/>
  <c r="EN432" i="6"/>
  <c r="EM432" i="6"/>
  <c r="AG432" i="6"/>
  <c r="EK432" i="6" s="1"/>
  <c r="AA432" i="6"/>
  <c r="EI432" i="6" s="1"/>
  <c r="U432" i="6"/>
  <c r="EG432" i="6" s="1"/>
  <c r="ET426" i="6"/>
  <c r="ES426" i="6"/>
  <c r="ER426" i="6"/>
  <c r="EQ426" i="6"/>
  <c r="EA426" i="6"/>
  <c r="EV426" i="6" s="1"/>
  <c r="CE426" i="6"/>
  <c r="BM426" i="6"/>
  <c r="EW426" i="6" s="1"/>
  <c r="BG426" i="6"/>
  <c r="BA426" i="6"/>
  <c r="AT426" i="6"/>
  <c r="EP426" i="6" s="1"/>
  <c r="AS426" i="6"/>
  <c r="EO426" i="6" s="1"/>
  <c r="EK426" i="6"/>
  <c r="EJ426" i="6"/>
  <c r="EI426" i="6"/>
  <c r="EG426" i="6"/>
  <c r="ET427" i="6"/>
  <c r="ES427" i="6"/>
  <c r="ER427" i="6"/>
  <c r="EQ427" i="6"/>
  <c r="EA427" i="6"/>
  <c r="EV427" i="6" s="1"/>
  <c r="CE427" i="6"/>
  <c r="BM427" i="6"/>
  <c r="EW427" i="6" s="1"/>
  <c r="BG427" i="6"/>
  <c r="BA427" i="6"/>
  <c r="AT427" i="6"/>
  <c r="EP427" i="6" s="1"/>
  <c r="AS427" i="6"/>
  <c r="EO427" i="6" s="1"/>
  <c r="EN427" i="6"/>
  <c r="EM427" i="6"/>
  <c r="AG427" i="6"/>
  <c r="EK427" i="6" s="1"/>
  <c r="AA427" i="6"/>
  <c r="EI427" i="6" s="1"/>
  <c r="U427" i="6"/>
  <c r="EG427" i="6" s="1"/>
  <c r="ET421" i="6"/>
  <c r="ES421" i="6"/>
  <c r="ER421" i="6"/>
  <c r="EQ421" i="6"/>
  <c r="EA421" i="6"/>
  <c r="EV421" i="6" s="1"/>
  <c r="CE421" i="6"/>
  <c r="BM421" i="6"/>
  <c r="EW421" i="6" s="1"/>
  <c r="BG421" i="6"/>
  <c r="BA421" i="6"/>
  <c r="AT421" i="6"/>
  <c r="EP421" i="6" s="1"/>
  <c r="AS421" i="6"/>
  <c r="EO421" i="6" s="1"/>
  <c r="EK421" i="6"/>
  <c r="EJ421" i="6"/>
  <c r="EI421" i="6"/>
  <c r="EG421" i="6"/>
  <c r="ET422" i="6"/>
  <c r="ES422" i="6"/>
  <c r="ER422" i="6"/>
  <c r="EQ422" i="6"/>
  <c r="EA422" i="6"/>
  <c r="EV422" i="6" s="1"/>
  <c r="CE422" i="6"/>
  <c r="BM422" i="6"/>
  <c r="EW422" i="6" s="1"/>
  <c r="BG422" i="6"/>
  <c r="BA422" i="6"/>
  <c r="AT422" i="6"/>
  <c r="EP422" i="6" s="1"/>
  <c r="AS422" i="6"/>
  <c r="EO422" i="6" s="1"/>
  <c r="EN422" i="6"/>
  <c r="EM422" i="6"/>
  <c r="AG422" i="6"/>
  <c r="EK422" i="6" s="1"/>
  <c r="AA422" i="6"/>
  <c r="EI422" i="6" s="1"/>
  <c r="U422" i="6"/>
  <c r="EG422" i="6" s="1"/>
  <c r="ET416" i="6"/>
  <c r="ES416" i="6"/>
  <c r="ER416" i="6"/>
  <c r="EQ416" i="6"/>
  <c r="EA416" i="6"/>
  <c r="EV416" i="6" s="1"/>
  <c r="CE416" i="6"/>
  <c r="BM416" i="6"/>
  <c r="EW416" i="6" s="1"/>
  <c r="BG416" i="6"/>
  <c r="BA416" i="6"/>
  <c r="AT416" i="6"/>
  <c r="EP416" i="6" s="1"/>
  <c r="AS416" i="6"/>
  <c r="EO416" i="6" s="1"/>
  <c r="EK416" i="6"/>
  <c r="EJ416" i="6"/>
  <c r="EI416" i="6"/>
  <c r="EG416" i="6"/>
  <c r="ET417" i="6"/>
  <c r="ES417" i="6"/>
  <c r="ER417" i="6"/>
  <c r="EQ417" i="6"/>
  <c r="EA417" i="6"/>
  <c r="EV417" i="6" s="1"/>
  <c r="CE417" i="6"/>
  <c r="BM417" i="6"/>
  <c r="EW417" i="6" s="1"/>
  <c r="BG417" i="6"/>
  <c r="BA417" i="6"/>
  <c r="AT417" i="6"/>
  <c r="EP417" i="6" s="1"/>
  <c r="AS417" i="6"/>
  <c r="EO417" i="6" s="1"/>
  <c r="EN417" i="6"/>
  <c r="EM417" i="6"/>
  <c r="AG417" i="6"/>
  <c r="EK417" i="6" s="1"/>
  <c r="AA417" i="6"/>
  <c r="EI417" i="6" s="1"/>
  <c r="U417" i="6"/>
  <c r="EG417" i="6" s="1"/>
  <c r="ET411" i="6"/>
  <c r="ES411" i="6"/>
  <c r="ER411" i="6"/>
  <c r="EQ411" i="6"/>
  <c r="EA411" i="6"/>
  <c r="EV411" i="6" s="1"/>
  <c r="CE411" i="6"/>
  <c r="BM411" i="6"/>
  <c r="EW411" i="6" s="1"/>
  <c r="BG411" i="6"/>
  <c r="BA411" i="6"/>
  <c r="AT411" i="6"/>
  <c r="EP411" i="6" s="1"/>
  <c r="AS411" i="6"/>
  <c r="EO411" i="6" s="1"/>
  <c r="EK411" i="6"/>
  <c r="EJ411" i="6"/>
  <c r="EI411" i="6"/>
  <c r="EG411" i="6"/>
  <c r="U412" i="6"/>
  <c r="EG412" i="6" s="1"/>
  <c r="AA412" i="6"/>
  <c r="EI412" i="6" s="1"/>
  <c r="AG412" i="6"/>
  <c r="EK412" i="6" s="1"/>
  <c r="EM412" i="6"/>
  <c r="AS412" i="6"/>
  <c r="EO412" i="6" s="1"/>
  <c r="AT412" i="6"/>
  <c r="AU412" i="6" s="1"/>
  <c r="BA412" i="6"/>
  <c r="BG412" i="6"/>
  <c r="BM412" i="6"/>
  <c r="EW412" i="6" s="1"/>
  <c r="BW412" i="6"/>
  <c r="EA412" i="6"/>
  <c r="EB412" i="6" s="1"/>
  <c r="EU412" i="6" s="1"/>
  <c r="EQ412" i="6"/>
  <c r="ER412" i="6"/>
  <c r="ES412" i="6"/>
  <c r="ET412" i="6"/>
  <c r="ET406" i="6"/>
  <c r="ES406" i="6"/>
  <c r="ER406" i="6"/>
  <c r="EQ406" i="6"/>
  <c r="EA406" i="6"/>
  <c r="EV406" i="6" s="1"/>
  <c r="CE406" i="6"/>
  <c r="BM406" i="6"/>
  <c r="EW406" i="6" s="1"/>
  <c r="BG406" i="6"/>
  <c r="BA406" i="6"/>
  <c r="AT406" i="6"/>
  <c r="EP406" i="6" s="1"/>
  <c r="AS406" i="6"/>
  <c r="EO406" i="6" s="1"/>
  <c r="EL406" i="6"/>
  <c r="EK406" i="6"/>
  <c r="EJ406" i="6"/>
  <c r="EI406" i="6"/>
  <c r="EH406" i="6"/>
  <c r="EG406" i="6"/>
  <c r="ET407" i="6"/>
  <c r="ES407" i="6"/>
  <c r="ER407" i="6"/>
  <c r="EQ407" i="6"/>
  <c r="EA407" i="6"/>
  <c r="EV407" i="6" s="1"/>
  <c r="CE407" i="6"/>
  <c r="BM407" i="6"/>
  <c r="EW407" i="6" s="1"/>
  <c r="BG407" i="6"/>
  <c r="BA407" i="6"/>
  <c r="AT407" i="6"/>
  <c r="EP407" i="6" s="1"/>
  <c r="AS407" i="6"/>
  <c r="EO407" i="6" s="1"/>
  <c r="EM407" i="6"/>
  <c r="AG407" i="6"/>
  <c r="EK407" i="6" s="1"/>
  <c r="AA407" i="6"/>
  <c r="EI407" i="6" s="1"/>
  <c r="U407" i="6"/>
  <c r="EG407" i="6" s="1"/>
  <c r="W409" i="6"/>
  <c r="AC409" i="6"/>
  <c r="AI409" i="6"/>
  <c r="AO409" i="6"/>
  <c r="AS409" i="6"/>
  <c r="AT409" i="6"/>
  <c r="AU409" i="6" s="1"/>
  <c r="BA409" i="6"/>
  <c r="BG409" i="6"/>
  <c r="BM409" i="6"/>
  <c r="EW409" i="6" s="1"/>
  <c r="CA409" i="6"/>
  <c r="CG409" i="6" s="1"/>
  <c r="CE409" i="6"/>
  <c r="CF409" i="6"/>
  <c r="CO409" i="6"/>
  <c r="CP409" i="6"/>
  <c r="CQ409" i="6"/>
  <c r="DB409" i="6"/>
  <c r="DF409" i="6" s="1"/>
  <c r="DU409" i="6" s="1"/>
  <c r="DD409" i="6"/>
  <c r="DQ409" i="6" s="1"/>
  <c r="DR409" i="6" s="1"/>
  <c r="EK409" i="6" s="1"/>
  <c r="DE409" i="6"/>
  <c r="DS409" i="6" s="1"/>
  <c r="EN409" i="6" s="1"/>
  <c r="DK409" i="6"/>
  <c r="EE409" i="6" s="1"/>
  <c r="EF409" i="6" s="1"/>
  <c r="DP409" i="6"/>
  <c r="EI409" i="6" s="1"/>
  <c r="EA409" i="6"/>
  <c r="EB409" i="6" s="1"/>
  <c r="EU409" i="6" s="1"/>
  <c r="EJ409" i="6"/>
  <c r="EQ409" i="6"/>
  <c r="ER409" i="6"/>
  <c r="ES409" i="6"/>
  <c r="ET409" i="6"/>
  <c r="ET401" i="6"/>
  <c r="ES401" i="6"/>
  <c r="ER401" i="6"/>
  <c r="EQ401" i="6"/>
  <c r="EA401" i="6"/>
  <c r="EV401" i="6" s="1"/>
  <c r="CE401" i="6"/>
  <c r="BM401" i="6"/>
  <c r="EW401" i="6" s="1"/>
  <c r="BG401" i="6"/>
  <c r="BA401" i="6"/>
  <c r="AT401" i="6"/>
  <c r="EP401" i="6" s="1"/>
  <c r="AS401" i="6"/>
  <c r="EO401" i="6" s="1"/>
  <c r="EK401" i="6"/>
  <c r="EI401" i="6"/>
  <c r="EH401" i="6"/>
  <c r="EG401" i="6"/>
  <c r="ET396" i="6"/>
  <c r="ES396" i="6"/>
  <c r="ER396" i="6"/>
  <c r="EQ396" i="6"/>
  <c r="EA396" i="6"/>
  <c r="EV396" i="6" s="1"/>
  <c r="CE396" i="6"/>
  <c r="BM396" i="6"/>
  <c r="EW396" i="6" s="1"/>
  <c r="BG396" i="6"/>
  <c r="BA396" i="6"/>
  <c r="AT396" i="6"/>
  <c r="EP396" i="6" s="1"/>
  <c r="AS396" i="6"/>
  <c r="EO396" i="6" s="1"/>
  <c r="EK396" i="6"/>
  <c r="EJ396" i="6"/>
  <c r="EI396" i="6"/>
  <c r="EH396" i="6"/>
  <c r="EG396" i="6"/>
  <c r="ET397" i="6"/>
  <c r="ES397" i="6"/>
  <c r="ER397" i="6"/>
  <c r="EQ397" i="6"/>
  <c r="EA397" i="6"/>
  <c r="EV397" i="6" s="1"/>
  <c r="CE397" i="6"/>
  <c r="BM397" i="6"/>
  <c r="EW397" i="6" s="1"/>
  <c r="BG397" i="6"/>
  <c r="BA397" i="6"/>
  <c r="AT397" i="6"/>
  <c r="EP397" i="6" s="1"/>
  <c r="AS397" i="6"/>
  <c r="EO397" i="6" s="1"/>
  <c r="EN397" i="6"/>
  <c r="EM397" i="6"/>
  <c r="AG397" i="6"/>
  <c r="AA397" i="6"/>
  <c r="U397" i="6"/>
  <c r="EY409" i="6" l="1"/>
  <c r="V392" i="6"/>
  <c r="BS392" i="6"/>
  <c r="V397" i="6"/>
  <c r="EH397" i="6" s="1"/>
  <c r="BS397" i="6"/>
  <c r="EH411" i="6"/>
  <c r="BS411" i="6"/>
  <c r="EH416" i="6"/>
  <c r="BS416" i="6"/>
  <c r="EH421" i="6"/>
  <c r="BS421" i="6"/>
  <c r="EH426" i="6"/>
  <c r="BS426" i="6"/>
  <c r="EH431" i="6"/>
  <c r="BS431" i="6"/>
  <c r="EH436" i="6"/>
  <c r="BS436" i="6"/>
  <c r="EH441" i="6"/>
  <c r="BS441" i="6"/>
  <c r="V407" i="6"/>
  <c r="EH407" i="6" s="1"/>
  <c r="BS407" i="6"/>
  <c r="V412" i="6"/>
  <c r="W412" i="6" s="1"/>
  <c r="BS412" i="6"/>
  <c r="V417" i="6"/>
  <c r="EH417" i="6" s="1"/>
  <c r="BS417" i="6"/>
  <c r="V422" i="6"/>
  <c r="EH422" i="6" s="1"/>
  <c r="BS422" i="6"/>
  <c r="V427" i="6"/>
  <c r="EH427" i="6" s="1"/>
  <c r="BS427" i="6"/>
  <c r="V432" i="6"/>
  <c r="EH432" i="6" s="1"/>
  <c r="BS432" i="6"/>
  <c r="V437" i="6"/>
  <c r="EH437" i="6" s="1"/>
  <c r="BS437" i="6"/>
  <c r="V442" i="6"/>
  <c r="EH442" i="6" s="1"/>
  <c r="BS442" i="6"/>
  <c r="EP412" i="6"/>
  <c r="EV412" i="6"/>
  <c r="EG397" i="6"/>
  <c r="U387" i="6"/>
  <c r="EJ397" i="6"/>
  <c r="AB387" i="6"/>
  <c r="AI392" i="6"/>
  <c r="AH387" i="6"/>
  <c r="EI397" i="6"/>
  <c r="AA387" i="6"/>
  <c r="EK397" i="6"/>
  <c r="AG387" i="6"/>
  <c r="EV409" i="6"/>
  <c r="EL412" i="6"/>
  <c r="DM409" i="6"/>
  <c r="DN409" i="6" s="1"/>
  <c r="EG409" i="6" s="1"/>
  <c r="AU416" i="6"/>
  <c r="AO412" i="6"/>
  <c r="EN412" i="6"/>
  <c r="AU422" i="6"/>
  <c r="AU421" i="6"/>
  <c r="EZ409" i="6"/>
  <c r="AU407" i="6"/>
  <c r="AU411" i="6"/>
  <c r="AU426" i="6"/>
  <c r="AU437" i="6"/>
  <c r="AU442" i="6"/>
  <c r="DT409" i="6"/>
  <c r="EM409" i="6" s="1"/>
  <c r="AU397" i="6"/>
  <c r="AU396" i="6"/>
  <c r="AU401" i="6"/>
  <c r="AU406" i="6"/>
  <c r="AU417" i="6"/>
  <c r="AU427" i="6"/>
  <c r="W426" i="6"/>
  <c r="AU432" i="6"/>
  <c r="AU431" i="6"/>
  <c r="AU436" i="6"/>
  <c r="AU441" i="6"/>
  <c r="EJ412" i="6"/>
  <c r="W401" i="6"/>
  <c r="W422" i="6"/>
  <c r="W396" i="6"/>
  <c r="W411" i="6"/>
  <c r="W416" i="6"/>
  <c r="W421" i="6"/>
  <c r="W431" i="6"/>
  <c r="W436" i="6"/>
  <c r="W441" i="6"/>
  <c r="AI397" i="6"/>
  <c r="AI396" i="6"/>
  <c r="AI401" i="6"/>
  <c r="AI406" i="6"/>
  <c r="AI407" i="6"/>
  <c r="AI411" i="6"/>
  <c r="AI417" i="6"/>
  <c r="AI416" i="6"/>
  <c r="AI422" i="6"/>
  <c r="AI421" i="6"/>
  <c r="AI427" i="6"/>
  <c r="AI426" i="6"/>
  <c r="AI432" i="6"/>
  <c r="AI431" i="6"/>
  <c r="AI437" i="6"/>
  <c r="AI436" i="6"/>
  <c r="AI442" i="6"/>
  <c r="AI441" i="6"/>
  <c r="W406" i="6"/>
  <c r="EY412" i="6"/>
  <c r="EY441" i="6"/>
  <c r="AC441" i="6"/>
  <c r="BW441" i="6"/>
  <c r="EB441" i="6"/>
  <c r="EU441" i="6" s="1"/>
  <c r="EY442" i="6"/>
  <c r="EL409" i="6"/>
  <c r="AC442" i="6"/>
  <c r="AO442" i="6"/>
  <c r="BW442" i="6"/>
  <c r="EB442" i="6"/>
  <c r="EU442" i="6" s="1"/>
  <c r="EY436" i="6"/>
  <c r="AC436" i="6"/>
  <c r="BW436" i="6"/>
  <c r="EB436" i="6"/>
  <c r="EU436" i="6" s="1"/>
  <c r="EY437" i="6"/>
  <c r="AC437" i="6"/>
  <c r="AO437" i="6"/>
  <c r="BW437" i="6"/>
  <c r="EB437" i="6"/>
  <c r="EU437" i="6" s="1"/>
  <c r="EY431" i="6"/>
  <c r="AC431" i="6"/>
  <c r="BW431" i="6"/>
  <c r="EB431" i="6"/>
  <c r="EU431" i="6" s="1"/>
  <c r="EY432" i="6"/>
  <c r="AC432" i="6"/>
  <c r="AO432" i="6"/>
  <c r="BW432" i="6"/>
  <c r="EB432" i="6"/>
  <c r="EU432" i="6" s="1"/>
  <c r="EY426" i="6"/>
  <c r="DG409" i="6"/>
  <c r="AC426" i="6"/>
  <c r="BW426" i="6"/>
  <c r="EB426" i="6"/>
  <c r="EU426" i="6" s="1"/>
  <c r="EY427" i="6"/>
  <c r="AC427" i="6"/>
  <c r="AO427" i="6"/>
  <c r="BW427" i="6"/>
  <c r="EB427" i="6"/>
  <c r="EU427" i="6" s="1"/>
  <c r="EY421" i="6"/>
  <c r="AC421" i="6"/>
  <c r="BW421" i="6"/>
  <c r="EB421" i="6"/>
  <c r="EU421" i="6" s="1"/>
  <c r="EY422" i="6"/>
  <c r="AC422" i="6"/>
  <c r="AO422" i="6"/>
  <c r="BW422" i="6"/>
  <c r="EB422" i="6"/>
  <c r="EU422" i="6" s="1"/>
  <c r="EY416" i="6"/>
  <c r="AC416" i="6"/>
  <c r="BW416" i="6"/>
  <c r="EB416" i="6"/>
  <c r="EU416" i="6" s="1"/>
  <c r="EY417" i="6"/>
  <c r="AC417" i="6"/>
  <c r="AO417" i="6"/>
  <c r="BW417" i="6"/>
  <c r="EB417" i="6"/>
  <c r="EU417" i="6" s="1"/>
  <c r="CA412" i="6"/>
  <c r="CG412" i="6" s="1"/>
  <c r="CF412" i="6"/>
  <c r="EZ412" i="6"/>
  <c r="CE412" i="6"/>
  <c r="EY411" i="6"/>
  <c r="AC411" i="6"/>
  <c r="BW411" i="6"/>
  <c r="EB411" i="6"/>
  <c r="EU411" i="6" s="1"/>
  <c r="DV409" i="6"/>
  <c r="EO409" i="6" s="1"/>
  <c r="EP409" i="6"/>
  <c r="EY406" i="6"/>
  <c r="AC406" i="6"/>
  <c r="BW406" i="6"/>
  <c r="EB406" i="6"/>
  <c r="EU406" i="6" s="1"/>
  <c r="EY407" i="6"/>
  <c r="AC407" i="6"/>
  <c r="AO407" i="6"/>
  <c r="BW407" i="6"/>
  <c r="EB407" i="6"/>
  <c r="EU407" i="6" s="1"/>
  <c r="EY401" i="6"/>
  <c r="AC401" i="6"/>
  <c r="EB401" i="6"/>
  <c r="EU401" i="6" s="1"/>
  <c r="EY396" i="6"/>
  <c r="AC396" i="6"/>
  <c r="EB396" i="6"/>
  <c r="EU396" i="6" s="1"/>
  <c r="EY397" i="6"/>
  <c r="AC397" i="6"/>
  <c r="AO397" i="6"/>
  <c r="EB397" i="6"/>
  <c r="EU397" i="6" s="1"/>
  <c r="W417" i="6" l="1"/>
  <c r="W442" i="6"/>
  <c r="W432" i="6"/>
  <c r="V387" i="6"/>
  <c r="W437" i="6"/>
  <c r="EH412" i="6"/>
  <c r="W407" i="6"/>
  <c r="W427" i="6"/>
  <c r="W397" i="6"/>
  <c r="EH409" i="6"/>
  <c r="EZ441" i="6"/>
  <c r="CF441" i="6"/>
  <c r="CA441" i="6"/>
  <c r="CG441" i="6" s="1"/>
  <c r="EZ442" i="6"/>
  <c r="CF442" i="6"/>
  <c r="CA442" i="6"/>
  <c r="CG442" i="6" s="1"/>
  <c r="EZ436" i="6"/>
  <c r="CF436" i="6"/>
  <c r="CA436" i="6"/>
  <c r="CG436" i="6" s="1"/>
  <c r="EZ437" i="6"/>
  <c r="CF437" i="6"/>
  <c r="CA437" i="6"/>
  <c r="CG437" i="6" s="1"/>
  <c r="EZ431" i="6"/>
  <c r="CF431" i="6"/>
  <c r="CA431" i="6"/>
  <c r="CG431" i="6" s="1"/>
  <c r="EZ432" i="6"/>
  <c r="CF432" i="6"/>
  <c r="CA432" i="6"/>
  <c r="CG432" i="6" s="1"/>
  <c r="EZ426" i="6"/>
  <c r="CF426" i="6"/>
  <c r="CA426" i="6"/>
  <c r="CG426" i="6" s="1"/>
  <c r="EZ427" i="6"/>
  <c r="CF427" i="6"/>
  <c r="CA427" i="6"/>
  <c r="CG427" i="6" s="1"/>
  <c r="EZ421" i="6"/>
  <c r="CF421" i="6"/>
  <c r="CA421" i="6"/>
  <c r="CG421" i="6" s="1"/>
  <c r="EZ422" i="6"/>
  <c r="CF422" i="6"/>
  <c r="CA422" i="6"/>
  <c r="CG422" i="6" s="1"/>
  <c r="EZ416" i="6"/>
  <c r="CF416" i="6"/>
  <c r="CA416" i="6"/>
  <c r="CG416" i="6" s="1"/>
  <c r="EZ417" i="6"/>
  <c r="CF417" i="6"/>
  <c r="CA417" i="6"/>
  <c r="CG417" i="6" s="1"/>
  <c r="EZ411" i="6"/>
  <c r="CF411" i="6"/>
  <c r="CA411" i="6"/>
  <c r="CG411" i="6" s="1"/>
  <c r="EZ406" i="6"/>
  <c r="CF406" i="6"/>
  <c r="CA406" i="6"/>
  <c r="CG406" i="6" s="1"/>
  <c r="EZ407" i="6"/>
  <c r="CF407" i="6"/>
  <c r="CA407" i="6"/>
  <c r="CG407" i="6" s="1"/>
  <c r="EZ401" i="6"/>
  <c r="CF401" i="6"/>
  <c r="CA401" i="6"/>
  <c r="CG401" i="6" s="1"/>
  <c r="EZ396" i="6"/>
  <c r="CF396" i="6"/>
  <c r="CA396" i="6"/>
  <c r="CG396" i="6" s="1"/>
  <c r="EZ397" i="6"/>
  <c r="CF397" i="6"/>
  <c r="CA397" i="6"/>
  <c r="CG397" i="6" s="1"/>
  <c r="AO390" i="6" l="1"/>
  <c r="AI390" i="6"/>
  <c r="W390" i="6"/>
  <c r="ET391" i="6"/>
  <c r="ES391" i="6"/>
  <c r="ER391" i="6"/>
  <c r="EQ391" i="6"/>
  <c r="EJ391" i="6"/>
  <c r="EI391" i="6"/>
  <c r="EA391" i="6"/>
  <c r="EV391" i="6" s="1"/>
  <c r="BM391" i="6"/>
  <c r="EW391" i="6" s="1"/>
  <c r="BG391" i="6"/>
  <c r="BA391" i="6"/>
  <c r="AT391" i="6"/>
  <c r="EP391" i="6" s="1"/>
  <c r="AS391" i="6"/>
  <c r="EO391" i="6" s="1"/>
  <c r="AN391" i="6"/>
  <c r="AM391" i="6"/>
  <c r="EL391" i="6"/>
  <c r="EK391" i="6"/>
  <c r="AC391" i="6"/>
  <c r="EH391" i="6"/>
  <c r="EG391" i="6"/>
  <c r="ET392" i="6"/>
  <c r="ES392" i="6"/>
  <c r="ER392" i="6"/>
  <c r="EQ392" i="6"/>
  <c r="EJ392" i="6"/>
  <c r="EI392" i="6"/>
  <c r="EA392" i="6"/>
  <c r="EV392" i="6" s="1"/>
  <c r="CE392" i="6"/>
  <c r="BM392" i="6"/>
  <c r="EW392" i="6" s="1"/>
  <c r="BG392" i="6"/>
  <c r="BA392" i="6"/>
  <c r="AT392" i="6"/>
  <c r="EP392" i="6" s="1"/>
  <c r="AS392" i="6"/>
  <c r="EO392" i="6" s="1"/>
  <c r="EN392" i="6"/>
  <c r="EM392" i="6"/>
  <c r="EL392" i="6"/>
  <c r="EK392" i="6"/>
  <c r="AC392" i="6"/>
  <c r="EH392" i="6"/>
  <c r="EG392" i="6"/>
  <c r="EN391" i="6" l="1"/>
  <c r="AN387" i="6"/>
  <c r="EM391" i="6"/>
  <c r="AM387" i="6"/>
  <c r="AU392" i="6"/>
  <c r="AU391" i="6"/>
  <c r="AI391" i="6"/>
  <c r="W391" i="6"/>
  <c r="CE391" i="6"/>
  <c r="W392" i="6"/>
  <c r="EY391" i="6"/>
  <c r="AO391" i="6"/>
  <c r="EB391" i="6"/>
  <c r="EU391" i="6" s="1"/>
  <c r="EY392" i="6"/>
  <c r="AO392" i="6"/>
  <c r="EB392" i="6"/>
  <c r="EU392" i="6" s="1"/>
  <c r="CE1123" i="6"/>
  <c r="CE1124" i="6"/>
  <c r="BV1125" i="6"/>
  <c r="BW1125" i="6" s="1"/>
  <c r="EV1125" i="6"/>
  <c r="EU1125" i="6"/>
  <c r="ES1125" i="6"/>
  <c r="EQ1125" i="6"/>
  <c r="EO1125" i="6"/>
  <c r="EM1125" i="6"/>
  <c r="EK1125" i="6"/>
  <c r="EJ1125" i="6"/>
  <c r="EI1125" i="6"/>
  <c r="BM1125" i="6"/>
  <c r="EW1125" i="6" s="1"/>
  <c r="BF1125" i="6"/>
  <c r="ET1125" i="6" s="1"/>
  <c r="AZ1125" i="6"/>
  <c r="ER1125" i="6" s="1"/>
  <c r="AT1125" i="6"/>
  <c r="EP1125" i="6" s="1"/>
  <c r="AN1125" i="6"/>
  <c r="EN1125" i="6" s="1"/>
  <c r="AH1125" i="6"/>
  <c r="EL1125" i="6" s="1"/>
  <c r="EZ391" i="6" l="1"/>
  <c r="CF391" i="6"/>
  <c r="CA391" i="6"/>
  <c r="CG391" i="6" s="1"/>
  <c r="EZ392" i="6"/>
  <c r="CF392" i="6"/>
  <c r="CA392" i="6"/>
  <c r="CG392" i="6" s="1"/>
  <c r="AI1125" i="6"/>
  <c r="BG1125" i="6"/>
  <c r="BA1125" i="6"/>
  <c r="AU1125" i="6"/>
  <c r="AO1125" i="6"/>
  <c r="EZ1125" i="6"/>
  <c r="CF1125" i="6"/>
  <c r="CA1125" i="6"/>
  <c r="CG1125" i="6" s="1"/>
  <c r="CE1125" i="6"/>
  <c r="EY1125" i="6"/>
  <c r="EA523" i="6" l="1"/>
  <c r="EB523" i="6" s="1"/>
  <c r="DF523" i="6"/>
  <c r="DU523" i="6" s="1"/>
  <c r="DV523" i="6" s="1"/>
  <c r="DG523" i="6"/>
  <c r="DW523" i="6" s="1"/>
  <c r="DX523" i="6" s="1"/>
  <c r="CZ522" i="6"/>
  <c r="EE523" i="6" l="1"/>
  <c r="EF523" i="6" s="1"/>
  <c r="DT523" i="6"/>
  <c r="DK523" i="6"/>
  <c r="DW1111" i="6"/>
  <c r="DW1107" i="6" s="1"/>
  <c r="DU1107" i="6"/>
  <c r="DS1111" i="6"/>
  <c r="DS1107" i="6" s="1"/>
  <c r="DQ1111" i="6"/>
  <c r="DQ1107" i="6" s="1"/>
  <c r="DO1111" i="6"/>
  <c r="DO1107" i="6" s="1"/>
  <c r="DK1111" i="6"/>
  <c r="EE1111" i="6" l="1"/>
  <c r="EE1107" i="6" s="1"/>
  <c r="DT1111" i="6"/>
  <c r="DT1107" i="6" s="1"/>
  <c r="DX1111" i="6"/>
  <c r="DX1107" i="6" s="1"/>
  <c r="DR1111" i="6"/>
  <c r="DR1107" i="6" s="1"/>
  <c r="DV1111" i="6"/>
  <c r="DV1107" i="6" s="1"/>
  <c r="EA1111" i="6"/>
  <c r="EB1111" i="6" s="1"/>
  <c r="DP1111" i="6"/>
  <c r="DP1107" i="6" s="1"/>
  <c r="BV1111" i="6"/>
  <c r="BK1111" i="6"/>
  <c r="BE1111" i="6"/>
  <c r="ES1111" i="6" s="1"/>
  <c r="AY1111" i="6"/>
  <c r="AS1111" i="6"/>
  <c r="AM1111" i="6"/>
  <c r="AG1111" i="6"/>
  <c r="AA1111" i="6"/>
  <c r="EI1111" i="6" s="1"/>
  <c r="EJ1111" i="6" s="1"/>
  <c r="U1111" i="6"/>
  <c r="EG1111" i="6" s="1"/>
  <c r="EQ1111" i="6" l="1"/>
  <c r="EF1111" i="6"/>
  <c r="EF1107" i="6" s="1"/>
  <c r="EM1111" i="6"/>
  <c r="EO1111" i="6"/>
  <c r="EK1111" i="6"/>
  <c r="AZ1111" i="6"/>
  <c r="ER1111" i="6" s="1"/>
  <c r="EU1111" i="6"/>
  <c r="AB1111" i="6"/>
  <c r="AC1111" i="6" s="1"/>
  <c r="BL1111" i="6"/>
  <c r="EV1111" i="6" s="1"/>
  <c r="AN1111" i="6"/>
  <c r="EN1111" i="6" s="1"/>
  <c r="V1111" i="6"/>
  <c r="AH1111" i="6"/>
  <c r="AT1111" i="6"/>
  <c r="BF1111" i="6"/>
  <c r="BW1111" i="6"/>
  <c r="CE1111" i="6"/>
  <c r="EG1090" i="6"/>
  <c r="BV1090" i="6"/>
  <c r="EY1090" i="6" s="1"/>
  <c r="BK1090" i="6"/>
  <c r="EU1090" i="6" s="1"/>
  <c r="BE1090" i="6"/>
  <c r="BF1090" i="6" s="1"/>
  <c r="AY1090" i="6"/>
  <c r="EQ1090" i="6" s="1"/>
  <c r="AS1090" i="6"/>
  <c r="EO1090" i="6" s="1"/>
  <c r="AM1090" i="6"/>
  <c r="EM1090" i="6" s="1"/>
  <c r="EI1090" i="6"/>
  <c r="EH1090" i="6"/>
  <c r="EY1111" i="6" l="1"/>
  <c r="BA1111" i="6"/>
  <c r="BM1111" i="6"/>
  <c r="EW1111" i="6" s="1"/>
  <c r="AO1111" i="6"/>
  <c r="EZ1111" i="6"/>
  <c r="CF1111" i="6"/>
  <c r="CA1111" i="6"/>
  <c r="CG1111" i="6" s="1"/>
  <c r="ET1111" i="6"/>
  <c r="BG1111" i="6"/>
  <c r="EP1111" i="6"/>
  <c r="AU1111" i="6"/>
  <c r="EL1111" i="6"/>
  <c r="AI1111" i="6"/>
  <c r="EH1111" i="6"/>
  <c r="W1111" i="6"/>
  <c r="AT1090" i="6"/>
  <c r="EP1090" i="6" s="1"/>
  <c r="CE1090" i="6"/>
  <c r="BW1090" i="6"/>
  <c r="CF1090" i="6" s="1"/>
  <c r="EL1090" i="6"/>
  <c r="BG1090" i="6"/>
  <c r="ET1090" i="6"/>
  <c r="AN1090" i="6"/>
  <c r="BL1090" i="6"/>
  <c r="BM1090" i="6" s="1"/>
  <c r="EK1090" i="6"/>
  <c r="ES1090" i="6"/>
  <c r="AZ1090" i="6"/>
  <c r="EG523" i="6"/>
  <c r="EG524" i="6"/>
  <c r="EH523" i="6"/>
  <c r="EH524" i="6"/>
  <c r="EI524" i="6"/>
  <c r="EJ524" i="6"/>
  <c r="EK524" i="6"/>
  <c r="EL524" i="6"/>
  <c r="EM523" i="6"/>
  <c r="EN523" i="6"/>
  <c r="EQ523" i="6"/>
  <c r="ER523" i="6"/>
  <c r="EV523" i="6"/>
  <c r="EV524" i="6"/>
  <c r="EU523" i="6"/>
  <c r="EU524" i="6"/>
  <c r="ET523" i="6"/>
  <c r="ET524" i="6"/>
  <c r="ES523" i="6"/>
  <c r="ES524" i="6"/>
  <c r="BW524" i="6"/>
  <c r="BU523" i="6"/>
  <c r="BW523" i="6"/>
  <c r="EZ523" i="6" s="1"/>
  <c r="BW522" i="6"/>
  <c r="AZ522" i="6"/>
  <c r="BA522" i="6" s="1"/>
  <c r="BA524" i="6"/>
  <c r="EQ524" i="6"/>
  <c r="AS523" i="6"/>
  <c r="EO523" i="6" s="1"/>
  <c r="EO524" i="6"/>
  <c r="EM524" i="6"/>
  <c r="AL524" i="6"/>
  <c r="AO523" i="6"/>
  <c r="EK523" i="6"/>
  <c r="AC522" i="6"/>
  <c r="AC523" i="6"/>
  <c r="Z523" i="6"/>
  <c r="EY523" i="6" l="1"/>
  <c r="EI523" i="6"/>
  <c r="AU1090" i="6"/>
  <c r="CA1090" i="6"/>
  <c r="CG1090" i="6" s="1"/>
  <c r="EZ1090" i="6"/>
  <c r="ER1090" i="6"/>
  <c r="BA1090" i="6"/>
  <c r="AO1090" i="6"/>
  <c r="EN1090" i="6"/>
  <c r="EJ523" i="6"/>
  <c r="EJ1090" i="6"/>
  <c r="EL523" i="6"/>
  <c r="EV1090" i="6"/>
  <c r="CE524" i="6"/>
  <c r="ER524" i="6"/>
  <c r="CE523" i="6"/>
  <c r="EY524" i="6"/>
  <c r="AO524" i="6"/>
  <c r="EN524" i="6"/>
  <c r="EZ524" i="6"/>
  <c r="CF524" i="6"/>
  <c r="AT523" i="6"/>
  <c r="CF523" i="6"/>
  <c r="EL1159" i="6"/>
  <c r="EK1159" i="6"/>
  <c r="EJ1159" i="6"/>
  <c r="EI1159" i="6"/>
  <c r="EH1159" i="6"/>
  <c r="EU1159" i="6"/>
  <c r="BF1159" i="6"/>
  <c r="ET1159" i="6" s="1"/>
  <c r="EQ1159" i="6"/>
  <c r="AT1159" i="6"/>
  <c r="EP523" i="6" l="1"/>
  <c r="AU523" i="6"/>
  <c r="EP524" i="6"/>
  <c r="AU524" i="6"/>
  <c r="ES1159" i="6"/>
  <c r="EZ1159" i="6"/>
  <c r="EM1159" i="6"/>
  <c r="AU1159" i="6"/>
  <c r="EP1159" i="6"/>
  <c r="AZ1159" i="6"/>
  <c r="BG1159" i="6"/>
  <c r="EO1159" i="6"/>
  <c r="EY1159" i="6"/>
  <c r="AN1159" i="6"/>
  <c r="BL1159" i="6"/>
  <c r="DT1123" i="6"/>
  <c r="EN1159" i="6" l="1"/>
  <c r="AO1159" i="6"/>
  <c r="BA1159" i="6"/>
  <c r="ER1159" i="6"/>
  <c r="EV1159" i="6"/>
  <c r="BM1159" i="6"/>
  <c r="EW1159" i="6" s="1"/>
  <c r="DS1075" i="6"/>
  <c r="DR1075" i="6"/>
  <c r="DQ1075" i="6" s="1"/>
  <c r="EF1075" i="6"/>
  <c r="EE1075" i="6" s="1"/>
  <c r="EF1066" i="6"/>
  <c r="EE1066" i="6" s="1"/>
  <c r="DK1065" i="6"/>
  <c r="EF1065" i="6" s="1"/>
  <c r="EE1065" i="6" s="1"/>
  <c r="DK1073" i="6"/>
  <c r="EE1073" i="6" s="1"/>
  <c r="EF1073" i="6" s="1"/>
  <c r="AN1075" i="6"/>
  <c r="ET1075" i="6"/>
  <c r="ES1075" i="6"/>
  <c r="ER1075" i="6"/>
  <c r="EQ1075" i="6"/>
  <c r="EP1075" i="6"/>
  <c r="EO1075" i="6"/>
  <c r="EH1075" i="6"/>
  <c r="EG1075" i="6"/>
  <c r="EA1075" i="6"/>
  <c r="EV1075" i="6" s="1"/>
  <c r="CE1075" i="6"/>
  <c r="AH1075" i="6"/>
  <c r="EI1075" i="6"/>
  <c r="AO1075" i="6" l="1"/>
  <c r="EN1075" i="6"/>
  <c r="EM1075" i="6"/>
  <c r="EL1075" i="6"/>
  <c r="AI1075" i="6"/>
  <c r="EK1075" i="6"/>
  <c r="EY1075" i="6"/>
  <c r="BW1075" i="6"/>
  <c r="EB1075" i="6"/>
  <c r="EU1075" i="6" s="1"/>
  <c r="DZ445" i="6"/>
  <c r="DY445" i="6"/>
  <c r="DX445" i="6"/>
  <c r="DW445" i="6"/>
  <c r="DV445" i="6"/>
  <c r="DU445" i="6"/>
  <c r="DT445" i="6"/>
  <c r="DS445" i="6"/>
  <c r="DR445" i="6"/>
  <c r="DQ445" i="6"/>
  <c r="DO445" i="6"/>
  <c r="DN445" i="6"/>
  <c r="DM445" i="6"/>
  <c r="BL445" i="6"/>
  <c r="BK445" i="6"/>
  <c r="BF445" i="6"/>
  <c r="BE445" i="6"/>
  <c r="ET510" i="6"/>
  <c r="ES510" i="6"/>
  <c r="EN510" i="6"/>
  <c r="EA510" i="6"/>
  <c r="EV510" i="6" s="1"/>
  <c r="BW510" i="6"/>
  <c r="BU510" i="6"/>
  <c r="BM510" i="6"/>
  <c r="EW510" i="6" s="1"/>
  <c r="BG510" i="6"/>
  <c r="AZ510" i="6"/>
  <c r="BA510" i="6" s="1"/>
  <c r="EQ510" i="6"/>
  <c r="EO510" i="6"/>
  <c r="AO510" i="6"/>
  <c r="EM510" i="6"/>
  <c r="AH510" i="6"/>
  <c r="EL510" i="6" s="1"/>
  <c r="AG510" i="6"/>
  <c r="EK510" i="6" s="1"/>
  <c r="AB510" i="6"/>
  <c r="AC510" i="6" s="1"/>
  <c r="AA510" i="6"/>
  <c r="EI510" i="6" s="1"/>
  <c r="V510" i="6"/>
  <c r="EH510" i="6" s="1"/>
  <c r="U510" i="6"/>
  <c r="EG510" i="6" s="1"/>
  <c r="ET505" i="6"/>
  <c r="ES505" i="6"/>
  <c r="EN505" i="6"/>
  <c r="EJ505" i="6"/>
  <c r="EI505" i="6"/>
  <c r="EA505" i="6"/>
  <c r="EV505" i="6" s="1"/>
  <c r="BW505" i="6"/>
  <c r="BU505" i="6"/>
  <c r="BM505" i="6"/>
  <c r="EW505" i="6" s="1"/>
  <c r="BG505" i="6"/>
  <c r="AZ505" i="6"/>
  <c r="ER505" i="6" s="1"/>
  <c r="EQ505" i="6"/>
  <c r="EO505" i="6"/>
  <c r="AO505" i="6"/>
  <c r="EM505" i="6"/>
  <c r="AH505" i="6"/>
  <c r="EL505" i="6" s="1"/>
  <c r="AG505" i="6"/>
  <c r="EK505" i="6" s="1"/>
  <c r="AC505" i="6"/>
  <c r="V505" i="6"/>
  <c r="EH505" i="6" s="1"/>
  <c r="U505" i="6"/>
  <c r="EG505" i="6" s="1"/>
  <c r="ET500" i="6"/>
  <c r="ES500" i="6"/>
  <c r="EN500" i="6"/>
  <c r="EJ500" i="6"/>
  <c r="EI500" i="6"/>
  <c r="EA500" i="6"/>
  <c r="EV500" i="6" s="1"/>
  <c r="BW500" i="6"/>
  <c r="BU500" i="6"/>
  <c r="BM500" i="6"/>
  <c r="EW500" i="6" s="1"/>
  <c r="BG500" i="6"/>
  <c r="AZ500" i="6"/>
  <c r="BA500" i="6" s="1"/>
  <c r="EQ500" i="6"/>
  <c r="EO500" i="6"/>
  <c r="AO500" i="6"/>
  <c r="EM500" i="6"/>
  <c r="AH500" i="6"/>
  <c r="EL500" i="6" s="1"/>
  <c r="AG500" i="6"/>
  <c r="EK500" i="6" s="1"/>
  <c r="AC500" i="6"/>
  <c r="V500" i="6"/>
  <c r="EH500" i="6" s="1"/>
  <c r="U500" i="6"/>
  <c r="EG500" i="6" s="1"/>
  <c r="EZ495" i="6"/>
  <c r="ET495" i="6"/>
  <c r="ES495" i="6"/>
  <c r="EA495" i="6"/>
  <c r="EV495" i="6" s="1"/>
  <c r="CF495" i="6"/>
  <c r="CA495" i="6"/>
  <c r="CG495" i="6" s="1"/>
  <c r="CE495" i="6"/>
  <c r="BU495" i="6"/>
  <c r="BM495" i="6"/>
  <c r="EW495" i="6" s="1"/>
  <c r="BG495" i="6"/>
  <c r="AZ495" i="6"/>
  <c r="ER495" i="6" s="1"/>
  <c r="EQ495" i="6"/>
  <c r="AT495" i="6"/>
  <c r="EN495" i="6"/>
  <c r="EM495" i="6"/>
  <c r="AH495" i="6"/>
  <c r="AI495" i="6" s="1"/>
  <c r="AG495" i="6"/>
  <c r="EK495" i="6" s="1"/>
  <c r="AB495" i="6"/>
  <c r="EJ495" i="6" s="1"/>
  <c r="AA495" i="6"/>
  <c r="EI495" i="6" s="1"/>
  <c r="V495" i="6"/>
  <c r="EH495" i="6" s="1"/>
  <c r="U495" i="6"/>
  <c r="EG495" i="6" s="1"/>
  <c r="ET490" i="6"/>
  <c r="ES490" i="6"/>
  <c r="EN490" i="6"/>
  <c r="EA490" i="6"/>
  <c r="EV490" i="6" s="1"/>
  <c r="BW490" i="6"/>
  <c r="BU490" i="6"/>
  <c r="BM490" i="6"/>
  <c r="EW490" i="6" s="1"/>
  <c r="BG490" i="6"/>
  <c r="AZ490" i="6"/>
  <c r="BA490" i="6" s="1"/>
  <c r="EQ490" i="6"/>
  <c r="EO490" i="6"/>
  <c r="AO490" i="6"/>
  <c r="EM490" i="6"/>
  <c r="AH490" i="6"/>
  <c r="EL490" i="6" s="1"/>
  <c r="AG490" i="6"/>
  <c r="EK490" i="6" s="1"/>
  <c r="AB490" i="6"/>
  <c r="AC490" i="6" s="1"/>
  <c r="AA490" i="6"/>
  <c r="EI490" i="6" s="1"/>
  <c r="V490" i="6"/>
  <c r="EH490" i="6" s="1"/>
  <c r="U490" i="6"/>
  <c r="EG490" i="6" s="1"/>
  <c r="EZ485" i="6"/>
  <c r="ET485" i="6"/>
  <c r="ES485" i="6"/>
  <c r="EN485" i="6"/>
  <c r="EA485" i="6"/>
  <c r="EV485" i="6" s="1"/>
  <c r="CF485" i="6"/>
  <c r="CA485" i="6"/>
  <c r="CG485" i="6" s="1"/>
  <c r="CE485" i="6"/>
  <c r="BU485" i="6"/>
  <c r="BM485" i="6"/>
  <c r="EW485" i="6" s="1"/>
  <c r="BG485" i="6"/>
  <c r="AZ485" i="6"/>
  <c r="AT485" i="6"/>
  <c r="AO485" i="6"/>
  <c r="EM485" i="6"/>
  <c r="AH485" i="6"/>
  <c r="EL485" i="6" s="1"/>
  <c r="AG485" i="6"/>
  <c r="EK485" i="6" s="1"/>
  <c r="AB485" i="6"/>
  <c r="AC485" i="6" s="1"/>
  <c r="AA485" i="6"/>
  <c r="EI485" i="6" s="1"/>
  <c r="V485" i="6"/>
  <c r="EH485" i="6" s="1"/>
  <c r="U485" i="6"/>
  <c r="EG485" i="6" s="1"/>
  <c r="ET480" i="6"/>
  <c r="ES480" i="6"/>
  <c r="EN480" i="6"/>
  <c r="EJ480" i="6"/>
  <c r="EI480" i="6"/>
  <c r="EA480" i="6"/>
  <c r="EB480" i="6" s="1"/>
  <c r="EU480" i="6" s="1"/>
  <c r="BW480" i="6"/>
  <c r="BU480" i="6"/>
  <c r="BM480" i="6"/>
  <c r="EW480" i="6" s="1"/>
  <c r="BG480" i="6"/>
  <c r="AZ480" i="6"/>
  <c r="BA480" i="6" s="1"/>
  <c r="EQ480" i="6"/>
  <c r="EO480" i="6"/>
  <c r="AO480" i="6"/>
  <c r="EM480" i="6"/>
  <c r="AH480" i="6"/>
  <c r="AI480" i="6" s="1"/>
  <c r="AG480" i="6"/>
  <c r="EK480" i="6" s="1"/>
  <c r="AC480" i="6"/>
  <c r="V480" i="6"/>
  <c r="W480" i="6" s="1"/>
  <c r="U480" i="6"/>
  <c r="EG480" i="6" s="1"/>
  <c r="ET475" i="6"/>
  <c r="ES475" i="6"/>
  <c r="EN475" i="6"/>
  <c r="EJ475" i="6"/>
  <c r="EI475" i="6"/>
  <c r="EA475" i="6"/>
  <c r="EV475" i="6" s="1"/>
  <c r="BW475" i="6"/>
  <c r="BU475" i="6"/>
  <c r="BM475" i="6"/>
  <c r="EW475" i="6" s="1"/>
  <c r="BG475" i="6"/>
  <c r="AZ475" i="6"/>
  <c r="BA475" i="6" s="1"/>
  <c r="EQ475" i="6"/>
  <c r="EO475" i="6"/>
  <c r="AO475" i="6"/>
  <c r="EM475" i="6"/>
  <c r="AH475" i="6"/>
  <c r="AI475" i="6" s="1"/>
  <c r="AG475" i="6"/>
  <c r="EK475" i="6" s="1"/>
  <c r="AC475" i="6"/>
  <c r="V475" i="6"/>
  <c r="EH475" i="6" s="1"/>
  <c r="U475" i="6"/>
  <c r="EG475" i="6" s="1"/>
  <c r="ET470" i="6"/>
  <c r="ES470" i="6"/>
  <c r="EN470" i="6"/>
  <c r="EJ470" i="6"/>
  <c r="EI470" i="6"/>
  <c r="EA470" i="6"/>
  <c r="EV470" i="6" s="1"/>
  <c r="BW470" i="6"/>
  <c r="BU470" i="6"/>
  <c r="BM470" i="6"/>
  <c r="EW470" i="6" s="1"/>
  <c r="BG470" i="6"/>
  <c r="AZ470" i="6"/>
  <c r="BA470" i="6" s="1"/>
  <c r="EQ470" i="6"/>
  <c r="EO470" i="6"/>
  <c r="AO470" i="6"/>
  <c r="EM470" i="6"/>
  <c r="AH470" i="6"/>
  <c r="EL470" i="6" s="1"/>
  <c r="AG470" i="6"/>
  <c r="EK470" i="6" s="1"/>
  <c r="AC470" i="6"/>
  <c r="V470" i="6"/>
  <c r="W470" i="6" s="1"/>
  <c r="U470" i="6"/>
  <c r="EG470" i="6" s="1"/>
  <c r="EZ465" i="6"/>
  <c r="ET465" i="6"/>
  <c r="ES465" i="6"/>
  <c r="EN465" i="6"/>
  <c r="EA465" i="6"/>
  <c r="EV465" i="6" s="1"/>
  <c r="CF465" i="6"/>
  <c r="CA465" i="6"/>
  <c r="CG465" i="6" s="1"/>
  <c r="CE465" i="6"/>
  <c r="BU465" i="6"/>
  <c r="BM465" i="6"/>
  <c r="EW465" i="6" s="1"/>
  <c r="BG465" i="6"/>
  <c r="EQ465" i="6"/>
  <c r="AT465" i="6"/>
  <c r="AO465" i="6"/>
  <c r="EM465" i="6"/>
  <c r="AH465" i="6"/>
  <c r="EL465" i="6" s="1"/>
  <c r="AG465" i="6"/>
  <c r="EK465" i="6" s="1"/>
  <c r="AB465" i="6"/>
  <c r="AC465" i="6" s="1"/>
  <c r="AA465" i="6"/>
  <c r="EI465" i="6" s="1"/>
  <c r="V465" i="6"/>
  <c r="W465" i="6" s="1"/>
  <c r="U465" i="6"/>
  <c r="EG465" i="6" s="1"/>
  <c r="ET460" i="6"/>
  <c r="ES460" i="6"/>
  <c r="EN460" i="6"/>
  <c r="EJ460" i="6"/>
  <c r="EI460" i="6"/>
  <c r="EA460" i="6"/>
  <c r="EB460" i="6" s="1"/>
  <c r="EU460" i="6" s="1"/>
  <c r="BW460" i="6"/>
  <c r="BU460" i="6"/>
  <c r="BM460" i="6"/>
  <c r="EW460" i="6" s="1"/>
  <c r="BG460" i="6"/>
  <c r="AZ460" i="6"/>
  <c r="BA460" i="6" s="1"/>
  <c r="EQ460" i="6"/>
  <c r="EO460" i="6"/>
  <c r="AO460" i="6"/>
  <c r="EM460" i="6"/>
  <c r="AH460" i="6"/>
  <c r="AI460" i="6" s="1"/>
  <c r="AG460" i="6"/>
  <c r="EK460" i="6" s="1"/>
  <c r="AC460" i="6"/>
  <c r="V460" i="6"/>
  <c r="W460" i="6" s="1"/>
  <c r="U460" i="6"/>
  <c r="EG460" i="6" s="1"/>
  <c r="ET455" i="6"/>
  <c r="ES455" i="6"/>
  <c r="EN455" i="6"/>
  <c r="EJ455" i="6"/>
  <c r="EI455" i="6"/>
  <c r="EA455" i="6"/>
  <c r="EV455" i="6" s="1"/>
  <c r="BW455" i="6"/>
  <c r="BU455" i="6"/>
  <c r="BM455" i="6"/>
  <c r="EW455" i="6" s="1"/>
  <c r="BG455" i="6"/>
  <c r="AZ455" i="6"/>
  <c r="BA455" i="6" s="1"/>
  <c r="EQ455" i="6"/>
  <c r="EO455" i="6"/>
  <c r="AO455" i="6"/>
  <c r="EM455" i="6"/>
  <c r="AH455" i="6"/>
  <c r="AI455" i="6" s="1"/>
  <c r="AG455" i="6"/>
  <c r="EK455" i="6" s="1"/>
  <c r="AC455" i="6"/>
  <c r="V455" i="6"/>
  <c r="EH455" i="6" s="1"/>
  <c r="U455" i="6"/>
  <c r="EG455" i="6" s="1"/>
  <c r="ET450" i="6"/>
  <c r="ES450" i="6"/>
  <c r="EN450" i="6"/>
  <c r="EM450" i="6"/>
  <c r="EJ450" i="6"/>
  <c r="EI450" i="6"/>
  <c r="EA450" i="6"/>
  <c r="EV450" i="6" s="1"/>
  <c r="BW450" i="6"/>
  <c r="BU450" i="6"/>
  <c r="BM450" i="6"/>
  <c r="EW450" i="6" s="1"/>
  <c r="BG450" i="6"/>
  <c r="AZ450" i="6"/>
  <c r="EO450" i="6"/>
  <c r="AO450" i="6"/>
  <c r="AH450" i="6"/>
  <c r="EL450" i="6" s="1"/>
  <c r="AG450" i="6"/>
  <c r="EK450" i="6" s="1"/>
  <c r="AC450" i="6"/>
  <c r="V450" i="6"/>
  <c r="EH450" i="6" s="1"/>
  <c r="U450" i="6"/>
  <c r="EG450" i="6" s="1"/>
  <c r="CF1075" i="6" l="1"/>
  <c r="CA1075" i="6"/>
  <c r="CG1075" i="6" s="1"/>
  <c r="EZ1075" i="6"/>
  <c r="EJ1075" i="6"/>
  <c r="W505" i="6"/>
  <c r="AI490" i="6"/>
  <c r="EB510" i="6"/>
  <c r="EU510" i="6" s="1"/>
  <c r="EB470" i="6"/>
  <c r="EU470" i="6" s="1"/>
  <c r="EV480" i="6"/>
  <c r="EH460" i="6"/>
  <c r="EH470" i="6"/>
  <c r="AI500" i="6"/>
  <c r="EV460" i="6"/>
  <c r="EH480" i="6"/>
  <c r="W500" i="6"/>
  <c r="EB505" i="6"/>
  <c r="EU505" i="6" s="1"/>
  <c r="EB455" i="6"/>
  <c r="EU455" i="6" s="1"/>
  <c r="EB465" i="6"/>
  <c r="EU465" i="6" s="1"/>
  <c r="EB475" i="6"/>
  <c r="EU475" i="6" s="1"/>
  <c r="EB485" i="6"/>
  <c r="EU485" i="6" s="1"/>
  <c r="EB490" i="6"/>
  <c r="EU490" i="6" s="1"/>
  <c r="EB500" i="6"/>
  <c r="EU500" i="6" s="1"/>
  <c r="EJ465" i="6"/>
  <c r="EJ485" i="6"/>
  <c r="W455" i="6"/>
  <c r="W475" i="6"/>
  <c r="AI510" i="6"/>
  <c r="EL480" i="6"/>
  <c r="EL475" i="6"/>
  <c r="CE475" i="6"/>
  <c r="CE510" i="6"/>
  <c r="AI505" i="6"/>
  <c r="CE505" i="6"/>
  <c r="CE500" i="6"/>
  <c r="EL495" i="6"/>
  <c r="EY495" i="6"/>
  <c r="CE490" i="6"/>
  <c r="EY485" i="6"/>
  <c r="CE480" i="6"/>
  <c r="AI470" i="6"/>
  <c r="CE470" i="6"/>
  <c r="EY465" i="6"/>
  <c r="EL460" i="6"/>
  <c r="EL455" i="6"/>
  <c r="CE455" i="6"/>
  <c r="CE460" i="6"/>
  <c r="CE450" i="6"/>
  <c r="CA510" i="6"/>
  <c r="CG510" i="6" s="1"/>
  <c r="EZ510" i="6"/>
  <c r="CF510" i="6"/>
  <c r="EJ510" i="6"/>
  <c r="ER510" i="6"/>
  <c r="AT510" i="6"/>
  <c r="EY510" i="6"/>
  <c r="W510" i="6"/>
  <c r="EZ505" i="6"/>
  <c r="CA505" i="6"/>
  <c r="CG505" i="6" s="1"/>
  <c r="CF505" i="6"/>
  <c r="AT505" i="6"/>
  <c r="BA505" i="6"/>
  <c r="EY505" i="6"/>
  <c r="CA500" i="6"/>
  <c r="CG500" i="6" s="1"/>
  <c r="EZ500" i="6"/>
  <c r="CF500" i="6"/>
  <c r="ER500" i="6"/>
  <c r="AT500" i="6"/>
  <c r="EY500" i="6"/>
  <c r="AU495" i="6"/>
  <c r="EP495" i="6"/>
  <c r="W495" i="6"/>
  <c r="EO495" i="6"/>
  <c r="AC495" i="6"/>
  <c r="BA495" i="6"/>
  <c r="AO495" i="6"/>
  <c r="EB495" i="6"/>
  <c r="EU495" i="6" s="1"/>
  <c r="CA490" i="6"/>
  <c r="CG490" i="6" s="1"/>
  <c r="EZ490" i="6"/>
  <c r="CF490" i="6"/>
  <c r="EJ490" i="6"/>
  <c r="ER490" i="6"/>
  <c r="AT490" i="6"/>
  <c r="EY490" i="6"/>
  <c r="W490" i="6"/>
  <c r="BA485" i="6"/>
  <c r="ER485" i="6"/>
  <c r="EP485" i="6"/>
  <c r="AU485" i="6"/>
  <c r="W485" i="6"/>
  <c r="EQ485" i="6"/>
  <c r="AI485" i="6"/>
  <c r="EO485" i="6"/>
  <c r="CA480" i="6"/>
  <c r="CG480" i="6" s="1"/>
  <c r="EZ480" i="6"/>
  <c r="CF480" i="6"/>
  <c r="ER480" i="6"/>
  <c r="AT480" i="6"/>
  <c r="EY480" i="6"/>
  <c r="CA475" i="6"/>
  <c r="CG475" i="6" s="1"/>
  <c r="EZ475" i="6"/>
  <c r="CF475" i="6"/>
  <c r="ER475" i="6"/>
  <c r="AT475" i="6"/>
  <c r="EY475" i="6"/>
  <c r="CA470" i="6"/>
  <c r="CG470" i="6" s="1"/>
  <c r="EZ470" i="6"/>
  <c r="CF470" i="6"/>
  <c r="ER470" i="6"/>
  <c r="AT470" i="6"/>
  <c r="EY470" i="6"/>
  <c r="AU465" i="6"/>
  <c r="EP465" i="6"/>
  <c r="AI465" i="6"/>
  <c r="AZ465" i="6"/>
  <c r="EO465" i="6"/>
  <c r="EH465" i="6"/>
  <c r="CA460" i="6"/>
  <c r="CG460" i="6" s="1"/>
  <c r="EZ460" i="6"/>
  <c r="CF460" i="6"/>
  <c r="ER460" i="6"/>
  <c r="AT460" i="6"/>
  <c r="EY460" i="6"/>
  <c r="CA455" i="6"/>
  <c r="CG455" i="6" s="1"/>
  <c r="EZ455" i="6"/>
  <c r="CF455" i="6"/>
  <c r="ER455" i="6"/>
  <c r="AT455" i="6"/>
  <c r="EY455" i="6"/>
  <c r="BA450" i="6"/>
  <c r="ER450" i="6"/>
  <c r="EZ450" i="6"/>
  <c r="CF450" i="6"/>
  <c r="CA450" i="6"/>
  <c r="CG450" i="6" s="1"/>
  <c r="EQ450" i="6"/>
  <c r="W450" i="6"/>
  <c r="AI450" i="6"/>
  <c r="EB450" i="6"/>
  <c r="EU450" i="6" s="1"/>
  <c r="AT450" i="6"/>
  <c r="EY450" i="6"/>
  <c r="EP510" i="6" l="1"/>
  <c r="AU510" i="6"/>
  <c r="EP505" i="6"/>
  <c r="AU505" i="6"/>
  <c r="EP500" i="6"/>
  <c r="AU500" i="6"/>
  <c r="EP490" i="6"/>
  <c r="AU490" i="6"/>
  <c r="EP480" i="6"/>
  <c r="AU480" i="6"/>
  <c r="EP475" i="6"/>
  <c r="AU475" i="6"/>
  <c r="EP470" i="6"/>
  <c r="AU470" i="6"/>
  <c r="BA465" i="6"/>
  <c r="ER465" i="6"/>
  <c r="EP460" i="6"/>
  <c r="AU460" i="6"/>
  <c r="EP455" i="6"/>
  <c r="AU455" i="6"/>
  <c r="EP450" i="6"/>
  <c r="AU450" i="6"/>
  <c r="BK989" i="6"/>
  <c r="BE989" i="6"/>
  <c r="BE988" i="6" s="1"/>
  <c r="EL989" i="6"/>
  <c r="EB1192" i="6"/>
  <c r="EA1192" i="6"/>
  <c r="BW989" i="6"/>
  <c r="AZ989" i="6"/>
  <c r="AT989" i="6"/>
  <c r="AN989" i="6"/>
  <c r="AU989" i="6" l="1"/>
  <c r="AU988" i="6" s="1"/>
  <c r="AT988" i="6"/>
  <c r="AO989" i="6"/>
  <c r="AO988" i="6" s="1"/>
  <c r="AN988" i="6"/>
  <c r="EK989" i="6"/>
  <c r="EK988" i="6" s="1"/>
  <c r="EL988" i="6"/>
  <c r="BL989" i="6"/>
  <c r="BL988" i="6" s="1"/>
  <c r="BK988" i="6"/>
  <c r="CF989" i="6"/>
  <c r="CF988" i="6" s="1"/>
  <c r="BW988" i="6"/>
  <c r="BA989" i="6"/>
  <c r="BA988" i="6" s="1"/>
  <c r="AZ988" i="6"/>
  <c r="ES989" i="6"/>
  <c r="ES988" i="6" s="1"/>
  <c r="EU989" i="6"/>
  <c r="EU988" i="6" s="1"/>
  <c r="CE989" i="6"/>
  <c r="CE988" i="6" s="1"/>
  <c r="EM989" i="6"/>
  <c r="EM988" i="6" s="1"/>
  <c r="EO989" i="6"/>
  <c r="EO988" i="6" s="1"/>
  <c r="EQ989" i="6"/>
  <c r="EQ988" i="6" s="1"/>
  <c r="EZ989" i="6"/>
  <c r="EZ988" i="6" s="1"/>
  <c r="BF989" i="6"/>
  <c r="BF988" i="6" s="1"/>
  <c r="CA989" i="6"/>
  <c r="CA988" i="6" s="1"/>
  <c r="EN989" i="6"/>
  <c r="EN988" i="6" s="1"/>
  <c r="EP989" i="6"/>
  <c r="EP988" i="6" s="1"/>
  <c r="ER989" i="6"/>
  <c r="ER988" i="6" s="1"/>
  <c r="EY989" i="6"/>
  <c r="EY988" i="6" s="1"/>
  <c r="BM989" i="6" l="1"/>
  <c r="EV989" i="6"/>
  <c r="EV988" i="6" s="1"/>
  <c r="CG989" i="6"/>
  <c r="CG988" i="6" s="1"/>
  <c r="BG989" i="6"/>
  <c r="BG988" i="6" s="1"/>
  <c r="ET989" i="6"/>
  <c r="ET988" i="6" s="1"/>
  <c r="EM513" i="6"/>
  <c r="EN513" i="6"/>
  <c r="EO513" i="6"/>
  <c r="EP513" i="6"/>
  <c r="ES513" i="6"/>
  <c r="ET513" i="6"/>
  <c r="EU513" i="6"/>
  <c r="EV513" i="6"/>
  <c r="EI514" i="6"/>
  <c r="EJ514" i="6"/>
  <c r="EK514" i="6"/>
  <c r="EL514" i="6"/>
  <c r="ES514" i="6"/>
  <c r="ET514" i="6"/>
  <c r="EU514" i="6"/>
  <c r="EV514" i="6"/>
  <c r="DW513" i="6"/>
  <c r="DX513" i="6" s="1"/>
  <c r="EQ513" i="6" s="1"/>
  <c r="DK513" i="6"/>
  <c r="DG514" i="6"/>
  <c r="DW514" i="6" s="1"/>
  <c r="DX514" i="6" s="1"/>
  <c r="DF514" i="6"/>
  <c r="DU514" i="6" s="1"/>
  <c r="DV514" i="6" s="1"/>
  <c r="DE514" i="6"/>
  <c r="DS514" i="6" s="1"/>
  <c r="DT514" i="6" s="1"/>
  <c r="CZ514" i="6"/>
  <c r="DE512" i="6"/>
  <c r="BM988" i="6" l="1"/>
  <c r="EW989" i="6"/>
  <c r="EW988" i="6" s="1"/>
  <c r="DK514" i="6"/>
  <c r="EE514" i="6" s="1"/>
  <c r="EF514" i="6" s="1"/>
  <c r="ER513" i="6"/>
  <c r="BT514" i="6"/>
  <c r="AO513" i="6"/>
  <c r="BA513" i="6"/>
  <c r="AU513" i="6"/>
  <c r="EQ514" i="6"/>
  <c r="AX514" i="6"/>
  <c r="EO514" i="6"/>
  <c r="AR514" i="6"/>
  <c r="EM514" i="6"/>
  <c r="AL514" i="6"/>
  <c r="EL513" i="6"/>
  <c r="EK513" i="6"/>
  <c r="EJ513" i="6" l="1"/>
  <c r="EI513" i="6"/>
  <c r="BW514" i="6"/>
  <c r="EZ514" i="6" s="1"/>
  <c r="EY514" i="6"/>
  <c r="AU514" i="6"/>
  <c r="EP514" i="6"/>
  <c r="BW513" i="6"/>
  <c r="EZ513" i="6" s="1"/>
  <c r="EY513" i="6"/>
  <c r="AO514" i="6"/>
  <c r="EN514" i="6"/>
  <c r="BA514" i="6"/>
  <c r="ER514" i="6"/>
  <c r="BV1106" i="6"/>
  <c r="BW1106" i="6" s="1"/>
  <c r="EV1124" i="6" l="1"/>
  <c r="BM1124" i="6"/>
  <c r="EW1124" i="6" s="1"/>
  <c r="EU1124" i="6"/>
  <c r="ES1124" i="6"/>
  <c r="EQ1124" i="6"/>
  <c r="EO1124" i="6"/>
  <c r="EM1124" i="6"/>
  <c r="EK1124" i="6"/>
  <c r="EJ1124" i="6"/>
  <c r="EI1124" i="6"/>
  <c r="EY1124" i="6"/>
  <c r="BG1124" i="6"/>
  <c r="AZ1124" i="6"/>
  <c r="ER1124" i="6" s="1"/>
  <c r="AU1124" i="6"/>
  <c r="EN1124" i="6"/>
  <c r="BA1124" i="6" l="1"/>
  <c r="BW1124" i="6"/>
  <c r="EL1124" i="6"/>
  <c r="EP1124" i="6"/>
  <c r="ET1124" i="6"/>
  <c r="EZ1124" i="6" l="1"/>
  <c r="CF1124" i="6"/>
  <c r="CA1124" i="6"/>
  <c r="CG1124" i="6" s="1"/>
  <c r="BV1089" i="6"/>
  <c r="EY1089" i="6" s="1"/>
  <c r="BK1089" i="6"/>
  <c r="BL1089" i="6" s="1"/>
  <c r="BE1089" i="6"/>
  <c r="BF1089" i="6" s="1"/>
  <c r="ET1089" i="6" s="1"/>
  <c r="AY1089" i="6"/>
  <c r="AZ1089" i="6" s="1"/>
  <c r="AS1089" i="6"/>
  <c r="EO1089" i="6" s="1"/>
  <c r="AM1089" i="6"/>
  <c r="AN1089" i="6" s="1"/>
  <c r="AG1089" i="6"/>
  <c r="AG1085" i="6" s="1"/>
  <c r="AA1089" i="6"/>
  <c r="AB1089" i="6" s="1"/>
  <c r="U1089" i="6"/>
  <c r="EG1089" i="6" s="1"/>
  <c r="EK1089" i="6" l="1"/>
  <c r="EM1089" i="6"/>
  <c r="AH1089" i="6"/>
  <c r="EL1089" i="6" s="1"/>
  <c r="ES1089" i="6"/>
  <c r="EU1089" i="6"/>
  <c r="CE1089" i="6"/>
  <c r="BA1089" i="6"/>
  <c r="ER1089" i="6"/>
  <c r="EN1089" i="6"/>
  <c r="AO1089" i="6"/>
  <c r="AC1089" i="6"/>
  <c r="EJ1089" i="6"/>
  <c r="EV1089" i="6"/>
  <c r="BM1089" i="6"/>
  <c r="EW1089" i="6" s="1"/>
  <c r="EI1089" i="6"/>
  <c r="EQ1089" i="6"/>
  <c r="BG1089" i="6"/>
  <c r="V1089" i="6"/>
  <c r="AT1089" i="6"/>
  <c r="BW1089" i="6"/>
  <c r="CF1089" i="6" s="1"/>
  <c r="CZ1116" i="6"/>
  <c r="AI1089" i="6" l="1"/>
  <c r="EZ1089" i="6"/>
  <c r="CA1089" i="6"/>
  <c r="CG1089" i="6" s="1"/>
  <c r="EP1089" i="6"/>
  <c r="AU1089" i="6"/>
  <c r="EH1089" i="6"/>
  <c r="W1089" i="6"/>
  <c r="ET1106" i="6"/>
  <c r="ES1106" i="6"/>
  <c r="EJ1106" i="6"/>
  <c r="EI1106" i="6"/>
  <c r="EH1106" i="6"/>
  <c r="EG1106" i="6"/>
  <c r="EA1106" i="6"/>
  <c r="EV1106" i="6" s="1"/>
  <c r="CE1106" i="6"/>
  <c r="AY1106" i="6"/>
  <c r="EQ1106" i="6" s="1"/>
  <c r="AS1106" i="6"/>
  <c r="AT1106" i="6" s="1"/>
  <c r="AM1106" i="6"/>
  <c r="EM1106" i="6" s="1"/>
  <c r="AG1106" i="6"/>
  <c r="AH1106" i="6" s="1"/>
  <c r="AN1106" i="6" l="1"/>
  <c r="EN1106" i="6" s="1"/>
  <c r="EB1106" i="6"/>
  <c r="EU1106" i="6" s="1"/>
  <c r="AZ1106" i="6"/>
  <c r="ER1106" i="6" s="1"/>
  <c r="EP1106" i="6"/>
  <c r="AU1106" i="6"/>
  <c r="EL1106" i="6"/>
  <c r="AI1106" i="6"/>
  <c r="EK1106" i="6"/>
  <c r="EO1106" i="6"/>
  <c r="EY1106" i="6"/>
  <c r="CP1166" i="6"/>
  <c r="CO1166" i="6"/>
  <c r="CK1166" i="6"/>
  <c r="DI1157" i="6"/>
  <c r="EB1157" i="6" s="1"/>
  <c r="EB1155" i="6" s="1"/>
  <c r="DH1157" i="6"/>
  <c r="DZ1157" i="6" s="1"/>
  <c r="DZ1155" i="6" s="1"/>
  <c r="DF1157" i="6"/>
  <c r="DV1157" i="6" s="1"/>
  <c r="DV1155" i="6" s="1"/>
  <c r="DS1157" i="6"/>
  <c r="DS1155" i="6" s="1"/>
  <c r="DG1157" i="6"/>
  <c r="DX1157" i="6" s="1"/>
  <c r="DX1155" i="6" s="1"/>
  <c r="CZ1157" i="6"/>
  <c r="DA1157" i="6" s="1"/>
  <c r="CP1157" i="6"/>
  <c r="CO1157" i="6"/>
  <c r="CK1157" i="6"/>
  <c r="DK1157" i="6" l="1"/>
  <c r="EE1157" i="6" s="1"/>
  <c r="EE1155" i="6" s="1"/>
  <c r="AO1106" i="6"/>
  <c r="DT1157" i="6"/>
  <c r="DT1155" i="6" s="1"/>
  <c r="BA1106" i="6"/>
  <c r="EZ1106" i="6"/>
  <c r="CF1106" i="6"/>
  <c r="CA1106" i="6"/>
  <c r="CG1106" i="6" s="1"/>
  <c r="EM1165" i="6"/>
  <c r="EL1166" i="6"/>
  <c r="EK1166" i="6"/>
  <c r="EJ1166" i="6"/>
  <c r="EI1166" i="6"/>
  <c r="EH1166" i="6"/>
  <c r="EG1166" i="6"/>
  <c r="BL1166" i="6"/>
  <c r="BF1166" i="6"/>
  <c r="EQ1166" i="6"/>
  <c r="AS1163" i="6"/>
  <c r="BE1168" i="6"/>
  <c r="BF1168" i="6"/>
  <c r="BG1168" i="6"/>
  <c r="BK1168" i="6"/>
  <c r="BL1168" i="6"/>
  <c r="BM1168" i="6"/>
  <c r="DQ1168" i="6"/>
  <c r="DR1168" i="6"/>
  <c r="DY1168" i="6"/>
  <c r="DZ1168" i="6"/>
  <c r="EA1168" i="6"/>
  <c r="EB1168" i="6"/>
  <c r="AN1165" i="6"/>
  <c r="AO1165" i="6" s="1"/>
  <c r="AT1165" i="6"/>
  <c r="EP1165" i="6" s="1"/>
  <c r="AZ1165" i="6"/>
  <c r="BA1165" i="6" s="1"/>
  <c r="BF1165" i="6"/>
  <c r="BG1165" i="6" s="1"/>
  <c r="EU1165" i="6"/>
  <c r="BL1165" i="6"/>
  <c r="BM1165" i="6" s="1"/>
  <c r="EW1165" i="6" s="1"/>
  <c r="BW1165" i="6"/>
  <c r="EZ1165" i="6" s="1"/>
  <c r="CE1165" i="6"/>
  <c r="EG1165" i="6"/>
  <c r="EH1165" i="6"/>
  <c r="EI1165" i="6"/>
  <c r="EJ1165" i="6"/>
  <c r="EK1165" i="6"/>
  <c r="EL1165" i="6"/>
  <c r="EO1165" i="6"/>
  <c r="EQ1165" i="6"/>
  <c r="ES1165" i="6"/>
  <c r="EY1165" i="6"/>
  <c r="EF1157" i="6" l="1"/>
  <c r="EF1155" i="6" s="1"/>
  <c r="EO1166" i="6"/>
  <c r="EY1166" i="6"/>
  <c r="ET1165" i="6"/>
  <c r="ER1165" i="6"/>
  <c r="AU1165" i="6"/>
  <c r="CA1165" i="6"/>
  <c r="CG1165" i="6" s="1"/>
  <c r="CF1165" i="6"/>
  <c r="EM1166" i="6"/>
  <c r="CE1166" i="6"/>
  <c r="EN1165" i="6"/>
  <c r="BW1166" i="6"/>
  <c r="BG1166" i="6"/>
  <c r="ET1166" i="6"/>
  <c r="EV1166" i="6"/>
  <c r="BM1166" i="6"/>
  <c r="EW1166" i="6" s="1"/>
  <c r="EV1165" i="6"/>
  <c r="AT1166" i="6"/>
  <c r="AZ1166" i="6"/>
  <c r="ES1166" i="6"/>
  <c r="EU1166" i="6"/>
  <c r="AN1166" i="6"/>
  <c r="CZ1169" i="6"/>
  <c r="DF1169" i="6"/>
  <c r="DV1169" i="6" s="1"/>
  <c r="DG1169" i="6"/>
  <c r="DX1169" i="6" s="1"/>
  <c r="DE1169" i="6"/>
  <c r="DK1169" i="6" l="1"/>
  <c r="EF1169" i="6" s="1"/>
  <c r="DU1169" i="6"/>
  <c r="DU1168" i="6" s="1"/>
  <c r="DV1168" i="6"/>
  <c r="DT1169" i="6"/>
  <c r="DW1169" i="6"/>
  <c r="DW1168" i="6" s="1"/>
  <c r="DX1168" i="6"/>
  <c r="EZ1166" i="6"/>
  <c r="CF1166" i="6"/>
  <c r="CA1166" i="6"/>
  <c r="CG1166" i="6" s="1"/>
  <c r="ER1166" i="6"/>
  <c r="BA1166" i="6"/>
  <c r="AU1166" i="6"/>
  <c r="EP1166" i="6"/>
  <c r="EN1166" i="6"/>
  <c r="AO1166" i="6"/>
  <c r="EF1168" i="6" l="1"/>
  <c r="EE1169" i="6"/>
  <c r="EE1168" i="6" s="1"/>
  <c r="DS1095" i="6"/>
  <c r="DS1169" i="6"/>
  <c r="DS1168" i="6" s="1"/>
  <c r="DT1168" i="6"/>
  <c r="BW891" i="6"/>
  <c r="DD889" i="6"/>
  <c r="DR889" i="6" s="1"/>
  <c r="DQ889" i="6" s="1"/>
  <c r="EE1197" i="6" l="1"/>
  <c r="EF1197" i="6"/>
  <c r="AY1098" i="6"/>
  <c r="ET1105" i="6" l="1"/>
  <c r="ES1105" i="6"/>
  <c r="EJ1105" i="6"/>
  <c r="EI1105" i="6"/>
  <c r="EH1105" i="6"/>
  <c r="EG1105" i="6"/>
  <c r="EA1105" i="6"/>
  <c r="EV1105" i="6" s="1"/>
  <c r="CE1105" i="6"/>
  <c r="EQ1105" i="6"/>
  <c r="AT1105" i="6"/>
  <c r="EM1105" i="6"/>
  <c r="AH1105" i="6"/>
  <c r="AN1105" i="6" l="1"/>
  <c r="EN1105" i="6" s="1"/>
  <c r="AZ1105" i="6"/>
  <c r="ER1105" i="6" s="1"/>
  <c r="EL1105" i="6"/>
  <c r="AI1105" i="6"/>
  <c r="EP1105" i="6"/>
  <c r="AU1105" i="6"/>
  <c r="EK1105" i="6"/>
  <c r="EO1105" i="6"/>
  <c r="EY1105" i="6"/>
  <c r="BW1105" i="6"/>
  <c r="EB1105" i="6"/>
  <c r="EU1105" i="6" s="1"/>
  <c r="DK1100" i="6"/>
  <c r="BA1105" i="6" l="1"/>
  <c r="AO1105" i="6"/>
  <c r="EZ1105" i="6"/>
  <c r="CF1105" i="6"/>
  <c r="CA1105" i="6"/>
  <c r="CG1105" i="6" s="1"/>
  <c r="EG1152" i="6"/>
  <c r="EH1152" i="6"/>
  <c r="EI1152" i="6"/>
  <c r="EJ1152" i="6"/>
  <c r="EK1152" i="6"/>
  <c r="EL1152" i="6"/>
  <c r="CD1163" i="6"/>
  <c r="CC1163" i="6"/>
  <c r="CB1163" i="6"/>
  <c r="EL1116" i="6" l="1"/>
  <c r="EK1116" i="6"/>
  <c r="EJ1116" i="6"/>
  <c r="EI1116" i="6"/>
  <c r="EH1116" i="6"/>
  <c r="EG1116" i="6"/>
  <c r="BV1116" i="6"/>
  <c r="BK1116" i="6"/>
  <c r="BE1116" i="6"/>
  <c r="AY1116" i="6"/>
  <c r="AS1116" i="6"/>
  <c r="AM1116" i="6"/>
  <c r="AI1116" i="6"/>
  <c r="AT1116" i="6" l="1"/>
  <c r="AU1116" i="6" s="1"/>
  <c r="AZ1116" i="6"/>
  <c r="BA1116" i="6" s="1"/>
  <c r="BF1116" i="6"/>
  <c r="ET1116" i="6" s="1"/>
  <c r="EU1116" i="6"/>
  <c r="EM1116" i="6"/>
  <c r="EY1116" i="6"/>
  <c r="CE1116" i="6"/>
  <c r="AN1116" i="6"/>
  <c r="AO1116" i="6" s="1"/>
  <c r="BL1116" i="6"/>
  <c r="EO1116" i="6"/>
  <c r="EQ1116" i="6"/>
  <c r="BW1116" i="6"/>
  <c r="ES1116" i="6"/>
  <c r="DD894" i="6"/>
  <c r="BG1116" i="6" l="1"/>
  <c r="EP1116" i="6"/>
  <c r="ER1116" i="6"/>
  <c r="EN1116" i="6"/>
  <c r="EV1116" i="6"/>
  <c r="BM1116" i="6"/>
  <c r="EW1116" i="6" s="1"/>
  <c r="EZ1116" i="6"/>
  <c r="CA1116" i="6"/>
  <c r="CG1116" i="6" s="1"/>
  <c r="CF1116" i="6"/>
  <c r="DH851" i="6"/>
  <c r="DY851" i="6" s="1"/>
  <c r="DZ851" i="6" s="1"/>
  <c r="DG851" i="6"/>
  <c r="DW851" i="6" s="1"/>
  <c r="DX851" i="6" s="1"/>
  <c r="DF851" i="6"/>
  <c r="DS851" i="6" s="1"/>
  <c r="DT851" i="6" s="1"/>
  <c r="DE851" i="6"/>
  <c r="DD851" i="6"/>
  <c r="DQ851" i="6" s="1"/>
  <c r="DR851" i="6" s="1"/>
  <c r="CZ851" i="6"/>
  <c r="BU845" i="6"/>
  <c r="BU847" i="6"/>
  <c r="BU848" i="6"/>
  <c r="BU849" i="6"/>
  <c r="BU850" i="6"/>
  <c r="BU851" i="6"/>
  <c r="BU852" i="6"/>
  <c r="CF852" i="6" s="1"/>
  <c r="BJ847" i="6"/>
  <c r="BJ848" i="6"/>
  <c r="BJ849" i="6"/>
  <c r="BJ850" i="6"/>
  <c r="BJ851" i="6"/>
  <c r="BJ852" i="6"/>
  <c r="BD847" i="6"/>
  <c r="BD848" i="6"/>
  <c r="BD849" i="6"/>
  <c r="BD850" i="6"/>
  <c r="BD851" i="6"/>
  <c r="BD852" i="6"/>
  <c r="AX847" i="6"/>
  <c r="AX848" i="6"/>
  <c r="AX849" i="6"/>
  <c r="AX850" i="6"/>
  <c r="AX851" i="6"/>
  <c r="AX852" i="6"/>
  <c r="AR847" i="6"/>
  <c r="AR848" i="6"/>
  <c r="AR849" i="6"/>
  <c r="AR850" i="6"/>
  <c r="AR851" i="6"/>
  <c r="AR852" i="6"/>
  <c r="AL847" i="6"/>
  <c r="AL848" i="6"/>
  <c r="AL849" i="6"/>
  <c r="AL850" i="6"/>
  <c r="AL851" i="6"/>
  <c r="AN851" i="6" s="1"/>
  <c r="AL852" i="6"/>
  <c r="AN852" i="6" s="1"/>
  <c r="AO852" i="6" s="1"/>
  <c r="EJ851" i="6"/>
  <c r="EI851" i="6"/>
  <c r="CG851" i="6"/>
  <c r="BK851" i="6"/>
  <c r="EU851" i="6" s="1"/>
  <c r="BE851" i="6"/>
  <c r="BF851" i="6" s="1"/>
  <c r="AY851" i="6"/>
  <c r="AS851" i="6"/>
  <c r="AT851" i="6" s="1"/>
  <c r="AM851" i="6"/>
  <c r="AF851" i="6"/>
  <c r="AC851" i="6"/>
  <c r="AC852" i="6"/>
  <c r="AF852" i="6"/>
  <c r="AI852" i="6" s="1"/>
  <c r="AM852" i="6"/>
  <c r="AS852" i="6"/>
  <c r="AT852" i="6" s="1"/>
  <c r="AY852" i="6"/>
  <c r="AZ852" i="6" s="1"/>
  <c r="BE852" i="6"/>
  <c r="BF852" i="6" s="1"/>
  <c r="BK852" i="6"/>
  <c r="BL852" i="6" s="1"/>
  <c r="CE852" i="6"/>
  <c r="CG852" i="6"/>
  <c r="CZ852" i="6"/>
  <c r="EE852" i="6" s="1"/>
  <c r="EF852" i="6" s="1"/>
  <c r="DD852" i="6"/>
  <c r="DQ852" i="6" s="1"/>
  <c r="DR852" i="6" s="1"/>
  <c r="DE852" i="6"/>
  <c r="DF852" i="6"/>
  <c r="DS852" i="6" s="1"/>
  <c r="DG852" i="6"/>
  <c r="DW852" i="6" s="1"/>
  <c r="DX852" i="6" s="1"/>
  <c r="DH852" i="6"/>
  <c r="DU852" i="6" s="1"/>
  <c r="DV852" i="6" s="1"/>
  <c r="EA852" i="6"/>
  <c r="EB852" i="6" s="1"/>
  <c r="EI852" i="6"/>
  <c r="EJ852" i="6"/>
  <c r="EA845" i="6"/>
  <c r="EB845" i="6" s="1"/>
  <c r="DH845" i="6"/>
  <c r="DY845" i="6" s="1"/>
  <c r="DZ845" i="6" s="1"/>
  <c r="DG845" i="6"/>
  <c r="DW845" i="6" s="1"/>
  <c r="DX845" i="6" s="1"/>
  <c r="DF845" i="6"/>
  <c r="DE845" i="6"/>
  <c r="DS845" i="6" s="1"/>
  <c r="DT845" i="6" s="1"/>
  <c r="DD845" i="6"/>
  <c r="DQ845" i="6" s="1"/>
  <c r="DR845" i="6" s="1"/>
  <c r="CZ845" i="6"/>
  <c r="DH844" i="6"/>
  <c r="DY844" i="6" s="1"/>
  <c r="DZ844" i="6" s="1"/>
  <c r="DG844" i="6"/>
  <c r="DW844" i="6" s="1"/>
  <c r="DX844" i="6" s="1"/>
  <c r="DF844" i="6"/>
  <c r="DE844" i="6"/>
  <c r="DS844" i="6" s="1"/>
  <c r="DT844" i="6" s="1"/>
  <c r="DD844" i="6"/>
  <c r="DQ844" i="6" s="1"/>
  <c r="DR844" i="6" s="1"/>
  <c r="CZ844" i="6"/>
  <c r="DH843" i="6"/>
  <c r="DY843" i="6" s="1"/>
  <c r="DZ843" i="6" s="1"/>
  <c r="DG843" i="6"/>
  <c r="DW843" i="6" s="1"/>
  <c r="DX843" i="6" s="1"/>
  <c r="DF843" i="6"/>
  <c r="DE843" i="6"/>
  <c r="DS843" i="6" s="1"/>
  <c r="DT843" i="6" s="1"/>
  <c r="DD843" i="6"/>
  <c r="DQ843" i="6" s="1"/>
  <c r="DR843" i="6" s="1"/>
  <c r="CZ843" i="6"/>
  <c r="EJ843" i="6"/>
  <c r="EI843" i="6"/>
  <c r="CG843" i="6"/>
  <c r="BU843" i="6"/>
  <c r="BK843" i="6"/>
  <c r="BL843" i="6" s="1"/>
  <c r="BJ843" i="6"/>
  <c r="BE843" i="6"/>
  <c r="BF843" i="6" s="1"/>
  <c r="BD843" i="6"/>
  <c r="AY843" i="6"/>
  <c r="AZ843" i="6" s="1"/>
  <c r="AX843" i="6"/>
  <c r="AS843" i="6"/>
  <c r="AT843" i="6" s="1"/>
  <c r="AR843" i="6"/>
  <c r="AM843" i="6"/>
  <c r="AL843" i="6"/>
  <c r="AN843" i="6" s="1"/>
  <c r="AF843" i="6"/>
  <c r="AC843" i="6"/>
  <c r="EJ844" i="6"/>
  <c r="EI844" i="6"/>
  <c r="CG844" i="6"/>
  <c r="BU844" i="6"/>
  <c r="BK844" i="6"/>
  <c r="BL844" i="6" s="1"/>
  <c r="BJ844" i="6"/>
  <c r="BE844" i="6"/>
  <c r="BF844" i="6" s="1"/>
  <c r="BD844" i="6"/>
  <c r="AY844" i="6"/>
  <c r="AZ844" i="6" s="1"/>
  <c r="AX844" i="6"/>
  <c r="AS844" i="6"/>
  <c r="AT844" i="6" s="1"/>
  <c r="AR844" i="6"/>
  <c r="AM844" i="6"/>
  <c r="AL844" i="6"/>
  <c r="AN844" i="6" s="1"/>
  <c r="AF844" i="6"/>
  <c r="AC844" i="6"/>
  <c r="EJ845" i="6"/>
  <c r="EI845" i="6"/>
  <c r="CG845" i="6"/>
  <c r="BK845" i="6"/>
  <c r="BL845" i="6" s="1"/>
  <c r="BJ845" i="6"/>
  <c r="BE845" i="6"/>
  <c r="BF845" i="6" s="1"/>
  <c r="BD845" i="6"/>
  <c r="AY845" i="6"/>
  <c r="AZ845" i="6" s="1"/>
  <c r="AX845" i="6"/>
  <c r="AS845" i="6"/>
  <c r="AT845" i="6" s="1"/>
  <c r="AR845" i="6"/>
  <c r="AM845" i="6"/>
  <c r="AL845" i="6"/>
  <c r="AN845" i="6" s="1"/>
  <c r="AF845" i="6"/>
  <c r="AC845" i="6"/>
  <c r="EZ835" i="6"/>
  <c r="EA836" i="6"/>
  <c r="EB836" i="6" s="1"/>
  <c r="DH836" i="6"/>
  <c r="DY836" i="6" s="1"/>
  <c r="DZ836" i="6" s="1"/>
  <c r="DG836" i="6"/>
  <c r="DW836" i="6" s="1"/>
  <c r="DX836" i="6" s="1"/>
  <c r="DF836" i="6"/>
  <c r="DS836" i="6" s="1"/>
  <c r="DT836" i="6" s="1"/>
  <c r="DE836" i="6"/>
  <c r="DD836" i="6"/>
  <c r="DQ836" i="6" s="1"/>
  <c r="DR836" i="6" s="1"/>
  <c r="CZ836" i="6"/>
  <c r="EJ836" i="6"/>
  <c r="EI836" i="6"/>
  <c r="CG836" i="6"/>
  <c r="BU836" i="6"/>
  <c r="BK836" i="6"/>
  <c r="BL836" i="6" s="1"/>
  <c r="BJ836" i="6"/>
  <c r="BE836" i="6"/>
  <c r="BF836" i="6" s="1"/>
  <c r="BD836" i="6"/>
  <c r="AY836" i="6"/>
  <c r="AZ836" i="6" s="1"/>
  <c r="AX836" i="6"/>
  <c r="AS836" i="6"/>
  <c r="AT836" i="6" s="1"/>
  <c r="AR836" i="6"/>
  <c r="AM836" i="6"/>
  <c r="AL836" i="6"/>
  <c r="AN836" i="6" s="1"/>
  <c r="AF836" i="6"/>
  <c r="AC836" i="6"/>
  <c r="EJ837" i="6"/>
  <c r="EI837" i="6"/>
  <c r="EA837" i="6"/>
  <c r="EB837" i="6" s="1"/>
  <c r="DH837" i="6"/>
  <c r="DY837" i="6" s="1"/>
  <c r="DZ837" i="6" s="1"/>
  <c r="DG837" i="6"/>
  <c r="DW837" i="6" s="1"/>
  <c r="DX837" i="6" s="1"/>
  <c r="DF837" i="6"/>
  <c r="DS837" i="6" s="1"/>
  <c r="DT837" i="6" s="1"/>
  <c r="DE837" i="6"/>
  <c r="DD837" i="6"/>
  <c r="DQ837" i="6" s="1"/>
  <c r="DR837" i="6" s="1"/>
  <c r="CZ837" i="6"/>
  <c r="CG837" i="6"/>
  <c r="BU837" i="6"/>
  <c r="BK837" i="6"/>
  <c r="BL837" i="6" s="1"/>
  <c r="BJ837" i="6"/>
  <c r="BE837" i="6"/>
  <c r="BF837" i="6" s="1"/>
  <c r="BD837" i="6"/>
  <c r="AY837" i="6"/>
  <c r="AZ837" i="6" s="1"/>
  <c r="AX837" i="6"/>
  <c r="AS837" i="6"/>
  <c r="AT837" i="6" s="1"/>
  <c r="AR837" i="6"/>
  <c r="AM837" i="6"/>
  <c r="AL837" i="6"/>
  <c r="AN837" i="6" s="1"/>
  <c r="AF837" i="6"/>
  <c r="AC837" i="6"/>
  <c r="CG828" i="6"/>
  <c r="CG829" i="6"/>
  <c r="CG830" i="6"/>
  <c r="DK836" i="6" l="1"/>
  <c r="EE836" i="6"/>
  <c r="EF836" i="6" s="1"/>
  <c r="EY836" i="6" s="1"/>
  <c r="DK837" i="6"/>
  <c r="EE837" i="6"/>
  <c r="EF837" i="6" s="1"/>
  <c r="EY837" i="6" s="1"/>
  <c r="DK843" i="6"/>
  <c r="EE843" i="6"/>
  <c r="EF843" i="6" s="1"/>
  <c r="EY843" i="6" s="1"/>
  <c r="DK844" i="6"/>
  <c r="EE844" i="6"/>
  <c r="EF844" i="6" s="1"/>
  <c r="EY844" i="6" s="1"/>
  <c r="DK845" i="6"/>
  <c r="EE845" i="6"/>
  <c r="EF845" i="6" s="1"/>
  <c r="EY845" i="6" s="1"/>
  <c r="DK851" i="6"/>
  <c r="EE851" i="6"/>
  <c r="EF851" i="6" s="1"/>
  <c r="EY851" i="6" s="1"/>
  <c r="EO852" i="6"/>
  <c r="DK852" i="6"/>
  <c r="EM837" i="6"/>
  <c r="DY852" i="6"/>
  <c r="DZ852" i="6" s="1"/>
  <c r="ES852" i="6" s="1"/>
  <c r="EK852" i="6"/>
  <c r="EQ852" i="6"/>
  <c r="EZ852" i="6"/>
  <c r="EK837" i="6"/>
  <c r="EU852" i="6"/>
  <c r="EL852" i="6"/>
  <c r="DT852" i="6"/>
  <c r="EM852" i="6" s="1"/>
  <c r="EN852" i="6"/>
  <c r="EY852" i="6"/>
  <c r="EK851" i="6"/>
  <c r="EN851" i="6"/>
  <c r="EQ851" i="6"/>
  <c r="DU851" i="6"/>
  <c r="DV851" i="6" s="1"/>
  <c r="EO851" i="6" s="1"/>
  <c r="EM851" i="6"/>
  <c r="BM852" i="6"/>
  <c r="EW852" i="6" s="1"/>
  <c r="EV852" i="6"/>
  <c r="BA852" i="6"/>
  <c r="ER852" i="6"/>
  <c r="AU852" i="6"/>
  <c r="EP852" i="6"/>
  <c r="EL851" i="6"/>
  <c r="AI851" i="6"/>
  <c r="AU851" i="6"/>
  <c r="ET851" i="6"/>
  <c r="BG851" i="6"/>
  <c r="BG852" i="6"/>
  <c r="AZ851" i="6"/>
  <c r="BL851" i="6"/>
  <c r="CE851" i="6"/>
  <c r="ES851" i="6"/>
  <c r="AO851" i="6"/>
  <c r="CF851" i="6"/>
  <c r="DU845" i="6"/>
  <c r="DV845" i="6" s="1"/>
  <c r="EO845" i="6" s="1"/>
  <c r="EK845" i="6"/>
  <c r="EM845" i="6"/>
  <c r="DU844" i="6"/>
  <c r="DV844" i="6" s="1"/>
  <c r="EO844" i="6" s="1"/>
  <c r="EK844" i="6"/>
  <c r="EM844" i="6"/>
  <c r="DU843" i="6"/>
  <c r="DV843" i="6" s="1"/>
  <c r="EO843" i="6" s="1"/>
  <c r="EK843" i="6"/>
  <c r="EM843" i="6"/>
  <c r="EL843" i="6"/>
  <c r="AI843" i="6"/>
  <c r="EN843" i="6"/>
  <c r="AO843" i="6"/>
  <c r="CF843" i="6"/>
  <c r="AU843" i="6"/>
  <c r="ER843" i="6"/>
  <c r="BA843" i="6"/>
  <c r="ET843" i="6"/>
  <c r="BG843" i="6"/>
  <c r="EV843" i="6"/>
  <c r="BM843" i="6"/>
  <c r="EW843" i="6" s="1"/>
  <c r="CE843" i="6"/>
  <c r="EQ843" i="6"/>
  <c r="ES843" i="6"/>
  <c r="EU843" i="6"/>
  <c r="EL844" i="6"/>
  <c r="AI844" i="6"/>
  <c r="EN844" i="6"/>
  <c r="AO844" i="6"/>
  <c r="CF844" i="6"/>
  <c r="AU844" i="6"/>
  <c r="ER844" i="6"/>
  <c r="BA844" i="6"/>
  <c r="ET844" i="6"/>
  <c r="BG844" i="6"/>
  <c r="EV844" i="6"/>
  <c r="BM844" i="6"/>
  <c r="EW844" i="6" s="1"/>
  <c r="CE844" i="6"/>
  <c r="EQ844" i="6"/>
  <c r="ES844" i="6"/>
  <c r="EU844" i="6"/>
  <c r="AU845" i="6"/>
  <c r="ER845" i="6"/>
  <c r="BA845" i="6"/>
  <c r="ET845" i="6"/>
  <c r="BG845" i="6"/>
  <c r="EV845" i="6"/>
  <c r="BM845" i="6"/>
  <c r="EW845" i="6" s="1"/>
  <c r="EL845" i="6"/>
  <c r="AI845" i="6"/>
  <c r="EN845" i="6"/>
  <c r="AO845" i="6"/>
  <c r="CF845" i="6"/>
  <c r="CE845" i="6"/>
  <c r="EQ845" i="6"/>
  <c r="ES845" i="6"/>
  <c r="EU845" i="6"/>
  <c r="DU836" i="6"/>
  <c r="DV836" i="6" s="1"/>
  <c r="EO836" i="6" s="1"/>
  <c r="EK836" i="6"/>
  <c r="EM836" i="6"/>
  <c r="EL836" i="6"/>
  <c r="AI836" i="6"/>
  <c r="EN836" i="6"/>
  <c r="AO836" i="6"/>
  <c r="CF836" i="6"/>
  <c r="AU836" i="6"/>
  <c r="ER836" i="6"/>
  <c r="BA836" i="6"/>
  <c r="ET836" i="6"/>
  <c r="BG836" i="6"/>
  <c r="EV836" i="6"/>
  <c r="BM836" i="6"/>
  <c r="EW836" i="6" s="1"/>
  <c r="CE836" i="6"/>
  <c r="EQ836" i="6"/>
  <c r="ES836" i="6"/>
  <c r="EU836" i="6"/>
  <c r="EN837" i="6"/>
  <c r="AO837" i="6"/>
  <c r="CF837" i="6"/>
  <c r="EL837" i="6"/>
  <c r="AI837" i="6"/>
  <c r="AU837" i="6"/>
  <c r="ER837" i="6"/>
  <c r="BA837" i="6"/>
  <c r="ET837" i="6"/>
  <c r="BG837" i="6"/>
  <c r="EV837" i="6"/>
  <c r="BM837" i="6"/>
  <c r="EW837" i="6" s="1"/>
  <c r="CE837" i="6"/>
  <c r="DU837" i="6"/>
  <c r="DV837" i="6" s="1"/>
  <c r="EO837" i="6" s="1"/>
  <c r="EQ837" i="6"/>
  <c r="ES837" i="6"/>
  <c r="EU837" i="6"/>
  <c r="EA828" i="6"/>
  <c r="EB828" i="6" s="1"/>
  <c r="EA829" i="6"/>
  <c r="EB829" i="6" s="1"/>
  <c r="DD828" i="6"/>
  <c r="DQ828" i="6" s="1"/>
  <c r="DR828" i="6" s="1"/>
  <c r="DE828" i="6"/>
  <c r="DF828" i="6"/>
  <c r="DS828" i="6" s="1"/>
  <c r="DT828" i="6" s="1"/>
  <c r="DG828" i="6"/>
  <c r="DW828" i="6" s="1"/>
  <c r="DX828" i="6" s="1"/>
  <c r="DH828" i="6"/>
  <c r="DY828" i="6" s="1"/>
  <c r="DZ828" i="6" s="1"/>
  <c r="DD829" i="6"/>
  <c r="DQ829" i="6" s="1"/>
  <c r="DR829" i="6" s="1"/>
  <c r="DE829" i="6"/>
  <c r="DF829" i="6"/>
  <c r="DS829" i="6" s="1"/>
  <c r="DT829" i="6" s="1"/>
  <c r="DG829" i="6"/>
  <c r="DW829" i="6" s="1"/>
  <c r="DX829" i="6" s="1"/>
  <c r="DH829" i="6"/>
  <c r="DU829" i="6" s="1"/>
  <c r="DV829" i="6" s="1"/>
  <c r="CZ828" i="6"/>
  <c r="EE828" i="6" s="1"/>
  <c r="EF828" i="6" s="1"/>
  <c r="CZ829" i="6"/>
  <c r="EE829" i="6" s="1"/>
  <c r="EF829" i="6" s="1"/>
  <c r="EI828" i="6"/>
  <c r="EJ828" i="6"/>
  <c r="EI829" i="6"/>
  <c r="EJ829" i="6"/>
  <c r="EI830" i="6"/>
  <c r="EJ830" i="6"/>
  <c r="EA830" i="6"/>
  <c r="EB830" i="6" s="1"/>
  <c r="DH830" i="6"/>
  <c r="DU830" i="6" s="1"/>
  <c r="DG830" i="6"/>
  <c r="DW830" i="6" s="1"/>
  <c r="DX830" i="6" s="1"/>
  <c r="DF830" i="6"/>
  <c r="DS830" i="6" s="1"/>
  <c r="DT830" i="6" s="1"/>
  <c r="DE830" i="6"/>
  <c r="DD830" i="6"/>
  <c r="DQ830" i="6" s="1"/>
  <c r="DR830" i="6" s="1"/>
  <c r="CZ830" i="6"/>
  <c r="AN827" i="6"/>
  <c r="AL828" i="6"/>
  <c r="AL829" i="6"/>
  <c r="AL830" i="6"/>
  <c r="AM828" i="6"/>
  <c r="AN828" i="6" s="1"/>
  <c r="AO828" i="6" s="1"/>
  <c r="AM829" i="6"/>
  <c r="AN829" i="6" s="1"/>
  <c r="AM830" i="6"/>
  <c r="AN830" i="6" s="1"/>
  <c r="AO830" i="6" s="1"/>
  <c r="AS828" i="6"/>
  <c r="AT828" i="6" s="1"/>
  <c r="AS829" i="6"/>
  <c r="AT829" i="6" s="1"/>
  <c r="AU829" i="6" s="1"/>
  <c r="AS830" i="6"/>
  <c r="AT830" i="6" s="1"/>
  <c r="AU830" i="6" s="1"/>
  <c r="AY828" i="6"/>
  <c r="AZ828" i="6" s="1"/>
  <c r="BA828" i="6" s="1"/>
  <c r="AY829" i="6"/>
  <c r="AZ829" i="6" s="1"/>
  <c r="BA829" i="6" s="1"/>
  <c r="AY830" i="6"/>
  <c r="AZ830" i="6" s="1"/>
  <c r="BA830" i="6" s="1"/>
  <c r="BE828" i="6"/>
  <c r="BF828" i="6" s="1"/>
  <c r="BG828" i="6" s="1"/>
  <c r="BE829" i="6"/>
  <c r="BF829" i="6" s="1"/>
  <c r="BG829" i="6" s="1"/>
  <c r="BE830" i="6"/>
  <c r="BF830" i="6" s="1"/>
  <c r="BG830" i="6" s="1"/>
  <c r="BK828" i="6"/>
  <c r="BL828" i="6" s="1"/>
  <c r="BM828" i="6" s="1"/>
  <c r="EW828" i="6" s="1"/>
  <c r="BK829" i="6"/>
  <c r="BL829" i="6" s="1"/>
  <c r="BM829" i="6" s="1"/>
  <c r="EW829" i="6" s="1"/>
  <c r="BK830" i="6"/>
  <c r="BL830" i="6" s="1"/>
  <c r="BM830" i="6" s="1"/>
  <c r="EW830" i="6" s="1"/>
  <c r="AX828" i="6"/>
  <c r="AX829" i="6"/>
  <c r="AX830" i="6"/>
  <c r="BD828" i="6"/>
  <c r="BD829" i="6"/>
  <c r="BD830" i="6"/>
  <c r="AR828" i="6"/>
  <c r="AR829" i="6"/>
  <c r="AR830" i="6"/>
  <c r="AF828" i="6"/>
  <c r="AF829" i="6"/>
  <c r="AI829" i="6" s="1"/>
  <c r="AF830" i="6"/>
  <c r="AI830" i="6" s="1"/>
  <c r="CE828" i="6"/>
  <c r="CF828" i="6"/>
  <c r="CE829" i="6"/>
  <c r="CF829" i="6"/>
  <c r="CE830" i="6"/>
  <c r="CF830" i="6"/>
  <c r="DK830" i="6" l="1"/>
  <c r="EE830" i="6"/>
  <c r="EF830" i="6" s="1"/>
  <c r="ET852" i="6"/>
  <c r="EK828" i="6"/>
  <c r="EV851" i="6"/>
  <c r="BM851" i="6"/>
  <c r="EW851" i="6" s="1"/>
  <c r="EZ851" i="6"/>
  <c r="ER851" i="6"/>
  <c r="BA851" i="6"/>
  <c r="EP851" i="6"/>
  <c r="EP843" i="6"/>
  <c r="EZ843" i="6"/>
  <c r="EP844" i="6"/>
  <c r="EZ844" i="6"/>
  <c r="EZ845" i="6"/>
  <c r="EP845" i="6"/>
  <c r="EK830" i="6"/>
  <c r="DY830" i="6"/>
  <c r="DZ830" i="6" s="1"/>
  <c r="ES830" i="6" s="1"/>
  <c r="ES828" i="6"/>
  <c r="DK829" i="6"/>
  <c r="EK829" i="6"/>
  <c r="EQ828" i="6"/>
  <c r="EQ829" i="6"/>
  <c r="EM828" i="6"/>
  <c r="EP836" i="6"/>
  <c r="EZ836" i="6"/>
  <c r="EL828" i="6"/>
  <c r="AI828" i="6"/>
  <c r="AU828" i="6"/>
  <c r="EM830" i="6"/>
  <c r="EM829" i="6"/>
  <c r="EU830" i="6"/>
  <c r="EL830" i="6"/>
  <c r="EV829" i="6"/>
  <c r="ET828" i="6"/>
  <c r="DK828" i="6"/>
  <c r="DY829" i="6"/>
  <c r="DZ829" i="6" s="1"/>
  <c r="ES829" i="6" s="1"/>
  <c r="DU828" i="6"/>
  <c r="DV828" i="6" s="1"/>
  <c r="EO828" i="6" s="1"/>
  <c r="EV830" i="6"/>
  <c r="EQ830" i="6"/>
  <c r="EU829" i="6"/>
  <c r="EU828" i="6"/>
  <c r="EP837" i="6"/>
  <c r="EZ837" i="6"/>
  <c r="EV828" i="6"/>
  <c r="ER828" i="6"/>
  <c r="EN828" i="6"/>
  <c r="EL829" i="6"/>
  <c r="DV830" i="6"/>
  <c r="EO830" i="6" s="1"/>
  <c r="EP830" i="6"/>
  <c r="ER830" i="6"/>
  <c r="ER829" i="6"/>
  <c r="EN829" i="6"/>
  <c r="EN830" i="6"/>
  <c r="AO829" i="6"/>
  <c r="AO891" i="6"/>
  <c r="DY1095" i="6"/>
  <c r="DZ1095" i="6"/>
  <c r="CE1099" i="6"/>
  <c r="CE1100" i="6"/>
  <c r="CE1102" i="6"/>
  <c r="CE1103" i="6"/>
  <c r="CF1103" i="6"/>
  <c r="CA1103" i="6"/>
  <c r="CG1103" i="6" s="1"/>
  <c r="BW1100" i="6"/>
  <c r="CF1100" i="6" s="1"/>
  <c r="BW381" i="6"/>
  <c r="ET829" i="6" l="1"/>
  <c r="ET830" i="6"/>
  <c r="EP828" i="6"/>
  <c r="EO829" i="6"/>
  <c r="EP829" i="6"/>
  <c r="EY830" i="6"/>
  <c r="EZ830" i="6"/>
  <c r="EY829" i="6"/>
  <c r="EZ829" i="6"/>
  <c r="CA1100" i="6"/>
  <c r="CG1100" i="6" s="1"/>
  <c r="CZ62" i="6"/>
  <c r="CZ68" i="6"/>
  <c r="CZ69" i="6"/>
  <c r="CZ71" i="6"/>
  <c r="CZ72" i="6"/>
  <c r="CZ73" i="6"/>
  <c r="CZ76" i="6"/>
  <c r="CZ80" i="6"/>
  <c r="CZ81" i="6"/>
  <c r="CZ84" i="6"/>
  <c r="CZ85" i="6"/>
  <c r="CZ86" i="6"/>
  <c r="CZ90" i="6"/>
  <c r="CZ94" i="6"/>
  <c r="CZ95" i="6"/>
  <c r="CZ99" i="6"/>
  <c r="CZ104" i="6"/>
  <c r="CZ105" i="6"/>
  <c r="CZ110" i="6"/>
  <c r="CZ111" i="6"/>
  <c r="CZ114" i="6"/>
  <c r="CZ115" i="6"/>
  <c r="CZ118" i="6"/>
  <c r="CZ119" i="6"/>
  <c r="CZ123" i="6"/>
  <c r="CZ124" i="6"/>
  <c r="CZ128" i="6"/>
  <c r="CZ129" i="6"/>
  <c r="CZ134" i="6"/>
  <c r="CZ138" i="6"/>
  <c r="CZ142" i="6"/>
  <c r="CZ146" i="6"/>
  <c r="CZ149" i="6"/>
  <c r="CZ152" i="6"/>
  <c r="CZ155" i="6"/>
  <c r="CZ156" i="6"/>
  <c r="CZ159" i="6"/>
  <c r="CZ160" i="6"/>
  <c r="CZ164" i="6"/>
  <c r="CZ168" i="6"/>
  <c r="CZ169" i="6"/>
  <c r="CZ172" i="6"/>
  <c r="CZ176" i="6"/>
  <c r="CZ180" i="6"/>
  <c r="CZ184" i="6"/>
  <c r="CZ188" i="6"/>
  <c r="CZ192" i="6"/>
  <c r="CZ196" i="6"/>
  <c r="CZ28" i="6"/>
  <c r="CZ29" i="6"/>
  <c r="CZ34" i="6"/>
  <c r="CZ37" i="6"/>
  <c r="CZ38" i="6"/>
  <c r="CZ39" i="6"/>
  <c r="CZ43" i="6"/>
  <c r="CZ44" i="6"/>
  <c r="CZ47" i="6"/>
  <c r="CZ51" i="6"/>
  <c r="CZ52" i="6"/>
  <c r="CZ55" i="6"/>
  <c r="CZ56" i="6"/>
  <c r="CZ57" i="6"/>
  <c r="CZ61" i="6"/>
  <c r="DK61" i="6" s="1"/>
  <c r="EE61" i="6" s="1"/>
  <c r="EF61" i="6" s="1"/>
  <c r="DF62" i="6"/>
  <c r="DF61" i="6"/>
  <c r="AT912" i="6"/>
  <c r="EZ839" i="6" l="1"/>
  <c r="EY839" i="6"/>
  <c r="EU839" i="6"/>
  <c r="ES839" i="6"/>
  <c r="EQ839" i="6"/>
  <c r="EO839" i="6"/>
  <c r="EN839" i="6"/>
  <c r="EM839" i="6"/>
  <c r="EL839" i="6"/>
  <c r="EK839" i="6"/>
  <c r="EJ839" i="6"/>
  <c r="EI839" i="6"/>
  <c r="CG839" i="6"/>
  <c r="CF839" i="6"/>
  <c r="CE839" i="6"/>
  <c r="BL839" i="6"/>
  <c r="EV839" i="6" s="1"/>
  <c r="BF839" i="6"/>
  <c r="ET839" i="6" s="1"/>
  <c r="AZ839" i="6"/>
  <c r="ER839" i="6" s="1"/>
  <c r="AT839" i="6"/>
  <c r="EP839" i="6" s="1"/>
  <c r="AO839" i="6"/>
  <c r="AI839" i="6"/>
  <c r="AF839" i="6"/>
  <c r="AC839" i="6"/>
  <c r="AU839" i="6" l="1"/>
  <c r="BA839" i="6"/>
  <c r="BG839" i="6"/>
  <c r="BM839" i="6"/>
  <c r="EW839" i="6" s="1"/>
  <c r="EY913" i="6"/>
  <c r="BK913" i="6"/>
  <c r="EU913" i="6" s="1"/>
  <c r="BE913" i="6"/>
  <c r="ES913" i="6" s="1"/>
  <c r="AY913" i="6"/>
  <c r="EQ913" i="6" s="1"/>
  <c r="EO913" i="6"/>
  <c r="EN913" i="6"/>
  <c r="EM913" i="6"/>
  <c r="EL913" i="6"/>
  <c r="EK913" i="6"/>
  <c r="EI913" i="6"/>
  <c r="EG913" i="6"/>
  <c r="BK908" i="6"/>
  <c r="EU908" i="6" s="1"/>
  <c r="BE908" i="6"/>
  <c r="ES908" i="6" s="1"/>
  <c r="AY908" i="6"/>
  <c r="EQ908" i="6" s="1"/>
  <c r="EO908" i="6"/>
  <c r="EN908" i="6"/>
  <c r="EM908" i="6"/>
  <c r="EL908" i="6"/>
  <c r="EK908" i="6"/>
  <c r="EI908" i="6"/>
  <c r="EG908" i="6"/>
  <c r="EV225" i="6"/>
  <c r="EU225" i="6"/>
  <c r="ET225" i="6"/>
  <c r="ES225" i="6"/>
  <c r="ER225" i="6"/>
  <c r="EQ225" i="6"/>
  <c r="CE225" i="6"/>
  <c r="BU225" i="6"/>
  <c r="BM225" i="6"/>
  <c r="EW225" i="6" s="1"/>
  <c r="BG225" i="6"/>
  <c r="BA225" i="6"/>
  <c r="EO225" i="6"/>
  <c r="EN225" i="6"/>
  <c r="EM225" i="6"/>
  <c r="EL225" i="6"/>
  <c r="EK225" i="6"/>
  <c r="EI225" i="6"/>
  <c r="Z225" i="6"/>
  <c r="EG225" i="6"/>
  <c r="T225" i="6"/>
  <c r="EH225" i="6" l="1"/>
  <c r="BS225" i="6"/>
  <c r="AB908" i="6"/>
  <c r="EJ908" i="6" s="1"/>
  <c r="AZ913" i="6"/>
  <c r="ER913" i="6" s="1"/>
  <c r="AO225" i="6"/>
  <c r="AT225" i="6"/>
  <c r="EP225" i="6" s="1"/>
  <c r="AZ908" i="6"/>
  <c r="ER908" i="6" s="1"/>
  <c r="AI913" i="6"/>
  <c r="BL913" i="6"/>
  <c r="EV913" i="6" s="1"/>
  <c r="AI908" i="6"/>
  <c r="BL908" i="6"/>
  <c r="EV908" i="6" s="1"/>
  <c r="AB913" i="6"/>
  <c r="EJ913" i="6" s="1"/>
  <c r="V913" i="6"/>
  <c r="AO913" i="6"/>
  <c r="AT913" i="6"/>
  <c r="BF913" i="6"/>
  <c r="BW913" i="6"/>
  <c r="CE913" i="6"/>
  <c r="EY908" i="6"/>
  <c r="V908" i="6"/>
  <c r="AO908" i="6"/>
  <c r="AT908" i="6"/>
  <c r="BF908" i="6"/>
  <c r="BW908" i="6"/>
  <c r="CE908" i="6"/>
  <c r="EJ225" i="6"/>
  <c r="AC225" i="6"/>
  <c r="EY225" i="6"/>
  <c r="AI225" i="6"/>
  <c r="BW225" i="6"/>
  <c r="W225" i="6" l="1"/>
  <c r="BA913" i="6"/>
  <c r="AU225" i="6"/>
  <c r="BM908" i="6"/>
  <c r="EW908" i="6" s="1"/>
  <c r="AC908" i="6"/>
  <c r="BA908" i="6"/>
  <c r="AC913" i="6"/>
  <c r="BM913" i="6"/>
  <c r="EW913" i="6" s="1"/>
  <c r="EZ913" i="6"/>
  <c r="CF913" i="6"/>
  <c r="CA913" i="6"/>
  <c r="CG913" i="6" s="1"/>
  <c r="ET913" i="6"/>
  <c r="BG913" i="6"/>
  <c r="EP913" i="6"/>
  <c r="AU913" i="6"/>
  <c r="EH913" i="6"/>
  <c r="W913" i="6"/>
  <c r="EH908" i="6"/>
  <c r="W908" i="6"/>
  <c r="EZ908" i="6"/>
  <c r="CF908" i="6"/>
  <c r="CA908" i="6"/>
  <c r="CG908" i="6" s="1"/>
  <c r="ET908" i="6"/>
  <c r="BG908" i="6"/>
  <c r="EP908" i="6"/>
  <c r="AU908" i="6"/>
  <c r="EZ225" i="6"/>
  <c r="CF225" i="6"/>
  <c r="CA225" i="6"/>
  <c r="CG225" i="6" s="1"/>
  <c r="EV213" i="6" l="1"/>
  <c r="EU213" i="6"/>
  <c r="ET213" i="6"/>
  <c r="ES213" i="6"/>
  <c r="ER213" i="6"/>
  <c r="EQ213" i="6"/>
  <c r="CE213" i="6"/>
  <c r="BM213" i="6"/>
  <c r="EW213" i="6" s="1"/>
  <c r="BG213" i="6"/>
  <c r="BA213" i="6"/>
  <c r="AT213" i="6"/>
  <c r="EN213" i="6"/>
  <c r="EM213" i="6"/>
  <c r="EL213" i="6"/>
  <c r="EK213" i="6"/>
  <c r="EI213" i="6"/>
  <c r="Z213" i="6"/>
  <c r="EG213" i="6"/>
  <c r="T213" i="6"/>
  <c r="ET203" i="6"/>
  <c r="ES203" i="6"/>
  <c r="ER203" i="6"/>
  <c r="EQ203" i="6"/>
  <c r="EA203" i="6"/>
  <c r="EV203" i="6" s="1"/>
  <c r="BV203" i="6"/>
  <c r="CE203" i="6" s="1"/>
  <c r="BM203" i="6"/>
  <c r="EW203" i="6" s="1"/>
  <c r="BG203" i="6"/>
  <c r="BA203" i="6"/>
  <c r="AS203" i="6"/>
  <c r="AT203" i="6" s="1"/>
  <c r="AN203" i="6"/>
  <c r="EN203" i="6" s="1"/>
  <c r="AM203" i="6"/>
  <c r="EM203" i="6" s="1"/>
  <c r="AH203" i="6"/>
  <c r="EL203" i="6" s="1"/>
  <c r="AG203" i="6"/>
  <c r="EK203" i="6" s="1"/>
  <c r="AB203" i="6"/>
  <c r="EJ203" i="6" s="1"/>
  <c r="AA203" i="6"/>
  <c r="EI203" i="6" s="1"/>
  <c r="V203" i="6"/>
  <c r="EH203" i="6" s="1"/>
  <c r="U203" i="6"/>
  <c r="EG203" i="6" s="1"/>
  <c r="ET65" i="6"/>
  <c r="ES65" i="6"/>
  <c r="ER65" i="6"/>
  <c r="EQ65" i="6"/>
  <c r="EA65" i="6"/>
  <c r="EV65" i="6" s="1"/>
  <c r="CE65" i="6"/>
  <c r="BM65" i="6"/>
  <c r="EW65" i="6" s="1"/>
  <c r="BG65" i="6"/>
  <c r="BA65" i="6"/>
  <c r="EN65" i="6"/>
  <c r="EM65" i="6"/>
  <c r="EL65" i="6"/>
  <c r="EK65" i="6"/>
  <c r="EJ65" i="6"/>
  <c r="EI65" i="6"/>
  <c r="EH65" i="6"/>
  <c r="EG65" i="6"/>
  <c r="EH213" i="6" l="1"/>
  <c r="BS213" i="6"/>
  <c r="W203" i="6"/>
  <c r="W65" i="6"/>
  <c r="AI203" i="6"/>
  <c r="AI213" i="6"/>
  <c r="EJ213" i="6"/>
  <c r="AC213" i="6"/>
  <c r="EP213" i="6"/>
  <c r="AU213" i="6"/>
  <c r="EO213" i="6"/>
  <c r="EY213" i="6"/>
  <c r="AO213" i="6"/>
  <c r="BW213" i="6"/>
  <c r="EP203" i="6"/>
  <c r="AU203" i="6"/>
  <c r="EO203" i="6"/>
  <c r="EY203" i="6"/>
  <c r="AC203" i="6"/>
  <c r="AO203" i="6"/>
  <c r="BW203" i="6"/>
  <c r="EB203" i="6"/>
  <c r="EU203" i="6" s="1"/>
  <c r="EP65" i="6"/>
  <c r="AU65" i="6"/>
  <c r="EO65" i="6"/>
  <c r="EY65" i="6"/>
  <c r="AC65" i="6"/>
  <c r="AO65" i="6"/>
  <c r="BW65" i="6"/>
  <c r="EB65" i="6"/>
  <c r="EU65" i="6" s="1"/>
  <c r="EG1115" i="6"/>
  <c r="EG1164" i="6"/>
  <c r="EG1163" i="6" s="1"/>
  <c r="EG1157" i="6"/>
  <c r="CE1164" i="6"/>
  <c r="CE1163" i="6" s="1"/>
  <c r="W213" i="6" l="1"/>
  <c r="EZ213" i="6"/>
  <c r="CF213" i="6"/>
  <c r="CA213" i="6"/>
  <c r="CG213" i="6" s="1"/>
  <c r="EZ203" i="6"/>
  <c r="CF203" i="6"/>
  <c r="CA203" i="6"/>
  <c r="CG203" i="6" s="1"/>
  <c r="EZ65" i="6"/>
  <c r="CF65" i="6"/>
  <c r="CA65" i="6"/>
  <c r="CG65" i="6" s="1"/>
  <c r="EM1164" i="6"/>
  <c r="EM1163" i="6" s="1"/>
  <c r="EA1098" i="6"/>
  <c r="EB1098" i="6" s="1"/>
  <c r="DO1098" i="6"/>
  <c r="DP1098" i="6" s="1"/>
  <c r="BK1098" i="6"/>
  <c r="BE1098" i="6"/>
  <c r="BF1098" i="6" s="1"/>
  <c r="AS1098" i="6"/>
  <c r="AM1098" i="6"/>
  <c r="AG1098" i="6"/>
  <c r="X1098" i="6"/>
  <c r="AA1098" i="6" s="1"/>
  <c r="U1098" i="6"/>
  <c r="EG1098" i="6" s="1"/>
  <c r="EU1098" i="6" l="1"/>
  <c r="V1098" i="6"/>
  <c r="EH1098" i="6" s="1"/>
  <c r="BL1098" i="6"/>
  <c r="EV1098" i="6" s="1"/>
  <c r="EK1098" i="6"/>
  <c r="AH1098" i="6"/>
  <c r="EO1098" i="6"/>
  <c r="AT1098" i="6"/>
  <c r="ET1098" i="6"/>
  <c r="BG1098" i="6"/>
  <c r="EI1098" i="6"/>
  <c r="AB1098" i="6"/>
  <c r="EM1098" i="6"/>
  <c r="AN1098" i="6"/>
  <c r="AZ1098" i="6"/>
  <c r="EQ1098" i="6"/>
  <c r="BV1098" i="6"/>
  <c r="ES1098" i="6"/>
  <c r="AM1155" i="6"/>
  <c r="EL1157" i="6"/>
  <c r="EK1157" i="6"/>
  <c r="EJ1157" i="6"/>
  <c r="EI1157" i="6"/>
  <c r="EH1157" i="6"/>
  <c r="BV1155" i="6"/>
  <c r="BK1155" i="6"/>
  <c r="BE1155" i="6"/>
  <c r="AY1155" i="6"/>
  <c r="AS1155" i="6"/>
  <c r="AI1157" i="6"/>
  <c r="BG1157" i="6" l="1"/>
  <c r="EO1157" i="6"/>
  <c r="EQ1157" i="6"/>
  <c r="BM1157" i="6"/>
  <c r="EW1157" i="6" s="1"/>
  <c r="BM1098" i="6"/>
  <c r="EW1098" i="6" s="1"/>
  <c r="W1098" i="6"/>
  <c r="EM1157" i="6"/>
  <c r="EY1157" i="6"/>
  <c r="EN1098" i="6"/>
  <c r="AO1098" i="6"/>
  <c r="EJ1098" i="6"/>
  <c r="AC1098" i="6"/>
  <c r="EP1098" i="6"/>
  <c r="AU1098" i="6"/>
  <c r="EL1098" i="6"/>
  <c r="AI1098" i="6"/>
  <c r="CE1098" i="6"/>
  <c r="BW1098" i="6"/>
  <c r="EY1098" i="6"/>
  <c r="ER1098" i="6"/>
  <c r="BA1098" i="6"/>
  <c r="EU1157" i="6"/>
  <c r="BW1157" i="6"/>
  <c r="CF1157" i="6" s="1"/>
  <c r="AN1157" i="6"/>
  <c r="ES1157" i="6"/>
  <c r="AZ1157" i="6"/>
  <c r="AT1157" i="6"/>
  <c r="DZ207" i="6"/>
  <c r="DY207" i="6"/>
  <c r="DX207" i="6"/>
  <c r="DW207" i="6"/>
  <c r="ET233" i="6"/>
  <c r="ES233" i="6"/>
  <c r="ER233" i="6"/>
  <c r="EQ233" i="6"/>
  <c r="EA233" i="6"/>
  <c r="EV233" i="6" s="1"/>
  <c r="CE233" i="6"/>
  <c r="BM233" i="6"/>
  <c r="EW233" i="6" s="1"/>
  <c r="BG233" i="6"/>
  <c r="BA233" i="6"/>
  <c r="AN233" i="6"/>
  <c r="EN233" i="6" s="1"/>
  <c r="AM233" i="6"/>
  <c r="EM233" i="6" s="1"/>
  <c r="EK233" i="6"/>
  <c r="AB233" i="6"/>
  <c r="EJ233" i="6" s="1"/>
  <c r="AA233" i="6"/>
  <c r="EI233" i="6" s="1"/>
  <c r="V233" i="6"/>
  <c r="EH233" i="6" s="1"/>
  <c r="U233" i="6"/>
  <c r="EG233" i="6" s="1"/>
  <c r="ET224" i="6"/>
  <c r="ES224" i="6"/>
  <c r="ER224" i="6"/>
  <c r="EQ224" i="6"/>
  <c r="EV224" i="6"/>
  <c r="BU224" i="6"/>
  <c r="BM224" i="6"/>
  <c r="EW224" i="6" s="1"/>
  <c r="BG224" i="6"/>
  <c r="BA224" i="6"/>
  <c r="EO224" i="6"/>
  <c r="AN224" i="6"/>
  <c r="AO224" i="6" s="1"/>
  <c r="AM224" i="6"/>
  <c r="EM224" i="6" s="1"/>
  <c r="EL224" i="6"/>
  <c r="EK224" i="6"/>
  <c r="EI224" i="6"/>
  <c r="Z224" i="6"/>
  <c r="EG224" i="6"/>
  <c r="T224" i="6"/>
  <c r="BS224" i="6" s="1"/>
  <c r="ET219" i="6"/>
  <c r="ES219" i="6"/>
  <c r="ER219" i="6"/>
  <c r="EQ219" i="6"/>
  <c r="EV219" i="6"/>
  <c r="BM219" i="6"/>
  <c r="EW219" i="6" s="1"/>
  <c r="BG219" i="6"/>
  <c r="BA219" i="6"/>
  <c r="EO219" i="6"/>
  <c r="AN219" i="6"/>
  <c r="AM219" i="6"/>
  <c r="EM219" i="6" s="1"/>
  <c r="EL219" i="6"/>
  <c r="EK219" i="6"/>
  <c r="EI219" i="6"/>
  <c r="Z219" i="6"/>
  <c r="EG219" i="6"/>
  <c r="T219" i="6"/>
  <c r="ET212" i="6"/>
  <c r="ES212" i="6"/>
  <c r="ER212" i="6"/>
  <c r="EQ212" i="6"/>
  <c r="EV212" i="6"/>
  <c r="EY212" i="6"/>
  <c r="BM212" i="6"/>
  <c r="EW212" i="6" s="1"/>
  <c r="BG212" i="6"/>
  <c r="BA212" i="6"/>
  <c r="EO212" i="6"/>
  <c r="AM212" i="6"/>
  <c r="EM212" i="6" s="1"/>
  <c r="EL212" i="6"/>
  <c r="EK212" i="6"/>
  <c r="EI212" i="6"/>
  <c r="Z212" i="6"/>
  <c r="EG212" i="6"/>
  <c r="T212" i="6"/>
  <c r="BS212" i="6" s="1"/>
  <c r="ET183" i="6"/>
  <c r="ES183" i="6"/>
  <c r="ER183" i="6"/>
  <c r="EQ183" i="6"/>
  <c r="EA183" i="6"/>
  <c r="EV183" i="6" s="1"/>
  <c r="BV183" i="6"/>
  <c r="CE183" i="6" s="1"/>
  <c r="BU183" i="6"/>
  <c r="BM183" i="6"/>
  <c r="EW183" i="6" s="1"/>
  <c r="BG183" i="6"/>
  <c r="BA183" i="6"/>
  <c r="AS183" i="6"/>
  <c r="EO183" i="6" s="1"/>
  <c r="AN183" i="6"/>
  <c r="EN183" i="6" s="1"/>
  <c r="AM183" i="6"/>
  <c r="EM183" i="6" s="1"/>
  <c r="AH183" i="6"/>
  <c r="EL183" i="6" s="1"/>
  <c r="AG183" i="6"/>
  <c r="EK183" i="6" s="1"/>
  <c r="AA183" i="6"/>
  <c r="EI183" i="6" s="1"/>
  <c r="Z183" i="6"/>
  <c r="AB183" i="6" s="1"/>
  <c r="U183" i="6"/>
  <c r="EG183" i="6" s="1"/>
  <c r="T183" i="6"/>
  <c r="ET179" i="6"/>
  <c r="ES179" i="6"/>
  <c r="ER179" i="6"/>
  <c r="EQ179" i="6"/>
  <c r="EA179" i="6"/>
  <c r="EV179" i="6" s="1"/>
  <c r="BV179" i="6"/>
  <c r="CE179" i="6" s="1"/>
  <c r="BU179" i="6"/>
  <c r="BM179" i="6"/>
  <c r="EW179" i="6" s="1"/>
  <c r="BG179" i="6"/>
  <c r="BA179" i="6"/>
  <c r="AS179" i="6"/>
  <c r="EO179" i="6" s="1"/>
  <c r="AN179" i="6"/>
  <c r="EN179" i="6" s="1"/>
  <c r="AM179" i="6"/>
  <c r="EM179" i="6" s="1"/>
  <c r="AH179" i="6"/>
  <c r="EL179" i="6" s="1"/>
  <c r="AG179" i="6"/>
  <c r="EK179" i="6" s="1"/>
  <c r="AA179" i="6"/>
  <c r="EI179" i="6" s="1"/>
  <c r="Z179" i="6"/>
  <c r="AB179" i="6" s="1"/>
  <c r="U179" i="6"/>
  <c r="EG179" i="6" s="1"/>
  <c r="T179" i="6"/>
  <c r="ET175" i="6"/>
  <c r="ES175" i="6"/>
  <c r="ER175" i="6"/>
  <c r="EQ175" i="6"/>
  <c r="EA175" i="6"/>
  <c r="EV175" i="6" s="1"/>
  <c r="BV175" i="6"/>
  <c r="CE175" i="6" s="1"/>
  <c r="BU175" i="6"/>
  <c r="BM175" i="6"/>
  <c r="EW175" i="6" s="1"/>
  <c r="BG175" i="6"/>
  <c r="BA175" i="6"/>
  <c r="AS175" i="6"/>
  <c r="EO175" i="6" s="1"/>
  <c r="AN175" i="6"/>
  <c r="EN175" i="6" s="1"/>
  <c r="AM175" i="6"/>
  <c r="EM175" i="6" s="1"/>
  <c r="AH175" i="6"/>
  <c r="EL175" i="6" s="1"/>
  <c r="AG175" i="6"/>
  <c r="EK175" i="6" s="1"/>
  <c r="AA175" i="6"/>
  <c r="EI175" i="6" s="1"/>
  <c r="Z175" i="6"/>
  <c r="AB175" i="6" s="1"/>
  <c r="U175" i="6"/>
  <c r="EG175" i="6" s="1"/>
  <c r="T175" i="6"/>
  <c r="W176" i="6"/>
  <c r="AC176" i="6"/>
  <c r="AI176" i="6"/>
  <c r="AO176" i="6"/>
  <c r="AT176" i="6"/>
  <c r="AU176" i="6" s="1"/>
  <c r="BA176" i="6"/>
  <c r="BG176" i="6"/>
  <c r="BM176" i="6"/>
  <c r="EW176" i="6" s="1"/>
  <c r="CA176" i="6"/>
  <c r="CG176" i="6" s="1"/>
  <c r="CE176" i="6"/>
  <c r="CF176" i="6"/>
  <c r="DB176" i="6"/>
  <c r="DM176" i="6" s="1"/>
  <c r="DC176" i="6"/>
  <c r="DO176" i="6" s="1"/>
  <c r="DE176" i="6"/>
  <c r="DT176" i="6" s="1"/>
  <c r="EM176" i="6" s="1"/>
  <c r="DF176" i="6"/>
  <c r="DU176" i="6" s="1"/>
  <c r="DK176" i="6"/>
  <c r="EE176" i="6" s="1"/>
  <c r="EF176" i="6" s="1"/>
  <c r="EA176" i="6"/>
  <c r="EB176" i="6" s="1"/>
  <c r="EU176" i="6" s="1"/>
  <c r="EK176" i="6"/>
  <c r="EL176" i="6"/>
  <c r="EQ176" i="6"/>
  <c r="ER176" i="6"/>
  <c r="ES176" i="6"/>
  <c r="ET176" i="6"/>
  <c r="ET171" i="6"/>
  <c r="ES171" i="6"/>
  <c r="ER171" i="6"/>
  <c r="EQ171" i="6"/>
  <c r="EA171" i="6"/>
  <c r="EV171" i="6" s="1"/>
  <c r="BV171" i="6"/>
  <c r="CE171" i="6" s="1"/>
  <c r="BM171" i="6"/>
  <c r="EW171" i="6" s="1"/>
  <c r="BG171" i="6"/>
  <c r="BA171" i="6"/>
  <c r="AS171" i="6"/>
  <c r="AT171" i="6" s="1"/>
  <c r="AN171" i="6"/>
  <c r="EN171" i="6" s="1"/>
  <c r="AM171" i="6"/>
  <c r="EM171" i="6" s="1"/>
  <c r="AH171" i="6"/>
  <c r="EL171" i="6" s="1"/>
  <c r="AG171" i="6"/>
  <c r="EK171" i="6" s="1"/>
  <c r="AB171" i="6"/>
  <c r="EJ171" i="6" s="1"/>
  <c r="AA171" i="6"/>
  <c r="EI171" i="6" s="1"/>
  <c r="V171" i="6"/>
  <c r="EH171" i="6" s="1"/>
  <c r="U171" i="6"/>
  <c r="EG171" i="6" s="1"/>
  <c r="ET166" i="6"/>
  <c r="ES166" i="6"/>
  <c r="ER166" i="6"/>
  <c r="EQ166" i="6"/>
  <c r="EA166" i="6"/>
  <c r="EV166" i="6" s="1"/>
  <c r="CE166" i="6"/>
  <c r="BM166" i="6"/>
  <c r="EW166" i="6" s="1"/>
  <c r="BG166" i="6"/>
  <c r="BA166" i="6"/>
  <c r="EN166" i="6"/>
  <c r="EM166" i="6"/>
  <c r="AH166" i="6"/>
  <c r="EL166" i="6" s="1"/>
  <c r="AG166" i="6"/>
  <c r="EK166" i="6" s="1"/>
  <c r="EJ166" i="6"/>
  <c r="EI166" i="6"/>
  <c r="EH166" i="6"/>
  <c r="EG166" i="6"/>
  <c r="ET154" i="6"/>
  <c r="ES154" i="6"/>
  <c r="ER154" i="6"/>
  <c r="EQ154" i="6"/>
  <c r="EA154" i="6"/>
  <c r="EV154" i="6" s="1"/>
  <c r="BV154" i="6"/>
  <c r="CE154" i="6" s="1"/>
  <c r="BM154" i="6"/>
  <c r="EW154" i="6" s="1"/>
  <c r="BG154" i="6"/>
  <c r="BA154" i="6"/>
  <c r="AS154" i="6"/>
  <c r="AT154" i="6" s="1"/>
  <c r="AN154" i="6"/>
  <c r="EN154" i="6" s="1"/>
  <c r="AM154" i="6"/>
  <c r="EM154" i="6" s="1"/>
  <c r="AH154" i="6"/>
  <c r="EL154" i="6" s="1"/>
  <c r="AG154" i="6"/>
  <c r="EK154" i="6" s="1"/>
  <c r="AB154" i="6"/>
  <c r="EJ154" i="6" s="1"/>
  <c r="AA154" i="6"/>
  <c r="EI154" i="6" s="1"/>
  <c r="V154" i="6"/>
  <c r="EH154" i="6" s="1"/>
  <c r="U154" i="6"/>
  <c r="EG154" i="6" s="1"/>
  <c r="ET151" i="6"/>
  <c r="ES151" i="6"/>
  <c r="ER151" i="6"/>
  <c r="EQ151" i="6"/>
  <c r="EA151" i="6"/>
  <c r="EV151" i="6" s="1"/>
  <c r="BV151" i="6"/>
  <c r="CE151" i="6" s="1"/>
  <c r="BM151" i="6"/>
  <c r="EW151" i="6" s="1"/>
  <c r="BG151" i="6"/>
  <c r="BA151" i="6"/>
  <c r="AS151" i="6"/>
  <c r="AT151" i="6" s="1"/>
  <c r="AN151" i="6"/>
  <c r="EN151" i="6" s="1"/>
  <c r="AM151" i="6"/>
  <c r="EM151" i="6" s="1"/>
  <c r="AH151" i="6"/>
  <c r="EL151" i="6" s="1"/>
  <c r="AG151" i="6"/>
  <c r="EK151" i="6" s="1"/>
  <c r="AB151" i="6"/>
  <c r="EJ151" i="6" s="1"/>
  <c r="AA151" i="6"/>
  <c r="EI151" i="6" s="1"/>
  <c r="V151" i="6"/>
  <c r="EH151" i="6" s="1"/>
  <c r="U151" i="6"/>
  <c r="EG151" i="6" s="1"/>
  <c r="ET148" i="6"/>
  <c r="ES148" i="6"/>
  <c r="ER148" i="6"/>
  <c r="EQ148" i="6"/>
  <c r="EA148" i="6"/>
  <c r="EV148" i="6" s="1"/>
  <c r="BV148" i="6"/>
  <c r="CE148" i="6" s="1"/>
  <c r="BM148" i="6"/>
  <c r="EW148" i="6" s="1"/>
  <c r="BG148" i="6"/>
  <c r="BA148" i="6"/>
  <c r="AS148" i="6"/>
  <c r="AT148" i="6" s="1"/>
  <c r="AN148" i="6"/>
  <c r="EN148" i="6" s="1"/>
  <c r="AM148" i="6"/>
  <c r="EM148" i="6" s="1"/>
  <c r="AH148" i="6"/>
  <c r="EL148" i="6" s="1"/>
  <c r="AG148" i="6"/>
  <c r="EK148" i="6" s="1"/>
  <c r="AB148" i="6"/>
  <c r="EJ148" i="6" s="1"/>
  <c r="AA148" i="6"/>
  <c r="EI148" i="6" s="1"/>
  <c r="V148" i="6"/>
  <c r="EH148" i="6" s="1"/>
  <c r="U148" i="6"/>
  <c r="EG148" i="6" s="1"/>
  <c r="ET145" i="6"/>
  <c r="ES145" i="6"/>
  <c r="ER145" i="6"/>
  <c r="EQ145" i="6"/>
  <c r="EA145" i="6"/>
  <c r="EV145" i="6" s="1"/>
  <c r="BV145" i="6"/>
  <c r="CE145" i="6" s="1"/>
  <c r="BM145" i="6"/>
  <c r="EW145" i="6" s="1"/>
  <c r="BG145" i="6"/>
  <c r="BA145" i="6"/>
  <c r="AS145" i="6"/>
  <c r="AT145" i="6" s="1"/>
  <c r="AN145" i="6"/>
  <c r="EN145" i="6" s="1"/>
  <c r="AM145" i="6"/>
  <c r="EM145" i="6" s="1"/>
  <c r="AH145" i="6"/>
  <c r="EL145" i="6" s="1"/>
  <c r="AG145" i="6"/>
  <c r="EK145" i="6" s="1"/>
  <c r="AB145" i="6"/>
  <c r="EJ145" i="6" s="1"/>
  <c r="AA145" i="6"/>
  <c r="EI145" i="6" s="1"/>
  <c r="V145" i="6"/>
  <c r="EH145" i="6" s="1"/>
  <c r="U145" i="6"/>
  <c r="EG145" i="6" s="1"/>
  <c r="ET141" i="6"/>
  <c r="ES141" i="6"/>
  <c r="ER141" i="6"/>
  <c r="EQ141" i="6"/>
  <c r="EA141" i="6"/>
  <c r="EV141" i="6" s="1"/>
  <c r="BV141" i="6"/>
  <c r="CE141" i="6" s="1"/>
  <c r="BM141" i="6"/>
  <c r="EW141" i="6" s="1"/>
  <c r="BG141" i="6"/>
  <c r="BA141" i="6"/>
  <c r="AS141" i="6"/>
  <c r="AT141" i="6" s="1"/>
  <c r="AN141" i="6"/>
  <c r="EN141" i="6" s="1"/>
  <c r="AM141" i="6"/>
  <c r="EM141" i="6" s="1"/>
  <c r="AH141" i="6"/>
  <c r="EL141" i="6" s="1"/>
  <c r="AG141" i="6"/>
  <c r="EK141" i="6" s="1"/>
  <c r="AB141" i="6"/>
  <c r="EJ141" i="6" s="1"/>
  <c r="AA141" i="6"/>
  <c r="EI141" i="6" s="1"/>
  <c r="V141" i="6"/>
  <c r="EH141" i="6" s="1"/>
  <c r="U141" i="6"/>
  <c r="EG141" i="6" s="1"/>
  <c r="ET137" i="6"/>
  <c r="ES137" i="6"/>
  <c r="ER137" i="6"/>
  <c r="EQ137" i="6"/>
  <c r="EA137" i="6"/>
  <c r="EV137" i="6" s="1"/>
  <c r="BV137" i="6"/>
  <c r="CE137" i="6" s="1"/>
  <c r="BM137" i="6"/>
  <c r="EW137" i="6" s="1"/>
  <c r="BG137" i="6"/>
  <c r="BA137" i="6"/>
  <c r="AS137" i="6"/>
  <c r="AT137" i="6" s="1"/>
  <c r="AN137" i="6"/>
  <c r="EN137" i="6" s="1"/>
  <c r="AM137" i="6"/>
  <c r="EM137" i="6" s="1"/>
  <c r="AH137" i="6"/>
  <c r="EL137" i="6" s="1"/>
  <c r="AG137" i="6"/>
  <c r="EK137" i="6" s="1"/>
  <c r="AB137" i="6"/>
  <c r="EJ137" i="6" s="1"/>
  <c r="AA137" i="6"/>
  <c r="EI137" i="6" s="1"/>
  <c r="V137" i="6"/>
  <c r="EH137" i="6" s="1"/>
  <c r="U137" i="6"/>
  <c r="EG137" i="6" s="1"/>
  <c r="ET132" i="6"/>
  <c r="ES132" i="6"/>
  <c r="ER132" i="6"/>
  <c r="EQ132" i="6"/>
  <c r="EA132" i="6"/>
  <c r="EV132" i="6" s="1"/>
  <c r="CE132" i="6"/>
  <c r="BM132" i="6"/>
  <c r="EW132" i="6" s="1"/>
  <c r="BG132" i="6"/>
  <c r="BA132" i="6"/>
  <c r="AT132" i="6"/>
  <c r="EN132" i="6"/>
  <c r="EM132" i="6"/>
  <c r="EL132" i="6"/>
  <c r="EK132" i="6"/>
  <c r="EJ132" i="6"/>
  <c r="EI132" i="6"/>
  <c r="EH132" i="6"/>
  <c r="EG132" i="6"/>
  <c r="W134" i="6"/>
  <c r="AC134" i="6"/>
  <c r="AI134" i="6"/>
  <c r="AO134" i="6"/>
  <c r="AT134" i="6"/>
  <c r="AU134" i="6" s="1"/>
  <c r="BA134" i="6"/>
  <c r="BG134" i="6"/>
  <c r="BM134" i="6"/>
  <c r="EW134" i="6" s="1"/>
  <c r="CA134" i="6"/>
  <c r="CG134" i="6" s="1"/>
  <c r="CE134" i="6"/>
  <c r="CF134" i="6"/>
  <c r="DB134" i="6"/>
  <c r="DM134" i="6" s="1"/>
  <c r="DN134" i="6" s="1"/>
  <c r="EG134" i="6" s="1"/>
  <c r="DC134" i="6"/>
  <c r="DO134" i="6" s="1"/>
  <c r="DP134" i="6" s="1"/>
  <c r="EI134" i="6" s="1"/>
  <c r="DD134" i="6"/>
  <c r="DQ134" i="6" s="1"/>
  <c r="DR134" i="6" s="1"/>
  <c r="EK134" i="6" s="1"/>
  <c r="DE134" i="6"/>
  <c r="DS134" i="6" s="1"/>
  <c r="EN134" i="6" s="1"/>
  <c r="DF134" i="6"/>
  <c r="DU134" i="6" s="1"/>
  <c r="DV134" i="6" s="1"/>
  <c r="EO134" i="6" s="1"/>
  <c r="DK134" i="6"/>
  <c r="EE134" i="6" s="1"/>
  <c r="EF134" i="6" s="1"/>
  <c r="EA134" i="6"/>
  <c r="EB134" i="6" s="1"/>
  <c r="EU134" i="6" s="1"/>
  <c r="EQ134" i="6"/>
  <c r="ER134" i="6"/>
  <c r="ES134" i="6"/>
  <c r="ET134" i="6"/>
  <c r="ET122" i="6"/>
  <c r="ES122" i="6"/>
  <c r="ER122" i="6"/>
  <c r="EQ122" i="6"/>
  <c r="EA122" i="6"/>
  <c r="EV122" i="6" s="1"/>
  <c r="BV122" i="6"/>
  <c r="CE122" i="6" s="1"/>
  <c r="BM122" i="6"/>
  <c r="EW122" i="6" s="1"/>
  <c r="BG122" i="6"/>
  <c r="BA122" i="6"/>
  <c r="AS122" i="6"/>
  <c r="AT122" i="6" s="1"/>
  <c r="AN122" i="6"/>
  <c r="EN122" i="6" s="1"/>
  <c r="AM122" i="6"/>
  <c r="EM122" i="6" s="1"/>
  <c r="AH122" i="6"/>
  <c r="EL122" i="6" s="1"/>
  <c r="AG122" i="6"/>
  <c r="EK122" i="6" s="1"/>
  <c r="AB122" i="6"/>
  <c r="EJ122" i="6" s="1"/>
  <c r="AA122" i="6"/>
  <c r="EI122" i="6" s="1"/>
  <c r="V122" i="6"/>
  <c r="EH122" i="6" s="1"/>
  <c r="U122" i="6"/>
  <c r="EG122" i="6" s="1"/>
  <c r="ET107" i="6"/>
  <c r="ES107" i="6"/>
  <c r="ER107" i="6"/>
  <c r="EQ107" i="6"/>
  <c r="EA107" i="6"/>
  <c r="EV107" i="6" s="1"/>
  <c r="CE107" i="6"/>
  <c r="BM107" i="6"/>
  <c r="EW107" i="6" s="1"/>
  <c r="BG107" i="6"/>
  <c r="BA107" i="6"/>
  <c r="AT107" i="6"/>
  <c r="EN107" i="6"/>
  <c r="EM107" i="6"/>
  <c r="EL107" i="6"/>
  <c r="EK107" i="6"/>
  <c r="EJ107" i="6"/>
  <c r="EI107" i="6"/>
  <c r="EH107" i="6"/>
  <c r="EG107" i="6"/>
  <c r="ET98" i="6"/>
  <c r="ES98" i="6"/>
  <c r="ER98" i="6"/>
  <c r="EQ98" i="6"/>
  <c r="EH98" i="6"/>
  <c r="EG98" i="6"/>
  <c r="EA98" i="6"/>
  <c r="EV98" i="6" s="1"/>
  <c r="BV98" i="6"/>
  <c r="CE98" i="6" s="1"/>
  <c r="BM98" i="6"/>
  <c r="EW98" i="6" s="1"/>
  <c r="BG98" i="6"/>
  <c r="BA98" i="6"/>
  <c r="AS98" i="6"/>
  <c r="AT98" i="6" s="1"/>
  <c r="AN98" i="6"/>
  <c r="EN98" i="6" s="1"/>
  <c r="AM98" i="6"/>
  <c r="EM98" i="6" s="1"/>
  <c r="AH98" i="6"/>
  <c r="EL98" i="6" s="1"/>
  <c r="AG98" i="6"/>
  <c r="EK98" i="6" s="1"/>
  <c r="AB98" i="6"/>
  <c r="EJ98" i="6" s="1"/>
  <c r="AA98" i="6"/>
  <c r="EI98" i="6" s="1"/>
  <c r="W98" i="6"/>
  <c r="ET93" i="6"/>
  <c r="ES93" i="6"/>
  <c r="ER93" i="6"/>
  <c r="EQ93" i="6"/>
  <c r="EA93" i="6"/>
  <c r="EV93" i="6" s="1"/>
  <c r="BV93" i="6"/>
  <c r="CE93" i="6" s="1"/>
  <c r="BM93" i="6"/>
  <c r="EW93" i="6" s="1"/>
  <c r="BG93" i="6"/>
  <c r="BA93" i="6"/>
  <c r="AS93" i="6"/>
  <c r="AT93" i="6" s="1"/>
  <c r="AN93" i="6"/>
  <c r="EN93" i="6" s="1"/>
  <c r="AM93" i="6"/>
  <c r="EM93" i="6" s="1"/>
  <c r="AH93" i="6"/>
  <c r="EL93" i="6" s="1"/>
  <c r="AG93" i="6"/>
  <c r="EK93" i="6" s="1"/>
  <c r="AB93" i="6"/>
  <c r="EJ93" i="6" s="1"/>
  <c r="AA93" i="6"/>
  <c r="EI93" i="6" s="1"/>
  <c r="V93" i="6"/>
  <c r="EH93" i="6" s="1"/>
  <c r="U93" i="6"/>
  <c r="EG93" i="6" s="1"/>
  <c r="EL233" i="6" l="1"/>
  <c r="AH207" i="6"/>
  <c r="AI2" i="6" s="1"/>
  <c r="ET1157" i="6"/>
  <c r="V175" i="6"/>
  <c r="EH175" i="6" s="1"/>
  <c r="BS175" i="6"/>
  <c r="V183" i="6"/>
  <c r="EH183" i="6" s="1"/>
  <c r="BS183" i="6"/>
  <c r="V179" i="6"/>
  <c r="EH179" i="6" s="1"/>
  <c r="BS179" i="6"/>
  <c r="EH219" i="6"/>
  <c r="BS219" i="6"/>
  <c r="EV1157" i="6"/>
  <c r="EV176" i="6"/>
  <c r="EZ1098" i="6"/>
  <c r="CF1098" i="6"/>
  <c r="CA1098" i="6"/>
  <c r="CG1098" i="6" s="1"/>
  <c r="DP176" i="6"/>
  <c r="EI176" i="6" s="1"/>
  <c r="EJ176" i="6"/>
  <c r="DS176" i="6"/>
  <c r="EN176" i="6" s="1"/>
  <c r="EZ1157" i="6"/>
  <c r="CA1157" i="6"/>
  <c r="CG1157" i="6" s="1"/>
  <c r="ER1157" i="6"/>
  <c r="BA1157" i="6"/>
  <c r="EN1157" i="6"/>
  <c r="AO1157" i="6"/>
  <c r="AU1157" i="6"/>
  <c r="EP1157" i="6"/>
  <c r="EH134" i="6"/>
  <c r="EP134" i="6"/>
  <c r="EJ134" i="6"/>
  <c r="AN207" i="6"/>
  <c r="EY176" i="6"/>
  <c r="EZ176" i="6"/>
  <c r="EY134" i="6"/>
  <c r="EZ134" i="6"/>
  <c r="DT134" i="6"/>
  <c r="EM134" i="6" s="1"/>
  <c r="EV134" i="6"/>
  <c r="EL134" i="6"/>
  <c r="DV176" i="6"/>
  <c r="EO176" i="6" s="1"/>
  <c r="EP176" i="6"/>
  <c r="W107" i="6"/>
  <c r="W148" i="6"/>
  <c r="W166" i="6"/>
  <c r="W154" i="6"/>
  <c r="W171" i="6"/>
  <c r="AI93" i="6"/>
  <c r="AI98" i="6"/>
  <c r="W122" i="6"/>
  <c r="AI132" i="6"/>
  <c r="AI137" i="6"/>
  <c r="AI141" i="6"/>
  <c r="AI145" i="6"/>
  <c r="AI148" i="6"/>
  <c r="AI151" i="6"/>
  <c r="AI154" i="6"/>
  <c r="AI166" i="6"/>
  <c r="AI171" i="6"/>
  <c r="AI212" i="6"/>
  <c r="W233" i="6"/>
  <c r="AS207" i="6"/>
  <c r="AM207" i="6"/>
  <c r="BV207" i="6"/>
  <c r="W93" i="6"/>
  <c r="EB98" i="6"/>
  <c r="EU98" i="6" s="1"/>
  <c r="AI107" i="6"/>
  <c r="AI122" i="6"/>
  <c r="W132" i="6"/>
  <c r="W137" i="6"/>
  <c r="W141" i="6"/>
  <c r="W145" i="6"/>
  <c r="W151" i="6"/>
  <c r="AI219" i="6"/>
  <c r="AT224" i="6"/>
  <c r="EP224" i="6" s="1"/>
  <c r="AI233" i="6"/>
  <c r="AG207" i="6"/>
  <c r="EP233" i="6"/>
  <c r="AU233" i="6"/>
  <c r="EO233" i="6"/>
  <c r="EY233" i="6"/>
  <c r="AC233" i="6"/>
  <c r="AO233" i="6"/>
  <c r="EB233" i="6"/>
  <c r="EU233" i="6" s="1"/>
  <c r="EY224" i="6"/>
  <c r="EH224" i="6"/>
  <c r="W224" i="6"/>
  <c r="EJ224" i="6"/>
  <c r="AC224" i="6"/>
  <c r="AI224" i="6"/>
  <c r="BW224" i="6"/>
  <c r="CE224" i="6"/>
  <c r="EN224" i="6"/>
  <c r="EU224" i="6"/>
  <c r="EY219" i="6"/>
  <c r="EJ219" i="6"/>
  <c r="AC219" i="6"/>
  <c r="AO219" i="6"/>
  <c r="BW219" i="6"/>
  <c r="CE219" i="6"/>
  <c r="EN219" i="6"/>
  <c r="EU219" i="6"/>
  <c r="EH212" i="6"/>
  <c r="W212" i="6"/>
  <c r="EJ212" i="6"/>
  <c r="AC212" i="6"/>
  <c r="AO212" i="6"/>
  <c r="AT212" i="6"/>
  <c r="BW212" i="6"/>
  <c r="CE212" i="6"/>
  <c r="EN212" i="6"/>
  <c r="EU212" i="6"/>
  <c r="AT183" i="6"/>
  <c r="EP183" i="6" s="1"/>
  <c r="AO183" i="6"/>
  <c r="DN176" i="6"/>
  <c r="EG176" i="6" s="1"/>
  <c r="EH176" i="6"/>
  <c r="EJ183" i="6"/>
  <c r="AC183" i="6"/>
  <c r="EY183" i="6"/>
  <c r="AI183" i="6"/>
  <c r="BW183" i="6"/>
  <c r="EB183" i="6"/>
  <c r="EU183" i="6" s="1"/>
  <c r="AT179" i="6"/>
  <c r="EP179" i="6" s="1"/>
  <c r="AO179" i="6"/>
  <c r="EJ179" i="6"/>
  <c r="AC179" i="6"/>
  <c r="EY179" i="6"/>
  <c r="AI179" i="6"/>
  <c r="BW179" i="6"/>
  <c r="EB179" i="6"/>
  <c r="EU179" i="6" s="1"/>
  <c r="AT175" i="6"/>
  <c r="EP175" i="6" s="1"/>
  <c r="AO175" i="6"/>
  <c r="EJ175" i="6"/>
  <c r="AC175" i="6"/>
  <c r="EY175" i="6"/>
  <c r="AI175" i="6"/>
  <c r="BW175" i="6"/>
  <c r="EB175" i="6"/>
  <c r="EU175" i="6" s="1"/>
  <c r="EP171" i="6"/>
  <c r="AU171" i="6"/>
  <c r="EO171" i="6"/>
  <c r="EY171" i="6"/>
  <c r="AC171" i="6"/>
  <c r="AO171" i="6"/>
  <c r="BW171" i="6"/>
  <c r="EB171" i="6"/>
  <c r="EU171" i="6" s="1"/>
  <c r="EP166" i="6"/>
  <c r="AU166" i="6"/>
  <c r="EO166" i="6"/>
  <c r="EY166" i="6"/>
  <c r="AC166" i="6"/>
  <c r="AO166" i="6"/>
  <c r="BW166" i="6"/>
  <c r="EB166" i="6"/>
  <c r="EU166" i="6" s="1"/>
  <c r="EP154" i="6"/>
  <c r="AU154" i="6"/>
  <c r="EO154" i="6"/>
  <c r="EY154" i="6"/>
  <c r="AC154" i="6"/>
  <c r="AO154" i="6"/>
  <c r="BW154" i="6"/>
  <c r="EB154" i="6"/>
  <c r="EU154" i="6" s="1"/>
  <c r="EP151" i="6"/>
  <c r="AU151" i="6"/>
  <c r="EO151" i="6"/>
  <c r="EY151" i="6"/>
  <c r="AC151" i="6"/>
  <c r="AO151" i="6"/>
  <c r="BW151" i="6"/>
  <c r="EB151" i="6"/>
  <c r="EU151" i="6" s="1"/>
  <c r="EP148" i="6"/>
  <c r="AU148" i="6"/>
  <c r="EO148" i="6"/>
  <c r="EY148" i="6"/>
  <c r="AC148" i="6"/>
  <c r="AO148" i="6"/>
  <c r="BW148" i="6"/>
  <c r="EB148" i="6"/>
  <c r="EU148" i="6" s="1"/>
  <c r="EP145" i="6"/>
  <c r="AU145" i="6"/>
  <c r="EO145" i="6"/>
  <c r="EY145" i="6"/>
  <c r="AC145" i="6"/>
  <c r="AO145" i="6"/>
  <c r="BW145" i="6"/>
  <c r="EB145" i="6"/>
  <c r="EU145" i="6" s="1"/>
  <c r="EP141" i="6"/>
  <c r="AU141" i="6"/>
  <c r="EO141" i="6"/>
  <c r="EY141" i="6"/>
  <c r="AC141" i="6"/>
  <c r="AO141" i="6"/>
  <c r="BW141" i="6"/>
  <c r="EB141" i="6"/>
  <c r="EU141" i="6" s="1"/>
  <c r="EP137" i="6"/>
  <c r="AU137" i="6"/>
  <c r="EO137" i="6"/>
  <c r="EY137" i="6"/>
  <c r="AC137" i="6"/>
  <c r="AO137" i="6"/>
  <c r="BW137" i="6"/>
  <c r="EB137" i="6"/>
  <c r="EU137" i="6" s="1"/>
  <c r="EP132" i="6"/>
  <c r="AU132" i="6"/>
  <c r="EO132" i="6"/>
  <c r="EY132" i="6"/>
  <c r="AC132" i="6"/>
  <c r="AO132" i="6"/>
  <c r="BW132" i="6"/>
  <c r="EB132" i="6"/>
  <c r="EU132" i="6" s="1"/>
  <c r="EP122" i="6"/>
  <c r="AU122" i="6"/>
  <c r="EO122" i="6"/>
  <c r="EY122" i="6"/>
  <c r="AC122" i="6"/>
  <c r="AO122" i="6"/>
  <c r="BW122" i="6"/>
  <c r="EB122" i="6"/>
  <c r="EU122" i="6" s="1"/>
  <c r="EP107" i="6"/>
  <c r="AU107" i="6"/>
  <c r="EO107" i="6"/>
  <c r="EY107" i="6"/>
  <c r="AC107" i="6"/>
  <c r="AO107" i="6"/>
  <c r="BW107" i="6"/>
  <c r="EB107" i="6"/>
  <c r="EU107" i="6" s="1"/>
  <c r="EP98" i="6"/>
  <c r="AU98" i="6"/>
  <c r="EO98" i="6"/>
  <c r="EY98" i="6"/>
  <c r="AC98" i="6"/>
  <c r="AO98" i="6"/>
  <c r="BW98" i="6"/>
  <c r="EP93" i="6"/>
  <c r="AU93" i="6"/>
  <c r="EO93" i="6"/>
  <c r="EY93" i="6"/>
  <c r="AC93" i="6"/>
  <c r="AO93" i="6"/>
  <c r="BW93" i="6"/>
  <c r="EB93" i="6"/>
  <c r="EU93" i="6" s="1"/>
  <c r="ET87" i="6"/>
  <c r="ES87" i="6"/>
  <c r="ER87" i="6"/>
  <c r="EQ87" i="6"/>
  <c r="EV87" i="6"/>
  <c r="CE87" i="6"/>
  <c r="BM87" i="6"/>
  <c r="EW87" i="6" s="1"/>
  <c r="BG87" i="6"/>
  <c r="BA87" i="6"/>
  <c r="AT87" i="6"/>
  <c r="EM87" i="6"/>
  <c r="EL87" i="6"/>
  <c r="EK87" i="6"/>
  <c r="EJ87" i="6"/>
  <c r="EI87" i="6"/>
  <c r="EH87" i="6"/>
  <c r="EG87" i="6"/>
  <c r="ET74" i="6"/>
  <c r="ES74" i="6"/>
  <c r="ER74" i="6"/>
  <c r="EQ74" i="6"/>
  <c r="EV74" i="6"/>
  <c r="EY74" i="6"/>
  <c r="BM74" i="6"/>
  <c r="EW74" i="6" s="1"/>
  <c r="BG74" i="6"/>
  <c r="BA74" i="6"/>
  <c r="EO74" i="6"/>
  <c r="AN74" i="6"/>
  <c r="AM74" i="6"/>
  <c r="EM74" i="6" s="1"/>
  <c r="AH74" i="6"/>
  <c r="EL74" i="6" s="1"/>
  <c r="AG74" i="6"/>
  <c r="EK74" i="6" s="1"/>
  <c r="EJ74" i="6"/>
  <c r="EI74" i="6"/>
  <c r="EH74" i="6"/>
  <c r="EG74" i="6"/>
  <c r="BW69" i="6"/>
  <c r="ET70" i="6"/>
  <c r="ES70" i="6"/>
  <c r="ER70" i="6"/>
  <c r="EQ70" i="6"/>
  <c r="EV70" i="6"/>
  <c r="BV70" i="6"/>
  <c r="EY70" i="6" s="1"/>
  <c r="BM70" i="6"/>
  <c r="EW70" i="6" s="1"/>
  <c r="BG70" i="6"/>
  <c r="BA70" i="6"/>
  <c r="AS70" i="6"/>
  <c r="EO70" i="6" s="1"/>
  <c r="AN70" i="6"/>
  <c r="AM70" i="6"/>
  <c r="EM70" i="6" s="1"/>
  <c r="AH70" i="6"/>
  <c r="EL70" i="6" s="1"/>
  <c r="AG70" i="6"/>
  <c r="EK70" i="6" s="1"/>
  <c r="AB70" i="6"/>
  <c r="EJ70" i="6" s="1"/>
  <c r="AA70" i="6"/>
  <c r="EI70" i="6" s="1"/>
  <c r="V70" i="6"/>
  <c r="EH70" i="6" s="1"/>
  <c r="U70" i="6"/>
  <c r="EG70" i="6" s="1"/>
  <c r="ET64" i="6"/>
  <c r="ES64" i="6"/>
  <c r="ER64" i="6"/>
  <c r="EQ64" i="6"/>
  <c r="EA64" i="6"/>
  <c r="EV64" i="6" s="1"/>
  <c r="CE64" i="6"/>
  <c r="BM64" i="6"/>
  <c r="EW64" i="6" s="1"/>
  <c r="BG64" i="6"/>
  <c r="BA64" i="6"/>
  <c r="AT64" i="6"/>
  <c r="EN64" i="6"/>
  <c r="EM64" i="6"/>
  <c r="EL64" i="6"/>
  <c r="EK64" i="6"/>
  <c r="EJ64" i="6"/>
  <c r="EI64" i="6"/>
  <c r="EH64" i="6"/>
  <c r="EG64" i="6"/>
  <c r="ET59" i="6"/>
  <c r="ES59" i="6"/>
  <c r="ER59" i="6"/>
  <c r="EQ59" i="6"/>
  <c r="EA59" i="6"/>
  <c r="EV59" i="6" s="1"/>
  <c r="CE59" i="6"/>
  <c r="BM59" i="6"/>
  <c r="EW59" i="6" s="1"/>
  <c r="BG59" i="6"/>
  <c r="BA59" i="6"/>
  <c r="AT59" i="6"/>
  <c r="EN59" i="6"/>
  <c r="EM59" i="6"/>
  <c r="EL59" i="6"/>
  <c r="EK59" i="6"/>
  <c r="EJ59" i="6"/>
  <c r="EI59" i="6"/>
  <c r="EH59" i="6"/>
  <c r="EG59" i="6"/>
  <c r="ET50" i="6"/>
  <c r="ES50" i="6"/>
  <c r="ER50" i="6"/>
  <c r="EQ50" i="6"/>
  <c r="EA50" i="6"/>
  <c r="EV50" i="6" s="1"/>
  <c r="BV50" i="6"/>
  <c r="CE50" i="6" s="1"/>
  <c r="BM50" i="6"/>
  <c r="EW50" i="6" s="1"/>
  <c r="BG50" i="6"/>
  <c r="BA50" i="6"/>
  <c r="AS50" i="6"/>
  <c r="AT50" i="6" s="1"/>
  <c r="AN50" i="6"/>
  <c r="EN50" i="6" s="1"/>
  <c r="AM50" i="6"/>
  <c r="EM50" i="6" s="1"/>
  <c r="AH50" i="6"/>
  <c r="AG50" i="6"/>
  <c r="EK50" i="6" s="1"/>
  <c r="AB50" i="6"/>
  <c r="EJ50" i="6" s="1"/>
  <c r="AA50" i="6"/>
  <c r="EI50" i="6" s="1"/>
  <c r="V50" i="6"/>
  <c r="EH50" i="6" s="1"/>
  <c r="U50" i="6"/>
  <c r="EG50" i="6" s="1"/>
  <c r="EL50" i="6" l="1"/>
  <c r="W175" i="6"/>
  <c r="W183" i="6"/>
  <c r="AU175" i="6"/>
  <c r="W179" i="6"/>
  <c r="W219" i="6"/>
  <c r="AU179" i="6"/>
  <c r="AU183" i="6"/>
  <c r="AU224" i="6"/>
  <c r="W50" i="6"/>
  <c r="W70" i="6"/>
  <c r="W64" i="6"/>
  <c r="W74" i="6"/>
  <c r="W87" i="6"/>
  <c r="AI50" i="6"/>
  <c r="AI59" i="6"/>
  <c r="AI64" i="6"/>
  <c r="AI70" i="6"/>
  <c r="AI74" i="6"/>
  <c r="W59" i="6"/>
  <c r="EZ233" i="6"/>
  <c r="CF233" i="6"/>
  <c r="CA233" i="6"/>
  <c r="CG233" i="6" s="1"/>
  <c r="EZ224" i="6"/>
  <c r="CF224" i="6"/>
  <c r="CA224" i="6"/>
  <c r="CG224" i="6" s="1"/>
  <c r="EP219" i="6"/>
  <c r="AU219" i="6"/>
  <c r="EZ219" i="6"/>
  <c r="CF219" i="6"/>
  <c r="CA219" i="6"/>
  <c r="CG219" i="6" s="1"/>
  <c r="EZ212" i="6"/>
  <c r="CF212" i="6"/>
  <c r="CA212" i="6"/>
  <c r="CG212" i="6" s="1"/>
  <c r="EP212" i="6"/>
  <c r="AU212" i="6"/>
  <c r="EZ183" i="6"/>
  <c r="CF183" i="6"/>
  <c r="CA183" i="6"/>
  <c r="CG183" i="6" s="1"/>
  <c r="EZ179" i="6"/>
  <c r="CF179" i="6"/>
  <c r="CA179" i="6"/>
  <c r="CG179" i="6" s="1"/>
  <c r="EZ175" i="6"/>
  <c r="CF175" i="6"/>
  <c r="CA175" i="6"/>
  <c r="CG175" i="6" s="1"/>
  <c r="EZ171" i="6"/>
  <c r="CF171" i="6"/>
  <c r="CA171" i="6"/>
  <c r="CG171" i="6" s="1"/>
  <c r="EZ166" i="6"/>
  <c r="CF166" i="6"/>
  <c r="CA166" i="6"/>
  <c r="CG166" i="6" s="1"/>
  <c r="EZ154" i="6"/>
  <c r="CF154" i="6"/>
  <c r="CA154" i="6"/>
  <c r="CG154" i="6" s="1"/>
  <c r="EZ151" i="6"/>
  <c r="CF151" i="6"/>
  <c r="CA151" i="6"/>
  <c r="CG151" i="6" s="1"/>
  <c r="EZ148" i="6"/>
  <c r="CF148" i="6"/>
  <c r="CA148" i="6"/>
  <c r="CG148" i="6" s="1"/>
  <c r="EZ145" i="6"/>
  <c r="CF145" i="6"/>
  <c r="CA145" i="6"/>
  <c r="CG145" i="6" s="1"/>
  <c r="EZ141" i="6"/>
  <c r="CF141" i="6"/>
  <c r="CA141" i="6"/>
  <c r="CG141" i="6" s="1"/>
  <c r="EZ137" i="6"/>
  <c r="CF137" i="6"/>
  <c r="CA137" i="6"/>
  <c r="CG137" i="6" s="1"/>
  <c r="EZ132" i="6"/>
  <c r="CF132" i="6"/>
  <c r="CA132" i="6"/>
  <c r="CG132" i="6" s="1"/>
  <c r="EZ122" i="6"/>
  <c r="CF122" i="6"/>
  <c r="CA122" i="6"/>
  <c r="CG122" i="6" s="1"/>
  <c r="EZ107" i="6"/>
  <c r="CF107" i="6"/>
  <c r="CA107" i="6"/>
  <c r="CG107" i="6" s="1"/>
  <c r="EZ98" i="6"/>
  <c r="CF98" i="6"/>
  <c r="CA98" i="6"/>
  <c r="CG98" i="6" s="1"/>
  <c r="EZ93" i="6"/>
  <c r="CF93" i="6"/>
  <c r="CA93" i="6"/>
  <c r="CG93" i="6" s="1"/>
  <c r="EP87" i="6"/>
  <c r="AU87" i="6"/>
  <c r="EN87" i="6"/>
  <c r="EO87" i="6"/>
  <c r="EY87" i="6"/>
  <c r="AC87" i="6"/>
  <c r="AO87" i="6"/>
  <c r="BW87" i="6"/>
  <c r="EU87" i="6"/>
  <c r="AC74" i="6"/>
  <c r="AO74" i="6"/>
  <c r="AT74" i="6"/>
  <c r="BW74" i="6"/>
  <c r="CE74" i="6"/>
  <c r="EN74" i="6"/>
  <c r="EU74" i="6"/>
  <c r="AC70" i="6"/>
  <c r="AO70" i="6"/>
  <c r="AT70" i="6"/>
  <c r="BW70" i="6"/>
  <c r="CE70" i="6"/>
  <c r="EN70" i="6"/>
  <c r="EU70" i="6"/>
  <c r="EP64" i="6"/>
  <c r="AU64" i="6"/>
  <c r="EO64" i="6"/>
  <c r="EY64" i="6"/>
  <c r="AC64" i="6"/>
  <c r="AO64" i="6"/>
  <c r="BW64" i="6"/>
  <c r="EB64" i="6"/>
  <c r="EU64" i="6" s="1"/>
  <c r="EP59" i="6"/>
  <c r="AU59" i="6"/>
  <c r="EO59" i="6"/>
  <c r="EY59" i="6"/>
  <c r="AC59" i="6"/>
  <c r="AO59" i="6"/>
  <c r="BW59" i="6"/>
  <c r="EB59" i="6"/>
  <c r="EU59" i="6" s="1"/>
  <c r="EP50" i="6"/>
  <c r="AU50" i="6"/>
  <c r="EO50" i="6"/>
  <c r="EY50" i="6"/>
  <c r="AC50" i="6"/>
  <c r="AO50" i="6"/>
  <c r="BW50" i="6"/>
  <c r="EB50" i="6"/>
  <c r="EU50" i="6" s="1"/>
  <c r="EZ87" i="6" l="1"/>
  <c r="CF87" i="6"/>
  <c r="CA87" i="6"/>
  <c r="CG87" i="6" s="1"/>
  <c r="EP74" i="6"/>
  <c r="AU74" i="6"/>
  <c r="EZ74" i="6"/>
  <c r="CF74" i="6"/>
  <c r="CA74" i="6"/>
  <c r="CG74" i="6" s="1"/>
  <c r="EP70" i="6"/>
  <c r="AU70" i="6"/>
  <c r="EZ70" i="6"/>
  <c r="CF70" i="6"/>
  <c r="CA70" i="6"/>
  <c r="CG70" i="6" s="1"/>
  <c r="EZ64" i="6"/>
  <c r="CF64" i="6"/>
  <c r="CA64" i="6"/>
  <c r="CG64" i="6" s="1"/>
  <c r="EZ59" i="6"/>
  <c r="CF59" i="6"/>
  <c r="CA59" i="6"/>
  <c r="CG59" i="6" s="1"/>
  <c r="EZ50" i="6"/>
  <c r="CF50" i="6"/>
  <c r="CA50" i="6"/>
  <c r="CG50" i="6" s="1"/>
  <c r="ET41" i="6" l="1"/>
  <c r="ES41" i="6"/>
  <c r="ER41" i="6"/>
  <c r="EQ41" i="6"/>
  <c r="EA41" i="6"/>
  <c r="EV41" i="6" s="1"/>
  <c r="CE41" i="6"/>
  <c r="BM41" i="6"/>
  <c r="EW41" i="6" s="1"/>
  <c r="BG41" i="6"/>
  <c r="BA41" i="6"/>
  <c r="AT41" i="6"/>
  <c r="EN41" i="6"/>
  <c r="EM41" i="6"/>
  <c r="EL41" i="6"/>
  <c r="EK41" i="6"/>
  <c r="EJ41" i="6"/>
  <c r="EI41" i="6"/>
  <c r="EH41" i="6"/>
  <c r="EG41" i="6"/>
  <c r="AI41" i="6" l="1"/>
  <c r="W41" i="6"/>
  <c r="EP41" i="6"/>
  <c r="AU41" i="6"/>
  <c r="EO41" i="6"/>
  <c r="EY41" i="6"/>
  <c r="AC41" i="6"/>
  <c r="AO41" i="6"/>
  <c r="BW41" i="6"/>
  <c r="EB41" i="6"/>
  <c r="EU41" i="6" s="1"/>
  <c r="DK1123" i="6"/>
  <c r="EZ41" i="6" l="1"/>
  <c r="CF41" i="6"/>
  <c r="CA41" i="6"/>
  <c r="CG41" i="6" s="1"/>
  <c r="AA530" i="6"/>
  <c r="AB530" i="6" s="1"/>
  <c r="Z530" i="6"/>
  <c r="FC530" i="6"/>
  <c r="FD530" i="6" s="1"/>
  <c r="EA530" i="6"/>
  <c r="EB530" i="6" s="1"/>
  <c r="DG530" i="6"/>
  <c r="DW530" i="6" s="1"/>
  <c r="DX530" i="6" s="1"/>
  <c r="DF530" i="6"/>
  <c r="DU530" i="6" s="1"/>
  <c r="DV530" i="6" s="1"/>
  <c r="DE530" i="6"/>
  <c r="DS530" i="6" s="1"/>
  <c r="DT530" i="6" s="1"/>
  <c r="DD530" i="6"/>
  <c r="DQ530" i="6" s="1"/>
  <c r="DC530" i="6"/>
  <c r="DO530" i="6" s="1"/>
  <c r="DP530" i="6" s="1"/>
  <c r="CZ530" i="6"/>
  <c r="DK530" i="6" s="1"/>
  <c r="EE530" i="6" s="1"/>
  <c r="EF530" i="6" s="1"/>
  <c r="BV530" i="6"/>
  <c r="ES530" i="6"/>
  <c r="AY530" i="6"/>
  <c r="AZ530" i="6" s="1"/>
  <c r="AS530" i="6"/>
  <c r="AN530" i="6"/>
  <c r="AO530" i="6" s="1"/>
  <c r="AM530" i="6"/>
  <c r="AH530" i="6"/>
  <c r="AI530" i="6" s="1"/>
  <c r="AG530" i="6"/>
  <c r="U530" i="6"/>
  <c r="EG530" i="6" s="1"/>
  <c r="AM528" i="6"/>
  <c r="AN528" i="6"/>
  <c r="AA528" i="6"/>
  <c r="AB528" i="6" s="1"/>
  <c r="Z528" i="6"/>
  <c r="FC528" i="6"/>
  <c r="FD528" i="6" s="1"/>
  <c r="ES528" i="6"/>
  <c r="EA528" i="6"/>
  <c r="EB528" i="6" s="1"/>
  <c r="DG528" i="6"/>
  <c r="DW528" i="6" s="1"/>
  <c r="DX528" i="6" s="1"/>
  <c r="DF528" i="6"/>
  <c r="DU528" i="6" s="1"/>
  <c r="DV528" i="6" s="1"/>
  <c r="DE528" i="6"/>
  <c r="DS528" i="6" s="1"/>
  <c r="DT528" i="6" s="1"/>
  <c r="DD528" i="6"/>
  <c r="DQ528" i="6" s="1"/>
  <c r="DR528" i="6" s="1"/>
  <c r="DC528" i="6"/>
  <c r="DO528" i="6" s="1"/>
  <c r="DP528" i="6" s="1"/>
  <c r="CZ528" i="6"/>
  <c r="DK528" i="6" s="1"/>
  <c r="EE528" i="6" s="1"/>
  <c r="EF528" i="6" s="1"/>
  <c r="BV528" i="6"/>
  <c r="BW528" i="6" s="1"/>
  <c r="ET528" i="6"/>
  <c r="AY528" i="6"/>
  <c r="AS528" i="6"/>
  <c r="AT528" i="6" s="1"/>
  <c r="AH528" i="6"/>
  <c r="AG528" i="6"/>
  <c r="U528" i="6"/>
  <c r="V528" i="6" s="1"/>
  <c r="EO530" i="6" l="1"/>
  <c r="EQ528" i="6"/>
  <c r="EN528" i="6"/>
  <c r="EM528" i="6"/>
  <c r="EQ530" i="6"/>
  <c r="EG528" i="6"/>
  <c r="EJ530" i="6"/>
  <c r="EI528" i="6"/>
  <c r="EL528" i="6"/>
  <c r="ER530" i="6"/>
  <c r="EI530" i="6"/>
  <c r="EV530" i="6"/>
  <c r="EL530" i="6"/>
  <c r="DR530" i="6"/>
  <c r="EK530" i="6" s="1"/>
  <c r="EY530" i="6"/>
  <c r="EM530" i="6"/>
  <c r="V530" i="6"/>
  <c r="AC530" i="6"/>
  <c r="AT530" i="6"/>
  <c r="BA530" i="6"/>
  <c r="BW530" i="6"/>
  <c r="EU530" i="6"/>
  <c r="EN530" i="6"/>
  <c r="CE530" i="6"/>
  <c r="CE528" i="6"/>
  <c r="EK528" i="6"/>
  <c r="EO528" i="6"/>
  <c r="EY528" i="6"/>
  <c r="AO528" i="6"/>
  <c r="W528" i="6"/>
  <c r="EH528" i="6"/>
  <c r="CA528" i="6"/>
  <c r="CG528" i="6" s="1"/>
  <c r="EZ528" i="6"/>
  <c r="CF528" i="6"/>
  <c r="AU528" i="6"/>
  <c r="EP528" i="6"/>
  <c r="EV528" i="6"/>
  <c r="AI528" i="6"/>
  <c r="AZ528" i="6"/>
  <c r="EU528" i="6"/>
  <c r="DK1110" i="6"/>
  <c r="ET530" i="6" l="1"/>
  <c r="AU530" i="6"/>
  <c r="EP530" i="6"/>
  <c r="CA530" i="6"/>
  <c r="CG530" i="6" s="1"/>
  <c r="EZ530" i="6"/>
  <c r="CF530" i="6"/>
  <c r="W530" i="6"/>
  <c r="EH530" i="6"/>
  <c r="EJ528" i="6"/>
  <c r="AC528" i="6"/>
  <c r="ER528" i="6"/>
  <c r="BA528" i="6"/>
  <c r="DK1139" i="6"/>
  <c r="EF1139" i="6" s="1"/>
  <c r="DP1139" i="6"/>
  <c r="DO1139" i="6" s="1"/>
  <c r="DR1139" i="6"/>
  <c r="DQ1139" i="6" s="1"/>
  <c r="DT1139" i="6"/>
  <c r="DS1139" i="6" s="1"/>
  <c r="EF1138" i="6" l="1"/>
  <c r="EF1190" i="6" s="1"/>
  <c r="EE1139" i="6"/>
  <c r="EE1138" i="6" s="1"/>
  <c r="EE1190" i="6" s="1"/>
  <c r="DK1137" i="6"/>
  <c r="EE1137" i="6" s="1"/>
  <c r="DS1137" i="6"/>
  <c r="EF1137" i="6" l="1"/>
  <c r="EF1136" i="6" s="1"/>
  <c r="EF1189" i="6" s="1"/>
  <c r="EE1136" i="6"/>
  <c r="EE1189" i="6" s="1"/>
  <c r="CG1197" i="6"/>
  <c r="CF1197" i="6"/>
  <c r="CE1197" i="6"/>
  <c r="CD1197" i="6"/>
  <c r="CD1173" i="6" s="1"/>
  <c r="CC1197" i="6"/>
  <c r="CC1173" i="6" s="1"/>
  <c r="CB1197" i="6"/>
  <c r="CB1173" i="6" s="1"/>
  <c r="EV1169" i="6" l="1"/>
  <c r="EU1169" i="6"/>
  <c r="ET1169" i="6"/>
  <c r="ES1169" i="6"/>
  <c r="EL1169" i="6"/>
  <c r="EK1169" i="6"/>
  <c r="EJ1169" i="6"/>
  <c r="EI1169" i="6"/>
  <c r="EH1169" i="6"/>
  <c r="EG1169" i="6"/>
  <c r="EB1197" i="6"/>
  <c r="EA1197" i="6"/>
  <c r="DZ1197" i="6"/>
  <c r="DY1197" i="6"/>
  <c r="DX1197" i="6"/>
  <c r="DW1197" i="6"/>
  <c r="DV1197" i="6"/>
  <c r="DU1197" i="6"/>
  <c r="DT1197" i="6"/>
  <c r="DS1197" i="6"/>
  <c r="DR1197" i="6"/>
  <c r="DQ1197" i="6"/>
  <c r="BV1169" i="6"/>
  <c r="BM1197" i="6"/>
  <c r="BL1197" i="6"/>
  <c r="BK1197" i="6"/>
  <c r="BG1197" i="6"/>
  <c r="BF1197" i="6"/>
  <c r="BE1197" i="6"/>
  <c r="AY1169" i="6"/>
  <c r="AS1169" i="6"/>
  <c r="AM1169" i="6"/>
  <c r="EK1168" i="6" l="1"/>
  <c r="EK1197" i="6" s="1"/>
  <c r="EL1168" i="6"/>
  <c r="EL1197" i="6" s="1"/>
  <c r="EJ1168" i="6"/>
  <c r="EJ1197" i="6" s="1"/>
  <c r="ES1168" i="6"/>
  <c r="ES1197" i="6" s="1"/>
  <c r="ET1168" i="6"/>
  <c r="ET1197" i="6" s="1"/>
  <c r="AN1169" i="6"/>
  <c r="AM1168" i="6"/>
  <c r="AM1197" i="6" s="1"/>
  <c r="EU1168" i="6"/>
  <c r="EU1197" i="6" s="1"/>
  <c r="EG1168" i="6"/>
  <c r="EG1197" i="6" s="1"/>
  <c r="AT1169" i="6"/>
  <c r="EP1169" i="6" s="1"/>
  <c r="AS1168" i="6"/>
  <c r="AS1197" i="6" s="1"/>
  <c r="BW1169" i="6"/>
  <c r="EZ1169" i="6" s="1"/>
  <c r="BV1168" i="6"/>
  <c r="BV1197" i="6" s="1"/>
  <c r="EH1168" i="6"/>
  <c r="EH1197" i="6" s="1"/>
  <c r="EV1168" i="6"/>
  <c r="EV1197" i="6" s="1"/>
  <c r="AZ1169" i="6"/>
  <c r="ER1169" i="6" s="1"/>
  <c r="AY1168" i="6"/>
  <c r="AY1197" i="6" s="1"/>
  <c r="EI1168" i="6"/>
  <c r="EI1197" i="6" s="1"/>
  <c r="EM1169" i="6"/>
  <c r="EO1169" i="6"/>
  <c r="EQ1169" i="6"/>
  <c r="EY1169" i="6"/>
  <c r="EL1164" i="6"/>
  <c r="EL1163" i="6" s="1"/>
  <c r="EK1164" i="6"/>
  <c r="EK1163" i="6" s="1"/>
  <c r="EJ1164" i="6"/>
  <c r="EJ1163" i="6" s="1"/>
  <c r="EI1164" i="6"/>
  <c r="EI1163" i="6" s="1"/>
  <c r="EH1164" i="6"/>
  <c r="EH1163" i="6" s="1"/>
  <c r="EG1194" i="6"/>
  <c r="CA1169" i="6" l="1"/>
  <c r="EM1168" i="6"/>
  <c r="EM1197" i="6" s="1"/>
  <c r="EZ1168" i="6"/>
  <c r="EZ1197" i="6" s="1"/>
  <c r="EY1168" i="6"/>
  <c r="EY1197" i="6" s="1"/>
  <c r="AO1169" i="6"/>
  <c r="AN1168" i="6"/>
  <c r="AN1197" i="6" s="1"/>
  <c r="ER1168" i="6"/>
  <c r="ER1197" i="6" s="1"/>
  <c r="EQ1168" i="6"/>
  <c r="EQ1197" i="6" s="1"/>
  <c r="EN1169" i="6"/>
  <c r="EP1168" i="6"/>
  <c r="EP1197" i="6" s="1"/>
  <c r="BW1168" i="6"/>
  <c r="BW1197" i="6" s="1"/>
  <c r="EO1168" i="6"/>
  <c r="EO1197" i="6" s="1"/>
  <c r="BA1169" i="6"/>
  <c r="AZ1168" i="6"/>
  <c r="AZ1197" i="6" s="1"/>
  <c r="AU1169" i="6"/>
  <c r="AT1168" i="6"/>
  <c r="AT1197" i="6" s="1"/>
  <c r="CA1168" i="6"/>
  <c r="CA1197" i="6" s="1"/>
  <c r="EI1194" i="6"/>
  <c r="EJ1194" i="6"/>
  <c r="BF1164" i="6"/>
  <c r="BF1163" i="6" s="1"/>
  <c r="EU1164" i="6"/>
  <c r="EU1163" i="6" s="1"/>
  <c r="EH1194" i="6"/>
  <c r="AT1164" i="6"/>
  <c r="AT1163" i="6" s="1"/>
  <c r="EQ1164" i="6"/>
  <c r="EQ1163" i="6" s="1"/>
  <c r="EO1164" i="6"/>
  <c r="EO1163" i="6" s="1"/>
  <c r="BW1164" i="6"/>
  <c r="BW1163" i="6" s="1"/>
  <c r="EY1164" i="6"/>
  <c r="EY1163" i="6" s="1"/>
  <c r="AN1164" i="6"/>
  <c r="AN1163" i="6" s="1"/>
  <c r="BL1164" i="6"/>
  <c r="BL1163" i="6" s="1"/>
  <c r="ES1164" i="6"/>
  <c r="ES1163" i="6" s="1"/>
  <c r="AZ1164" i="6"/>
  <c r="AZ1163" i="6" s="1"/>
  <c r="EL1156" i="6"/>
  <c r="EL1155" i="6" s="1"/>
  <c r="EK1156" i="6"/>
  <c r="EK1155" i="6" s="1"/>
  <c r="EJ1156" i="6"/>
  <c r="EJ1155" i="6" s="1"/>
  <c r="EI1156" i="6"/>
  <c r="EI1155" i="6" s="1"/>
  <c r="EH1156" i="6"/>
  <c r="EH1155" i="6" s="1"/>
  <c r="EG1156" i="6"/>
  <c r="EG1155" i="6" s="1"/>
  <c r="EY1156" i="6"/>
  <c r="EY1155" i="6" s="1"/>
  <c r="EU1156" i="6"/>
  <c r="EU1155" i="6" s="1"/>
  <c r="BF1156" i="6"/>
  <c r="BF1155" i="6" s="1"/>
  <c r="EQ1156" i="6"/>
  <c r="EQ1155" i="6" s="1"/>
  <c r="AT1156" i="6"/>
  <c r="AT1155" i="6" s="1"/>
  <c r="EM1156" i="6"/>
  <c r="EM1155" i="6" s="1"/>
  <c r="AI1156" i="6"/>
  <c r="EP1156" i="6" l="1"/>
  <c r="EP1155" i="6" s="1"/>
  <c r="AO1168" i="6"/>
  <c r="AO1197" i="6" s="1"/>
  <c r="EN1168" i="6"/>
  <c r="EN1197" i="6" s="1"/>
  <c r="AU1168" i="6"/>
  <c r="AU1197" i="6" s="1"/>
  <c r="BG1164" i="6"/>
  <c r="BG1163" i="6" s="1"/>
  <c r="BA1168" i="6"/>
  <c r="BA1197" i="6" s="1"/>
  <c r="ET1164" i="6"/>
  <c r="ET1163" i="6" s="1"/>
  <c r="CA1164" i="6"/>
  <c r="CA1163" i="6" s="1"/>
  <c r="AU1164" i="6"/>
  <c r="AU1163" i="6" s="1"/>
  <c r="EP1164" i="6"/>
  <c r="EP1163" i="6" s="1"/>
  <c r="EZ1164" i="6"/>
  <c r="EZ1163" i="6" s="1"/>
  <c r="CF1164" i="6"/>
  <c r="CF1163" i="6" s="1"/>
  <c r="ER1164" i="6"/>
  <c r="ER1163" i="6" s="1"/>
  <c r="BA1164" i="6"/>
  <c r="BA1163" i="6" s="1"/>
  <c r="BM1164" i="6"/>
  <c r="BM1163" i="6" s="1"/>
  <c r="EV1164" i="6"/>
  <c r="EV1163" i="6" s="1"/>
  <c r="AO1164" i="6"/>
  <c r="AO1163" i="6" s="1"/>
  <c r="EN1164" i="6"/>
  <c r="EN1163" i="6" s="1"/>
  <c r="EO1156" i="6"/>
  <c r="EO1155" i="6" s="1"/>
  <c r="BW1156" i="6"/>
  <c r="BW1155" i="6" s="1"/>
  <c r="CE1156" i="6"/>
  <c r="CE1155" i="6" s="1"/>
  <c r="BG1156" i="6"/>
  <c r="BG1155" i="6" s="1"/>
  <c r="ET1156" i="6"/>
  <c r="ET1155" i="6" s="1"/>
  <c r="AN1156" i="6"/>
  <c r="AN1155" i="6" s="1"/>
  <c r="AU1156" i="6"/>
  <c r="AU1155" i="6" s="1"/>
  <c r="BL1156" i="6"/>
  <c r="BL1155" i="6" s="1"/>
  <c r="ES1156" i="6"/>
  <c r="ES1155" i="6" s="1"/>
  <c r="AZ1156" i="6"/>
  <c r="AZ1155" i="6" s="1"/>
  <c r="EL1115" i="6"/>
  <c r="EJ1115" i="6"/>
  <c r="EI1115" i="6"/>
  <c r="EH1115" i="6"/>
  <c r="AI1115" i="6"/>
  <c r="EZ1156" i="6" l="1"/>
  <c r="EZ1155" i="6" s="1"/>
  <c r="EW1164" i="6"/>
  <c r="EW1163" i="6" s="1"/>
  <c r="CG1164" i="6"/>
  <c r="CG1163" i="6" s="1"/>
  <c r="CF1156" i="6"/>
  <c r="CF1155" i="6" s="1"/>
  <c r="EU1115" i="6"/>
  <c r="AT1115" i="6"/>
  <c r="EY1115" i="6"/>
  <c r="EQ1115" i="6"/>
  <c r="BF1115" i="6"/>
  <c r="CA1156" i="6"/>
  <c r="CA1155" i="6" s="1"/>
  <c r="AO1156" i="6"/>
  <c r="AO1155" i="6" s="1"/>
  <c r="EN1156" i="6"/>
  <c r="EN1155" i="6" s="1"/>
  <c r="ER1156" i="6"/>
  <c r="ER1155" i="6" s="1"/>
  <c r="BA1156" i="6"/>
  <c r="BA1155" i="6" s="1"/>
  <c r="BM1156" i="6"/>
  <c r="BM1155" i="6" s="1"/>
  <c r="EV1156" i="6"/>
  <c r="EV1155" i="6" s="1"/>
  <c r="BW1115" i="6"/>
  <c r="CE1115" i="6"/>
  <c r="EO1115" i="6"/>
  <c r="AN1115" i="6"/>
  <c r="BL1115" i="6"/>
  <c r="ES1115" i="6"/>
  <c r="AZ1115" i="6"/>
  <c r="DE981" i="6"/>
  <c r="DD981" i="6"/>
  <c r="EW1156" i="6" l="1"/>
  <c r="EW1155" i="6" s="1"/>
  <c r="CG1156" i="6"/>
  <c r="CG1155" i="6" s="1"/>
  <c r="EP1115" i="6"/>
  <c r="AU1115" i="6"/>
  <c r="ET1115" i="6"/>
  <c r="BG1115" i="6"/>
  <c r="CF1115" i="6"/>
  <c r="EZ1115" i="6"/>
  <c r="CA1115" i="6"/>
  <c r="ER1115" i="6"/>
  <c r="BA1115" i="6"/>
  <c r="BM1115" i="6"/>
  <c r="EV1115" i="6"/>
  <c r="AO1115" i="6"/>
  <c r="EN1115" i="6"/>
  <c r="DW1095" i="6"/>
  <c r="DU1095" i="6"/>
  <c r="EE1100" i="6" l="1"/>
  <c r="EF1100" i="6" s="1"/>
  <c r="EF1095" i="6" s="1"/>
  <c r="EW1115" i="6"/>
  <c r="DQ1095" i="6"/>
  <c r="CG1115" i="6"/>
  <c r="EE1095" i="6" l="1"/>
  <c r="EB1152" i="6"/>
  <c r="EB1150" i="6" s="1"/>
  <c r="CB1151" i="6"/>
  <c r="CD1151" i="6"/>
  <c r="BV1152" i="6"/>
  <c r="BK1152" i="6"/>
  <c r="BE1152" i="6"/>
  <c r="AY1152" i="6"/>
  <c r="AS1151" i="6"/>
  <c r="AS1152" i="6"/>
  <c r="AM1152" i="6"/>
  <c r="AN1152" i="6" l="1"/>
  <c r="EM1152" i="6"/>
  <c r="BF1152" i="6"/>
  <c r="ES1152" i="6"/>
  <c r="CE1152" i="6"/>
  <c r="AT1152" i="6"/>
  <c r="EO1152" i="6"/>
  <c r="AZ1152" i="6"/>
  <c r="EQ1152" i="6"/>
  <c r="BL1152" i="6"/>
  <c r="EU1152" i="6"/>
  <c r="AS1150" i="6"/>
  <c r="EY1152" i="6"/>
  <c r="BW1152" i="6"/>
  <c r="EZ1152" i="6" s="1"/>
  <c r="DZ978" i="6"/>
  <c r="DY978" i="6" s="1"/>
  <c r="DX978" i="6"/>
  <c r="DV978" i="6"/>
  <c r="DT978" i="6"/>
  <c r="BM1152" i="6" l="1"/>
  <c r="EW1152" i="6" s="1"/>
  <c r="EV1152" i="6"/>
  <c r="BA1152" i="6"/>
  <c r="ER1152" i="6"/>
  <c r="AU1152" i="6"/>
  <c r="EP1152" i="6"/>
  <c r="BG1152" i="6"/>
  <c r="ET1152" i="6"/>
  <c r="AO1152" i="6"/>
  <c r="EN1152" i="6"/>
  <c r="CF1152" i="6"/>
  <c r="CA1152" i="6"/>
  <c r="CG1152" i="6" s="1"/>
  <c r="DE296" i="6"/>
  <c r="DT296" i="6" s="1"/>
  <c r="DS296" i="6" s="1"/>
  <c r="DE286" i="6"/>
  <c r="DE287" i="6"/>
  <c r="DT287" i="6" s="1"/>
  <c r="DS287" i="6" s="1"/>
  <c r="CZ296" i="6"/>
  <c r="DK296" i="6" s="1"/>
  <c r="EE296" i="6" s="1"/>
  <c r="EF296" i="6" s="1"/>
  <c r="CZ295" i="6"/>
  <c r="CZ287" i="6"/>
  <c r="DK287" i="6" s="1"/>
  <c r="EE287" i="6" s="1"/>
  <c r="EF287" i="6" s="1"/>
  <c r="DE279" i="6"/>
  <c r="DT279" i="6" s="1"/>
  <c r="DS279" i="6" s="1"/>
  <c r="CZ279" i="6"/>
  <c r="DK279" i="6" s="1"/>
  <c r="EE279" i="6" s="1"/>
  <c r="EF279" i="6" s="1"/>
  <c r="DE271" i="6"/>
  <c r="DT271" i="6" s="1"/>
  <c r="DS271" i="6" s="1"/>
  <c r="CZ271" i="6"/>
  <c r="DK271" i="6" s="1"/>
  <c r="EE271" i="6" s="1"/>
  <c r="EF271" i="6" s="1"/>
  <c r="DE262" i="6"/>
  <c r="DT262" i="6" s="1"/>
  <c r="DS262" i="6" s="1"/>
  <c r="CZ262" i="6"/>
  <c r="DK262" i="6" s="1"/>
  <c r="EE262" i="6" s="1"/>
  <c r="EF262" i="6" s="1"/>
  <c r="CO262" i="6"/>
  <c r="CP262" i="6"/>
  <c r="DE254" i="6"/>
  <c r="DT254" i="6" s="1"/>
  <c r="DS254" i="6" s="1"/>
  <c r="CZ254" i="6"/>
  <c r="DK254" i="6" s="1"/>
  <c r="EE254" i="6" s="1"/>
  <c r="EF254" i="6" s="1"/>
  <c r="AT891" i="6" l="1"/>
  <c r="EP891" i="6" s="1"/>
  <c r="CE891" i="6"/>
  <c r="BU891" i="6"/>
  <c r="FC891" i="6" s="1"/>
  <c r="FD891" i="6" s="1"/>
  <c r="BK891" i="6"/>
  <c r="BL891" i="6" s="1"/>
  <c r="BE891" i="6"/>
  <c r="ES891" i="6" s="1"/>
  <c r="EN891" i="6"/>
  <c r="EM891" i="6"/>
  <c r="AF891" i="6"/>
  <c r="AA891" i="6"/>
  <c r="U891" i="6"/>
  <c r="EG891" i="6" s="1"/>
  <c r="EI891" i="6" l="1"/>
  <c r="EO891" i="6"/>
  <c r="V891" i="6"/>
  <c r="EH891" i="6" s="1"/>
  <c r="AB891" i="6"/>
  <c r="EJ891" i="6" s="1"/>
  <c r="EK891" i="6"/>
  <c r="BF891" i="6"/>
  <c r="ET891" i="6" s="1"/>
  <c r="ER891" i="6"/>
  <c r="BA891" i="6"/>
  <c r="EL891" i="6"/>
  <c r="AI891" i="6"/>
  <c r="EV891" i="6"/>
  <c r="BM891" i="6"/>
  <c r="EW891" i="6" s="1"/>
  <c r="EQ891" i="6"/>
  <c r="EU891" i="6"/>
  <c r="AU891" i="6"/>
  <c r="EQ248" i="6"/>
  <c r="ES248" i="6"/>
  <c r="DE295" i="6"/>
  <c r="DT295" i="6" s="1"/>
  <c r="EV296" i="6"/>
  <c r="ET296" i="6"/>
  <c r="ES296" i="6"/>
  <c r="ER296" i="6"/>
  <c r="EQ296" i="6"/>
  <c r="EU296" i="6"/>
  <c r="EH296" i="6"/>
  <c r="BA296" i="6"/>
  <c r="AT296" i="6"/>
  <c r="EP296" i="6" s="1"/>
  <c r="AS296" i="6"/>
  <c r="EO296" i="6" s="1"/>
  <c r="AO296" i="6"/>
  <c r="EM296" i="6"/>
  <c r="AH296" i="6"/>
  <c r="AI296" i="6" s="1"/>
  <c r="AG296" i="6"/>
  <c r="AB296" i="6"/>
  <c r="AC296" i="6" s="1"/>
  <c r="AA296" i="6"/>
  <c r="EI296" i="6" s="1"/>
  <c r="W296" i="6"/>
  <c r="AY299" i="6"/>
  <c r="AZ299" i="6"/>
  <c r="BG299" i="6"/>
  <c r="BM299" i="6"/>
  <c r="DM299" i="6"/>
  <c r="DN299" i="6"/>
  <c r="DW299" i="6"/>
  <c r="DX299" i="6"/>
  <c r="DY299" i="6"/>
  <c r="DZ299" i="6"/>
  <c r="ET295" i="6"/>
  <c r="ES295" i="6"/>
  <c r="ER295" i="6"/>
  <c r="EQ295" i="6"/>
  <c r="EA295" i="6"/>
  <c r="EB295" i="6" s="1"/>
  <c r="EU295" i="6" s="1"/>
  <c r="DU295" i="6"/>
  <c r="DV295" i="6" s="1"/>
  <c r="DD295" i="6"/>
  <c r="DR295" i="6" s="1"/>
  <c r="DC295" i="6"/>
  <c r="DP295" i="6" s="1"/>
  <c r="DO295" i="6" s="1"/>
  <c r="DB295" i="6"/>
  <c r="DN295" i="6" s="1"/>
  <c r="DK295" i="6"/>
  <c r="EE295" i="6" s="1"/>
  <c r="EF295" i="6" s="1"/>
  <c r="CP295" i="6"/>
  <c r="CO295" i="6"/>
  <c r="BA295" i="6"/>
  <c r="AT295" i="6"/>
  <c r="AS295" i="6"/>
  <c r="AN295" i="6"/>
  <c r="AO295" i="6" s="1"/>
  <c r="AC295" i="6"/>
  <c r="W295" i="6"/>
  <c r="CE287" i="6"/>
  <c r="EV287" i="6"/>
  <c r="ET287" i="6"/>
  <c r="ES287" i="6"/>
  <c r="ER287" i="6"/>
  <c r="EQ287" i="6"/>
  <c r="EU287" i="6"/>
  <c r="EH287" i="6"/>
  <c r="AT287" i="6"/>
  <c r="EP287" i="6" s="1"/>
  <c r="AS287" i="6"/>
  <c r="EO287" i="6" s="1"/>
  <c r="AO287" i="6"/>
  <c r="EM287" i="6"/>
  <c r="AH287" i="6"/>
  <c r="AI287" i="6" s="1"/>
  <c r="AG287" i="6"/>
  <c r="AB287" i="6"/>
  <c r="AC287" i="6" s="1"/>
  <c r="AA287" i="6"/>
  <c r="EI287" i="6" s="1"/>
  <c r="W287" i="6"/>
  <c r="ET286" i="6"/>
  <c r="ES286" i="6"/>
  <c r="ER286" i="6"/>
  <c r="EQ286" i="6"/>
  <c r="EA286" i="6"/>
  <c r="EV286" i="6" s="1"/>
  <c r="DU286" i="6"/>
  <c r="DV286" i="6" s="1"/>
  <c r="DT286" i="6"/>
  <c r="DS286" i="6" s="1"/>
  <c r="DD286" i="6"/>
  <c r="DR286" i="6" s="1"/>
  <c r="DC286" i="6"/>
  <c r="DP286" i="6" s="1"/>
  <c r="DO286" i="6" s="1"/>
  <c r="DB286" i="6"/>
  <c r="DN286" i="6" s="1"/>
  <c r="CZ286" i="6"/>
  <c r="DK286" i="6" s="1"/>
  <c r="CP286" i="6"/>
  <c r="CO286" i="6"/>
  <c r="AT286" i="6"/>
  <c r="AS286" i="6"/>
  <c r="AN286" i="6"/>
  <c r="AM286" i="6"/>
  <c r="AI286" i="6"/>
  <c r="W286" i="6"/>
  <c r="BW279" i="6"/>
  <c r="W278" i="6"/>
  <c r="EV279" i="6"/>
  <c r="ET279" i="6"/>
  <c r="ES279" i="6"/>
  <c r="ER279" i="6"/>
  <c r="EQ279" i="6"/>
  <c r="EU279" i="6"/>
  <c r="EH279" i="6"/>
  <c r="EO279" i="6"/>
  <c r="EM279" i="6"/>
  <c r="AH279" i="6"/>
  <c r="EL279" i="6" s="1"/>
  <c r="AG279" i="6"/>
  <c r="AB279" i="6"/>
  <c r="AC279" i="6" s="1"/>
  <c r="AA279" i="6"/>
  <c r="EI279" i="6" s="1"/>
  <c r="W279" i="6"/>
  <c r="ET278" i="6"/>
  <c r="ES278" i="6"/>
  <c r="ER278" i="6"/>
  <c r="EQ278" i="6"/>
  <c r="EA278" i="6"/>
  <c r="EB278" i="6" s="1"/>
  <c r="EU278" i="6" s="1"/>
  <c r="DU278" i="6"/>
  <c r="DV278" i="6" s="1"/>
  <c r="DE278" i="6"/>
  <c r="DT278" i="6" s="1"/>
  <c r="DS278" i="6" s="1"/>
  <c r="DD278" i="6"/>
  <c r="DR278" i="6" s="1"/>
  <c r="DQ278" i="6" s="1"/>
  <c r="DC278" i="6"/>
  <c r="DP278" i="6" s="1"/>
  <c r="DB278" i="6"/>
  <c r="DN278" i="6" s="1"/>
  <c r="DM278" i="6" s="1"/>
  <c r="CZ278" i="6"/>
  <c r="DK278" i="6" s="1"/>
  <c r="EE278" i="6" s="1"/>
  <c r="EF278" i="6" s="1"/>
  <c r="AN278" i="6"/>
  <c r="AO278" i="6" s="1"/>
  <c r="AM278" i="6"/>
  <c r="AC278" i="6"/>
  <c r="EF286" i="6" l="1"/>
  <c r="EE286" i="6" s="1"/>
  <c r="EI295" i="6"/>
  <c r="BG891" i="6"/>
  <c r="AC891" i="6"/>
  <c r="W891" i="6"/>
  <c r="CF891" i="6"/>
  <c r="CA891" i="6"/>
  <c r="CG891" i="6" s="1"/>
  <c r="EM286" i="6"/>
  <c r="EH278" i="6"/>
  <c r="CE278" i="6"/>
  <c r="BW278" i="6"/>
  <c r="EZ278" i="6" s="1"/>
  <c r="EP279" i="6"/>
  <c r="EK278" i="6"/>
  <c r="CE279" i="6"/>
  <c r="EP286" i="6"/>
  <c r="CE286" i="6"/>
  <c r="BW286" i="6"/>
  <c r="CE295" i="6"/>
  <c r="BW295" i="6"/>
  <c r="CE296" i="6"/>
  <c r="BW296" i="6"/>
  <c r="EN296" i="6"/>
  <c r="EL296" i="6"/>
  <c r="EK296" i="6"/>
  <c r="EJ296" i="6"/>
  <c r="EG296" i="6"/>
  <c r="AU296" i="6"/>
  <c r="EJ279" i="6"/>
  <c r="EO286" i="6"/>
  <c r="EG295" i="6"/>
  <c r="DM295" i="6"/>
  <c r="EH295" i="6" s="1"/>
  <c r="EO278" i="6"/>
  <c r="EJ286" i="6"/>
  <c r="EV278" i="6"/>
  <c r="EV295" i="6"/>
  <c r="EP295" i="6"/>
  <c r="EI286" i="6"/>
  <c r="EP278" i="6"/>
  <c r="EK295" i="6"/>
  <c r="DQ295" i="6"/>
  <c r="EL295" i="6" s="1"/>
  <c r="DS295" i="6"/>
  <c r="EN295" i="6" s="1"/>
  <c r="EM295" i="6"/>
  <c r="EO295" i="6"/>
  <c r="AI295" i="6"/>
  <c r="EJ295" i="6"/>
  <c r="AU295" i="6"/>
  <c r="EN286" i="6"/>
  <c r="BW287" i="6"/>
  <c r="EN287" i="6"/>
  <c r="EL287" i="6"/>
  <c r="EK287" i="6"/>
  <c r="EJ287" i="6"/>
  <c r="EG287" i="6"/>
  <c r="AU287" i="6"/>
  <c r="DQ286" i="6"/>
  <c r="EL286" i="6" s="1"/>
  <c r="EK286" i="6"/>
  <c r="DM286" i="6"/>
  <c r="EH286" i="6" s="1"/>
  <c r="EG286" i="6"/>
  <c r="AU286" i="6"/>
  <c r="EB286" i="6"/>
  <c r="EU286" i="6" s="1"/>
  <c r="AO286" i="6"/>
  <c r="CF279" i="6"/>
  <c r="CA279" i="6"/>
  <c r="CG279" i="6" s="1"/>
  <c r="EG278" i="6"/>
  <c r="EK279" i="6"/>
  <c r="EZ279" i="6"/>
  <c r="EN279" i="6"/>
  <c r="EG279" i="6"/>
  <c r="AI279" i="6"/>
  <c r="EL278" i="6"/>
  <c r="EM278" i="6"/>
  <c r="DO278" i="6"/>
  <c r="EJ278" i="6" s="1"/>
  <c r="EI278" i="6"/>
  <c r="EN278" i="6"/>
  <c r="AI278" i="6"/>
  <c r="ET271" i="6"/>
  <c r="ES271" i="6"/>
  <c r="ER271" i="6"/>
  <c r="EQ271" i="6"/>
  <c r="EV271" i="6"/>
  <c r="CE271" i="6"/>
  <c r="EP271" i="6"/>
  <c r="EO271" i="6"/>
  <c r="EN271" i="6"/>
  <c r="AH271" i="6"/>
  <c r="AI271" i="6" s="1"/>
  <c r="AG271" i="6"/>
  <c r="AB271" i="6"/>
  <c r="EJ271" i="6" s="1"/>
  <c r="AA271" i="6"/>
  <c r="EI271" i="6" s="1"/>
  <c r="W271" i="6"/>
  <c r="ET270" i="6"/>
  <c r="ES270" i="6"/>
  <c r="ER270" i="6"/>
  <c r="EQ270" i="6"/>
  <c r="EA270" i="6"/>
  <c r="EV270" i="6" s="1"/>
  <c r="DU270" i="6"/>
  <c r="DV270" i="6" s="1"/>
  <c r="DE270" i="6"/>
  <c r="DT270" i="6" s="1"/>
  <c r="DS270" i="6" s="1"/>
  <c r="DD270" i="6"/>
  <c r="DR270" i="6" s="1"/>
  <c r="DC270" i="6"/>
  <c r="DP270" i="6" s="1"/>
  <c r="DO270" i="6" s="1"/>
  <c r="DB270" i="6"/>
  <c r="DN270" i="6" s="1"/>
  <c r="CZ270" i="6"/>
  <c r="DK270" i="6" s="1"/>
  <c r="EE270" i="6" s="1"/>
  <c r="EF270" i="6" s="1"/>
  <c r="CE270" i="6"/>
  <c r="AN270" i="6"/>
  <c r="AO270" i="6" s="1"/>
  <c r="AM270" i="6"/>
  <c r="W270" i="6"/>
  <c r="BW261" i="6"/>
  <c r="V254" i="6"/>
  <c r="U254" i="6"/>
  <c r="V262" i="6"/>
  <c r="W262" i="6" s="1"/>
  <c r="U262" i="6"/>
  <c r="W261" i="6"/>
  <c r="EV262" i="6"/>
  <c r="ET262" i="6"/>
  <c r="ES262" i="6"/>
  <c r="ER262" i="6"/>
  <c r="EQ262" i="6"/>
  <c r="EU262" i="6"/>
  <c r="BM262" i="6"/>
  <c r="EW262" i="6" s="1"/>
  <c r="BG262" i="6"/>
  <c r="BA262" i="6"/>
  <c r="AT262" i="6"/>
  <c r="EP262" i="6" s="1"/>
  <c r="AS262" i="6"/>
  <c r="EO262" i="6" s="1"/>
  <c r="AO262" i="6"/>
  <c r="EM262" i="6"/>
  <c r="AH262" i="6"/>
  <c r="AI262" i="6" s="1"/>
  <c r="AG262" i="6"/>
  <c r="AC262" i="6"/>
  <c r="EI262" i="6"/>
  <c r="ET261" i="6"/>
  <c r="ES261" i="6"/>
  <c r="ER261" i="6"/>
  <c r="EQ261" i="6"/>
  <c r="EA261" i="6"/>
  <c r="EB261" i="6" s="1"/>
  <c r="EU261" i="6" s="1"/>
  <c r="DU261" i="6"/>
  <c r="DV261" i="6" s="1"/>
  <c r="DT261" i="6"/>
  <c r="DD261" i="6"/>
  <c r="DR261" i="6" s="1"/>
  <c r="DC261" i="6"/>
  <c r="DP261" i="6" s="1"/>
  <c r="DO261" i="6" s="1"/>
  <c r="DB261" i="6"/>
  <c r="DN261" i="6" s="1"/>
  <c r="DM261" i="6" s="1"/>
  <c r="CZ261" i="6"/>
  <c r="DK261" i="6" s="1"/>
  <c r="EE261" i="6" s="1"/>
  <c r="EF261" i="6" s="1"/>
  <c r="CP261" i="6"/>
  <c r="CO261" i="6"/>
  <c r="BM261" i="6"/>
  <c r="EW261" i="6" s="1"/>
  <c r="BG261" i="6"/>
  <c r="BA261" i="6"/>
  <c r="AT261" i="6"/>
  <c r="AS261" i="6"/>
  <c r="AN261" i="6"/>
  <c r="AO261" i="6" s="1"/>
  <c r="AM261" i="6"/>
  <c r="AC261" i="6"/>
  <c r="W253" i="6"/>
  <c r="EV254" i="6"/>
  <c r="ET254" i="6"/>
  <c r="ES254" i="6"/>
  <c r="ER254" i="6"/>
  <c r="EQ254" i="6"/>
  <c r="EU254" i="6"/>
  <c r="CE254" i="6"/>
  <c r="BM254" i="6"/>
  <c r="EW254" i="6" s="1"/>
  <c r="BG254" i="6"/>
  <c r="BA254" i="6"/>
  <c r="AT254" i="6"/>
  <c r="AU254" i="6" s="1"/>
  <c r="AS254" i="6"/>
  <c r="EO254" i="6" s="1"/>
  <c r="AO254" i="6"/>
  <c r="EM254" i="6"/>
  <c r="AH254" i="6"/>
  <c r="AG254" i="6"/>
  <c r="AB254" i="6"/>
  <c r="AA254" i="6"/>
  <c r="ET253" i="6"/>
  <c r="ES253" i="6"/>
  <c r="ER253" i="6"/>
  <c r="EQ253" i="6"/>
  <c r="EA253" i="6"/>
  <c r="EB253" i="6" s="1"/>
  <c r="EU253" i="6" s="1"/>
  <c r="DU253" i="6"/>
  <c r="DV253" i="6" s="1"/>
  <c r="DT253" i="6"/>
  <c r="DS253" i="6" s="1"/>
  <c r="DD253" i="6"/>
  <c r="DR253" i="6" s="1"/>
  <c r="DQ253" i="6" s="1"/>
  <c r="DC253" i="6"/>
  <c r="DP253" i="6" s="1"/>
  <c r="DO253" i="6" s="1"/>
  <c r="DB253" i="6"/>
  <c r="DN253" i="6" s="1"/>
  <c r="CZ253" i="6"/>
  <c r="DK253" i="6" s="1"/>
  <c r="EE253" i="6" s="1"/>
  <c r="EF253" i="6" s="1"/>
  <c r="BM253" i="6"/>
  <c r="EW253" i="6" s="1"/>
  <c r="BG253" i="6"/>
  <c r="BA253" i="6"/>
  <c r="AT253" i="6"/>
  <c r="AU253" i="6" s="1"/>
  <c r="AS253" i="6"/>
  <c r="AN253" i="6"/>
  <c r="AM253" i="6"/>
  <c r="AI253" i="6"/>
  <c r="AB247" i="6" l="1"/>
  <c r="AH247" i="6"/>
  <c r="AA247" i="6"/>
  <c r="AM247" i="6"/>
  <c r="AN247" i="6"/>
  <c r="AG247" i="6"/>
  <c r="V247" i="6"/>
  <c r="U247" i="6"/>
  <c r="EI254" i="6"/>
  <c r="AO253" i="6"/>
  <c r="AC254" i="6"/>
  <c r="EL254" i="6"/>
  <c r="EH254" i="6"/>
  <c r="CE262" i="6"/>
  <c r="EY262" i="6"/>
  <c r="EP261" i="6"/>
  <c r="CE261" i="6"/>
  <c r="CF295" i="6"/>
  <c r="CA295" i="6"/>
  <c r="CG295" i="6" s="1"/>
  <c r="CE253" i="6"/>
  <c r="EZ253" i="6"/>
  <c r="CF278" i="6"/>
  <c r="CA278" i="6"/>
  <c r="CG278" i="6" s="1"/>
  <c r="CF286" i="6"/>
  <c r="CA286" i="6"/>
  <c r="CG286" i="6" s="1"/>
  <c r="CF296" i="6"/>
  <c r="CA296" i="6"/>
  <c r="CG296" i="6" s="1"/>
  <c r="EZ296" i="6"/>
  <c r="EY296" i="6"/>
  <c r="BW271" i="6"/>
  <c r="CA271" i="6" s="1"/>
  <c r="CG271" i="6" s="1"/>
  <c r="EP270" i="6"/>
  <c r="EL253" i="6"/>
  <c r="EV253" i="6"/>
  <c r="EP254" i="6"/>
  <c r="EZ254" i="6"/>
  <c r="EI270" i="6"/>
  <c r="EO270" i="6"/>
  <c r="EJ253" i="6"/>
  <c r="EP253" i="6"/>
  <c r="EI261" i="6"/>
  <c r="EJ270" i="6"/>
  <c r="BW270" i="6"/>
  <c r="CA270" i="6" s="1"/>
  <c r="CG270" i="6" s="1"/>
  <c r="EV261" i="6"/>
  <c r="EY295" i="6"/>
  <c r="EZ295" i="6"/>
  <c r="CF287" i="6"/>
  <c r="CA287" i="6"/>
  <c r="CG287" i="6" s="1"/>
  <c r="EZ287" i="6"/>
  <c r="EY287" i="6"/>
  <c r="EG261" i="6"/>
  <c r="EZ286" i="6"/>
  <c r="EY286" i="6"/>
  <c r="EY279" i="6"/>
  <c r="EY278" i="6"/>
  <c r="EM270" i="6"/>
  <c r="AO271" i="6"/>
  <c r="EH271" i="6"/>
  <c r="EG271" i="6"/>
  <c r="EM271" i="6"/>
  <c r="EK271" i="6"/>
  <c r="EL271" i="6"/>
  <c r="EU271" i="6"/>
  <c r="AC271" i="6"/>
  <c r="EN270" i="6"/>
  <c r="DM270" i="6"/>
  <c r="EH270" i="6" s="1"/>
  <c r="EG270" i="6"/>
  <c r="DQ270" i="6"/>
  <c r="EL270" i="6" s="1"/>
  <c r="EK270" i="6"/>
  <c r="AI270" i="6"/>
  <c r="EB270" i="6"/>
  <c r="EU270" i="6" s="1"/>
  <c r="AC270" i="6"/>
  <c r="EY253" i="6"/>
  <c r="EH262" i="6"/>
  <c r="W254" i="6"/>
  <c r="BW262" i="6"/>
  <c r="EZ262" i="6" s="1"/>
  <c r="EN262" i="6"/>
  <c r="EH261" i="6"/>
  <c r="EL262" i="6"/>
  <c r="EK262" i="6"/>
  <c r="EJ262" i="6"/>
  <c r="EG262" i="6"/>
  <c r="AU262" i="6"/>
  <c r="EK261" i="6"/>
  <c r="DQ261" i="6"/>
  <c r="EL261" i="6" s="1"/>
  <c r="DS261" i="6"/>
  <c r="EN261" i="6" s="1"/>
  <c r="EM261" i="6"/>
  <c r="EO261" i="6"/>
  <c r="AI261" i="6"/>
  <c r="EJ261" i="6"/>
  <c r="AU261" i="6"/>
  <c r="EM253" i="6"/>
  <c r="EJ254" i="6"/>
  <c r="EK254" i="6"/>
  <c r="EN254" i="6"/>
  <c r="EG254" i="6"/>
  <c r="AI254" i="6"/>
  <c r="EK253" i="6"/>
  <c r="EG253" i="6"/>
  <c r="DM253" i="6"/>
  <c r="EH253" i="6" s="1"/>
  <c r="EO253" i="6"/>
  <c r="EI253" i="6"/>
  <c r="EN253" i="6"/>
  <c r="EG979" i="6"/>
  <c r="EH979" i="6"/>
  <c r="EI979" i="6"/>
  <c r="EJ979" i="6"/>
  <c r="DZ27" i="6"/>
  <c r="DY27" i="6"/>
  <c r="DX27" i="6"/>
  <c r="DW27" i="6"/>
  <c r="AZ10" i="6"/>
  <c r="AY10" i="6"/>
  <c r="AT10" i="6"/>
  <c r="AS10" i="6"/>
  <c r="AN10" i="6"/>
  <c r="AM10" i="6"/>
  <c r="CF270" i="6" l="1"/>
  <c r="CA253" i="6"/>
  <c r="CG253" i="6" s="1"/>
  <c r="CF253" i="6"/>
  <c r="CF271" i="6"/>
  <c r="CF254" i="6"/>
  <c r="CA254" i="6"/>
  <c r="CG254" i="6" s="1"/>
  <c r="EZ271" i="6"/>
  <c r="EY271" i="6"/>
  <c r="EZ270" i="6"/>
  <c r="EY270" i="6"/>
  <c r="CF262" i="6"/>
  <c r="CA262" i="6"/>
  <c r="CG262" i="6" s="1"/>
  <c r="CA261" i="6"/>
  <c r="CG261" i="6" s="1"/>
  <c r="CF261" i="6"/>
  <c r="EY261" i="6"/>
  <c r="EZ261" i="6"/>
  <c r="EY254" i="6"/>
  <c r="AG994" i="6"/>
  <c r="AH994" i="6" s="1"/>
  <c r="AG995" i="6"/>
  <c r="AH995" i="6" s="1"/>
  <c r="AG996" i="6"/>
  <c r="AH996" i="6" s="1"/>
  <c r="AG997" i="6"/>
  <c r="AH997" i="6" s="1"/>
  <c r="AG998" i="6"/>
  <c r="AH998" i="6" s="1"/>
  <c r="AG999" i="6"/>
  <c r="AH999" i="6" s="1"/>
  <c r="AG1000" i="6"/>
  <c r="AH1000" i="6" s="1"/>
  <c r="AG1001" i="6"/>
  <c r="AH1001" i="6" s="1"/>
  <c r="AG1002" i="6"/>
  <c r="AH1002" i="6" s="1"/>
  <c r="AG1003" i="6"/>
  <c r="AH1003" i="6" s="1"/>
  <c r="AG1004" i="6"/>
  <c r="AH1004" i="6" s="1"/>
  <c r="AG1005" i="6"/>
  <c r="AH1005" i="6" s="1"/>
  <c r="AG1006" i="6"/>
  <c r="AH1006" i="6" s="1"/>
  <c r="AG1007" i="6"/>
  <c r="AH1007" i="6" s="1"/>
  <c r="AG1140" i="6"/>
  <c r="AH246" i="6"/>
  <c r="AI246" i="6" s="1"/>
  <c r="AI1154" i="6"/>
  <c r="AI1151" i="6"/>
  <c r="AI1131" i="6"/>
  <c r="AI1102" i="6"/>
  <c r="AO1144" i="6" l="1"/>
  <c r="AO1141" i="6"/>
  <c r="AO1074" i="6"/>
  <c r="AO1073" i="6"/>
  <c r="AO983" i="6"/>
  <c r="AO921" i="6"/>
  <c r="AO888" i="6"/>
  <c r="AO887" i="6"/>
  <c r="AO882" i="6"/>
  <c r="AO881" i="6"/>
  <c r="AO880" i="6"/>
  <c r="AO879" i="6"/>
  <c r="AO878" i="6"/>
  <c r="AO877" i="6"/>
  <c r="AO876" i="6"/>
  <c r="AO875" i="6"/>
  <c r="AO874" i="6"/>
  <c r="AO873" i="6"/>
  <c r="AO872" i="6"/>
  <c r="AO871" i="6"/>
  <c r="AO870" i="6"/>
  <c r="AO869" i="6"/>
  <c r="AO868" i="6"/>
  <c r="AO866" i="6"/>
  <c r="AO862" i="6"/>
  <c r="AO861" i="6"/>
  <c r="AO860" i="6"/>
  <c r="AO856" i="6"/>
  <c r="AO855" i="6"/>
  <c r="AO854" i="6"/>
  <c r="AO849" i="6"/>
  <c r="AO848" i="6"/>
  <c r="AO847" i="6"/>
  <c r="AO841" i="6"/>
  <c r="AO840" i="6"/>
  <c r="AO834" i="6"/>
  <c r="AO833" i="6"/>
  <c r="AO832" i="6"/>
  <c r="AO826" i="6"/>
  <c r="AO825" i="6"/>
  <c r="AO824" i="6"/>
  <c r="AO820" i="6"/>
  <c r="AO819" i="6"/>
  <c r="AO815" i="6"/>
  <c r="AO814" i="6"/>
  <c r="AO813" i="6"/>
  <c r="AO812" i="6"/>
  <c r="AO811" i="6"/>
  <c r="AO810" i="6"/>
  <c r="AO809" i="6"/>
  <c r="AO806" i="6"/>
  <c r="AO805" i="6"/>
  <c r="AO804" i="6"/>
  <c r="AO801" i="6"/>
  <c r="AO800" i="6"/>
  <c r="AO799" i="6"/>
  <c r="AO796" i="6"/>
  <c r="AO795" i="6"/>
  <c r="AO794" i="6"/>
  <c r="AO791" i="6"/>
  <c r="AO790" i="6"/>
  <c r="AO789" i="6"/>
  <c r="AO786" i="6"/>
  <c r="AO785" i="6"/>
  <c r="AO784" i="6"/>
  <c r="AO781" i="6"/>
  <c r="AO780" i="6"/>
  <c r="AO779" i="6"/>
  <c r="AO776" i="6"/>
  <c r="AO775" i="6"/>
  <c r="AO774" i="6"/>
  <c r="AO771" i="6"/>
  <c r="AO770" i="6"/>
  <c r="AO769" i="6"/>
  <c r="AO766" i="6"/>
  <c r="AO765" i="6"/>
  <c r="AO764" i="6"/>
  <c r="AO761" i="6"/>
  <c r="AO760" i="6"/>
  <c r="AO759" i="6"/>
  <c r="AO756" i="6"/>
  <c r="AO755" i="6"/>
  <c r="AO754" i="6"/>
  <c r="AO751" i="6"/>
  <c r="AO750" i="6"/>
  <c r="AO749" i="6"/>
  <c r="AO746" i="6"/>
  <c r="AO745" i="6"/>
  <c r="AO744" i="6"/>
  <c r="AO741" i="6"/>
  <c r="AO740" i="6"/>
  <c r="AO739" i="6"/>
  <c r="AO736" i="6"/>
  <c r="AO735" i="6"/>
  <c r="AO734" i="6"/>
  <c r="AO731" i="6"/>
  <c r="AO730" i="6"/>
  <c r="AO729" i="6"/>
  <c r="AO726" i="6"/>
  <c r="AO725" i="6"/>
  <c r="AO724" i="6"/>
  <c r="AO721" i="6"/>
  <c r="AO720" i="6"/>
  <c r="AO719" i="6"/>
  <c r="AO716" i="6"/>
  <c r="AO715" i="6"/>
  <c r="AO714" i="6"/>
  <c r="AO711" i="6"/>
  <c r="AO710" i="6"/>
  <c r="AO709" i="6"/>
  <c r="AO706" i="6"/>
  <c r="AO705" i="6"/>
  <c r="AO704" i="6"/>
  <c r="AO701" i="6"/>
  <c r="AO700" i="6"/>
  <c r="AO699" i="6"/>
  <c r="AO696" i="6"/>
  <c r="AO695" i="6"/>
  <c r="AO694" i="6"/>
  <c r="AO691" i="6"/>
  <c r="AO690" i="6"/>
  <c r="AO689" i="6"/>
  <c r="AO686" i="6"/>
  <c r="AO685" i="6"/>
  <c r="AO684" i="6"/>
  <c r="AO681" i="6"/>
  <c r="AO680" i="6"/>
  <c r="AO679" i="6"/>
  <c r="AO676" i="6"/>
  <c r="AO675" i="6"/>
  <c r="AO674" i="6"/>
  <c r="AO671" i="6"/>
  <c r="AO670" i="6"/>
  <c r="AO669" i="6"/>
  <c r="AO666" i="6"/>
  <c r="AO665" i="6"/>
  <c r="AO664" i="6"/>
  <c r="AO661" i="6"/>
  <c r="AO660" i="6"/>
  <c r="AO659" i="6"/>
  <c r="AO656" i="6"/>
  <c r="AO655" i="6"/>
  <c r="AO651" i="6"/>
  <c r="AO650" i="6"/>
  <c r="AO649" i="6"/>
  <c r="AO646" i="6"/>
  <c r="AO645" i="6"/>
  <c r="AO644" i="6"/>
  <c r="AO641" i="6"/>
  <c r="AO640" i="6"/>
  <c r="AO636" i="6"/>
  <c r="AO635" i="6"/>
  <c r="AO634" i="6"/>
  <c r="AO631" i="6"/>
  <c r="AO630" i="6"/>
  <c r="AO629" i="6"/>
  <c r="AO628" i="6"/>
  <c r="AO627" i="6"/>
  <c r="AO626" i="6"/>
  <c r="AO625" i="6"/>
  <c r="AO624" i="6"/>
  <c r="AO623" i="6"/>
  <c r="AO622" i="6"/>
  <c r="AO621" i="6"/>
  <c r="AO620" i="6"/>
  <c r="AO619" i="6"/>
  <c r="AO618" i="6"/>
  <c r="AO617" i="6"/>
  <c r="AO616" i="6"/>
  <c r="AO615" i="6"/>
  <c r="AO614" i="6"/>
  <c r="AO613" i="6"/>
  <c r="AO612" i="6"/>
  <c r="AO611" i="6"/>
  <c r="AO610" i="6"/>
  <c r="AO609" i="6"/>
  <c r="AO608" i="6"/>
  <c r="AO607" i="6"/>
  <c r="AO606" i="6"/>
  <c r="AO605" i="6"/>
  <c r="AO604" i="6"/>
  <c r="AO603" i="6"/>
  <c r="AO602" i="6"/>
  <c r="AO601" i="6"/>
  <c r="AO600" i="6"/>
  <c r="AO599" i="6"/>
  <c r="AO598" i="6"/>
  <c r="AO597" i="6"/>
  <c r="AO596" i="6"/>
  <c r="AO595" i="6"/>
  <c r="AO594" i="6"/>
  <c r="AO593" i="6"/>
  <c r="AO592" i="6"/>
  <c r="AO591" i="6"/>
  <c r="AO590" i="6"/>
  <c r="AO589" i="6"/>
  <c r="AO588" i="6"/>
  <c r="AO587" i="6"/>
  <c r="AO586" i="6"/>
  <c r="AO585" i="6"/>
  <c r="AO584" i="6"/>
  <c r="AO583" i="6"/>
  <c r="AO582" i="6"/>
  <c r="AO581" i="6"/>
  <c r="AO580" i="6"/>
  <c r="AO579" i="6"/>
  <c r="AO578" i="6"/>
  <c r="AO577" i="6"/>
  <c r="AO576" i="6"/>
  <c r="AO575" i="6"/>
  <c r="AO574" i="6"/>
  <c r="AO573" i="6"/>
  <c r="AO572" i="6"/>
  <c r="AO571" i="6"/>
  <c r="AO570" i="6"/>
  <c r="AO569" i="6"/>
  <c r="AO568" i="6"/>
  <c r="AO567" i="6"/>
  <c r="AO566" i="6"/>
  <c r="AO565" i="6"/>
  <c r="AO564" i="6"/>
  <c r="AO563" i="6"/>
  <c r="AO562" i="6"/>
  <c r="AO561" i="6"/>
  <c r="AO560" i="6"/>
  <c r="AO559" i="6"/>
  <c r="AO558" i="6"/>
  <c r="AO557" i="6"/>
  <c r="AO556" i="6"/>
  <c r="AO555" i="6"/>
  <c r="AO554" i="6"/>
  <c r="AO553" i="6"/>
  <c r="AO552" i="6"/>
  <c r="AO551" i="6"/>
  <c r="AO550" i="6"/>
  <c r="AO549" i="6"/>
  <c r="AO548" i="6"/>
  <c r="AO547" i="6"/>
  <c r="AO546" i="6"/>
  <c r="AO545" i="6"/>
  <c r="AO544" i="6"/>
  <c r="AO543" i="6"/>
  <c r="AO542" i="6"/>
  <c r="AO541" i="6"/>
  <c r="AO540" i="6"/>
  <c r="AO539" i="6"/>
  <c r="AO536" i="6"/>
  <c r="AO533" i="6"/>
  <c r="AO532" i="6"/>
  <c r="AO521" i="6"/>
  <c r="AO520" i="6"/>
  <c r="AO518" i="6"/>
  <c r="AO517" i="6"/>
  <c r="AO516" i="6"/>
  <c r="AO508" i="6"/>
  <c r="AO507" i="6"/>
  <c r="AO503" i="6"/>
  <c r="AO502" i="6"/>
  <c r="AO498" i="6"/>
  <c r="AO497" i="6"/>
  <c r="AO493" i="6"/>
  <c r="AO492" i="6"/>
  <c r="AO488" i="6"/>
  <c r="AO487" i="6"/>
  <c r="AO483" i="6"/>
  <c r="AO482" i="6"/>
  <c r="AO478" i="6"/>
  <c r="AO477" i="6"/>
  <c r="AO473" i="6"/>
  <c r="AO472" i="6"/>
  <c r="AO468" i="6"/>
  <c r="AO467" i="6"/>
  <c r="AO463" i="6"/>
  <c r="AO462" i="6"/>
  <c r="AO458" i="6"/>
  <c r="AO457" i="6"/>
  <c r="AO453" i="6"/>
  <c r="AO452" i="6"/>
  <c r="AO451" i="6"/>
  <c r="AO448" i="6"/>
  <c r="AO447" i="6"/>
  <c r="AO439" i="6"/>
  <c r="AO434" i="6"/>
  <c r="AO429" i="6"/>
  <c r="AO424" i="6"/>
  <c r="AO419" i="6"/>
  <c r="AO414" i="6"/>
  <c r="AO404" i="6"/>
  <c r="AO399" i="6"/>
  <c r="AO394" i="6"/>
  <c r="AO389" i="6"/>
  <c r="AO388" i="6"/>
  <c r="AO385" i="6"/>
  <c r="AO384" i="6"/>
  <c r="AO383" i="6"/>
  <c r="AO382" i="6"/>
  <c r="AO381" i="6"/>
  <c r="AO380" i="6"/>
  <c r="AO369" i="6"/>
  <c r="AO368" i="6"/>
  <c r="AO367" i="6"/>
  <c r="AO366" i="6"/>
  <c r="AO364" i="6"/>
  <c r="AO363" i="6"/>
  <c r="AO362" i="6"/>
  <c r="AO361" i="6"/>
  <c r="AO359" i="6"/>
  <c r="AO358" i="6"/>
  <c r="AO357" i="6"/>
  <c r="AO356" i="6"/>
  <c r="AO354" i="6"/>
  <c r="AO353" i="6"/>
  <c r="AO352" i="6"/>
  <c r="AO351" i="6"/>
  <c r="AO349" i="6"/>
  <c r="AO348" i="6"/>
  <c r="AO347" i="6"/>
  <c r="AO346" i="6"/>
  <c r="AO344" i="6"/>
  <c r="AO343" i="6"/>
  <c r="AO342" i="6"/>
  <c r="AO341" i="6"/>
  <c r="AO339" i="6"/>
  <c r="AO338" i="6"/>
  <c r="AO337" i="6"/>
  <c r="AO336" i="6"/>
  <c r="AO334" i="6"/>
  <c r="AO333" i="6"/>
  <c r="AO332" i="6"/>
  <c r="AO331" i="6"/>
  <c r="AO329" i="6"/>
  <c r="AO328" i="6"/>
  <c r="AO327" i="6"/>
  <c r="AO326" i="6"/>
  <c r="AO323" i="6"/>
  <c r="AO322" i="6"/>
  <c r="AO321" i="6"/>
  <c r="AO320" i="6"/>
  <c r="AO317" i="6"/>
  <c r="AO316" i="6"/>
  <c r="AO315" i="6"/>
  <c r="AO312" i="6"/>
  <c r="AO311" i="6"/>
  <c r="AO310" i="6"/>
  <c r="AO306" i="6"/>
  <c r="AO305" i="6"/>
  <c r="AO302" i="6"/>
  <c r="AO301" i="6"/>
  <c r="AO293" i="6"/>
  <c r="AO291" i="6"/>
  <c r="AO290" i="6"/>
  <c r="AO284" i="6"/>
  <c r="AO282" i="6"/>
  <c r="AO281" i="6"/>
  <c r="AO276" i="6"/>
  <c r="AO274" i="6"/>
  <c r="AO273" i="6"/>
  <c r="AO268" i="6"/>
  <c r="AO266" i="6"/>
  <c r="AO265" i="6"/>
  <c r="AO259" i="6"/>
  <c r="AO257" i="6"/>
  <c r="AO256" i="6"/>
  <c r="AO251" i="6"/>
  <c r="AO249" i="6"/>
  <c r="AO248" i="6"/>
  <c r="AO244" i="6"/>
  <c r="AO242" i="6"/>
  <c r="AO240" i="6"/>
  <c r="AO238" i="6"/>
  <c r="AO236" i="6"/>
  <c r="AO231" i="6"/>
  <c r="AO230" i="6"/>
  <c r="AO229" i="6"/>
  <c r="AO228" i="6"/>
  <c r="AO222" i="6"/>
  <c r="AO221" i="6"/>
  <c r="AO217" i="6"/>
  <c r="AO216" i="6"/>
  <c r="AO215" i="6"/>
  <c r="AO210" i="6"/>
  <c r="AO209" i="6"/>
  <c r="AO208" i="6"/>
  <c r="AO205" i="6"/>
  <c r="AO204" i="6"/>
  <c r="AO201" i="6"/>
  <c r="AO200" i="6"/>
  <c r="AO185" i="6"/>
  <c r="AO184" i="6"/>
  <c r="AO181" i="6"/>
  <c r="AO180" i="6"/>
  <c r="AO177" i="6"/>
  <c r="AO173" i="6"/>
  <c r="AO172" i="6"/>
  <c r="AO169" i="6"/>
  <c r="AO168" i="6"/>
  <c r="AO164" i="6"/>
  <c r="AO160" i="6"/>
  <c r="AO159" i="6"/>
  <c r="AO155" i="6"/>
  <c r="AO152" i="6"/>
  <c r="AO149" i="6"/>
  <c r="AO146" i="6"/>
  <c r="AO143" i="6"/>
  <c r="AO142" i="6"/>
  <c r="AO139" i="6"/>
  <c r="AO138" i="6"/>
  <c r="AO135" i="6"/>
  <c r="AO130" i="6"/>
  <c r="AO129" i="6"/>
  <c r="AO128" i="6"/>
  <c r="AO124" i="6"/>
  <c r="AO123" i="6"/>
  <c r="AO120" i="6"/>
  <c r="AO119" i="6"/>
  <c r="AO118" i="6"/>
  <c r="AO115" i="6"/>
  <c r="AO114" i="6"/>
  <c r="AO111" i="6"/>
  <c r="AO110" i="6"/>
  <c r="AO105" i="6"/>
  <c r="AO104" i="6"/>
  <c r="AO96" i="6"/>
  <c r="AO95" i="6"/>
  <c r="AO94" i="6"/>
  <c r="AO91" i="6"/>
  <c r="AO90" i="6"/>
  <c r="AO85" i="6"/>
  <c r="AO84" i="6"/>
  <c r="AO81" i="6"/>
  <c r="AO80" i="6"/>
  <c r="AO72" i="6"/>
  <c r="AO71" i="6"/>
  <c r="AO68" i="6"/>
  <c r="AO62" i="6"/>
  <c r="AO61" i="6"/>
  <c r="AO57" i="6"/>
  <c r="AO56" i="6"/>
  <c r="AO55" i="6"/>
  <c r="AO52" i="6"/>
  <c r="AO51" i="6"/>
  <c r="AO48" i="6"/>
  <c r="AO47" i="6"/>
  <c r="AO44" i="6"/>
  <c r="AO43" i="6"/>
  <c r="AO39" i="6"/>
  <c r="AO38" i="6"/>
  <c r="AO37" i="6"/>
  <c r="AO34" i="6"/>
  <c r="AO30" i="6"/>
  <c r="AO29" i="6"/>
  <c r="AO28" i="6"/>
  <c r="AO26" i="6"/>
  <c r="AO25" i="6"/>
  <c r="AO24" i="6"/>
  <c r="AO23" i="6"/>
  <c r="AO22" i="6"/>
  <c r="AO21" i="6"/>
  <c r="AO20" i="6"/>
  <c r="AO19" i="6"/>
  <c r="AO18" i="6"/>
  <c r="AO17" i="6"/>
  <c r="AO16" i="6"/>
  <c r="AO15" i="6"/>
  <c r="AO14" i="6"/>
  <c r="AO13" i="6"/>
  <c r="AO12" i="6"/>
  <c r="AO11" i="6"/>
  <c r="AO387" i="6" l="1"/>
  <c r="AO10" i="6"/>
  <c r="DW370" i="6"/>
  <c r="DX370" i="6"/>
  <c r="DY370" i="6"/>
  <c r="DZ370" i="6"/>
  <c r="DZ324" i="6"/>
  <c r="DY324" i="6"/>
  <c r="DX324" i="6"/>
  <c r="DW324" i="6"/>
  <c r="DM308" i="6"/>
  <c r="DN308" i="6"/>
  <c r="DW308" i="6"/>
  <c r="DX308" i="6"/>
  <c r="DY308" i="6"/>
  <c r="DZ308" i="6"/>
  <c r="DR10" i="6"/>
  <c r="DS10" i="6"/>
  <c r="DT10" i="6"/>
  <c r="DU10" i="6"/>
  <c r="DV10" i="6"/>
  <c r="DW10" i="6"/>
  <c r="DX10" i="6"/>
  <c r="DY10" i="6"/>
  <c r="DZ10" i="6"/>
  <c r="DQ10" i="6"/>
  <c r="DE39" i="6"/>
  <c r="BK308" i="6" l="1"/>
  <c r="BL324" i="6"/>
  <c r="BK324" i="6"/>
  <c r="BF324" i="6"/>
  <c r="BE324" i="6"/>
  <c r="AZ324" i="6"/>
  <c r="AY324" i="6"/>
  <c r="BV373" i="6"/>
  <c r="BV375" i="6"/>
  <c r="BV376" i="6"/>
  <c r="BV378" i="6"/>
  <c r="BV379" i="6"/>
  <c r="BL370" i="6"/>
  <c r="BK370" i="6"/>
  <c r="BF370" i="6"/>
  <c r="BE370" i="6"/>
  <c r="AZ370" i="6"/>
  <c r="AY370" i="6"/>
  <c r="BL308" i="6"/>
  <c r="BF308" i="6"/>
  <c r="BE308" i="6"/>
  <c r="AZ308" i="6"/>
  <c r="AY308" i="6"/>
  <c r="ET386" i="6" l="1"/>
  <c r="ES386" i="6"/>
  <c r="ER386" i="6"/>
  <c r="EQ386" i="6"/>
  <c r="EA386" i="6"/>
  <c r="EV386" i="6" s="1"/>
  <c r="BV386" i="6"/>
  <c r="EY386" i="6" s="1"/>
  <c r="BM386" i="6"/>
  <c r="EW386" i="6" s="1"/>
  <c r="BG386" i="6"/>
  <c r="BA386" i="6"/>
  <c r="AT386" i="6"/>
  <c r="EP386" i="6" s="1"/>
  <c r="AS386" i="6"/>
  <c r="EO386" i="6" s="1"/>
  <c r="AN386" i="6"/>
  <c r="AO386" i="6" s="1"/>
  <c r="AM386" i="6"/>
  <c r="EM386" i="6" s="1"/>
  <c r="AH386" i="6"/>
  <c r="EL386" i="6" s="1"/>
  <c r="AG386" i="6"/>
  <c r="EK386" i="6" s="1"/>
  <c r="AA386" i="6"/>
  <c r="EI386" i="6" s="1"/>
  <c r="U386" i="6"/>
  <c r="EG386" i="6" s="1"/>
  <c r="BV382" i="6"/>
  <c r="ET382" i="6"/>
  <c r="ES382" i="6"/>
  <c r="ER382" i="6"/>
  <c r="EQ382" i="6"/>
  <c r="EA382" i="6"/>
  <c r="EV382" i="6" s="1"/>
  <c r="BM382" i="6"/>
  <c r="EW382" i="6" s="1"/>
  <c r="BG382" i="6"/>
  <c r="BA382" i="6"/>
  <c r="AT382" i="6"/>
  <c r="EP382" i="6" s="1"/>
  <c r="AS382" i="6"/>
  <c r="EO382" i="6" s="1"/>
  <c r="EM382" i="6"/>
  <c r="AH382" i="6"/>
  <c r="EL382" i="6" s="1"/>
  <c r="AG382" i="6"/>
  <c r="EK382" i="6" s="1"/>
  <c r="AA382" i="6"/>
  <c r="EI382" i="6" s="1"/>
  <c r="U382" i="6"/>
  <c r="EG382" i="6" s="1"/>
  <c r="ET369" i="6"/>
  <c r="ES369" i="6"/>
  <c r="ER369" i="6"/>
  <c r="EQ369" i="6"/>
  <c r="EA369" i="6"/>
  <c r="EB369" i="6" s="1"/>
  <c r="EU369" i="6" s="1"/>
  <c r="DU369" i="6"/>
  <c r="DV369" i="6" s="1"/>
  <c r="DE369" i="6"/>
  <c r="DS369" i="6" s="1"/>
  <c r="DT369" i="6" s="1"/>
  <c r="EM369" i="6" s="1"/>
  <c r="DD369" i="6"/>
  <c r="DQ369" i="6" s="1"/>
  <c r="DR369" i="6" s="1"/>
  <c r="DC369" i="6"/>
  <c r="DO369" i="6" s="1"/>
  <c r="DP369" i="6" s="1"/>
  <c r="CR369" i="6"/>
  <c r="DB369" i="6" s="1"/>
  <c r="DM369" i="6" s="1"/>
  <c r="DN369" i="6" s="1"/>
  <c r="CQ369" i="6"/>
  <c r="CP369" i="6"/>
  <c r="CO369" i="6"/>
  <c r="BV369" i="6"/>
  <c r="CE369" i="6" s="1"/>
  <c r="BM369" i="6"/>
  <c r="EW369" i="6" s="1"/>
  <c r="BG369" i="6"/>
  <c r="BA369" i="6"/>
  <c r="AT369" i="6"/>
  <c r="AS369" i="6"/>
  <c r="AH369" i="6"/>
  <c r="AI369" i="6" s="1"/>
  <c r="AG369" i="6"/>
  <c r="AA369" i="6"/>
  <c r="AB369" i="6" s="1"/>
  <c r="AC369" i="6" s="1"/>
  <c r="U369" i="6"/>
  <c r="V369" i="6" s="1"/>
  <c r="ET364" i="6"/>
  <c r="ES364" i="6"/>
  <c r="ER364" i="6"/>
  <c r="EQ364" i="6"/>
  <c r="EA364" i="6"/>
  <c r="EB364" i="6" s="1"/>
  <c r="EU364" i="6" s="1"/>
  <c r="DU364" i="6"/>
  <c r="DV364" i="6" s="1"/>
  <c r="DE364" i="6"/>
  <c r="DS364" i="6" s="1"/>
  <c r="DT364" i="6" s="1"/>
  <c r="EM364" i="6" s="1"/>
  <c r="DD364" i="6"/>
  <c r="DQ364" i="6" s="1"/>
  <c r="DR364" i="6" s="1"/>
  <c r="DC364" i="6"/>
  <c r="DO364" i="6" s="1"/>
  <c r="DP364" i="6" s="1"/>
  <c r="CR364" i="6"/>
  <c r="DB364" i="6" s="1"/>
  <c r="DM364" i="6" s="1"/>
  <c r="DN364" i="6" s="1"/>
  <c r="CQ364" i="6"/>
  <c r="CP364" i="6"/>
  <c r="CO364" i="6"/>
  <c r="BV364" i="6"/>
  <c r="CE364" i="6" s="1"/>
  <c r="BM364" i="6"/>
  <c r="EW364" i="6" s="1"/>
  <c r="BG364" i="6"/>
  <c r="BA364" i="6"/>
  <c r="AT364" i="6"/>
  <c r="AU364" i="6" s="1"/>
  <c r="AS364" i="6"/>
  <c r="AH364" i="6"/>
  <c r="AG364" i="6"/>
  <c r="AA364" i="6"/>
  <c r="AB364" i="6" s="1"/>
  <c r="U364" i="6"/>
  <c r="V364" i="6" s="1"/>
  <c r="U365" i="6"/>
  <c r="V365" i="6" s="1"/>
  <c r="AA365" i="6"/>
  <c r="AB365" i="6" s="1"/>
  <c r="AI365" i="6"/>
  <c r="AM365" i="6"/>
  <c r="EM365" i="6" s="1"/>
  <c r="AN365" i="6"/>
  <c r="AO365" i="6" s="1"/>
  <c r="AS365" i="6"/>
  <c r="EO365" i="6" s="1"/>
  <c r="AT365" i="6"/>
  <c r="EP365" i="6" s="1"/>
  <c r="BA365" i="6"/>
  <c r="BG365" i="6"/>
  <c r="BM365" i="6"/>
  <c r="EW365" i="6" s="1"/>
  <c r="BV365" i="6"/>
  <c r="CE365" i="6" s="1"/>
  <c r="DE365" i="6"/>
  <c r="EA365" i="6"/>
  <c r="EB365" i="6" s="1"/>
  <c r="EU365" i="6" s="1"/>
  <c r="EK365" i="6"/>
  <c r="EL365" i="6"/>
  <c r="EQ365" i="6"/>
  <c r="ER365" i="6"/>
  <c r="ES365" i="6"/>
  <c r="ET365" i="6"/>
  <c r="ET359" i="6"/>
  <c r="ES359" i="6"/>
  <c r="ER359" i="6"/>
  <c r="EQ359" i="6"/>
  <c r="EA359" i="6"/>
  <c r="EB359" i="6" s="1"/>
  <c r="EU359" i="6" s="1"/>
  <c r="DU359" i="6"/>
  <c r="DV359" i="6" s="1"/>
  <c r="DE359" i="6"/>
  <c r="DS359" i="6" s="1"/>
  <c r="DT359" i="6" s="1"/>
  <c r="EM359" i="6" s="1"/>
  <c r="DD359" i="6"/>
  <c r="DQ359" i="6" s="1"/>
  <c r="DR359" i="6" s="1"/>
  <c r="DC359" i="6"/>
  <c r="DO359" i="6" s="1"/>
  <c r="DP359" i="6" s="1"/>
  <c r="CR359" i="6"/>
  <c r="DB359" i="6" s="1"/>
  <c r="DM359" i="6" s="1"/>
  <c r="DN359" i="6" s="1"/>
  <c r="CQ359" i="6"/>
  <c r="CP359" i="6"/>
  <c r="CO359" i="6"/>
  <c r="BV359" i="6"/>
  <c r="CE359" i="6" s="1"/>
  <c r="BM359" i="6"/>
  <c r="EW359" i="6" s="1"/>
  <c r="BG359" i="6"/>
  <c r="BA359" i="6"/>
  <c r="AT359" i="6"/>
  <c r="AU359" i="6" s="1"/>
  <c r="AS359" i="6"/>
  <c r="AH359" i="6"/>
  <c r="EL359" i="6" s="1"/>
  <c r="AG359" i="6"/>
  <c r="AA359" i="6"/>
  <c r="U359" i="6"/>
  <c r="V359" i="6" s="1"/>
  <c r="U360" i="6"/>
  <c r="V360" i="6" s="1"/>
  <c r="W360" i="6" s="1"/>
  <c r="AA360" i="6"/>
  <c r="AB360" i="6" s="1"/>
  <c r="AI360" i="6"/>
  <c r="AM360" i="6"/>
  <c r="EM360" i="6" s="1"/>
  <c r="AN360" i="6"/>
  <c r="AO360" i="6" s="1"/>
  <c r="AS360" i="6"/>
  <c r="EO360" i="6" s="1"/>
  <c r="AT360" i="6"/>
  <c r="EP360" i="6" s="1"/>
  <c r="BA360" i="6"/>
  <c r="BG360" i="6"/>
  <c r="BM360" i="6"/>
  <c r="EW360" i="6" s="1"/>
  <c r="BV360" i="6"/>
  <c r="BW360" i="6" s="1"/>
  <c r="DE360" i="6"/>
  <c r="EA360" i="6"/>
  <c r="EB360" i="6" s="1"/>
  <c r="EU360" i="6" s="1"/>
  <c r="EK360" i="6"/>
  <c r="EL360" i="6"/>
  <c r="EQ360" i="6"/>
  <c r="ER360" i="6"/>
  <c r="ES360" i="6"/>
  <c r="ET360" i="6"/>
  <c r="ET354" i="6"/>
  <c r="ES354" i="6"/>
  <c r="ER354" i="6"/>
  <c r="EQ354" i="6"/>
  <c r="EA354" i="6"/>
  <c r="EB354" i="6" s="1"/>
  <c r="EU354" i="6" s="1"/>
  <c r="DU354" i="6"/>
  <c r="DV354" i="6" s="1"/>
  <c r="DE354" i="6"/>
  <c r="DS354" i="6" s="1"/>
  <c r="DT354" i="6" s="1"/>
  <c r="EM354" i="6" s="1"/>
  <c r="DD354" i="6"/>
  <c r="DQ354" i="6" s="1"/>
  <c r="DR354" i="6" s="1"/>
  <c r="DC354" i="6"/>
  <c r="DO354" i="6" s="1"/>
  <c r="DP354" i="6" s="1"/>
  <c r="CR354" i="6"/>
  <c r="DB354" i="6" s="1"/>
  <c r="DM354" i="6" s="1"/>
  <c r="DN354" i="6" s="1"/>
  <c r="CQ354" i="6"/>
  <c r="CP354" i="6"/>
  <c r="CO354" i="6"/>
  <c r="BV354" i="6"/>
  <c r="CE354" i="6" s="1"/>
  <c r="BM354" i="6"/>
  <c r="EW354" i="6" s="1"/>
  <c r="BG354" i="6"/>
  <c r="BA354" i="6"/>
  <c r="AT354" i="6"/>
  <c r="EP354" i="6" s="1"/>
  <c r="AS354" i="6"/>
  <c r="AH354" i="6"/>
  <c r="AG354" i="6"/>
  <c r="AA354" i="6"/>
  <c r="AB354" i="6" s="1"/>
  <c r="AC354" i="6" s="1"/>
  <c r="U354" i="6"/>
  <c r="V354" i="6" s="1"/>
  <c r="U355" i="6"/>
  <c r="V355" i="6" s="1"/>
  <c r="EH355" i="6" s="1"/>
  <c r="AA355" i="6"/>
  <c r="AB355" i="6" s="1"/>
  <c r="AI355" i="6"/>
  <c r="AM355" i="6"/>
  <c r="EM355" i="6" s="1"/>
  <c r="AN355" i="6"/>
  <c r="AO355" i="6" s="1"/>
  <c r="AS355" i="6"/>
  <c r="EO355" i="6" s="1"/>
  <c r="AT355" i="6"/>
  <c r="AU355" i="6" s="1"/>
  <c r="BA355" i="6"/>
  <c r="BG355" i="6"/>
  <c r="BM355" i="6"/>
  <c r="EW355" i="6" s="1"/>
  <c r="BV355" i="6"/>
  <c r="BW355" i="6" s="1"/>
  <c r="CF355" i="6" s="1"/>
  <c r="DE355" i="6"/>
  <c r="EA355" i="6"/>
  <c r="EB355" i="6" s="1"/>
  <c r="EU355" i="6" s="1"/>
  <c r="EK355" i="6"/>
  <c r="EL355" i="6"/>
  <c r="EQ355" i="6"/>
  <c r="ER355" i="6"/>
  <c r="ES355" i="6"/>
  <c r="ET355" i="6"/>
  <c r="ET349" i="6"/>
  <c r="ES349" i="6"/>
  <c r="ER349" i="6"/>
  <c r="EQ349" i="6"/>
  <c r="EA349" i="6"/>
  <c r="EV349" i="6" s="1"/>
  <c r="DU349" i="6"/>
  <c r="DV349" i="6" s="1"/>
  <c r="DE349" i="6"/>
  <c r="DS349" i="6" s="1"/>
  <c r="DT349" i="6" s="1"/>
  <c r="EM349" i="6" s="1"/>
  <c r="DD349" i="6"/>
  <c r="DQ349" i="6" s="1"/>
  <c r="DR349" i="6" s="1"/>
  <c r="DC349" i="6"/>
  <c r="DO349" i="6" s="1"/>
  <c r="DP349" i="6" s="1"/>
  <c r="CR349" i="6"/>
  <c r="DB349" i="6" s="1"/>
  <c r="DM349" i="6" s="1"/>
  <c r="DN349" i="6" s="1"/>
  <c r="CQ349" i="6"/>
  <c r="CP349" i="6"/>
  <c r="CO349" i="6"/>
  <c r="BV349" i="6"/>
  <c r="CE349" i="6" s="1"/>
  <c r="BM349" i="6"/>
  <c r="EW349" i="6" s="1"/>
  <c r="BG349" i="6"/>
  <c r="BA349" i="6"/>
  <c r="AT349" i="6"/>
  <c r="AS349" i="6"/>
  <c r="AH349" i="6"/>
  <c r="AG349" i="6"/>
  <c r="AA349" i="6"/>
  <c r="AB349" i="6" s="1"/>
  <c r="U349" i="6"/>
  <c r="U350" i="6"/>
  <c r="V350" i="6" s="1"/>
  <c r="AA350" i="6"/>
  <c r="AB350" i="6" s="1"/>
  <c r="AI350" i="6"/>
  <c r="AM350" i="6"/>
  <c r="EM350" i="6" s="1"/>
  <c r="AN350" i="6"/>
  <c r="AO350" i="6" s="1"/>
  <c r="AS350" i="6"/>
  <c r="EO350" i="6" s="1"/>
  <c r="AT350" i="6"/>
  <c r="AU350" i="6" s="1"/>
  <c r="BA350" i="6"/>
  <c r="BG350" i="6"/>
  <c r="BM350" i="6"/>
  <c r="EW350" i="6" s="1"/>
  <c r="BV350" i="6"/>
  <c r="CE350" i="6" s="1"/>
  <c r="DE350" i="6"/>
  <c r="EA350" i="6"/>
  <c r="EB350" i="6" s="1"/>
  <c r="EU350" i="6" s="1"/>
  <c r="EK350" i="6"/>
  <c r="EL350" i="6"/>
  <c r="EQ350" i="6"/>
  <c r="ER350" i="6"/>
  <c r="ES350" i="6"/>
  <c r="ET350" i="6"/>
  <c r="ET344" i="6"/>
  <c r="ES344" i="6"/>
  <c r="ER344" i="6"/>
  <c r="EQ344" i="6"/>
  <c r="EA344" i="6"/>
  <c r="EB344" i="6" s="1"/>
  <c r="EU344" i="6" s="1"/>
  <c r="DU344" i="6"/>
  <c r="DV344" i="6" s="1"/>
  <c r="DE344" i="6"/>
  <c r="DS344" i="6" s="1"/>
  <c r="DT344" i="6" s="1"/>
  <c r="EM344" i="6" s="1"/>
  <c r="DD344" i="6"/>
  <c r="DQ344" i="6" s="1"/>
  <c r="DR344" i="6" s="1"/>
  <c r="DC344" i="6"/>
  <c r="DO344" i="6" s="1"/>
  <c r="DP344" i="6" s="1"/>
  <c r="CR344" i="6"/>
  <c r="DB344" i="6" s="1"/>
  <c r="DM344" i="6" s="1"/>
  <c r="DN344" i="6" s="1"/>
  <c r="CQ344" i="6"/>
  <c r="CP344" i="6"/>
  <c r="CO344" i="6"/>
  <c r="BV344" i="6"/>
  <c r="CE344" i="6" s="1"/>
  <c r="BM344" i="6"/>
  <c r="EW344" i="6" s="1"/>
  <c r="BG344" i="6"/>
  <c r="BA344" i="6"/>
  <c r="AT344" i="6"/>
  <c r="AU344" i="6" s="1"/>
  <c r="AS344" i="6"/>
  <c r="AH344" i="6"/>
  <c r="AG344" i="6"/>
  <c r="AA344" i="6"/>
  <c r="AB344" i="6" s="1"/>
  <c r="AC344" i="6" s="1"/>
  <c r="U344" i="6"/>
  <c r="V344" i="6" s="1"/>
  <c r="U345" i="6"/>
  <c r="EG345" i="6" s="1"/>
  <c r="AA345" i="6"/>
  <c r="AB345" i="6" s="1"/>
  <c r="AI345" i="6"/>
  <c r="AM345" i="6"/>
  <c r="EM345" i="6" s="1"/>
  <c r="AN345" i="6"/>
  <c r="AO345" i="6" s="1"/>
  <c r="AS345" i="6"/>
  <c r="EO345" i="6" s="1"/>
  <c r="AT345" i="6"/>
  <c r="EP345" i="6" s="1"/>
  <c r="BA345" i="6"/>
  <c r="BG345" i="6"/>
  <c r="BM345" i="6"/>
  <c r="EW345" i="6" s="1"/>
  <c r="BV345" i="6"/>
  <c r="BW345" i="6" s="1"/>
  <c r="DE345" i="6"/>
  <c r="EA345" i="6"/>
  <c r="EB345" i="6" s="1"/>
  <c r="EU345" i="6" s="1"/>
  <c r="EK345" i="6"/>
  <c r="EL345" i="6"/>
  <c r="EQ345" i="6"/>
  <c r="ER345" i="6"/>
  <c r="ES345" i="6"/>
  <c r="ET345" i="6"/>
  <c r="ET339" i="6"/>
  <c r="ES339" i="6"/>
  <c r="ER339" i="6"/>
  <c r="EQ339" i="6"/>
  <c r="EA339" i="6"/>
  <c r="EV339" i="6" s="1"/>
  <c r="DU339" i="6"/>
  <c r="DV339" i="6" s="1"/>
  <c r="DE339" i="6"/>
  <c r="DS339" i="6" s="1"/>
  <c r="DD339" i="6"/>
  <c r="DQ339" i="6" s="1"/>
  <c r="DC339" i="6"/>
  <c r="DO339" i="6" s="1"/>
  <c r="DP339" i="6" s="1"/>
  <c r="CR339" i="6"/>
  <c r="CZ339" i="6" s="1"/>
  <c r="DK339" i="6" s="1"/>
  <c r="EE339" i="6" s="1"/>
  <c r="EF339" i="6" s="1"/>
  <c r="CQ339" i="6"/>
  <c r="CP339" i="6"/>
  <c r="CO339" i="6"/>
  <c r="BV339" i="6"/>
  <c r="CE339" i="6" s="1"/>
  <c r="BM339" i="6"/>
  <c r="EW339" i="6" s="1"/>
  <c r="BG339" i="6"/>
  <c r="BA339" i="6"/>
  <c r="AT339" i="6"/>
  <c r="AS339" i="6"/>
  <c r="AH339" i="6"/>
  <c r="AI339" i="6" s="1"/>
  <c r="AG339" i="6"/>
  <c r="AA339" i="6"/>
  <c r="AB339" i="6" s="1"/>
  <c r="AC339" i="6" s="1"/>
  <c r="U339" i="6"/>
  <c r="V339" i="6" s="1"/>
  <c r="ET334" i="6"/>
  <c r="ES334" i="6"/>
  <c r="ER334" i="6"/>
  <c r="EQ334" i="6"/>
  <c r="EA334" i="6"/>
  <c r="EV334" i="6" s="1"/>
  <c r="DU334" i="6"/>
  <c r="DV334" i="6" s="1"/>
  <c r="DE334" i="6"/>
  <c r="DS334" i="6" s="1"/>
  <c r="DT334" i="6" s="1"/>
  <c r="DD334" i="6"/>
  <c r="DQ334" i="6" s="1"/>
  <c r="DR334" i="6" s="1"/>
  <c r="DC334" i="6"/>
  <c r="DO334" i="6" s="1"/>
  <c r="DP334" i="6" s="1"/>
  <c r="CR334" i="6"/>
  <c r="DB334" i="6" s="1"/>
  <c r="DM334" i="6" s="1"/>
  <c r="DN334" i="6" s="1"/>
  <c r="CQ334" i="6"/>
  <c r="CP334" i="6"/>
  <c r="CO334" i="6"/>
  <c r="BV334" i="6"/>
  <c r="CE334" i="6" s="1"/>
  <c r="BM334" i="6"/>
  <c r="EW334" i="6" s="1"/>
  <c r="BG334" i="6"/>
  <c r="BA334" i="6"/>
  <c r="AT334" i="6"/>
  <c r="AS334" i="6"/>
  <c r="AH334" i="6"/>
  <c r="AG334" i="6"/>
  <c r="AA334" i="6"/>
  <c r="AB334" i="6" s="1"/>
  <c r="U334" i="6"/>
  <c r="V334" i="6" s="1"/>
  <c r="W334" i="6" s="1"/>
  <c r="U335" i="6"/>
  <c r="V335" i="6" s="1"/>
  <c r="AA335" i="6"/>
  <c r="AB335" i="6" s="1"/>
  <c r="AI335" i="6"/>
  <c r="AM335" i="6"/>
  <c r="EM335" i="6" s="1"/>
  <c r="AN335" i="6"/>
  <c r="AO335" i="6" s="1"/>
  <c r="AS335" i="6"/>
  <c r="EO335" i="6" s="1"/>
  <c r="AT335" i="6"/>
  <c r="AU335" i="6" s="1"/>
  <c r="BA335" i="6"/>
  <c r="BG335" i="6"/>
  <c r="BM335" i="6"/>
  <c r="EW335" i="6" s="1"/>
  <c r="BV335" i="6"/>
  <c r="BW335" i="6" s="1"/>
  <c r="CA335" i="6" s="1"/>
  <c r="CG335" i="6" s="1"/>
  <c r="DE335" i="6"/>
  <c r="EA335" i="6"/>
  <c r="EB335" i="6" s="1"/>
  <c r="EU335" i="6" s="1"/>
  <c r="EK335" i="6"/>
  <c r="EL335" i="6"/>
  <c r="EQ335" i="6"/>
  <c r="ER335" i="6"/>
  <c r="ES335" i="6"/>
  <c r="ET335" i="6"/>
  <c r="ET329" i="6"/>
  <c r="ES329" i="6"/>
  <c r="ER329" i="6"/>
  <c r="EQ329" i="6"/>
  <c r="EA329" i="6"/>
  <c r="EB329" i="6" s="1"/>
  <c r="EU329" i="6" s="1"/>
  <c r="DU329" i="6"/>
  <c r="DE329" i="6"/>
  <c r="DT329" i="6" s="1"/>
  <c r="EM329" i="6" s="1"/>
  <c r="DD329" i="6"/>
  <c r="DQ329" i="6" s="1"/>
  <c r="DC329" i="6"/>
  <c r="DO329" i="6" s="1"/>
  <c r="DP329" i="6" s="1"/>
  <c r="CR329" i="6"/>
  <c r="CZ329" i="6" s="1"/>
  <c r="DK329" i="6" s="1"/>
  <c r="EE329" i="6" s="1"/>
  <c r="CQ329" i="6"/>
  <c r="CP329" i="6"/>
  <c r="CO329" i="6"/>
  <c r="BV329" i="6"/>
  <c r="CE329" i="6" s="1"/>
  <c r="BU329" i="6"/>
  <c r="BM329" i="6"/>
  <c r="EW329" i="6" s="1"/>
  <c r="BG329" i="6"/>
  <c r="BA329" i="6"/>
  <c r="AT329" i="6"/>
  <c r="AS329" i="6"/>
  <c r="AH329" i="6"/>
  <c r="AG329" i="6"/>
  <c r="AA329" i="6"/>
  <c r="AB329" i="6" s="1"/>
  <c r="U329" i="6"/>
  <c r="V329" i="6" s="1"/>
  <c r="U330" i="6"/>
  <c r="V330" i="6" s="1"/>
  <c r="AA330" i="6"/>
  <c r="AB330" i="6" s="1"/>
  <c r="AI330" i="6"/>
  <c r="AM330" i="6"/>
  <c r="EM330" i="6" s="1"/>
  <c r="AN330" i="6"/>
  <c r="AO330" i="6" s="1"/>
  <c r="AS330" i="6"/>
  <c r="EO330" i="6" s="1"/>
  <c r="AT330" i="6"/>
  <c r="EP330" i="6" s="1"/>
  <c r="BA330" i="6"/>
  <c r="BG330" i="6"/>
  <c r="BM330" i="6"/>
  <c r="EW330" i="6" s="1"/>
  <c r="BV330" i="6"/>
  <c r="CE330" i="6" s="1"/>
  <c r="DE330" i="6"/>
  <c r="EA330" i="6"/>
  <c r="EV330" i="6" s="1"/>
  <c r="EK330" i="6"/>
  <c r="EL330" i="6"/>
  <c r="EQ330" i="6"/>
  <c r="ER330" i="6"/>
  <c r="ES330" i="6"/>
  <c r="ET330" i="6"/>
  <c r="ET323" i="6"/>
  <c r="ES323" i="6"/>
  <c r="ER323" i="6"/>
  <c r="EQ323" i="6"/>
  <c r="EA323" i="6"/>
  <c r="EV323" i="6" s="1"/>
  <c r="DS323" i="6"/>
  <c r="DT323" i="6" s="1"/>
  <c r="EM323" i="6" s="1"/>
  <c r="BV323" i="6"/>
  <c r="CE323" i="6" s="1"/>
  <c r="BM323" i="6"/>
  <c r="EW323" i="6" s="1"/>
  <c r="BG323" i="6"/>
  <c r="BA323" i="6"/>
  <c r="AT323" i="6"/>
  <c r="EP323" i="6" s="1"/>
  <c r="AS323" i="6"/>
  <c r="EO323" i="6" s="1"/>
  <c r="AH323" i="6"/>
  <c r="EL323" i="6" s="1"/>
  <c r="AG323" i="6"/>
  <c r="EK323" i="6" s="1"/>
  <c r="AB323" i="6"/>
  <c r="AC323" i="6" s="1"/>
  <c r="AA323" i="6"/>
  <c r="EI323" i="6" s="1"/>
  <c r="U323" i="6"/>
  <c r="V323" i="6" s="1"/>
  <c r="ET318" i="6"/>
  <c r="ES318" i="6"/>
  <c r="ER318" i="6"/>
  <c r="EQ318" i="6"/>
  <c r="EA318" i="6"/>
  <c r="EV318" i="6" s="1"/>
  <c r="BV318" i="6"/>
  <c r="BW318" i="6" s="1"/>
  <c r="BM318" i="6"/>
  <c r="EW318" i="6" s="1"/>
  <c r="BG318" i="6"/>
  <c r="BA318" i="6"/>
  <c r="AT318" i="6"/>
  <c r="EP318" i="6" s="1"/>
  <c r="AS318" i="6"/>
  <c r="EO318" i="6" s="1"/>
  <c r="AN318" i="6"/>
  <c r="AO318" i="6" s="1"/>
  <c r="AM318" i="6"/>
  <c r="EM318" i="6" s="1"/>
  <c r="AH318" i="6"/>
  <c r="EL318" i="6" s="1"/>
  <c r="AG318" i="6"/>
  <c r="EK318" i="6" s="1"/>
  <c r="AA318" i="6"/>
  <c r="EI318" i="6" s="1"/>
  <c r="U318" i="6"/>
  <c r="EG318" i="6" s="1"/>
  <c r="U319" i="6"/>
  <c r="EG319" i="6" s="1"/>
  <c r="AA319" i="6"/>
  <c r="AB319" i="6" s="1"/>
  <c r="AC319" i="6" s="1"/>
  <c r="AI319" i="6"/>
  <c r="AM319" i="6"/>
  <c r="AN319" i="6"/>
  <c r="AO319" i="6" s="1"/>
  <c r="AS319" i="6"/>
  <c r="AT319" i="6"/>
  <c r="AU319" i="6" s="1"/>
  <c r="BA319" i="6"/>
  <c r="BG319" i="6"/>
  <c r="BM319" i="6"/>
  <c r="EW319" i="6" s="1"/>
  <c r="BW319" i="6"/>
  <c r="CE319" i="6"/>
  <c r="CO319" i="6"/>
  <c r="CP319" i="6"/>
  <c r="CQ319" i="6"/>
  <c r="CZ319" i="6"/>
  <c r="DK319" i="6" s="1"/>
  <c r="EE319" i="6" s="1"/>
  <c r="EF319" i="6" s="1"/>
  <c r="DB319" i="6"/>
  <c r="DC319" i="6"/>
  <c r="DO319" i="6" s="1"/>
  <c r="DP319" i="6" s="1"/>
  <c r="EI319" i="6" s="1"/>
  <c r="DE319" i="6"/>
  <c r="DS319" i="6" s="1"/>
  <c r="DT319" i="6" s="1"/>
  <c r="DQ319" i="6"/>
  <c r="DR319" i="6" s="1"/>
  <c r="EK319" i="6" s="1"/>
  <c r="DU319" i="6"/>
  <c r="DV319" i="6" s="1"/>
  <c r="EA319" i="6"/>
  <c r="EB319" i="6" s="1"/>
  <c r="EU319" i="6" s="1"/>
  <c r="EQ319" i="6"/>
  <c r="ER319" i="6"/>
  <c r="ES319" i="6"/>
  <c r="ET319" i="6"/>
  <c r="BV313" i="6"/>
  <c r="EF329" i="6" l="1"/>
  <c r="EY319" i="6"/>
  <c r="EP334" i="6"/>
  <c r="EP349" i="6"/>
  <c r="EP339" i="6"/>
  <c r="EI345" i="6"/>
  <c r="EI350" i="6"/>
  <c r="EP369" i="6"/>
  <c r="BV370" i="6"/>
  <c r="EN345" i="6"/>
  <c r="DQ324" i="6"/>
  <c r="EV350" i="6"/>
  <c r="BV308" i="6"/>
  <c r="AH324" i="6"/>
  <c r="AG324" i="6"/>
  <c r="EN354" i="6"/>
  <c r="EN360" i="6"/>
  <c r="EK359" i="6"/>
  <c r="EO369" i="6"/>
  <c r="EL344" i="6"/>
  <c r="EY329" i="6"/>
  <c r="DR329" i="6"/>
  <c r="EK329" i="6" s="1"/>
  <c r="DV329" i="6"/>
  <c r="DV324" i="6" s="1"/>
  <c r="DU324" i="6"/>
  <c r="EK349" i="6"/>
  <c r="CE355" i="6"/>
  <c r="EL354" i="6"/>
  <c r="EV365" i="6"/>
  <c r="EG365" i="6"/>
  <c r="BW382" i="6"/>
  <c r="CF382" i="6" s="1"/>
  <c r="AU339" i="6"/>
  <c r="EG360" i="6"/>
  <c r="EY355" i="6"/>
  <c r="EK354" i="6"/>
  <c r="EO354" i="6"/>
  <c r="EI365" i="6"/>
  <c r="CZ354" i="6"/>
  <c r="DK354" i="6" s="1"/>
  <c r="EE354" i="6" s="1"/>
  <c r="EF354" i="6" s="1"/>
  <c r="AI359" i="6"/>
  <c r="EO364" i="6"/>
  <c r="CZ369" i="6"/>
  <c r="DK369" i="6" s="1"/>
  <c r="EE369" i="6" s="1"/>
  <c r="EF369" i="6" s="1"/>
  <c r="EB382" i="6"/>
  <c r="EU382" i="6" s="1"/>
  <c r="EI359" i="6"/>
  <c r="EG349" i="6"/>
  <c r="EI355" i="6"/>
  <c r="AB359" i="6"/>
  <c r="AC359" i="6" s="1"/>
  <c r="EO359" i="6"/>
  <c r="EK364" i="6"/>
  <c r="EP364" i="6"/>
  <c r="EK369" i="6"/>
  <c r="EN369" i="6"/>
  <c r="V382" i="6"/>
  <c r="AU386" i="6"/>
  <c r="CZ334" i="6"/>
  <c r="DK334" i="6" s="1"/>
  <c r="EE334" i="6" s="1"/>
  <c r="EF334" i="6" s="1"/>
  <c r="EN349" i="6"/>
  <c r="EI354" i="6"/>
  <c r="AI354" i="6"/>
  <c r="EP359" i="6"/>
  <c r="EL369" i="6"/>
  <c r="AU382" i="6"/>
  <c r="BW386" i="6"/>
  <c r="EZ386" i="6" s="1"/>
  <c r="EY360" i="6"/>
  <c r="CE360" i="6"/>
  <c r="EI369" i="6"/>
  <c r="AC365" i="6"/>
  <c r="EJ365" i="6"/>
  <c r="AB386" i="6"/>
  <c r="AI386" i="6"/>
  <c r="CA386" i="6"/>
  <c r="CG386" i="6" s="1"/>
  <c r="EN365" i="6"/>
  <c r="V386" i="6"/>
  <c r="CE386" i="6"/>
  <c r="EB386" i="6"/>
  <c r="EU386" i="6" s="1"/>
  <c r="EN386" i="6"/>
  <c r="AB382" i="6"/>
  <c r="AI382" i="6"/>
  <c r="AU365" i="6"/>
  <c r="CE382" i="6"/>
  <c r="EN382" i="6"/>
  <c r="EY382" i="6"/>
  <c r="EH369" i="6"/>
  <c r="W369" i="6"/>
  <c r="EN355" i="6"/>
  <c r="EG355" i="6"/>
  <c r="EV360" i="6"/>
  <c r="AU369" i="6"/>
  <c r="EI360" i="6"/>
  <c r="BW369" i="6"/>
  <c r="EJ369" i="6"/>
  <c r="EV369" i="6"/>
  <c r="EG369" i="6"/>
  <c r="EH364" i="6"/>
  <c r="W364" i="6"/>
  <c r="AC364" i="6"/>
  <c r="EJ364" i="6"/>
  <c r="EN364" i="6"/>
  <c r="W365" i="6"/>
  <c r="EH365" i="6"/>
  <c r="EL364" i="6"/>
  <c r="EP355" i="6"/>
  <c r="EY365" i="6"/>
  <c r="BW365" i="6"/>
  <c r="EI364" i="6"/>
  <c r="BW364" i="6"/>
  <c r="EV364" i="6"/>
  <c r="AI364" i="6"/>
  <c r="CZ364" i="6"/>
  <c r="DK364" i="6" s="1"/>
  <c r="EE364" i="6" s="1"/>
  <c r="EF364" i="6" s="1"/>
  <c r="EG364" i="6"/>
  <c r="EN330" i="6"/>
  <c r="CA360" i="6"/>
  <c r="CG360" i="6" s="1"/>
  <c r="EZ360" i="6"/>
  <c r="CF360" i="6"/>
  <c r="EN359" i="6"/>
  <c r="EH359" i="6"/>
  <c r="W359" i="6"/>
  <c r="EJ360" i="6"/>
  <c r="AC360" i="6"/>
  <c r="EV345" i="6"/>
  <c r="CA355" i="6"/>
  <c r="CG355" i="6" s="1"/>
  <c r="W355" i="6"/>
  <c r="AU360" i="6"/>
  <c r="BW359" i="6"/>
  <c r="EV359" i="6"/>
  <c r="CZ359" i="6"/>
  <c r="DK359" i="6" s="1"/>
  <c r="EE359" i="6" s="1"/>
  <c r="EF359" i="6" s="1"/>
  <c r="EG359" i="6"/>
  <c r="EZ355" i="6"/>
  <c r="EH360" i="6"/>
  <c r="EJ355" i="6"/>
  <c r="AC355" i="6"/>
  <c r="EH354" i="6"/>
  <c r="W354" i="6"/>
  <c r="AU354" i="6"/>
  <c r="EP350" i="6"/>
  <c r="EV355" i="6"/>
  <c r="BW354" i="6"/>
  <c r="EJ354" i="6"/>
  <c r="EV354" i="6"/>
  <c r="EG354" i="6"/>
  <c r="EY330" i="6"/>
  <c r="EY335" i="6"/>
  <c r="EN334" i="6"/>
  <c r="EB334" i="6"/>
  <c r="EU334" i="6" s="1"/>
  <c r="V345" i="6"/>
  <c r="W345" i="6" s="1"/>
  <c r="EN350" i="6"/>
  <c r="EG350" i="6"/>
  <c r="EL319" i="6"/>
  <c r="EO334" i="6"/>
  <c r="EL339" i="6"/>
  <c r="EY345" i="6"/>
  <c r="CE345" i="6"/>
  <c r="EK344" i="6"/>
  <c r="EN344" i="6"/>
  <c r="CE335" i="6"/>
  <c r="EK334" i="6"/>
  <c r="EL334" i="6"/>
  <c r="AI344" i="6"/>
  <c r="EJ334" i="6"/>
  <c r="AC334" i="6"/>
  <c r="W339" i="6"/>
  <c r="AC350" i="6"/>
  <c r="EJ350" i="6"/>
  <c r="BW330" i="6"/>
  <c r="CA330" i="6" s="1"/>
  <c r="CG330" i="6" s="1"/>
  <c r="EP329" i="6"/>
  <c r="DB329" i="6"/>
  <c r="DM329" i="6" s="1"/>
  <c r="DN329" i="6" s="1"/>
  <c r="EG329" i="6" s="1"/>
  <c r="EV335" i="6"/>
  <c r="EG335" i="6"/>
  <c r="EG334" i="6"/>
  <c r="AI334" i="6"/>
  <c r="AU334" i="6"/>
  <c r="DB339" i="6"/>
  <c r="DM339" i="6" s="1"/>
  <c r="DN339" i="6" s="1"/>
  <c r="EG339" i="6" s="1"/>
  <c r="EB339" i="6"/>
  <c r="EU339" i="6" s="1"/>
  <c r="EO344" i="6"/>
  <c r="V349" i="6"/>
  <c r="EH349" i="6" s="1"/>
  <c r="EB330" i="6"/>
  <c r="EU330" i="6" s="1"/>
  <c r="AU330" i="6"/>
  <c r="EL329" i="6"/>
  <c r="EH334" i="6"/>
  <c r="EO339" i="6"/>
  <c r="EI339" i="6"/>
  <c r="DT339" i="6"/>
  <c r="EM339" i="6" s="1"/>
  <c r="EP344" i="6"/>
  <c r="EO349" i="6"/>
  <c r="EB349" i="6"/>
  <c r="EU349" i="6" s="1"/>
  <c r="AC349" i="6"/>
  <c r="EJ349" i="6"/>
  <c r="W350" i="6"/>
  <c r="EH350" i="6"/>
  <c r="EL349" i="6"/>
  <c r="EY350" i="6"/>
  <c r="BW350" i="6"/>
  <c r="AU349" i="6"/>
  <c r="EI349" i="6"/>
  <c r="BW349" i="6"/>
  <c r="EI330" i="6"/>
  <c r="EI335" i="6"/>
  <c r="AI349" i="6"/>
  <c r="CZ349" i="6"/>
  <c r="DK349" i="6" s="1"/>
  <c r="EE349" i="6" s="1"/>
  <c r="EF349" i="6" s="1"/>
  <c r="CA345" i="6"/>
  <c r="CG345" i="6" s="1"/>
  <c r="EZ345" i="6"/>
  <c r="CF345" i="6"/>
  <c r="EH344" i="6"/>
  <c r="W344" i="6"/>
  <c r="EJ345" i="6"/>
  <c r="AC345" i="6"/>
  <c r="EI344" i="6"/>
  <c r="EZ335" i="6"/>
  <c r="EN335" i="6"/>
  <c r="AU345" i="6"/>
  <c r="BW344" i="6"/>
  <c r="EJ344" i="6"/>
  <c r="EV344" i="6"/>
  <c r="CZ344" i="6"/>
  <c r="DK344" i="6" s="1"/>
  <c r="EE344" i="6" s="1"/>
  <c r="EF344" i="6" s="1"/>
  <c r="EG344" i="6"/>
  <c r="EP335" i="6"/>
  <c r="AC330" i="6"/>
  <c r="EJ330" i="6"/>
  <c r="W335" i="6"/>
  <c r="EH335" i="6"/>
  <c r="EJ339" i="6"/>
  <c r="EN339" i="6"/>
  <c r="BW339" i="6"/>
  <c r="DR339" i="6"/>
  <c r="EK339" i="6" s="1"/>
  <c r="EG330" i="6"/>
  <c r="EY339" i="6"/>
  <c r="W330" i="6"/>
  <c r="EH330" i="6"/>
  <c r="EJ335" i="6"/>
  <c r="AC335" i="6"/>
  <c r="EM334" i="6"/>
  <c r="EI334" i="6"/>
  <c r="CF335" i="6"/>
  <c r="BW334" i="6"/>
  <c r="AC329" i="6"/>
  <c r="EJ329" i="6"/>
  <c r="EI329" i="6"/>
  <c r="EM319" i="6"/>
  <c r="V319" i="6"/>
  <c r="W319" i="6" s="1"/>
  <c r="AI329" i="6"/>
  <c r="BW329" i="6"/>
  <c r="EV329" i="6"/>
  <c r="DS329" i="6"/>
  <c r="W329" i="6"/>
  <c r="AU329" i="6"/>
  <c r="EP319" i="6"/>
  <c r="EO319" i="6"/>
  <c r="AU318" i="6"/>
  <c r="EN323" i="6"/>
  <c r="AU323" i="6"/>
  <c r="EZ319" i="6"/>
  <c r="EB323" i="6"/>
  <c r="EU323" i="6" s="1"/>
  <c r="EH323" i="6"/>
  <c r="W323" i="6"/>
  <c r="BW323" i="6"/>
  <c r="EJ323" i="6"/>
  <c r="AI323" i="6"/>
  <c r="EG323" i="6"/>
  <c r="EY323" i="6"/>
  <c r="CA319" i="6"/>
  <c r="CG319" i="6" s="1"/>
  <c r="EZ318" i="6"/>
  <c r="CF318" i="6"/>
  <c r="CA318" i="6"/>
  <c r="CG318" i="6" s="1"/>
  <c r="EN319" i="6"/>
  <c r="CF319" i="6"/>
  <c r="AB318" i="6"/>
  <c r="AI318" i="6"/>
  <c r="EV319" i="6"/>
  <c r="EJ319" i="6"/>
  <c r="V318" i="6"/>
  <c r="CE318" i="6"/>
  <c r="EB318" i="6"/>
  <c r="EU318" i="6" s="1"/>
  <c r="EN318" i="6"/>
  <c r="EY318" i="6"/>
  <c r="DE917" i="6"/>
  <c r="EF324" i="6" l="1"/>
  <c r="EE324" i="6"/>
  <c r="EY349" i="6"/>
  <c r="EY364" i="6"/>
  <c r="EY369" i="6"/>
  <c r="EY344" i="6"/>
  <c r="EY359" i="6"/>
  <c r="EY334" i="6"/>
  <c r="EY354" i="6"/>
  <c r="EZ382" i="6"/>
  <c r="EO329" i="6"/>
  <c r="EH319" i="6"/>
  <c r="CA382" i="6"/>
  <c r="CG382" i="6" s="1"/>
  <c r="EJ359" i="6"/>
  <c r="DR324" i="6"/>
  <c r="EN329" i="6"/>
  <c r="DS324" i="6"/>
  <c r="DT324" i="6"/>
  <c r="W349" i="6"/>
  <c r="CF330" i="6"/>
  <c r="CF386" i="6"/>
  <c r="EH329" i="6"/>
  <c r="EH382" i="6"/>
  <c r="W382" i="6"/>
  <c r="EH345" i="6"/>
  <c r="EH386" i="6"/>
  <c r="W386" i="6"/>
  <c r="EJ386" i="6"/>
  <c r="AC386" i="6"/>
  <c r="EJ382" i="6"/>
  <c r="AC382" i="6"/>
  <c r="EZ369" i="6"/>
  <c r="CA369" i="6"/>
  <c r="CG369" i="6" s="1"/>
  <c r="CF369" i="6"/>
  <c r="CA365" i="6"/>
  <c r="CG365" i="6" s="1"/>
  <c r="EZ365" i="6"/>
  <c r="CF365" i="6"/>
  <c r="EZ364" i="6"/>
  <c r="CA364" i="6"/>
  <c r="CG364" i="6" s="1"/>
  <c r="CF364" i="6"/>
  <c r="EZ359" i="6"/>
  <c r="CA359" i="6"/>
  <c r="CG359" i="6" s="1"/>
  <c r="CF359" i="6"/>
  <c r="EZ330" i="6"/>
  <c r="EZ354" i="6"/>
  <c r="CA354" i="6"/>
  <c r="CG354" i="6" s="1"/>
  <c r="CF354" i="6"/>
  <c r="EH339" i="6"/>
  <c r="CA350" i="6"/>
  <c r="CG350" i="6" s="1"/>
  <c r="EZ350" i="6"/>
  <c r="CF350" i="6"/>
  <c r="EZ349" i="6"/>
  <c r="CA349" i="6"/>
  <c r="CG349" i="6" s="1"/>
  <c r="CF349" i="6"/>
  <c r="EZ344" i="6"/>
  <c r="CA344" i="6"/>
  <c r="CG344" i="6" s="1"/>
  <c r="CF344" i="6"/>
  <c r="EZ339" i="6"/>
  <c r="CA339" i="6"/>
  <c r="CG339" i="6" s="1"/>
  <c r="CF339" i="6"/>
  <c r="EZ334" i="6"/>
  <c r="CA334" i="6"/>
  <c r="CG334" i="6" s="1"/>
  <c r="CF334" i="6"/>
  <c r="EZ329" i="6"/>
  <c r="CA329" i="6"/>
  <c r="CG329" i="6" s="1"/>
  <c r="CF329" i="6"/>
  <c r="EZ323" i="6"/>
  <c r="CA323" i="6"/>
  <c r="CG323" i="6" s="1"/>
  <c r="CF323" i="6"/>
  <c r="EH318" i="6"/>
  <c r="W318" i="6"/>
  <c r="EJ318" i="6"/>
  <c r="AC318" i="6"/>
  <c r="DD309" i="6"/>
  <c r="CZ309" i="6"/>
  <c r="AG313" i="6"/>
  <c r="AG308" i="6" s="1"/>
  <c r="BW313" i="6"/>
  <c r="CF313" i="6" s="1"/>
  <c r="BM313" i="6"/>
  <c r="BG313" i="6"/>
  <c r="BA313" i="6"/>
  <c r="AS313" i="6"/>
  <c r="AT313" i="6"/>
  <c r="AU313" i="6" s="1"/>
  <c r="AM313" i="6"/>
  <c r="AN313" i="6"/>
  <c r="AO313" i="6" s="1"/>
  <c r="U313" i="6"/>
  <c r="V313" i="6" s="1"/>
  <c r="W313" i="6" s="1"/>
  <c r="AA313" i="6"/>
  <c r="AB313" i="6" s="1"/>
  <c r="AC313" i="6" s="1"/>
  <c r="AH313" i="6"/>
  <c r="AI313" i="6" l="1"/>
  <c r="AH308" i="6"/>
  <c r="CA313" i="6"/>
  <c r="CG313" i="6" s="1"/>
  <c r="CE313" i="6"/>
  <c r="DK1154" i="6"/>
  <c r="EB1154" i="6" l="1"/>
  <c r="EB1153" i="6" s="1"/>
  <c r="EA1153" i="6"/>
  <c r="EA1149" i="6" l="1"/>
  <c r="EB1149" i="6" s="1"/>
  <c r="EA1148" i="6"/>
  <c r="EB1148" i="6" s="1"/>
  <c r="EA1145" i="6"/>
  <c r="EB1145" i="6" s="1"/>
  <c r="EA1144" i="6"/>
  <c r="EB1144" i="6" s="1"/>
  <c r="EA1142" i="6"/>
  <c r="EB1142" i="6" s="1"/>
  <c r="EA1141" i="6"/>
  <c r="EB1141" i="6" s="1"/>
  <c r="EA1139" i="6"/>
  <c r="EB1139" i="6" s="1"/>
  <c r="EA1137" i="6"/>
  <c r="EB1137" i="6" s="1"/>
  <c r="EA1135" i="6"/>
  <c r="EB1135" i="6" s="1"/>
  <c r="EA1134" i="6"/>
  <c r="EB1134" i="6" s="1"/>
  <c r="EA1132" i="6"/>
  <c r="EB1132" i="6" s="1"/>
  <c r="EA1131" i="6"/>
  <c r="EB1131" i="6" s="1"/>
  <c r="EA1130" i="6"/>
  <c r="EB1130" i="6" s="1"/>
  <c r="EA1127" i="6"/>
  <c r="EB1127" i="6" s="1"/>
  <c r="EA1123" i="6"/>
  <c r="EB1123" i="6" s="1"/>
  <c r="EU1123" i="6" s="1"/>
  <c r="EA1122" i="6"/>
  <c r="EB1122" i="6" s="1"/>
  <c r="EA1121" i="6"/>
  <c r="EB1121" i="6" s="1"/>
  <c r="EA1120" i="6"/>
  <c r="EB1120" i="6" s="1"/>
  <c r="EA1119" i="6"/>
  <c r="EB1119" i="6" s="1"/>
  <c r="EA1118" i="6"/>
  <c r="EA1112" i="6"/>
  <c r="EV1112" i="6" s="1"/>
  <c r="EA1110" i="6"/>
  <c r="EB1110" i="6" s="1"/>
  <c r="EA1109" i="6"/>
  <c r="EB1109" i="6" s="1"/>
  <c r="EA1108" i="6"/>
  <c r="EA1104" i="6"/>
  <c r="EA1103" i="6"/>
  <c r="EA1102" i="6"/>
  <c r="EA1101" i="6"/>
  <c r="EA1100" i="6"/>
  <c r="EA1099" i="6"/>
  <c r="EB1099" i="6" s="1"/>
  <c r="EA1097" i="6"/>
  <c r="EB1097" i="6" s="1"/>
  <c r="EA1096" i="6"/>
  <c r="EA1093" i="6"/>
  <c r="EB1093" i="6" s="1"/>
  <c r="EA1088" i="6"/>
  <c r="EB1088" i="6" s="1"/>
  <c r="EA1087" i="6"/>
  <c r="EB1087" i="6" s="1"/>
  <c r="EA1086" i="6"/>
  <c r="EA1084" i="6"/>
  <c r="EB1084" i="6" s="1"/>
  <c r="EA1082" i="6"/>
  <c r="EB1082" i="6" s="1"/>
  <c r="EA1081" i="6"/>
  <c r="EB1081" i="6" s="1"/>
  <c r="EA1079" i="6"/>
  <c r="EA1078" i="6"/>
  <c r="EB1078" i="6" s="1"/>
  <c r="EA1074" i="6"/>
  <c r="EA1073" i="6"/>
  <c r="EA1072" i="6"/>
  <c r="EB1072" i="6" s="1"/>
  <c r="EA1068" i="6"/>
  <c r="EB1068" i="6" s="1"/>
  <c r="EA1067" i="6"/>
  <c r="EB1067" i="6" s="1"/>
  <c r="EA1066" i="6"/>
  <c r="EB1066" i="6" s="1"/>
  <c r="EA1065" i="6"/>
  <c r="EB1065" i="6" s="1"/>
  <c r="EA1064" i="6"/>
  <c r="EB1064" i="6" s="1"/>
  <c r="EA1060" i="6"/>
  <c r="EB1060" i="6" s="1"/>
  <c r="EA1059" i="6"/>
  <c r="EB1059" i="6" s="1"/>
  <c r="EA1058" i="6"/>
  <c r="EB1058" i="6" s="1"/>
  <c r="EA1057" i="6"/>
  <c r="EB1057" i="6" s="1"/>
  <c r="EA1055" i="6"/>
  <c r="EB1055" i="6" s="1"/>
  <c r="EA1054" i="6"/>
  <c r="EB1054" i="6" s="1"/>
  <c r="EA1053" i="6"/>
  <c r="EB1053" i="6" s="1"/>
  <c r="EA1052" i="6"/>
  <c r="EB1052" i="6" s="1"/>
  <c r="EA1050" i="6"/>
  <c r="EB1050" i="6" s="1"/>
  <c r="EA1049" i="6"/>
  <c r="EB1049" i="6" s="1"/>
  <c r="EA1048" i="6"/>
  <c r="EB1048" i="6" s="1"/>
  <c r="EA1047" i="6"/>
  <c r="EB1047" i="6" s="1"/>
  <c r="EA1046" i="6"/>
  <c r="EB1046" i="6" s="1"/>
  <c r="EA1045" i="6"/>
  <c r="EB1045" i="6" s="1"/>
  <c r="EA1044" i="6"/>
  <c r="EB1044" i="6" s="1"/>
  <c r="EA1043" i="6"/>
  <c r="EB1043" i="6" s="1"/>
  <c r="EA1042" i="6"/>
  <c r="EB1042" i="6" s="1"/>
  <c r="EA1041" i="6"/>
  <c r="EB1041" i="6" s="1"/>
  <c r="EA1040" i="6"/>
  <c r="EB1040" i="6" s="1"/>
  <c r="EA1039" i="6"/>
  <c r="EB1039" i="6" s="1"/>
  <c r="EA1038" i="6"/>
  <c r="EB1038" i="6" s="1"/>
  <c r="EA1037" i="6"/>
  <c r="EB1037" i="6" s="1"/>
  <c r="EA1034" i="6"/>
  <c r="EB1034" i="6" s="1"/>
  <c r="EA1033" i="6"/>
  <c r="EB1033" i="6" s="1"/>
  <c r="EA1032" i="6"/>
  <c r="EB1032" i="6" s="1"/>
  <c r="EA1031" i="6"/>
  <c r="EB1031" i="6" s="1"/>
  <c r="EA1030" i="6"/>
  <c r="EB1030" i="6" s="1"/>
  <c r="EA1029" i="6"/>
  <c r="EB1029" i="6" s="1"/>
  <c r="EA1026" i="6"/>
  <c r="EB1026" i="6" s="1"/>
  <c r="EA1025" i="6"/>
  <c r="EB1025" i="6" s="1"/>
  <c r="EA1024" i="6"/>
  <c r="EB1024" i="6" s="1"/>
  <c r="EA1023" i="6"/>
  <c r="EB1023" i="6" s="1"/>
  <c r="EA1022" i="6"/>
  <c r="EB1022" i="6" s="1"/>
  <c r="EA1021" i="6"/>
  <c r="EA1019" i="6"/>
  <c r="EB1019" i="6" s="1"/>
  <c r="EA1018" i="6"/>
  <c r="EB1018" i="6" s="1"/>
  <c r="EA1017" i="6"/>
  <c r="EB1017" i="6" s="1"/>
  <c r="EA1016" i="6"/>
  <c r="EB1016" i="6" s="1"/>
  <c r="EA1015" i="6"/>
  <c r="EB1015" i="6" s="1"/>
  <c r="EA1014" i="6"/>
  <c r="EB1014" i="6" s="1"/>
  <c r="EA1013" i="6"/>
  <c r="EB1013" i="6" s="1"/>
  <c r="EA1012" i="6"/>
  <c r="EB1012" i="6" s="1"/>
  <c r="EA1011" i="6"/>
  <c r="EB1011" i="6" s="1"/>
  <c r="EA1010" i="6"/>
  <c r="EB1010" i="6" s="1"/>
  <c r="EA1009" i="6"/>
  <c r="EB1009" i="6" s="1"/>
  <c r="EA1008" i="6"/>
  <c r="EB1008" i="6" s="1"/>
  <c r="EA1007" i="6"/>
  <c r="EB1007" i="6" s="1"/>
  <c r="EA1006" i="6"/>
  <c r="EB1006" i="6" s="1"/>
  <c r="EA1005" i="6"/>
  <c r="EB1005" i="6" s="1"/>
  <c r="EA1004" i="6"/>
  <c r="EB1004" i="6" s="1"/>
  <c r="EA1003" i="6"/>
  <c r="EB1003" i="6" s="1"/>
  <c r="EA1002" i="6"/>
  <c r="EB1002" i="6" s="1"/>
  <c r="EA1001" i="6"/>
  <c r="EB1001" i="6" s="1"/>
  <c r="EA1000" i="6"/>
  <c r="EB1000" i="6" s="1"/>
  <c r="EA999" i="6"/>
  <c r="EB999" i="6" s="1"/>
  <c r="EA998" i="6"/>
  <c r="EB998" i="6" s="1"/>
  <c r="EA997" i="6"/>
  <c r="EB997" i="6" s="1"/>
  <c r="EA996" i="6"/>
  <c r="EB996" i="6" s="1"/>
  <c r="EA995" i="6"/>
  <c r="EB995" i="6" s="1"/>
  <c r="EA994" i="6"/>
  <c r="EB994" i="6" s="1"/>
  <c r="EA984" i="6"/>
  <c r="EB984" i="6" s="1"/>
  <c r="EA983" i="6"/>
  <c r="EA981" i="6"/>
  <c r="EB981" i="6" s="1"/>
  <c r="EA980" i="6"/>
  <c r="EA978" i="6"/>
  <c r="EB978" i="6" s="1"/>
  <c r="EA973" i="6"/>
  <c r="EB973" i="6" s="1"/>
  <c r="EA972" i="6"/>
  <c r="EB972" i="6" s="1"/>
  <c r="EA971" i="6"/>
  <c r="EB971" i="6" s="1"/>
  <c r="EA970" i="6"/>
  <c r="EB970" i="6" s="1"/>
  <c r="EA969" i="6"/>
  <c r="EB969" i="6" s="1"/>
  <c r="EA968" i="6"/>
  <c r="EB968" i="6" s="1"/>
  <c r="EA967" i="6"/>
  <c r="EB967" i="6" s="1"/>
  <c r="EA964" i="6"/>
  <c r="EB964" i="6" s="1"/>
  <c r="EA963" i="6"/>
  <c r="EB963" i="6" s="1"/>
  <c r="EA962" i="6"/>
  <c r="EB962" i="6" s="1"/>
  <c r="EA961" i="6"/>
  <c r="EA959" i="6"/>
  <c r="EB959" i="6" s="1"/>
  <c r="EA958" i="6"/>
  <c r="EB958" i="6" s="1"/>
  <c r="EA957" i="6"/>
  <c r="EB957" i="6" s="1"/>
  <c r="EA956" i="6"/>
  <c r="EB956" i="6" s="1"/>
  <c r="EA955" i="6"/>
  <c r="EB955" i="6" s="1"/>
  <c r="EA954" i="6"/>
  <c r="EB954" i="6" s="1"/>
  <c r="EA953" i="6"/>
  <c r="EB953" i="6" s="1"/>
  <c r="EA952" i="6"/>
  <c r="EB952" i="6" s="1"/>
  <c r="EA951" i="6"/>
  <c r="EB951" i="6" s="1"/>
  <c r="EA950" i="6"/>
  <c r="EB950" i="6" s="1"/>
  <c r="EA949" i="6"/>
  <c r="EB949" i="6" s="1"/>
  <c r="EA948" i="6"/>
  <c r="EB948" i="6" s="1"/>
  <c r="EA947" i="6"/>
  <c r="EB947" i="6" s="1"/>
  <c r="EA946" i="6"/>
  <c r="EB946" i="6" s="1"/>
  <c r="EA945" i="6"/>
  <c r="EB945" i="6" s="1"/>
  <c r="EA944" i="6"/>
  <c r="EB944" i="6" s="1"/>
  <c r="EA943" i="6"/>
  <c r="EB943" i="6" s="1"/>
  <c r="EA942" i="6"/>
  <c r="EB942" i="6" s="1"/>
  <c r="EA941" i="6"/>
  <c r="EB941" i="6" s="1"/>
  <c r="EA940" i="6"/>
  <c r="EB940" i="6" s="1"/>
  <c r="EA939" i="6"/>
  <c r="EB939" i="6" s="1"/>
  <c r="EA938" i="6"/>
  <c r="EB938" i="6" s="1"/>
  <c r="EA937" i="6"/>
  <c r="EB937" i="6" s="1"/>
  <c r="EA936" i="6"/>
  <c r="EB936" i="6" s="1"/>
  <c r="EA935" i="6"/>
  <c r="EB935" i="6" s="1"/>
  <c r="EA934" i="6"/>
  <c r="EB934" i="6" s="1"/>
  <c r="EA933" i="6"/>
  <c r="EB933" i="6" s="1"/>
  <c r="EA932" i="6"/>
  <c r="EB932" i="6" s="1"/>
  <c r="EA931" i="6"/>
  <c r="EB931" i="6" s="1"/>
  <c r="EA930" i="6"/>
  <c r="EB930" i="6" s="1"/>
  <c r="EA929" i="6"/>
  <c r="EB929" i="6" s="1"/>
  <c r="EA928" i="6"/>
  <c r="EB928" i="6" s="1"/>
  <c r="EA927" i="6"/>
  <c r="EB927" i="6" s="1"/>
  <c r="EA926" i="6"/>
  <c r="EB926" i="6" s="1"/>
  <c r="EA922" i="6"/>
  <c r="EB922" i="6" s="1"/>
  <c r="EA921" i="6"/>
  <c r="EB921" i="6" s="1"/>
  <c r="EA919" i="6"/>
  <c r="EB919" i="6" s="1"/>
  <c r="EA917" i="6"/>
  <c r="EB917" i="6" s="1"/>
  <c r="EA916" i="6"/>
  <c r="EB916" i="6" s="1"/>
  <c r="EA915" i="6"/>
  <c r="EB915" i="6" s="1"/>
  <c r="EA912" i="6"/>
  <c r="EB912" i="6" s="1"/>
  <c r="EA911" i="6"/>
  <c r="EB911" i="6" s="1"/>
  <c r="EA910" i="6"/>
  <c r="EB910" i="6" s="1"/>
  <c r="EA907" i="6"/>
  <c r="EB907" i="6" s="1"/>
  <c r="EA906" i="6"/>
  <c r="EB906" i="6" s="1"/>
  <c r="EA905" i="6"/>
  <c r="EB905" i="6" s="1"/>
  <c r="EA903" i="6"/>
  <c r="EB903" i="6" s="1"/>
  <c r="EA900" i="6"/>
  <c r="EB900" i="6" s="1"/>
  <c r="EA897" i="6"/>
  <c r="EB897" i="6" s="1"/>
  <c r="EA896" i="6"/>
  <c r="EB896" i="6" s="1"/>
  <c r="EA895" i="6"/>
  <c r="EB895" i="6" s="1"/>
  <c r="EA894" i="6"/>
  <c r="EA883" i="6"/>
  <c r="EB883" i="6" s="1"/>
  <c r="EA882" i="6"/>
  <c r="EB882" i="6" s="1"/>
  <c r="EA881" i="6"/>
  <c r="EV881" i="6" s="1"/>
  <c r="EA880" i="6"/>
  <c r="EB880" i="6" s="1"/>
  <c r="EU880" i="6" s="1"/>
  <c r="EA879" i="6"/>
  <c r="EB879" i="6" s="1"/>
  <c r="EU879" i="6" s="1"/>
  <c r="EA878" i="6"/>
  <c r="EB878" i="6" s="1"/>
  <c r="EU878" i="6" s="1"/>
  <c r="EA877" i="6"/>
  <c r="EB877" i="6" s="1"/>
  <c r="EU877" i="6" s="1"/>
  <c r="EA876" i="6"/>
  <c r="EB876" i="6" s="1"/>
  <c r="EU876" i="6" s="1"/>
  <c r="EA875" i="6"/>
  <c r="EB875" i="6" s="1"/>
  <c r="EU875" i="6" s="1"/>
  <c r="EA874" i="6"/>
  <c r="EB874" i="6" s="1"/>
  <c r="EU874" i="6" s="1"/>
  <c r="EA873" i="6"/>
  <c r="EB873" i="6" s="1"/>
  <c r="EU873" i="6" s="1"/>
  <c r="EA872" i="6"/>
  <c r="EB872" i="6" s="1"/>
  <c r="EU872" i="6" s="1"/>
  <c r="EA871" i="6"/>
  <c r="EB871" i="6" s="1"/>
  <c r="EU871" i="6" s="1"/>
  <c r="EA870" i="6"/>
  <c r="EB870" i="6" s="1"/>
  <c r="EU870" i="6" s="1"/>
  <c r="EA869" i="6"/>
  <c r="EB869" i="6" s="1"/>
  <c r="EU869" i="6" s="1"/>
  <c r="EA868" i="6"/>
  <c r="EB868" i="6" s="1"/>
  <c r="EU868" i="6" s="1"/>
  <c r="EA867" i="6"/>
  <c r="EB867" i="6" s="1"/>
  <c r="EU867" i="6" s="1"/>
  <c r="EA866" i="6"/>
  <c r="EB866" i="6" s="1"/>
  <c r="EU866" i="6" s="1"/>
  <c r="EA863" i="6"/>
  <c r="EB863" i="6" s="1"/>
  <c r="EA862" i="6"/>
  <c r="EB862" i="6" s="1"/>
  <c r="EU862" i="6" s="1"/>
  <c r="EA861" i="6"/>
  <c r="EB861" i="6" s="1"/>
  <c r="EU861" i="6" s="1"/>
  <c r="EA860" i="6"/>
  <c r="EB860" i="6" s="1"/>
  <c r="EU860" i="6" s="1"/>
  <c r="EA857" i="6"/>
  <c r="EB857" i="6" s="1"/>
  <c r="EA856" i="6"/>
  <c r="EB856" i="6" s="1"/>
  <c r="EU856" i="6" s="1"/>
  <c r="EA855" i="6"/>
  <c r="EB855" i="6" s="1"/>
  <c r="EU855" i="6" s="1"/>
  <c r="EA854" i="6"/>
  <c r="EB854" i="6" s="1"/>
  <c r="EU854" i="6" s="1"/>
  <c r="EA849" i="6"/>
  <c r="EB849" i="6" s="1"/>
  <c r="EU849" i="6" s="1"/>
  <c r="EA848" i="6"/>
  <c r="EB848" i="6" s="1"/>
  <c r="EU848" i="6" s="1"/>
  <c r="EA847" i="6"/>
  <c r="EB847" i="6" s="1"/>
  <c r="EU847" i="6" s="1"/>
  <c r="EA841" i="6"/>
  <c r="EB841" i="6" s="1"/>
  <c r="EU841" i="6" s="1"/>
  <c r="EU840" i="6"/>
  <c r="EU834" i="6"/>
  <c r="EA833" i="6"/>
  <c r="EB833" i="6" s="1"/>
  <c r="EU833" i="6" s="1"/>
  <c r="EA832" i="6"/>
  <c r="EB832" i="6" s="1"/>
  <c r="EU832" i="6" s="1"/>
  <c r="EA826" i="6"/>
  <c r="EB826" i="6" s="1"/>
  <c r="EU826" i="6" s="1"/>
  <c r="EA825" i="6"/>
  <c r="EB825" i="6" s="1"/>
  <c r="EU825" i="6" s="1"/>
  <c r="EA824" i="6"/>
  <c r="EB824" i="6" s="1"/>
  <c r="EU824" i="6" s="1"/>
  <c r="EA821" i="6"/>
  <c r="EB821" i="6" s="1"/>
  <c r="EA820" i="6"/>
  <c r="EB820" i="6" s="1"/>
  <c r="EU820" i="6" s="1"/>
  <c r="EA819" i="6"/>
  <c r="EV819" i="6" s="1"/>
  <c r="EA816" i="6"/>
  <c r="EB816" i="6" s="1"/>
  <c r="EA815" i="6"/>
  <c r="EB815" i="6" s="1"/>
  <c r="EU815" i="6" s="1"/>
  <c r="EA814" i="6"/>
  <c r="EV814" i="6" s="1"/>
  <c r="EA813" i="6"/>
  <c r="EB813" i="6" s="1"/>
  <c r="EU813" i="6" s="1"/>
  <c r="EA812" i="6"/>
  <c r="EB812" i="6" s="1"/>
  <c r="EU812" i="6" s="1"/>
  <c r="EA811" i="6"/>
  <c r="EB811" i="6" s="1"/>
  <c r="EU811" i="6" s="1"/>
  <c r="EA810" i="6"/>
  <c r="EV810" i="6" s="1"/>
  <c r="EA809" i="6"/>
  <c r="EB809" i="6" s="1"/>
  <c r="EU809" i="6" s="1"/>
  <c r="EA807" i="6"/>
  <c r="EB807" i="6" s="1"/>
  <c r="EA806" i="6"/>
  <c r="EV806" i="6" s="1"/>
  <c r="EA805" i="6"/>
  <c r="EB805" i="6" s="1"/>
  <c r="EU805" i="6" s="1"/>
  <c r="EA804" i="6"/>
  <c r="EB804" i="6" s="1"/>
  <c r="EU804" i="6" s="1"/>
  <c r="EA802" i="6"/>
  <c r="EB802" i="6" s="1"/>
  <c r="EA801" i="6"/>
  <c r="EV801" i="6" s="1"/>
  <c r="EA800" i="6"/>
  <c r="EB800" i="6" s="1"/>
  <c r="EU800" i="6" s="1"/>
  <c r="EA799" i="6"/>
  <c r="EB799" i="6" s="1"/>
  <c r="EU799" i="6" s="1"/>
  <c r="EA797" i="6"/>
  <c r="EB797" i="6" s="1"/>
  <c r="EA796" i="6"/>
  <c r="EV796" i="6" s="1"/>
  <c r="EA795" i="6"/>
  <c r="EB795" i="6" s="1"/>
  <c r="EU795" i="6" s="1"/>
  <c r="EA794" i="6"/>
  <c r="EB794" i="6" s="1"/>
  <c r="EU794" i="6" s="1"/>
  <c r="EA792" i="6"/>
  <c r="EB792" i="6" s="1"/>
  <c r="EA791" i="6"/>
  <c r="EV791" i="6" s="1"/>
  <c r="EA790" i="6"/>
  <c r="EB790" i="6" s="1"/>
  <c r="EU790" i="6" s="1"/>
  <c r="EA789" i="6"/>
  <c r="EB789" i="6" s="1"/>
  <c r="EU789" i="6" s="1"/>
  <c r="EA787" i="6"/>
  <c r="EB787" i="6" s="1"/>
  <c r="EA786" i="6"/>
  <c r="EV786" i="6" s="1"/>
  <c r="EA785" i="6"/>
  <c r="EB785" i="6" s="1"/>
  <c r="EU785" i="6" s="1"/>
  <c r="EA784" i="6"/>
  <c r="EB784" i="6" s="1"/>
  <c r="EU784" i="6" s="1"/>
  <c r="EA782" i="6"/>
  <c r="EB782" i="6" s="1"/>
  <c r="EA781" i="6"/>
  <c r="EA780" i="6"/>
  <c r="EB780" i="6" s="1"/>
  <c r="EU780" i="6" s="1"/>
  <c r="EA779" i="6"/>
  <c r="EB779" i="6" s="1"/>
  <c r="EU779" i="6" s="1"/>
  <c r="EA777" i="6"/>
  <c r="EB777" i="6" s="1"/>
  <c r="EA776" i="6"/>
  <c r="EA775" i="6"/>
  <c r="EB775" i="6" s="1"/>
  <c r="EU775" i="6" s="1"/>
  <c r="EA774" i="6"/>
  <c r="EB774" i="6" s="1"/>
  <c r="EU774" i="6" s="1"/>
  <c r="EA772" i="6"/>
  <c r="EB772" i="6" s="1"/>
  <c r="EA771" i="6"/>
  <c r="EA770" i="6"/>
  <c r="EB770" i="6" s="1"/>
  <c r="EU770" i="6" s="1"/>
  <c r="EA769" i="6"/>
  <c r="EB769" i="6" s="1"/>
  <c r="EU769" i="6" s="1"/>
  <c r="EA767" i="6"/>
  <c r="EB767" i="6" s="1"/>
  <c r="EA766" i="6"/>
  <c r="EA765" i="6"/>
  <c r="EB765" i="6" s="1"/>
  <c r="EU765" i="6" s="1"/>
  <c r="EA764" i="6"/>
  <c r="EB764" i="6" s="1"/>
  <c r="EU764" i="6" s="1"/>
  <c r="EA762" i="6"/>
  <c r="EB762" i="6" s="1"/>
  <c r="EA761" i="6"/>
  <c r="EA760" i="6"/>
  <c r="EB760" i="6" s="1"/>
  <c r="EU760" i="6" s="1"/>
  <c r="EA759" i="6"/>
  <c r="EB759" i="6" s="1"/>
  <c r="EU759" i="6" s="1"/>
  <c r="EA757" i="6"/>
  <c r="EB757" i="6" s="1"/>
  <c r="EA756" i="6"/>
  <c r="EA755" i="6"/>
  <c r="EB755" i="6" s="1"/>
  <c r="EU755" i="6" s="1"/>
  <c r="EA754" i="6"/>
  <c r="EB754" i="6" s="1"/>
  <c r="EU754" i="6" s="1"/>
  <c r="EA752" i="6"/>
  <c r="EB752" i="6" s="1"/>
  <c r="EA751" i="6"/>
  <c r="EA750" i="6"/>
  <c r="EB750" i="6" s="1"/>
  <c r="EU750" i="6" s="1"/>
  <c r="EA749" i="6"/>
  <c r="EB749" i="6" s="1"/>
  <c r="EU749" i="6" s="1"/>
  <c r="EA747" i="6"/>
  <c r="EB747" i="6" s="1"/>
  <c r="EA746" i="6"/>
  <c r="EA745" i="6"/>
  <c r="EB745" i="6" s="1"/>
  <c r="EU745" i="6" s="1"/>
  <c r="EA744" i="6"/>
  <c r="EB744" i="6" s="1"/>
  <c r="EU744" i="6" s="1"/>
  <c r="EA742" i="6"/>
  <c r="EB742" i="6" s="1"/>
  <c r="EA741" i="6"/>
  <c r="EA740" i="6"/>
  <c r="EB740" i="6" s="1"/>
  <c r="EU740" i="6" s="1"/>
  <c r="EA739" i="6"/>
  <c r="EB739" i="6" s="1"/>
  <c r="EU739" i="6" s="1"/>
  <c r="EA737" i="6"/>
  <c r="EB737" i="6" s="1"/>
  <c r="EA736" i="6"/>
  <c r="EA735" i="6"/>
  <c r="EB735" i="6" s="1"/>
  <c r="EU735" i="6" s="1"/>
  <c r="EA734" i="6"/>
  <c r="EB734" i="6" s="1"/>
  <c r="EU734" i="6" s="1"/>
  <c r="EA732" i="6"/>
  <c r="EB732" i="6" s="1"/>
  <c r="EA731" i="6"/>
  <c r="EA730" i="6"/>
  <c r="EB730" i="6" s="1"/>
  <c r="EU730" i="6" s="1"/>
  <c r="EA729" i="6"/>
  <c r="EB729" i="6" s="1"/>
  <c r="EU729" i="6" s="1"/>
  <c r="EA727" i="6"/>
  <c r="EB727" i="6" s="1"/>
  <c r="EA726" i="6"/>
  <c r="EA725" i="6"/>
  <c r="EB725" i="6" s="1"/>
  <c r="EU725" i="6" s="1"/>
  <c r="EA724" i="6"/>
  <c r="EB724" i="6" s="1"/>
  <c r="EU724" i="6" s="1"/>
  <c r="EA722" i="6"/>
  <c r="EB722" i="6" s="1"/>
  <c r="EA721" i="6"/>
  <c r="EA720" i="6"/>
  <c r="EB720" i="6" s="1"/>
  <c r="EU720" i="6" s="1"/>
  <c r="EA719" i="6"/>
  <c r="EB719" i="6" s="1"/>
  <c r="EU719" i="6" s="1"/>
  <c r="EA717" i="6"/>
  <c r="EB717" i="6" s="1"/>
  <c r="EA716" i="6"/>
  <c r="EA715" i="6"/>
  <c r="EB715" i="6" s="1"/>
  <c r="EU715" i="6" s="1"/>
  <c r="EA714" i="6"/>
  <c r="EB714" i="6" s="1"/>
  <c r="EU714" i="6" s="1"/>
  <c r="EA712" i="6"/>
  <c r="EB712" i="6" s="1"/>
  <c r="EA711" i="6"/>
  <c r="EA710" i="6"/>
  <c r="EB710" i="6" s="1"/>
  <c r="EU710" i="6" s="1"/>
  <c r="EA709" i="6"/>
  <c r="EB709" i="6" s="1"/>
  <c r="EU709" i="6" s="1"/>
  <c r="EA707" i="6"/>
  <c r="EB707" i="6" s="1"/>
  <c r="EA706" i="6"/>
  <c r="EA705" i="6"/>
  <c r="EB705" i="6" s="1"/>
  <c r="EU705" i="6" s="1"/>
  <c r="EA704" i="6"/>
  <c r="EB704" i="6" s="1"/>
  <c r="EU704" i="6" s="1"/>
  <c r="EA702" i="6"/>
  <c r="EB702" i="6" s="1"/>
  <c r="EA701" i="6"/>
  <c r="EA700" i="6"/>
  <c r="EB700" i="6" s="1"/>
  <c r="EU700" i="6" s="1"/>
  <c r="EA699" i="6"/>
  <c r="EB699" i="6" s="1"/>
  <c r="EU699" i="6" s="1"/>
  <c r="EA697" i="6"/>
  <c r="EB697" i="6" s="1"/>
  <c r="EA696" i="6"/>
  <c r="EA695" i="6"/>
  <c r="EB695" i="6" s="1"/>
  <c r="EU695" i="6" s="1"/>
  <c r="EA694" i="6"/>
  <c r="EB694" i="6" s="1"/>
  <c r="EU694" i="6" s="1"/>
  <c r="EA692" i="6"/>
  <c r="EB692" i="6" s="1"/>
  <c r="EA691" i="6"/>
  <c r="EA690" i="6"/>
  <c r="EB690" i="6" s="1"/>
  <c r="EU690" i="6" s="1"/>
  <c r="EA689" i="6"/>
  <c r="EB689" i="6" s="1"/>
  <c r="EU689" i="6" s="1"/>
  <c r="EA687" i="6"/>
  <c r="EB687" i="6" s="1"/>
  <c r="EA686" i="6"/>
  <c r="EA685" i="6"/>
  <c r="EB685" i="6" s="1"/>
  <c r="EU685" i="6" s="1"/>
  <c r="EA684" i="6"/>
  <c r="EB684" i="6" s="1"/>
  <c r="EU684" i="6" s="1"/>
  <c r="EA682" i="6"/>
  <c r="EB682" i="6" s="1"/>
  <c r="EA681" i="6"/>
  <c r="EA680" i="6"/>
  <c r="EB680" i="6" s="1"/>
  <c r="EU680" i="6" s="1"/>
  <c r="EA679" i="6"/>
  <c r="EB679" i="6" s="1"/>
  <c r="EU679" i="6" s="1"/>
  <c r="EA677" i="6"/>
  <c r="EB677" i="6" s="1"/>
  <c r="EA676" i="6"/>
  <c r="EA675" i="6"/>
  <c r="EB675" i="6" s="1"/>
  <c r="EU675" i="6" s="1"/>
  <c r="EA674" i="6"/>
  <c r="EB674" i="6" s="1"/>
  <c r="EU674" i="6" s="1"/>
  <c r="EA672" i="6"/>
  <c r="EB672" i="6" s="1"/>
  <c r="EA671" i="6"/>
  <c r="EA670" i="6"/>
  <c r="EB670" i="6" s="1"/>
  <c r="EU670" i="6" s="1"/>
  <c r="EA669" i="6"/>
  <c r="EB669" i="6" s="1"/>
  <c r="EU669" i="6" s="1"/>
  <c r="EA667" i="6"/>
  <c r="EB667" i="6" s="1"/>
  <c r="EA666" i="6"/>
  <c r="EA665" i="6"/>
  <c r="EB665" i="6" s="1"/>
  <c r="EU665" i="6" s="1"/>
  <c r="EA664" i="6"/>
  <c r="EB664" i="6" s="1"/>
  <c r="EU664" i="6" s="1"/>
  <c r="EA662" i="6"/>
  <c r="EB662" i="6" s="1"/>
  <c r="EA661" i="6"/>
  <c r="EA660" i="6"/>
  <c r="EB660" i="6" s="1"/>
  <c r="EU660" i="6" s="1"/>
  <c r="EA659" i="6"/>
  <c r="EB659" i="6" s="1"/>
  <c r="EU659" i="6" s="1"/>
  <c r="EA657" i="6"/>
  <c r="EB657" i="6" s="1"/>
  <c r="EA656" i="6"/>
  <c r="EA655" i="6"/>
  <c r="EB655" i="6" s="1"/>
  <c r="EU655" i="6" s="1"/>
  <c r="EA652" i="6"/>
  <c r="EB652" i="6" s="1"/>
  <c r="EA651" i="6"/>
  <c r="EA650" i="6"/>
  <c r="EB650" i="6" s="1"/>
  <c r="EU650" i="6" s="1"/>
  <c r="EA649" i="6"/>
  <c r="EB649" i="6" s="1"/>
  <c r="EU649" i="6" s="1"/>
  <c r="EA647" i="6"/>
  <c r="EB647" i="6" s="1"/>
  <c r="EA646" i="6"/>
  <c r="EA645" i="6"/>
  <c r="EB645" i="6" s="1"/>
  <c r="EU645" i="6" s="1"/>
  <c r="EA644" i="6"/>
  <c r="EB644" i="6" s="1"/>
  <c r="EU644" i="6" s="1"/>
  <c r="EA642" i="6"/>
  <c r="EB642" i="6" s="1"/>
  <c r="EA641" i="6"/>
  <c r="EA640" i="6"/>
  <c r="EB640" i="6" s="1"/>
  <c r="EU640" i="6" s="1"/>
  <c r="EA637" i="6"/>
  <c r="EB637" i="6" s="1"/>
  <c r="EA636" i="6"/>
  <c r="EA635" i="6"/>
  <c r="EB635" i="6" s="1"/>
  <c r="EU635" i="6" s="1"/>
  <c r="EA634" i="6"/>
  <c r="EB634" i="6" s="1"/>
  <c r="EU634" i="6" s="1"/>
  <c r="EA632" i="6"/>
  <c r="EB632" i="6" s="1"/>
  <c r="EA631" i="6"/>
  <c r="EA630" i="6"/>
  <c r="EB630" i="6" s="1"/>
  <c r="EU630" i="6" s="1"/>
  <c r="EA629" i="6"/>
  <c r="EB629" i="6" s="1"/>
  <c r="EU629" i="6" s="1"/>
  <c r="EA628" i="6"/>
  <c r="EB628" i="6" s="1"/>
  <c r="EU628" i="6" s="1"/>
  <c r="EA627" i="6"/>
  <c r="EB627" i="6" s="1"/>
  <c r="EU627" i="6" s="1"/>
  <c r="EA626" i="6"/>
  <c r="EB626" i="6" s="1"/>
  <c r="EU626" i="6" s="1"/>
  <c r="EA625" i="6"/>
  <c r="EB625" i="6" s="1"/>
  <c r="EU625" i="6" s="1"/>
  <c r="EA624" i="6"/>
  <c r="EB624" i="6" s="1"/>
  <c r="EU624" i="6" s="1"/>
  <c r="EA623" i="6"/>
  <c r="EB623" i="6" s="1"/>
  <c r="EU623" i="6" s="1"/>
  <c r="EA622" i="6"/>
  <c r="EB622" i="6" s="1"/>
  <c r="EU622" i="6" s="1"/>
  <c r="EA621" i="6"/>
  <c r="EB621" i="6" s="1"/>
  <c r="EU621" i="6" s="1"/>
  <c r="EA620" i="6"/>
  <c r="EB620" i="6" s="1"/>
  <c r="EU620" i="6" s="1"/>
  <c r="EA619" i="6"/>
  <c r="EB619" i="6" s="1"/>
  <c r="EU619" i="6" s="1"/>
  <c r="EA618" i="6"/>
  <c r="EB618" i="6" s="1"/>
  <c r="EU618" i="6" s="1"/>
  <c r="EA617" i="6"/>
  <c r="EB617" i="6" s="1"/>
  <c r="EU617" i="6" s="1"/>
  <c r="EA616" i="6"/>
  <c r="EB616" i="6" s="1"/>
  <c r="EU616" i="6" s="1"/>
  <c r="EA615" i="6"/>
  <c r="EB615" i="6" s="1"/>
  <c r="EU615" i="6" s="1"/>
  <c r="EA614" i="6"/>
  <c r="EB614" i="6" s="1"/>
  <c r="EU614" i="6" s="1"/>
  <c r="EA613" i="6"/>
  <c r="EB613" i="6" s="1"/>
  <c r="EU613" i="6" s="1"/>
  <c r="EA612" i="6"/>
  <c r="EB612" i="6" s="1"/>
  <c r="EU612" i="6" s="1"/>
  <c r="EA611" i="6"/>
  <c r="EB611" i="6" s="1"/>
  <c r="EU611" i="6" s="1"/>
  <c r="EA610" i="6"/>
  <c r="EB610" i="6" s="1"/>
  <c r="EU610" i="6" s="1"/>
  <c r="EA609" i="6"/>
  <c r="EB609" i="6" s="1"/>
  <c r="EU609" i="6" s="1"/>
  <c r="EA608" i="6"/>
  <c r="EB608" i="6" s="1"/>
  <c r="EU608" i="6" s="1"/>
  <c r="EA607" i="6"/>
  <c r="EB607" i="6" s="1"/>
  <c r="EU607" i="6" s="1"/>
  <c r="EA606" i="6"/>
  <c r="EB606" i="6" s="1"/>
  <c r="EU606" i="6" s="1"/>
  <c r="EA605" i="6"/>
  <c r="EB605" i="6" s="1"/>
  <c r="EU605" i="6" s="1"/>
  <c r="EA604" i="6"/>
  <c r="EB604" i="6" s="1"/>
  <c r="EU604" i="6" s="1"/>
  <c r="EA603" i="6"/>
  <c r="EB603" i="6" s="1"/>
  <c r="EU603" i="6" s="1"/>
  <c r="EA602" i="6"/>
  <c r="EB602" i="6" s="1"/>
  <c r="EU602" i="6" s="1"/>
  <c r="EA601" i="6"/>
  <c r="EB601" i="6" s="1"/>
  <c r="EU601" i="6" s="1"/>
  <c r="EA600" i="6"/>
  <c r="EB600" i="6" s="1"/>
  <c r="EU600" i="6" s="1"/>
  <c r="EA599" i="6"/>
  <c r="EB599" i="6" s="1"/>
  <c r="EU599" i="6" s="1"/>
  <c r="EA598" i="6"/>
  <c r="EB598" i="6" s="1"/>
  <c r="EU598" i="6" s="1"/>
  <c r="EA597" i="6"/>
  <c r="EB597" i="6" s="1"/>
  <c r="EU597" i="6" s="1"/>
  <c r="EA596" i="6"/>
  <c r="EB596" i="6" s="1"/>
  <c r="EU596" i="6" s="1"/>
  <c r="EA595" i="6"/>
  <c r="EB595" i="6" s="1"/>
  <c r="EU595" i="6" s="1"/>
  <c r="EA594" i="6"/>
  <c r="EB594" i="6" s="1"/>
  <c r="EU594" i="6" s="1"/>
  <c r="EA593" i="6"/>
  <c r="EB593" i="6" s="1"/>
  <c r="EU593" i="6" s="1"/>
  <c r="EA592" i="6"/>
  <c r="EB592" i="6" s="1"/>
  <c r="EU592" i="6" s="1"/>
  <c r="EA591" i="6"/>
  <c r="EB591" i="6" s="1"/>
  <c r="EU591" i="6" s="1"/>
  <c r="EA590" i="6"/>
  <c r="EB590" i="6" s="1"/>
  <c r="EU590" i="6" s="1"/>
  <c r="EA589" i="6"/>
  <c r="EB589" i="6" s="1"/>
  <c r="EU589" i="6" s="1"/>
  <c r="EA588" i="6"/>
  <c r="EB588" i="6" s="1"/>
  <c r="EU588" i="6" s="1"/>
  <c r="EA587" i="6"/>
  <c r="EB587" i="6" s="1"/>
  <c r="EU587" i="6" s="1"/>
  <c r="EA586" i="6"/>
  <c r="EB586" i="6" s="1"/>
  <c r="EU586" i="6" s="1"/>
  <c r="EA585" i="6"/>
  <c r="EB585" i="6" s="1"/>
  <c r="EU585" i="6" s="1"/>
  <c r="EA584" i="6"/>
  <c r="EB584" i="6" s="1"/>
  <c r="EU584" i="6" s="1"/>
  <c r="EA583" i="6"/>
  <c r="EB583" i="6" s="1"/>
  <c r="EU583" i="6" s="1"/>
  <c r="EA582" i="6"/>
  <c r="EB582" i="6" s="1"/>
  <c r="EU582" i="6" s="1"/>
  <c r="EA581" i="6"/>
  <c r="EB581" i="6" s="1"/>
  <c r="EU581" i="6" s="1"/>
  <c r="EA580" i="6"/>
  <c r="EB580" i="6" s="1"/>
  <c r="EU580" i="6" s="1"/>
  <c r="EA579" i="6"/>
  <c r="EB579" i="6" s="1"/>
  <c r="EU579" i="6" s="1"/>
  <c r="EA578" i="6"/>
  <c r="EB578" i="6" s="1"/>
  <c r="EU578" i="6" s="1"/>
  <c r="EA577" i="6"/>
  <c r="EB577" i="6" s="1"/>
  <c r="EU577" i="6" s="1"/>
  <c r="EA576" i="6"/>
  <c r="EB576" i="6" s="1"/>
  <c r="EU576" i="6" s="1"/>
  <c r="EA575" i="6"/>
  <c r="EB575" i="6" s="1"/>
  <c r="EU575" i="6" s="1"/>
  <c r="EA574" i="6"/>
  <c r="EB574" i="6" s="1"/>
  <c r="EU574" i="6" s="1"/>
  <c r="EA573" i="6"/>
  <c r="EB573" i="6" s="1"/>
  <c r="EU573" i="6" s="1"/>
  <c r="EA572" i="6"/>
  <c r="EB572" i="6" s="1"/>
  <c r="EU572" i="6" s="1"/>
  <c r="EA571" i="6"/>
  <c r="EA570" i="6"/>
  <c r="EB570" i="6" s="1"/>
  <c r="EU570" i="6" s="1"/>
  <c r="EA569" i="6"/>
  <c r="EB569" i="6" s="1"/>
  <c r="EU569" i="6" s="1"/>
  <c r="EA568" i="6"/>
  <c r="EB568" i="6" s="1"/>
  <c r="EU568" i="6" s="1"/>
  <c r="EA567" i="6"/>
  <c r="EB567" i="6" s="1"/>
  <c r="EU567" i="6" s="1"/>
  <c r="EA566" i="6"/>
  <c r="EA565" i="6"/>
  <c r="EB565" i="6" s="1"/>
  <c r="EU565" i="6" s="1"/>
  <c r="EA564" i="6"/>
  <c r="EB564" i="6" s="1"/>
  <c r="EU564" i="6" s="1"/>
  <c r="EA563" i="6"/>
  <c r="EB563" i="6" s="1"/>
  <c r="EU563" i="6" s="1"/>
  <c r="EA562" i="6"/>
  <c r="EB562" i="6" s="1"/>
  <c r="EU562" i="6" s="1"/>
  <c r="EA561" i="6"/>
  <c r="EB561" i="6" s="1"/>
  <c r="EU561" i="6" s="1"/>
  <c r="EA560" i="6"/>
  <c r="EB560" i="6" s="1"/>
  <c r="EU560" i="6" s="1"/>
  <c r="EA559" i="6"/>
  <c r="EB559" i="6" s="1"/>
  <c r="EU559" i="6" s="1"/>
  <c r="EA558" i="6"/>
  <c r="EB558" i="6" s="1"/>
  <c r="EU558" i="6" s="1"/>
  <c r="EA557" i="6"/>
  <c r="EB557" i="6" s="1"/>
  <c r="EU557" i="6" s="1"/>
  <c r="EA556" i="6"/>
  <c r="EB556" i="6" s="1"/>
  <c r="EU556" i="6" s="1"/>
  <c r="EA555" i="6"/>
  <c r="EB555" i="6" s="1"/>
  <c r="EU555" i="6" s="1"/>
  <c r="EA554" i="6"/>
  <c r="EB554" i="6" s="1"/>
  <c r="EU554" i="6" s="1"/>
  <c r="EA553" i="6"/>
  <c r="EB553" i="6" s="1"/>
  <c r="EU553" i="6" s="1"/>
  <c r="EA552" i="6"/>
  <c r="EB552" i="6" s="1"/>
  <c r="EU552" i="6" s="1"/>
  <c r="EA551" i="6"/>
  <c r="EB551" i="6" s="1"/>
  <c r="EU551" i="6" s="1"/>
  <c r="EA550" i="6"/>
  <c r="EB550" i="6" s="1"/>
  <c r="EU550" i="6" s="1"/>
  <c r="EA549" i="6"/>
  <c r="EB549" i="6" s="1"/>
  <c r="EU549" i="6" s="1"/>
  <c r="EA548" i="6"/>
  <c r="EB548" i="6" s="1"/>
  <c r="EU548" i="6" s="1"/>
  <c r="EA547" i="6"/>
  <c r="EB547" i="6" s="1"/>
  <c r="EU547" i="6" s="1"/>
  <c r="EA546" i="6"/>
  <c r="EB546" i="6" s="1"/>
  <c r="EU546" i="6" s="1"/>
  <c r="EA545" i="6"/>
  <c r="EB545" i="6" s="1"/>
  <c r="EU545" i="6" s="1"/>
  <c r="EA544" i="6"/>
  <c r="EB544" i="6" s="1"/>
  <c r="EU544" i="6" s="1"/>
  <c r="EA543" i="6"/>
  <c r="EB543" i="6" s="1"/>
  <c r="EU543" i="6" s="1"/>
  <c r="EA542" i="6"/>
  <c r="EB542" i="6" s="1"/>
  <c r="EU542" i="6" s="1"/>
  <c r="EA541" i="6"/>
  <c r="EB541" i="6" s="1"/>
  <c r="EU541" i="6" s="1"/>
  <c r="EA540" i="6"/>
  <c r="EB540" i="6" s="1"/>
  <c r="EU540" i="6" s="1"/>
  <c r="EA539" i="6"/>
  <c r="EB539" i="6" s="1"/>
  <c r="EU539" i="6" s="1"/>
  <c r="EA537" i="6"/>
  <c r="EB537" i="6" s="1"/>
  <c r="EA536" i="6"/>
  <c r="EB536" i="6" s="1"/>
  <c r="EU536" i="6" s="1"/>
  <c r="EA534" i="6"/>
  <c r="EB534" i="6" s="1"/>
  <c r="EA533" i="6"/>
  <c r="EB533" i="6" s="1"/>
  <c r="EU533" i="6" s="1"/>
  <c r="EA532" i="6"/>
  <c r="EB532" i="6" s="1"/>
  <c r="EU532" i="6" s="1"/>
  <c r="EA531" i="6"/>
  <c r="EB531" i="6" s="1"/>
  <c r="EA522" i="6"/>
  <c r="EB522" i="6" s="1"/>
  <c r="EA521" i="6"/>
  <c r="EB521" i="6" s="1"/>
  <c r="EA520" i="6"/>
  <c r="EB520" i="6" s="1"/>
  <c r="EA519" i="6"/>
  <c r="EB519" i="6" s="1"/>
  <c r="EA518" i="6"/>
  <c r="EB518" i="6" s="1"/>
  <c r="EA517" i="6"/>
  <c r="EB517" i="6" s="1"/>
  <c r="EA516" i="6"/>
  <c r="EB516" i="6" s="1"/>
  <c r="EA512" i="6"/>
  <c r="EA509" i="6"/>
  <c r="EA508" i="6"/>
  <c r="EA507" i="6"/>
  <c r="EA506" i="6"/>
  <c r="EA504" i="6"/>
  <c r="EA503" i="6"/>
  <c r="EA502" i="6"/>
  <c r="EA501" i="6"/>
  <c r="EA499" i="6"/>
  <c r="EA498" i="6"/>
  <c r="EA497" i="6"/>
  <c r="EA496" i="6"/>
  <c r="EA494" i="6"/>
  <c r="EA493" i="6"/>
  <c r="EA492" i="6"/>
  <c r="EA491" i="6"/>
  <c r="EA489" i="6"/>
  <c r="EA488" i="6"/>
  <c r="EA487" i="6"/>
  <c r="EA486" i="6"/>
  <c r="EA484" i="6"/>
  <c r="EA483" i="6"/>
  <c r="EA482" i="6"/>
  <c r="EA481" i="6"/>
  <c r="EA479" i="6"/>
  <c r="EA478" i="6"/>
  <c r="EA477" i="6"/>
  <c r="EA476" i="6"/>
  <c r="EA474" i="6"/>
  <c r="EA473" i="6"/>
  <c r="EA472" i="6"/>
  <c r="EA471" i="6"/>
  <c r="EA469" i="6"/>
  <c r="EA468" i="6"/>
  <c r="EA467" i="6"/>
  <c r="EA466" i="6"/>
  <c r="EA464" i="6"/>
  <c r="EA463" i="6"/>
  <c r="EA462" i="6"/>
  <c r="EA461" i="6"/>
  <c r="EA459" i="6"/>
  <c r="EA458" i="6"/>
  <c r="EA457" i="6"/>
  <c r="EA456" i="6"/>
  <c r="EA454" i="6"/>
  <c r="EA453" i="6"/>
  <c r="EA452" i="6"/>
  <c r="EA451" i="6"/>
  <c r="EA449" i="6"/>
  <c r="EA448" i="6"/>
  <c r="EA447" i="6"/>
  <c r="EA446" i="6"/>
  <c r="EA444" i="6"/>
  <c r="EA440" i="6"/>
  <c r="EA439" i="6"/>
  <c r="EA435" i="6"/>
  <c r="EA434" i="6"/>
  <c r="EA430" i="6"/>
  <c r="EA429" i="6"/>
  <c r="EA425" i="6"/>
  <c r="EA424" i="6"/>
  <c r="EA420" i="6"/>
  <c r="EA419" i="6"/>
  <c r="EA415" i="6"/>
  <c r="EA414" i="6"/>
  <c r="EA410" i="6"/>
  <c r="EA405" i="6"/>
  <c r="EA404" i="6"/>
  <c r="EA400" i="6"/>
  <c r="EA399" i="6"/>
  <c r="EA395" i="6"/>
  <c r="EA394" i="6"/>
  <c r="EA390" i="6"/>
  <c r="EA389" i="6"/>
  <c r="EA388" i="6"/>
  <c r="EA385" i="6"/>
  <c r="EA384" i="6"/>
  <c r="EA383" i="6"/>
  <c r="EA381" i="6"/>
  <c r="EA380" i="6"/>
  <c r="EA379" i="6"/>
  <c r="EA378" i="6"/>
  <c r="EA377" i="6"/>
  <c r="EA376" i="6"/>
  <c r="EA375" i="6"/>
  <c r="EA374" i="6"/>
  <c r="EA373" i="6"/>
  <c r="EA372" i="6"/>
  <c r="EA371" i="6"/>
  <c r="EA367" i="6"/>
  <c r="EA366" i="6"/>
  <c r="EA362" i="6"/>
  <c r="EA361" i="6"/>
  <c r="EA357" i="6"/>
  <c r="EA356" i="6"/>
  <c r="EA352" i="6"/>
  <c r="EA351" i="6"/>
  <c r="EA347" i="6"/>
  <c r="EA346" i="6"/>
  <c r="EA342" i="6"/>
  <c r="EA341" i="6"/>
  <c r="EA340" i="6"/>
  <c r="EA337" i="6"/>
  <c r="EA336" i="6"/>
  <c r="EA332" i="6"/>
  <c r="EA331" i="6"/>
  <c r="EA327" i="6"/>
  <c r="EA326" i="6"/>
  <c r="EA325" i="6"/>
  <c r="EA322" i="6"/>
  <c r="EA321" i="6"/>
  <c r="EA320" i="6"/>
  <c r="EA317" i="6"/>
  <c r="EA316" i="6"/>
  <c r="EA315" i="6"/>
  <c r="EA314" i="6"/>
  <c r="EA312" i="6"/>
  <c r="EA311" i="6"/>
  <c r="EA310" i="6"/>
  <c r="EA309" i="6"/>
  <c r="EA307" i="6"/>
  <c r="EA306" i="6"/>
  <c r="EA305" i="6"/>
  <c r="EA304" i="6"/>
  <c r="EA303" i="6"/>
  <c r="EA302" i="6"/>
  <c r="EA301" i="6"/>
  <c r="EA300" i="6"/>
  <c r="EA294" i="6"/>
  <c r="EA293" i="6"/>
  <c r="EA291" i="6"/>
  <c r="EA290" i="6"/>
  <c r="EA285" i="6"/>
  <c r="EA284" i="6"/>
  <c r="EA282" i="6"/>
  <c r="EA281" i="6"/>
  <c r="EA277" i="6"/>
  <c r="EA276" i="6"/>
  <c r="EA274" i="6"/>
  <c r="EA273" i="6"/>
  <c r="EA269" i="6"/>
  <c r="EA268" i="6"/>
  <c r="EA266" i="6"/>
  <c r="EA265" i="6"/>
  <c r="EA260" i="6"/>
  <c r="EA259" i="6"/>
  <c r="EA257" i="6"/>
  <c r="EA256" i="6"/>
  <c r="EA252" i="6"/>
  <c r="EA251" i="6"/>
  <c r="EA249" i="6"/>
  <c r="EA248" i="6"/>
  <c r="EA246" i="6"/>
  <c r="EA245" i="6"/>
  <c r="EA244" i="6"/>
  <c r="EA243" i="6"/>
  <c r="EA242" i="6"/>
  <c r="EA241" i="6"/>
  <c r="EA240" i="6"/>
  <c r="EA239" i="6"/>
  <c r="EA238" i="6"/>
  <c r="EA237" i="6"/>
  <c r="EA236" i="6"/>
  <c r="EA234" i="6"/>
  <c r="EA232" i="6"/>
  <c r="EA231" i="6"/>
  <c r="EA230" i="6"/>
  <c r="EA229" i="6"/>
  <c r="EA228" i="6"/>
  <c r="EA223" i="6"/>
  <c r="EA222" i="6"/>
  <c r="EA221" i="6"/>
  <c r="EA218" i="6"/>
  <c r="EA217" i="6"/>
  <c r="EA216" i="6"/>
  <c r="EA215" i="6"/>
  <c r="EA211" i="6"/>
  <c r="EA210" i="6"/>
  <c r="EA209" i="6"/>
  <c r="EA208" i="6"/>
  <c r="EA206" i="6"/>
  <c r="EA205" i="6"/>
  <c r="EA204" i="6"/>
  <c r="EA202" i="6"/>
  <c r="EA201" i="6"/>
  <c r="EA200" i="6"/>
  <c r="EA198" i="6"/>
  <c r="EA197" i="6"/>
  <c r="EA196" i="6"/>
  <c r="EA194" i="6"/>
  <c r="EA193" i="6"/>
  <c r="EA192" i="6"/>
  <c r="EA190" i="6"/>
  <c r="EA189" i="6"/>
  <c r="EA188" i="6"/>
  <c r="EA186" i="6"/>
  <c r="EA185" i="6"/>
  <c r="EA184" i="6"/>
  <c r="EA182" i="6"/>
  <c r="EA181" i="6"/>
  <c r="EA180" i="6"/>
  <c r="EA178" i="6"/>
  <c r="EA177" i="6"/>
  <c r="EA174" i="6"/>
  <c r="EA173" i="6"/>
  <c r="EA172" i="6"/>
  <c r="EA170" i="6"/>
  <c r="EA169" i="6"/>
  <c r="EA168" i="6"/>
  <c r="EA165" i="6"/>
  <c r="EA164" i="6"/>
  <c r="EA161" i="6"/>
  <c r="EA160" i="6"/>
  <c r="EA159" i="6"/>
  <c r="EA157" i="6"/>
  <c r="EA156" i="6"/>
  <c r="EA155" i="6"/>
  <c r="EA153" i="6"/>
  <c r="EA152" i="6"/>
  <c r="EA150" i="6"/>
  <c r="EA149" i="6"/>
  <c r="EA147" i="6"/>
  <c r="EA146" i="6"/>
  <c r="EA144" i="6"/>
  <c r="EA143" i="6"/>
  <c r="EA142" i="6"/>
  <c r="EA140" i="6"/>
  <c r="EA139" i="6"/>
  <c r="EA138" i="6"/>
  <c r="EA136" i="6"/>
  <c r="EA135" i="6"/>
  <c r="EA131" i="6"/>
  <c r="EA130" i="6"/>
  <c r="EA129" i="6"/>
  <c r="EA128" i="6"/>
  <c r="EA126" i="6"/>
  <c r="EA125" i="6"/>
  <c r="EA124" i="6"/>
  <c r="EA123" i="6"/>
  <c r="EA121" i="6"/>
  <c r="EA120" i="6"/>
  <c r="EA119" i="6"/>
  <c r="EA118" i="6"/>
  <c r="EA116" i="6"/>
  <c r="EA115" i="6"/>
  <c r="EA114" i="6"/>
  <c r="EA112" i="6"/>
  <c r="EA111" i="6"/>
  <c r="EA110" i="6"/>
  <c r="EA106" i="6"/>
  <c r="EA105" i="6"/>
  <c r="EA104" i="6"/>
  <c r="EA101" i="6"/>
  <c r="EV101" i="6" s="1"/>
  <c r="EA100" i="6"/>
  <c r="EV100" i="6" s="1"/>
  <c r="EA99" i="6"/>
  <c r="EV99" i="6" s="1"/>
  <c r="EA97" i="6"/>
  <c r="EV97" i="6" s="1"/>
  <c r="EA96" i="6"/>
  <c r="EV96" i="6" s="1"/>
  <c r="EA95" i="6"/>
  <c r="EV95" i="6" s="1"/>
  <c r="EA94" i="6"/>
  <c r="EV94" i="6" s="1"/>
  <c r="EA92" i="6"/>
  <c r="EV92" i="6" s="1"/>
  <c r="EA91" i="6"/>
  <c r="EV91" i="6" s="1"/>
  <c r="EA90" i="6"/>
  <c r="EV90" i="6" s="1"/>
  <c r="EA86" i="6"/>
  <c r="EV86" i="6" s="1"/>
  <c r="EA85" i="6"/>
  <c r="EV85" i="6" s="1"/>
  <c r="EA84" i="6"/>
  <c r="EV84" i="6" s="1"/>
  <c r="EA82" i="6"/>
  <c r="EV82" i="6" s="1"/>
  <c r="EA81" i="6"/>
  <c r="EV81" i="6" s="1"/>
  <c r="EA80" i="6"/>
  <c r="EV80" i="6" s="1"/>
  <c r="EA78" i="6"/>
  <c r="EV78" i="6" s="1"/>
  <c r="EA77" i="6"/>
  <c r="EV77" i="6" s="1"/>
  <c r="EA76" i="6"/>
  <c r="EV76" i="6" s="1"/>
  <c r="EA73" i="6"/>
  <c r="EV73" i="6" s="1"/>
  <c r="EA72" i="6"/>
  <c r="EV72" i="6" s="1"/>
  <c r="EA71" i="6"/>
  <c r="EV71" i="6" s="1"/>
  <c r="EA69" i="6"/>
  <c r="EV69" i="6" s="1"/>
  <c r="EA68" i="6"/>
  <c r="EV68" i="6" s="1"/>
  <c r="EA63" i="6"/>
  <c r="EV63" i="6" s="1"/>
  <c r="EA62" i="6"/>
  <c r="EV62" i="6" s="1"/>
  <c r="EA61" i="6"/>
  <c r="EV61" i="6" s="1"/>
  <c r="EA58" i="6"/>
  <c r="EV58" i="6" s="1"/>
  <c r="EA57" i="6"/>
  <c r="EV57" i="6" s="1"/>
  <c r="EA56" i="6"/>
  <c r="EV56" i="6" s="1"/>
  <c r="EA55" i="6"/>
  <c r="EV55" i="6" s="1"/>
  <c r="EA53" i="6"/>
  <c r="EV53" i="6" s="1"/>
  <c r="EA52" i="6"/>
  <c r="EV52" i="6" s="1"/>
  <c r="EA51" i="6"/>
  <c r="EV51" i="6" s="1"/>
  <c r="EA49" i="6"/>
  <c r="EV49" i="6" s="1"/>
  <c r="EA48" i="6"/>
  <c r="EV48" i="6" s="1"/>
  <c r="EA47" i="6"/>
  <c r="EV47" i="6" s="1"/>
  <c r="EA45" i="6"/>
  <c r="EV45" i="6" s="1"/>
  <c r="EA44" i="6"/>
  <c r="EV44" i="6" s="1"/>
  <c r="EA43" i="6"/>
  <c r="EV43" i="6" s="1"/>
  <c r="EA40" i="6"/>
  <c r="EV40" i="6" s="1"/>
  <c r="EA39" i="6"/>
  <c r="EV39" i="6" s="1"/>
  <c r="EA38" i="6"/>
  <c r="EV38" i="6" s="1"/>
  <c r="EA37" i="6"/>
  <c r="EV37" i="6" s="1"/>
  <c r="EA35" i="6"/>
  <c r="EV35" i="6" s="1"/>
  <c r="EA34" i="6"/>
  <c r="EV34" i="6" s="1"/>
  <c r="EA31" i="6"/>
  <c r="EV31" i="6" s="1"/>
  <c r="EA30" i="6"/>
  <c r="EV30" i="6" s="1"/>
  <c r="EA29" i="6"/>
  <c r="EV29" i="6" s="1"/>
  <c r="EA28" i="6"/>
  <c r="EA26" i="6"/>
  <c r="EV26" i="6" s="1"/>
  <c r="EA25" i="6"/>
  <c r="EV25" i="6" s="1"/>
  <c r="EA24" i="6"/>
  <c r="EV24" i="6" s="1"/>
  <c r="EA23" i="6"/>
  <c r="EV23" i="6" s="1"/>
  <c r="EA22" i="6"/>
  <c r="EV22" i="6" s="1"/>
  <c r="EA21" i="6"/>
  <c r="EV21" i="6" s="1"/>
  <c r="EA20" i="6"/>
  <c r="EV20" i="6" s="1"/>
  <c r="EA19" i="6"/>
  <c r="EV19" i="6" s="1"/>
  <c r="EA18" i="6"/>
  <c r="EV18" i="6" s="1"/>
  <c r="EA17" i="6"/>
  <c r="EV17" i="6" s="1"/>
  <c r="EA16" i="6"/>
  <c r="EV16" i="6" s="1"/>
  <c r="EA15" i="6"/>
  <c r="EV15" i="6" s="1"/>
  <c r="EA14" i="6"/>
  <c r="EV14" i="6" s="1"/>
  <c r="EA13" i="6"/>
  <c r="EV13" i="6" s="1"/>
  <c r="EA12" i="6"/>
  <c r="EV12" i="6" s="1"/>
  <c r="EA11" i="6"/>
  <c r="EA1177" i="6"/>
  <c r="EB1177" i="6"/>
  <c r="EA1179" i="6"/>
  <c r="EB1179" i="6"/>
  <c r="EA1180" i="6"/>
  <c r="EB1180" i="6"/>
  <c r="EA1181" i="6"/>
  <c r="EB1181" i="6"/>
  <c r="EA1183" i="6"/>
  <c r="EB1183" i="6"/>
  <c r="EA1186" i="6"/>
  <c r="EB1186" i="6"/>
  <c r="EA1187" i="6"/>
  <c r="EB1187" i="6"/>
  <c r="EA1188" i="6"/>
  <c r="EB1188" i="6"/>
  <c r="EA1189" i="6"/>
  <c r="EB1189" i="6"/>
  <c r="EA1190" i="6"/>
  <c r="EB1190" i="6"/>
  <c r="EA1191" i="6"/>
  <c r="EB1191" i="6"/>
  <c r="EA1195" i="6"/>
  <c r="EB1195" i="6"/>
  <c r="EA960" i="6" l="1"/>
  <c r="EA511" i="6"/>
  <c r="EA982" i="6"/>
  <c r="EA1194" i="6" s="1"/>
  <c r="EA1020" i="6"/>
  <c r="EB983" i="6"/>
  <c r="EB982" i="6" s="1"/>
  <c r="EA1107" i="6"/>
  <c r="EA1085" i="6"/>
  <c r="EA886" i="6"/>
  <c r="EA247" i="6"/>
  <c r="EB961" i="6"/>
  <c r="EB960" i="6" s="1"/>
  <c r="EB1108" i="6"/>
  <c r="EA387" i="6"/>
  <c r="EB1118" i="6"/>
  <c r="EB1117" i="6" s="1"/>
  <c r="EA1117" i="6"/>
  <c r="EA1182" i="6"/>
  <c r="EB1021" i="6"/>
  <c r="EA445" i="6"/>
  <c r="EB1086" i="6"/>
  <c r="EB1085" i="6" s="1"/>
  <c r="EB1096" i="6"/>
  <c r="EA1095" i="6"/>
  <c r="EA207" i="6"/>
  <c r="EB980" i="6"/>
  <c r="EB979" i="6" s="1"/>
  <c r="EA979" i="6"/>
  <c r="EA27" i="6"/>
  <c r="EB886" i="6"/>
  <c r="EB894" i="6"/>
  <c r="EB893" i="6" s="1"/>
  <c r="EA893" i="6"/>
  <c r="EA324" i="6"/>
  <c r="EA370" i="6"/>
  <c r="EA308" i="6"/>
  <c r="EB512" i="6"/>
  <c r="EV11" i="6"/>
  <c r="EV10" i="6" s="1"/>
  <c r="EA10" i="6"/>
  <c r="EV28" i="6"/>
  <c r="EB786" i="6"/>
  <c r="EU786" i="6" s="1"/>
  <c r="EB791" i="6"/>
  <c r="EU791" i="6" s="1"/>
  <c r="EB11" i="6"/>
  <c r="EB12" i="6"/>
  <c r="EU12" i="6" s="1"/>
  <c r="EB13" i="6"/>
  <c r="EU13" i="6" s="1"/>
  <c r="EB14" i="6"/>
  <c r="EU14" i="6" s="1"/>
  <c r="EB15" i="6"/>
  <c r="EU15" i="6" s="1"/>
  <c r="EB16" i="6"/>
  <c r="EU16" i="6" s="1"/>
  <c r="EB17" i="6"/>
  <c r="EU17" i="6" s="1"/>
  <c r="EB18" i="6"/>
  <c r="EU18" i="6" s="1"/>
  <c r="EB19" i="6"/>
  <c r="EU19" i="6" s="1"/>
  <c r="EB20" i="6"/>
  <c r="EU20" i="6" s="1"/>
  <c r="EB21" i="6"/>
  <c r="EU21" i="6" s="1"/>
  <c r="EB22" i="6"/>
  <c r="EU22" i="6" s="1"/>
  <c r="EB23" i="6"/>
  <c r="EU23" i="6" s="1"/>
  <c r="EB24" i="6"/>
  <c r="EU24" i="6" s="1"/>
  <c r="EB25" i="6"/>
  <c r="EU25" i="6" s="1"/>
  <c r="EB26" i="6"/>
  <c r="EU26" i="6" s="1"/>
  <c r="EB28" i="6"/>
  <c r="EB29" i="6"/>
  <c r="EU29" i="6" s="1"/>
  <c r="EB30" i="6"/>
  <c r="EU30" i="6" s="1"/>
  <c r="EB31" i="6"/>
  <c r="EU31" i="6" s="1"/>
  <c r="EB34" i="6"/>
  <c r="EU34" i="6" s="1"/>
  <c r="EB35" i="6"/>
  <c r="EU35" i="6" s="1"/>
  <c r="EB37" i="6"/>
  <c r="EU37" i="6" s="1"/>
  <c r="EB38" i="6"/>
  <c r="EU38" i="6" s="1"/>
  <c r="EB39" i="6"/>
  <c r="EU39" i="6" s="1"/>
  <c r="EB40" i="6"/>
  <c r="EU40" i="6" s="1"/>
  <c r="EB43" i="6"/>
  <c r="EU43" i="6" s="1"/>
  <c r="EB44" i="6"/>
  <c r="EU44" i="6" s="1"/>
  <c r="EB45" i="6"/>
  <c r="EU45" i="6" s="1"/>
  <c r="EB47" i="6"/>
  <c r="EU47" i="6" s="1"/>
  <c r="EB48" i="6"/>
  <c r="EU48" i="6" s="1"/>
  <c r="EB49" i="6"/>
  <c r="EU49" i="6" s="1"/>
  <c r="EB51" i="6"/>
  <c r="EU51" i="6" s="1"/>
  <c r="EB52" i="6"/>
  <c r="EU52" i="6" s="1"/>
  <c r="EB53" i="6"/>
  <c r="EU53" i="6" s="1"/>
  <c r="EB55" i="6"/>
  <c r="EU55" i="6" s="1"/>
  <c r="EB56" i="6"/>
  <c r="EU56" i="6" s="1"/>
  <c r="EB57" i="6"/>
  <c r="EU57" i="6" s="1"/>
  <c r="EB58" i="6"/>
  <c r="EU58" i="6" s="1"/>
  <c r="EB61" i="6"/>
  <c r="EU61" i="6" s="1"/>
  <c r="EB62" i="6"/>
  <c r="EU62" i="6" s="1"/>
  <c r="EB63" i="6"/>
  <c r="EU63" i="6" s="1"/>
  <c r="EB68" i="6"/>
  <c r="EU68" i="6" s="1"/>
  <c r="EB69" i="6"/>
  <c r="EU69" i="6" s="1"/>
  <c r="EB71" i="6"/>
  <c r="EU71" i="6" s="1"/>
  <c r="EB72" i="6"/>
  <c r="EU72" i="6" s="1"/>
  <c r="EB73" i="6"/>
  <c r="EU73" i="6" s="1"/>
  <c r="EB76" i="6"/>
  <c r="EU76" i="6" s="1"/>
  <c r="EB77" i="6"/>
  <c r="EU77" i="6" s="1"/>
  <c r="EB78" i="6"/>
  <c r="EU78" i="6" s="1"/>
  <c r="EB80" i="6"/>
  <c r="EU80" i="6" s="1"/>
  <c r="EB81" i="6"/>
  <c r="EU81" i="6" s="1"/>
  <c r="EB82" i="6"/>
  <c r="EU82" i="6" s="1"/>
  <c r="EB84" i="6"/>
  <c r="EU84" i="6" s="1"/>
  <c r="EB85" i="6"/>
  <c r="EU85" i="6" s="1"/>
  <c r="EB86" i="6"/>
  <c r="EU86" i="6" s="1"/>
  <c r="EB90" i="6"/>
  <c r="EU90" i="6" s="1"/>
  <c r="EB91" i="6"/>
  <c r="EU91" i="6" s="1"/>
  <c r="EB92" i="6"/>
  <c r="EU92" i="6" s="1"/>
  <c r="EB94" i="6"/>
  <c r="EU94" i="6" s="1"/>
  <c r="EB95" i="6"/>
  <c r="EU95" i="6" s="1"/>
  <c r="EB96" i="6"/>
  <c r="EU96" i="6" s="1"/>
  <c r="EB97" i="6"/>
  <c r="EU97" i="6" s="1"/>
  <c r="EB99" i="6"/>
  <c r="EU99" i="6" s="1"/>
  <c r="EB100" i="6"/>
  <c r="EU100" i="6" s="1"/>
  <c r="EB101" i="6"/>
  <c r="EU101" i="6" s="1"/>
  <c r="EB105" i="6"/>
  <c r="EU105" i="6" s="1"/>
  <c r="EV105" i="6"/>
  <c r="EB110" i="6"/>
  <c r="EU110" i="6" s="1"/>
  <c r="EV110" i="6"/>
  <c r="EB112" i="6"/>
  <c r="EU112" i="6" s="1"/>
  <c r="EV112" i="6"/>
  <c r="EB115" i="6"/>
  <c r="EU115" i="6" s="1"/>
  <c r="EV115" i="6"/>
  <c r="EB118" i="6"/>
  <c r="EU118" i="6" s="1"/>
  <c r="EV118" i="6"/>
  <c r="EB120" i="6"/>
  <c r="EU120" i="6" s="1"/>
  <c r="EV120" i="6"/>
  <c r="EB123" i="6"/>
  <c r="EU123" i="6" s="1"/>
  <c r="EV123" i="6"/>
  <c r="EB125" i="6"/>
  <c r="EU125" i="6" s="1"/>
  <c r="EV125" i="6"/>
  <c r="EB128" i="6"/>
  <c r="EU128" i="6" s="1"/>
  <c r="EV128" i="6"/>
  <c r="EB130" i="6"/>
  <c r="EU130" i="6" s="1"/>
  <c r="EV130" i="6"/>
  <c r="EB136" i="6"/>
  <c r="EU136" i="6" s="1"/>
  <c r="EV136" i="6"/>
  <c r="EB139" i="6"/>
  <c r="EU139" i="6" s="1"/>
  <c r="EV139" i="6"/>
  <c r="EB142" i="6"/>
  <c r="EU142" i="6" s="1"/>
  <c r="EV142" i="6"/>
  <c r="EB144" i="6"/>
  <c r="EU144" i="6" s="1"/>
  <c r="EV144" i="6"/>
  <c r="EB147" i="6"/>
  <c r="EU147" i="6" s="1"/>
  <c r="EV147" i="6"/>
  <c r="EB150" i="6"/>
  <c r="EU150" i="6" s="1"/>
  <c r="EV150" i="6"/>
  <c r="EB153" i="6"/>
  <c r="EU153" i="6" s="1"/>
  <c r="EV153" i="6"/>
  <c r="EB156" i="6"/>
  <c r="EU156" i="6" s="1"/>
  <c r="EV156" i="6"/>
  <c r="EB159" i="6"/>
  <c r="EU159" i="6" s="1"/>
  <c r="EV159" i="6"/>
  <c r="EB161" i="6"/>
  <c r="EU161" i="6" s="1"/>
  <c r="EV161" i="6"/>
  <c r="EB164" i="6"/>
  <c r="EU164" i="6" s="1"/>
  <c r="EV164" i="6"/>
  <c r="EB168" i="6"/>
  <c r="EU168" i="6" s="1"/>
  <c r="EV168" i="6"/>
  <c r="EB170" i="6"/>
  <c r="EU170" i="6" s="1"/>
  <c r="EV170" i="6"/>
  <c r="EB173" i="6"/>
  <c r="EU173" i="6" s="1"/>
  <c r="EV173" i="6"/>
  <c r="EB178" i="6"/>
  <c r="EU178" i="6" s="1"/>
  <c r="EV178" i="6"/>
  <c r="EB181" i="6"/>
  <c r="EU181" i="6" s="1"/>
  <c r="EV181" i="6"/>
  <c r="EB184" i="6"/>
  <c r="EU184" i="6" s="1"/>
  <c r="EV184" i="6"/>
  <c r="EB186" i="6"/>
  <c r="EU186" i="6" s="1"/>
  <c r="EV186" i="6"/>
  <c r="EB189" i="6"/>
  <c r="EU189" i="6" s="1"/>
  <c r="EV189" i="6"/>
  <c r="EB192" i="6"/>
  <c r="EU192" i="6" s="1"/>
  <c r="EV192" i="6"/>
  <c r="EB194" i="6"/>
  <c r="EU194" i="6" s="1"/>
  <c r="EV194" i="6"/>
  <c r="EB197" i="6"/>
  <c r="EU197" i="6" s="1"/>
  <c r="EV197" i="6"/>
  <c r="EB200" i="6"/>
  <c r="EU200" i="6" s="1"/>
  <c r="EV200" i="6"/>
  <c r="EB202" i="6"/>
  <c r="EU202" i="6" s="1"/>
  <c r="EV202" i="6"/>
  <c r="EB205" i="6"/>
  <c r="EU205" i="6" s="1"/>
  <c r="EV205" i="6"/>
  <c r="EB208" i="6"/>
  <c r="EV208" i="6"/>
  <c r="EB210" i="6"/>
  <c r="EU210" i="6" s="1"/>
  <c r="EV210" i="6"/>
  <c r="EB215" i="6"/>
  <c r="EU215" i="6" s="1"/>
  <c r="EV215" i="6"/>
  <c r="EB217" i="6"/>
  <c r="EU217" i="6" s="1"/>
  <c r="EV217" i="6"/>
  <c r="EB221" i="6"/>
  <c r="EU221" i="6" s="1"/>
  <c r="EV221" i="6"/>
  <c r="EB223" i="6"/>
  <c r="EU223" i="6" s="1"/>
  <c r="EV223" i="6"/>
  <c r="EB228" i="6"/>
  <c r="EU228" i="6" s="1"/>
  <c r="EV228" i="6"/>
  <c r="EB230" i="6"/>
  <c r="EU230" i="6" s="1"/>
  <c r="EV230" i="6"/>
  <c r="EB232" i="6"/>
  <c r="EU232" i="6" s="1"/>
  <c r="EV232" i="6"/>
  <c r="EB236" i="6"/>
  <c r="EU236" i="6" s="1"/>
  <c r="EV236" i="6"/>
  <c r="EB238" i="6"/>
  <c r="EU238" i="6" s="1"/>
  <c r="EV238" i="6"/>
  <c r="EB240" i="6"/>
  <c r="EU240" i="6" s="1"/>
  <c r="EV240" i="6"/>
  <c r="EB242" i="6"/>
  <c r="EU242" i="6" s="1"/>
  <c r="EV242" i="6"/>
  <c r="EB244" i="6"/>
  <c r="EU244" i="6" s="1"/>
  <c r="EV244" i="6"/>
  <c r="EB246" i="6"/>
  <c r="EV246" i="6"/>
  <c r="EB249" i="6"/>
  <c r="EU249" i="6" s="1"/>
  <c r="EV249" i="6"/>
  <c r="EB251" i="6"/>
  <c r="EU251" i="6" s="1"/>
  <c r="EV251" i="6"/>
  <c r="EB256" i="6"/>
  <c r="EU256" i="6" s="1"/>
  <c r="EV256" i="6"/>
  <c r="EU258" i="6"/>
  <c r="EV258" i="6"/>
  <c r="EB260" i="6"/>
  <c r="EU260" i="6" s="1"/>
  <c r="EV260" i="6"/>
  <c r="EB266" i="6"/>
  <c r="EU266" i="6" s="1"/>
  <c r="EV266" i="6"/>
  <c r="EB268" i="6"/>
  <c r="EU268" i="6" s="1"/>
  <c r="EV268" i="6"/>
  <c r="EB273" i="6"/>
  <c r="EU273" i="6" s="1"/>
  <c r="EV273" i="6"/>
  <c r="EU275" i="6"/>
  <c r="EV275" i="6"/>
  <c r="EB277" i="6"/>
  <c r="EU277" i="6" s="1"/>
  <c r="EV277" i="6"/>
  <c r="EB282" i="6"/>
  <c r="EU282" i="6" s="1"/>
  <c r="EV282" i="6"/>
  <c r="EB284" i="6"/>
  <c r="EU284" i="6" s="1"/>
  <c r="EV284" i="6"/>
  <c r="EB290" i="6"/>
  <c r="EU290" i="6" s="1"/>
  <c r="EV290" i="6"/>
  <c r="EU292" i="6"/>
  <c r="EV292" i="6"/>
  <c r="EB294" i="6"/>
  <c r="EU294" i="6" s="1"/>
  <c r="EV294" i="6"/>
  <c r="EB301" i="6"/>
  <c r="EU301" i="6" s="1"/>
  <c r="EV301" i="6"/>
  <c r="EB303" i="6"/>
  <c r="EU303" i="6" s="1"/>
  <c r="EV303" i="6"/>
  <c r="EB305" i="6"/>
  <c r="EU305" i="6" s="1"/>
  <c r="EV305" i="6"/>
  <c r="EB307" i="6"/>
  <c r="EU307" i="6" s="1"/>
  <c r="EV307" i="6"/>
  <c r="EB310" i="6"/>
  <c r="EU310" i="6" s="1"/>
  <c r="EV310" i="6"/>
  <c r="EB312" i="6"/>
  <c r="EU312" i="6" s="1"/>
  <c r="EV312" i="6"/>
  <c r="EB315" i="6"/>
  <c r="EU315" i="6" s="1"/>
  <c r="EV315" i="6"/>
  <c r="EB317" i="6"/>
  <c r="EU317" i="6" s="1"/>
  <c r="EV317" i="6"/>
  <c r="EB320" i="6"/>
  <c r="EU320" i="6" s="1"/>
  <c r="EV320" i="6"/>
  <c r="EB322" i="6"/>
  <c r="EU322" i="6" s="1"/>
  <c r="EV322" i="6"/>
  <c r="EB326" i="6"/>
  <c r="EU326" i="6" s="1"/>
  <c r="EV326" i="6"/>
  <c r="EU328" i="6"/>
  <c r="EV328" i="6"/>
  <c r="EB331" i="6"/>
  <c r="EU331" i="6" s="1"/>
  <c r="EV331" i="6"/>
  <c r="EU333" i="6"/>
  <c r="EV333" i="6"/>
  <c r="EB336" i="6"/>
  <c r="EU336" i="6" s="1"/>
  <c r="EV336" i="6"/>
  <c r="EU338" i="6"/>
  <c r="EV338" i="6"/>
  <c r="EB341" i="6"/>
  <c r="EU341" i="6" s="1"/>
  <c r="EV341" i="6"/>
  <c r="EU343" i="6"/>
  <c r="EV343" i="6"/>
  <c r="EB346" i="6"/>
  <c r="EU346" i="6" s="1"/>
  <c r="EV346" i="6"/>
  <c r="EU348" i="6"/>
  <c r="EV348" i="6"/>
  <c r="EB351" i="6"/>
  <c r="EU351" i="6" s="1"/>
  <c r="EV351" i="6"/>
  <c r="EU353" i="6"/>
  <c r="EV353" i="6"/>
  <c r="EB356" i="6"/>
  <c r="EU356" i="6" s="1"/>
  <c r="EV356" i="6"/>
  <c r="EU358" i="6"/>
  <c r="EV358" i="6"/>
  <c r="EB361" i="6"/>
  <c r="EU361" i="6" s="1"/>
  <c r="EV361" i="6"/>
  <c r="EU363" i="6"/>
  <c r="EV363" i="6"/>
  <c r="EB366" i="6"/>
  <c r="EU366" i="6" s="1"/>
  <c r="EV366" i="6"/>
  <c r="EU368" i="6"/>
  <c r="EV368" i="6"/>
  <c r="EB372" i="6"/>
  <c r="EU372" i="6" s="1"/>
  <c r="EV372" i="6"/>
  <c r="EB374" i="6"/>
  <c r="EU374" i="6" s="1"/>
  <c r="EV374" i="6"/>
  <c r="EB376" i="6"/>
  <c r="EU376" i="6" s="1"/>
  <c r="EV376" i="6"/>
  <c r="EB378" i="6"/>
  <c r="EU378" i="6" s="1"/>
  <c r="EV378" i="6"/>
  <c r="EB380" i="6"/>
  <c r="EU380" i="6" s="1"/>
  <c r="EV380" i="6"/>
  <c r="EB383" i="6"/>
  <c r="EU383" i="6" s="1"/>
  <c r="EV383" i="6"/>
  <c r="EB385" i="6"/>
  <c r="EU385" i="6" s="1"/>
  <c r="EV385" i="6"/>
  <c r="EB389" i="6"/>
  <c r="EU389" i="6" s="1"/>
  <c r="EV389" i="6"/>
  <c r="EB394" i="6"/>
  <c r="EU394" i="6" s="1"/>
  <c r="EV394" i="6"/>
  <c r="EB399" i="6"/>
  <c r="EU399" i="6" s="1"/>
  <c r="EV399" i="6"/>
  <c r="EB404" i="6"/>
  <c r="EU404" i="6" s="1"/>
  <c r="EV404" i="6"/>
  <c r="EB414" i="6"/>
  <c r="EU414" i="6" s="1"/>
  <c r="EV414" i="6"/>
  <c r="EB419" i="6"/>
  <c r="EU419" i="6" s="1"/>
  <c r="EV419" i="6"/>
  <c r="EB424" i="6"/>
  <c r="EU424" i="6" s="1"/>
  <c r="EV424" i="6"/>
  <c r="EB429" i="6"/>
  <c r="EU429" i="6" s="1"/>
  <c r="EV429" i="6"/>
  <c r="EB434" i="6"/>
  <c r="EU434" i="6" s="1"/>
  <c r="EV434" i="6"/>
  <c r="EB439" i="6"/>
  <c r="EU439" i="6" s="1"/>
  <c r="EV439" i="6"/>
  <c r="EB444" i="6"/>
  <c r="EV444" i="6"/>
  <c r="EB447" i="6"/>
  <c r="EU447" i="6" s="1"/>
  <c r="EV447" i="6"/>
  <c r="EB449" i="6"/>
  <c r="EU449" i="6" s="1"/>
  <c r="EV449" i="6"/>
  <c r="EB452" i="6"/>
  <c r="EU452" i="6" s="1"/>
  <c r="EV452" i="6"/>
  <c r="EB454" i="6"/>
  <c r="EU454" i="6" s="1"/>
  <c r="EV454" i="6"/>
  <c r="EB457" i="6"/>
  <c r="EU457" i="6" s="1"/>
  <c r="EV457" i="6"/>
  <c r="EB459" i="6"/>
  <c r="EU459" i="6" s="1"/>
  <c r="EV459" i="6"/>
  <c r="EB462" i="6"/>
  <c r="EU462" i="6" s="1"/>
  <c r="EV462" i="6"/>
  <c r="EB464" i="6"/>
  <c r="EU464" i="6" s="1"/>
  <c r="EV464" i="6"/>
  <c r="EB467" i="6"/>
  <c r="EU467" i="6" s="1"/>
  <c r="EV467" i="6"/>
  <c r="EB469" i="6"/>
  <c r="EU469" i="6" s="1"/>
  <c r="EV469" i="6"/>
  <c r="EB472" i="6"/>
  <c r="EU472" i="6" s="1"/>
  <c r="EV472" i="6"/>
  <c r="EB474" i="6"/>
  <c r="EU474" i="6" s="1"/>
  <c r="EV474" i="6"/>
  <c r="EB477" i="6"/>
  <c r="EU477" i="6" s="1"/>
  <c r="EV477" i="6"/>
  <c r="EB479" i="6"/>
  <c r="EU479" i="6" s="1"/>
  <c r="EV479" i="6"/>
  <c r="EB482" i="6"/>
  <c r="EU482" i="6" s="1"/>
  <c r="EV482" i="6"/>
  <c r="EB484" i="6"/>
  <c r="EU484" i="6" s="1"/>
  <c r="EV484" i="6"/>
  <c r="EB487" i="6"/>
  <c r="EU487" i="6" s="1"/>
  <c r="EV487" i="6"/>
  <c r="EB489" i="6"/>
  <c r="EU489" i="6" s="1"/>
  <c r="EV489" i="6"/>
  <c r="EB492" i="6"/>
  <c r="EU492" i="6" s="1"/>
  <c r="EV492" i="6"/>
  <c r="EB494" i="6"/>
  <c r="EU494" i="6" s="1"/>
  <c r="EV494" i="6"/>
  <c r="EB497" i="6"/>
  <c r="EU497" i="6" s="1"/>
  <c r="EV497" i="6"/>
  <c r="EB499" i="6"/>
  <c r="EU499" i="6" s="1"/>
  <c r="EV499" i="6"/>
  <c r="EB502" i="6"/>
  <c r="EU502" i="6" s="1"/>
  <c r="EV502" i="6"/>
  <c r="EB504" i="6"/>
  <c r="EU504" i="6" s="1"/>
  <c r="EV504" i="6"/>
  <c r="EB507" i="6"/>
  <c r="EU507" i="6" s="1"/>
  <c r="EV507" i="6"/>
  <c r="EB509" i="6"/>
  <c r="EU509" i="6" s="1"/>
  <c r="EV509" i="6"/>
  <c r="EB566" i="6"/>
  <c r="EU566" i="6" s="1"/>
  <c r="EV566" i="6"/>
  <c r="EB1074" i="6"/>
  <c r="EU1074" i="6" s="1"/>
  <c r="EV1074" i="6"/>
  <c r="EB1079" i="6"/>
  <c r="EU1079" i="6" s="1"/>
  <c r="EV1079" i="6"/>
  <c r="EB1101" i="6"/>
  <c r="EU1101" i="6" s="1"/>
  <c r="EV1101" i="6"/>
  <c r="EB1103" i="6"/>
  <c r="EU1103" i="6" s="1"/>
  <c r="EV1103" i="6"/>
  <c r="EB104" i="6"/>
  <c r="EU104" i="6" s="1"/>
  <c r="EV104" i="6"/>
  <c r="EB106" i="6"/>
  <c r="EU106" i="6" s="1"/>
  <c r="EV106" i="6"/>
  <c r="EB111" i="6"/>
  <c r="EU111" i="6" s="1"/>
  <c r="EV111" i="6"/>
  <c r="EB114" i="6"/>
  <c r="EU114" i="6" s="1"/>
  <c r="EV114" i="6"/>
  <c r="EB116" i="6"/>
  <c r="EU116" i="6" s="1"/>
  <c r="EV116" i="6"/>
  <c r="EB119" i="6"/>
  <c r="EU119" i="6" s="1"/>
  <c r="EV119" i="6"/>
  <c r="EB121" i="6"/>
  <c r="EU121" i="6" s="1"/>
  <c r="EV121" i="6"/>
  <c r="EB124" i="6"/>
  <c r="EU124" i="6" s="1"/>
  <c r="EV124" i="6"/>
  <c r="EB126" i="6"/>
  <c r="EU126" i="6" s="1"/>
  <c r="EV126" i="6"/>
  <c r="EB129" i="6"/>
  <c r="EU129" i="6" s="1"/>
  <c r="EV129" i="6"/>
  <c r="EB131" i="6"/>
  <c r="EU131" i="6" s="1"/>
  <c r="EV131" i="6"/>
  <c r="EB135" i="6"/>
  <c r="EU135" i="6" s="1"/>
  <c r="EV135" i="6"/>
  <c r="EB138" i="6"/>
  <c r="EU138" i="6" s="1"/>
  <c r="EV138" i="6"/>
  <c r="EB140" i="6"/>
  <c r="EU140" i="6" s="1"/>
  <c r="EV140" i="6"/>
  <c r="EB143" i="6"/>
  <c r="EU143" i="6" s="1"/>
  <c r="EV143" i="6"/>
  <c r="EB146" i="6"/>
  <c r="EU146" i="6" s="1"/>
  <c r="EV146" i="6"/>
  <c r="EB149" i="6"/>
  <c r="EU149" i="6" s="1"/>
  <c r="EV149" i="6"/>
  <c r="EB152" i="6"/>
  <c r="EU152" i="6" s="1"/>
  <c r="EV152" i="6"/>
  <c r="EB155" i="6"/>
  <c r="EU155" i="6" s="1"/>
  <c r="EV155" i="6"/>
  <c r="EB157" i="6"/>
  <c r="EU157" i="6" s="1"/>
  <c r="EV157" i="6"/>
  <c r="EB160" i="6"/>
  <c r="EU160" i="6" s="1"/>
  <c r="EV160" i="6"/>
  <c r="EB165" i="6"/>
  <c r="EU165" i="6" s="1"/>
  <c r="EV165" i="6"/>
  <c r="EB169" i="6"/>
  <c r="EU169" i="6" s="1"/>
  <c r="EV169" i="6"/>
  <c r="EB172" i="6"/>
  <c r="EU172" i="6" s="1"/>
  <c r="EV172" i="6"/>
  <c r="EB174" i="6"/>
  <c r="EU174" i="6" s="1"/>
  <c r="EV174" i="6"/>
  <c r="EB177" i="6"/>
  <c r="EU177" i="6" s="1"/>
  <c r="EV177" i="6"/>
  <c r="EB180" i="6"/>
  <c r="EU180" i="6" s="1"/>
  <c r="EV180" i="6"/>
  <c r="EB182" i="6"/>
  <c r="EU182" i="6" s="1"/>
  <c r="EV182" i="6"/>
  <c r="EB185" i="6"/>
  <c r="EU185" i="6" s="1"/>
  <c r="EV185" i="6"/>
  <c r="EB188" i="6"/>
  <c r="EU188" i="6" s="1"/>
  <c r="EV188" i="6"/>
  <c r="EB190" i="6"/>
  <c r="EU190" i="6" s="1"/>
  <c r="EV190" i="6"/>
  <c r="EB193" i="6"/>
  <c r="EU193" i="6" s="1"/>
  <c r="EV193" i="6"/>
  <c r="EB196" i="6"/>
  <c r="EU196" i="6" s="1"/>
  <c r="EV196" i="6"/>
  <c r="EB198" i="6"/>
  <c r="EU198" i="6" s="1"/>
  <c r="EV198" i="6"/>
  <c r="EB201" i="6"/>
  <c r="EU201" i="6" s="1"/>
  <c r="EV201" i="6"/>
  <c r="EB204" i="6"/>
  <c r="EU204" i="6" s="1"/>
  <c r="EV204" i="6"/>
  <c r="EB206" i="6"/>
  <c r="EU206" i="6" s="1"/>
  <c r="EV206" i="6"/>
  <c r="EB209" i="6"/>
  <c r="EU209" i="6" s="1"/>
  <c r="EV209" i="6"/>
  <c r="EB211" i="6"/>
  <c r="EU211" i="6" s="1"/>
  <c r="EV211" i="6"/>
  <c r="EB216" i="6"/>
  <c r="EU216" i="6" s="1"/>
  <c r="EV216" i="6"/>
  <c r="EB218" i="6"/>
  <c r="EU218" i="6" s="1"/>
  <c r="EV218" i="6"/>
  <c r="EB222" i="6"/>
  <c r="EU222" i="6" s="1"/>
  <c r="EV222" i="6"/>
  <c r="EB229" i="6"/>
  <c r="EU229" i="6" s="1"/>
  <c r="EV229" i="6"/>
  <c r="EB231" i="6"/>
  <c r="EU231" i="6" s="1"/>
  <c r="EV231" i="6"/>
  <c r="EB234" i="6"/>
  <c r="EC234" i="6" s="1"/>
  <c r="EX234" i="6" s="1"/>
  <c r="EV234" i="6"/>
  <c r="EB237" i="6"/>
  <c r="EU237" i="6" s="1"/>
  <c r="EV237" i="6"/>
  <c r="EB239" i="6"/>
  <c r="EU239" i="6" s="1"/>
  <c r="EV239" i="6"/>
  <c r="EB241" i="6"/>
  <c r="EU241" i="6" s="1"/>
  <c r="EV241" i="6"/>
  <c r="EB243" i="6"/>
  <c r="EU243" i="6" s="1"/>
  <c r="EV243" i="6"/>
  <c r="EB245" i="6"/>
  <c r="EU245" i="6" s="1"/>
  <c r="EV245" i="6"/>
  <c r="EB248" i="6"/>
  <c r="EV248" i="6"/>
  <c r="EU250" i="6"/>
  <c r="EV250" i="6"/>
  <c r="EB252" i="6"/>
  <c r="EU252" i="6" s="1"/>
  <c r="EV252" i="6"/>
  <c r="EB257" i="6"/>
  <c r="EU257" i="6" s="1"/>
  <c r="EV257" i="6"/>
  <c r="EB259" i="6"/>
  <c r="EU259" i="6" s="1"/>
  <c r="EV259" i="6"/>
  <c r="EB265" i="6"/>
  <c r="EU265" i="6" s="1"/>
  <c r="EV265" i="6"/>
  <c r="EU267" i="6"/>
  <c r="EV267" i="6"/>
  <c r="EB269" i="6"/>
  <c r="EU269" i="6" s="1"/>
  <c r="EV269" i="6"/>
  <c r="EB274" i="6"/>
  <c r="EU274" i="6" s="1"/>
  <c r="EV274" i="6"/>
  <c r="EB276" i="6"/>
  <c r="EU276" i="6" s="1"/>
  <c r="EV276" i="6"/>
  <c r="EB281" i="6"/>
  <c r="EU281" i="6" s="1"/>
  <c r="EV281" i="6"/>
  <c r="EU283" i="6"/>
  <c r="EV283" i="6"/>
  <c r="EB285" i="6"/>
  <c r="EU285" i="6" s="1"/>
  <c r="EV285" i="6"/>
  <c r="EB291" i="6"/>
  <c r="EU291" i="6" s="1"/>
  <c r="EV291" i="6"/>
  <c r="EB293" i="6"/>
  <c r="EU293" i="6" s="1"/>
  <c r="EV293" i="6"/>
  <c r="EB300" i="6"/>
  <c r="EU300" i="6" s="1"/>
  <c r="EV300" i="6"/>
  <c r="EB302" i="6"/>
  <c r="EU302" i="6" s="1"/>
  <c r="EV302" i="6"/>
  <c r="EB304" i="6"/>
  <c r="EU304" i="6" s="1"/>
  <c r="EV304" i="6"/>
  <c r="EB306" i="6"/>
  <c r="EU306" i="6" s="1"/>
  <c r="EV306" i="6"/>
  <c r="EB309" i="6"/>
  <c r="EV309" i="6"/>
  <c r="EB311" i="6"/>
  <c r="EU311" i="6" s="1"/>
  <c r="EV311" i="6"/>
  <c r="EB314" i="6"/>
  <c r="EU314" i="6" s="1"/>
  <c r="EV314" i="6"/>
  <c r="EB316" i="6"/>
  <c r="EU316" i="6" s="1"/>
  <c r="EV316" i="6"/>
  <c r="EB321" i="6"/>
  <c r="EU321" i="6" s="1"/>
  <c r="EV321" i="6"/>
  <c r="EB325" i="6"/>
  <c r="EV325" i="6"/>
  <c r="EB327" i="6"/>
  <c r="EU327" i="6" s="1"/>
  <c r="EV327" i="6"/>
  <c r="EB332" i="6"/>
  <c r="EU332" i="6" s="1"/>
  <c r="EV332" i="6"/>
  <c r="EB337" i="6"/>
  <c r="EU337" i="6" s="1"/>
  <c r="EV337" i="6"/>
  <c r="EB340" i="6"/>
  <c r="EU340" i="6" s="1"/>
  <c r="EV340" i="6"/>
  <c r="EB342" i="6"/>
  <c r="EU342" i="6" s="1"/>
  <c r="EV342" i="6"/>
  <c r="EB347" i="6"/>
  <c r="EU347" i="6" s="1"/>
  <c r="EV347" i="6"/>
  <c r="EB352" i="6"/>
  <c r="EU352" i="6" s="1"/>
  <c r="EV352" i="6"/>
  <c r="EB357" i="6"/>
  <c r="EU357" i="6" s="1"/>
  <c r="EV357" i="6"/>
  <c r="EB362" i="6"/>
  <c r="EU362" i="6" s="1"/>
  <c r="EV362" i="6"/>
  <c r="EB367" i="6"/>
  <c r="EU367" i="6" s="1"/>
  <c r="EV367" i="6"/>
  <c r="EB371" i="6"/>
  <c r="EV371" i="6"/>
  <c r="EB373" i="6"/>
  <c r="EU373" i="6" s="1"/>
  <c r="EV373" i="6"/>
  <c r="EB375" i="6"/>
  <c r="EU375" i="6" s="1"/>
  <c r="EV375" i="6"/>
  <c r="EB377" i="6"/>
  <c r="EU377" i="6" s="1"/>
  <c r="EV377" i="6"/>
  <c r="EB379" i="6"/>
  <c r="EU379" i="6" s="1"/>
  <c r="EV379" i="6"/>
  <c r="EB381" i="6"/>
  <c r="EU381" i="6" s="1"/>
  <c r="EV381" i="6"/>
  <c r="EB384" i="6"/>
  <c r="EU384" i="6" s="1"/>
  <c r="EV384" i="6"/>
  <c r="EB388" i="6"/>
  <c r="EV388" i="6"/>
  <c r="EB390" i="6"/>
  <c r="EU390" i="6" s="1"/>
  <c r="EV390" i="6"/>
  <c r="EB395" i="6"/>
  <c r="EU395" i="6" s="1"/>
  <c r="EV395" i="6"/>
  <c r="EB400" i="6"/>
  <c r="EU400" i="6" s="1"/>
  <c r="EV400" i="6"/>
  <c r="EB405" i="6"/>
  <c r="EU405" i="6" s="1"/>
  <c r="EV405" i="6"/>
  <c r="EB410" i="6"/>
  <c r="EU410" i="6" s="1"/>
  <c r="EV410" i="6"/>
  <c r="EB415" i="6"/>
  <c r="EU415" i="6" s="1"/>
  <c r="EV415" i="6"/>
  <c r="EB420" i="6"/>
  <c r="EU420" i="6" s="1"/>
  <c r="EV420" i="6"/>
  <c r="EB425" i="6"/>
  <c r="EU425" i="6" s="1"/>
  <c r="EV425" i="6"/>
  <c r="EB430" i="6"/>
  <c r="EU430" i="6" s="1"/>
  <c r="EV430" i="6"/>
  <c r="EB435" i="6"/>
  <c r="EU435" i="6" s="1"/>
  <c r="EV435" i="6"/>
  <c r="EB440" i="6"/>
  <c r="EU440" i="6" s="1"/>
  <c r="EV440" i="6"/>
  <c r="EB446" i="6"/>
  <c r="EV446" i="6"/>
  <c r="EB448" i="6"/>
  <c r="EU448" i="6" s="1"/>
  <c r="EV448" i="6"/>
  <c r="EB451" i="6"/>
  <c r="EU451" i="6" s="1"/>
  <c r="EV451" i="6"/>
  <c r="EB453" i="6"/>
  <c r="EU453" i="6" s="1"/>
  <c r="EV453" i="6"/>
  <c r="EB456" i="6"/>
  <c r="EU456" i="6" s="1"/>
  <c r="EV456" i="6"/>
  <c r="EB458" i="6"/>
  <c r="EU458" i="6" s="1"/>
  <c r="EV458" i="6"/>
  <c r="EB461" i="6"/>
  <c r="EU461" i="6" s="1"/>
  <c r="EV461" i="6"/>
  <c r="EB463" i="6"/>
  <c r="EU463" i="6" s="1"/>
  <c r="EV463" i="6"/>
  <c r="EB466" i="6"/>
  <c r="EU466" i="6" s="1"/>
  <c r="EV466" i="6"/>
  <c r="EB468" i="6"/>
  <c r="EU468" i="6" s="1"/>
  <c r="EV468" i="6"/>
  <c r="EB471" i="6"/>
  <c r="EU471" i="6" s="1"/>
  <c r="EV471" i="6"/>
  <c r="EB473" i="6"/>
  <c r="EU473" i="6" s="1"/>
  <c r="EV473" i="6"/>
  <c r="EB476" i="6"/>
  <c r="EU476" i="6" s="1"/>
  <c r="EV476" i="6"/>
  <c r="EB478" i="6"/>
  <c r="EU478" i="6" s="1"/>
  <c r="EV478" i="6"/>
  <c r="EB481" i="6"/>
  <c r="EU481" i="6" s="1"/>
  <c r="EV481" i="6"/>
  <c r="EB483" i="6"/>
  <c r="EU483" i="6" s="1"/>
  <c r="EV483" i="6"/>
  <c r="EB486" i="6"/>
  <c r="EU486" i="6" s="1"/>
  <c r="EV486" i="6"/>
  <c r="EB488" i="6"/>
  <c r="EU488" i="6" s="1"/>
  <c r="EV488" i="6"/>
  <c r="EB491" i="6"/>
  <c r="EU491" i="6" s="1"/>
  <c r="EV491" i="6"/>
  <c r="EB493" i="6"/>
  <c r="EU493" i="6" s="1"/>
  <c r="EV493" i="6"/>
  <c r="EB496" i="6"/>
  <c r="EU496" i="6" s="1"/>
  <c r="EV496" i="6"/>
  <c r="EB498" i="6"/>
  <c r="EU498" i="6" s="1"/>
  <c r="EV498" i="6"/>
  <c r="EB501" i="6"/>
  <c r="EU501" i="6" s="1"/>
  <c r="EV501" i="6"/>
  <c r="EB503" i="6"/>
  <c r="EU503" i="6" s="1"/>
  <c r="EV503" i="6"/>
  <c r="EB506" i="6"/>
  <c r="EU506" i="6" s="1"/>
  <c r="EV506" i="6"/>
  <c r="EB508" i="6"/>
  <c r="EU508" i="6" s="1"/>
  <c r="EV508" i="6"/>
  <c r="EB571" i="6"/>
  <c r="EU571" i="6" s="1"/>
  <c r="EV571" i="6"/>
  <c r="EB631" i="6"/>
  <c r="EU631" i="6" s="1"/>
  <c r="EV631" i="6"/>
  <c r="EB636" i="6"/>
  <c r="EU636" i="6" s="1"/>
  <c r="EV636" i="6"/>
  <c r="EB641" i="6"/>
  <c r="EU641" i="6" s="1"/>
  <c r="EV641" i="6"/>
  <c r="EB646" i="6"/>
  <c r="EU646" i="6" s="1"/>
  <c r="EV646" i="6"/>
  <c r="EB651" i="6"/>
  <c r="EU651" i="6" s="1"/>
  <c r="EV651" i="6"/>
  <c r="EB656" i="6"/>
  <c r="EU656" i="6" s="1"/>
  <c r="EV656" i="6"/>
  <c r="EB661" i="6"/>
  <c r="EU661" i="6" s="1"/>
  <c r="EV661" i="6"/>
  <c r="EB666" i="6"/>
  <c r="EU666" i="6" s="1"/>
  <c r="EV666" i="6"/>
  <c r="EB671" i="6"/>
  <c r="EU671" i="6" s="1"/>
  <c r="EV671" i="6"/>
  <c r="EB676" i="6"/>
  <c r="EU676" i="6" s="1"/>
  <c r="EV676" i="6"/>
  <c r="EB681" i="6"/>
  <c r="EU681" i="6" s="1"/>
  <c r="EV681" i="6"/>
  <c r="EB686" i="6"/>
  <c r="EU686" i="6" s="1"/>
  <c r="EV686" i="6"/>
  <c r="EB691" i="6"/>
  <c r="EU691" i="6" s="1"/>
  <c r="EV691" i="6"/>
  <c r="EB696" i="6"/>
  <c r="EU696" i="6" s="1"/>
  <c r="EV696" i="6"/>
  <c r="EB701" i="6"/>
  <c r="EU701" i="6" s="1"/>
  <c r="EV701" i="6"/>
  <c r="EB706" i="6"/>
  <c r="EU706" i="6" s="1"/>
  <c r="EV706" i="6"/>
  <c r="EB711" i="6"/>
  <c r="EU711" i="6" s="1"/>
  <c r="EV711" i="6"/>
  <c r="EB716" i="6"/>
  <c r="EU716" i="6" s="1"/>
  <c r="EV716" i="6"/>
  <c r="EB721" i="6"/>
  <c r="EU721" i="6" s="1"/>
  <c r="EV721" i="6"/>
  <c r="EB726" i="6"/>
  <c r="EU726" i="6" s="1"/>
  <c r="EV726" i="6"/>
  <c r="EB731" i="6"/>
  <c r="EU731" i="6" s="1"/>
  <c r="EV731" i="6"/>
  <c r="EB736" i="6"/>
  <c r="EU736" i="6" s="1"/>
  <c r="EV736" i="6"/>
  <c r="EB741" i="6"/>
  <c r="EU741" i="6" s="1"/>
  <c r="EV741" i="6"/>
  <c r="EB746" i="6"/>
  <c r="EU746" i="6" s="1"/>
  <c r="EV746" i="6"/>
  <c r="EB751" i="6"/>
  <c r="EU751" i="6" s="1"/>
  <c r="EV751" i="6"/>
  <c r="EB756" i="6"/>
  <c r="EU756" i="6" s="1"/>
  <c r="EV756" i="6"/>
  <c r="EB761" i="6"/>
  <c r="EU761" i="6" s="1"/>
  <c r="EV761" i="6"/>
  <c r="EB766" i="6"/>
  <c r="EU766" i="6" s="1"/>
  <c r="EV766" i="6"/>
  <c r="EB771" i="6"/>
  <c r="EU771" i="6" s="1"/>
  <c r="EV771" i="6"/>
  <c r="EB776" i="6"/>
  <c r="EU776" i="6" s="1"/>
  <c r="EV776" i="6"/>
  <c r="EB781" i="6"/>
  <c r="EU781" i="6" s="1"/>
  <c r="EV781" i="6"/>
  <c r="EB796" i="6"/>
  <c r="EU796" i="6" s="1"/>
  <c r="EB801" i="6"/>
  <c r="EU801" i="6" s="1"/>
  <c r="EB806" i="6"/>
  <c r="EU806" i="6" s="1"/>
  <c r="EB810" i="6"/>
  <c r="EU810" i="6" s="1"/>
  <c r="EB814" i="6"/>
  <c r="EU814" i="6" s="1"/>
  <c r="EB819" i="6"/>
  <c r="EU819" i="6" s="1"/>
  <c r="EB881" i="6"/>
  <c r="EU881" i="6" s="1"/>
  <c r="EB1073" i="6"/>
  <c r="EU1073" i="6" s="1"/>
  <c r="EV1073" i="6"/>
  <c r="EB1100" i="6"/>
  <c r="EU1100" i="6" s="1"/>
  <c r="EV1100" i="6"/>
  <c r="EB1102" i="6"/>
  <c r="EU1102" i="6" s="1"/>
  <c r="EV1102" i="6"/>
  <c r="EB1104" i="6"/>
  <c r="EU1104" i="6" s="1"/>
  <c r="EV1104" i="6"/>
  <c r="EB1112" i="6"/>
  <c r="EU1112" i="6" s="1"/>
  <c r="EB511" i="6" l="1"/>
  <c r="EB1020" i="6"/>
  <c r="EB1178" i="6" s="1"/>
  <c r="EU983" i="6"/>
  <c r="EB1194" i="6"/>
  <c r="EA1178" i="6"/>
  <c r="EB1107" i="6"/>
  <c r="EB1184" i="6" s="1"/>
  <c r="EA1185" i="6"/>
  <c r="EB1185" i="6"/>
  <c r="ED234" i="6"/>
  <c r="EU444" i="6"/>
  <c r="EU246" i="6"/>
  <c r="EC246" i="6"/>
  <c r="EV247" i="6"/>
  <c r="EB247" i="6"/>
  <c r="EV387" i="6"/>
  <c r="EB387" i="6"/>
  <c r="EU388" i="6"/>
  <c r="EU387" i="6" s="1"/>
  <c r="EB1182" i="6"/>
  <c r="EA1175" i="6"/>
  <c r="EV445" i="6"/>
  <c r="EU446" i="6"/>
  <c r="EU445" i="6" s="1"/>
  <c r="EB445" i="6"/>
  <c r="EA1184" i="6"/>
  <c r="EA991" i="6"/>
  <c r="EA924" i="6" s="1"/>
  <c r="EA1176" i="6"/>
  <c r="EB1095" i="6"/>
  <c r="EV207" i="6"/>
  <c r="EU208" i="6"/>
  <c r="EU207" i="6" s="1"/>
  <c r="EB207" i="6"/>
  <c r="EU248" i="6"/>
  <c r="EU247" i="6" s="1"/>
  <c r="EV299" i="6"/>
  <c r="EU299" i="6"/>
  <c r="EA923" i="6"/>
  <c r="EA9" i="6" s="1"/>
  <c r="EB27" i="6"/>
  <c r="EU371" i="6"/>
  <c r="EU370" i="6" s="1"/>
  <c r="EB370" i="6"/>
  <c r="EU325" i="6"/>
  <c r="EU324" i="6" s="1"/>
  <c r="EB324" i="6"/>
  <c r="EV370" i="6"/>
  <c r="EV324" i="6"/>
  <c r="EU309" i="6"/>
  <c r="EU308" i="6" s="1"/>
  <c r="EB308" i="6"/>
  <c r="EV308" i="6"/>
  <c r="EU28" i="6"/>
  <c r="EU27" i="6" s="1"/>
  <c r="EU11" i="6"/>
  <c r="EU10" i="6" s="1"/>
  <c r="EB10" i="6"/>
  <c r="EA1174" i="6"/>
  <c r="EV27" i="6"/>
  <c r="EV235" i="6"/>
  <c r="EU235" i="6"/>
  <c r="EU234" i="6"/>
  <c r="EB991" i="6" l="1"/>
  <c r="EB924" i="6" s="1"/>
  <c r="ED246" i="6"/>
  <c r="EX246" i="6"/>
  <c r="EB1176" i="6"/>
  <c r="EB1175" i="6"/>
  <c r="EB1174" i="6"/>
  <c r="EB923" i="6"/>
  <c r="EA1196" i="6"/>
  <c r="EB1196" i="6"/>
  <c r="EY1102" i="6"/>
  <c r="EY1103" i="6"/>
  <c r="EQ1102" i="6"/>
  <c r="EO1102" i="6"/>
  <c r="EM1102" i="6"/>
  <c r="EL1102" i="6"/>
  <c r="EK1102" i="6"/>
  <c r="ET1104" i="6"/>
  <c r="ES1104" i="6"/>
  <c r="EJ1104" i="6"/>
  <c r="EI1104" i="6"/>
  <c r="EH1104" i="6"/>
  <c r="EG1104" i="6"/>
  <c r="AZ1104" i="6"/>
  <c r="EO1104" i="6"/>
  <c r="EM1104" i="6"/>
  <c r="EX1175" i="6" l="1"/>
  <c r="EX923" i="6"/>
  <c r="BW1104" i="6"/>
  <c r="CE1104" i="6"/>
  <c r="EL1104" i="6"/>
  <c r="AI1104" i="6"/>
  <c r="EB9" i="6"/>
  <c r="AT1104" i="6"/>
  <c r="EP1104" i="6" s="1"/>
  <c r="EK1104" i="6"/>
  <c r="BA1104" i="6"/>
  <c r="ER1104" i="6"/>
  <c r="EY1104" i="6"/>
  <c r="EQ1104" i="6"/>
  <c r="AN1104" i="6"/>
  <c r="BK1026" i="6"/>
  <c r="BE1026" i="6"/>
  <c r="ES1026" i="6" s="1"/>
  <c r="AY1026" i="6"/>
  <c r="EQ1026" i="6" s="1"/>
  <c r="AS1026" i="6"/>
  <c r="EM1026" i="6"/>
  <c r="EI1026" i="6"/>
  <c r="U1026" i="6"/>
  <c r="EG1026" i="6" l="1"/>
  <c r="BW1026" i="6"/>
  <c r="CF1026" i="6" s="1"/>
  <c r="AT1026" i="6"/>
  <c r="EP1026" i="6" s="1"/>
  <c r="EO1026" i="6"/>
  <c r="EX9" i="6"/>
  <c r="EK1026" i="6"/>
  <c r="EZ1104" i="6"/>
  <c r="CF1104" i="6"/>
  <c r="CA1104" i="6"/>
  <c r="CG1104" i="6" s="1"/>
  <c r="EN1104" i="6"/>
  <c r="AO1104" i="6"/>
  <c r="BL1026" i="6"/>
  <c r="EU1026" i="6"/>
  <c r="AU1104" i="6"/>
  <c r="AZ1026" i="6"/>
  <c r="ER1026" i="6" s="1"/>
  <c r="BF1026" i="6"/>
  <c r="AB1026" i="6"/>
  <c r="EJ1026" i="6" s="1"/>
  <c r="V1026" i="6"/>
  <c r="EH1026" i="6" s="1"/>
  <c r="AN1026" i="6"/>
  <c r="AO1026" i="6" s="1"/>
  <c r="EY1026" i="6" l="1"/>
  <c r="AU1026" i="6"/>
  <c r="CE1026" i="6"/>
  <c r="CA1026" i="6"/>
  <c r="CG1026" i="6" s="1"/>
  <c r="EZ1026" i="6"/>
  <c r="BM1026" i="6"/>
  <c r="EW1026" i="6" s="1"/>
  <c r="EV1026" i="6"/>
  <c r="BA1026" i="6"/>
  <c r="EL1026" i="6"/>
  <c r="AI1026" i="6"/>
  <c r="AC1026" i="6"/>
  <c r="ET1026" i="6"/>
  <c r="BG1026" i="6"/>
  <c r="EN1026" i="6"/>
  <c r="DB1041" i="6"/>
  <c r="EQ131" i="6" l="1"/>
  <c r="ER131" i="6"/>
  <c r="ES131" i="6"/>
  <c r="ET131" i="6"/>
  <c r="CZ1148" i="6" l="1"/>
  <c r="CZ314" i="6" l="1"/>
  <c r="CZ246" i="6"/>
  <c r="DD314" i="6"/>
  <c r="ET1103" i="6" l="1"/>
  <c r="ES1103" i="6"/>
  <c r="EJ1103" i="6"/>
  <c r="EI1103" i="6"/>
  <c r="EH1103" i="6"/>
  <c r="EG1103" i="6"/>
  <c r="EZ1103" i="6"/>
  <c r="EQ1103" i="6"/>
  <c r="EM1103" i="6"/>
  <c r="AH1103" i="6" l="1"/>
  <c r="EK1103" i="6"/>
  <c r="AT1103" i="6"/>
  <c r="EP1103" i="6" s="1"/>
  <c r="EO1103" i="6"/>
  <c r="AN1103" i="6"/>
  <c r="AZ1103" i="6"/>
  <c r="ER1103" i="6" s="1"/>
  <c r="DO920" i="6"/>
  <c r="AH920" i="6"/>
  <c r="AI920" i="6"/>
  <c r="AG920" i="6"/>
  <c r="AB920" i="6"/>
  <c r="AC920" i="6"/>
  <c r="AA920" i="6"/>
  <c r="V920" i="6"/>
  <c r="W920" i="6"/>
  <c r="U920" i="6"/>
  <c r="DE921" i="6"/>
  <c r="DF921" i="6"/>
  <c r="DG921" i="6"/>
  <c r="DH921" i="6"/>
  <c r="DR920" i="6"/>
  <c r="DQ920" i="6"/>
  <c r="DP920" i="6"/>
  <c r="DN920" i="6"/>
  <c r="DM920" i="6"/>
  <c r="EL922" i="6"/>
  <c r="EK922" i="6"/>
  <c r="EJ922" i="6"/>
  <c r="EI922" i="6"/>
  <c r="EH922" i="6"/>
  <c r="EG922" i="6"/>
  <c r="BV922" i="6"/>
  <c r="BW922" i="6" s="1"/>
  <c r="BU922" i="6"/>
  <c r="BK922" i="6"/>
  <c r="BE922" i="6"/>
  <c r="ES922" i="6" s="1"/>
  <c r="BD922" i="6"/>
  <c r="AY922" i="6"/>
  <c r="AY920" i="6" s="1"/>
  <c r="AX922" i="6"/>
  <c r="AZ922" i="6" s="1"/>
  <c r="AZ920" i="6" s="1"/>
  <c r="AS922" i="6"/>
  <c r="EO922" i="6" s="1"/>
  <c r="AR922" i="6"/>
  <c r="AM922" i="6"/>
  <c r="EM922" i="6" s="1"/>
  <c r="AL922" i="6"/>
  <c r="AN922" i="6" s="1"/>
  <c r="EL1103" i="6" l="1"/>
  <c r="AI1103" i="6"/>
  <c r="AN920" i="6"/>
  <c r="AO922" i="6"/>
  <c r="EN1103" i="6"/>
  <c r="AO1103" i="6"/>
  <c r="AU1103" i="6"/>
  <c r="BL922" i="6"/>
  <c r="EU922" i="6"/>
  <c r="BA1103" i="6"/>
  <c r="BV920" i="6"/>
  <c r="AS920" i="6"/>
  <c r="BE920" i="6"/>
  <c r="AM920" i="6"/>
  <c r="CE922" i="6"/>
  <c r="EN922" i="6"/>
  <c r="BA922" i="6"/>
  <c r="ER922" i="6"/>
  <c r="EQ922" i="6"/>
  <c r="CA922" i="6"/>
  <c r="CG922" i="6" s="1"/>
  <c r="EZ922" i="6"/>
  <c r="CF922" i="6"/>
  <c r="EY922" i="6"/>
  <c r="AT922" i="6"/>
  <c r="BF922" i="6"/>
  <c r="BF920" i="6" s="1"/>
  <c r="BM922" i="6" l="1"/>
  <c r="EW922" i="6" s="1"/>
  <c r="EV922" i="6"/>
  <c r="BG922" i="6"/>
  <c r="ET922" i="6"/>
  <c r="AU922" i="6"/>
  <c r="EP922" i="6"/>
  <c r="EJ1149" i="6" l="1"/>
  <c r="EI1149" i="6"/>
  <c r="EH1149" i="6"/>
  <c r="EG1149" i="6"/>
  <c r="DY1149" i="6"/>
  <c r="DW1149" i="6"/>
  <c r="DX1149" i="6" s="1"/>
  <c r="DU1149" i="6"/>
  <c r="DV1149" i="6" s="1"/>
  <c r="DS1149" i="6"/>
  <c r="DT1149" i="6" s="1"/>
  <c r="DQ1149" i="6"/>
  <c r="DR1149" i="6" s="1"/>
  <c r="BV1149" i="6"/>
  <c r="BV1147" i="6" s="1"/>
  <c r="BV1192" i="6" s="1"/>
  <c r="BK1149" i="6"/>
  <c r="BE1149" i="6"/>
  <c r="BE1147" i="6" s="1"/>
  <c r="BE1192" i="6" s="1"/>
  <c r="AY1149" i="6"/>
  <c r="AS1149" i="6"/>
  <c r="AM1149" i="6"/>
  <c r="AN1149" i="6" s="1"/>
  <c r="AO1149" i="6" s="1"/>
  <c r="AG1149" i="6"/>
  <c r="AC1149" i="6"/>
  <c r="EE1149" i="6" l="1"/>
  <c r="EF1149" i="6" s="1"/>
  <c r="EY1149" i="6" s="1"/>
  <c r="BL1149" i="6"/>
  <c r="EU1149" i="6"/>
  <c r="EK1149" i="6"/>
  <c r="EN1149" i="6"/>
  <c r="EO1149" i="6"/>
  <c r="EQ1149" i="6"/>
  <c r="AZ1149" i="6"/>
  <c r="ER1149" i="6" s="1"/>
  <c r="AM1147" i="6"/>
  <c r="AM1192" i="6" s="1"/>
  <c r="AY1147" i="6"/>
  <c r="AY1192" i="6" s="1"/>
  <c r="AG1147" i="6"/>
  <c r="AS1147" i="6"/>
  <c r="AS1192" i="6" s="1"/>
  <c r="EM1149" i="6"/>
  <c r="DZ1149" i="6"/>
  <c r="ES1149" i="6" s="1"/>
  <c r="AH1149" i="6"/>
  <c r="AI1149" i="6" s="1"/>
  <c r="AT1149" i="6"/>
  <c r="BF1149" i="6"/>
  <c r="BW1149" i="6"/>
  <c r="CE1149" i="6"/>
  <c r="BM1149" i="6" l="1"/>
  <c r="EW1149" i="6" s="1"/>
  <c r="EV1149" i="6"/>
  <c r="BA1149" i="6"/>
  <c r="EZ1149" i="6"/>
  <c r="CF1149" i="6"/>
  <c r="CA1149" i="6"/>
  <c r="CG1149" i="6" s="1"/>
  <c r="ET1149" i="6"/>
  <c r="BG1149" i="6"/>
  <c r="EP1149" i="6"/>
  <c r="AU1149" i="6"/>
  <c r="EL1149" i="6"/>
  <c r="DC518" i="6" l="1"/>
  <c r="DO518" i="6" s="1"/>
  <c r="AA519" i="6"/>
  <c r="EI519" i="6" s="1"/>
  <c r="CZ518" i="6"/>
  <c r="CG519" i="6"/>
  <c r="AZ518" i="6"/>
  <c r="AG519" i="6"/>
  <c r="EK519" i="6" s="1"/>
  <c r="AZ519" i="6"/>
  <c r="BA519" i="6" s="1"/>
  <c r="AY519" i="6"/>
  <c r="AT519" i="6"/>
  <c r="EP519" i="6" s="1"/>
  <c r="AS519" i="6"/>
  <c r="AM519" i="6"/>
  <c r="AH519" i="6"/>
  <c r="AI519" i="6" s="1"/>
  <c r="AB519" i="6"/>
  <c r="AC519" i="6" s="1"/>
  <c r="EG519" i="6"/>
  <c r="EH519" i="6"/>
  <c r="BV519" i="6"/>
  <c r="BV511" i="6" s="1"/>
  <c r="BK519" i="6"/>
  <c r="BE519" i="6"/>
  <c r="BF519" i="6" s="1"/>
  <c r="BG519" i="6" s="1"/>
  <c r="AN519" i="6"/>
  <c r="EI883" i="6"/>
  <c r="EJ883" i="6"/>
  <c r="CG883" i="6"/>
  <c r="BK883" i="6"/>
  <c r="BJ883" i="6"/>
  <c r="AR883" i="6"/>
  <c r="EQ519" i="6" l="1"/>
  <c r="EM519" i="6"/>
  <c r="EO519" i="6"/>
  <c r="EY519" i="6"/>
  <c r="EN519" i="6"/>
  <c r="AO519" i="6"/>
  <c r="BL883" i="6"/>
  <c r="EU883" i="6"/>
  <c r="BL519" i="6"/>
  <c r="EU519" i="6"/>
  <c r="ER519" i="6"/>
  <c r="EL519" i="6"/>
  <c r="EJ519" i="6"/>
  <c r="BG883" i="6"/>
  <c r="AU519" i="6"/>
  <c r="AI883" i="6"/>
  <c r="CE883" i="6"/>
  <c r="BW519" i="6"/>
  <c r="CE519" i="6"/>
  <c r="ET519" i="6"/>
  <c r="CF883" i="6"/>
  <c r="ES519" i="6"/>
  <c r="ET1101" i="6"/>
  <c r="ES1101" i="6"/>
  <c r="EJ1101" i="6"/>
  <c r="EI1101" i="6"/>
  <c r="EH1101" i="6"/>
  <c r="EG1101" i="6"/>
  <c r="BV1101" i="6"/>
  <c r="CE1101" i="6" s="1"/>
  <c r="AY1101" i="6"/>
  <c r="EQ1101" i="6" s="1"/>
  <c r="AS1101" i="6"/>
  <c r="AM1101" i="6"/>
  <c r="EM1101" i="6" s="1"/>
  <c r="AG1101" i="6"/>
  <c r="BM519" i="6" l="1"/>
  <c r="EW519" i="6" s="1"/>
  <c r="EV519" i="6"/>
  <c r="BM883" i="6"/>
  <c r="EW883" i="6" s="1"/>
  <c r="EV883" i="6"/>
  <c r="AH1101" i="6"/>
  <c r="EK1101" i="6"/>
  <c r="BW1101" i="6"/>
  <c r="EY1101" i="6"/>
  <c r="AT1101" i="6"/>
  <c r="EP1101" i="6" s="1"/>
  <c r="EO1101" i="6"/>
  <c r="CF519" i="6"/>
  <c r="EZ519" i="6"/>
  <c r="AU883" i="6"/>
  <c r="AN1101" i="6"/>
  <c r="AZ1101" i="6"/>
  <c r="ER1101" i="6" s="1"/>
  <c r="ET1102" i="6"/>
  <c r="ES1102" i="6"/>
  <c r="EJ1102" i="6"/>
  <c r="EI1102" i="6"/>
  <c r="EH1102" i="6"/>
  <c r="EG1102" i="6"/>
  <c r="EZ1101" i="6" l="1"/>
  <c r="CF1101" i="6"/>
  <c r="CA1101" i="6"/>
  <c r="CG1101" i="6" s="1"/>
  <c r="EL1101" i="6"/>
  <c r="AI1101" i="6"/>
  <c r="EN1101" i="6"/>
  <c r="AO1101" i="6"/>
  <c r="AU1101" i="6"/>
  <c r="BA1101" i="6"/>
  <c r="AN1102" i="6"/>
  <c r="AZ1102" i="6"/>
  <c r="ER1102" i="6" s="1"/>
  <c r="AT1102" i="6"/>
  <c r="EP1102" i="6" s="1"/>
  <c r="BW1102" i="6"/>
  <c r="CH1170" i="6"/>
  <c r="CI1170" i="6"/>
  <c r="DY1153" i="6"/>
  <c r="DU1153" i="6"/>
  <c r="DT1154" i="6"/>
  <c r="DT1153" i="6" s="1"/>
  <c r="EL1154" i="6"/>
  <c r="EL1153" i="6" s="1"/>
  <c r="EK1154" i="6"/>
  <c r="EK1153" i="6" s="1"/>
  <c r="EL1151" i="6"/>
  <c r="EL1150" i="6" s="1"/>
  <c r="EK1151" i="6"/>
  <c r="EK1150" i="6" s="1"/>
  <c r="EJ1154" i="6"/>
  <c r="EJ1153" i="6" s="1"/>
  <c r="EI1154" i="6"/>
  <c r="EI1153" i="6" s="1"/>
  <c r="EJ1151" i="6"/>
  <c r="EJ1150" i="6" s="1"/>
  <c r="EI1151" i="6"/>
  <c r="EI1150" i="6" s="1"/>
  <c r="EJ1148" i="6"/>
  <c r="EJ1147" i="6" s="1"/>
  <c r="EJ1192" i="6" s="1"/>
  <c r="EI1148" i="6"/>
  <c r="EI1147" i="6" s="1"/>
  <c r="EI1192" i="6" s="1"/>
  <c r="EH1148" i="6"/>
  <c r="EH1147" i="6" s="1"/>
  <c r="EH1192" i="6" s="1"/>
  <c r="EG1148" i="6"/>
  <c r="EG1147" i="6" s="1"/>
  <c r="EG1192" i="6" s="1"/>
  <c r="EH1154" i="6"/>
  <c r="EH1153" i="6" s="1"/>
  <c r="EG1154" i="6"/>
  <c r="EG1153" i="6" s="1"/>
  <c r="EH1151" i="6"/>
  <c r="EH1150" i="6" s="1"/>
  <c r="EG1151" i="6"/>
  <c r="EG1150" i="6" s="1"/>
  <c r="BV1154" i="6"/>
  <c r="BV1153" i="6" s="1"/>
  <c r="BK1154" i="6"/>
  <c r="BE1154" i="6"/>
  <c r="BF1154" i="6" s="1"/>
  <c r="BG1154" i="6" s="1"/>
  <c r="BG1153" i="6" s="1"/>
  <c r="AY1154" i="6"/>
  <c r="AS1154" i="6"/>
  <c r="AM1154" i="6"/>
  <c r="AN1154" i="6" s="1"/>
  <c r="EZ1102" i="6" l="1"/>
  <c r="CF1102" i="6"/>
  <c r="CA1102" i="6"/>
  <c r="CG1102" i="6" s="1"/>
  <c r="AO1154" i="6"/>
  <c r="AO1153" i="6" s="1"/>
  <c r="EN1102" i="6"/>
  <c r="AO1102" i="6"/>
  <c r="BL1154" i="6"/>
  <c r="BL1153" i="6" s="1"/>
  <c r="EU1154" i="6"/>
  <c r="DW1196" i="6"/>
  <c r="BA1102" i="6"/>
  <c r="AU1102" i="6"/>
  <c r="BK1153" i="6"/>
  <c r="AM1153" i="6"/>
  <c r="BW1154" i="6"/>
  <c r="BW1153" i="6" s="1"/>
  <c r="BE1153" i="6"/>
  <c r="AN1153" i="6"/>
  <c r="EM1154" i="6"/>
  <c r="EM1153" i="6" s="1"/>
  <c r="AZ1154" i="6"/>
  <c r="ER1154" i="6" s="1"/>
  <c r="ER1153" i="6" s="1"/>
  <c r="AY1153" i="6"/>
  <c r="DX1154" i="6"/>
  <c r="DW1153" i="6"/>
  <c r="AT1154" i="6"/>
  <c r="AS1153" i="6"/>
  <c r="DY1196" i="6"/>
  <c r="DU1196" i="6"/>
  <c r="DS1153" i="6"/>
  <c r="BF1153" i="6"/>
  <c r="ET1154" i="6"/>
  <c r="ET1153" i="6" s="1"/>
  <c r="DZ1154" i="6"/>
  <c r="DV1196" i="6"/>
  <c r="DV1154" i="6"/>
  <c r="EN1154" i="6"/>
  <c r="EN1153" i="6" s="1"/>
  <c r="CE1154" i="6"/>
  <c r="CE1153" i="6" s="1"/>
  <c r="EL1196" i="6"/>
  <c r="EK1196" i="6"/>
  <c r="EJ1196" i="6"/>
  <c r="EI1196" i="6"/>
  <c r="EH1196" i="6"/>
  <c r="EG1196" i="6"/>
  <c r="DS1196" i="6"/>
  <c r="DR1196" i="6"/>
  <c r="DQ1196" i="6"/>
  <c r="BV1151" i="6"/>
  <c r="BK1151" i="6"/>
  <c r="BK1150" i="6" s="1"/>
  <c r="BE1151" i="6"/>
  <c r="BE1150" i="6" s="1"/>
  <c r="AY1151" i="6"/>
  <c r="AM1151" i="6"/>
  <c r="AM1150" i="6" l="1"/>
  <c r="AM1196" i="6" s="1"/>
  <c r="BV1150" i="6"/>
  <c r="BV1196" i="6" s="1"/>
  <c r="AZ1151" i="6"/>
  <c r="AZ1150" i="6" s="1"/>
  <c r="AZ1196" i="6" s="1"/>
  <c r="AY1150" i="6"/>
  <c r="AY1196" i="6" s="1"/>
  <c r="DT1196" i="6"/>
  <c r="EU1153" i="6"/>
  <c r="BM1154" i="6"/>
  <c r="EV1154" i="6"/>
  <c r="BK1196" i="6"/>
  <c r="EU1151" i="6"/>
  <c r="BE1196" i="6"/>
  <c r="ES1151" i="6"/>
  <c r="CA1154" i="6"/>
  <c r="CG1154" i="6" s="1"/>
  <c r="CG1153" i="6" s="1"/>
  <c r="CF1154" i="6"/>
  <c r="CF1153" i="6" s="1"/>
  <c r="EM1151" i="6"/>
  <c r="EO1151" i="6"/>
  <c r="EO1150" i="6" s="1"/>
  <c r="EQ1151" i="6"/>
  <c r="DX1196" i="6"/>
  <c r="AU1154" i="6"/>
  <c r="AU1153" i="6" s="1"/>
  <c r="EP1154" i="6"/>
  <c r="EP1153" i="6" s="1"/>
  <c r="AT1153" i="6"/>
  <c r="DZ1196" i="6"/>
  <c r="EQ1154" i="6"/>
  <c r="EQ1153" i="6" s="1"/>
  <c r="DX1153" i="6"/>
  <c r="BA1154" i="6"/>
  <c r="BA1153" i="6" s="1"/>
  <c r="AZ1153" i="6"/>
  <c r="EO1154" i="6"/>
  <c r="EO1153" i="6" s="1"/>
  <c r="DV1153" i="6"/>
  <c r="ES1154" i="6"/>
  <c r="ES1153" i="6" s="1"/>
  <c r="DZ1153" i="6"/>
  <c r="EZ1154" i="6"/>
  <c r="EZ1153" i="6" s="1"/>
  <c r="AT1151" i="6"/>
  <c r="AT1150" i="6" s="1"/>
  <c r="BL1151" i="6"/>
  <c r="AS1196" i="6"/>
  <c r="CE1151" i="6"/>
  <c r="CE1150" i="6" s="1"/>
  <c r="CE1196" i="6" s="1"/>
  <c r="AN1151" i="6"/>
  <c r="AN1150" i="6" s="1"/>
  <c r="BF1151" i="6"/>
  <c r="BW1151" i="6"/>
  <c r="ES1150" i="6" l="1"/>
  <c r="ES1196" i="6" s="1"/>
  <c r="EU1150" i="6"/>
  <c r="EU1196" i="6" s="1"/>
  <c r="EQ1150" i="6"/>
  <c r="EQ1196" i="6" s="1"/>
  <c r="EM1150" i="6"/>
  <c r="EM1196" i="6" s="1"/>
  <c r="BM1153" i="6"/>
  <c r="EW1154" i="6"/>
  <c r="EW1153" i="6" s="1"/>
  <c r="EO1196" i="6"/>
  <c r="BA1151" i="6"/>
  <c r="ER1151" i="6"/>
  <c r="BL1150" i="6"/>
  <c r="BL1196" i="6" s="1"/>
  <c r="BM1151" i="6"/>
  <c r="EZ1151" i="6"/>
  <c r="BW1150" i="6"/>
  <c r="BW1196" i="6" s="1"/>
  <c r="CA1151" i="6"/>
  <c r="CF1151" i="6"/>
  <c r="CF1150" i="6" s="1"/>
  <c r="CF1196" i="6" s="1"/>
  <c r="ET1151" i="6"/>
  <c r="BF1150" i="6"/>
  <c r="BF1196" i="6" s="1"/>
  <c r="EN1151" i="6"/>
  <c r="AO1151" i="6"/>
  <c r="AO1150" i="6" s="1"/>
  <c r="EY1151" i="6"/>
  <c r="EV1153" i="6"/>
  <c r="EV1151" i="6"/>
  <c r="CA1153" i="6"/>
  <c r="EY1154" i="6"/>
  <c r="EY1153" i="6" s="1"/>
  <c r="AT1196" i="6"/>
  <c r="EP1151" i="6"/>
  <c r="AU1151" i="6"/>
  <c r="BG1151" i="6"/>
  <c r="EY1150" i="6" l="1"/>
  <c r="EY1196" i="6" s="1"/>
  <c r="EN1150" i="6"/>
  <c r="EN1196" i="6" s="1"/>
  <c r="ET1150" i="6"/>
  <c r="ET1196" i="6" s="1"/>
  <c r="EZ1150" i="6"/>
  <c r="EZ1196" i="6" s="1"/>
  <c r="EP1150" i="6"/>
  <c r="EP1196" i="6" s="1"/>
  <c r="EV1150" i="6"/>
  <c r="EV1196" i="6" s="1"/>
  <c r="ER1150" i="6"/>
  <c r="ER1196" i="6" s="1"/>
  <c r="BM1150" i="6"/>
  <c r="BM1196" i="6" s="1"/>
  <c r="EW1151" i="6"/>
  <c r="AU1150" i="6"/>
  <c r="AU1196" i="6" s="1"/>
  <c r="BG1150" i="6"/>
  <c r="BG1196" i="6" s="1"/>
  <c r="CA1150" i="6"/>
  <c r="CA1196" i="6" s="1"/>
  <c r="CG1151" i="6"/>
  <c r="CG1150" i="6" s="1"/>
  <c r="CG1196" i="6" s="1"/>
  <c r="BA1150" i="6"/>
  <c r="BA1196" i="6" s="1"/>
  <c r="AO1196" i="6"/>
  <c r="AN1196" i="6"/>
  <c r="EW1150" i="6" l="1"/>
  <c r="EW1196" i="6" s="1"/>
  <c r="BK1148" i="6"/>
  <c r="BK1146" i="6"/>
  <c r="BL1146" i="6" s="1"/>
  <c r="BM1146" i="6" s="1"/>
  <c r="BK1145" i="6"/>
  <c r="BK1144" i="6"/>
  <c r="BK1143" i="6"/>
  <c r="BL1143" i="6" s="1"/>
  <c r="BM1143" i="6" s="1"/>
  <c r="BK1142" i="6"/>
  <c r="EU1142" i="6" s="1"/>
  <c r="BK1141" i="6"/>
  <c r="BK1139" i="6"/>
  <c r="BK1137" i="6"/>
  <c r="BK1135" i="6"/>
  <c r="BK1134" i="6"/>
  <c r="BK1132" i="6"/>
  <c r="BK1131" i="6"/>
  <c r="BK1130" i="6"/>
  <c r="BK1128" i="6"/>
  <c r="BL1128" i="6" s="1"/>
  <c r="BM1128" i="6" s="1"/>
  <c r="BK1127" i="6"/>
  <c r="BL1123" i="6"/>
  <c r="BK1122" i="6"/>
  <c r="BK1121" i="6"/>
  <c r="BK1120" i="6"/>
  <c r="BK1119" i="6"/>
  <c r="BK1118" i="6"/>
  <c r="BK1110" i="6"/>
  <c r="BK1109" i="6"/>
  <c r="BK1108" i="6"/>
  <c r="BK1099" i="6"/>
  <c r="BK1097" i="6"/>
  <c r="BK1096" i="6"/>
  <c r="BK1094" i="6"/>
  <c r="BL1094" i="6" s="1"/>
  <c r="BM1094" i="6" s="1"/>
  <c r="BK1093" i="6"/>
  <c r="BK1088" i="6"/>
  <c r="BK1087" i="6"/>
  <c r="BK1086" i="6"/>
  <c r="BK1084" i="6"/>
  <c r="BK1082" i="6"/>
  <c r="BK1081" i="6"/>
  <c r="BK1078" i="6"/>
  <c r="BK1072" i="6"/>
  <c r="BK1068" i="6"/>
  <c r="BK1067" i="6"/>
  <c r="BK1066" i="6"/>
  <c r="BK1065" i="6"/>
  <c r="BK1064" i="6"/>
  <c r="BK1060" i="6"/>
  <c r="BK1059" i="6"/>
  <c r="BK1058" i="6"/>
  <c r="BK1057" i="6"/>
  <c r="BK1055" i="6"/>
  <c r="BK1054" i="6"/>
  <c r="BK1053" i="6"/>
  <c r="BK1052" i="6"/>
  <c r="BK1050" i="6"/>
  <c r="BK1049" i="6"/>
  <c r="BK1048" i="6"/>
  <c r="BK1047" i="6"/>
  <c r="BK1046" i="6"/>
  <c r="BK1045" i="6"/>
  <c r="BK1044" i="6"/>
  <c r="BK1043" i="6"/>
  <c r="BK1042" i="6"/>
  <c r="BK1041" i="6"/>
  <c r="BK1040" i="6"/>
  <c r="BK1039" i="6"/>
  <c r="BK1038" i="6"/>
  <c r="BK1037" i="6"/>
  <c r="BK1034" i="6"/>
  <c r="BK1033" i="6"/>
  <c r="BK1032" i="6"/>
  <c r="BK1031" i="6"/>
  <c r="BK1030" i="6"/>
  <c r="BK1029" i="6"/>
  <c r="BK1025" i="6"/>
  <c r="BK1024" i="6"/>
  <c r="BK1023" i="6"/>
  <c r="BK1022" i="6"/>
  <c r="BK1021" i="6"/>
  <c r="BK1019" i="6"/>
  <c r="BK1018" i="6"/>
  <c r="BK1017" i="6"/>
  <c r="BK1016" i="6"/>
  <c r="BK1015" i="6"/>
  <c r="BK1014" i="6"/>
  <c r="BK1013" i="6"/>
  <c r="BK1012" i="6"/>
  <c r="BK1011" i="6"/>
  <c r="BK1010" i="6"/>
  <c r="BK1009" i="6"/>
  <c r="BK1008" i="6"/>
  <c r="BK1007" i="6"/>
  <c r="BK1006" i="6"/>
  <c r="BK1005" i="6"/>
  <c r="BK1004" i="6"/>
  <c r="BK1003" i="6"/>
  <c r="BK1002" i="6"/>
  <c r="BK1001" i="6"/>
  <c r="BK1000" i="6"/>
  <c r="BK999" i="6"/>
  <c r="BK998" i="6"/>
  <c r="BK997" i="6"/>
  <c r="BK996" i="6"/>
  <c r="BK995" i="6"/>
  <c r="BK994" i="6"/>
  <c r="BK984" i="6"/>
  <c r="BK982" i="6" s="1"/>
  <c r="BL983" i="6"/>
  <c r="BK981" i="6"/>
  <c r="BK980" i="6"/>
  <c r="BK978" i="6"/>
  <c r="BK973" i="6"/>
  <c r="BK972" i="6"/>
  <c r="BK971" i="6"/>
  <c r="BK970" i="6"/>
  <c r="BK969" i="6"/>
  <c r="BK968" i="6"/>
  <c r="BK967" i="6"/>
  <c r="BK966" i="6"/>
  <c r="BK964" i="6"/>
  <c r="BK963" i="6"/>
  <c r="BK962" i="6"/>
  <c r="BK961" i="6"/>
  <c r="BK960" i="6" s="1"/>
  <c r="BK959" i="6"/>
  <c r="BK958" i="6"/>
  <c r="BK957" i="6"/>
  <c r="BK956" i="6"/>
  <c r="BK955" i="6"/>
  <c r="BK954" i="6"/>
  <c r="BK953" i="6"/>
  <c r="BK952" i="6"/>
  <c r="BK951" i="6"/>
  <c r="BK950" i="6"/>
  <c r="BK949" i="6"/>
  <c r="BK948" i="6"/>
  <c r="BK947" i="6"/>
  <c r="BK946" i="6"/>
  <c r="BK945" i="6"/>
  <c r="BK944" i="6"/>
  <c r="BK943" i="6"/>
  <c r="BK942" i="6"/>
  <c r="BK941" i="6"/>
  <c r="BK940" i="6"/>
  <c r="BK939" i="6"/>
  <c r="BK938" i="6"/>
  <c r="BK937" i="6"/>
  <c r="BK936" i="6"/>
  <c r="BK935" i="6"/>
  <c r="BK934" i="6"/>
  <c r="BK933" i="6"/>
  <c r="BK932" i="6"/>
  <c r="BK931" i="6"/>
  <c r="BK930" i="6"/>
  <c r="BK929" i="6"/>
  <c r="BK928" i="6"/>
  <c r="BK927" i="6"/>
  <c r="EU927" i="6" s="1"/>
  <c r="BK926" i="6"/>
  <c r="BK921" i="6"/>
  <c r="EU921" i="6" s="1"/>
  <c r="EU920" i="6" s="1"/>
  <c r="EU1195" i="6" s="1"/>
  <c r="BK919" i="6"/>
  <c r="BJ919" i="6"/>
  <c r="BK917" i="6"/>
  <c r="BK916" i="6"/>
  <c r="BK915" i="6"/>
  <c r="BK912" i="6"/>
  <c r="BK911" i="6"/>
  <c r="BK910" i="6"/>
  <c r="BK907" i="6"/>
  <c r="BK906" i="6"/>
  <c r="BK905" i="6"/>
  <c r="BK903" i="6"/>
  <c r="BK900" i="6"/>
  <c r="BK897" i="6"/>
  <c r="BK896" i="6"/>
  <c r="BK895" i="6"/>
  <c r="BK894" i="6"/>
  <c r="BK890" i="6"/>
  <c r="BK889" i="6"/>
  <c r="BK888" i="6"/>
  <c r="EU888" i="6" s="1"/>
  <c r="BK887" i="6"/>
  <c r="BK882" i="6"/>
  <c r="BJ882" i="6"/>
  <c r="BM881" i="6"/>
  <c r="EW881" i="6" s="1"/>
  <c r="BJ881" i="6"/>
  <c r="BL880" i="6"/>
  <c r="BL879" i="6"/>
  <c r="BL878" i="6"/>
  <c r="BL877" i="6"/>
  <c r="BL876" i="6"/>
  <c r="BL875" i="6"/>
  <c r="BJ875" i="6"/>
  <c r="BL874" i="6"/>
  <c r="BJ874" i="6"/>
  <c r="BL873" i="6"/>
  <c r="BJ873" i="6"/>
  <c r="BL872" i="6"/>
  <c r="BL871" i="6"/>
  <c r="BL870" i="6"/>
  <c r="BJ870" i="6"/>
  <c r="BL869" i="6"/>
  <c r="BJ869" i="6"/>
  <c r="BL868" i="6"/>
  <c r="BJ868" i="6"/>
  <c r="BL867" i="6"/>
  <c r="BL866" i="6"/>
  <c r="BK850" i="6"/>
  <c r="BL849" i="6"/>
  <c r="BL848" i="6"/>
  <c r="BL847" i="6"/>
  <c r="BK842" i="6"/>
  <c r="BJ842" i="6"/>
  <c r="BL841" i="6"/>
  <c r="BJ841" i="6"/>
  <c r="BL840" i="6"/>
  <c r="BK835" i="6"/>
  <c r="BJ835" i="6"/>
  <c r="BL834" i="6"/>
  <c r="BJ834" i="6"/>
  <c r="BL833" i="6"/>
  <c r="BL832" i="6"/>
  <c r="BK827" i="6"/>
  <c r="BJ827" i="6"/>
  <c r="BL826" i="6"/>
  <c r="BJ826" i="6"/>
  <c r="BL825" i="6"/>
  <c r="BL824" i="6"/>
  <c r="EW819" i="6"/>
  <c r="EW814" i="6"/>
  <c r="BL813" i="6"/>
  <c r="BJ813" i="6"/>
  <c r="BL812" i="6"/>
  <c r="BJ812" i="6"/>
  <c r="BL811" i="6"/>
  <c r="BJ811" i="6"/>
  <c r="BM810" i="6"/>
  <c r="EW810" i="6" s="1"/>
  <c r="BL809" i="6"/>
  <c r="BK807" i="6"/>
  <c r="BM806" i="6"/>
  <c r="EW806" i="6" s="1"/>
  <c r="BL805" i="6"/>
  <c r="BL804" i="6"/>
  <c r="BK802" i="6"/>
  <c r="BM801" i="6"/>
  <c r="EW801" i="6" s="1"/>
  <c r="BL800" i="6"/>
  <c r="BL799" i="6"/>
  <c r="BK797" i="6"/>
  <c r="BM796" i="6"/>
  <c r="EW796" i="6" s="1"/>
  <c r="BL795" i="6"/>
  <c r="BL794" i="6"/>
  <c r="BK792" i="6"/>
  <c r="BM791" i="6"/>
  <c r="EW791" i="6" s="1"/>
  <c r="BL790" i="6"/>
  <c r="BL789" i="6"/>
  <c r="BK787" i="6"/>
  <c r="BM786" i="6"/>
  <c r="EW786" i="6" s="1"/>
  <c r="BL785" i="6"/>
  <c r="BL784" i="6"/>
  <c r="BK782" i="6"/>
  <c r="BM781" i="6"/>
  <c r="EW781" i="6" s="1"/>
  <c r="BL780" i="6"/>
  <c r="BL779" i="6"/>
  <c r="BK777" i="6"/>
  <c r="BM776" i="6"/>
  <c r="EW776" i="6" s="1"/>
  <c r="BL775" i="6"/>
  <c r="BL774" i="6"/>
  <c r="BK772" i="6"/>
  <c r="BM771" i="6"/>
  <c r="EW771" i="6" s="1"/>
  <c r="BL770" i="6"/>
  <c r="BL769" i="6"/>
  <c r="BK767" i="6"/>
  <c r="BM766" i="6"/>
  <c r="EW766" i="6" s="1"/>
  <c r="BL765" i="6"/>
  <c r="BL764" i="6"/>
  <c r="BK762" i="6"/>
  <c r="BM761" i="6"/>
  <c r="EW761" i="6" s="1"/>
  <c r="BL760" i="6"/>
  <c r="BL759" i="6"/>
  <c r="BK757" i="6"/>
  <c r="BM756" i="6"/>
  <c r="EW756" i="6" s="1"/>
  <c r="BL755" i="6"/>
  <c r="BL754" i="6"/>
  <c r="BK752" i="6"/>
  <c r="BM751" i="6"/>
  <c r="EW751" i="6" s="1"/>
  <c r="BL750" i="6"/>
  <c r="BL749" i="6"/>
  <c r="BK747" i="6"/>
  <c r="BM746" i="6"/>
  <c r="EW746" i="6" s="1"/>
  <c r="BL745" i="6"/>
  <c r="BL744" i="6"/>
  <c r="BK742" i="6"/>
  <c r="BM741" i="6"/>
  <c r="EW741" i="6" s="1"/>
  <c r="BL740" i="6"/>
  <c r="BL739" i="6"/>
  <c r="BK737" i="6"/>
  <c r="BM736" i="6"/>
  <c r="EW736" i="6" s="1"/>
  <c r="BL735" i="6"/>
  <c r="BL734" i="6"/>
  <c r="BK732" i="6"/>
  <c r="BM731" i="6"/>
  <c r="EW731" i="6" s="1"/>
  <c r="BL730" i="6"/>
  <c r="BL729" i="6"/>
  <c r="BK727" i="6"/>
  <c r="BM726" i="6"/>
  <c r="EW726" i="6" s="1"/>
  <c r="BL725" i="6"/>
  <c r="BL724" i="6"/>
  <c r="BK722" i="6"/>
  <c r="BM721" i="6"/>
  <c r="EW721" i="6" s="1"/>
  <c r="BL720" i="6"/>
  <c r="BL719" i="6"/>
  <c r="BK717" i="6"/>
  <c r="BM716" i="6"/>
  <c r="EW716" i="6" s="1"/>
  <c r="BL715" i="6"/>
  <c r="BL714" i="6"/>
  <c r="BK712" i="6"/>
  <c r="BM711" i="6"/>
  <c r="EW711" i="6" s="1"/>
  <c r="BL710" i="6"/>
  <c r="BL709" i="6"/>
  <c r="BK707" i="6"/>
  <c r="BM706" i="6"/>
  <c r="EW706" i="6" s="1"/>
  <c r="BL705" i="6"/>
  <c r="BL704" i="6"/>
  <c r="BK702" i="6"/>
  <c r="BM701" i="6"/>
  <c r="EW701" i="6" s="1"/>
  <c r="BL700" i="6"/>
  <c r="BL699" i="6"/>
  <c r="BK697" i="6"/>
  <c r="BM696" i="6"/>
  <c r="EW696" i="6" s="1"/>
  <c r="BL695" i="6"/>
  <c r="BL694" i="6"/>
  <c r="BK692" i="6"/>
  <c r="BM691" i="6"/>
  <c r="EW691" i="6" s="1"/>
  <c r="BL690" i="6"/>
  <c r="BL689" i="6"/>
  <c r="BK687" i="6"/>
  <c r="BM686" i="6"/>
  <c r="EW686" i="6" s="1"/>
  <c r="BL685" i="6"/>
  <c r="BL684" i="6"/>
  <c r="BK682" i="6"/>
  <c r="BM681" i="6"/>
  <c r="EW681" i="6" s="1"/>
  <c r="BL680" i="6"/>
  <c r="BL679" i="6"/>
  <c r="BK677" i="6"/>
  <c r="BM676" i="6"/>
  <c r="EW676" i="6" s="1"/>
  <c r="BL675" i="6"/>
  <c r="BL674" i="6"/>
  <c r="BK672" i="6"/>
  <c r="BM671" i="6"/>
  <c r="EW671" i="6" s="1"/>
  <c r="BL670" i="6"/>
  <c r="BL669" i="6"/>
  <c r="BK667" i="6"/>
  <c r="BM666" i="6"/>
  <c r="EW666" i="6" s="1"/>
  <c r="BL665" i="6"/>
  <c r="BL664" i="6"/>
  <c r="BK662" i="6"/>
  <c r="BM661" i="6"/>
  <c r="EW661" i="6" s="1"/>
  <c r="BL660" i="6"/>
  <c r="BL659" i="6"/>
  <c r="BK657" i="6"/>
  <c r="BM656" i="6"/>
  <c r="EW656" i="6" s="1"/>
  <c r="BL655" i="6"/>
  <c r="BK652" i="6"/>
  <c r="BM651" i="6"/>
  <c r="EW651" i="6" s="1"/>
  <c r="BL650" i="6"/>
  <c r="BL649" i="6"/>
  <c r="BK647" i="6"/>
  <c r="BM646" i="6"/>
  <c r="EW646" i="6" s="1"/>
  <c r="BL645" i="6"/>
  <c r="BL644" i="6"/>
  <c r="BK642" i="6"/>
  <c r="BM641" i="6"/>
  <c r="EW641" i="6" s="1"/>
  <c r="BL640" i="6"/>
  <c r="BK637" i="6"/>
  <c r="BM636" i="6"/>
  <c r="EW636" i="6" s="1"/>
  <c r="BL635" i="6"/>
  <c r="BL634" i="6"/>
  <c r="BK632" i="6"/>
  <c r="BM631" i="6"/>
  <c r="EW631" i="6" s="1"/>
  <c r="BL630" i="6"/>
  <c r="BL629" i="6"/>
  <c r="BL628" i="6"/>
  <c r="BJ628" i="6"/>
  <c r="BL627" i="6"/>
  <c r="BJ627" i="6"/>
  <c r="BL626" i="6"/>
  <c r="BL625" i="6"/>
  <c r="BL624" i="6"/>
  <c r="BL623" i="6"/>
  <c r="BJ623" i="6"/>
  <c r="BL622" i="6"/>
  <c r="BJ622" i="6"/>
  <c r="BL621" i="6"/>
  <c r="BL620" i="6"/>
  <c r="BL619" i="6"/>
  <c r="BL618" i="6"/>
  <c r="BJ618" i="6"/>
  <c r="BL617" i="6"/>
  <c r="BJ617" i="6"/>
  <c r="BL616" i="6"/>
  <c r="BL615" i="6"/>
  <c r="BL614" i="6"/>
  <c r="BL613" i="6"/>
  <c r="BJ613" i="6"/>
  <c r="BL612" i="6"/>
  <c r="BJ612" i="6"/>
  <c r="BL611" i="6"/>
  <c r="BL610" i="6"/>
  <c r="BL609" i="6"/>
  <c r="BL608" i="6"/>
  <c r="BJ608" i="6"/>
  <c r="BL607" i="6"/>
  <c r="BJ607" i="6"/>
  <c r="BL606" i="6"/>
  <c r="BL605" i="6"/>
  <c r="BL604" i="6"/>
  <c r="BL603" i="6"/>
  <c r="BJ603" i="6"/>
  <c r="BL602" i="6"/>
  <c r="BJ602" i="6"/>
  <c r="BL601" i="6"/>
  <c r="BL600" i="6"/>
  <c r="BL599" i="6"/>
  <c r="BL598" i="6"/>
  <c r="BJ598" i="6"/>
  <c r="BL597" i="6"/>
  <c r="BJ597" i="6"/>
  <c r="BL596" i="6"/>
  <c r="BL595" i="6"/>
  <c r="BL594" i="6"/>
  <c r="BL593" i="6"/>
  <c r="BJ593" i="6"/>
  <c r="BL592" i="6"/>
  <c r="BJ592" i="6"/>
  <c r="BL591" i="6"/>
  <c r="BL590" i="6"/>
  <c r="BL589" i="6"/>
  <c r="BL588" i="6"/>
  <c r="BJ588" i="6"/>
  <c r="BL587" i="6"/>
  <c r="BJ587" i="6"/>
  <c r="BL586" i="6"/>
  <c r="BL585" i="6"/>
  <c r="BL584" i="6"/>
  <c r="BL583" i="6"/>
  <c r="BJ583" i="6"/>
  <c r="BL582" i="6"/>
  <c r="BJ582" i="6"/>
  <c r="BL581" i="6"/>
  <c r="BL580" i="6"/>
  <c r="BL579" i="6"/>
  <c r="BL578" i="6"/>
  <c r="BJ578" i="6"/>
  <c r="BL577" i="6"/>
  <c r="BJ577" i="6"/>
  <c r="BL576" i="6"/>
  <c r="BL575" i="6"/>
  <c r="BL574" i="6"/>
  <c r="BL573" i="6"/>
  <c r="BJ573" i="6"/>
  <c r="BL572" i="6"/>
  <c r="BJ572" i="6"/>
  <c r="BM571" i="6"/>
  <c r="EW571" i="6" s="1"/>
  <c r="BL570" i="6"/>
  <c r="BL569" i="6"/>
  <c r="BL568" i="6"/>
  <c r="BJ568" i="6"/>
  <c r="BL567" i="6"/>
  <c r="BJ567" i="6"/>
  <c r="BM566" i="6"/>
  <c r="EW566" i="6" s="1"/>
  <c r="BL565" i="6"/>
  <c r="BL564" i="6"/>
  <c r="BL563" i="6"/>
  <c r="BJ563" i="6"/>
  <c r="BL562" i="6"/>
  <c r="BJ562" i="6"/>
  <c r="BL561" i="6"/>
  <c r="BL560" i="6"/>
  <c r="BL559" i="6"/>
  <c r="BL558" i="6"/>
  <c r="BJ558" i="6"/>
  <c r="BL557" i="6"/>
  <c r="BJ557" i="6"/>
  <c r="BL556" i="6"/>
  <c r="BL555" i="6"/>
  <c r="BL554" i="6"/>
  <c r="BL553" i="6"/>
  <c r="BJ553" i="6"/>
  <c r="BL552" i="6"/>
  <c r="BJ552" i="6"/>
  <c r="BL551" i="6"/>
  <c r="BL550" i="6"/>
  <c r="BL549" i="6"/>
  <c r="BL548" i="6"/>
  <c r="BJ548" i="6"/>
  <c r="BL547" i="6"/>
  <c r="BJ547" i="6"/>
  <c r="BL546" i="6"/>
  <c r="BL545" i="6"/>
  <c r="BL544" i="6"/>
  <c r="BL543" i="6"/>
  <c r="BJ543" i="6"/>
  <c r="BL542" i="6"/>
  <c r="BJ542" i="6"/>
  <c r="BL541" i="6"/>
  <c r="BL540" i="6"/>
  <c r="BL539" i="6"/>
  <c r="BK537" i="6"/>
  <c r="BL536" i="6"/>
  <c r="BK534" i="6"/>
  <c r="BL533" i="6"/>
  <c r="BL532" i="6"/>
  <c r="BK531" i="6"/>
  <c r="BK522" i="6"/>
  <c r="BK521" i="6"/>
  <c r="BK520" i="6"/>
  <c r="BK518" i="6"/>
  <c r="BK517" i="6"/>
  <c r="BK516" i="6"/>
  <c r="BK512" i="6"/>
  <c r="BM509" i="6"/>
  <c r="EW509" i="6" s="1"/>
  <c r="BM508" i="6"/>
  <c r="EW508" i="6" s="1"/>
  <c r="BM507" i="6"/>
  <c r="EW507" i="6" s="1"/>
  <c r="BM506" i="6"/>
  <c r="EW506" i="6" s="1"/>
  <c r="BM504" i="6"/>
  <c r="EW504" i="6" s="1"/>
  <c r="BM503" i="6"/>
  <c r="EW503" i="6" s="1"/>
  <c r="BM502" i="6"/>
  <c r="EW502" i="6" s="1"/>
  <c r="BM501" i="6"/>
  <c r="EW501" i="6" s="1"/>
  <c r="BM499" i="6"/>
  <c r="EW499" i="6" s="1"/>
  <c r="BM498" i="6"/>
  <c r="EW498" i="6" s="1"/>
  <c r="BM497" i="6"/>
  <c r="EW497" i="6" s="1"/>
  <c r="BM496" i="6"/>
  <c r="EW496" i="6" s="1"/>
  <c r="BM494" i="6"/>
  <c r="EW494" i="6" s="1"/>
  <c r="BM493" i="6"/>
  <c r="EW493" i="6" s="1"/>
  <c r="BM492" i="6"/>
  <c r="EW492" i="6" s="1"/>
  <c r="BM491" i="6"/>
  <c r="EW491" i="6" s="1"/>
  <c r="BM489" i="6"/>
  <c r="EW489" i="6" s="1"/>
  <c r="BM488" i="6"/>
  <c r="EW488" i="6" s="1"/>
  <c r="BM487" i="6"/>
  <c r="EW487" i="6" s="1"/>
  <c r="BM486" i="6"/>
  <c r="EW486" i="6" s="1"/>
  <c r="BM484" i="6"/>
  <c r="EW484" i="6" s="1"/>
  <c r="BM483" i="6"/>
  <c r="EW483" i="6" s="1"/>
  <c r="BM482" i="6"/>
  <c r="EW482" i="6" s="1"/>
  <c r="BM481" i="6"/>
  <c r="EW481" i="6" s="1"/>
  <c r="BM479" i="6"/>
  <c r="EW479" i="6" s="1"/>
  <c r="BM478" i="6"/>
  <c r="EW478" i="6" s="1"/>
  <c r="BM477" i="6"/>
  <c r="EW477" i="6" s="1"/>
  <c r="BM476" i="6"/>
  <c r="EW476" i="6" s="1"/>
  <c r="BM474" i="6"/>
  <c r="EW474" i="6" s="1"/>
  <c r="BM473" i="6"/>
  <c r="EW473" i="6" s="1"/>
  <c r="BM472" i="6"/>
  <c r="EW472" i="6" s="1"/>
  <c r="BM471" i="6"/>
  <c r="EW471" i="6" s="1"/>
  <c r="BM469" i="6"/>
  <c r="EW469" i="6" s="1"/>
  <c r="BM468" i="6"/>
  <c r="EW468" i="6" s="1"/>
  <c r="BM467" i="6"/>
  <c r="EW467" i="6" s="1"/>
  <c r="BM466" i="6"/>
  <c r="EW466" i="6" s="1"/>
  <c r="BM464" i="6"/>
  <c r="EW464" i="6" s="1"/>
  <c r="BM463" i="6"/>
  <c r="EW463" i="6" s="1"/>
  <c r="BM462" i="6"/>
  <c r="EW462" i="6" s="1"/>
  <c r="BM461" i="6"/>
  <c r="EW461" i="6" s="1"/>
  <c r="BM459" i="6"/>
  <c r="EW459" i="6" s="1"/>
  <c r="BM458" i="6"/>
  <c r="EW458" i="6" s="1"/>
  <c r="BM457" i="6"/>
  <c r="EW457" i="6" s="1"/>
  <c r="BM456" i="6"/>
  <c r="EW456" i="6" s="1"/>
  <c r="BM454" i="6"/>
  <c r="EW454" i="6" s="1"/>
  <c r="BM453" i="6"/>
  <c r="EW453" i="6" s="1"/>
  <c r="BM452" i="6"/>
  <c r="EW452" i="6" s="1"/>
  <c r="BM451" i="6"/>
  <c r="EW451" i="6" s="1"/>
  <c r="BM449" i="6"/>
  <c r="EW449" i="6" s="1"/>
  <c r="BM448" i="6"/>
  <c r="EW448" i="6" s="1"/>
  <c r="BM447" i="6"/>
  <c r="EW447" i="6" s="1"/>
  <c r="BM446" i="6"/>
  <c r="EW446" i="6" s="1"/>
  <c r="BM444" i="6"/>
  <c r="EW444" i="6" s="1"/>
  <c r="BM440" i="6"/>
  <c r="EW440" i="6" s="1"/>
  <c r="BM439" i="6"/>
  <c r="EW439" i="6" s="1"/>
  <c r="BM435" i="6"/>
  <c r="EW435" i="6" s="1"/>
  <c r="BM434" i="6"/>
  <c r="EW434" i="6" s="1"/>
  <c r="BM430" i="6"/>
  <c r="EW430" i="6" s="1"/>
  <c r="BM429" i="6"/>
  <c r="EW429" i="6" s="1"/>
  <c r="BM425" i="6"/>
  <c r="EW425" i="6" s="1"/>
  <c r="BM424" i="6"/>
  <c r="EW424" i="6" s="1"/>
  <c r="BM420" i="6"/>
  <c r="EW420" i="6" s="1"/>
  <c r="BM419" i="6"/>
  <c r="EW419" i="6" s="1"/>
  <c r="BM415" i="6"/>
  <c r="EW415" i="6" s="1"/>
  <c r="BM414" i="6"/>
  <c r="EW414" i="6" s="1"/>
  <c r="BM410" i="6"/>
  <c r="EW410" i="6" s="1"/>
  <c r="BM405" i="6"/>
  <c r="EW405" i="6" s="1"/>
  <c r="BM404" i="6"/>
  <c r="EW404" i="6" s="1"/>
  <c r="BM400" i="6"/>
  <c r="EW400" i="6" s="1"/>
  <c r="BM399" i="6"/>
  <c r="EW399" i="6" s="1"/>
  <c r="BM395" i="6"/>
  <c r="EW395" i="6" s="1"/>
  <c r="BM394" i="6"/>
  <c r="EW394" i="6" s="1"/>
  <c r="BM390" i="6"/>
  <c r="EW390" i="6" s="1"/>
  <c r="BM389" i="6"/>
  <c r="EW389" i="6" s="1"/>
  <c r="BM388" i="6"/>
  <c r="EW388" i="6" s="1"/>
  <c r="BM387" i="6"/>
  <c r="BM385" i="6"/>
  <c r="EW385" i="6" s="1"/>
  <c r="BM384" i="6"/>
  <c r="EW384" i="6" s="1"/>
  <c r="BM383" i="6"/>
  <c r="EW383" i="6" s="1"/>
  <c r="BM381" i="6"/>
  <c r="EW381" i="6" s="1"/>
  <c r="BM380" i="6"/>
  <c r="EW380" i="6" s="1"/>
  <c r="BM379" i="6"/>
  <c r="EW379" i="6" s="1"/>
  <c r="BM378" i="6"/>
  <c r="EW378" i="6" s="1"/>
  <c r="BM377" i="6"/>
  <c r="EW377" i="6" s="1"/>
  <c r="BM376" i="6"/>
  <c r="EW376" i="6" s="1"/>
  <c r="BM375" i="6"/>
  <c r="EW375" i="6" s="1"/>
  <c r="BM374" i="6"/>
  <c r="EW374" i="6" s="1"/>
  <c r="BM373" i="6"/>
  <c r="EW373" i="6" s="1"/>
  <c r="BM372" i="6"/>
  <c r="EW372" i="6" s="1"/>
  <c r="BM371" i="6"/>
  <c r="EW371" i="6" s="1"/>
  <c r="BM368" i="6"/>
  <c r="EW368" i="6" s="1"/>
  <c r="BM367" i="6"/>
  <c r="EW367" i="6" s="1"/>
  <c r="BM366" i="6"/>
  <c r="EW366" i="6" s="1"/>
  <c r="BM363" i="6"/>
  <c r="EW363" i="6" s="1"/>
  <c r="BM362" i="6"/>
  <c r="EW362" i="6" s="1"/>
  <c r="BM361" i="6"/>
  <c r="EW361" i="6" s="1"/>
  <c r="BM358" i="6"/>
  <c r="EW358" i="6" s="1"/>
  <c r="BM357" i="6"/>
  <c r="EW357" i="6" s="1"/>
  <c r="BM356" i="6"/>
  <c r="EW356" i="6" s="1"/>
  <c r="BM353" i="6"/>
  <c r="EW353" i="6" s="1"/>
  <c r="BM352" i="6"/>
  <c r="EW352" i="6" s="1"/>
  <c r="BM351" i="6"/>
  <c r="EW351" i="6" s="1"/>
  <c r="BM348" i="6"/>
  <c r="EW348" i="6" s="1"/>
  <c r="BM347" i="6"/>
  <c r="EW347" i="6" s="1"/>
  <c r="BM346" i="6"/>
  <c r="EW346" i="6" s="1"/>
  <c r="BM343" i="6"/>
  <c r="EW343" i="6" s="1"/>
  <c r="BM342" i="6"/>
  <c r="EW342" i="6" s="1"/>
  <c r="BM341" i="6"/>
  <c r="EW341" i="6" s="1"/>
  <c r="BM340" i="6"/>
  <c r="EW340" i="6" s="1"/>
  <c r="BM338" i="6"/>
  <c r="EW338" i="6" s="1"/>
  <c r="BM337" i="6"/>
  <c r="EW337" i="6" s="1"/>
  <c r="BM336" i="6"/>
  <c r="EW336" i="6" s="1"/>
  <c r="BM333" i="6"/>
  <c r="EW333" i="6" s="1"/>
  <c r="BM332" i="6"/>
  <c r="EW332" i="6" s="1"/>
  <c r="BM331" i="6"/>
  <c r="EW331" i="6" s="1"/>
  <c r="BM328" i="6"/>
  <c r="EW328" i="6" s="1"/>
  <c r="BM327" i="6"/>
  <c r="EW327" i="6" s="1"/>
  <c r="BM326" i="6"/>
  <c r="EW326" i="6" s="1"/>
  <c r="BM325" i="6"/>
  <c r="EW325" i="6" s="1"/>
  <c r="BM322" i="6"/>
  <c r="EW322" i="6" s="1"/>
  <c r="BM321" i="6"/>
  <c r="EW321" i="6" s="1"/>
  <c r="BM320" i="6"/>
  <c r="EW320" i="6" s="1"/>
  <c r="BM317" i="6"/>
  <c r="EW317" i="6" s="1"/>
  <c r="BM316" i="6"/>
  <c r="EW316" i="6" s="1"/>
  <c r="BM315" i="6"/>
  <c r="EW315" i="6" s="1"/>
  <c r="BM314" i="6"/>
  <c r="EW314" i="6" s="1"/>
  <c r="BM312" i="6"/>
  <c r="EW312" i="6" s="1"/>
  <c r="BM311" i="6"/>
  <c r="EW311" i="6" s="1"/>
  <c r="BM310" i="6"/>
  <c r="EW310" i="6" s="1"/>
  <c r="BM309" i="6"/>
  <c r="EW309" i="6" s="1"/>
  <c r="BM307" i="6"/>
  <c r="EW307" i="6" s="1"/>
  <c r="BM306" i="6"/>
  <c r="EW306" i="6" s="1"/>
  <c r="BM305" i="6"/>
  <c r="EW305" i="6" s="1"/>
  <c r="BM304" i="6"/>
  <c r="EW304" i="6" s="1"/>
  <c r="BM303" i="6"/>
  <c r="EW303" i="6" s="1"/>
  <c r="BM302" i="6"/>
  <c r="EW302" i="6" s="1"/>
  <c r="BM301" i="6"/>
  <c r="EW301" i="6" s="1"/>
  <c r="BM300" i="6"/>
  <c r="EW300" i="6" s="1"/>
  <c r="BM268" i="6"/>
  <c r="EW268" i="6" s="1"/>
  <c r="BM267" i="6"/>
  <c r="EW267" i="6" s="1"/>
  <c r="BM266" i="6"/>
  <c r="EW266" i="6" s="1"/>
  <c r="BM265" i="6"/>
  <c r="EW265" i="6" s="1"/>
  <c r="BM260" i="6"/>
  <c r="EW260" i="6" s="1"/>
  <c r="BM259" i="6"/>
  <c r="EW259" i="6" s="1"/>
  <c r="BM258" i="6"/>
  <c r="EW258" i="6" s="1"/>
  <c r="BM257" i="6"/>
  <c r="EW257" i="6" s="1"/>
  <c r="BM256" i="6"/>
  <c r="EW256" i="6" s="1"/>
  <c r="BM252" i="6"/>
  <c r="EW252" i="6" s="1"/>
  <c r="BM251" i="6"/>
  <c r="EW251" i="6" s="1"/>
  <c r="BM250" i="6"/>
  <c r="EW250" i="6" s="1"/>
  <c r="BM249" i="6"/>
  <c r="EW249" i="6" s="1"/>
  <c r="BM248" i="6"/>
  <c r="EW248" i="6" s="1"/>
  <c r="BM246" i="6"/>
  <c r="EW246" i="6" s="1"/>
  <c r="BM245" i="6"/>
  <c r="EW245" i="6" s="1"/>
  <c r="BM244" i="6"/>
  <c r="EW244" i="6" s="1"/>
  <c r="BM243" i="6"/>
  <c r="EW243" i="6" s="1"/>
  <c r="BM242" i="6"/>
  <c r="EW242" i="6" s="1"/>
  <c r="BM241" i="6"/>
  <c r="EW241" i="6" s="1"/>
  <c r="BM240" i="6"/>
  <c r="EW240" i="6" s="1"/>
  <c r="BM239" i="6"/>
  <c r="EW239" i="6" s="1"/>
  <c r="BM238" i="6"/>
  <c r="EW238" i="6" s="1"/>
  <c r="BM237" i="6"/>
  <c r="EW237" i="6" s="1"/>
  <c r="BM236" i="6"/>
  <c r="EW236" i="6" s="1"/>
  <c r="BL235" i="6"/>
  <c r="BK235" i="6"/>
  <c r="BM234" i="6"/>
  <c r="EW234" i="6" s="1"/>
  <c r="BM232" i="6"/>
  <c r="EW232" i="6" s="1"/>
  <c r="BM231" i="6"/>
  <c r="EW231" i="6" s="1"/>
  <c r="BM230" i="6"/>
  <c r="EW230" i="6" s="1"/>
  <c r="BM229" i="6"/>
  <c r="EW229" i="6" s="1"/>
  <c r="BM228" i="6"/>
  <c r="EW228" i="6" s="1"/>
  <c r="BM223" i="6"/>
  <c r="EW223" i="6" s="1"/>
  <c r="BM222" i="6"/>
  <c r="EW222" i="6" s="1"/>
  <c r="BM221" i="6"/>
  <c r="EW221" i="6" s="1"/>
  <c r="BM218" i="6"/>
  <c r="EW218" i="6" s="1"/>
  <c r="BM217" i="6"/>
  <c r="EW217" i="6" s="1"/>
  <c r="BM216" i="6"/>
  <c r="EW216" i="6" s="1"/>
  <c r="BM215" i="6"/>
  <c r="EW215" i="6" s="1"/>
  <c r="BM211" i="6"/>
  <c r="EW211" i="6" s="1"/>
  <c r="BM210" i="6"/>
  <c r="EW210" i="6" s="1"/>
  <c r="BM209" i="6"/>
  <c r="EW209" i="6" s="1"/>
  <c r="BM208" i="6"/>
  <c r="EW208" i="6" s="1"/>
  <c r="BL207" i="6"/>
  <c r="BK207" i="6"/>
  <c r="BM206" i="6"/>
  <c r="EW206" i="6" s="1"/>
  <c r="BM205" i="6"/>
  <c r="EW205" i="6" s="1"/>
  <c r="BM204" i="6"/>
  <c r="EW204" i="6" s="1"/>
  <c r="BM202" i="6"/>
  <c r="EW202" i="6" s="1"/>
  <c r="BM201" i="6"/>
  <c r="EW201" i="6" s="1"/>
  <c r="BM200" i="6"/>
  <c r="EW200" i="6" s="1"/>
  <c r="BM198" i="6"/>
  <c r="EW198" i="6" s="1"/>
  <c r="BM197" i="6"/>
  <c r="EW197" i="6" s="1"/>
  <c r="BM196" i="6"/>
  <c r="EW196" i="6" s="1"/>
  <c r="BM194" i="6"/>
  <c r="EW194" i="6" s="1"/>
  <c r="BM193" i="6"/>
  <c r="EW193" i="6" s="1"/>
  <c r="BM192" i="6"/>
  <c r="EW192" i="6" s="1"/>
  <c r="BM190" i="6"/>
  <c r="EW190" i="6" s="1"/>
  <c r="BM189" i="6"/>
  <c r="EW189" i="6" s="1"/>
  <c r="BM188" i="6"/>
  <c r="EW188" i="6" s="1"/>
  <c r="BM186" i="6"/>
  <c r="EW186" i="6" s="1"/>
  <c r="BM185" i="6"/>
  <c r="EW185" i="6" s="1"/>
  <c r="BM184" i="6"/>
  <c r="EW184" i="6" s="1"/>
  <c r="BM182" i="6"/>
  <c r="EW182" i="6" s="1"/>
  <c r="BM181" i="6"/>
  <c r="EW181" i="6" s="1"/>
  <c r="BM180" i="6"/>
  <c r="EW180" i="6" s="1"/>
  <c r="BM178" i="6"/>
  <c r="EW178" i="6" s="1"/>
  <c r="BM177" i="6"/>
  <c r="EW177" i="6" s="1"/>
  <c r="BM174" i="6"/>
  <c r="EW174" i="6" s="1"/>
  <c r="BM173" i="6"/>
  <c r="EW173" i="6" s="1"/>
  <c r="BM172" i="6"/>
  <c r="EW172" i="6" s="1"/>
  <c r="BM170" i="6"/>
  <c r="EW170" i="6" s="1"/>
  <c r="BM169" i="6"/>
  <c r="EW169" i="6" s="1"/>
  <c r="BM168" i="6"/>
  <c r="EW168" i="6" s="1"/>
  <c r="BM165" i="6"/>
  <c r="EW165" i="6" s="1"/>
  <c r="BM164" i="6"/>
  <c r="EW164" i="6" s="1"/>
  <c r="BM161" i="6"/>
  <c r="EW161" i="6" s="1"/>
  <c r="BM160" i="6"/>
  <c r="EW160" i="6" s="1"/>
  <c r="BM159" i="6"/>
  <c r="EW159" i="6" s="1"/>
  <c r="BM157" i="6"/>
  <c r="EW157" i="6" s="1"/>
  <c r="BM156" i="6"/>
  <c r="EW156" i="6" s="1"/>
  <c r="BM155" i="6"/>
  <c r="EW155" i="6" s="1"/>
  <c r="BM153" i="6"/>
  <c r="EW153" i="6" s="1"/>
  <c r="BM152" i="6"/>
  <c r="EW152" i="6" s="1"/>
  <c r="BM150" i="6"/>
  <c r="EW150" i="6" s="1"/>
  <c r="BM149" i="6"/>
  <c r="EW149" i="6" s="1"/>
  <c r="BM147" i="6"/>
  <c r="EW147" i="6" s="1"/>
  <c r="BM146" i="6"/>
  <c r="EW146" i="6" s="1"/>
  <c r="BM144" i="6"/>
  <c r="EW144" i="6" s="1"/>
  <c r="BM143" i="6"/>
  <c r="EW143" i="6" s="1"/>
  <c r="BM142" i="6"/>
  <c r="EW142" i="6" s="1"/>
  <c r="BM140" i="6"/>
  <c r="EW140" i="6" s="1"/>
  <c r="BM139" i="6"/>
  <c r="EW139" i="6" s="1"/>
  <c r="BM138" i="6"/>
  <c r="EW138" i="6" s="1"/>
  <c r="BM136" i="6"/>
  <c r="EW136" i="6" s="1"/>
  <c r="BM135" i="6"/>
  <c r="EW135" i="6" s="1"/>
  <c r="BM131" i="6"/>
  <c r="EW131" i="6" s="1"/>
  <c r="BM130" i="6"/>
  <c r="EW130" i="6" s="1"/>
  <c r="BM129" i="6"/>
  <c r="EW129" i="6" s="1"/>
  <c r="BM128" i="6"/>
  <c r="EW128" i="6" s="1"/>
  <c r="BM126" i="6"/>
  <c r="EW126" i="6" s="1"/>
  <c r="BM125" i="6"/>
  <c r="EW125" i="6" s="1"/>
  <c r="BM124" i="6"/>
  <c r="EW124" i="6" s="1"/>
  <c r="BM123" i="6"/>
  <c r="EW123" i="6" s="1"/>
  <c r="BM121" i="6"/>
  <c r="EW121" i="6" s="1"/>
  <c r="BM120" i="6"/>
  <c r="EW120" i="6" s="1"/>
  <c r="BM119" i="6"/>
  <c r="EW119" i="6" s="1"/>
  <c r="BM118" i="6"/>
  <c r="EW118" i="6" s="1"/>
  <c r="BM116" i="6"/>
  <c r="EW116" i="6" s="1"/>
  <c r="BM115" i="6"/>
  <c r="EW115" i="6" s="1"/>
  <c r="BM114" i="6"/>
  <c r="EW114" i="6" s="1"/>
  <c r="BM112" i="6"/>
  <c r="EW112" i="6" s="1"/>
  <c r="BM111" i="6"/>
  <c r="EW111" i="6" s="1"/>
  <c r="BM110" i="6"/>
  <c r="EW110" i="6" s="1"/>
  <c r="BM106" i="6"/>
  <c r="EW106" i="6" s="1"/>
  <c r="BM105" i="6"/>
  <c r="EW105" i="6" s="1"/>
  <c r="BM104" i="6"/>
  <c r="EW104" i="6" s="1"/>
  <c r="BM101" i="6"/>
  <c r="EW101" i="6" s="1"/>
  <c r="BM100" i="6"/>
  <c r="EW100" i="6" s="1"/>
  <c r="BM99" i="6"/>
  <c r="EW99" i="6" s="1"/>
  <c r="BM97" i="6"/>
  <c r="EW97" i="6" s="1"/>
  <c r="BM96" i="6"/>
  <c r="EW96" i="6" s="1"/>
  <c r="BM95" i="6"/>
  <c r="EW95" i="6" s="1"/>
  <c r="BM94" i="6"/>
  <c r="EW94" i="6" s="1"/>
  <c r="BM92" i="6"/>
  <c r="EW92" i="6" s="1"/>
  <c r="BM91" i="6"/>
  <c r="EW91" i="6" s="1"/>
  <c r="BM90" i="6"/>
  <c r="EW90" i="6" s="1"/>
  <c r="BM86" i="6"/>
  <c r="EW86" i="6" s="1"/>
  <c r="BM85" i="6"/>
  <c r="EW85" i="6" s="1"/>
  <c r="BM84" i="6"/>
  <c r="EW84" i="6" s="1"/>
  <c r="BM82" i="6"/>
  <c r="EW82" i="6" s="1"/>
  <c r="BM81" i="6"/>
  <c r="EW81" i="6" s="1"/>
  <c r="BM80" i="6"/>
  <c r="EW80" i="6" s="1"/>
  <c r="BM78" i="6"/>
  <c r="EW78" i="6" s="1"/>
  <c r="BM77" i="6"/>
  <c r="EW77" i="6" s="1"/>
  <c r="BM76" i="6"/>
  <c r="EW76" i="6" s="1"/>
  <c r="BM73" i="6"/>
  <c r="EW73" i="6" s="1"/>
  <c r="BM72" i="6"/>
  <c r="EW72" i="6" s="1"/>
  <c r="BM71" i="6"/>
  <c r="EW71" i="6" s="1"/>
  <c r="BM69" i="6"/>
  <c r="EW69" i="6" s="1"/>
  <c r="BM68" i="6"/>
  <c r="EW68" i="6" s="1"/>
  <c r="BM63" i="6"/>
  <c r="EW63" i="6" s="1"/>
  <c r="BM62" i="6"/>
  <c r="EW62" i="6" s="1"/>
  <c r="BM61" i="6"/>
  <c r="EW61" i="6" s="1"/>
  <c r="BM58" i="6"/>
  <c r="EW58" i="6" s="1"/>
  <c r="BM57" i="6"/>
  <c r="EW57" i="6" s="1"/>
  <c r="BM56" i="6"/>
  <c r="EW56" i="6" s="1"/>
  <c r="BM55" i="6"/>
  <c r="EW55" i="6" s="1"/>
  <c r="BM53" i="6"/>
  <c r="EW53" i="6" s="1"/>
  <c r="BM52" i="6"/>
  <c r="EW52" i="6" s="1"/>
  <c r="BM51" i="6"/>
  <c r="EW51" i="6" s="1"/>
  <c r="BM49" i="6"/>
  <c r="EW49" i="6" s="1"/>
  <c r="BM48" i="6"/>
  <c r="EW48" i="6" s="1"/>
  <c r="BM47" i="6"/>
  <c r="EW47" i="6" s="1"/>
  <c r="BM45" i="6"/>
  <c r="EW45" i="6" s="1"/>
  <c r="BM44" i="6"/>
  <c r="EW44" i="6" s="1"/>
  <c r="BM43" i="6"/>
  <c r="EW43" i="6" s="1"/>
  <c r="BM40" i="6"/>
  <c r="EW40" i="6" s="1"/>
  <c r="BM39" i="6"/>
  <c r="EW39" i="6" s="1"/>
  <c r="BM38" i="6"/>
  <c r="EW38" i="6" s="1"/>
  <c r="BM37" i="6"/>
  <c r="EW37" i="6" s="1"/>
  <c r="BM35" i="6"/>
  <c r="EW35" i="6" s="1"/>
  <c r="BM34" i="6"/>
  <c r="EW34" i="6" s="1"/>
  <c r="BM31" i="6"/>
  <c r="EW31" i="6" s="1"/>
  <c r="BM30" i="6"/>
  <c r="EW30" i="6" s="1"/>
  <c r="BM29" i="6"/>
  <c r="EW29" i="6" s="1"/>
  <c r="BM28" i="6"/>
  <c r="EW28" i="6" s="1"/>
  <c r="BL27" i="6"/>
  <c r="BK27" i="6"/>
  <c r="BM26" i="6"/>
  <c r="EW26" i="6" s="1"/>
  <c r="BM25" i="6"/>
  <c r="EW25" i="6" s="1"/>
  <c r="BM24" i="6"/>
  <c r="EW24" i="6" s="1"/>
  <c r="BM23" i="6"/>
  <c r="EW23" i="6" s="1"/>
  <c r="BM22" i="6"/>
  <c r="EW22" i="6" s="1"/>
  <c r="BM21" i="6"/>
  <c r="EW21" i="6" s="1"/>
  <c r="BM20" i="6"/>
  <c r="EW20" i="6" s="1"/>
  <c r="BM19" i="6"/>
  <c r="EW19" i="6" s="1"/>
  <c r="BM18" i="6"/>
  <c r="EW18" i="6" s="1"/>
  <c r="BM17" i="6"/>
  <c r="EW17" i="6" s="1"/>
  <c r="BM16" i="6"/>
  <c r="EW16" i="6" s="1"/>
  <c r="BM15" i="6"/>
  <c r="EW15" i="6" s="1"/>
  <c r="BM14" i="6"/>
  <c r="EW14" i="6" s="1"/>
  <c r="BM13" i="6"/>
  <c r="EW13" i="6" s="1"/>
  <c r="BM12" i="6"/>
  <c r="EW12" i="6" s="1"/>
  <c r="BM11" i="6"/>
  <c r="EW11" i="6" s="1"/>
  <c r="BL10" i="6"/>
  <c r="BK10" i="6"/>
  <c r="EU512" i="6" l="1"/>
  <c r="BK511" i="6"/>
  <c r="BK1020" i="6"/>
  <c r="EU984" i="6"/>
  <c r="EU982" i="6" s="1"/>
  <c r="BK1194" i="6"/>
  <c r="EV983" i="6"/>
  <c r="BK1107" i="6"/>
  <c r="BK886" i="6"/>
  <c r="EW27" i="6"/>
  <c r="EW299" i="6"/>
  <c r="BK1085" i="6"/>
  <c r="BK1182" i="6" s="1"/>
  <c r="EW10" i="6"/>
  <c r="EW247" i="6"/>
  <c r="EW445" i="6"/>
  <c r="EW324" i="6"/>
  <c r="EW207" i="6"/>
  <c r="EW387" i="6"/>
  <c r="EW308" i="6"/>
  <c r="EW370" i="6"/>
  <c r="EW235" i="6"/>
  <c r="BM247" i="6"/>
  <c r="BK1117" i="6"/>
  <c r="BM445" i="6"/>
  <c r="EV1123" i="6"/>
  <c r="BM1123" i="6"/>
  <c r="EW1123" i="6" s="1"/>
  <c r="BK893" i="6"/>
  <c r="BK1174" i="6" s="1"/>
  <c r="BM308" i="6"/>
  <c r="BM370" i="6"/>
  <c r="BM324" i="6"/>
  <c r="BL517" i="6"/>
  <c r="EU517" i="6"/>
  <c r="BL520" i="6"/>
  <c r="EU520" i="6"/>
  <c r="BL522" i="6"/>
  <c r="EU522" i="6"/>
  <c r="EU529" i="6"/>
  <c r="BM532" i="6"/>
  <c r="EW532" i="6" s="1"/>
  <c r="EV532" i="6"/>
  <c r="BL534" i="6"/>
  <c r="EU534" i="6"/>
  <c r="BL537" i="6"/>
  <c r="EU537" i="6"/>
  <c r="BM540" i="6"/>
  <c r="EW540" i="6" s="1"/>
  <c r="EV540" i="6"/>
  <c r="BM544" i="6"/>
  <c r="EW544" i="6" s="1"/>
  <c r="EV544" i="6"/>
  <c r="BM546" i="6"/>
  <c r="EW546" i="6" s="1"/>
  <c r="EV546" i="6"/>
  <c r="BM547" i="6"/>
  <c r="EW547" i="6" s="1"/>
  <c r="EV547" i="6"/>
  <c r="BM548" i="6"/>
  <c r="EW548" i="6" s="1"/>
  <c r="EV548" i="6"/>
  <c r="BM550" i="6"/>
  <c r="EW550" i="6" s="1"/>
  <c r="EV550" i="6"/>
  <c r="BM554" i="6"/>
  <c r="EW554" i="6" s="1"/>
  <c r="EV554" i="6"/>
  <c r="BM556" i="6"/>
  <c r="EW556" i="6" s="1"/>
  <c r="EV556" i="6"/>
  <c r="BM557" i="6"/>
  <c r="EW557" i="6" s="1"/>
  <c r="EV557" i="6"/>
  <c r="BM558" i="6"/>
  <c r="EW558" i="6" s="1"/>
  <c r="EV558" i="6"/>
  <c r="BM560" i="6"/>
  <c r="EW560" i="6" s="1"/>
  <c r="EV560" i="6"/>
  <c r="BM564" i="6"/>
  <c r="EW564" i="6" s="1"/>
  <c r="EV564" i="6"/>
  <c r="BM567" i="6"/>
  <c r="EW567" i="6" s="1"/>
  <c r="EV567" i="6"/>
  <c r="BM568" i="6"/>
  <c r="EW568" i="6" s="1"/>
  <c r="EV568" i="6"/>
  <c r="BM570" i="6"/>
  <c r="EW570" i="6" s="1"/>
  <c r="EV570" i="6"/>
  <c r="BM574" i="6"/>
  <c r="EW574" i="6" s="1"/>
  <c r="EV574" i="6"/>
  <c r="BM576" i="6"/>
  <c r="EW576" i="6" s="1"/>
  <c r="EV576" i="6"/>
  <c r="BM577" i="6"/>
  <c r="EW577" i="6" s="1"/>
  <c r="EV577" i="6"/>
  <c r="BM578" i="6"/>
  <c r="EW578" i="6" s="1"/>
  <c r="EV578" i="6"/>
  <c r="BM580" i="6"/>
  <c r="EW580" i="6" s="1"/>
  <c r="EV580" i="6"/>
  <c r="BM584" i="6"/>
  <c r="EW584" i="6" s="1"/>
  <c r="EV584" i="6"/>
  <c r="BM586" i="6"/>
  <c r="EW586" i="6" s="1"/>
  <c r="EV586" i="6"/>
  <c r="BM587" i="6"/>
  <c r="EW587" i="6" s="1"/>
  <c r="EV587" i="6"/>
  <c r="BM588" i="6"/>
  <c r="EW588" i="6" s="1"/>
  <c r="EV588" i="6"/>
  <c r="BM590" i="6"/>
  <c r="EW590" i="6" s="1"/>
  <c r="EV590" i="6"/>
  <c r="BM594" i="6"/>
  <c r="EW594" i="6" s="1"/>
  <c r="EV594" i="6"/>
  <c r="BM596" i="6"/>
  <c r="EW596" i="6" s="1"/>
  <c r="EV596" i="6"/>
  <c r="BM597" i="6"/>
  <c r="EW597" i="6" s="1"/>
  <c r="EV597" i="6"/>
  <c r="BM598" i="6"/>
  <c r="EW598" i="6" s="1"/>
  <c r="EV598" i="6"/>
  <c r="BM600" i="6"/>
  <c r="EW600" i="6" s="1"/>
  <c r="EV600" i="6"/>
  <c r="BM604" i="6"/>
  <c r="EW604" i="6" s="1"/>
  <c r="EV604" i="6"/>
  <c r="BM606" i="6"/>
  <c r="EW606" i="6" s="1"/>
  <c r="EV606" i="6"/>
  <c r="BM607" i="6"/>
  <c r="EW607" i="6" s="1"/>
  <c r="EV607" i="6"/>
  <c r="BM608" i="6"/>
  <c r="EW608" i="6" s="1"/>
  <c r="EV608" i="6"/>
  <c r="BM610" i="6"/>
  <c r="EW610" i="6" s="1"/>
  <c r="EV610" i="6"/>
  <c r="BM614" i="6"/>
  <c r="EW614" i="6" s="1"/>
  <c r="EV614" i="6"/>
  <c r="BM616" i="6"/>
  <c r="EW616" i="6" s="1"/>
  <c r="EV616" i="6"/>
  <c r="BM617" i="6"/>
  <c r="EW617" i="6" s="1"/>
  <c r="EV617" i="6"/>
  <c r="BM618" i="6"/>
  <c r="EW618" i="6" s="1"/>
  <c r="EV618" i="6"/>
  <c r="BM620" i="6"/>
  <c r="EW620" i="6" s="1"/>
  <c r="EV620" i="6"/>
  <c r="BM624" i="6"/>
  <c r="EW624" i="6" s="1"/>
  <c r="EV624" i="6"/>
  <c r="BM626" i="6"/>
  <c r="EW626" i="6" s="1"/>
  <c r="EV626" i="6"/>
  <c r="BM627" i="6"/>
  <c r="EW627" i="6" s="1"/>
  <c r="EV627" i="6"/>
  <c r="BM628" i="6"/>
  <c r="EW628" i="6" s="1"/>
  <c r="EV628" i="6"/>
  <c r="BM630" i="6"/>
  <c r="EW630" i="6" s="1"/>
  <c r="EV630" i="6"/>
  <c r="BL632" i="6"/>
  <c r="EU632" i="6"/>
  <c r="BM635" i="6"/>
  <c r="EW635" i="6" s="1"/>
  <c r="EV635" i="6"/>
  <c r="BL637" i="6"/>
  <c r="EU637" i="6"/>
  <c r="BM640" i="6"/>
  <c r="EW640" i="6" s="1"/>
  <c r="EV640" i="6"/>
  <c r="BL642" i="6"/>
  <c r="EU642" i="6"/>
  <c r="BM645" i="6"/>
  <c r="EW645" i="6" s="1"/>
  <c r="EV645" i="6"/>
  <c r="BL647" i="6"/>
  <c r="EU647" i="6"/>
  <c r="BM650" i="6"/>
  <c r="EW650" i="6" s="1"/>
  <c r="EV650" i="6"/>
  <c r="BL652" i="6"/>
  <c r="EU652" i="6"/>
  <c r="BM655" i="6"/>
  <c r="EW655" i="6" s="1"/>
  <c r="EV655" i="6"/>
  <c r="BL657" i="6"/>
  <c r="EU657" i="6"/>
  <c r="BM660" i="6"/>
  <c r="EW660" i="6" s="1"/>
  <c r="EV660" i="6"/>
  <c r="BL662" i="6"/>
  <c r="EU662" i="6"/>
  <c r="BM665" i="6"/>
  <c r="EW665" i="6" s="1"/>
  <c r="EV665" i="6"/>
  <c r="BL667" i="6"/>
  <c r="EU667" i="6"/>
  <c r="BM670" i="6"/>
  <c r="EW670" i="6" s="1"/>
  <c r="EV670" i="6"/>
  <c r="BL672" i="6"/>
  <c r="EU672" i="6"/>
  <c r="BM675" i="6"/>
  <c r="EW675" i="6" s="1"/>
  <c r="EV675" i="6"/>
  <c r="BL677" i="6"/>
  <c r="EU677" i="6"/>
  <c r="BM680" i="6"/>
  <c r="EW680" i="6" s="1"/>
  <c r="EV680" i="6"/>
  <c r="BL682" i="6"/>
  <c r="EU682" i="6"/>
  <c r="BM685" i="6"/>
  <c r="EW685" i="6" s="1"/>
  <c r="EV685" i="6"/>
  <c r="BL687" i="6"/>
  <c r="EU687" i="6"/>
  <c r="BM690" i="6"/>
  <c r="EW690" i="6" s="1"/>
  <c r="EV690" i="6"/>
  <c r="BL692" i="6"/>
  <c r="EU692" i="6"/>
  <c r="BM695" i="6"/>
  <c r="EW695" i="6" s="1"/>
  <c r="EV695" i="6"/>
  <c r="BL697" i="6"/>
  <c r="EU697" i="6"/>
  <c r="BM700" i="6"/>
  <c r="EW700" i="6" s="1"/>
  <c r="EV700" i="6"/>
  <c r="BL702" i="6"/>
  <c r="EU702" i="6"/>
  <c r="BM705" i="6"/>
  <c r="EW705" i="6" s="1"/>
  <c r="EV705" i="6"/>
  <c r="BL707" i="6"/>
  <c r="EU707" i="6"/>
  <c r="BM710" i="6"/>
  <c r="EW710" i="6" s="1"/>
  <c r="EV710" i="6"/>
  <c r="BL712" i="6"/>
  <c r="EU712" i="6"/>
  <c r="BM715" i="6"/>
  <c r="EW715" i="6" s="1"/>
  <c r="EV715" i="6"/>
  <c r="BL717" i="6"/>
  <c r="EU717" i="6"/>
  <c r="BM720" i="6"/>
  <c r="EW720" i="6" s="1"/>
  <c r="EV720" i="6"/>
  <c r="BL722" i="6"/>
  <c r="EU722" i="6"/>
  <c r="BM725" i="6"/>
  <c r="EW725" i="6" s="1"/>
  <c r="EV725" i="6"/>
  <c r="BL727" i="6"/>
  <c r="EU727" i="6"/>
  <c r="BM730" i="6"/>
  <c r="EW730" i="6" s="1"/>
  <c r="EV730" i="6"/>
  <c r="BL732" i="6"/>
  <c r="EU732" i="6"/>
  <c r="BM735" i="6"/>
  <c r="EW735" i="6" s="1"/>
  <c r="EV735" i="6"/>
  <c r="BL737" i="6"/>
  <c r="EU737" i="6"/>
  <c r="BM740" i="6"/>
  <c r="EW740" i="6" s="1"/>
  <c r="EV740" i="6"/>
  <c r="BL742" i="6"/>
  <c r="EU742" i="6"/>
  <c r="BM745" i="6"/>
  <c r="EW745" i="6" s="1"/>
  <c r="EV745" i="6"/>
  <c r="BL747" i="6"/>
  <c r="EU747" i="6"/>
  <c r="BM750" i="6"/>
  <c r="EW750" i="6" s="1"/>
  <c r="EV750" i="6"/>
  <c r="BL752" i="6"/>
  <c r="EU752" i="6"/>
  <c r="BM755" i="6"/>
  <c r="EW755" i="6" s="1"/>
  <c r="EV755" i="6"/>
  <c r="BL757" i="6"/>
  <c r="EU757" i="6"/>
  <c r="BM760" i="6"/>
  <c r="EW760" i="6" s="1"/>
  <c r="EV760" i="6"/>
  <c r="BL762" i="6"/>
  <c r="EU762" i="6"/>
  <c r="BM765" i="6"/>
  <c r="EW765" i="6" s="1"/>
  <c r="EV765" i="6"/>
  <c r="BL767" i="6"/>
  <c r="EU767" i="6"/>
  <c r="BM770" i="6"/>
  <c r="EW770" i="6" s="1"/>
  <c r="EV770" i="6"/>
  <c r="BL772" i="6"/>
  <c r="EU772" i="6"/>
  <c r="BM775" i="6"/>
  <c r="EW775" i="6" s="1"/>
  <c r="EV775" i="6"/>
  <c r="BL777" i="6"/>
  <c r="EU777" i="6"/>
  <c r="BM780" i="6"/>
  <c r="EW780" i="6" s="1"/>
  <c r="EV780" i="6"/>
  <c r="BL782" i="6"/>
  <c r="EU782" i="6"/>
  <c r="BM785" i="6"/>
  <c r="EW785" i="6" s="1"/>
  <c r="EV785" i="6"/>
  <c r="BL787" i="6"/>
  <c r="EU787" i="6"/>
  <c r="BM790" i="6"/>
  <c r="EW790" i="6" s="1"/>
  <c r="EV790" i="6"/>
  <c r="BL792" i="6"/>
  <c r="EU792" i="6"/>
  <c r="BM795" i="6"/>
  <c r="EW795" i="6" s="1"/>
  <c r="EV795" i="6"/>
  <c r="BL797" i="6"/>
  <c r="EU797" i="6"/>
  <c r="BM800" i="6"/>
  <c r="EW800" i="6" s="1"/>
  <c r="EV800" i="6"/>
  <c r="BL802" i="6"/>
  <c r="EU802" i="6"/>
  <c r="BM805" i="6"/>
  <c r="EW805" i="6" s="1"/>
  <c r="EV805" i="6"/>
  <c r="BL807" i="6"/>
  <c r="EU807" i="6"/>
  <c r="BM811" i="6"/>
  <c r="EW811" i="6" s="1"/>
  <c r="EV811" i="6"/>
  <c r="BM812" i="6"/>
  <c r="EW812" i="6" s="1"/>
  <c r="EV812" i="6"/>
  <c r="BM813" i="6"/>
  <c r="EW813" i="6" s="1"/>
  <c r="EV813" i="6"/>
  <c r="EW820" i="6"/>
  <c r="EV820" i="6"/>
  <c r="EU821" i="6"/>
  <c r="BM825" i="6"/>
  <c r="EW825" i="6" s="1"/>
  <c r="EV825" i="6"/>
  <c r="BM826" i="6"/>
  <c r="EW826" i="6" s="1"/>
  <c r="EV826" i="6"/>
  <c r="BL827" i="6"/>
  <c r="EU827" i="6"/>
  <c r="BM833" i="6"/>
  <c r="EW833" i="6" s="1"/>
  <c r="EV833" i="6"/>
  <c r="BM834" i="6"/>
  <c r="EW834" i="6" s="1"/>
  <c r="EV834" i="6"/>
  <c r="BL835" i="6"/>
  <c r="EU835" i="6"/>
  <c r="BM847" i="6"/>
  <c r="EW847" i="6" s="1"/>
  <c r="EV847" i="6"/>
  <c r="BM849" i="6"/>
  <c r="EW849" i="6" s="1"/>
  <c r="EV849" i="6"/>
  <c r="BM854" i="6"/>
  <c r="EW854" i="6" s="1"/>
  <c r="EV854" i="6"/>
  <c r="BM860" i="6"/>
  <c r="EW860" i="6" s="1"/>
  <c r="EV860" i="6"/>
  <c r="BM862" i="6"/>
  <c r="EW862" i="6" s="1"/>
  <c r="EV862" i="6"/>
  <c r="BM866" i="6"/>
  <c r="EW866" i="6" s="1"/>
  <c r="EV866" i="6"/>
  <c r="BM871" i="6"/>
  <c r="EW871" i="6" s="1"/>
  <c r="EV871" i="6"/>
  <c r="BM876" i="6"/>
  <c r="EW876" i="6" s="1"/>
  <c r="EV876" i="6"/>
  <c r="BM878" i="6"/>
  <c r="EW878" i="6" s="1"/>
  <c r="EV878" i="6"/>
  <c r="BM880" i="6"/>
  <c r="EW880" i="6" s="1"/>
  <c r="EV880" i="6"/>
  <c r="BL882" i="6"/>
  <c r="EU882" i="6"/>
  <c r="BL890" i="6"/>
  <c r="EU890" i="6"/>
  <c r="BL895" i="6"/>
  <c r="EU895" i="6"/>
  <c r="BL897" i="6"/>
  <c r="EU897" i="6"/>
  <c r="BL903" i="6"/>
  <c r="EU903" i="6"/>
  <c r="BL906" i="6"/>
  <c r="EU906" i="6"/>
  <c r="BL910" i="6"/>
  <c r="EU910" i="6"/>
  <c r="BL912" i="6"/>
  <c r="EU912" i="6"/>
  <c r="BL916" i="6"/>
  <c r="EU916" i="6"/>
  <c r="BL929" i="6"/>
  <c r="EU929" i="6"/>
  <c r="BL931" i="6"/>
  <c r="EU931" i="6"/>
  <c r="BL933" i="6"/>
  <c r="EU933" i="6"/>
  <c r="BL935" i="6"/>
  <c r="EU935" i="6"/>
  <c r="BL937" i="6"/>
  <c r="EU937" i="6"/>
  <c r="BL939" i="6"/>
  <c r="EU939" i="6"/>
  <c r="BL941" i="6"/>
  <c r="EU941" i="6"/>
  <c r="BL943" i="6"/>
  <c r="EU943" i="6"/>
  <c r="BL945" i="6"/>
  <c r="EU945" i="6"/>
  <c r="BL947" i="6"/>
  <c r="EU947" i="6"/>
  <c r="BL949" i="6"/>
  <c r="EU949" i="6"/>
  <c r="BL951" i="6"/>
  <c r="EU951" i="6"/>
  <c r="BL953" i="6"/>
  <c r="EU953" i="6"/>
  <c r="BL955" i="6"/>
  <c r="EU955" i="6"/>
  <c r="BL957" i="6"/>
  <c r="EU957" i="6"/>
  <c r="BL959" i="6"/>
  <c r="EU959" i="6"/>
  <c r="BL962" i="6"/>
  <c r="EU962" i="6"/>
  <c r="BL964" i="6"/>
  <c r="EU964" i="6"/>
  <c r="BL967" i="6"/>
  <c r="EU967" i="6"/>
  <c r="BL969" i="6"/>
  <c r="EU969" i="6"/>
  <c r="BL971" i="6"/>
  <c r="EU971" i="6"/>
  <c r="BL973" i="6"/>
  <c r="EU973" i="6"/>
  <c r="BL980" i="6"/>
  <c r="EV980" i="6" s="1"/>
  <c r="EU980" i="6"/>
  <c r="BL994" i="6"/>
  <c r="EU994" i="6"/>
  <c r="BL996" i="6"/>
  <c r="EU996" i="6"/>
  <c r="BL998" i="6"/>
  <c r="EU998" i="6"/>
  <c r="BL1000" i="6"/>
  <c r="EU1000" i="6"/>
  <c r="BL1002" i="6"/>
  <c r="EU1002" i="6"/>
  <c r="BL1004" i="6"/>
  <c r="EU1004" i="6"/>
  <c r="BL1006" i="6"/>
  <c r="EU1006" i="6"/>
  <c r="BL1008" i="6"/>
  <c r="EV1008" i="6" s="1"/>
  <c r="EU1008" i="6"/>
  <c r="BL1010" i="6"/>
  <c r="EU1010" i="6"/>
  <c r="BL1012" i="6"/>
  <c r="EU1012" i="6"/>
  <c r="BL1014" i="6"/>
  <c r="EU1014" i="6"/>
  <c r="BL1016" i="6"/>
  <c r="EU1016" i="6"/>
  <c r="BL1018" i="6"/>
  <c r="EU1018" i="6"/>
  <c r="BL1021" i="6"/>
  <c r="EU1021" i="6"/>
  <c r="BL1023" i="6"/>
  <c r="EU1023" i="6"/>
  <c r="BL1025" i="6"/>
  <c r="EU1025" i="6"/>
  <c r="BL1030" i="6"/>
  <c r="EU1030" i="6"/>
  <c r="BL1032" i="6"/>
  <c r="EU1032" i="6"/>
  <c r="BL1034" i="6"/>
  <c r="EU1034" i="6"/>
  <c r="BL1038" i="6"/>
  <c r="EU1038" i="6"/>
  <c r="BL1040" i="6"/>
  <c r="EU1040" i="6"/>
  <c r="BL1042" i="6"/>
  <c r="EU1042" i="6"/>
  <c r="BL1044" i="6"/>
  <c r="EU1044" i="6"/>
  <c r="BL1046" i="6"/>
  <c r="EU1046" i="6"/>
  <c r="BL1048" i="6"/>
  <c r="EU1048" i="6"/>
  <c r="BL1050" i="6"/>
  <c r="EU1050" i="6"/>
  <c r="BL1053" i="6"/>
  <c r="EU1053" i="6"/>
  <c r="BL1055" i="6"/>
  <c r="EU1055" i="6"/>
  <c r="BL1058" i="6"/>
  <c r="EU1058" i="6"/>
  <c r="BL1060" i="6"/>
  <c r="EU1060" i="6"/>
  <c r="BL1065" i="6"/>
  <c r="EU1065" i="6"/>
  <c r="BL1067" i="6"/>
  <c r="EU1067" i="6"/>
  <c r="BL1072" i="6"/>
  <c r="EU1072" i="6"/>
  <c r="BL1081" i="6"/>
  <c r="EV1081" i="6" s="1"/>
  <c r="EU1081" i="6"/>
  <c r="BL1084" i="6"/>
  <c r="EV1084" i="6" s="1"/>
  <c r="EV1083" i="6" s="1"/>
  <c r="EV1181" i="6" s="1"/>
  <c r="EU1084" i="6"/>
  <c r="EU1083" i="6" s="1"/>
  <c r="EU1181" i="6" s="1"/>
  <c r="BL1087" i="6"/>
  <c r="EU1087" i="6"/>
  <c r="BL1093" i="6"/>
  <c r="EV1093" i="6" s="1"/>
  <c r="EV1092" i="6" s="1"/>
  <c r="EV1183" i="6" s="1"/>
  <c r="EU1093" i="6"/>
  <c r="EU1092" i="6" s="1"/>
  <c r="EU1183" i="6" s="1"/>
  <c r="BL1096" i="6"/>
  <c r="EV1096" i="6" s="1"/>
  <c r="EU1096" i="6"/>
  <c r="BL1099" i="6"/>
  <c r="EU1099" i="6"/>
  <c r="BL1109" i="6"/>
  <c r="EU1109" i="6"/>
  <c r="BL1118" i="6"/>
  <c r="EU1118" i="6"/>
  <c r="BL1120" i="6"/>
  <c r="EU1120" i="6"/>
  <c r="BL1122" i="6"/>
  <c r="EU1122" i="6"/>
  <c r="BL1127" i="6"/>
  <c r="EV1127" i="6" s="1"/>
  <c r="EV1126" i="6" s="1"/>
  <c r="EV1186" i="6" s="1"/>
  <c r="EU1127" i="6"/>
  <c r="EU1126" i="6" s="1"/>
  <c r="EU1186" i="6" s="1"/>
  <c r="BL1130" i="6"/>
  <c r="EV1130" i="6" s="1"/>
  <c r="EU1130" i="6"/>
  <c r="BL1132" i="6"/>
  <c r="EU1132" i="6"/>
  <c r="BL1135" i="6"/>
  <c r="EU1135" i="6"/>
  <c r="BL1139" i="6"/>
  <c r="EV1139" i="6" s="1"/>
  <c r="EV1138" i="6" s="1"/>
  <c r="EV1190" i="6" s="1"/>
  <c r="EU1139" i="6"/>
  <c r="EU1138" i="6" s="1"/>
  <c r="EU1190" i="6" s="1"/>
  <c r="BL1144" i="6"/>
  <c r="EU1144" i="6"/>
  <c r="BL516" i="6"/>
  <c r="EU516" i="6"/>
  <c r="BL518" i="6"/>
  <c r="EU518" i="6"/>
  <c r="BL521" i="6"/>
  <c r="EU521" i="6"/>
  <c r="EU527" i="6"/>
  <c r="BL531" i="6"/>
  <c r="EU531" i="6"/>
  <c r="BM533" i="6"/>
  <c r="EW533" i="6" s="1"/>
  <c r="EV533" i="6"/>
  <c r="BM536" i="6"/>
  <c r="EW536" i="6" s="1"/>
  <c r="EV536" i="6"/>
  <c r="BM539" i="6"/>
  <c r="EW539" i="6" s="1"/>
  <c r="EV539" i="6"/>
  <c r="BM541" i="6"/>
  <c r="EW541" i="6" s="1"/>
  <c r="EV541" i="6"/>
  <c r="BM542" i="6"/>
  <c r="EW542" i="6" s="1"/>
  <c r="EV542" i="6"/>
  <c r="BM543" i="6"/>
  <c r="EW543" i="6" s="1"/>
  <c r="EV543" i="6"/>
  <c r="BM545" i="6"/>
  <c r="EW545" i="6" s="1"/>
  <c r="EV545" i="6"/>
  <c r="BM549" i="6"/>
  <c r="EW549" i="6" s="1"/>
  <c r="EV549" i="6"/>
  <c r="BM551" i="6"/>
  <c r="EW551" i="6" s="1"/>
  <c r="EV551" i="6"/>
  <c r="BM552" i="6"/>
  <c r="EW552" i="6" s="1"/>
  <c r="EV552" i="6"/>
  <c r="BM553" i="6"/>
  <c r="EW553" i="6" s="1"/>
  <c r="EV553" i="6"/>
  <c r="BM555" i="6"/>
  <c r="EW555" i="6" s="1"/>
  <c r="EV555" i="6"/>
  <c r="BM559" i="6"/>
  <c r="EW559" i="6" s="1"/>
  <c r="EV559" i="6"/>
  <c r="BM561" i="6"/>
  <c r="EW561" i="6" s="1"/>
  <c r="EV561" i="6"/>
  <c r="BM562" i="6"/>
  <c r="EW562" i="6" s="1"/>
  <c r="EV562" i="6"/>
  <c r="BM563" i="6"/>
  <c r="EW563" i="6" s="1"/>
  <c r="EV563" i="6"/>
  <c r="BM565" i="6"/>
  <c r="EW565" i="6" s="1"/>
  <c r="EV565" i="6"/>
  <c r="BM569" i="6"/>
  <c r="EW569" i="6" s="1"/>
  <c r="EV569" i="6"/>
  <c r="BM572" i="6"/>
  <c r="EW572" i="6" s="1"/>
  <c r="EV572" i="6"/>
  <c r="BM573" i="6"/>
  <c r="EW573" i="6" s="1"/>
  <c r="EV573" i="6"/>
  <c r="BM575" i="6"/>
  <c r="EW575" i="6" s="1"/>
  <c r="EV575" i="6"/>
  <c r="BM579" i="6"/>
  <c r="EW579" i="6" s="1"/>
  <c r="EV579" i="6"/>
  <c r="BM581" i="6"/>
  <c r="EW581" i="6" s="1"/>
  <c r="EV581" i="6"/>
  <c r="BM582" i="6"/>
  <c r="EW582" i="6" s="1"/>
  <c r="EV582" i="6"/>
  <c r="BM583" i="6"/>
  <c r="EW583" i="6" s="1"/>
  <c r="EV583" i="6"/>
  <c r="BM585" i="6"/>
  <c r="EW585" i="6" s="1"/>
  <c r="EV585" i="6"/>
  <c r="BM589" i="6"/>
  <c r="EW589" i="6" s="1"/>
  <c r="EV589" i="6"/>
  <c r="BM591" i="6"/>
  <c r="EW591" i="6" s="1"/>
  <c r="EV591" i="6"/>
  <c r="BM592" i="6"/>
  <c r="EW592" i="6" s="1"/>
  <c r="EV592" i="6"/>
  <c r="BM593" i="6"/>
  <c r="EW593" i="6" s="1"/>
  <c r="EV593" i="6"/>
  <c r="BM595" i="6"/>
  <c r="EW595" i="6" s="1"/>
  <c r="EV595" i="6"/>
  <c r="BM599" i="6"/>
  <c r="EW599" i="6" s="1"/>
  <c r="EV599" i="6"/>
  <c r="BM601" i="6"/>
  <c r="EW601" i="6" s="1"/>
  <c r="EV601" i="6"/>
  <c r="BM602" i="6"/>
  <c r="EW602" i="6" s="1"/>
  <c r="EV602" i="6"/>
  <c r="BM603" i="6"/>
  <c r="EW603" i="6" s="1"/>
  <c r="EV603" i="6"/>
  <c r="BM605" i="6"/>
  <c r="EW605" i="6" s="1"/>
  <c r="EV605" i="6"/>
  <c r="BM609" i="6"/>
  <c r="EW609" i="6" s="1"/>
  <c r="EV609" i="6"/>
  <c r="BM611" i="6"/>
  <c r="EW611" i="6" s="1"/>
  <c r="EV611" i="6"/>
  <c r="BM612" i="6"/>
  <c r="EW612" i="6" s="1"/>
  <c r="EV612" i="6"/>
  <c r="BM613" i="6"/>
  <c r="EW613" i="6" s="1"/>
  <c r="EV613" i="6"/>
  <c r="BM615" i="6"/>
  <c r="EW615" i="6" s="1"/>
  <c r="EV615" i="6"/>
  <c r="BM619" i="6"/>
  <c r="EW619" i="6" s="1"/>
  <c r="EV619" i="6"/>
  <c r="BM621" i="6"/>
  <c r="EW621" i="6" s="1"/>
  <c r="EV621" i="6"/>
  <c r="BM622" i="6"/>
  <c r="EW622" i="6" s="1"/>
  <c r="EV622" i="6"/>
  <c r="BM623" i="6"/>
  <c r="EW623" i="6" s="1"/>
  <c r="EV623" i="6"/>
  <c r="BM625" i="6"/>
  <c r="EW625" i="6" s="1"/>
  <c r="EV625" i="6"/>
  <c r="BM629" i="6"/>
  <c r="EW629" i="6" s="1"/>
  <c r="EV629" i="6"/>
  <c r="BM634" i="6"/>
  <c r="EW634" i="6" s="1"/>
  <c r="EV634" i="6"/>
  <c r="BM644" i="6"/>
  <c r="EW644" i="6" s="1"/>
  <c r="EV644" i="6"/>
  <c r="BM649" i="6"/>
  <c r="EW649" i="6" s="1"/>
  <c r="EV649" i="6"/>
  <c r="BM659" i="6"/>
  <c r="EW659" i="6" s="1"/>
  <c r="EV659" i="6"/>
  <c r="BM664" i="6"/>
  <c r="EW664" i="6" s="1"/>
  <c r="EV664" i="6"/>
  <c r="BM669" i="6"/>
  <c r="EW669" i="6" s="1"/>
  <c r="EV669" i="6"/>
  <c r="BM674" i="6"/>
  <c r="EW674" i="6" s="1"/>
  <c r="EV674" i="6"/>
  <c r="BM679" i="6"/>
  <c r="EW679" i="6" s="1"/>
  <c r="EV679" i="6"/>
  <c r="BM684" i="6"/>
  <c r="EW684" i="6" s="1"/>
  <c r="EV684" i="6"/>
  <c r="BM689" i="6"/>
  <c r="EW689" i="6" s="1"/>
  <c r="EV689" i="6"/>
  <c r="BM694" i="6"/>
  <c r="EW694" i="6" s="1"/>
  <c r="EV694" i="6"/>
  <c r="BM699" i="6"/>
  <c r="EW699" i="6" s="1"/>
  <c r="EV699" i="6"/>
  <c r="BM704" i="6"/>
  <c r="EW704" i="6" s="1"/>
  <c r="EV704" i="6"/>
  <c r="BM709" i="6"/>
  <c r="EW709" i="6" s="1"/>
  <c r="EV709" i="6"/>
  <c r="BM714" i="6"/>
  <c r="EW714" i="6" s="1"/>
  <c r="EV714" i="6"/>
  <c r="BM719" i="6"/>
  <c r="EW719" i="6" s="1"/>
  <c r="EV719" i="6"/>
  <c r="BM724" i="6"/>
  <c r="EW724" i="6" s="1"/>
  <c r="EV724" i="6"/>
  <c r="BM729" i="6"/>
  <c r="EW729" i="6" s="1"/>
  <c r="EV729" i="6"/>
  <c r="BM734" i="6"/>
  <c r="EW734" i="6" s="1"/>
  <c r="EV734" i="6"/>
  <c r="BM739" i="6"/>
  <c r="EW739" i="6" s="1"/>
  <c r="EV739" i="6"/>
  <c r="BM744" i="6"/>
  <c r="EW744" i="6" s="1"/>
  <c r="EV744" i="6"/>
  <c r="BM749" i="6"/>
  <c r="EW749" i="6" s="1"/>
  <c r="EV749" i="6"/>
  <c r="BM754" i="6"/>
  <c r="EW754" i="6" s="1"/>
  <c r="EV754" i="6"/>
  <c r="BM759" i="6"/>
  <c r="EW759" i="6" s="1"/>
  <c r="EV759" i="6"/>
  <c r="BM764" i="6"/>
  <c r="EW764" i="6" s="1"/>
  <c r="EV764" i="6"/>
  <c r="BM769" i="6"/>
  <c r="EW769" i="6" s="1"/>
  <c r="EV769" i="6"/>
  <c r="BM774" i="6"/>
  <c r="EW774" i="6" s="1"/>
  <c r="EV774" i="6"/>
  <c r="BM779" i="6"/>
  <c r="EW779" i="6" s="1"/>
  <c r="EV779" i="6"/>
  <c r="BM784" i="6"/>
  <c r="EW784" i="6" s="1"/>
  <c r="EV784" i="6"/>
  <c r="BM789" i="6"/>
  <c r="EW789" i="6" s="1"/>
  <c r="EV789" i="6"/>
  <c r="BM794" i="6"/>
  <c r="EW794" i="6" s="1"/>
  <c r="EV794" i="6"/>
  <c r="BM799" i="6"/>
  <c r="EW799" i="6" s="1"/>
  <c r="EV799" i="6"/>
  <c r="BM804" i="6"/>
  <c r="EW804" i="6" s="1"/>
  <c r="EV804" i="6"/>
  <c r="BM809" i="6"/>
  <c r="EW809" i="6" s="1"/>
  <c r="EV809" i="6"/>
  <c r="EW815" i="6"/>
  <c r="EV815" i="6"/>
  <c r="EU816" i="6"/>
  <c r="BM824" i="6"/>
  <c r="EW824" i="6" s="1"/>
  <c r="EV824" i="6"/>
  <c r="BM832" i="6"/>
  <c r="EW832" i="6" s="1"/>
  <c r="EV832" i="6"/>
  <c r="BM840" i="6"/>
  <c r="EW840" i="6" s="1"/>
  <c r="EV840" i="6"/>
  <c r="BM841" i="6"/>
  <c r="EW841" i="6" s="1"/>
  <c r="EV841" i="6"/>
  <c r="BL842" i="6"/>
  <c r="EU842" i="6"/>
  <c r="BM848" i="6"/>
  <c r="EW848" i="6" s="1"/>
  <c r="EV848" i="6"/>
  <c r="BL850" i="6"/>
  <c r="EU850" i="6"/>
  <c r="BM855" i="6"/>
  <c r="EW855" i="6" s="1"/>
  <c r="EV855" i="6"/>
  <c r="BM856" i="6"/>
  <c r="EW856" i="6" s="1"/>
  <c r="EV856" i="6"/>
  <c r="EU857" i="6"/>
  <c r="BM861" i="6"/>
  <c r="EW861" i="6" s="1"/>
  <c r="EV861" i="6"/>
  <c r="EU863" i="6"/>
  <c r="BM867" i="6"/>
  <c r="EW867" i="6" s="1"/>
  <c r="EV867" i="6"/>
  <c r="BM868" i="6"/>
  <c r="EW868" i="6" s="1"/>
  <c r="EV868" i="6"/>
  <c r="BM869" i="6"/>
  <c r="EW869" i="6" s="1"/>
  <c r="EV869" i="6"/>
  <c r="BM870" i="6"/>
  <c r="EW870" i="6" s="1"/>
  <c r="EV870" i="6"/>
  <c r="BM872" i="6"/>
  <c r="EW872" i="6" s="1"/>
  <c r="EV872" i="6"/>
  <c r="BM873" i="6"/>
  <c r="EW873" i="6" s="1"/>
  <c r="EV873" i="6"/>
  <c r="BM874" i="6"/>
  <c r="EW874" i="6" s="1"/>
  <c r="EV874" i="6"/>
  <c r="BM875" i="6"/>
  <c r="EW875" i="6" s="1"/>
  <c r="EV875" i="6"/>
  <c r="BM877" i="6"/>
  <c r="EW877" i="6" s="1"/>
  <c r="EV877" i="6"/>
  <c r="BM879" i="6"/>
  <c r="EW879" i="6" s="1"/>
  <c r="EV879" i="6"/>
  <c r="BL887" i="6"/>
  <c r="EU887" i="6"/>
  <c r="BL889" i="6"/>
  <c r="EU889" i="6"/>
  <c r="BL894" i="6"/>
  <c r="EU894" i="6"/>
  <c r="BL896" i="6"/>
  <c r="EU896" i="6"/>
  <c r="BL900" i="6"/>
  <c r="EU900" i="6"/>
  <c r="BL905" i="6"/>
  <c r="EU905" i="6"/>
  <c r="BL907" i="6"/>
  <c r="EU907" i="6"/>
  <c r="BL911" i="6"/>
  <c r="EU911" i="6"/>
  <c r="BL915" i="6"/>
  <c r="EU915" i="6"/>
  <c r="BL917" i="6"/>
  <c r="EU917" i="6"/>
  <c r="BL919" i="6"/>
  <c r="EU919" i="6"/>
  <c r="BL926" i="6"/>
  <c r="EU926" i="6"/>
  <c r="BL928" i="6"/>
  <c r="EU928" i="6"/>
  <c r="BL930" i="6"/>
  <c r="EU930" i="6"/>
  <c r="BL932" i="6"/>
  <c r="EU932" i="6"/>
  <c r="BL934" i="6"/>
  <c r="EU934" i="6"/>
  <c r="BL936" i="6"/>
  <c r="EU936" i="6"/>
  <c r="BL938" i="6"/>
  <c r="EU938" i="6"/>
  <c r="BL940" i="6"/>
  <c r="EU940" i="6"/>
  <c r="BL942" i="6"/>
  <c r="EU942" i="6"/>
  <c r="BL944" i="6"/>
  <c r="EU944" i="6"/>
  <c r="BL946" i="6"/>
  <c r="EU946" i="6"/>
  <c r="BL948" i="6"/>
  <c r="EU948" i="6"/>
  <c r="BL950" i="6"/>
  <c r="EU950" i="6"/>
  <c r="BL952" i="6"/>
  <c r="EU952" i="6"/>
  <c r="BL954" i="6"/>
  <c r="EU954" i="6"/>
  <c r="BL956" i="6"/>
  <c r="EU956" i="6"/>
  <c r="BL958" i="6"/>
  <c r="EU958" i="6"/>
  <c r="BL961" i="6"/>
  <c r="EU961" i="6"/>
  <c r="BL963" i="6"/>
  <c r="EU963" i="6"/>
  <c r="BL966" i="6"/>
  <c r="EU966" i="6"/>
  <c r="BL968" i="6"/>
  <c r="EU968" i="6"/>
  <c r="BL970" i="6"/>
  <c r="EU970" i="6"/>
  <c r="BL972" i="6"/>
  <c r="EU972" i="6"/>
  <c r="BL978" i="6"/>
  <c r="EV978" i="6" s="1"/>
  <c r="EV977" i="6" s="1"/>
  <c r="EU978" i="6"/>
  <c r="EU977" i="6" s="1"/>
  <c r="BL981" i="6"/>
  <c r="EU981" i="6"/>
  <c r="BL984" i="6"/>
  <c r="BL982" i="6" s="1"/>
  <c r="BL995" i="6"/>
  <c r="EU995" i="6"/>
  <c r="BL997" i="6"/>
  <c r="EU997" i="6"/>
  <c r="BL999" i="6"/>
  <c r="EU999" i="6"/>
  <c r="BL1001" i="6"/>
  <c r="EU1001" i="6"/>
  <c r="BL1003" i="6"/>
  <c r="EU1003" i="6"/>
  <c r="BL1005" i="6"/>
  <c r="EU1005" i="6"/>
  <c r="BL1007" i="6"/>
  <c r="EU1007" i="6"/>
  <c r="BL1009" i="6"/>
  <c r="EU1009" i="6"/>
  <c r="BL1011" i="6"/>
  <c r="EU1011" i="6"/>
  <c r="BL1013" i="6"/>
  <c r="EU1013" i="6"/>
  <c r="BL1015" i="6"/>
  <c r="EU1015" i="6"/>
  <c r="BL1017" i="6"/>
  <c r="EU1017" i="6"/>
  <c r="BL1019" i="6"/>
  <c r="EU1019" i="6"/>
  <c r="BL1022" i="6"/>
  <c r="EU1022" i="6"/>
  <c r="BL1024" i="6"/>
  <c r="EV1024" i="6" s="1"/>
  <c r="EU1024" i="6"/>
  <c r="BL1029" i="6"/>
  <c r="EU1029" i="6"/>
  <c r="BL1031" i="6"/>
  <c r="EU1031" i="6"/>
  <c r="BL1033" i="6"/>
  <c r="EU1033" i="6"/>
  <c r="BL1037" i="6"/>
  <c r="EU1037" i="6"/>
  <c r="BL1039" i="6"/>
  <c r="EU1039" i="6"/>
  <c r="BL1041" i="6"/>
  <c r="EU1041" i="6"/>
  <c r="BL1043" i="6"/>
  <c r="EU1043" i="6"/>
  <c r="BL1045" i="6"/>
  <c r="EU1045" i="6"/>
  <c r="BL1047" i="6"/>
  <c r="EU1047" i="6"/>
  <c r="BL1049" i="6"/>
  <c r="EU1049" i="6"/>
  <c r="BL1052" i="6"/>
  <c r="EU1052" i="6"/>
  <c r="BL1054" i="6"/>
  <c r="EU1054" i="6"/>
  <c r="BL1057" i="6"/>
  <c r="EU1057" i="6"/>
  <c r="BL1059" i="6"/>
  <c r="EU1059" i="6"/>
  <c r="BL1064" i="6"/>
  <c r="EU1064" i="6"/>
  <c r="BL1066" i="6"/>
  <c r="EU1066" i="6"/>
  <c r="BL1068" i="6"/>
  <c r="EU1068" i="6"/>
  <c r="BL1078" i="6"/>
  <c r="EV1078" i="6" s="1"/>
  <c r="EV1077" i="6" s="1"/>
  <c r="EV1179" i="6" s="1"/>
  <c r="EU1078" i="6"/>
  <c r="EU1077" i="6" s="1"/>
  <c r="EU1179" i="6" s="1"/>
  <c r="BL1082" i="6"/>
  <c r="EU1082" i="6"/>
  <c r="BL1086" i="6"/>
  <c r="EU1086" i="6"/>
  <c r="BL1088" i="6"/>
  <c r="EU1088" i="6"/>
  <c r="BL1097" i="6"/>
  <c r="EU1097" i="6"/>
  <c r="BL1108" i="6"/>
  <c r="EU1108" i="6"/>
  <c r="BL1110" i="6"/>
  <c r="EU1110" i="6"/>
  <c r="BL1119" i="6"/>
  <c r="EU1119" i="6"/>
  <c r="BL1121" i="6"/>
  <c r="EU1121" i="6"/>
  <c r="BL1131" i="6"/>
  <c r="EU1131" i="6"/>
  <c r="BL1134" i="6"/>
  <c r="EV1134" i="6" s="1"/>
  <c r="EU1134" i="6"/>
  <c r="BL1137" i="6"/>
  <c r="EV1137" i="6" s="1"/>
  <c r="EV1136" i="6" s="1"/>
  <c r="EV1189" i="6" s="1"/>
  <c r="EU1137" i="6"/>
  <c r="EU1136" i="6" s="1"/>
  <c r="EU1189" i="6" s="1"/>
  <c r="BL1141" i="6"/>
  <c r="EU1141" i="6"/>
  <c r="BL1145" i="6"/>
  <c r="EU1145" i="6"/>
  <c r="BK1147" i="6"/>
  <c r="BK1192" i="6" s="1"/>
  <c r="EU1148" i="6"/>
  <c r="EU1147" i="6" s="1"/>
  <c r="EU1192" i="6" s="1"/>
  <c r="BK1175" i="6"/>
  <c r="BM235" i="6"/>
  <c r="BK1136" i="6"/>
  <c r="BK1189" i="6" s="1"/>
  <c r="BL921" i="6"/>
  <c r="EV921" i="6" s="1"/>
  <c r="EV920" i="6" s="1"/>
  <c r="EV1195" i="6" s="1"/>
  <c r="BM207" i="6"/>
  <c r="BK920" i="6"/>
  <c r="BK1195" i="6" s="1"/>
  <c r="BK1077" i="6"/>
  <c r="BK1179" i="6" s="1"/>
  <c r="BK1083" i="6"/>
  <c r="BK1181" i="6" s="1"/>
  <c r="BK1138" i="6"/>
  <c r="BK1190" i="6" s="1"/>
  <c r="BM10" i="6"/>
  <c r="BM27" i="6"/>
  <c r="BK925" i="6"/>
  <c r="BK1140" i="6"/>
  <c r="BL1148" i="6"/>
  <c r="EV1148" i="6" s="1"/>
  <c r="EV1147" i="6" s="1"/>
  <c r="EV1192" i="6" s="1"/>
  <c r="BL512" i="6"/>
  <c r="BL888" i="6"/>
  <c r="EV888" i="6" s="1"/>
  <c r="BL927" i="6"/>
  <c r="EV927" i="6" s="1"/>
  <c r="BM983" i="6"/>
  <c r="BK977" i="6"/>
  <c r="BK993" i="6"/>
  <c r="BK979" i="6"/>
  <c r="BK1080" i="6"/>
  <c r="BK1095" i="6"/>
  <c r="BK1129" i="6"/>
  <c r="BK1187" i="6" s="1"/>
  <c r="BK1133" i="6"/>
  <c r="BK1188" i="6" s="1"/>
  <c r="BL1142" i="6"/>
  <c r="EV1142" i="6" s="1"/>
  <c r="BK1092" i="6"/>
  <c r="BK1183" i="6" s="1"/>
  <c r="BK1126" i="6"/>
  <c r="BK1186" i="6" s="1"/>
  <c r="BL960" i="6" l="1"/>
  <c r="EU960" i="6"/>
  <c r="BL511" i="6"/>
  <c r="EU511" i="6"/>
  <c r="BL1020" i="6"/>
  <c r="EU1020" i="6"/>
  <c r="EU1194" i="6"/>
  <c r="EW983" i="6"/>
  <c r="EU1107" i="6"/>
  <c r="BL1107" i="6"/>
  <c r="BK1185" i="6"/>
  <c r="BL1085" i="6"/>
  <c r="BL1182" i="6" s="1"/>
  <c r="EU1085" i="6"/>
  <c r="EU1182" i="6" s="1"/>
  <c r="BL886" i="6"/>
  <c r="EU886" i="6"/>
  <c r="EV1108" i="6"/>
  <c r="EU1117" i="6"/>
  <c r="EV1118" i="6"/>
  <c r="BL1117" i="6"/>
  <c r="EV1021" i="6"/>
  <c r="BK991" i="6"/>
  <c r="EV1086" i="6"/>
  <c r="EU1095" i="6"/>
  <c r="BL1194" i="6"/>
  <c r="EV984" i="6"/>
  <c r="EV982" i="6" s="1"/>
  <c r="EU1133" i="6"/>
  <c r="EU1188" i="6" s="1"/>
  <c r="BM1021" i="6"/>
  <c r="BL1080" i="6"/>
  <c r="BL1180" i="6" s="1"/>
  <c r="BM1127" i="6"/>
  <c r="EU979" i="6"/>
  <c r="BM1096" i="6"/>
  <c r="EW1096" i="6" s="1"/>
  <c r="BM1081" i="6"/>
  <c r="EW1081" i="6" s="1"/>
  <c r="BM1008" i="6"/>
  <c r="EW1008" i="6" s="1"/>
  <c r="BL979" i="6"/>
  <c r="BL1126" i="6"/>
  <c r="BL1186" i="6" s="1"/>
  <c r="BM980" i="6"/>
  <c r="EW980" i="6" s="1"/>
  <c r="EU893" i="6"/>
  <c r="EU1174" i="6" s="1"/>
  <c r="EV894" i="6"/>
  <c r="BL893" i="6"/>
  <c r="BL1174" i="6" s="1"/>
  <c r="BL1095" i="6"/>
  <c r="BL1138" i="6"/>
  <c r="BL1190" i="6" s="1"/>
  <c r="BM1139" i="6"/>
  <c r="BL1083" i="6"/>
  <c r="BL1181" i="6" s="1"/>
  <c r="BM1130" i="6"/>
  <c r="EW1130" i="6" s="1"/>
  <c r="BL1092" i="6"/>
  <c r="BL1183" i="6" s="1"/>
  <c r="BM1084" i="6"/>
  <c r="BL1129" i="6"/>
  <c r="BL1187" i="6" s="1"/>
  <c r="BM1118" i="6"/>
  <c r="EW1118" i="6" s="1"/>
  <c r="BM1093" i="6"/>
  <c r="BM1108" i="6"/>
  <c r="BM894" i="6"/>
  <c r="EW894" i="6" s="1"/>
  <c r="BM1086" i="6"/>
  <c r="BL1133" i="6"/>
  <c r="BL1188" i="6" s="1"/>
  <c r="BM978" i="6"/>
  <c r="BL993" i="6"/>
  <c r="BM1134" i="6"/>
  <c r="EW1134" i="6" s="1"/>
  <c r="BM1024" i="6"/>
  <c r="EW1024" i="6" s="1"/>
  <c r="BL1077" i="6"/>
  <c r="BL1179" i="6" s="1"/>
  <c r="BL977" i="6"/>
  <c r="BL1136" i="6"/>
  <c r="BL1189" i="6" s="1"/>
  <c r="EU1140" i="6"/>
  <c r="EU1191" i="6" s="1"/>
  <c r="EU1129" i="6"/>
  <c r="EU1187" i="6" s="1"/>
  <c r="EU1080" i="6"/>
  <c r="EU993" i="6"/>
  <c r="EU1177" i="6" s="1"/>
  <c r="EV512" i="6"/>
  <c r="BM1145" i="6"/>
  <c r="EW1145" i="6" s="1"/>
  <c r="EV1145" i="6"/>
  <c r="BM1141" i="6"/>
  <c r="EW1141" i="6" s="1"/>
  <c r="EV1141" i="6"/>
  <c r="BM1131" i="6"/>
  <c r="EW1131" i="6" s="1"/>
  <c r="EV1131" i="6"/>
  <c r="BM1121" i="6"/>
  <c r="EW1121" i="6" s="1"/>
  <c r="EV1121" i="6"/>
  <c r="BM1119" i="6"/>
  <c r="EW1119" i="6" s="1"/>
  <c r="EV1119" i="6"/>
  <c r="BM1110" i="6"/>
  <c r="EW1110" i="6" s="1"/>
  <c r="EV1110" i="6"/>
  <c r="BM1097" i="6"/>
  <c r="EW1097" i="6" s="1"/>
  <c r="EV1097" i="6"/>
  <c r="BM1088" i="6"/>
  <c r="EW1088" i="6" s="1"/>
  <c r="EV1088" i="6"/>
  <c r="BM1082" i="6"/>
  <c r="EW1082" i="6" s="1"/>
  <c r="EV1082" i="6"/>
  <c r="EV1080" i="6" s="1"/>
  <c r="BM1068" i="6"/>
  <c r="EW1068" i="6" s="1"/>
  <c r="EV1068" i="6"/>
  <c r="BM1066" i="6"/>
  <c r="EW1066" i="6" s="1"/>
  <c r="EV1066" i="6"/>
  <c r="BM1064" i="6"/>
  <c r="EW1064" i="6" s="1"/>
  <c r="EV1064" i="6"/>
  <c r="BM1059" i="6"/>
  <c r="EW1059" i="6" s="1"/>
  <c r="EV1059" i="6"/>
  <c r="BM1057" i="6"/>
  <c r="EW1057" i="6" s="1"/>
  <c r="EV1057" i="6"/>
  <c r="BM1054" i="6"/>
  <c r="EW1054" i="6" s="1"/>
  <c r="EV1054" i="6"/>
  <c r="BM1052" i="6"/>
  <c r="EW1052" i="6" s="1"/>
  <c r="EV1052" i="6"/>
  <c r="BM1049" i="6"/>
  <c r="EW1049" i="6" s="1"/>
  <c r="EV1049" i="6"/>
  <c r="BM1047" i="6"/>
  <c r="EW1047" i="6" s="1"/>
  <c r="EV1047" i="6"/>
  <c r="BM1045" i="6"/>
  <c r="EW1045" i="6" s="1"/>
  <c r="EV1045" i="6"/>
  <c r="BM1043" i="6"/>
  <c r="EW1043" i="6" s="1"/>
  <c r="EV1043" i="6"/>
  <c r="BM1041" i="6"/>
  <c r="EW1041" i="6" s="1"/>
  <c r="EV1041" i="6"/>
  <c r="BM1039" i="6"/>
  <c r="EW1039" i="6" s="1"/>
  <c r="EV1039" i="6"/>
  <c r="BM1037" i="6"/>
  <c r="EW1037" i="6" s="1"/>
  <c r="EV1037" i="6"/>
  <c r="BM1033" i="6"/>
  <c r="EW1033" i="6" s="1"/>
  <c r="EV1033" i="6"/>
  <c r="BM1031" i="6"/>
  <c r="EW1031" i="6" s="1"/>
  <c r="EV1031" i="6"/>
  <c r="BM1029" i="6"/>
  <c r="EW1029" i="6" s="1"/>
  <c r="EV1029" i="6"/>
  <c r="BM1022" i="6"/>
  <c r="EW1022" i="6" s="1"/>
  <c r="EV1022" i="6"/>
  <c r="BM1019" i="6"/>
  <c r="EW1019" i="6" s="1"/>
  <c r="EV1019" i="6"/>
  <c r="BM1017" i="6"/>
  <c r="EW1017" i="6" s="1"/>
  <c r="EV1017" i="6"/>
  <c r="BM1015" i="6"/>
  <c r="EW1015" i="6" s="1"/>
  <c r="EV1015" i="6"/>
  <c r="BM1013" i="6"/>
  <c r="EW1013" i="6" s="1"/>
  <c r="EV1013" i="6"/>
  <c r="BM1011" i="6"/>
  <c r="EW1011" i="6" s="1"/>
  <c r="EV1011" i="6"/>
  <c r="BM1009" i="6"/>
  <c r="EW1009" i="6" s="1"/>
  <c r="EV1009" i="6"/>
  <c r="BM1007" i="6"/>
  <c r="EW1007" i="6" s="1"/>
  <c r="EV1007" i="6"/>
  <c r="BM1005" i="6"/>
  <c r="EW1005" i="6" s="1"/>
  <c r="EV1005" i="6"/>
  <c r="BM1003" i="6"/>
  <c r="EW1003" i="6" s="1"/>
  <c r="EV1003" i="6"/>
  <c r="BM1001" i="6"/>
  <c r="EW1001" i="6" s="1"/>
  <c r="EV1001" i="6"/>
  <c r="BM999" i="6"/>
  <c r="EW999" i="6" s="1"/>
  <c r="EV999" i="6"/>
  <c r="BM997" i="6"/>
  <c r="EW997" i="6" s="1"/>
  <c r="EV997" i="6"/>
  <c r="BM995" i="6"/>
  <c r="EW995" i="6" s="1"/>
  <c r="EV995" i="6"/>
  <c r="BM984" i="6"/>
  <c r="BM982" i="6" s="1"/>
  <c r="BM981" i="6"/>
  <c r="EW981" i="6" s="1"/>
  <c r="EV981" i="6"/>
  <c r="EV979" i="6" s="1"/>
  <c r="BM972" i="6"/>
  <c r="EW972" i="6" s="1"/>
  <c r="EV972" i="6"/>
  <c r="BM970" i="6"/>
  <c r="EW970" i="6" s="1"/>
  <c r="EV970" i="6"/>
  <c r="BM968" i="6"/>
  <c r="EW968" i="6" s="1"/>
  <c r="EV968" i="6"/>
  <c r="BM966" i="6"/>
  <c r="EW966" i="6" s="1"/>
  <c r="EV966" i="6"/>
  <c r="BM963" i="6"/>
  <c r="EW963" i="6" s="1"/>
  <c r="EV963" i="6"/>
  <c r="BM961" i="6"/>
  <c r="EV961" i="6"/>
  <c r="BM958" i="6"/>
  <c r="EW958" i="6" s="1"/>
  <c r="EV958" i="6"/>
  <c r="BM956" i="6"/>
  <c r="EW956" i="6" s="1"/>
  <c r="EV956" i="6"/>
  <c r="BM954" i="6"/>
  <c r="EW954" i="6" s="1"/>
  <c r="EV954" i="6"/>
  <c r="BM952" i="6"/>
  <c r="EW952" i="6" s="1"/>
  <c r="EV952" i="6"/>
  <c r="BM950" i="6"/>
  <c r="EW950" i="6" s="1"/>
  <c r="EV950" i="6"/>
  <c r="BM948" i="6"/>
  <c r="EW948" i="6" s="1"/>
  <c r="EV948" i="6"/>
  <c r="BM946" i="6"/>
  <c r="EW946" i="6" s="1"/>
  <c r="EV946" i="6"/>
  <c r="BM944" i="6"/>
  <c r="EW944" i="6" s="1"/>
  <c r="EV944" i="6"/>
  <c r="BM942" i="6"/>
  <c r="EW942" i="6" s="1"/>
  <c r="EV942" i="6"/>
  <c r="BM940" i="6"/>
  <c r="EW940" i="6" s="1"/>
  <c r="EV940" i="6"/>
  <c r="BM938" i="6"/>
  <c r="EW938" i="6" s="1"/>
  <c r="EV938" i="6"/>
  <c r="BM936" i="6"/>
  <c r="EW936" i="6" s="1"/>
  <c r="EV936" i="6"/>
  <c r="BM934" i="6"/>
  <c r="EW934" i="6" s="1"/>
  <c r="EV934" i="6"/>
  <c r="BM932" i="6"/>
  <c r="EW932" i="6" s="1"/>
  <c r="EV932" i="6"/>
  <c r="BM930" i="6"/>
  <c r="EW930" i="6" s="1"/>
  <c r="EV930" i="6"/>
  <c r="BM928" i="6"/>
  <c r="EW928" i="6" s="1"/>
  <c r="EV928" i="6"/>
  <c r="BM926" i="6"/>
  <c r="EW926" i="6" s="1"/>
  <c r="EV926" i="6"/>
  <c r="BM919" i="6"/>
  <c r="EW919" i="6" s="1"/>
  <c r="EV919" i="6"/>
  <c r="BM917" i="6"/>
  <c r="EW917" i="6" s="1"/>
  <c r="EV917" i="6"/>
  <c r="BM915" i="6"/>
  <c r="EW915" i="6" s="1"/>
  <c r="EV915" i="6"/>
  <c r="BM911" i="6"/>
  <c r="EW911" i="6" s="1"/>
  <c r="EV911" i="6"/>
  <c r="BM907" i="6"/>
  <c r="EW907" i="6" s="1"/>
  <c r="EV907" i="6"/>
  <c r="BM905" i="6"/>
  <c r="EW905" i="6" s="1"/>
  <c r="EV905" i="6"/>
  <c r="BM900" i="6"/>
  <c r="EW900" i="6" s="1"/>
  <c r="EV900" i="6"/>
  <c r="BM896" i="6"/>
  <c r="EW896" i="6" s="1"/>
  <c r="EV896" i="6"/>
  <c r="BM889" i="6"/>
  <c r="EW889" i="6" s="1"/>
  <c r="EV889" i="6"/>
  <c r="BM887" i="6"/>
  <c r="EW887" i="6" s="1"/>
  <c r="EV887" i="6"/>
  <c r="BM863" i="6"/>
  <c r="EW863" i="6" s="1"/>
  <c r="EV863" i="6"/>
  <c r="BM857" i="6"/>
  <c r="EW857" i="6" s="1"/>
  <c r="EV857" i="6"/>
  <c r="BM850" i="6"/>
  <c r="EW850" i="6" s="1"/>
  <c r="EV850" i="6"/>
  <c r="BM842" i="6"/>
  <c r="EW842" i="6" s="1"/>
  <c r="EV842" i="6"/>
  <c r="EW816" i="6"/>
  <c r="EV816" i="6"/>
  <c r="BM531" i="6"/>
  <c r="EW531" i="6" s="1"/>
  <c r="EV531" i="6"/>
  <c r="EV527" i="6"/>
  <c r="BM521" i="6"/>
  <c r="EW521" i="6" s="1"/>
  <c r="EV521" i="6"/>
  <c r="BM518" i="6"/>
  <c r="EW518" i="6" s="1"/>
  <c r="EV518" i="6"/>
  <c r="BM516" i="6"/>
  <c r="EW516" i="6" s="1"/>
  <c r="EV516" i="6"/>
  <c r="BM1144" i="6"/>
  <c r="EW1144" i="6" s="1"/>
  <c r="EV1144" i="6"/>
  <c r="BM1135" i="6"/>
  <c r="EW1135" i="6" s="1"/>
  <c r="EV1135" i="6"/>
  <c r="EV1133" i="6" s="1"/>
  <c r="EV1188" i="6" s="1"/>
  <c r="BM1132" i="6"/>
  <c r="EW1132" i="6" s="1"/>
  <c r="EV1132" i="6"/>
  <c r="BM1122" i="6"/>
  <c r="EW1122" i="6" s="1"/>
  <c r="EV1122" i="6"/>
  <c r="BM1120" i="6"/>
  <c r="EW1120" i="6" s="1"/>
  <c r="EV1120" i="6"/>
  <c r="BM1109" i="6"/>
  <c r="EW1109" i="6" s="1"/>
  <c r="EV1109" i="6"/>
  <c r="BM1099" i="6"/>
  <c r="EW1099" i="6" s="1"/>
  <c r="EV1099" i="6"/>
  <c r="BM1087" i="6"/>
  <c r="EW1087" i="6" s="1"/>
  <c r="EV1087" i="6"/>
  <c r="BM1072" i="6"/>
  <c r="EW1072" i="6" s="1"/>
  <c r="EV1072" i="6"/>
  <c r="BM1067" i="6"/>
  <c r="EW1067" i="6" s="1"/>
  <c r="EV1067" i="6"/>
  <c r="BM1065" i="6"/>
  <c r="EW1065" i="6" s="1"/>
  <c r="EV1065" i="6"/>
  <c r="BM1060" i="6"/>
  <c r="EW1060" i="6" s="1"/>
  <c r="EV1060" i="6"/>
  <c r="BM1058" i="6"/>
  <c r="EW1058" i="6" s="1"/>
  <c r="EV1058" i="6"/>
  <c r="BM1055" i="6"/>
  <c r="EW1055" i="6" s="1"/>
  <c r="EV1055" i="6"/>
  <c r="BM1053" i="6"/>
  <c r="EW1053" i="6" s="1"/>
  <c r="EV1053" i="6"/>
  <c r="BM1050" i="6"/>
  <c r="EW1050" i="6" s="1"/>
  <c r="EV1050" i="6"/>
  <c r="BM1048" i="6"/>
  <c r="EW1048" i="6" s="1"/>
  <c r="EV1048" i="6"/>
  <c r="BM1046" i="6"/>
  <c r="EW1046" i="6" s="1"/>
  <c r="EV1046" i="6"/>
  <c r="BM1044" i="6"/>
  <c r="EW1044" i="6" s="1"/>
  <c r="EV1044" i="6"/>
  <c r="BM1042" i="6"/>
  <c r="EW1042" i="6" s="1"/>
  <c r="EV1042" i="6"/>
  <c r="BM1040" i="6"/>
  <c r="EW1040" i="6" s="1"/>
  <c r="EV1040" i="6"/>
  <c r="BM1038" i="6"/>
  <c r="EW1038" i="6" s="1"/>
  <c r="EV1038" i="6"/>
  <c r="BM1034" i="6"/>
  <c r="EW1034" i="6" s="1"/>
  <c r="EV1034" i="6"/>
  <c r="BM1032" i="6"/>
  <c r="EW1032" i="6" s="1"/>
  <c r="EV1032" i="6"/>
  <c r="BM1030" i="6"/>
  <c r="EW1030" i="6" s="1"/>
  <c r="EV1030" i="6"/>
  <c r="BM1025" i="6"/>
  <c r="EW1025" i="6" s="1"/>
  <c r="EV1025" i="6"/>
  <c r="BM1023" i="6"/>
  <c r="EW1023" i="6" s="1"/>
  <c r="EV1023" i="6"/>
  <c r="BM1018" i="6"/>
  <c r="EW1018" i="6" s="1"/>
  <c r="EV1018" i="6"/>
  <c r="BM1016" i="6"/>
  <c r="EW1016" i="6" s="1"/>
  <c r="EV1016" i="6"/>
  <c r="BM1014" i="6"/>
  <c r="EW1014" i="6" s="1"/>
  <c r="EV1014" i="6"/>
  <c r="BM1012" i="6"/>
  <c r="EW1012" i="6" s="1"/>
  <c r="EV1012" i="6"/>
  <c r="BM1010" i="6"/>
  <c r="EW1010" i="6" s="1"/>
  <c r="EV1010" i="6"/>
  <c r="BM1006" i="6"/>
  <c r="EW1006" i="6" s="1"/>
  <c r="EV1006" i="6"/>
  <c r="BM1004" i="6"/>
  <c r="EW1004" i="6" s="1"/>
  <c r="EV1004" i="6"/>
  <c r="BM1002" i="6"/>
  <c r="EW1002" i="6" s="1"/>
  <c r="EV1002" i="6"/>
  <c r="BM1000" i="6"/>
  <c r="EW1000" i="6" s="1"/>
  <c r="EV1000" i="6"/>
  <c r="BM998" i="6"/>
  <c r="EW998" i="6" s="1"/>
  <c r="EV998" i="6"/>
  <c r="BM996" i="6"/>
  <c r="EW996" i="6" s="1"/>
  <c r="EV996" i="6"/>
  <c r="BM994" i="6"/>
  <c r="EW994" i="6" s="1"/>
  <c r="EV994" i="6"/>
  <c r="BM973" i="6"/>
  <c r="EW973" i="6" s="1"/>
  <c r="EV973" i="6"/>
  <c r="BM971" i="6"/>
  <c r="EW971" i="6" s="1"/>
  <c r="EV971" i="6"/>
  <c r="BM969" i="6"/>
  <c r="EW969" i="6" s="1"/>
  <c r="EV969" i="6"/>
  <c r="BM967" i="6"/>
  <c r="EW967" i="6" s="1"/>
  <c r="EV967" i="6"/>
  <c r="BM964" i="6"/>
  <c r="EW964" i="6" s="1"/>
  <c r="EV964" i="6"/>
  <c r="BM962" i="6"/>
  <c r="EW962" i="6" s="1"/>
  <c r="EV962" i="6"/>
  <c r="BM959" i="6"/>
  <c r="EW959" i="6" s="1"/>
  <c r="EV959" i="6"/>
  <c r="BM957" i="6"/>
  <c r="EW957" i="6" s="1"/>
  <c r="EV957" i="6"/>
  <c r="BM955" i="6"/>
  <c r="EW955" i="6" s="1"/>
  <c r="EV955" i="6"/>
  <c r="BM953" i="6"/>
  <c r="EW953" i="6" s="1"/>
  <c r="EV953" i="6"/>
  <c r="BM951" i="6"/>
  <c r="EW951" i="6" s="1"/>
  <c r="EV951" i="6"/>
  <c r="BM949" i="6"/>
  <c r="EW949" i="6" s="1"/>
  <c r="EV949" i="6"/>
  <c r="BM947" i="6"/>
  <c r="EW947" i="6" s="1"/>
  <c r="EV947" i="6"/>
  <c r="BM945" i="6"/>
  <c r="EW945" i="6" s="1"/>
  <c r="EV945" i="6"/>
  <c r="BM943" i="6"/>
  <c r="EW943" i="6" s="1"/>
  <c r="EV943" i="6"/>
  <c r="BM941" i="6"/>
  <c r="EW941" i="6" s="1"/>
  <c r="EV941" i="6"/>
  <c r="BM939" i="6"/>
  <c r="EW939" i="6" s="1"/>
  <c r="EV939" i="6"/>
  <c r="BM937" i="6"/>
  <c r="EW937" i="6" s="1"/>
  <c r="EV937" i="6"/>
  <c r="BM935" i="6"/>
  <c r="EW935" i="6" s="1"/>
  <c r="EV935" i="6"/>
  <c r="BM933" i="6"/>
  <c r="EW933" i="6" s="1"/>
  <c r="EV933" i="6"/>
  <c r="BM931" i="6"/>
  <c r="EW931" i="6" s="1"/>
  <c r="EV931" i="6"/>
  <c r="BM929" i="6"/>
  <c r="EW929" i="6" s="1"/>
  <c r="EV929" i="6"/>
  <c r="BM916" i="6"/>
  <c r="EW916" i="6" s="1"/>
  <c r="EV916" i="6"/>
  <c r="BM912" i="6"/>
  <c r="EW912" i="6" s="1"/>
  <c r="EV912" i="6"/>
  <c r="BM910" i="6"/>
  <c r="EW910" i="6" s="1"/>
  <c r="EV910" i="6"/>
  <c r="BM906" i="6"/>
  <c r="EW906" i="6" s="1"/>
  <c r="EV906" i="6"/>
  <c r="BM903" i="6"/>
  <c r="EW903" i="6" s="1"/>
  <c r="EV903" i="6"/>
  <c r="BM897" i="6"/>
  <c r="EW897" i="6" s="1"/>
  <c r="EV897" i="6"/>
  <c r="BM895" i="6"/>
  <c r="EW895" i="6" s="1"/>
  <c r="EV895" i="6"/>
  <c r="BM890" i="6"/>
  <c r="EW890" i="6" s="1"/>
  <c r="EV890" i="6"/>
  <c r="BM882" i="6"/>
  <c r="EW882" i="6" s="1"/>
  <c r="EV882" i="6"/>
  <c r="BM835" i="6"/>
  <c r="EW835" i="6" s="1"/>
  <c r="EV835" i="6"/>
  <c r="BM827" i="6"/>
  <c r="EW827" i="6" s="1"/>
  <c r="EV827" i="6"/>
  <c r="EW821" i="6"/>
  <c r="EV821" i="6"/>
  <c r="BM807" i="6"/>
  <c r="EW807" i="6" s="1"/>
  <c r="EV807" i="6"/>
  <c r="BM802" i="6"/>
  <c r="EW802" i="6" s="1"/>
  <c r="EV802" i="6"/>
  <c r="BM797" i="6"/>
  <c r="EW797" i="6" s="1"/>
  <c r="EV797" i="6"/>
  <c r="BM792" i="6"/>
  <c r="EW792" i="6" s="1"/>
  <c r="EV792" i="6"/>
  <c r="BM787" i="6"/>
  <c r="EW787" i="6" s="1"/>
  <c r="EV787" i="6"/>
  <c r="BM782" i="6"/>
  <c r="EW782" i="6" s="1"/>
  <c r="EV782" i="6"/>
  <c r="BM777" i="6"/>
  <c r="EW777" i="6" s="1"/>
  <c r="EV777" i="6"/>
  <c r="BM772" i="6"/>
  <c r="EW772" i="6" s="1"/>
  <c r="EV772" i="6"/>
  <c r="BM767" i="6"/>
  <c r="EW767" i="6" s="1"/>
  <c r="EV767" i="6"/>
  <c r="BM762" i="6"/>
  <c r="EW762" i="6" s="1"/>
  <c r="EV762" i="6"/>
  <c r="BM757" i="6"/>
  <c r="EW757" i="6" s="1"/>
  <c r="EV757" i="6"/>
  <c r="BM752" i="6"/>
  <c r="EW752" i="6" s="1"/>
  <c r="EV752" i="6"/>
  <c r="BM747" i="6"/>
  <c r="EW747" i="6" s="1"/>
  <c r="EV747" i="6"/>
  <c r="BM742" i="6"/>
  <c r="EW742" i="6" s="1"/>
  <c r="EV742" i="6"/>
  <c r="BM737" i="6"/>
  <c r="EW737" i="6" s="1"/>
  <c r="EV737" i="6"/>
  <c r="BM732" i="6"/>
  <c r="EW732" i="6" s="1"/>
  <c r="EV732" i="6"/>
  <c r="BM727" i="6"/>
  <c r="EW727" i="6" s="1"/>
  <c r="EV727" i="6"/>
  <c r="BM722" i="6"/>
  <c r="EW722" i="6" s="1"/>
  <c r="EV722" i="6"/>
  <c r="BM717" i="6"/>
  <c r="EW717" i="6" s="1"/>
  <c r="EV717" i="6"/>
  <c r="BM712" i="6"/>
  <c r="EW712" i="6" s="1"/>
  <c r="EV712" i="6"/>
  <c r="BM707" i="6"/>
  <c r="EW707" i="6" s="1"/>
  <c r="EV707" i="6"/>
  <c r="BM702" i="6"/>
  <c r="EW702" i="6" s="1"/>
  <c r="EV702" i="6"/>
  <c r="BM697" i="6"/>
  <c r="EW697" i="6" s="1"/>
  <c r="EV697" i="6"/>
  <c r="BM692" i="6"/>
  <c r="EW692" i="6" s="1"/>
  <c r="EV692" i="6"/>
  <c r="BM687" i="6"/>
  <c r="EW687" i="6" s="1"/>
  <c r="EV687" i="6"/>
  <c r="BM682" i="6"/>
  <c r="EW682" i="6" s="1"/>
  <c r="EV682" i="6"/>
  <c r="BM677" i="6"/>
  <c r="EW677" i="6" s="1"/>
  <c r="EV677" i="6"/>
  <c r="BM672" i="6"/>
  <c r="EW672" i="6" s="1"/>
  <c r="EV672" i="6"/>
  <c r="BM667" i="6"/>
  <c r="EW667" i="6" s="1"/>
  <c r="EV667" i="6"/>
  <c r="BM662" i="6"/>
  <c r="EW662" i="6" s="1"/>
  <c r="EV662" i="6"/>
  <c r="BM657" i="6"/>
  <c r="EW657" i="6" s="1"/>
  <c r="EV657" i="6"/>
  <c r="BM652" i="6"/>
  <c r="EW652" i="6" s="1"/>
  <c r="EV652" i="6"/>
  <c r="BM647" i="6"/>
  <c r="EW647" i="6" s="1"/>
  <c r="EV647" i="6"/>
  <c r="BM642" i="6"/>
  <c r="EW642" i="6" s="1"/>
  <c r="EV642" i="6"/>
  <c r="BM637" i="6"/>
  <c r="EW637" i="6" s="1"/>
  <c r="EV637" i="6"/>
  <c r="BM632" i="6"/>
  <c r="EW632" i="6" s="1"/>
  <c r="EV632" i="6"/>
  <c r="BM537" i="6"/>
  <c r="EW537" i="6" s="1"/>
  <c r="EV537" i="6"/>
  <c r="BM534" i="6"/>
  <c r="EW534" i="6" s="1"/>
  <c r="EV534" i="6"/>
  <c r="EV529" i="6"/>
  <c r="BM522" i="6"/>
  <c r="EW522" i="6" s="1"/>
  <c r="EV522" i="6"/>
  <c r="BM520" i="6"/>
  <c r="EW520" i="6" s="1"/>
  <c r="EV520" i="6"/>
  <c r="BM517" i="6"/>
  <c r="EW517" i="6" s="1"/>
  <c r="EV517" i="6"/>
  <c r="BM1137" i="6"/>
  <c r="BM1078" i="6"/>
  <c r="BM1148" i="6"/>
  <c r="BL1147" i="6"/>
  <c r="BL1192" i="6" s="1"/>
  <c r="BK1177" i="6"/>
  <c r="BK1176" i="6"/>
  <c r="BK1191" i="6"/>
  <c r="BK1178" i="6"/>
  <c r="BM921" i="6"/>
  <c r="BL920" i="6"/>
  <c r="BL1195" i="6" s="1"/>
  <c r="BM888" i="6"/>
  <c r="EW888" i="6" s="1"/>
  <c r="BK923" i="6"/>
  <c r="BK9" i="6" s="1"/>
  <c r="BK1180" i="6"/>
  <c r="BL925" i="6"/>
  <c r="BM927" i="6"/>
  <c r="EW927" i="6" s="1"/>
  <c r="BL1140" i="6"/>
  <c r="BM1142" i="6"/>
  <c r="EW1142" i="6" s="1"/>
  <c r="BK1184" i="6"/>
  <c r="BM512" i="6"/>
  <c r="EV960" i="6" l="1"/>
  <c r="BM960" i="6"/>
  <c r="EW512" i="6"/>
  <c r="EW511" i="6" s="1"/>
  <c r="EW1175" i="6" s="1"/>
  <c r="BM511" i="6"/>
  <c r="BM1175" i="6" s="1"/>
  <c r="EV511" i="6"/>
  <c r="EV1020" i="6"/>
  <c r="BM1020" i="6"/>
  <c r="EV1194" i="6"/>
  <c r="EW1021" i="6"/>
  <c r="EW1020" i="6" s="1"/>
  <c r="EW961" i="6"/>
  <c r="EW960" i="6" s="1"/>
  <c r="EV1107" i="6"/>
  <c r="EV1184" i="6" s="1"/>
  <c r="BM1107" i="6"/>
  <c r="EW1108" i="6"/>
  <c r="EW1107" i="6" s="1"/>
  <c r="EU1185" i="6"/>
  <c r="EW993" i="6"/>
  <c r="EW1177" i="6" s="1"/>
  <c r="BL1185" i="6"/>
  <c r="BM920" i="6"/>
  <c r="BM1195" i="6" s="1"/>
  <c r="EW921" i="6"/>
  <c r="EW920" i="6" s="1"/>
  <c r="EW1195" i="6" s="1"/>
  <c r="BM1147" i="6"/>
  <c r="BM1192" i="6" s="1"/>
  <c r="EW1148" i="6"/>
  <c r="EW1147" i="6" s="1"/>
  <c r="EW1192" i="6" s="1"/>
  <c r="BM1136" i="6"/>
  <c r="BM1189" i="6" s="1"/>
  <c r="EW1137" i="6"/>
  <c r="EW1136" i="6" s="1"/>
  <c r="EW1189" i="6" s="1"/>
  <c r="EW886" i="6"/>
  <c r="EW1133" i="6"/>
  <c r="EW1188" i="6" s="1"/>
  <c r="BM977" i="6"/>
  <c r="EW978" i="6"/>
  <c r="EW977" i="6" s="1"/>
  <c r="BM1085" i="6"/>
  <c r="BM1182" i="6" s="1"/>
  <c r="EW1086" i="6"/>
  <c r="EW1085" i="6" s="1"/>
  <c r="EW1182" i="6" s="1"/>
  <c r="EW1117" i="6"/>
  <c r="EW1129" i="6"/>
  <c r="EW1187" i="6" s="1"/>
  <c r="BM1138" i="6"/>
  <c r="BM1190" i="6" s="1"/>
  <c r="EW1139" i="6"/>
  <c r="EW1138" i="6" s="1"/>
  <c r="EW1190" i="6" s="1"/>
  <c r="EW1095" i="6"/>
  <c r="BM1126" i="6"/>
  <c r="BM1186" i="6" s="1"/>
  <c r="EW1127" i="6"/>
  <c r="EW1126" i="6" s="1"/>
  <c r="EW1186" i="6" s="1"/>
  <c r="EV1085" i="6"/>
  <c r="EV1182" i="6" s="1"/>
  <c r="BM1077" i="6"/>
  <c r="BM1179" i="6" s="1"/>
  <c r="EW1078" i="6"/>
  <c r="EW1077" i="6" s="1"/>
  <c r="EW1179" i="6" s="1"/>
  <c r="BM1194" i="6"/>
  <c r="EW984" i="6"/>
  <c r="EW982" i="6" s="1"/>
  <c r="EW1140" i="6"/>
  <c r="EW1191" i="6" s="1"/>
  <c r="EW893" i="6"/>
  <c r="EW1174" i="6" s="1"/>
  <c r="BM1092" i="6"/>
  <c r="BM1183" i="6" s="1"/>
  <c r="EW1093" i="6"/>
  <c r="EW1092" i="6" s="1"/>
  <c r="EW1183" i="6" s="1"/>
  <c r="EW979" i="6"/>
  <c r="EW1080" i="6"/>
  <c r="EW1180" i="6" s="1"/>
  <c r="BM1083" i="6"/>
  <c r="BM1181" i="6" s="1"/>
  <c r="EW1084" i="6"/>
  <c r="EW1083" i="6" s="1"/>
  <c r="EV886" i="6"/>
  <c r="BM886" i="6"/>
  <c r="BM1117" i="6"/>
  <c r="EV1117" i="6"/>
  <c r="BL991" i="6"/>
  <c r="EU991" i="6"/>
  <c r="EU924" i="6" s="1"/>
  <c r="EV1095" i="6"/>
  <c r="BM1080" i="6"/>
  <c r="BM1180" i="6" s="1"/>
  <c r="BL1176" i="6"/>
  <c r="BL1178" i="6"/>
  <c r="BM979" i="6"/>
  <c r="BL1184" i="6"/>
  <c r="BM1133" i="6"/>
  <c r="BM1188" i="6" s="1"/>
  <c r="BM1129" i="6"/>
  <c r="BM1187" i="6" s="1"/>
  <c r="EU1184" i="6"/>
  <c r="EV893" i="6"/>
  <c r="EV1174" i="6" s="1"/>
  <c r="BM893" i="6"/>
  <c r="BM1174" i="6" s="1"/>
  <c r="BM1095" i="6"/>
  <c r="BM925" i="6"/>
  <c r="BM1140" i="6"/>
  <c r="BM1191" i="6" s="1"/>
  <c r="BM993" i="6"/>
  <c r="EV993" i="6"/>
  <c r="EV1177" i="6" s="1"/>
  <c r="EV1129" i="6"/>
  <c r="EV1187" i="6" s="1"/>
  <c r="EV1180" i="6"/>
  <c r="EU1175" i="6"/>
  <c r="EV1140" i="6"/>
  <c r="EV1191" i="6" s="1"/>
  <c r="EU923" i="6"/>
  <c r="EU9" i="6" s="1"/>
  <c r="EU1180" i="6"/>
  <c r="EU1176" i="6"/>
  <c r="EU1178" i="6"/>
  <c r="BL1191" i="6"/>
  <c r="BL1175" i="6"/>
  <c r="BL923" i="6"/>
  <c r="BL9" i="6" s="1"/>
  <c r="BL1177" i="6"/>
  <c r="BK924" i="6"/>
  <c r="DZ921" i="6"/>
  <c r="DX921" i="6"/>
  <c r="DV921" i="6"/>
  <c r="DT921" i="6"/>
  <c r="CZ921" i="6"/>
  <c r="EV991" i="6" l="1"/>
  <c r="EV924" i="6" s="1"/>
  <c r="EW1194" i="6"/>
  <c r="EV1185" i="6"/>
  <c r="EW1185" i="6"/>
  <c r="BM1185" i="6"/>
  <c r="EW923" i="6"/>
  <c r="EW9" i="6" s="1"/>
  <c r="EW1184" i="6"/>
  <c r="EW1178" i="6"/>
  <c r="EW1176" i="6"/>
  <c r="EW1181" i="6"/>
  <c r="BM991" i="6"/>
  <c r="BM924" i="6" s="1"/>
  <c r="EV1176" i="6"/>
  <c r="BM1184" i="6"/>
  <c r="BM1177" i="6"/>
  <c r="BM1176" i="6"/>
  <c r="BM1178" i="6"/>
  <c r="EV1178" i="6"/>
  <c r="BM923" i="6"/>
  <c r="BM9" i="6" s="1"/>
  <c r="EV1175" i="6"/>
  <c r="EV923" i="6"/>
  <c r="EV9" i="6" s="1"/>
  <c r="DK921" i="6"/>
  <c r="EF921" i="6" s="1"/>
  <c r="DS921" i="6"/>
  <c r="DS920" i="6" s="1"/>
  <c r="DT920" i="6"/>
  <c r="DU921" i="6"/>
  <c r="DU920" i="6" s="1"/>
  <c r="DV920" i="6"/>
  <c r="DW921" i="6"/>
  <c r="DW920" i="6" s="1"/>
  <c r="DX920" i="6"/>
  <c r="DY921" i="6"/>
  <c r="DY920" i="6" s="1"/>
  <c r="DZ920" i="6"/>
  <c r="BL924" i="6"/>
  <c r="EG1079" i="6"/>
  <c r="EH1079" i="6"/>
  <c r="EI1079" i="6"/>
  <c r="EJ1079" i="6"/>
  <c r="EK1079" i="6"/>
  <c r="EL1079" i="6"/>
  <c r="ES1079" i="6"/>
  <c r="ET1079" i="6"/>
  <c r="DZ1077" i="6"/>
  <c r="DY1077" i="6"/>
  <c r="DX1077" i="6"/>
  <c r="DW1077" i="6"/>
  <c r="DV1077" i="6"/>
  <c r="DU1077" i="6"/>
  <c r="DT1077" i="6"/>
  <c r="DS1077" i="6"/>
  <c r="BV1079" i="6"/>
  <c r="BW1079" i="6" s="1"/>
  <c r="EZ1079" i="6" s="1"/>
  <c r="AY1079" i="6"/>
  <c r="EQ1079" i="6" s="1"/>
  <c r="AS1079" i="6"/>
  <c r="AT1079" i="6" s="1"/>
  <c r="AM1079" i="6"/>
  <c r="EM1079" i="6" s="1"/>
  <c r="EW991" i="6" l="1"/>
  <c r="EW924" i="6" s="1"/>
  <c r="EE921" i="6"/>
  <c r="EE920" i="6" s="1"/>
  <c r="EE1195" i="6" s="1"/>
  <c r="EF920" i="6"/>
  <c r="EF1195" i="6" s="1"/>
  <c r="AN1079" i="6"/>
  <c r="AO1079" i="6" s="1"/>
  <c r="AZ1079" i="6"/>
  <c r="ER1079" i="6" s="1"/>
  <c r="EP1079" i="6"/>
  <c r="AU1079" i="6"/>
  <c r="EY1079" i="6"/>
  <c r="EO1079" i="6"/>
  <c r="CA1079" i="6"/>
  <c r="EN1079" i="6" l="1"/>
  <c r="BA1079" i="6"/>
  <c r="BV1046" i="6"/>
  <c r="CE1046" i="6" s="1"/>
  <c r="BE1046" i="6"/>
  <c r="BF1046" i="6" s="1"/>
  <c r="AY1046" i="6"/>
  <c r="EQ1046" i="6" s="1"/>
  <c r="AS1046" i="6"/>
  <c r="AT1046" i="6" s="1"/>
  <c r="AM1046" i="6"/>
  <c r="AN1046" i="6" s="1"/>
  <c r="AG1046" i="6"/>
  <c r="AH1046" i="6" s="1"/>
  <c r="AA1046" i="6"/>
  <c r="EI1046" i="6" s="1"/>
  <c r="U1046" i="6"/>
  <c r="V1046" i="6" s="1"/>
  <c r="EN1046" i="6" l="1"/>
  <c r="AO1046" i="6"/>
  <c r="EG1046" i="6"/>
  <c r="EY1046" i="6"/>
  <c r="EM1046" i="6"/>
  <c r="EO1046" i="6"/>
  <c r="BW1046" i="6"/>
  <c r="AI1046" i="6"/>
  <c r="EL1046" i="6"/>
  <c r="BG1046" i="6"/>
  <c r="ET1046" i="6"/>
  <c r="EH1046" i="6"/>
  <c r="W1046" i="6"/>
  <c r="EP1046" i="6"/>
  <c r="AU1046" i="6"/>
  <c r="EK1046" i="6"/>
  <c r="ES1046" i="6"/>
  <c r="AB1046" i="6"/>
  <c r="AZ1046" i="6"/>
  <c r="CF1046" i="6" l="1"/>
  <c r="EZ1046" i="6"/>
  <c r="CA1046" i="6"/>
  <c r="CG1046" i="6" s="1"/>
  <c r="ER1046" i="6"/>
  <c r="BA1046" i="6"/>
  <c r="EJ1046" i="6"/>
  <c r="AC1046" i="6"/>
  <c r="ER981" i="6"/>
  <c r="EQ981" i="6"/>
  <c r="EP981" i="6"/>
  <c r="EO981" i="6"/>
  <c r="DT981" i="6"/>
  <c r="DS981" i="6" s="1"/>
  <c r="DR981" i="6"/>
  <c r="DQ981" i="6" s="1"/>
  <c r="CT981" i="6"/>
  <c r="EE981" i="6" l="1"/>
  <c r="EF981" i="6" s="1"/>
  <c r="DQ1195" i="6"/>
  <c r="DR1195" i="6"/>
  <c r="DS1195" i="6"/>
  <c r="DT1195" i="6"/>
  <c r="DU1195" i="6"/>
  <c r="DV1195" i="6"/>
  <c r="DW1195" i="6"/>
  <c r="DX1195" i="6"/>
  <c r="DY1195" i="6"/>
  <c r="DZ1195" i="6"/>
  <c r="AM1195" i="6"/>
  <c r="AI1195" i="6"/>
  <c r="AH1195" i="6"/>
  <c r="AG1195" i="6"/>
  <c r="EL921" i="6"/>
  <c r="EL920" i="6" s="1"/>
  <c r="EK921" i="6"/>
  <c r="EK920" i="6" s="1"/>
  <c r="EJ921" i="6"/>
  <c r="EJ920" i="6" s="1"/>
  <c r="EI921" i="6"/>
  <c r="EI920" i="6" s="1"/>
  <c r="EH921" i="6"/>
  <c r="EH920" i="6" s="1"/>
  <c r="EG921" i="6"/>
  <c r="EG920" i="6" s="1"/>
  <c r="EJ919" i="6"/>
  <c r="EI919" i="6"/>
  <c r="BU921" i="6"/>
  <c r="BG921" i="6"/>
  <c r="BD921" i="6"/>
  <c r="AY1195" i="6"/>
  <c r="AX921" i="6"/>
  <c r="AT921" i="6"/>
  <c r="AR921" i="6"/>
  <c r="AL921" i="6"/>
  <c r="EN921" i="6" s="1"/>
  <c r="BG920" i="6" l="1"/>
  <c r="BG1195" i="6" s="1"/>
  <c r="EP921" i="6"/>
  <c r="EP920" i="6" s="1"/>
  <c r="EP1195" i="6" s="1"/>
  <c r="AT920" i="6"/>
  <c r="AT1195" i="6" s="1"/>
  <c r="EN920" i="6"/>
  <c r="EN1195" i="6" s="1"/>
  <c r="EG1195" i="6"/>
  <c r="EK1195" i="6"/>
  <c r="EL1195" i="6"/>
  <c r="EH1195" i="6"/>
  <c r="EI1195" i="6"/>
  <c r="EJ1195" i="6"/>
  <c r="EM921" i="6"/>
  <c r="EM920" i="6" s="1"/>
  <c r="AS1195" i="6"/>
  <c r="BE1195" i="6"/>
  <c r="BF1195" i="6"/>
  <c r="BW921" i="6"/>
  <c r="BW920" i="6" s="1"/>
  <c r="BV1195" i="6"/>
  <c r="EQ921" i="6"/>
  <c r="CE921" i="6"/>
  <c r="ES921" i="6"/>
  <c r="AN1195" i="6"/>
  <c r="AU921" i="6"/>
  <c r="BA921" i="6"/>
  <c r="ER921" i="6"/>
  <c r="EO921" i="6"/>
  <c r="ET921" i="6"/>
  <c r="AZ1195" i="6"/>
  <c r="DT973" i="6"/>
  <c r="DS973" i="6" s="1"/>
  <c r="DR973" i="6"/>
  <c r="DQ973" i="6" s="1"/>
  <c r="EE973" i="6" l="1"/>
  <c r="EF973" i="6" s="1"/>
  <c r="BA920" i="6"/>
  <c r="BA1195" i="6" s="1"/>
  <c r="AO920" i="6"/>
  <c r="AO1195" i="6" s="1"/>
  <c r="AU920" i="6"/>
  <c r="AU1195" i="6" s="1"/>
  <c r="CE920" i="6"/>
  <c r="CE1195" i="6" s="1"/>
  <c r="ER920" i="6"/>
  <c r="ER1195" i="6" s="1"/>
  <c r="ES920" i="6"/>
  <c r="ES1195" i="6" s="1"/>
  <c r="ET920" i="6"/>
  <c r="ET1195" i="6" s="1"/>
  <c r="EM1195" i="6"/>
  <c r="EO920" i="6"/>
  <c r="EO1195" i="6" s="1"/>
  <c r="EQ920" i="6"/>
  <c r="EQ1195" i="6" s="1"/>
  <c r="EZ921" i="6"/>
  <c r="EZ920" i="6" s="1"/>
  <c r="CA921" i="6"/>
  <c r="BW1195" i="6"/>
  <c r="CF921" i="6"/>
  <c r="DK1096" i="6"/>
  <c r="CF920" i="6" l="1"/>
  <c r="CF1195" i="6" s="1"/>
  <c r="EZ1195" i="6"/>
  <c r="CA920" i="6"/>
  <c r="CA1195" i="6" s="1"/>
  <c r="CG921" i="6"/>
  <c r="BG131" i="6"/>
  <c r="BA131" i="6"/>
  <c r="AO131" i="6"/>
  <c r="EM131" i="6"/>
  <c r="EK131" i="6"/>
  <c r="EI131" i="6"/>
  <c r="EG131" i="6"/>
  <c r="EQ126" i="6"/>
  <c r="ER126" i="6"/>
  <c r="ES126" i="6"/>
  <c r="ET126" i="6"/>
  <c r="CE126" i="6"/>
  <c r="BG126" i="6"/>
  <c r="BA126" i="6"/>
  <c r="AT126" i="6"/>
  <c r="AN126" i="6"/>
  <c r="AM126" i="6"/>
  <c r="EM126" i="6" s="1"/>
  <c r="AI126" i="6"/>
  <c r="EK126" i="6"/>
  <c r="EJ126" i="6"/>
  <c r="EI126" i="6"/>
  <c r="W126" i="6"/>
  <c r="EG126" i="6"/>
  <c r="EQ121" i="6"/>
  <c r="ER121" i="6"/>
  <c r="ES121" i="6"/>
  <c r="ET121" i="6"/>
  <c r="CE121" i="6"/>
  <c r="BG121" i="6"/>
  <c r="BA121" i="6"/>
  <c r="EO121" i="6"/>
  <c r="EM121" i="6"/>
  <c r="AI121" i="6"/>
  <c r="EK121" i="6"/>
  <c r="EJ121" i="6"/>
  <c r="EI121" i="6"/>
  <c r="W121" i="6"/>
  <c r="EG121" i="6"/>
  <c r="EQ106" i="6"/>
  <c r="ER106" i="6"/>
  <c r="ES106" i="6"/>
  <c r="ET106" i="6"/>
  <c r="AT105" i="6"/>
  <c r="EK106" i="6"/>
  <c r="CE106" i="6"/>
  <c r="BG106" i="6"/>
  <c r="BA106" i="6"/>
  <c r="AT106" i="6"/>
  <c r="EM106" i="6"/>
  <c r="AI106" i="6"/>
  <c r="EJ106" i="6"/>
  <c r="EI106" i="6"/>
  <c r="W106" i="6"/>
  <c r="EG106" i="6"/>
  <c r="EQ58" i="6"/>
  <c r="ER58" i="6"/>
  <c r="ES58" i="6"/>
  <c r="ET58" i="6"/>
  <c r="BW58" i="6"/>
  <c r="CA58" i="6" s="1"/>
  <c r="CG58" i="6" s="1"/>
  <c r="BG58" i="6"/>
  <c r="BA58" i="6"/>
  <c r="EO58" i="6"/>
  <c r="EM58" i="6"/>
  <c r="AI58" i="6"/>
  <c r="EK58" i="6"/>
  <c r="EJ58" i="6"/>
  <c r="EI58" i="6"/>
  <c r="W58" i="6"/>
  <c r="EG58" i="6"/>
  <c r="AT39" i="6"/>
  <c r="AU39" i="6" s="1"/>
  <c r="EK40" i="6"/>
  <c r="AI39" i="6"/>
  <c r="AC39" i="6"/>
  <c r="ET40" i="6"/>
  <c r="ES40" i="6"/>
  <c r="ER40" i="6"/>
  <c r="EQ40" i="6"/>
  <c r="CE40" i="6"/>
  <c r="BG40" i="6"/>
  <c r="BA40" i="6"/>
  <c r="EO40" i="6"/>
  <c r="EM40" i="6"/>
  <c r="EL40" i="6"/>
  <c r="EJ40" i="6"/>
  <c r="EI40" i="6"/>
  <c r="EH40" i="6"/>
  <c r="EG40" i="6"/>
  <c r="EN58" i="6" l="1"/>
  <c r="AO58" i="6"/>
  <c r="EN40" i="6"/>
  <c r="AO40" i="6"/>
  <c r="EN121" i="6"/>
  <c r="AO121" i="6"/>
  <c r="EN126" i="6"/>
  <c r="AO126" i="6"/>
  <c r="EN106" i="6"/>
  <c r="AO106" i="6"/>
  <c r="W131" i="6"/>
  <c r="EH131" i="6"/>
  <c r="AC131" i="6"/>
  <c r="EJ131" i="6"/>
  <c r="AI131" i="6"/>
  <c r="EL131" i="6"/>
  <c r="EN131" i="6"/>
  <c r="CE131" i="6"/>
  <c r="EY131" i="6"/>
  <c r="AT131" i="6"/>
  <c r="EO131" i="6"/>
  <c r="CG920" i="6"/>
  <c r="CG1195" i="6" s="1"/>
  <c r="AC40" i="6"/>
  <c r="AC126" i="6"/>
  <c r="AC58" i="6"/>
  <c r="AU106" i="6"/>
  <c r="EP106" i="6"/>
  <c r="AU126" i="6"/>
  <c r="EP126" i="6"/>
  <c r="AT40" i="6"/>
  <c r="EP40" i="6" s="1"/>
  <c r="CE58" i="6"/>
  <c r="EY58" i="6"/>
  <c r="EY106" i="6"/>
  <c r="EO106" i="6"/>
  <c r="AT121" i="6"/>
  <c r="EL121" i="6"/>
  <c r="EH121" i="6"/>
  <c r="EY126" i="6"/>
  <c r="EO126" i="6"/>
  <c r="CF58" i="6"/>
  <c r="EZ58" i="6"/>
  <c r="EL58" i="6"/>
  <c r="EH58" i="6"/>
  <c r="AC106" i="6"/>
  <c r="EL106" i="6"/>
  <c r="EH106" i="6"/>
  <c r="EY121" i="6"/>
  <c r="EL126" i="6"/>
  <c r="EH126" i="6"/>
  <c r="BW131" i="6"/>
  <c r="EZ131" i="6" s="1"/>
  <c r="BW126" i="6"/>
  <c r="EZ126" i="6" s="1"/>
  <c r="BW121" i="6"/>
  <c r="EZ121" i="6" s="1"/>
  <c r="BW106" i="6"/>
  <c r="EZ106" i="6" s="1"/>
  <c r="EY40" i="6"/>
  <c r="W40" i="6"/>
  <c r="AI40" i="6"/>
  <c r="BW40" i="6"/>
  <c r="O1020" i="6"/>
  <c r="N1020" i="6"/>
  <c r="EQ1074" i="6"/>
  <c r="ER1074" i="6"/>
  <c r="ES1074" i="6"/>
  <c r="ET1074" i="6"/>
  <c r="EM1074" i="6"/>
  <c r="EN1074" i="6"/>
  <c r="EO1074" i="6"/>
  <c r="EP1074" i="6"/>
  <c r="EG1073" i="6"/>
  <c r="EH1073" i="6"/>
  <c r="EG1074" i="6"/>
  <c r="EH1074" i="6"/>
  <c r="BV1074" i="6"/>
  <c r="EY1074" i="6" s="1"/>
  <c r="AG1074" i="6"/>
  <c r="EK1074" i="6" s="1"/>
  <c r="AA1074" i="6"/>
  <c r="EI1074" i="6" s="1"/>
  <c r="AU40" i="6" l="1"/>
  <c r="AU131" i="6"/>
  <c r="EP131" i="6"/>
  <c r="AH1074" i="6"/>
  <c r="AI1074" i="6" s="1"/>
  <c r="AU121" i="6"/>
  <c r="EP121" i="6"/>
  <c r="AU58" i="6"/>
  <c r="EP58" i="6"/>
  <c r="CF131" i="6"/>
  <c r="CA131" i="6"/>
  <c r="CG131" i="6" s="1"/>
  <c r="CF126" i="6"/>
  <c r="CA126" i="6"/>
  <c r="CG126" i="6" s="1"/>
  <c r="CF121" i="6"/>
  <c r="CA121" i="6"/>
  <c r="CG121" i="6" s="1"/>
  <c r="CF106" i="6"/>
  <c r="CA106" i="6"/>
  <c r="CG106" i="6" s="1"/>
  <c r="EZ40" i="6"/>
  <c r="CF40" i="6"/>
  <c r="CA40" i="6"/>
  <c r="CG40" i="6" s="1"/>
  <c r="AB1074" i="6"/>
  <c r="AC1074" i="6" s="1"/>
  <c r="BW1074" i="6"/>
  <c r="EZ1074" i="6" s="1"/>
  <c r="CE1074" i="6"/>
  <c r="EQ880" i="6"/>
  <c r="EJ880" i="6"/>
  <c r="EI880" i="6"/>
  <c r="CG880" i="6"/>
  <c r="CF880" i="6"/>
  <c r="CE880" i="6"/>
  <c r="ES880" i="6"/>
  <c r="AZ880" i="6"/>
  <c r="AT880" i="6"/>
  <c r="AU880" i="6" s="1"/>
  <c r="EO880" i="6"/>
  <c r="EN880" i="6"/>
  <c r="EM880" i="6"/>
  <c r="EK880" i="6"/>
  <c r="AF880" i="6"/>
  <c r="AC880" i="6"/>
  <c r="EL875" i="6"/>
  <c r="EJ875" i="6"/>
  <c r="EI875" i="6"/>
  <c r="CG875" i="6"/>
  <c r="CF875" i="6"/>
  <c r="CE875" i="6"/>
  <c r="BU875" i="6"/>
  <c r="ES875" i="6"/>
  <c r="BD875" i="6"/>
  <c r="EQ875" i="6"/>
  <c r="AX875" i="6"/>
  <c r="EO875" i="6"/>
  <c r="AR875" i="6"/>
  <c r="EN875" i="6"/>
  <c r="EM875" i="6"/>
  <c r="AL875" i="6"/>
  <c r="AI875" i="6"/>
  <c r="EK875" i="6"/>
  <c r="AF875" i="6"/>
  <c r="AC875" i="6"/>
  <c r="EL870" i="6"/>
  <c r="EJ870" i="6"/>
  <c r="EI870" i="6"/>
  <c r="CG870" i="6"/>
  <c r="CF870" i="6"/>
  <c r="CE870" i="6"/>
  <c r="BU870" i="6"/>
  <c r="ES870" i="6"/>
  <c r="BD870" i="6"/>
  <c r="EQ870" i="6"/>
  <c r="AX870" i="6"/>
  <c r="EO870" i="6"/>
  <c r="AR870" i="6"/>
  <c r="EN870" i="6"/>
  <c r="EM870" i="6"/>
  <c r="AL870" i="6"/>
  <c r="AI870" i="6"/>
  <c r="EK870" i="6"/>
  <c r="AF870" i="6"/>
  <c r="AC870" i="6"/>
  <c r="EL1074" i="6" l="1"/>
  <c r="CA1074" i="6"/>
  <c r="CG1074" i="6" s="1"/>
  <c r="EJ1074" i="6"/>
  <c r="CF1074" i="6"/>
  <c r="AI880" i="6"/>
  <c r="EL880" i="6"/>
  <c r="ER880" i="6"/>
  <c r="BA880" i="6"/>
  <c r="EP880" i="6"/>
  <c r="EY880" i="6"/>
  <c r="BF880" i="6"/>
  <c r="EZ880" i="6"/>
  <c r="AT875" i="6"/>
  <c r="AZ875" i="6"/>
  <c r="BF875" i="6"/>
  <c r="EY875" i="6"/>
  <c r="EZ875" i="6"/>
  <c r="AT870" i="6"/>
  <c r="AZ870" i="6"/>
  <c r="BF870" i="6"/>
  <c r="EY870" i="6"/>
  <c r="EZ870" i="6"/>
  <c r="BE973" i="6"/>
  <c r="AY973" i="6"/>
  <c r="AS973" i="6"/>
  <c r="AT973" i="6" s="1"/>
  <c r="AA973" i="6"/>
  <c r="EI973" i="6" s="1"/>
  <c r="U973" i="6"/>
  <c r="EG973" i="6" s="1"/>
  <c r="EZ973" i="6"/>
  <c r="AN973" i="6"/>
  <c r="AH973" i="6"/>
  <c r="AG969" i="6"/>
  <c r="AH969" i="6" l="1"/>
  <c r="AG960" i="6"/>
  <c r="AO973" i="6"/>
  <c r="AI973" i="6"/>
  <c r="BG880" i="6"/>
  <c r="ET880" i="6"/>
  <c r="BG875" i="6"/>
  <c r="ET875" i="6"/>
  <c r="ER875" i="6"/>
  <c r="BA875" i="6"/>
  <c r="AU875" i="6"/>
  <c r="EP875" i="6"/>
  <c r="BG870" i="6"/>
  <c r="ET870" i="6"/>
  <c r="ER870" i="6"/>
  <c r="BA870" i="6"/>
  <c r="AU870" i="6"/>
  <c r="EP870" i="6"/>
  <c r="CF973" i="6"/>
  <c r="EL973" i="6"/>
  <c r="EK973" i="6"/>
  <c r="CE973" i="6"/>
  <c r="CA973" i="6"/>
  <c r="CG973" i="6" s="1"/>
  <c r="EN973" i="6"/>
  <c r="EM973" i="6"/>
  <c r="EY973" i="6"/>
  <c r="BF973" i="6"/>
  <c r="BG973" i="6" s="1"/>
  <c r="AZ973" i="6"/>
  <c r="EQ973" i="6"/>
  <c r="AU973" i="6"/>
  <c r="EP973" i="6"/>
  <c r="EO973" i="6"/>
  <c r="AB973" i="6"/>
  <c r="V973" i="6"/>
  <c r="ES973" i="6"/>
  <c r="EL813" i="6"/>
  <c r="EJ813" i="6"/>
  <c r="EI813" i="6"/>
  <c r="CG813" i="6"/>
  <c r="CF813" i="6"/>
  <c r="CE813" i="6"/>
  <c r="BU813" i="6"/>
  <c r="ES813" i="6"/>
  <c r="BD813" i="6"/>
  <c r="EQ813" i="6"/>
  <c r="AX813" i="6"/>
  <c r="EO813" i="6"/>
  <c r="AR813" i="6"/>
  <c r="EN813" i="6"/>
  <c r="EM813" i="6"/>
  <c r="AL813" i="6"/>
  <c r="AI813" i="6"/>
  <c r="EK813" i="6"/>
  <c r="AF813" i="6"/>
  <c r="AC813" i="6"/>
  <c r="BA973" i="6" l="1"/>
  <c r="ER973" i="6"/>
  <c r="AC973" i="6"/>
  <c r="EJ973" i="6"/>
  <c r="W973" i="6"/>
  <c r="EH973" i="6"/>
  <c r="ET973" i="6"/>
  <c r="AT813" i="6"/>
  <c r="AZ813" i="6"/>
  <c r="BF813" i="6"/>
  <c r="EY813" i="6"/>
  <c r="EZ813" i="6"/>
  <c r="EG1100" i="6"/>
  <c r="EH1100" i="6"/>
  <c r="EI1100" i="6"/>
  <c r="EJ1100" i="6"/>
  <c r="ES1100" i="6"/>
  <c r="ET1100" i="6"/>
  <c r="BG813" i="6" l="1"/>
  <c r="ET813" i="6"/>
  <c r="ER813" i="6"/>
  <c r="BA813" i="6"/>
  <c r="AU813" i="6"/>
  <c r="EP813" i="6"/>
  <c r="EL628" i="6"/>
  <c r="EJ628" i="6"/>
  <c r="EI628" i="6"/>
  <c r="CG628" i="6"/>
  <c r="CF628" i="6"/>
  <c r="CE628" i="6"/>
  <c r="BU628" i="6"/>
  <c r="ES628" i="6"/>
  <c r="BD628" i="6"/>
  <c r="EQ628" i="6"/>
  <c r="AX628" i="6"/>
  <c r="EO628" i="6"/>
  <c r="AR628" i="6"/>
  <c r="EN628" i="6"/>
  <c r="EM628" i="6"/>
  <c r="AL628" i="6"/>
  <c r="AI628" i="6"/>
  <c r="EK628" i="6"/>
  <c r="AF628" i="6"/>
  <c r="AC628" i="6"/>
  <c r="EL623" i="6"/>
  <c r="EJ623" i="6"/>
  <c r="EI623" i="6"/>
  <c r="CG623" i="6"/>
  <c r="CF623" i="6"/>
  <c r="CE623" i="6"/>
  <c r="BU623" i="6"/>
  <c r="ES623" i="6"/>
  <c r="BD623" i="6"/>
  <c r="EQ623" i="6"/>
  <c r="AX623" i="6"/>
  <c r="EO623" i="6"/>
  <c r="AR623" i="6"/>
  <c r="EN623" i="6"/>
  <c r="EM623" i="6"/>
  <c r="AL623" i="6"/>
  <c r="AI623" i="6"/>
  <c r="EK623" i="6"/>
  <c r="AF623" i="6"/>
  <c r="AC623" i="6"/>
  <c r="EL618" i="6"/>
  <c r="EJ618" i="6"/>
  <c r="EI618" i="6"/>
  <c r="CG618" i="6"/>
  <c r="CF618" i="6"/>
  <c r="CE618" i="6"/>
  <c r="BU618" i="6"/>
  <c r="ES618" i="6"/>
  <c r="BD618" i="6"/>
  <c r="EQ618" i="6"/>
  <c r="AX618" i="6"/>
  <c r="EO618" i="6"/>
  <c r="AR618" i="6"/>
  <c r="EN618" i="6"/>
  <c r="EM618" i="6"/>
  <c r="AL618" i="6"/>
  <c r="AI618" i="6"/>
  <c r="EK618" i="6"/>
  <c r="AF618" i="6"/>
  <c r="AC618" i="6"/>
  <c r="EL613" i="6"/>
  <c r="EJ613" i="6"/>
  <c r="EI613" i="6"/>
  <c r="CG613" i="6"/>
  <c r="CF613" i="6"/>
  <c r="CE613" i="6"/>
  <c r="BU613" i="6"/>
  <c r="ES613" i="6"/>
  <c r="BD613" i="6"/>
  <c r="EQ613" i="6"/>
  <c r="AX613" i="6"/>
  <c r="EO613" i="6"/>
  <c r="AR613" i="6"/>
  <c r="EN613" i="6"/>
  <c r="EM613" i="6"/>
  <c r="AL613" i="6"/>
  <c r="AI613" i="6"/>
  <c r="EK613" i="6"/>
  <c r="AF613" i="6"/>
  <c r="AC613" i="6"/>
  <c r="EL608" i="6"/>
  <c r="EJ608" i="6"/>
  <c r="EI608" i="6"/>
  <c r="CG608" i="6"/>
  <c r="CF608" i="6"/>
  <c r="CE608" i="6"/>
  <c r="BU608" i="6"/>
  <c r="ES608" i="6"/>
  <c r="BD608" i="6"/>
  <c r="EQ608" i="6"/>
  <c r="AX608" i="6"/>
  <c r="EO608" i="6"/>
  <c r="AR608" i="6"/>
  <c r="EN608" i="6"/>
  <c r="EM608" i="6"/>
  <c r="AL608" i="6"/>
  <c r="AI608" i="6"/>
  <c r="EK608" i="6"/>
  <c r="AF608" i="6"/>
  <c r="AC608" i="6"/>
  <c r="EL603" i="6"/>
  <c r="EJ603" i="6"/>
  <c r="EI603" i="6"/>
  <c r="CG603" i="6"/>
  <c r="CF603" i="6"/>
  <c r="CE603" i="6"/>
  <c r="BU603" i="6"/>
  <c r="ES603" i="6"/>
  <c r="BD603" i="6"/>
  <c r="EQ603" i="6"/>
  <c r="AX603" i="6"/>
  <c r="EO603" i="6"/>
  <c r="AR603" i="6"/>
  <c r="EN603" i="6"/>
  <c r="EM603" i="6"/>
  <c r="AL603" i="6"/>
  <c r="AI603" i="6"/>
  <c r="EK603" i="6"/>
  <c r="AF603" i="6"/>
  <c r="AC603" i="6"/>
  <c r="EL598" i="6"/>
  <c r="EJ598" i="6"/>
  <c r="EI598" i="6"/>
  <c r="CG598" i="6"/>
  <c r="CF598" i="6"/>
  <c r="CE598" i="6"/>
  <c r="BU598" i="6"/>
  <c r="ES598" i="6"/>
  <c r="BD598" i="6"/>
  <c r="EQ598" i="6"/>
  <c r="AX598" i="6"/>
  <c r="EO598" i="6"/>
  <c r="AR598" i="6"/>
  <c r="EN598" i="6"/>
  <c r="EM598" i="6"/>
  <c r="AL598" i="6"/>
  <c r="AI598" i="6"/>
  <c r="EK598" i="6"/>
  <c r="AF598" i="6"/>
  <c r="AC598" i="6"/>
  <c r="EL593" i="6"/>
  <c r="EJ593" i="6"/>
  <c r="EI593" i="6"/>
  <c r="CG593" i="6"/>
  <c r="CF593" i="6"/>
  <c r="CE593" i="6"/>
  <c r="BU593" i="6"/>
  <c r="ES593" i="6"/>
  <c r="BD593" i="6"/>
  <c r="EQ593" i="6"/>
  <c r="AX593" i="6"/>
  <c r="EO593" i="6"/>
  <c r="AR593" i="6"/>
  <c r="EN593" i="6"/>
  <c r="EM593" i="6"/>
  <c r="AL593" i="6"/>
  <c r="AI593" i="6"/>
  <c r="EK593" i="6"/>
  <c r="AF593" i="6"/>
  <c r="AC593" i="6"/>
  <c r="EL588" i="6"/>
  <c r="EJ588" i="6"/>
  <c r="EI588" i="6"/>
  <c r="CG588" i="6"/>
  <c r="CF588" i="6"/>
  <c r="CE588" i="6"/>
  <c r="BU588" i="6"/>
  <c r="ES588" i="6"/>
  <c r="BD588" i="6"/>
  <c r="EQ588" i="6"/>
  <c r="AX588" i="6"/>
  <c r="EO588" i="6"/>
  <c r="AR588" i="6"/>
  <c r="EN588" i="6"/>
  <c r="EM588" i="6"/>
  <c r="AL588" i="6"/>
  <c r="AI588" i="6"/>
  <c r="EK588" i="6"/>
  <c r="AF588" i="6"/>
  <c r="AC588" i="6"/>
  <c r="EY583" i="6"/>
  <c r="EQ583" i="6"/>
  <c r="EM583" i="6"/>
  <c r="EJ583" i="6"/>
  <c r="EI583" i="6"/>
  <c r="CG583" i="6"/>
  <c r="CE583" i="6"/>
  <c r="CF583" i="6"/>
  <c r="BU583" i="6"/>
  <c r="BF583" i="6"/>
  <c r="ET583" i="6" s="1"/>
  <c r="ES583" i="6"/>
  <c r="BD583" i="6"/>
  <c r="AZ583" i="6"/>
  <c r="ER583" i="6" s="1"/>
  <c r="AX583" i="6"/>
  <c r="AT583" i="6"/>
  <c r="EP583" i="6" s="1"/>
  <c r="EO583" i="6"/>
  <c r="AR583" i="6"/>
  <c r="EN583" i="6"/>
  <c r="AL583" i="6"/>
  <c r="EL583" i="6"/>
  <c r="EK583" i="6"/>
  <c r="AF583" i="6"/>
  <c r="AC583" i="6"/>
  <c r="EL578" i="6"/>
  <c r="EJ578" i="6"/>
  <c r="EI578" i="6"/>
  <c r="CG578" i="6"/>
  <c r="CF578" i="6"/>
  <c r="CE578" i="6"/>
  <c r="BU578" i="6"/>
  <c r="ES578" i="6"/>
  <c r="BD578" i="6"/>
  <c r="EQ578" i="6"/>
  <c r="AX578" i="6"/>
  <c r="EO578" i="6"/>
  <c r="AR578" i="6"/>
  <c r="EN578" i="6"/>
  <c r="EM578" i="6"/>
  <c r="AL578" i="6"/>
  <c r="AI578" i="6"/>
  <c r="EK578" i="6"/>
  <c r="AF578" i="6"/>
  <c r="AC578" i="6"/>
  <c r="EL573" i="6"/>
  <c r="EJ573" i="6"/>
  <c r="EI573" i="6"/>
  <c r="CG573" i="6"/>
  <c r="CF573" i="6"/>
  <c r="CE573" i="6"/>
  <c r="BU573" i="6"/>
  <c r="ES573" i="6"/>
  <c r="BD573" i="6"/>
  <c r="EQ573" i="6"/>
  <c r="AX573" i="6"/>
  <c r="EO573" i="6"/>
  <c r="AR573" i="6"/>
  <c r="EN573" i="6"/>
  <c r="EM573" i="6"/>
  <c r="AL573" i="6"/>
  <c r="AI573" i="6"/>
  <c r="EK573" i="6"/>
  <c r="AF573" i="6"/>
  <c r="AC573" i="6"/>
  <c r="EL568" i="6"/>
  <c r="EJ568" i="6"/>
  <c r="EI568" i="6"/>
  <c r="CG568" i="6"/>
  <c r="CF568" i="6"/>
  <c r="CE568" i="6"/>
  <c r="BU568" i="6"/>
  <c r="ES568" i="6"/>
  <c r="BD568" i="6"/>
  <c r="EQ568" i="6"/>
  <c r="AX568" i="6"/>
  <c r="EO568" i="6"/>
  <c r="AR568" i="6"/>
  <c r="EN568" i="6"/>
  <c r="EM568" i="6"/>
  <c r="AL568" i="6"/>
  <c r="AI568" i="6"/>
  <c r="EK568" i="6"/>
  <c r="AF568" i="6"/>
  <c r="AC568" i="6"/>
  <c r="EL563" i="6"/>
  <c r="EJ563" i="6"/>
  <c r="EI563" i="6"/>
  <c r="CG563" i="6"/>
  <c r="CF563" i="6"/>
  <c r="CE563" i="6"/>
  <c r="BU563" i="6"/>
  <c r="ES563" i="6"/>
  <c r="BD563" i="6"/>
  <c r="EQ563" i="6"/>
  <c r="AX563" i="6"/>
  <c r="EO563" i="6"/>
  <c r="AR563" i="6"/>
  <c r="EN563" i="6"/>
  <c r="EM563" i="6"/>
  <c r="AL563" i="6"/>
  <c r="AI563" i="6"/>
  <c r="EK563" i="6"/>
  <c r="AF563" i="6"/>
  <c r="AC563" i="6"/>
  <c r="EL558" i="6"/>
  <c r="EJ558" i="6"/>
  <c r="EI558" i="6"/>
  <c r="CG558" i="6"/>
  <c r="CF558" i="6"/>
  <c r="CE558" i="6"/>
  <c r="BU558" i="6"/>
  <c r="ES558" i="6"/>
  <c r="BD558" i="6"/>
  <c r="EQ558" i="6"/>
  <c r="AX558" i="6"/>
  <c r="EO558" i="6"/>
  <c r="AR558" i="6"/>
  <c r="EN558" i="6"/>
  <c r="EM558" i="6"/>
  <c r="AL558" i="6"/>
  <c r="AI558" i="6"/>
  <c r="EK558" i="6"/>
  <c r="AF558" i="6"/>
  <c r="AC558" i="6"/>
  <c r="EL553" i="6"/>
  <c r="EJ553" i="6"/>
  <c r="EI553" i="6"/>
  <c r="CG553" i="6"/>
  <c r="CF553" i="6"/>
  <c r="CE553" i="6"/>
  <c r="BU553" i="6"/>
  <c r="ES553" i="6"/>
  <c r="BD553" i="6"/>
  <c r="EQ553" i="6"/>
  <c r="AX553" i="6"/>
  <c r="EO553" i="6"/>
  <c r="AR553" i="6"/>
  <c r="EN553" i="6"/>
  <c r="EM553" i="6"/>
  <c r="AL553" i="6"/>
  <c r="AI553" i="6"/>
  <c r="EK553" i="6"/>
  <c r="AF553" i="6"/>
  <c r="AC553" i="6"/>
  <c r="EL548" i="6"/>
  <c r="EJ548" i="6"/>
  <c r="EI548" i="6"/>
  <c r="CG548" i="6"/>
  <c r="CF548" i="6"/>
  <c r="CE548" i="6"/>
  <c r="BU548" i="6"/>
  <c r="ES548" i="6"/>
  <c r="BD548" i="6"/>
  <c r="EQ548" i="6"/>
  <c r="AX548" i="6"/>
  <c r="EO548" i="6"/>
  <c r="AR548" i="6"/>
  <c r="EN548" i="6"/>
  <c r="EM548" i="6"/>
  <c r="AL548" i="6"/>
  <c r="AI548" i="6"/>
  <c r="EK548" i="6"/>
  <c r="AF548" i="6"/>
  <c r="AC548" i="6"/>
  <c r="EL543" i="6"/>
  <c r="EJ543" i="6"/>
  <c r="EI543" i="6"/>
  <c r="CG543" i="6"/>
  <c r="CF543" i="6"/>
  <c r="CE543" i="6"/>
  <c r="BU543" i="6"/>
  <c r="ES543" i="6"/>
  <c r="BD543" i="6"/>
  <c r="EQ543" i="6"/>
  <c r="AX543" i="6"/>
  <c r="EO543" i="6"/>
  <c r="AR543" i="6"/>
  <c r="EN543" i="6"/>
  <c r="EM543" i="6"/>
  <c r="AL543" i="6"/>
  <c r="AI543" i="6"/>
  <c r="EK543" i="6"/>
  <c r="AF543" i="6"/>
  <c r="AC543" i="6"/>
  <c r="AT628" i="6" l="1"/>
  <c r="AZ628" i="6"/>
  <c r="BF628" i="6"/>
  <c r="EY628" i="6"/>
  <c r="EZ628" i="6"/>
  <c r="AT623" i="6"/>
  <c r="AZ623" i="6"/>
  <c r="BF623" i="6"/>
  <c r="EY623" i="6"/>
  <c r="EZ623" i="6"/>
  <c r="AT618" i="6"/>
  <c r="AZ618" i="6"/>
  <c r="BF618" i="6"/>
  <c r="EY618" i="6"/>
  <c r="EZ618" i="6"/>
  <c r="AT613" i="6"/>
  <c r="AZ613" i="6"/>
  <c r="BF613" i="6"/>
  <c r="EY613" i="6"/>
  <c r="EZ613" i="6"/>
  <c r="AT608" i="6"/>
  <c r="AZ608" i="6"/>
  <c r="BF608" i="6"/>
  <c r="EY608" i="6"/>
  <c r="EZ608" i="6"/>
  <c r="AT603" i="6"/>
  <c r="AZ603" i="6"/>
  <c r="BF603" i="6"/>
  <c r="EY603" i="6"/>
  <c r="EZ603" i="6"/>
  <c r="AT598" i="6"/>
  <c r="AZ598" i="6"/>
  <c r="BF598" i="6"/>
  <c r="EY598" i="6"/>
  <c r="EZ598" i="6"/>
  <c r="AT593" i="6"/>
  <c r="AZ593" i="6"/>
  <c r="BF593" i="6"/>
  <c r="EY593" i="6"/>
  <c r="EZ593" i="6"/>
  <c r="AT588" i="6"/>
  <c r="AZ588" i="6"/>
  <c r="BF588" i="6"/>
  <c r="EY588" i="6"/>
  <c r="EZ588" i="6"/>
  <c r="AI583" i="6"/>
  <c r="AU583" i="6"/>
  <c r="EZ583" i="6"/>
  <c r="BA583" i="6"/>
  <c r="BG583" i="6"/>
  <c r="AT578" i="6"/>
  <c r="AZ578" i="6"/>
  <c r="BF578" i="6"/>
  <c r="EY578" i="6"/>
  <c r="EZ578" i="6"/>
  <c r="AT573" i="6"/>
  <c r="AZ573" i="6"/>
  <c r="BF573" i="6"/>
  <c r="EY573" i="6"/>
  <c r="EZ573" i="6"/>
  <c r="AT568" i="6"/>
  <c r="AZ568" i="6"/>
  <c r="BF568" i="6"/>
  <c r="EY568" i="6"/>
  <c r="EZ568" i="6"/>
  <c r="AT563" i="6"/>
  <c r="AZ563" i="6"/>
  <c r="BF563" i="6"/>
  <c r="EY563" i="6"/>
  <c r="EZ563" i="6"/>
  <c r="AT558" i="6"/>
  <c r="AZ558" i="6"/>
  <c r="BF558" i="6"/>
  <c r="EY558" i="6"/>
  <c r="EZ558" i="6"/>
  <c r="AT553" i="6"/>
  <c r="AZ553" i="6"/>
  <c r="BF553" i="6"/>
  <c r="EY553" i="6"/>
  <c r="EZ553" i="6"/>
  <c r="AT548" i="6"/>
  <c r="AZ548" i="6"/>
  <c r="BF548" i="6"/>
  <c r="EY548" i="6"/>
  <c r="EZ548" i="6"/>
  <c r="AZ543" i="6"/>
  <c r="BF543" i="6"/>
  <c r="EY543" i="6"/>
  <c r="EZ543" i="6"/>
  <c r="AY1100" i="6"/>
  <c r="AS1100" i="6"/>
  <c r="AM1100" i="6"/>
  <c r="AG1100" i="6"/>
  <c r="AG1095" i="6" s="1"/>
  <c r="AT1100" i="6" l="1"/>
  <c r="EO1100" i="6"/>
  <c r="EZ1100" i="6"/>
  <c r="EY1100" i="6"/>
  <c r="AH1100" i="6"/>
  <c r="AI1100" i="6" s="1"/>
  <c r="EK1100" i="6"/>
  <c r="AN1100" i="6"/>
  <c r="AO1100" i="6" s="1"/>
  <c r="EM1100" i="6"/>
  <c r="AZ1100" i="6"/>
  <c r="EQ1100" i="6"/>
  <c r="BG628" i="6"/>
  <c r="ET628" i="6"/>
  <c r="ER628" i="6"/>
  <c r="BA628" i="6"/>
  <c r="AU628" i="6"/>
  <c r="EP628" i="6"/>
  <c r="BG623" i="6"/>
  <c r="ET623" i="6"/>
  <c r="ER623" i="6"/>
  <c r="BA623" i="6"/>
  <c r="AU623" i="6"/>
  <c r="EP623" i="6"/>
  <c r="BG618" i="6"/>
  <c r="ET618" i="6"/>
  <c r="ER618" i="6"/>
  <c r="BA618" i="6"/>
  <c r="AU618" i="6"/>
  <c r="EP618" i="6"/>
  <c r="BG613" i="6"/>
  <c r="ET613" i="6"/>
  <c r="ER613" i="6"/>
  <c r="BA613" i="6"/>
  <c r="AU613" i="6"/>
  <c r="EP613" i="6"/>
  <c r="BG608" i="6"/>
  <c r="ET608" i="6"/>
  <c r="ER608" i="6"/>
  <c r="BA608" i="6"/>
  <c r="AU608" i="6"/>
  <c r="EP608" i="6"/>
  <c r="BG603" i="6"/>
  <c r="ET603" i="6"/>
  <c r="ER603" i="6"/>
  <c r="BA603" i="6"/>
  <c r="AU603" i="6"/>
  <c r="EP603" i="6"/>
  <c r="BG598" i="6"/>
  <c r="ET598" i="6"/>
  <c r="ER598" i="6"/>
  <c r="BA598" i="6"/>
  <c r="AU598" i="6"/>
  <c r="EP598" i="6"/>
  <c r="BG593" i="6"/>
  <c r="ET593" i="6"/>
  <c r="ER593" i="6"/>
  <c r="BA593" i="6"/>
  <c r="AU593" i="6"/>
  <c r="EP593" i="6"/>
  <c r="BG588" i="6"/>
  <c r="ET588" i="6"/>
  <c r="ER588" i="6"/>
  <c r="BA588" i="6"/>
  <c r="AU588" i="6"/>
  <c r="EP588" i="6"/>
  <c r="BG578" i="6"/>
  <c r="ET578" i="6"/>
  <c r="ER578" i="6"/>
  <c r="BA578" i="6"/>
  <c r="AU578" i="6"/>
  <c r="EP578" i="6"/>
  <c r="BG573" i="6"/>
  <c r="ET573" i="6"/>
  <c r="ER573" i="6"/>
  <c r="BA573" i="6"/>
  <c r="AU573" i="6"/>
  <c r="EP573" i="6"/>
  <c r="BG568" i="6"/>
  <c r="ET568" i="6"/>
  <c r="ER568" i="6"/>
  <c r="BA568" i="6"/>
  <c r="AU568" i="6"/>
  <c r="EP568" i="6"/>
  <c r="BG563" i="6"/>
  <c r="ET563" i="6"/>
  <c r="ER563" i="6"/>
  <c r="BA563" i="6"/>
  <c r="AU563" i="6"/>
  <c r="EP563" i="6"/>
  <c r="BG558" i="6"/>
  <c r="ET558" i="6"/>
  <c r="ER558" i="6"/>
  <c r="BA558" i="6"/>
  <c r="AU558" i="6"/>
  <c r="EP558" i="6"/>
  <c r="BG553" i="6"/>
  <c r="ET553" i="6"/>
  <c r="ER553" i="6"/>
  <c r="BA553" i="6"/>
  <c r="AU553" i="6"/>
  <c r="EP553" i="6"/>
  <c r="BG548" i="6"/>
  <c r="ET548" i="6"/>
  <c r="ER548" i="6"/>
  <c r="BA548" i="6"/>
  <c r="AU548" i="6"/>
  <c r="EP548" i="6"/>
  <c r="BG543" i="6"/>
  <c r="ET543" i="6"/>
  <c r="ER543" i="6"/>
  <c r="BA543" i="6"/>
  <c r="AU543" i="6"/>
  <c r="EP543" i="6"/>
  <c r="DD862" i="6"/>
  <c r="DQ862" i="6" s="1"/>
  <c r="DE862" i="6"/>
  <c r="DS862" i="6" s="1"/>
  <c r="DT862" i="6" s="1"/>
  <c r="DF862" i="6"/>
  <c r="DG862" i="6"/>
  <c r="DW862" i="6" s="1"/>
  <c r="DX862" i="6" s="1"/>
  <c r="DH862" i="6"/>
  <c r="DY862" i="6" s="1"/>
  <c r="DZ862" i="6" s="1"/>
  <c r="CZ862" i="6"/>
  <c r="CZ863" i="6"/>
  <c r="EK855" i="6"/>
  <c r="EL855" i="6"/>
  <c r="DD856" i="6"/>
  <c r="DQ856" i="6" s="1"/>
  <c r="DE856" i="6"/>
  <c r="DS856" i="6" s="1"/>
  <c r="DT856" i="6" s="1"/>
  <c r="DF856" i="6"/>
  <c r="DU856" i="6" s="1"/>
  <c r="DV856" i="6" s="1"/>
  <c r="DG856" i="6"/>
  <c r="DW856" i="6" s="1"/>
  <c r="DX856" i="6" s="1"/>
  <c r="DH856" i="6"/>
  <c r="DY856" i="6" s="1"/>
  <c r="DZ856" i="6" s="1"/>
  <c r="CZ857" i="6"/>
  <c r="CZ856" i="6"/>
  <c r="EE856" i="6" l="1"/>
  <c r="EF856" i="6" s="1"/>
  <c r="BA1100" i="6"/>
  <c r="ER1100" i="6"/>
  <c r="EN1100" i="6"/>
  <c r="EL1100" i="6"/>
  <c r="AU1100" i="6"/>
  <c r="EP1100" i="6"/>
  <c r="DR862" i="6"/>
  <c r="DR856" i="6"/>
  <c r="EK856" i="6" s="1"/>
  <c r="EL856" i="6"/>
  <c r="DK856" i="6"/>
  <c r="DK862" i="6"/>
  <c r="DU862" i="6"/>
  <c r="DV862" i="6" s="1"/>
  <c r="EE815" i="6"/>
  <c r="EF815" i="6" s="1"/>
  <c r="DE815" i="6"/>
  <c r="DS815" i="6" s="1"/>
  <c r="DT815" i="6" s="1"/>
  <c r="DF815" i="6"/>
  <c r="DU815" i="6" s="1"/>
  <c r="DV815" i="6" s="1"/>
  <c r="DW815" i="6"/>
  <c r="DX815" i="6" s="1"/>
  <c r="DY815" i="6"/>
  <c r="DZ815" i="6" s="1"/>
  <c r="DD815" i="6"/>
  <c r="DQ815" i="6" s="1"/>
  <c r="DR815" i="6" s="1"/>
  <c r="CZ815" i="6"/>
  <c r="CZ816" i="6"/>
  <c r="EE862" i="6" l="1"/>
  <c r="EF862" i="6" s="1"/>
  <c r="DH820" i="6"/>
  <c r="DY820" i="6" s="1"/>
  <c r="DZ820" i="6" s="1"/>
  <c r="DD820" i="6"/>
  <c r="DQ820" i="6" s="1"/>
  <c r="DR820" i="6" s="1"/>
  <c r="DE820" i="6"/>
  <c r="DS820" i="6" s="1"/>
  <c r="DT820" i="6" s="1"/>
  <c r="DF820" i="6"/>
  <c r="DU820" i="6" s="1"/>
  <c r="DV820" i="6" s="1"/>
  <c r="DG820" i="6"/>
  <c r="DW820" i="6" s="1"/>
  <c r="DX820" i="6" s="1"/>
  <c r="EE820" i="6"/>
  <c r="EF820" i="6" s="1"/>
  <c r="DK816" i="6" l="1"/>
  <c r="EE816" i="6" s="1"/>
  <c r="EF816" i="6" s="1"/>
  <c r="DH816" i="6"/>
  <c r="DY816" i="6" s="1"/>
  <c r="DZ816" i="6" s="1"/>
  <c r="DG816" i="6"/>
  <c r="DW816" i="6" s="1"/>
  <c r="DX816" i="6" s="1"/>
  <c r="DF816" i="6"/>
  <c r="DU816" i="6" s="1"/>
  <c r="DV816" i="6" s="1"/>
  <c r="DE816" i="6"/>
  <c r="DS816" i="6" s="1"/>
  <c r="DT816" i="6" s="1"/>
  <c r="DD816" i="6"/>
  <c r="DQ816" i="6" s="1"/>
  <c r="DR816" i="6" s="1"/>
  <c r="DH821" i="6" l="1"/>
  <c r="DY821" i="6" s="1"/>
  <c r="DZ821" i="6" s="1"/>
  <c r="DG821" i="6"/>
  <c r="DW821" i="6" s="1"/>
  <c r="DX821" i="6" s="1"/>
  <c r="DF821" i="6"/>
  <c r="DU821" i="6" s="1"/>
  <c r="DV821" i="6" s="1"/>
  <c r="EO821" i="6" s="1"/>
  <c r="DE821" i="6"/>
  <c r="DS821" i="6" s="1"/>
  <c r="DT821" i="6" s="1"/>
  <c r="DD821" i="6"/>
  <c r="DQ821" i="6" s="1"/>
  <c r="DR821" i="6" s="1"/>
  <c r="CZ821" i="6"/>
  <c r="DO863" i="6"/>
  <c r="DP863" i="6" s="1"/>
  <c r="DM863" i="6"/>
  <c r="DH863" i="6"/>
  <c r="DY863" i="6" s="1"/>
  <c r="DZ863" i="6" s="1"/>
  <c r="DG863" i="6"/>
  <c r="DW863" i="6" s="1"/>
  <c r="DX863" i="6" s="1"/>
  <c r="DF863" i="6"/>
  <c r="DU863" i="6" s="1"/>
  <c r="DV863" i="6" s="1"/>
  <c r="DE863" i="6"/>
  <c r="DS863" i="6" s="1"/>
  <c r="DT863" i="6" s="1"/>
  <c r="DD863" i="6"/>
  <c r="DQ863" i="6" s="1"/>
  <c r="DR863" i="6" s="1"/>
  <c r="DO857" i="6"/>
  <c r="DP857" i="6" s="1"/>
  <c r="DM857" i="6"/>
  <c r="DH857" i="6"/>
  <c r="DY857" i="6" s="1"/>
  <c r="DZ857" i="6" s="1"/>
  <c r="DG857" i="6"/>
  <c r="DW857" i="6" s="1"/>
  <c r="DX857" i="6" s="1"/>
  <c r="DF857" i="6"/>
  <c r="DU857" i="6" s="1"/>
  <c r="DV857" i="6" s="1"/>
  <c r="DE857" i="6"/>
  <c r="DS857" i="6" s="1"/>
  <c r="DT857" i="6" s="1"/>
  <c r="DD857" i="6"/>
  <c r="DQ857" i="6" s="1"/>
  <c r="DR857" i="6" s="1"/>
  <c r="EE821" i="6" l="1"/>
  <c r="EF821" i="6" s="1"/>
  <c r="DK821" i="6"/>
  <c r="DN863" i="6"/>
  <c r="EE863" i="6"/>
  <c r="EF863" i="6" s="1"/>
  <c r="EE857" i="6"/>
  <c r="EF857" i="6" s="1"/>
  <c r="DN857" i="6"/>
  <c r="DK863" i="6"/>
  <c r="DK857" i="6"/>
  <c r="AP1099" i="6"/>
  <c r="AJ1099" i="6"/>
  <c r="AN1099" i="6" s="1"/>
  <c r="AO1099" i="6" s="1"/>
  <c r="AD1099" i="6"/>
  <c r="DO1099" i="6"/>
  <c r="DP1099" i="6" s="1"/>
  <c r="BE1099" i="6"/>
  <c r="ES1099" i="6" s="1"/>
  <c r="AY1099" i="6"/>
  <c r="AZ1099" i="6" s="1"/>
  <c r="AT1099" i="6"/>
  <c r="AH1099" i="6"/>
  <c r="AI1099" i="6" s="1"/>
  <c r="AA1099" i="6"/>
  <c r="U1099" i="6"/>
  <c r="V1099" i="6" s="1"/>
  <c r="AB1099" i="6" l="1"/>
  <c r="EJ1099" i="6" s="1"/>
  <c r="AA1095" i="6"/>
  <c r="BF1099" i="6"/>
  <c r="ET1099" i="6" s="1"/>
  <c r="EH1099" i="6"/>
  <c r="W1099" i="6"/>
  <c r="EL1099" i="6"/>
  <c r="EN1099" i="6"/>
  <c r="EP1099" i="6"/>
  <c r="AU1099" i="6"/>
  <c r="ER1099" i="6"/>
  <c r="BA1099" i="6"/>
  <c r="EG1099" i="6"/>
  <c r="EI1099" i="6"/>
  <c r="EK1099" i="6"/>
  <c r="EM1099" i="6"/>
  <c r="EO1099" i="6"/>
  <c r="EQ1099" i="6"/>
  <c r="EY1099" i="6"/>
  <c r="BW1099" i="6"/>
  <c r="AC1099" i="6" l="1"/>
  <c r="EZ1099" i="6"/>
  <c r="CF1099" i="6"/>
  <c r="CA1099" i="6"/>
  <c r="CG1099" i="6" s="1"/>
  <c r="BG1099" i="6"/>
  <c r="EY828" i="6" l="1"/>
  <c r="EZ828" i="6"/>
  <c r="EM1131" i="6"/>
  <c r="DV1127" i="6"/>
  <c r="DU1127" i="6" s="1"/>
  <c r="EM1049" i="6"/>
  <c r="EM1054" i="6"/>
  <c r="EM1059" i="6"/>
  <c r="EM1067" i="6"/>
  <c r="EL983" i="6" l="1"/>
  <c r="EK983" i="6"/>
  <c r="EK982" i="6" s="1"/>
  <c r="DT1066" i="6" l="1"/>
  <c r="DX1094" i="6"/>
  <c r="DW1094" i="6" s="1"/>
  <c r="DV1094" i="6"/>
  <c r="DU1094" i="6" s="1"/>
  <c r="DT1094" i="6"/>
  <c r="DS1094" i="6" s="1"/>
  <c r="DC1094" i="6"/>
  <c r="DP1094" i="6" s="1"/>
  <c r="DO1094" i="6" s="1"/>
  <c r="DD1094" i="6"/>
  <c r="DR1094" i="6" s="1"/>
  <c r="DQ1094" i="6" s="1"/>
  <c r="DX1127" i="6"/>
  <c r="DW1127" i="6" s="1"/>
  <c r="DT1127" i="6"/>
  <c r="DS1127" i="6" s="1"/>
  <c r="DS1066" i="6" l="1"/>
  <c r="EM1066" i="6"/>
  <c r="DK439" i="6"/>
  <c r="EE439" i="6" s="1"/>
  <c r="EF439" i="6" s="1"/>
  <c r="DK434" i="6"/>
  <c r="EE434" i="6" s="1"/>
  <c r="EF434" i="6" s="1"/>
  <c r="DB394" i="6"/>
  <c r="BV969" i="6" l="1"/>
  <c r="BW1068" i="6" l="1"/>
  <c r="BE1068" i="6"/>
  <c r="ES1068" i="6" s="1"/>
  <c r="AY1068" i="6"/>
  <c r="AZ1068" i="6" s="1"/>
  <c r="AS1068" i="6"/>
  <c r="EO1068" i="6" s="1"/>
  <c r="EK1068" i="6"/>
  <c r="AB1068" i="6"/>
  <c r="U1068" i="6"/>
  <c r="EG1068" i="6" s="1"/>
  <c r="DQ1060" i="6"/>
  <c r="DR1060" i="6" s="1"/>
  <c r="DO1060" i="6"/>
  <c r="DP1060" i="6" s="1"/>
  <c r="BW1060" i="6"/>
  <c r="BE1060" i="6"/>
  <c r="BF1060" i="6" s="1"/>
  <c r="ET1060" i="6" s="1"/>
  <c r="AY1060" i="6"/>
  <c r="EQ1060" i="6" s="1"/>
  <c r="AS1060" i="6"/>
  <c r="AT1060" i="6" s="1"/>
  <c r="AH1060" i="6"/>
  <c r="U1060" i="6"/>
  <c r="V1060" i="6" s="1"/>
  <c r="EH1055" i="6"/>
  <c r="EG1055" i="6"/>
  <c r="BW1055" i="6"/>
  <c r="BE1055" i="6"/>
  <c r="ES1055" i="6" s="1"/>
  <c r="AY1055" i="6"/>
  <c r="EQ1055" i="6" s="1"/>
  <c r="AS1055" i="6"/>
  <c r="AT1055" i="6" s="1"/>
  <c r="AH1055" i="6"/>
  <c r="EL1055" i="6" s="1"/>
  <c r="EI1055" i="6"/>
  <c r="DT1048" i="6"/>
  <c r="DR1048" i="6"/>
  <c r="DQ1048" i="6" s="1"/>
  <c r="DP1048" i="6"/>
  <c r="DO1048" i="6" s="1"/>
  <c r="EH1050" i="6"/>
  <c r="EG1050" i="6"/>
  <c r="BE1050" i="6"/>
  <c r="BF1050" i="6" s="1"/>
  <c r="ET1050" i="6" s="1"/>
  <c r="AY1050" i="6"/>
  <c r="EQ1050" i="6" s="1"/>
  <c r="AS1050" i="6"/>
  <c r="AT1050" i="6" s="1"/>
  <c r="AH1050" i="6"/>
  <c r="EL1050" i="6" s="1"/>
  <c r="EI1050" i="6"/>
  <c r="EK1045" i="6"/>
  <c r="EZ1045" i="6"/>
  <c r="CF1045" i="6"/>
  <c r="CA1045" i="6"/>
  <c r="CG1045" i="6" s="1"/>
  <c r="CE1045" i="6"/>
  <c r="BE1045" i="6"/>
  <c r="BF1045" i="6" s="1"/>
  <c r="AY1045" i="6"/>
  <c r="EQ1045" i="6" s="1"/>
  <c r="AS1045" i="6"/>
  <c r="AT1045" i="6" s="1"/>
  <c r="AM1045" i="6"/>
  <c r="EJ1045" i="6"/>
  <c r="EI1034" i="6"/>
  <c r="EH1034" i="6"/>
  <c r="EG1034" i="6"/>
  <c r="BE1034" i="6"/>
  <c r="ES1034" i="6" s="1"/>
  <c r="AY1034" i="6"/>
  <c r="EQ1034" i="6" s="1"/>
  <c r="AS1034" i="6"/>
  <c r="AT1034" i="6" s="1"/>
  <c r="AM1034" i="6"/>
  <c r="AB1034" i="6"/>
  <c r="EJ1034" i="6" s="1"/>
  <c r="EG964" i="6"/>
  <c r="DT964" i="6"/>
  <c r="DT960" i="6" s="1"/>
  <c r="DR964" i="6"/>
  <c r="DP964" i="6"/>
  <c r="DM964" i="6"/>
  <c r="CE964" i="6"/>
  <c r="BE964" i="6"/>
  <c r="BF964" i="6" s="1"/>
  <c r="AY964" i="6"/>
  <c r="AZ964" i="6" s="1"/>
  <c r="AS964" i="6"/>
  <c r="EO964" i="6" s="1"/>
  <c r="AB964" i="6"/>
  <c r="DS1048" i="6" l="1"/>
  <c r="EL1034" i="6"/>
  <c r="DO964" i="6"/>
  <c r="AH964" i="6"/>
  <c r="AI964" i="6" s="1"/>
  <c r="DQ964" i="6"/>
  <c r="DS964" i="6"/>
  <c r="DS960" i="6" s="1"/>
  <c r="V964" i="6"/>
  <c r="EH964" i="6" s="1"/>
  <c r="AN1045" i="6"/>
  <c r="EM1045" i="6"/>
  <c r="AN1034" i="6"/>
  <c r="EM1034" i="6"/>
  <c r="AN1050" i="6"/>
  <c r="EM1050" i="6"/>
  <c r="AN1055" i="6"/>
  <c r="EM1055" i="6"/>
  <c r="AN1060" i="6"/>
  <c r="EM1060" i="6"/>
  <c r="AN1068" i="6"/>
  <c r="EM1068" i="6"/>
  <c r="EI1060" i="6"/>
  <c r="EL1060" i="6"/>
  <c r="ES1050" i="6"/>
  <c r="ES1060" i="6"/>
  <c r="ES964" i="6"/>
  <c r="BF1034" i="6"/>
  <c r="ET1034" i="6" s="1"/>
  <c r="BV1034" i="6"/>
  <c r="BW1034" i="6" s="1"/>
  <c r="CA1034" i="6" s="1"/>
  <c r="CG1034" i="6" s="1"/>
  <c r="EK1050" i="6"/>
  <c r="AT1068" i="6"/>
  <c r="AU1068" i="6" s="1"/>
  <c r="EQ1068" i="6"/>
  <c r="EO1060" i="6"/>
  <c r="AT964" i="6"/>
  <c r="EP964" i="6" s="1"/>
  <c r="AH1045" i="6"/>
  <c r="EO1050" i="6"/>
  <c r="BF1055" i="6"/>
  <c r="ET1055" i="6" s="1"/>
  <c r="EK1055" i="6"/>
  <c r="EK1034" i="6"/>
  <c r="EO1045" i="6"/>
  <c r="EO1055" i="6"/>
  <c r="EM964" i="6"/>
  <c r="EO1034" i="6"/>
  <c r="EG1060" i="6"/>
  <c r="V1068" i="6"/>
  <c r="W1068" i="6" s="1"/>
  <c r="EI1068" i="6"/>
  <c r="EJ1068" i="6"/>
  <c r="AC1068" i="6"/>
  <c r="EZ1068" i="6"/>
  <c r="CF1068" i="6"/>
  <c r="CA1068" i="6"/>
  <c r="CG1068" i="6" s="1"/>
  <c r="ER1068" i="6"/>
  <c r="BA1068" i="6"/>
  <c r="EY1068" i="6"/>
  <c r="AH1068" i="6"/>
  <c r="BF1068" i="6"/>
  <c r="CE1068" i="6"/>
  <c r="EK1060" i="6"/>
  <c r="CE1060" i="6"/>
  <c r="AU1060" i="6"/>
  <c r="EP1060" i="6"/>
  <c r="EZ1060" i="6"/>
  <c r="CF1060" i="6"/>
  <c r="CA1060" i="6"/>
  <c r="CG1060" i="6" s="1"/>
  <c r="W1060" i="6"/>
  <c r="EH1060" i="6"/>
  <c r="AB1060" i="6"/>
  <c r="AI1060" i="6"/>
  <c r="AZ1060" i="6"/>
  <c r="BG1060" i="6"/>
  <c r="EY1060" i="6"/>
  <c r="CE1055" i="6"/>
  <c r="AU1055" i="6"/>
  <c r="EP1055" i="6"/>
  <c r="EZ1055" i="6"/>
  <c r="CF1055" i="6"/>
  <c r="CA1055" i="6"/>
  <c r="CG1055" i="6" s="1"/>
  <c r="AB1055" i="6"/>
  <c r="AI1055" i="6"/>
  <c r="AZ1055" i="6"/>
  <c r="EY1055" i="6"/>
  <c r="CE1050" i="6"/>
  <c r="AU1050" i="6"/>
  <c r="EP1050" i="6"/>
  <c r="EZ1050" i="6"/>
  <c r="CF1050" i="6"/>
  <c r="CA1050" i="6"/>
  <c r="CG1050" i="6" s="1"/>
  <c r="AB1050" i="6"/>
  <c r="AI1050" i="6"/>
  <c r="AZ1050" i="6"/>
  <c r="BG1050" i="6"/>
  <c r="EY1050" i="6"/>
  <c r="EI1045" i="6"/>
  <c r="EY1045" i="6"/>
  <c r="EP1045" i="6"/>
  <c r="AU1045" i="6"/>
  <c r="W1045" i="6"/>
  <c r="EH1045" i="6"/>
  <c r="BG1045" i="6"/>
  <c r="ET1045" i="6"/>
  <c r="EG1045" i="6"/>
  <c r="ES1045" i="6"/>
  <c r="AC1045" i="6"/>
  <c r="AZ1045" i="6"/>
  <c r="AU1034" i="6"/>
  <c r="EP1034" i="6"/>
  <c r="AZ1034" i="6"/>
  <c r="AC1034" i="6"/>
  <c r="EK964" i="6"/>
  <c r="ER964" i="6"/>
  <c r="BA964" i="6"/>
  <c r="BG964" i="6"/>
  <c r="ET964" i="6"/>
  <c r="AC964" i="6"/>
  <c r="AN964" i="6"/>
  <c r="AO964" i="6" s="1"/>
  <c r="BW964" i="6"/>
  <c r="EI964" i="6"/>
  <c r="EQ964" i="6"/>
  <c r="EE964" i="6" l="1"/>
  <c r="AI1034" i="6"/>
  <c r="EJ964" i="6"/>
  <c r="EN1060" i="6"/>
  <c r="AO1060" i="6"/>
  <c r="EN1050" i="6"/>
  <c r="AO1050" i="6"/>
  <c r="EN1045" i="6"/>
  <c r="AO1045" i="6"/>
  <c r="EN1068" i="6"/>
  <c r="AO1068" i="6"/>
  <c r="EN1055" i="6"/>
  <c r="AO1055" i="6"/>
  <c r="EN1034" i="6"/>
  <c r="AO1034" i="6"/>
  <c r="EL964" i="6"/>
  <c r="W964" i="6"/>
  <c r="EY1034" i="6"/>
  <c r="CF1034" i="6"/>
  <c r="EH1068" i="6"/>
  <c r="EZ1034" i="6"/>
  <c r="BG1034" i="6"/>
  <c r="EP1068" i="6"/>
  <c r="CE1034" i="6"/>
  <c r="AI1045" i="6"/>
  <c r="EL1045" i="6"/>
  <c r="AU964" i="6"/>
  <c r="BG1055" i="6"/>
  <c r="EL1068" i="6"/>
  <c r="AI1068" i="6"/>
  <c r="ET1068" i="6"/>
  <c r="BG1068" i="6"/>
  <c r="EJ1060" i="6"/>
  <c r="AC1060" i="6"/>
  <c r="ER1060" i="6"/>
  <c r="BA1060" i="6"/>
  <c r="ER1055" i="6"/>
  <c r="BA1055" i="6"/>
  <c r="EJ1055" i="6"/>
  <c r="AC1055" i="6"/>
  <c r="ER1050" i="6"/>
  <c r="BA1050" i="6"/>
  <c r="EJ1050" i="6"/>
  <c r="AC1050" i="6"/>
  <c r="ER1045" i="6"/>
  <c r="BA1045" i="6"/>
  <c r="ER1034" i="6"/>
  <c r="BA1034" i="6"/>
  <c r="EN964" i="6"/>
  <c r="CA964" i="6"/>
  <c r="CG964" i="6" s="1"/>
  <c r="CF964" i="6"/>
  <c r="DW235" i="6"/>
  <c r="DX235" i="6"/>
  <c r="DY235" i="6"/>
  <c r="DZ235" i="6"/>
  <c r="DS993" i="6"/>
  <c r="DT993" i="6"/>
  <c r="DU993" i="6"/>
  <c r="DV993" i="6"/>
  <c r="DW993" i="6"/>
  <c r="DX993" i="6"/>
  <c r="DY993" i="6"/>
  <c r="DZ993" i="6"/>
  <c r="DS1083" i="6"/>
  <c r="DT1083" i="6"/>
  <c r="DU1083" i="6"/>
  <c r="DV1083" i="6"/>
  <c r="DW1083" i="6"/>
  <c r="DX1083" i="6"/>
  <c r="DY1083" i="6"/>
  <c r="DZ1083" i="6"/>
  <c r="DY1136" i="6"/>
  <c r="DZ1136" i="6"/>
  <c r="DY1133" i="6"/>
  <c r="DZ1133" i="6"/>
  <c r="DY1129" i="6"/>
  <c r="DZ1129" i="6"/>
  <c r="DS1126" i="6"/>
  <c r="DT1126" i="6"/>
  <c r="DU1126" i="6"/>
  <c r="DV1126" i="6"/>
  <c r="DW1126" i="6"/>
  <c r="DX1126" i="6"/>
  <c r="DY1126" i="6"/>
  <c r="DZ1126" i="6"/>
  <c r="DS925" i="6"/>
  <c r="DT925" i="6"/>
  <c r="DU925" i="6"/>
  <c r="DV925" i="6"/>
  <c r="DW925" i="6"/>
  <c r="DX925" i="6"/>
  <c r="DY925" i="6"/>
  <c r="DZ925" i="6"/>
  <c r="DY977" i="6"/>
  <c r="DZ977" i="6"/>
  <c r="DW978" i="6"/>
  <c r="DW977" i="6" s="1"/>
  <c r="DU978" i="6"/>
  <c r="DU977" i="6" s="1"/>
  <c r="DS978" i="6"/>
  <c r="DS977" i="6" s="1"/>
  <c r="DK1127" i="6"/>
  <c r="EF1127" i="6" s="1"/>
  <c r="DD1084" i="6"/>
  <c r="DR1084" i="6" s="1"/>
  <c r="DQ1084" i="6" s="1"/>
  <c r="DC1084" i="6"/>
  <c r="DP1084" i="6" s="1"/>
  <c r="DO1084" i="6" s="1"/>
  <c r="DB1084" i="6"/>
  <c r="DN1084" i="6" s="1"/>
  <c r="DM1084" i="6" s="1"/>
  <c r="DD1078" i="6"/>
  <c r="DC1078" i="6"/>
  <c r="DB1078" i="6"/>
  <c r="DC1072" i="6"/>
  <c r="DK1041" i="6"/>
  <c r="EF1041" i="6" s="1"/>
  <c r="DK1000" i="6"/>
  <c r="CK1000" i="6"/>
  <c r="CK1007" i="6"/>
  <c r="CP1007" i="6" s="1"/>
  <c r="DB996" i="6"/>
  <c r="DC996" i="6"/>
  <c r="DO935" i="6"/>
  <c r="DM935" i="6"/>
  <c r="DN935" i="6" s="1"/>
  <c r="DK429" i="6"/>
  <c r="EE429" i="6" s="1"/>
  <c r="EF429" i="6" s="1"/>
  <c r="DK424" i="6"/>
  <c r="EE424" i="6" s="1"/>
  <c r="EF424" i="6" s="1"/>
  <c r="DK419" i="6"/>
  <c r="EE419" i="6" s="1"/>
  <c r="EF419" i="6" s="1"/>
  <c r="DK414" i="6"/>
  <c r="EE414" i="6" s="1"/>
  <c r="EF414" i="6" s="1"/>
  <c r="DK404" i="6"/>
  <c r="EE404" i="6" s="1"/>
  <c r="EF404" i="6" s="1"/>
  <c r="DK399" i="6"/>
  <c r="EE399" i="6" s="1"/>
  <c r="EF399" i="6" s="1"/>
  <c r="DK394" i="6"/>
  <c r="EE394" i="6" s="1"/>
  <c r="EF394" i="6" s="1"/>
  <c r="DK388" i="6"/>
  <c r="EE388" i="6" s="1"/>
  <c r="EF964" i="6" l="1"/>
  <c r="EE3" i="6"/>
  <c r="EE1041" i="6"/>
  <c r="EF1126" i="6"/>
  <c r="EF1186" i="6" s="1"/>
  <c r="EE1127" i="6"/>
  <c r="EE1126" i="6" s="1"/>
  <c r="EE1186" i="6" s="1"/>
  <c r="EE387" i="6"/>
  <c r="EF388" i="6"/>
  <c r="EF387" i="6" s="1"/>
  <c r="DN1000" i="6"/>
  <c r="DM1000" i="6" s="1"/>
  <c r="DR978" i="6"/>
  <c r="DQ978" i="6" s="1"/>
  <c r="DK978" i="6"/>
  <c r="EF978" i="6" s="1"/>
  <c r="EZ964" i="6"/>
  <c r="DK1084" i="6"/>
  <c r="DV977" i="6"/>
  <c r="DX977" i="6"/>
  <c r="DT977" i="6"/>
  <c r="DK1078" i="6"/>
  <c r="EF1078" i="6" s="1"/>
  <c r="DK996" i="6"/>
  <c r="EF996" i="6" s="1"/>
  <c r="DK309" i="6"/>
  <c r="EE309" i="6" s="1"/>
  <c r="DK371" i="6"/>
  <c r="EE371" i="6" s="1"/>
  <c r="DK9" i="6"/>
  <c r="AM246" i="6"/>
  <c r="AN246" i="6"/>
  <c r="AO246" i="6" s="1"/>
  <c r="AS246" i="6"/>
  <c r="AT246" i="6"/>
  <c r="AU246" i="6" s="1"/>
  <c r="AY246" i="6"/>
  <c r="AZ246" i="6"/>
  <c r="BA246" i="6" s="1"/>
  <c r="BG246" i="6"/>
  <c r="BF235" i="6"/>
  <c r="BE235" i="6"/>
  <c r="AZ235" i="6"/>
  <c r="AY235" i="6"/>
  <c r="AM234" i="6"/>
  <c r="AN234" i="6"/>
  <c r="AO234" i="6" s="1"/>
  <c r="AS234" i="6"/>
  <c r="AT234" i="6"/>
  <c r="AU234" i="6" s="1"/>
  <c r="BA234" i="6"/>
  <c r="BG234" i="6"/>
  <c r="BV234" i="6"/>
  <c r="BW234" i="6" s="1"/>
  <c r="CA234" i="6" s="1"/>
  <c r="BF207" i="6"/>
  <c r="BE207" i="6"/>
  <c r="AZ207" i="6"/>
  <c r="AY207" i="6"/>
  <c r="BF27" i="6"/>
  <c r="BE27" i="6"/>
  <c r="AZ27" i="6"/>
  <c r="AY27" i="6"/>
  <c r="BF10" i="6"/>
  <c r="BE10" i="6"/>
  <c r="AH10" i="6"/>
  <c r="CG1145" i="6"/>
  <c r="CG1144" i="6"/>
  <c r="CF1144" i="6"/>
  <c r="CE1144" i="6"/>
  <c r="CG1142" i="6"/>
  <c r="CG1141" i="6"/>
  <c r="CF1141" i="6"/>
  <c r="CE1141" i="6"/>
  <c r="CE1131" i="6"/>
  <c r="CE1130" i="6"/>
  <c r="CE1121" i="6"/>
  <c r="CF1112" i="6"/>
  <c r="CE1112" i="6"/>
  <c r="CE1109" i="6"/>
  <c r="CE1108" i="6"/>
  <c r="CF1082" i="6"/>
  <c r="CF1072" i="6"/>
  <c r="CE1066" i="6"/>
  <c r="CE1064" i="6"/>
  <c r="CE1057" i="6"/>
  <c r="CE1052" i="6"/>
  <c r="CF1047" i="6"/>
  <c r="CE1047" i="6"/>
  <c r="CF1044" i="6"/>
  <c r="CF1043" i="6"/>
  <c r="CE1043" i="6"/>
  <c r="CE1040" i="6"/>
  <c r="CE1032" i="6"/>
  <c r="CE1019" i="6"/>
  <c r="CE1018" i="6"/>
  <c r="CE1017" i="6"/>
  <c r="CE1016" i="6"/>
  <c r="CE1015" i="6"/>
  <c r="CE1014" i="6"/>
  <c r="CE1013" i="6"/>
  <c r="CE1012" i="6"/>
  <c r="CE1011" i="6"/>
  <c r="CE1010" i="6"/>
  <c r="CE1009" i="6"/>
  <c r="CE1008" i="6"/>
  <c r="CF983" i="6"/>
  <c r="CE968" i="6"/>
  <c r="CE959" i="6"/>
  <c r="CE958" i="6"/>
  <c r="CE957" i="6"/>
  <c r="CE956" i="6"/>
  <c r="CE955" i="6"/>
  <c r="CE954" i="6"/>
  <c r="CE953" i="6"/>
  <c r="CE952" i="6"/>
  <c r="CE951" i="6"/>
  <c r="CF935" i="6"/>
  <c r="CE935" i="6"/>
  <c r="CF931" i="6"/>
  <c r="CE931" i="6"/>
  <c r="CE927" i="6"/>
  <c r="CE888" i="6"/>
  <c r="CF887" i="6"/>
  <c r="CE887" i="6"/>
  <c r="CG882" i="6"/>
  <c r="CG881" i="6"/>
  <c r="CF881" i="6"/>
  <c r="CE881" i="6"/>
  <c r="CG879" i="6"/>
  <c r="CG878" i="6"/>
  <c r="CF878" i="6"/>
  <c r="CE878" i="6"/>
  <c r="CG877" i="6"/>
  <c r="CF877" i="6"/>
  <c r="CE877" i="6"/>
  <c r="CG876" i="6"/>
  <c r="CF876" i="6"/>
  <c r="CE876" i="6"/>
  <c r="CG874" i="6"/>
  <c r="CG873" i="6"/>
  <c r="CF873" i="6"/>
  <c r="CE873" i="6"/>
  <c r="CG872" i="6"/>
  <c r="CF872" i="6"/>
  <c r="CE872" i="6"/>
  <c r="CG871" i="6"/>
  <c r="CF871" i="6"/>
  <c r="CE871" i="6"/>
  <c r="CG869" i="6"/>
  <c r="CG868" i="6"/>
  <c r="CF868" i="6"/>
  <c r="CE868" i="6"/>
  <c r="CG867" i="6"/>
  <c r="CF867" i="6"/>
  <c r="CE867" i="6"/>
  <c r="CG866" i="6"/>
  <c r="CF866" i="6"/>
  <c r="CE866" i="6"/>
  <c r="CG863" i="6"/>
  <c r="CG862" i="6"/>
  <c r="CF862" i="6"/>
  <c r="CE862" i="6"/>
  <c r="CG861" i="6"/>
  <c r="CF861" i="6"/>
  <c r="CE861" i="6"/>
  <c r="CG860" i="6"/>
  <c r="CF860" i="6"/>
  <c r="CE860" i="6"/>
  <c r="CG857" i="6"/>
  <c r="CG856" i="6"/>
  <c r="CF856" i="6"/>
  <c r="CE856" i="6"/>
  <c r="CG855" i="6"/>
  <c r="CF855" i="6"/>
  <c r="CE855" i="6"/>
  <c r="CG854" i="6"/>
  <c r="CF854" i="6"/>
  <c r="CE854" i="6"/>
  <c r="CG850" i="6"/>
  <c r="CG849" i="6"/>
  <c r="CF849" i="6"/>
  <c r="CE849" i="6"/>
  <c r="CG848" i="6"/>
  <c r="CF848" i="6"/>
  <c r="CE848" i="6"/>
  <c r="CG847" i="6"/>
  <c r="CF847" i="6"/>
  <c r="CE847" i="6"/>
  <c r="CG842" i="6"/>
  <c r="CG841" i="6"/>
  <c r="CF841" i="6"/>
  <c r="CE841" i="6"/>
  <c r="CG840" i="6"/>
  <c r="CF840" i="6"/>
  <c r="CE840" i="6"/>
  <c r="CG835" i="6"/>
  <c r="CG834" i="6"/>
  <c r="CF834" i="6"/>
  <c r="CE834" i="6"/>
  <c r="CG833" i="6"/>
  <c r="CF833" i="6"/>
  <c r="CE833" i="6"/>
  <c r="CG832" i="6"/>
  <c r="CF832" i="6"/>
  <c r="CE832" i="6"/>
  <c r="CG827" i="6"/>
  <c r="CG826" i="6"/>
  <c r="CF826" i="6"/>
  <c r="CE826" i="6"/>
  <c r="CG825" i="6"/>
  <c r="CF825" i="6"/>
  <c r="CE825" i="6"/>
  <c r="CG824" i="6"/>
  <c r="CF824" i="6"/>
  <c r="CE824" i="6"/>
  <c r="CG821" i="6"/>
  <c r="CG820" i="6"/>
  <c r="CF820" i="6"/>
  <c r="CE820" i="6"/>
  <c r="CG819" i="6"/>
  <c r="CF819" i="6"/>
  <c r="CE819" i="6"/>
  <c r="CG816" i="6"/>
  <c r="CG815" i="6"/>
  <c r="CF815" i="6"/>
  <c r="CE815" i="6"/>
  <c r="CG814" i="6"/>
  <c r="CF814" i="6"/>
  <c r="CE814" i="6"/>
  <c r="CG812" i="6"/>
  <c r="CG811" i="6"/>
  <c r="CF811" i="6"/>
  <c r="CE811" i="6"/>
  <c r="CG810" i="6"/>
  <c r="CF810" i="6"/>
  <c r="CE810" i="6"/>
  <c r="CG809" i="6"/>
  <c r="CF809" i="6"/>
  <c r="CE809" i="6"/>
  <c r="CG807" i="6"/>
  <c r="CG806" i="6"/>
  <c r="CF806" i="6"/>
  <c r="CE806" i="6"/>
  <c r="CG805" i="6"/>
  <c r="CF805" i="6"/>
  <c r="CE805" i="6"/>
  <c r="CG804" i="6"/>
  <c r="CF804" i="6"/>
  <c r="CE804" i="6"/>
  <c r="CG802" i="6"/>
  <c r="CG801" i="6"/>
  <c r="CF801" i="6"/>
  <c r="CE801" i="6"/>
  <c r="CG800" i="6"/>
  <c r="CF800" i="6"/>
  <c r="CE800" i="6"/>
  <c r="CG799" i="6"/>
  <c r="CF799" i="6"/>
  <c r="CE799" i="6"/>
  <c r="CG797" i="6"/>
  <c r="CG796" i="6"/>
  <c r="CF796" i="6"/>
  <c r="CE796" i="6"/>
  <c r="CG795" i="6"/>
  <c r="CF795" i="6"/>
  <c r="CE795" i="6"/>
  <c r="CG794" i="6"/>
  <c r="CF794" i="6"/>
  <c r="CE794" i="6"/>
  <c r="CG792" i="6"/>
  <c r="CG791" i="6"/>
  <c r="CF791" i="6"/>
  <c r="CE791" i="6"/>
  <c r="CG790" i="6"/>
  <c r="CF790" i="6"/>
  <c r="CE790" i="6"/>
  <c r="CG789" i="6"/>
  <c r="CF789" i="6"/>
  <c r="CE789" i="6"/>
  <c r="CG787" i="6"/>
  <c r="CG786" i="6"/>
  <c r="CF786" i="6"/>
  <c r="CE786" i="6"/>
  <c r="CG785" i="6"/>
  <c r="CF785" i="6"/>
  <c r="CE785" i="6"/>
  <c r="CG784" i="6"/>
  <c r="CF784" i="6"/>
  <c r="CE784" i="6"/>
  <c r="CG782" i="6"/>
  <c r="CG781" i="6"/>
  <c r="CF781" i="6"/>
  <c r="CE781" i="6"/>
  <c r="CG780" i="6"/>
  <c r="CF780" i="6"/>
  <c r="CE780" i="6"/>
  <c r="CG779" i="6"/>
  <c r="CF779" i="6"/>
  <c r="CE779" i="6"/>
  <c r="CG777" i="6"/>
  <c r="CG776" i="6"/>
  <c r="CF776" i="6"/>
  <c r="CE776" i="6"/>
  <c r="CG775" i="6"/>
  <c r="CF775" i="6"/>
  <c r="CE775" i="6"/>
  <c r="CG774" i="6"/>
  <c r="CF774" i="6"/>
  <c r="CE774" i="6"/>
  <c r="CG772" i="6"/>
  <c r="CG771" i="6"/>
  <c r="CF771" i="6"/>
  <c r="CE771" i="6"/>
  <c r="CG770" i="6"/>
  <c r="CF770" i="6"/>
  <c r="CE770" i="6"/>
  <c r="CG769" i="6"/>
  <c r="CF769" i="6"/>
  <c r="CE769" i="6"/>
  <c r="CG767" i="6"/>
  <c r="CG766" i="6"/>
  <c r="CF766" i="6"/>
  <c r="CE766" i="6"/>
  <c r="CG765" i="6"/>
  <c r="CF765" i="6"/>
  <c r="CE765" i="6"/>
  <c r="CG764" i="6"/>
  <c r="CF764" i="6"/>
  <c r="CE764" i="6"/>
  <c r="CG762" i="6"/>
  <c r="CG761" i="6"/>
  <c r="CF761" i="6"/>
  <c r="CE761" i="6"/>
  <c r="CG760" i="6"/>
  <c r="CF760" i="6"/>
  <c r="CE760" i="6"/>
  <c r="CG759" i="6"/>
  <c r="CF759" i="6"/>
  <c r="CE759" i="6"/>
  <c r="CG757" i="6"/>
  <c r="CG756" i="6"/>
  <c r="CF756" i="6"/>
  <c r="CE756" i="6"/>
  <c r="CG755" i="6"/>
  <c r="CF755" i="6"/>
  <c r="CE755" i="6"/>
  <c r="CG754" i="6"/>
  <c r="CF754" i="6"/>
  <c r="CE754" i="6"/>
  <c r="CG752" i="6"/>
  <c r="CG751" i="6"/>
  <c r="CF751" i="6"/>
  <c r="CE751" i="6"/>
  <c r="CG750" i="6"/>
  <c r="CF750" i="6"/>
  <c r="CE750" i="6"/>
  <c r="CG749" i="6"/>
  <c r="CF749" i="6"/>
  <c r="CE749" i="6"/>
  <c r="CG747" i="6"/>
  <c r="CG746" i="6"/>
  <c r="CF746" i="6"/>
  <c r="CE746" i="6"/>
  <c r="CG745" i="6"/>
  <c r="CF745" i="6"/>
  <c r="CE745" i="6"/>
  <c r="CG744" i="6"/>
  <c r="CF744" i="6"/>
  <c r="CE744" i="6"/>
  <c r="CG742" i="6"/>
  <c r="CG741" i="6"/>
  <c r="CF741" i="6"/>
  <c r="CE741" i="6"/>
  <c r="CG740" i="6"/>
  <c r="CF740" i="6"/>
  <c r="CE740" i="6"/>
  <c r="CG739" i="6"/>
  <c r="CF739" i="6"/>
  <c r="CE739" i="6"/>
  <c r="CG737" i="6"/>
  <c r="CG736" i="6"/>
  <c r="CF736" i="6"/>
  <c r="CE736" i="6"/>
  <c r="CG735" i="6"/>
  <c r="CF735" i="6"/>
  <c r="CE735" i="6"/>
  <c r="CG734" i="6"/>
  <c r="CF734" i="6"/>
  <c r="CE734" i="6"/>
  <c r="CG732" i="6"/>
  <c r="CG731" i="6"/>
  <c r="CF731" i="6"/>
  <c r="CE731" i="6"/>
  <c r="CG730" i="6"/>
  <c r="CF730" i="6"/>
  <c r="CE730" i="6"/>
  <c r="CG729" i="6"/>
  <c r="CF729" i="6"/>
  <c r="CE729" i="6"/>
  <c r="CG727" i="6"/>
  <c r="CG726" i="6"/>
  <c r="CF726" i="6"/>
  <c r="CE726" i="6"/>
  <c r="CG725" i="6"/>
  <c r="CF725" i="6"/>
  <c r="CE725" i="6"/>
  <c r="CG724" i="6"/>
  <c r="CF724" i="6"/>
  <c r="CE724" i="6"/>
  <c r="CG722" i="6"/>
  <c r="CG721" i="6"/>
  <c r="CF721" i="6"/>
  <c r="CE721" i="6"/>
  <c r="CG720" i="6"/>
  <c r="CF720" i="6"/>
  <c r="CE720" i="6"/>
  <c r="CG719" i="6"/>
  <c r="CF719" i="6"/>
  <c r="CE719" i="6"/>
  <c r="CG717" i="6"/>
  <c r="CG716" i="6"/>
  <c r="CF716" i="6"/>
  <c r="CE716" i="6"/>
  <c r="CG715" i="6"/>
  <c r="CF715" i="6"/>
  <c r="CE715" i="6"/>
  <c r="CG714" i="6"/>
  <c r="CF714" i="6"/>
  <c r="CE714" i="6"/>
  <c r="CG712" i="6"/>
  <c r="CG711" i="6"/>
  <c r="CF711" i="6"/>
  <c r="CE711" i="6"/>
  <c r="CG710" i="6"/>
  <c r="CF710" i="6"/>
  <c r="CE710" i="6"/>
  <c r="CG709" i="6"/>
  <c r="CF709" i="6"/>
  <c r="CE709" i="6"/>
  <c r="CG707" i="6"/>
  <c r="CG706" i="6"/>
  <c r="CF706" i="6"/>
  <c r="CE706" i="6"/>
  <c r="CG705" i="6"/>
  <c r="CF705" i="6"/>
  <c r="CE705" i="6"/>
  <c r="CG704" i="6"/>
  <c r="CF704" i="6"/>
  <c r="CE704" i="6"/>
  <c r="CG702" i="6"/>
  <c r="CG701" i="6"/>
  <c r="CF701" i="6"/>
  <c r="CE701" i="6"/>
  <c r="CG700" i="6"/>
  <c r="CF700" i="6"/>
  <c r="CE700" i="6"/>
  <c r="CG699" i="6"/>
  <c r="CF699" i="6"/>
  <c r="CE699" i="6"/>
  <c r="CG697" i="6"/>
  <c r="CG696" i="6"/>
  <c r="CF696" i="6"/>
  <c r="CE696" i="6"/>
  <c r="CG695" i="6"/>
  <c r="CF695" i="6"/>
  <c r="CE695" i="6"/>
  <c r="CG694" i="6"/>
  <c r="CF694" i="6"/>
  <c r="CE694" i="6"/>
  <c r="CG692" i="6"/>
  <c r="CG691" i="6"/>
  <c r="CF691" i="6"/>
  <c r="CE691" i="6"/>
  <c r="CG690" i="6"/>
  <c r="CF690" i="6"/>
  <c r="CE690" i="6"/>
  <c r="CG689" i="6"/>
  <c r="CF689" i="6"/>
  <c r="CE689" i="6"/>
  <c r="CG687" i="6"/>
  <c r="CG686" i="6"/>
  <c r="CF686" i="6"/>
  <c r="CE686" i="6"/>
  <c r="CG685" i="6"/>
  <c r="CF685" i="6"/>
  <c r="CE685" i="6"/>
  <c r="CG684" i="6"/>
  <c r="CF684" i="6"/>
  <c r="CE684" i="6"/>
  <c r="CG682" i="6"/>
  <c r="CG681" i="6"/>
  <c r="CF681" i="6"/>
  <c r="CE681" i="6"/>
  <c r="CG680" i="6"/>
  <c r="CF680" i="6"/>
  <c r="CE680" i="6"/>
  <c r="CG679" i="6"/>
  <c r="CF679" i="6"/>
  <c r="CE679" i="6"/>
  <c r="CG677" i="6"/>
  <c r="CG676" i="6"/>
  <c r="CF676" i="6"/>
  <c r="CE676" i="6"/>
  <c r="CG675" i="6"/>
  <c r="CF675" i="6"/>
  <c r="CE675" i="6"/>
  <c r="CG674" i="6"/>
  <c r="CF674" i="6"/>
  <c r="CE674" i="6"/>
  <c r="CG672" i="6"/>
  <c r="CG671" i="6"/>
  <c r="CF671" i="6"/>
  <c r="CE671" i="6"/>
  <c r="CG670" i="6"/>
  <c r="CF670" i="6"/>
  <c r="CE670" i="6"/>
  <c r="CG669" i="6"/>
  <c r="CF669" i="6"/>
  <c r="CE669" i="6"/>
  <c r="CG667" i="6"/>
  <c r="CG666" i="6"/>
  <c r="CF666" i="6"/>
  <c r="CE666" i="6"/>
  <c r="CG665" i="6"/>
  <c r="CF665" i="6"/>
  <c r="CE665" i="6"/>
  <c r="CG664" i="6"/>
  <c r="CF664" i="6"/>
  <c r="CE664" i="6"/>
  <c r="CG662" i="6"/>
  <c r="CG661" i="6"/>
  <c r="CF661" i="6"/>
  <c r="CE661" i="6"/>
  <c r="CG660" i="6"/>
  <c r="CF660" i="6"/>
  <c r="CE660" i="6"/>
  <c r="CG659" i="6"/>
  <c r="CF659" i="6"/>
  <c r="CE659" i="6"/>
  <c r="CG657" i="6"/>
  <c r="CG656" i="6"/>
  <c r="CF656" i="6"/>
  <c r="CE656" i="6"/>
  <c r="CG655" i="6"/>
  <c r="CF655" i="6"/>
  <c r="CE655" i="6"/>
  <c r="CG652" i="6"/>
  <c r="CG651" i="6"/>
  <c r="CF651" i="6"/>
  <c r="CE651" i="6"/>
  <c r="CG650" i="6"/>
  <c r="CF650" i="6"/>
  <c r="CE650" i="6"/>
  <c r="CG649" i="6"/>
  <c r="CF649" i="6"/>
  <c r="CE649" i="6"/>
  <c r="CG647" i="6"/>
  <c r="CG646" i="6"/>
  <c r="CF646" i="6"/>
  <c r="CE646" i="6"/>
  <c r="CG645" i="6"/>
  <c r="CF645" i="6"/>
  <c r="CE645" i="6"/>
  <c r="CG644" i="6"/>
  <c r="CF644" i="6"/>
  <c r="CE644" i="6"/>
  <c r="CG642" i="6"/>
  <c r="CG641" i="6"/>
  <c r="CF641" i="6"/>
  <c r="CE641" i="6"/>
  <c r="CG640" i="6"/>
  <c r="CF640" i="6"/>
  <c r="CE640" i="6"/>
  <c r="CG637" i="6"/>
  <c r="CG636" i="6"/>
  <c r="CF636" i="6"/>
  <c r="CE636" i="6"/>
  <c r="CG635" i="6"/>
  <c r="CF635" i="6"/>
  <c r="CE635" i="6"/>
  <c r="CG634" i="6"/>
  <c r="CF634" i="6"/>
  <c r="CE634" i="6"/>
  <c r="CG632" i="6"/>
  <c r="CG631" i="6"/>
  <c r="CF631" i="6"/>
  <c r="CE631" i="6"/>
  <c r="CG630" i="6"/>
  <c r="CF630" i="6"/>
  <c r="CE630" i="6"/>
  <c r="CG629" i="6"/>
  <c r="CF629" i="6"/>
  <c r="CE629" i="6"/>
  <c r="CG627" i="6"/>
  <c r="CG626" i="6"/>
  <c r="CF626" i="6"/>
  <c r="CE626" i="6"/>
  <c r="CG625" i="6"/>
  <c r="CF625" i="6"/>
  <c r="CE625" i="6"/>
  <c r="CG624" i="6"/>
  <c r="CF624" i="6"/>
  <c r="CE624" i="6"/>
  <c r="CG622" i="6"/>
  <c r="CG621" i="6"/>
  <c r="CF621" i="6"/>
  <c r="CE621" i="6"/>
  <c r="CG620" i="6"/>
  <c r="CF620" i="6"/>
  <c r="CE620" i="6"/>
  <c r="CG619" i="6"/>
  <c r="CF619" i="6"/>
  <c r="CE619" i="6"/>
  <c r="CG617" i="6"/>
  <c r="CG616" i="6"/>
  <c r="CF616" i="6"/>
  <c r="CE616" i="6"/>
  <c r="CG615" i="6"/>
  <c r="CF615" i="6"/>
  <c r="CE615" i="6"/>
  <c r="CG614" i="6"/>
  <c r="CF614" i="6"/>
  <c r="CE614" i="6"/>
  <c r="CG612" i="6"/>
  <c r="CG611" i="6"/>
  <c r="CF611" i="6"/>
  <c r="CE611" i="6"/>
  <c r="CG610" i="6"/>
  <c r="CF610" i="6"/>
  <c r="CE610" i="6"/>
  <c r="CG609" i="6"/>
  <c r="CF609" i="6"/>
  <c r="CE609" i="6"/>
  <c r="CG607" i="6"/>
  <c r="CG606" i="6"/>
  <c r="CF606" i="6"/>
  <c r="CE606" i="6"/>
  <c r="CG605" i="6"/>
  <c r="CF605" i="6"/>
  <c r="CE605" i="6"/>
  <c r="CG604" i="6"/>
  <c r="CF604" i="6"/>
  <c r="CE604" i="6"/>
  <c r="CG602" i="6"/>
  <c r="CG601" i="6"/>
  <c r="CF601" i="6"/>
  <c r="CE601" i="6"/>
  <c r="CG600" i="6"/>
  <c r="CF600" i="6"/>
  <c r="CE600" i="6"/>
  <c r="CG599" i="6"/>
  <c r="CF599" i="6"/>
  <c r="CE599" i="6"/>
  <c r="CG597" i="6"/>
  <c r="CG596" i="6"/>
  <c r="CF596" i="6"/>
  <c r="CE596" i="6"/>
  <c r="CG595" i="6"/>
  <c r="CF595" i="6"/>
  <c r="CE595" i="6"/>
  <c r="CG594" i="6"/>
  <c r="CF594" i="6"/>
  <c r="CE594" i="6"/>
  <c r="CG592" i="6"/>
  <c r="CG591" i="6"/>
  <c r="CF591" i="6"/>
  <c r="CE591" i="6"/>
  <c r="CG590" i="6"/>
  <c r="CF590" i="6"/>
  <c r="CE590" i="6"/>
  <c r="CG589" i="6"/>
  <c r="CF589" i="6"/>
  <c r="CE589" i="6"/>
  <c r="CG587" i="6"/>
  <c r="CG586" i="6"/>
  <c r="CF586" i="6"/>
  <c r="CE586" i="6"/>
  <c r="CG585" i="6"/>
  <c r="CF585" i="6"/>
  <c r="CE585" i="6"/>
  <c r="CG584" i="6"/>
  <c r="CF584" i="6"/>
  <c r="CE584" i="6"/>
  <c r="CG582" i="6"/>
  <c r="CG581" i="6"/>
  <c r="CF581" i="6"/>
  <c r="CE581" i="6"/>
  <c r="CG580" i="6"/>
  <c r="CF580" i="6"/>
  <c r="CE580" i="6"/>
  <c r="CG579" i="6"/>
  <c r="CF579" i="6"/>
  <c r="CE579" i="6"/>
  <c r="CG577" i="6"/>
  <c r="CG576" i="6"/>
  <c r="CF576" i="6"/>
  <c r="CE576" i="6"/>
  <c r="CG575" i="6"/>
  <c r="CF575" i="6"/>
  <c r="CE575" i="6"/>
  <c r="CG574" i="6"/>
  <c r="CF574" i="6"/>
  <c r="CE574" i="6"/>
  <c r="CG572" i="6"/>
  <c r="CG571" i="6"/>
  <c r="CF571" i="6"/>
  <c r="CE571" i="6"/>
  <c r="CG570" i="6"/>
  <c r="CF570" i="6"/>
  <c r="CE570" i="6"/>
  <c r="CG569" i="6"/>
  <c r="CF569" i="6"/>
  <c r="CE569" i="6"/>
  <c r="CG567" i="6"/>
  <c r="CG566" i="6"/>
  <c r="CF566" i="6"/>
  <c r="CE566" i="6"/>
  <c r="CG565" i="6"/>
  <c r="CF565" i="6"/>
  <c r="CE565" i="6"/>
  <c r="CG564" i="6"/>
  <c r="CF564" i="6"/>
  <c r="CE564" i="6"/>
  <c r="CG562" i="6"/>
  <c r="CG561" i="6"/>
  <c r="CF561" i="6"/>
  <c r="CE561" i="6"/>
  <c r="CG560" i="6"/>
  <c r="CF560" i="6"/>
  <c r="CE560" i="6"/>
  <c r="CG559" i="6"/>
  <c r="CF559" i="6"/>
  <c r="CE559" i="6"/>
  <c r="CG557" i="6"/>
  <c r="CG556" i="6"/>
  <c r="CF556" i="6"/>
  <c r="CE556" i="6"/>
  <c r="CG555" i="6"/>
  <c r="CF555" i="6"/>
  <c r="CE555" i="6"/>
  <c r="CG554" i="6"/>
  <c r="CF554" i="6"/>
  <c r="CE554" i="6"/>
  <c r="CG552" i="6"/>
  <c r="CG551" i="6"/>
  <c r="CF551" i="6"/>
  <c r="CE551" i="6"/>
  <c r="CG550" i="6"/>
  <c r="CF550" i="6"/>
  <c r="CE550" i="6"/>
  <c r="CG549" i="6"/>
  <c r="CF549" i="6"/>
  <c r="CE549" i="6"/>
  <c r="CG547" i="6"/>
  <c r="CG546" i="6"/>
  <c r="CF546" i="6"/>
  <c r="CE546" i="6"/>
  <c r="CG545" i="6"/>
  <c r="CF545" i="6"/>
  <c r="CE545" i="6"/>
  <c r="CG544" i="6"/>
  <c r="CF544" i="6"/>
  <c r="CE544" i="6"/>
  <c r="CG542" i="6"/>
  <c r="CG541" i="6"/>
  <c r="CF541" i="6"/>
  <c r="CE541" i="6"/>
  <c r="CG540" i="6"/>
  <c r="CF540" i="6"/>
  <c r="CE540" i="6"/>
  <c r="CG539" i="6"/>
  <c r="CF539" i="6"/>
  <c r="CE539" i="6"/>
  <c r="CG537" i="6"/>
  <c r="CG536" i="6"/>
  <c r="CF536" i="6"/>
  <c r="CE536" i="6"/>
  <c r="CF533" i="6"/>
  <c r="CE533" i="6"/>
  <c r="CF532" i="6"/>
  <c r="CE532" i="6"/>
  <c r="CE531" i="6"/>
  <c r="CF521" i="6"/>
  <c r="CE521" i="6"/>
  <c r="CF520" i="6"/>
  <c r="CE520" i="6"/>
  <c r="CE517" i="6"/>
  <c r="CE516" i="6"/>
  <c r="CF508" i="6"/>
  <c r="CE508" i="6"/>
  <c r="CE507" i="6"/>
  <c r="CE503" i="6"/>
  <c r="CE502" i="6"/>
  <c r="CE498" i="6"/>
  <c r="CE497" i="6"/>
  <c r="CF494" i="6"/>
  <c r="CF493" i="6"/>
  <c r="CE493" i="6"/>
  <c r="CE492" i="6"/>
  <c r="CF488" i="6"/>
  <c r="CE488" i="6"/>
  <c r="CE487" i="6"/>
  <c r="CF484" i="6"/>
  <c r="CE483" i="6"/>
  <c r="CE482" i="6"/>
  <c r="CE478" i="6"/>
  <c r="CE477" i="6"/>
  <c r="CE473" i="6"/>
  <c r="CE472" i="6"/>
  <c r="CE468" i="6"/>
  <c r="CF467" i="6"/>
  <c r="CE467" i="6"/>
  <c r="CF464" i="6"/>
  <c r="CE463" i="6"/>
  <c r="CE462" i="6"/>
  <c r="CE458" i="6"/>
  <c r="CE457" i="6"/>
  <c r="CE453" i="6"/>
  <c r="CE452" i="6"/>
  <c r="CE448" i="6"/>
  <c r="CE447" i="6"/>
  <c r="CF439" i="6"/>
  <c r="CE439" i="6"/>
  <c r="CF434" i="6"/>
  <c r="CE434" i="6"/>
  <c r="CF429" i="6"/>
  <c r="CE429" i="6"/>
  <c r="CF424" i="6"/>
  <c r="CE424" i="6"/>
  <c r="CF419" i="6"/>
  <c r="CE419" i="6"/>
  <c r="CF414" i="6"/>
  <c r="CE414" i="6"/>
  <c r="CF404" i="6"/>
  <c r="CE404" i="6"/>
  <c r="CF399" i="6"/>
  <c r="CE399" i="6"/>
  <c r="CF394" i="6"/>
  <c r="CE394" i="6"/>
  <c r="CE389" i="6"/>
  <c r="CF388" i="6"/>
  <c r="CE388" i="6"/>
  <c r="CF384" i="6"/>
  <c r="CE384" i="6"/>
  <c r="CF383" i="6"/>
  <c r="CE383" i="6"/>
  <c r="CF380" i="6"/>
  <c r="CE380" i="6"/>
  <c r="CF377" i="6"/>
  <c r="CE377" i="6"/>
  <c r="CF374" i="6"/>
  <c r="CE374" i="6"/>
  <c r="CF372" i="6"/>
  <c r="CE372" i="6"/>
  <c r="CF371" i="6"/>
  <c r="CE371" i="6"/>
  <c r="CF367" i="6"/>
  <c r="CE367" i="6"/>
  <c r="CF366" i="6"/>
  <c r="CE366" i="6"/>
  <c r="CF362" i="6"/>
  <c r="CE362" i="6"/>
  <c r="CF361" i="6"/>
  <c r="CE361" i="6"/>
  <c r="CE357" i="6"/>
  <c r="CF356" i="6"/>
  <c r="CE356" i="6"/>
  <c r="CE352" i="6"/>
  <c r="CF351" i="6"/>
  <c r="CE351" i="6"/>
  <c r="CE347" i="6"/>
  <c r="CF346" i="6"/>
  <c r="CE346" i="6"/>
  <c r="CE342" i="6"/>
  <c r="CF341" i="6"/>
  <c r="CE341" i="6"/>
  <c r="CE337" i="6"/>
  <c r="CF336" i="6"/>
  <c r="CE336" i="6"/>
  <c r="CE332" i="6"/>
  <c r="CF331" i="6"/>
  <c r="CE331" i="6"/>
  <c r="CE327" i="6"/>
  <c r="CF326" i="6"/>
  <c r="CE326" i="6"/>
  <c r="CF321" i="6"/>
  <c r="CE321" i="6"/>
  <c r="CF320" i="6"/>
  <c r="CE320" i="6"/>
  <c r="CF316" i="6"/>
  <c r="CE316" i="6"/>
  <c r="CF315" i="6"/>
  <c r="CE315" i="6"/>
  <c r="CE314" i="6"/>
  <c r="CF311" i="6"/>
  <c r="CE311" i="6"/>
  <c r="CF310" i="6"/>
  <c r="CE310" i="6"/>
  <c r="CE309" i="6"/>
  <c r="CF306" i="6"/>
  <c r="CE306" i="6"/>
  <c r="CF305" i="6"/>
  <c r="CE305" i="6"/>
  <c r="CF302" i="6"/>
  <c r="CE302" i="6"/>
  <c r="CF301" i="6"/>
  <c r="CE301" i="6"/>
  <c r="CF292" i="6"/>
  <c r="CF291" i="6"/>
  <c r="CE291" i="6"/>
  <c r="CF290" i="6"/>
  <c r="CE290" i="6"/>
  <c r="CF283" i="6"/>
  <c r="CF282" i="6"/>
  <c r="CE282" i="6"/>
  <c r="CF281" i="6"/>
  <c r="CE281" i="6"/>
  <c r="CF275" i="6"/>
  <c r="CF274" i="6"/>
  <c r="CE274" i="6"/>
  <c r="CF273" i="6"/>
  <c r="CE273" i="6"/>
  <c r="CF267" i="6"/>
  <c r="CF266" i="6"/>
  <c r="CE266" i="6"/>
  <c r="CF265" i="6"/>
  <c r="CE265" i="6"/>
  <c r="CF258" i="6"/>
  <c r="CF257" i="6"/>
  <c r="CE257" i="6"/>
  <c r="CF256" i="6"/>
  <c r="CE256" i="6"/>
  <c r="CF250" i="6"/>
  <c r="CF249" i="6"/>
  <c r="CE249" i="6"/>
  <c r="CF248" i="6"/>
  <c r="CE248" i="6"/>
  <c r="CF244" i="6"/>
  <c r="CE244" i="6"/>
  <c r="CF242" i="6"/>
  <c r="CE242" i="6"/>
  <c r="CF240" i="6"/>
  <c r="CE240" i="6"/>
  <c r="CF238" i="6"/>
  <c r="CE238" i="6"/>
  <c r="CF236" i="6"/>
  <c r="CE236" i="6"/>
  <c r="CF231" i="6"/>
  <c r="CE231" i="6"/>
  <c r="CF230" i="6"/>
  <c r="CE230" i="6"/>
  <c r="CF229" i="6"/>
  <c r="CE229" i="6"/>
  <c r="CF228" i="6"/>
  <c r="CE228" i="6"/>
  <c r="CF222" i="6"/>
  <c r="CE222" i="6"/>
  <c r="CF221" i="6"/>
  <c r="CE221" i="6"/>
  <c r="CF217" i="6"/>
  <c r="CE217" i="6"/>
  <c r="CF216" i="6"/>
  <c r="CE216" i="6"/>
  <c r="CF215" i="6"/>
  <c r="CE215" i="6"/>
  <c r="CF210" i="6"/>
  <c r="CE210" i="6"/>
  <c r="CF209" i="6"/>
  <c r="CE209" i="6"/>
  <c r="CF208" i="6"/>
  <c r="CE208" i="6"/>
  <c r="CF205" i="6"/>
  <c r="CE205" i="6"/>
  <c r="CF204" i="6"/>
  <c r="CE204" i="6"/>
  <c r="CF201" i="6"/>
  <c r="CE201" i="6"/>
  <c r="CF200" i="6"/>
  <c r="CE200" i="6"/>
  <c r="CF197" i="6"/>
  <c r="CE197" i="6"/>
  <c r="CF196" i="6"/>
  <c r="CE196" i="6"/>
  <c r="CF193" i="6"/>
  <c r="CE193" i="6"/>
  <c r="CF192" i="6"/>
  <c r="CE192" i="6"/>
  <c r="CF189" i="6"/>
  <c r="CE189" i="6"/>
  <c r="CF188" i="6"/>
  <c r="CE188" i="6"/>
  <c r="CF185" i="6"/>
  <c r="CE185" i="6"/>
  <c r="CF184" i="6"/>
  <c r="CE184" i="6"/>
  <c r="CF181" i="6"/>
  <c r="CE181" i="6"/>
  <c r="CF180" i="6"/>
  <c r="CE180" i="6"/>
  <c r="CF177" i="6"/>
  <c r="CE177" i="6"/>
  <c r="CF173" i="6"/>
  <c r="CE173" i="6"/>
  <c r="CF172" i="6"/>
  <c r="CE172" i="6"/>
  <c r="CE169" i="6"/>
  <c r="CE168" i="6"/>
  <c r="CE164" i="6"/>
  <c r="CE160" i="6"/>
  <c r="CE159" i="6"/>
  <c r="CE156" i="6"/>
  <c r="CF155" i="6"/>
  <c r="CE155" i="6"/>
  <c r="CF152" i="6"/>
  <c r="CE152" i="6"/>
  <c r="CF149" i="6"/>
  <c r="CE149" i="6"/>
  <c r="CF146" i="6"/>
  <c r="CE146" i="6"/>
  <c r="CF143" i="6"/>
  <c r="CE143" i="6"/>
  <c r="CF142" i="6"/>
  <c r="CE142" i="6"/>
  <c r="CF139" i="6"/>
  <c r="CE139" i="6"/>
  <c r="CF138" i="6"/>
  <c r="CE138" i="6"/>
  <c r="CF135" i="6"/>
  <c r="CE135" i="6"/>
  <c r="CF129" i="6"/>
  <c r="CE129" i="6"/>
  <c r="CF128" i="6"/>
  <c r="CE128" i="6"/>
  <c r="CF124" i="6"/>
  <c r="CE124" i="6"/>
  <c r="CF123" i="6"/>
  <c r="CE123" i="6"/>
  <c r="CF119" i="6"/>
  <c r="CE119" i="6"/>
  <c r="CF118" i="6"/>
  <c r="CE118" i="6"/>
  <c r="CF115" i="6"/>
  <c r="CE115" i="6"/>
  <c r="CF114" i="6"/>
  <c r="CE114" i="6"/>
  <c r="CF111" i="6"/>
  <c r="CE111" i="6"/>
  <c r="CF110" i="6"/>
  <c r="CE110" i="6"/>
  <c r="CF104" i="6"/>
  <c r="CE104" i="6"/>
  <c r="CF100" i="6"/>
  <c r="CE100" i="6"/>
  <c r="CF99" i="6"/>
  <c r="CE99" i="6"/>
  <c r="CF96" i="6"/>
  <c r="CE96" i="6"/>
  <c r="CE95" i="6"/>
  <c r="CF94" i="6"/>
  <c r="CE94" i="6"/>
  <c r="CE91" i="6"/>
  <c r="CF90" i="6"/>
  <c r="CE90" i="6"/>
  <c r="CE85" i="6"/>
  <c r="CF84" i="6"/>
  <c r="CE84" i="6"/>
  <c r="CE81" i="6"/>
  <c r="CF80" i="6"/>
  <c r="CE80" i="6"/>
  <c r="CE77" i="6"/>
  <c r="CF76" i="6"/>
  <c r="CE76" i="6"/>
  <c r="CE72" i="6"/>
  <c r="CE71" i="6"/>
  <c r="CF68" i="6"/>
  <c r="CE68" i="6"/>
  <c r="CE62" i="6"/>
  <c r="CF61" i="6"/>
  <c r="CE61" i="6"/>
  <c r="CF56" i="6"/>
  <c r="CE56" i="6"/>
  <c r="CF55" i="6"/>
  <c r="CE55" i="6"/>
  <c r="CF52" i="6"/>
  <c r="CE52" i="6"/>
  <c r="CF51" i="6"/>
  <c r="CE51" i="6"/>
  <c r="CF48" i="6"/>
  <c r="CE48" i="6"/>
  <c r="CF47" i="6"/>
  <c r="CE47" i="6"/>
  <c r="CF44" i="6"/>
  <c r="CE44" i="6"/>
  <c r="CF43" i="6"/>
  <c r="CE43" i="6"/>
  <c r="CF38" i="6"/>
  <c r="CE38" i="6"/>
  <c r="CF37" i="6"/>
  <c r="CE37" i="6"/>
  <c r="CF34" i="6"/>
  <c r="CE34" i="6"/>
  <c r="CE30" i="6"/>
  <c r="CE29" i="6"/>
  <c r="CF28" i="6"/>
  <c r="CE28" i="6"/>
  <c r="CF25" i="6"/>
  <c r="CE25" i="6"/>
  <c r="CF23" i="6"/>
  <c r="CE23" i="6"/>
  <c r="CF21" i="6"/>
  <c r="CE21" i="6"/>
  <c r="CF19" i="6"/>
  <c r="CE19" i="6"/>
  <c r="CF17" i="6"/>
  <c r="CE17" i="6"/>
  <c r="CF15" i="6"/>
  <c r="CE15" i="6"/>
  <c r="EY964" i="6" l="1"/>
  <c r="EF371" i="6"/>
  <c r="EE996" i="6"/>
  <c r="EE993" i="6" s="1"/>
  <c r="EF309" i="6"/>
  <c r="EE1078" i="6"/>
  <c r="EE1077" i="6" s="1"/>
  <c r="EF1077" i="6"/>
  <c r="EE978" i="6"/>
  <c r="EE977" i="6" s="1"/>
  <c r="EF977" i="6"/>
  <c r="CG1140" i="6"/>
  <c r="DR1041" i="6"/>
  <c r="DQ1041" i="6" s="1"/>
  <c r="DP1041" i="6"/>
  <c r="DO1041" i="6" s="1"/>
  <c r="DN1041" i="6"/>
  <c r="EE1179" i="6" l="1"/>
  <c r="EF1179" i="6"/>
  <c r="CG1191" i="6"/>
  <c r="DM1041" i="6"/>
  <c r="EF982" i="6" l="1"/>
  <c r="DR1194" i="6"/>
  <c r="DQ1194" i="6"/>
  <c r="BV981" i="6"/>
  <c r="EY981" i="6" s="1"/>
  <c r="BE981" i="6"/>
  <c r="AM981" i="6"/>
  <c r="AG981" i="6"/>
  <c r="EE982" i="6" l="1"/>
  <c r="EF1194" i="6"/>
  <c r="BF981" i="6"/>
  <c r="ES981" i="6"/>
  <c r="AH981" i="6"/>
  <c r="EK981" i="6"/>
  <c r="AN981" i="6"/>
  <c r="AO981" i="6" s="1"/>
  <c r="EM981" i="6"/>
  <c r="BW981" i="6"/>
  <c r="EZ981" i="6" s="1"/>
  <c r="CE981" i="6"/>
  <c r="CG983" i="6"/>
  <c r="DY984" i="6"/>
  <c r="DZ984" i="6" s="1"/>
  <c r="DX984" i="6"/>
  <c r="EY984" i="6"/>
  <c r="BE984" i="6"/>
  <c r="BE982" i="6" s="1"/>
  <c r="AY984" i="6"/>
  <c r="AY982" i="6" s="1"/>
  <c r="AH984" i="6"/>
  <c r="AH982" i="6" s="1"/>
  <c r="EE1194" i="6" l="1"/>
  <c r="BF984" i="6"/>
  <c r="ET984" i="6" s="1"/>
  <c r="BE1194" i="6"/>
  <c r="EM984" i="6"/>
  <c r="AM1194" i="6"/>
  <c r="EO984" i="6"/>
  <c r="AS1194" i="6"/>
  <c r="AH1194" i="6"/>
  <c r="EL984" i="6"/>
  <c r="EL982" i="6" s="1"/>
  <c r="AZ984" i="6"/>
  <c r="AZ982" i="6" s="1"/>
  <c r="EQ984" i="6"/>
  <c r="ES984" i="6"/>
  <c r="BV1194" i="6"/>
  <c r="BG981" i="6"/>
  <c r="ET981" i="6"/>
  <c r="EN981" i="6"/>
  <c r="AI981" i="6"/>
  <c r="EL981" i="6"/>
  <c r="AN984" i="6"/>
  <c r="AN982" i="6" s="1"/>
  <c r="AT984" i="6"/>
  <c r="AT982" i="6" s="1"/>
  <c r="CA981" i="6"/>
  <c r="CG981" i="6" s="1"/>
  <c r="CF981" i="6"/>
  <c r="AY1194" i="6"/>
  <c r="AG1194" i="6"/>
  <c r="BW984" i="6"/>
  <c r="BW982" i="6" s="1"/>
  <c r="AI984" i="6"/>
  <c r="CT980" i="6"/>
  <c r="DD980" i="6" s="1"/>
  <c r="DR980" i="6" s="1"/>
  <c r="CA984" i="6" l="1"/>
  <c r="CA982" i="6" s="1"/>
  <c r="BW1194" i="6"/>
  <c r="EN984" i="6"/>
  <c r="AO984" i="6"/>
  <c r="AN1194" i="6"/>
  <c r="CF984" i="6"/>
  <c r="CF982" i="6" s="1"/>
  <c r="ER984" i="6"/>
  <c r="AZ1194" i="6"/>
  <c r="BA984" i="6"/>
  <c r="BG984" i="6"/>
  <c r="EZ984" i="6"/>
  <c r="AT1194" i="6"/>
  <c r="EP984" i="6"/>
  <c r="DQ980" i="6"/>
  <c r="DR979" i="6"/>
  <c r="EL1194" i="6"/>
  <c r="AU984" i="6"/>
  <c r="AU982" i="6" s="1"/>
  <c r="DH882" i="6"/>
  <c r="DF882" i="6"/>
  <c r="DU882" i="6" s="1"/>
  <c r="DV882" i="6" s="1"/>
  <c r="DG882" i="6"/>
  <c r="DW882" i="6" s="1"/>
  <c r="DE882" i="6"/>
  <c r="DS882" i="6" s="1"/>
  <c r="DT882" i="6" s="1"/>
  <c r="DD882" i="6"/>
  <c r="DQ882" i="6" s="1"/>
  <c r="DC882" i="6"/>
  <c r="DO882" i="6" s="1"/>
  <c r="DP882" i="6" s="1"/>
  <c r="DB882" i="6"/>
  <c r="DM882" i="6" s="1"/>
  <c r="AO982" i="6" l="1"/>
  <c r="AO1194" i="6" s="1"/>
  <c r="CG984" i="6"/>
  <c r="CA1194" i="6"/>
  <c r="AU1194" i="6"/>
  <c r="DY882" i="6"/>
  <c r="DZ882" i="6" s="1"/>
  <c r="DX882" i="6"/>
  <c r="DQ979" i="6"/>
  <c r="EK1194" i="6"/>
  <c r="DN882" i="6"/>
  <c r="DN511" i="6" s="1"/>
  <c r="DM511" i="6"/>
  <c r="DR882" i="6"/>
  <c r="DK882" i="6"/>
  <c r="DY983" i="6"/>
  <c r="DY982" i="6" s="1"/>
  <c r="DW983" i="6"/>
  <c r="DW982" i="6" s="1"/>
  <c r="DU983" i="6"/>
  <c r="DU982" i="6" s="1"/>
  <c r="DS983" i="6"/>
  <c r="DS982" i="6" s="1"/>
  <c r="CG982" i="6" l="1"/>
  <c r="CG1194" i="6" s="1"/>
  <c r="EP983" i="6"/>
  <c r="EP982" i="6" s="1"/>
  <c r="DU1194" i="6"/>
  <c r="ER983" i="6"/>
  <c r="ER982" i="6" s="1"/>
  <c r="DW1194" i="6"/>
  <c r="EE882" i="6"/>
  <c r="EF882" i="6" s="1"/>
  <c r="DZ983" i="6"/>
  <c r="DZ982" i="6" s="1"/>
  <c r="DY1194" i="6"/>
  <c r="DX983" i="6"/>
  <c r="DX982" i="6" s="1"/>
  <c r="DV983" i="6"/>
  <c r="DV982" i="6" s="1"/>
  <c r="DT983" i="6"/>
  <c r="DT982" i="6" s="1"/>
  <c r="DS1194" i="6"/>
  <c r="DH980" i="6"/>
  <c r="DZ980" i="6" s="1"/>
  <c r="DG980" i="6"/>
  <c r="DX980" i="6" s="1"/>
  <c r="DF980" i="6"/>
  <c r="DT1194" i="6" l="1"/>
  <c r="EC1175" i="6"/>
  <c r="ED1175" i="6"/>
  <c r="DV1194" i="6"/>
  <c r="EO983" i="6"/>
  <c r="EO982" i="6" s="1"/>
  <c r="DX1194" i="6"/>
  <c r="EQ983" i="6"/>
  <c r="EQ982" i="6" s="1"/>
  <c r="DZ1194" i="6"/>
  <c r="ES983" i="6"/>
  <c r="ES982" i="6" s="1"/>
  <c r="DW980" i="6"/>
  <c r="DW979" i="6" s="1"/>
  <c r="DX979" i="6"/>
  <c r="DY980" i="6"/>
  <c r="DY979" i="6" s="1"/>
  <c r="DZ979" i="6"/>
  <c r="DU979" i="6"/>
  <c r="DV979" i="6"/>
  <c r="DK980" i="6"/>
  <c r="BE1108" i="6"/>
  <c r="AY1108" i="6"/>
  <c r="DV991" i="6" l="1"/>
  <c r="DV924" i="6" s="1"/>
  <c r="DX991" i="6"/>
  <c r="DX924" i="6" s="1"/>
  <c r="DZ991" i="6"/>
  <c r="DZ924" i="6" s="1"/>
  <c r="DU991" i="6"/>
  <c r="DU924" i="6" s="1"/>
  <c r="DY991" i="6"/>
  <c r="DY924" i="6" s="1"/>
  <c r="DW991" i="6"/>
  <c r="DW924" i="6" s="1"/>
  <c r="DS980" i="6"/>
  <c r="DT979" i="6"/>
  <c r="DT991" i="6" s="1"/>
  <c r="AN1112" i="6"/>
  <c r="AH1112" i="6"/>
  <c r="DS979" i="6" l="1"/>
  <c r="DS991" i="6" s="1"/>
  <c r="DS924" i="6" s="1"/>
  <c r="EE980" i="6"/>
  <c r="AI1112" i="6"/>
  <c r="EL1112" i="6"/>
  <c r="AO1112" i="6"/>
  <c r="EN1112" i="6"/>
  <c r="DT924" i="6"/>
  <c r="CA1112" i="6"/>
  <c r="CG1112" i="6" s="1"/>
  <c r="EE979" i="6" l="1"/>
  <c r="EE1184" i="6" s="1"/>
  <c r="EF980" i="6"/>
  <c r="EF979" i="6" s="1"/>
  <c r="EF1184" i="6" s="1"/>
  <c r="EF1025" i="6"/>
  <c r="EE1025" i="6" l="1"/>
  <c r="DE383" i="6"/>
  <c r="DE379" i="6"/>
  <c r="DS379" i="6" s="1"/>
  <c r="DS320" i="6"/>
  <c r="DT320" i="6" s="1"/>
  <c r="DS321" i="6"/>
  <c r="DT321" i="6" s="1"/>
  <c r="DS322" i="6"/>
  <c r="DT322" i="6" s="1"/>
  <c r="DE309" i="6"/>
  <c r="DS309" i="6" s="1"/>
  <c r="DE331" i="6"/>
  <c r="DE332" i="6"/>
  <c r="DE336" i="6"/>
  <c r="DE337" i="6"/>
  <c r="DE340" i="6"/>
  <c r="DE341" i="6"/>
  <c r="DE342" i="6"/>
  <c r="DE346" i="6"/>
  <c r="DE347" i="6"/>
  <c r="DE351" i="6"/>
  <c r="DE352" i="6"/>
  <c r="DE356" i="6"/>
  <c r="DE357" i="6"/>
  <c r="DE361" i="6"/>
  <c r="DE362" i="6"/>
  <c r="DE366" i="6"/>
  <c r="DE367" i="6"/>
  <c r="DU192" i="6" l="1"/>
  <c r="DV192" i="6" s="1"/>
  <c r="DT196" i="6"/>
  <c r="DS196" i="6"/>
  <c r="DT192" i="6"/>
  <c r="DS192" i="6"/>
  <c r="DT188" i="6"/>
  <c r="DS188" i="6"/>
  <c r="DT184" i="6"/>
  <c r="DS184" i="6"/>
  <c r="DU168" i="6"/>
  <c r="DV168" i="6" s="1"/>
  <c r="DS160" i="6"/>
  <c r="DT160" i="6"/>
  <c r="DT156" i="6"/>
  <c r="DS156" i="6"/>
  <c r="DT155" i="6"/>
  <c r="DS155" i="6"/>
  <c r="DT124" i="6"/>
  <c r="DS124" i="6"/>
  <c r="DT123" i="6"/>
  <c r="DS123" i="6"/>
  <c r="DS116" i="6"/>
  <c r="DT116" i="6"/>
  <c r="DU116" i="6"/>
  <c r="DV116" i="6" s="1"/>
  <c r="DS112" i="6"/>
  <c r="DT112" i="6"/>
  <c r="DU112" i="6"/>
  <c r="DV112" i="6" s="1"/>
  <c r="DS76" i="6"/>
  <c r="DT76" i="6"/>
  <c r="DU68" i="6"/>
  <c r="DV68" i="6" s="1"/>
  <c r="DS71" i="6"/>
  <c r="DT71" i="6"/>
  <c r="DT309" i="6" l="1"/>
  <c r="CZ239" i="6"/>
  <c r="CZ241" i="6"/>
  <c r="CZ243" i="6"/>
  <c r="CZ245" i="6"/>
  <c r="CZ237" i="6"/>
  <c r="DK237" i="6" s="1"/>
  <c r="EE237" i="6" s="1"/>
  <c r="DF239" i="6"/>
  <c r="DF241" i="6"/>
  <c r="DF243" i="6"/>
  <c r="DF245" i="6"/>
  <c r="DF237" i="6"/>
  <c r="DE241" i="6"/>
  <c r="DE243" i="6"/>
  <c r="DE245" i="6"/>
  <c r="DE239" i="6"/>
  <c r="DE237" i="6"/>
  <c r="DS237" i="6" s="1"/>
  <c r="EF237" i="6" l="1"/>
  <c r="DF123" i="6"/>
  <c r="DU123" i="6" s="1"/>
  <c r="DV123" i="6" s="1"/>
  <c r="DE105" i="6"/>
  <c r="DF105" i="6"/>
  <c r="DU105" i="6" s="1"/>
  <c r="DV105" i="6" s="1"/>
  <c r="DE86" i="6"/>
  <c r="DF86" i="6"/>
  <c r="DU86" i="6" s="1"/>
  <c r="DV86" i="6" s="1"/>
  <c r="DF73" i="6"/>
  <c r="DU73" i="6" s="1"/>
  <c r="DV73" i="6" s="1"/>
  <c r="DE73" i="6"/>
  <c r="DF39" i="6"/>
  <c r="DU39" i="6" s="1"/>
  <c r="DV39" i="6" s="1"/>
  <c r="DU61" i="6"/>
  <c r="DV61" i="6" s="1"/>
  <c r="DF57" i="6"/>
  <c r="DU57" i="6" s="1"/>
  <c r="DV57" i="6" s="1"/>
  <c r="DE61" i="6"/>
  <c r="DE57" i="6"/>
  <c r="DT57" i="6" s="1"/>
  <c r="DS39" i="6"/>
  <c r="DT39" i="6" s="1"/>
  <c r="DS73" i="6" l="1"/>
  <c r="DT73" i="6"/>
  <c r="DS61" i="6"/>
  <c r="DT61" i="6"/>
  <c r="DT105" i="6"/>
  <c r="DS105" i="6"/>
  <c r="DS86" i="6"/>
  <c r="DT86" i="6"/>
  <c r="DS57" i="6"/>
  <c r="DT1073" i="6" l="1"/>
  <c r="DQ1073" i="6"/>
  <c r="DO1073" i="6"/>
  <c r="ES1073" i="6"/>
  <c r="ET1073" i="6"/>
  <c r="EQ1073" i="6"/>
  <c r="ER1073" i="6"/>
  <c r="EO1073" i="6"/>
  <c r="EP1073" i="6"/>
  <c r="BV1072" i="6"/>
  <c r="CE1072" i="6" s="1"/>
  <c r="BV1073" i="6"/>
  <c r="CE1073" i="6" s="1"/>
  <c r="AG1073" i="6"/>
  <c r="AH1073" i="6" s="1"/>
  <c r="AI1073" i="6" s="1"/>
  <c r="AA1073" i="6"/>
  <c r="AB1073" i="6" s="1"/>
  <c r="AC1073" i="6" s="1"/>
  <c r="AG1041" i="6"/>
  <c r="AG1020" i="6" s="1"/>
  <c r="BV1041" i="6"/>
  <c r="BE1041" i="6"/>
  <c r="ES1041" i="6" s="1"/>
  <c r="AY1041" i="6"/>
  <c r="EQ1041" i="6" s="1"/>
  <c r="AS1041" i="6"/>
  <c r="EO1041" i="6" s="1"/>
  <c r="AM1041" i="6"/>
  <c r="AA1041" i="6"/>
  <c r="AB1041" i="6" s="1"/>
  <c r="U1041" i="6"/>
  <c r="EG1041" i="6" s="1"/>
  <c r="EK1041" i="6" l="1"/>
  <c r="AN1041" i="6"/>
  <c r="EM1041" i="6"/>
  <c r="DS1073" i="6"/>
  <c r="EN1073" i="6" s="1"/>
  <c r="EM1073" i="6"/>
  <c r="BW1041" i="6"/>
  <c r="CF1041" i="6" s="1"/>
  <c r="CE1041" i="6"/>
  <c r="EI1041" i="6"/>
  <c r="EL1073" i="6"/>
  <c r="V1041" i="6"/>
  <c r="W1041" i="6" s="1"/>
  <c r="EY1073" i="6"/>
  <c r="EJ1073" i="6"/>
  <c r="BF1041" i="6"/>
  <c r="BG1041" i="6" s="1"/>
  <c r="BW1073" i="6"/>
  <c r="CF1073" i="6" s="1"/>
  <c r="AH1041" i="6"/>
  <c r="EL1041" i="6" s="1"/>
  <c r="DR1073" i="6"/>
  <c r="EK1073" i="6" s="1"/>
  <c r="DP1073" i="6"/>
  <c r="EI1073" i="6" s="1"/>
  <c r="EY1041" i="6"/>
  <c r="EJ1041" i="6"/>
  <c r="AC1041" i="6"/>
  <c r="AZ1041" i="6"/>
  <c r="AT1041" i="6"/>
  <c r="BF983" i="6"/>
  <c r="BF982" i="6" s="1"/>
  <c r="BF1194" i="6" l="1"/>
  <c r="ET983" i="6"/>
  <c r="ET982" i="6" s="1"/>
  <c r="EN1041" i="6"/>
  <c r="AO1041" i="6"/>
  <c r="CA1041" i="6"/>
  <c r="CG1041" i="6" s="1"/>
  <c r="EZ1041" i="6"/>
  <c r="EH1041" i="6"/>
  <c r="CE1194" i="6"/>
  <c r="ET1041" i="6"/>
  <c r="AI1041" i="6"/>
  <c r="EZ1073" i="6"/>
  <c r="CA1073" i="6"/>
  <c r="CG1073" i="6" s="1"/>
  <c r="AU1041" i="6"/>
  <c r="EP1041" i="6"/>
  <c r="ER1041" i="6"/>
  <c r="BA1041" i="6"/>
  <c r="AI983" i="6"/>
  <c r="BA983" i="6"/>
  <c r="BA982" i="6" s="1"/>
  <c r="EZ983" i="6"/>
  <c r="EZ982" i="6" s="1"/>
  <c r="BG983" i="6"/>
  <c r="BG982" i="6" s="1"/>
  <c r="EM874" i="6"/>
  <c r="EJ879" i="6"/>
  <c r="EI879" i="6"/>
  <c r="CE879" i="6"/>
  <c r="ES879" i="6"/>
  <c r="AZ879" i="6"/>
  <c r="ER879" i="6" s="1"/>
  <c r="EO879" i="6"/>
  <c r="EM879" i="6"/>
  <c r="EK879" i="6"/>
  <c r="AF879" i="6"/>
  <c r="AC879" i="6"/>
  <c r="EJ874" i="6"/>
  <c r="EI874" i="6"/>
  <c r="CE874" i="6"/>
  <c r="BU874" i="6"/>
  <c r="CF874" i="6" s="1"/>
  <c r="ES874" i="6"/>
  <c r="BD874" i="6"/>
  <c r="AZ874" i="6"/>
  <c r="AX874" i="6"/>
  <c r="EO874" i="6"/>
  <c r="AR874" i="6"/>
  <c r="AL874" i="6"/>
  <c r="EK874" i="6"/>
  <c r="AF874" i="6"/>
  <c r="AC874" i="6"/>
  <c r="EJ869" i="6"/>
  <c r="EI869" i="6"/>
  <c r="CE869" i="6"/>
  <c r="BU869" i="6"/>
  <c r="CF869" i="6" s="1"/>
  <c r="ES869" i="6"/>
  <c r="BD869" i="6"/>
  <c r="AZ869" i="6"/>
  <c r="AX869" i="6"/>
  <c r="EO869" i="6"/>
  <c r="AR869" i="6"/>
  <c r="EM869" i="6"/>
  <c r="AL869" i="6"/>
  <c r="EK869" i="6"/>
  <c r="AF869" i="6"/>
  <c r="AC869" i="6"/>
  <c r="EJ863" i="6"/>
  <c r="EI863" i="6"/>
  <c r="CE863" i="6"/>
  <c r="ES863" i="6"/>
  <c r="AZ863" i="6"/>
  <c r="ER863" i="6" s="1"/>
  <c r="EO863" i="6"/>
  <c r="AO863" i="6"/>
  <c r="EM863" i="6"/>
  <c r="EK863" i="6"/>
  <c r="AF863" i="6"/>
  <c r="AC863" i="6"/>
  <c r="EJ857" i="6"/>
  <c r="EI857" i="6"/>
  <c r="CE857" i="6"/>
  <c r="BU857" i="6"/>
  <c r="CF857" i="6" s="1"/>
  <c r="ES857" i="6"/>
  <c r="BD857" i="6"/>
  <c r="AZ857" i="6"/>
  <c r="AX857" i="6"/>
  <c r="EO857" i="6"/>
  <c r="AR857" i="6"/>
  <c r="EM857" i="6"/>
  <c r="AL857" i="6"/>
  <c r="AO857" i="6" s="1"/>
  <c r="EK857" i="6"/>
  <c r="AF857" i="6"/>
  <c r="AC857" i="6"/>
  <c r="EJ850" i="6"/>
  <c r="EI850" i="6"/>
  <c r="CF850" i="6"/>
  <c r="ES850" i="6"/>
  <c r="AZ850" i="6"/>
  <c r="EO850" i="6"/>
  <c r="AO850" i="6"/>
  <c r="EM850" i="6"/>
  <c r="EK850" i="6"/>
  <c r="AF850" i="6"/>
  <c r="AC850" i="6"/>
  <c r="EJ842" i="6"/>
  <c r="EI842" i="6"/>
  <c r="BU842" i="6"/>
  <c r="CF842" i="6" s="1"/>
  <c r="BF842" i="6"/>
  <c r="BD842" i="6"/>
  <c r="AZ842" i="6"/>
  <c r="AX842" i="6"/>
  <c r="AR842" i="6"/>
  <c r="EM842" i="6"/>
  <c r="AL842" i="6"/>
  <c r="AO842" i="6" s="1"/>
  <c r="EK842" i="6"/>
  <c r="AF842" i="6"/>
  <c r="AC842" i="6"/>
  <c r="EJ835" i="6"/>
  <c r="EI835" i="6"/>
  <c r="CE835" i="6"/>
  <c r="BU835" i="6"/>
  <c r="CF835" i="6" s="1"/>
  <c r="ES835" i="6"/>
  <c r="BD835" i="6"/>
  <c r="AZ835" i="6"/>
  <c r="AX835" i="6"/>
  <c r="EO835" i="6"/>
  <c r="AR835" i="6"/>
  <c r="EM835" i="6"/>
  <c r="AL835" i="6"/>
  <c r="AO835" i="6" s="1"/>
  <c r="EK835" i="6"/>
  <c r="AF835" i="6"/>
  <c r="AC835" i="6"/>
  <c r="EJ827" i="6"/>
  <c r="EI827" i="6"/>
  <c r="CE827" i="6"/>
  <c r="BU827" i="6"/>
  <c r="CF827" i="6" s="1"/>
  <c r="ES827" i="6"/>
  <c r="BD827" i="6"/>
  <c r="AZ827" i="6"/>
  <c r="AX827" i="6"/>
  <c r="EO827" i="6"/>
  <c r="AR827" i="6"/>
  <c r="EM827" i="6"/>
  <c r="AL827" i="6"/>
  <c r="AO827" i="6" s="1"/>
  <c r="EK827" i="6"/>
  <c r="AF827" i="6"/>
  <c r="EL827" i="6" s="1"/>
  <c r="AC827" i="6"/>
  <c r="EJ821" i="6"/>
  <c r="EI821" i="6"/>
  <c r="CE821" i="6"/>
  <c r="BU821" i="6"/>
  <c r="CF821" i="6" s="1"/>
  <c r="ES821" i="6"/>
  <c r="BD821" i="6"/>
  <c r="AZ821" i="6"/>
  <c r="AX821" i="6"/>
  <c r="AR821" i="6"/>
  <c r="EM821" i="6"/>
  <c r="AL821" i="6"/>
  <c r="AO821" i="6" s="1"/>
  <c r="EK821" i="6"/>
  <c r="AF821" i="6"/>
  <c r="AC821" i="6"/>
  <c r="EJ816" i="6"/>
  <c r="EI816" i="6"/>
  <c r="BU816" i="6"/>
  <c r="CF816" i="6" s="1"/>
  <c r="ES816" i="6"/>
  <c r="BD816" i="6"/>
  <c r="AZ816" i="6"/>
  <c r="AX816" i="6"/>
  <c r="EO816" i="6"/>
  <c r="AR816" i="6"/>
  <c r="EM816" i="6"/>
  <c r="AL816" i="6"/>
  <c r="AO816" i="6" s="1"/>
  <c r="EK816" i="6"/>
  <c r="AF816" i="6"/>
  <c r="AC816" i="6"/>
  <c r="EJ812" i="6"/>
  <c r="EI812" i="6"/>
  <c r="BU812" i="6"/>
  <c r="CF812" i="6" s="1"/>
  <c r="BF812" i="6"/>
  <c r="BD812" i="6"/>
  <c r="AZ812" i="6"/>
  <c r="AX812" i="6"/>
  <c r="AT812" i="6"/>
  <c r="AR812" i="6"/>
  <c r="EM812" i="6"/>
  <c r="AL812" i="6"/>
  <c r="EK812" i="6"/>
  <c r="AF812" i="6"/>
  <c r="AC812" i="6"/>
  <c r="AI982" i="6" l="1"/>
  <c r="AI1194" i="6" s="1"/>
  <c r="CE816" i="6"/>
  <c r="EQ1194" i="6"/>
  <c r="ER1194" i="6"/>
  <c r="ES1194" i="6"/>
  <c r="ET1194" i="6"/>
  <c r="EO1194" i="6"/>
  <c r="EP1194" i="6"/>
  <c r="EY983" i="6"/>
  <c r="EY982" i="6" s="1"/>
  <c r="EZ1194" i="6"/>
  <c r="EY842" i="6"/>
  <c r="CE842" i="6"/>
  <c r="EZ879" i="6"/>
  <c r="CF879" i="6"/>
  <c r="EY812" i="6"/>
  <c r="CE812" i="6"/>
  <c r="EY850" i="6"/>
  <c r="CE850" i="6"/>
  <c r="EZ863" i="6"/>
  <c r="CF863" i="6"/>
  <c r="BA1194" i="6"/>
  <c r="BG1194" i="6"/>
  <c r="EN983" i="6"/>
  <c r="EN982" i="6" s="1"/>
  <c r="AT850" i="6"/>
  <c r="EP850" i="6" s="1"/>
  <c r="EO812" i="6"/>
  <c r="EO842" i="6"/>
  <c r="BA850" i="6"/>
  <c r="ER850" i="6"/>
  <c r="EQ863" i="6"/>
  <c r="EQ850" i="6"/>
  <c r="EQ879" i="6"/>
  <c r="ES842" i="6"/>
  <c r="ES812" i="6"/>
  <c r="EL879" i="6"/>
  <c r="AI879" i="6"/>
  <c r="AT879" i="6"/>
  <c r="BA879" i="6"/>
  <c r="EY879" i="6"/>
  <c r="EN879" i="6"/>
  <c r="BF879" i="6"/>
  <c r="BA874" i="6"/>
  <c r="ER874" i="6"/>
  <c r="AI874" i="6"/>
  <c r="EL874" i="6"/>
  <c r="EN874" i="6"/>
  <c r="EZ874" i="6"/>
  <c r="EQ874" i="6"/>
  <c r="EY874" i="6"/>
  <c r="AT874" i="6"/>
  <c r="BF874" i="6"/>
  <c r="BA869" i="6"/>
  <c r="ER869" i="6"/>
  <c r="AI869" i="6"/>
  <c r="EL869" i="6"/>
  <c r="EN869" i="6"/>
  <c r="EZ869" i="6"/>
  <c r="EQ869" i="6"/>
  <c r="EY869" i="6"/>
  <c r="AT869" i="6"/>
  <c r="BF869" i="6"/>
  <c r="EL863" i="6"/>
  <c r="AI863" i="6"/>
  <c r="BA863" i="6"/>
  <c r="EY863" i="6"/>
  <c r="EN863" i="6"/>
  <c r="BA857" i="6"/>
  <c r="ER857" i="6"/>
  <c r="AI857" i="6"/>
  <c r="EL857" i="6"/>
  <c r="EN857" i="6"/>
  <c r="EZ857" i="6"/>
  <c r="EQ857" i="6"/>
  <c r="EY857" i="6"/>
  <c r="AT857" i="6"/>
  <c r="BF857" i="6"/>
  <c r="EL850" i="6"/>
  <c r="AI850" i="6"/>
  <c r="EN850" i="6"/>
  <c r="EZ850" i="6"/>
  <c r="BF850" i="6"/>
  <c r="ER842" i="6"/>
  <c r="BA842" i="6"/>
  <c r="EL842" i="6"/>
  <c r="AI842" i="6"/>
  <c r="EP842" i="6"/>
  <c r="AU842" i="6"/>
  <c r="ET842" i="6"/>
  <c r="BG842" i="6"/>
  <c r="EN842" i="6"/>
  <c r="EZ842" i="6"/>
  <c r="EQ842" i="6"/>
  <c r="BA835" i="6"/>
  <c r="ER835" i="6"/>
  <c r="AI835" i="6"/>
  <c r="EL835" i="6"/>
  <c r="EN835" i="6"/>
  <c r="EQ835" i="6"/>
  <c r="EY835" i="6"/>
  <c r="AT835" i="6"/>
  <c r="BF835" i="6"/>
  <c r="BA827" i="6"/>
  <c r="ER827" i="6"/>
  <c r="EQ827" i="6"/>
  <c r="EY827" i="6"/>
  <c r="AT827" i="6"/>
  <c r="BF827" i="6"/>
  <c r="EN827" i="6"/>
  <c r="EZ827" i="6"/>
  <c r="AI827" i="6"/>
  <c r="BA821" i="6"/>
  <c r="ER821" i="6"/>
  <c r="AI821" i="6"/>
  <c r="EL821" i="6"/>
  <c r="EN821" i="6"/>
  <c r="EZ821" i="6"/>
  <c r="EQ821" i="6"/>
  <c r="EY821" i="6"/>
  <c r="AT821" i="6"/>
  <c r="EP821" i="6" s="1"/>
  <c r="BF821" i="6"/>
  <c r="BA816" i="6"/>
  <c r="ER816" i="6"/>
  <c r="AI816" i="6"/>
  <c r="EL816" i="6"/>
  <c r="EN816" i="6"/>
  <c r="EZ816" i="6"/>
  <c r="EQ816" i="6"/>
  <c r="EY816" i="6"/>
  <c r="AT816" i="6"/>
  <c r="BF816" i="6"/>
  <c r="EL812" i="6"/>
  <c r="AI812" i="6"/>
  <c r="EP812" i="6"/>
  <c r="AU812" i="6"/>
  <c r="EN812" i="6"/>
  <c r="EZ812" i="6"/>
  <c r="ER812" i="6"/>
  <c r="BA812" i="6"/>
  <c r="ET812" i="6"/>
  <c r="BG812" i="6"/>
  <c r="EQ812" i="6"/>
  <c r="EY1194" i="6" l="1"/>
  <c r="EM983" i="6"/>
  <c r="EM982" i="6" s="1"/>
  <c r="EN1194" i="6"/>
  <c r="CF1194" i="6"/>
  <c r="AU850" i="6"/>
  <c r="ET879" i="6"/>
  <c r="BG879" i="6"/>
  <c r="AU879" i="6"/>
  <c r="EP879" i="6"/>
  <c r="AU874" i="6"/>
  <c r="EP874" i="6"/>
  <c r="BG874" i="6"/>
  <c r="ET874" i="6"/>
  <c r="AU869" i="6"/>
  <c r="EP869" i="6"/>
  <c r="BG869" i="6"/>
  <c r="ET869" i="6"/>
  <c r="ET863" i="6"/>
  <c r="BG863" i="6"/>
  <c r="AU863" i="6"/>
  <c r="EP863" i="6"/>
  <c r="AU857" i="6"/>
  <c r="EP857" i="6"/>
  <c r="BG857" i="6"/>
  <c r="ET857" i="6"/>
  <c r="ET850" i="6"/>
  <c r="BG850" i="6"/>
  <c r="AU835" i="6"/>
  <c r="EP835" i="6"/>
  <c r="BG835" i="6"/>
  <c r="ET835" i="6"/>
  <c r="ET827" i="6"/>
  <c r="BG827" i="6"/>
  <c r="EP827" i="6"/>
  <c r="AU827" i="6"/>
  <c r="AU821" i="6"/>
  <c r="BG821" i="6"/>
  <c r="ET821" i="6"/>
  <c r="AU816" i="6"/>
  <c r="EP816" i="6"/>
  <c r="BG816" i="6"/>
  <c r="ET816" i="6"/>
  <c r="DK637" i="6"/>
  <c r="EE637" i="6" s="1"/>
  <c r="EF637" i="6" s="1"/>
  <c r="DK632" i="6"/>
  <c r="EE632" i="6" s="1"/>
  <c r="EF632" i="6" s="1"/>
  <c r="DH807" i="6"/>
  <c r="DY807" i="6" s="1"/>
  <c r="DZ807" i="6" s="1"/>
  <c r="DG807" i="6"/>
  <c r="DW807" i="6" s="1"/>
  <c r="DX807" i="6" s="1"/>
  <c r="DF807" i="6"/>
  <c r="DU807" i="6" s="1"/>
  <c r="DV807" i="6" s="1"/>
  <c r="DE807" i="6"/>
  <c r="DS807" i="6" s="1"/>
  <c r="DT807" i="6" s="1"/>
  <c r="DD807" i="6"/>
  <c r="DQ807" i="6" s="1"/>
  <c r="DR807" i="6" s="1"/>
  <c r="DH802" i="6"/>
  <c r="DY802" i="6" s="1"/>
  <c r="DZ802" i="6" s="1"/>
  <c r="DG802" i="6"/>
  <c r="DW802" i="6" s="1"/>
  <c r="DX802" i="6" s="1"/>
  <c r="DF802" i="6"/>
  <c r="DU802" i="6" s="1"/>
  <c r="DV802" i="6" s="1"/>
  <c r="DE802" i="6"/>
  <c r="DS802" i="6" s="1"/>
  <c r="DT802" i="6" s="1"/>
  <c r="DD802" i="6"/>
  <c r="DQ802" i="6" s="1"/>
  <c r="DR802" i="6" s="1"/>
  <c r="DH797" i="6"/>
  <c r="DY797" i="6" s="1"/>
  <c r="DZ797" i="6" s="1"/>
  <c r="DG797" i="6"/>
  <c r="DW797" i="6" s="1"/>
  <c r="DX797" i="6" s="1"/>
  <c r="DF797" i="6"/>
  <c r="DU797" i="6" s="1"/>
  <c r="DV797" i="6" s="1"/>
  <c r="DE797" i="6"/>
  <c r="DS797" i="6" s="1"/>
  <c r="DT797" i="6" s="1"/>
  <c r="DD797" i="6"/>
  <c r="DQ797" i="6" s="1"/>
  <c r="DR797" i="6" s="1"/>
  <c r="DH792" i="6"/>
  <c r="DY792" i="6" s="1"/>
  <c r="DZ792" i="6" s="1"/>
  <c r="DG792" i="6"/>
  <c r="DW792" i="6" s="1"/>
  <c r="DX792" i="6" s="1"/>
  <c r="DF792" i="6"/>
  <c r="DU792" i="6" s="1"/>
  <c r="DV792" i="6" s="1"/>
  <c r="DE792" i="6"/>
  <c r="DS792" i="6" s="1"/>
  <c r="DT792" i="6" s="1"/>
  <c r="DD792" i="6"/>
  <c r="DQ792" i="6" s="1"/>
  <c r="DR792" i="6" s="1"/>
  <c r="DH787" i="6"/>
  <c r="DY787" i="6" s="1"/>
  <c r="DZ787" i="6" s="1"/>
  <c r="DG787" i="6"/>
  <c r="DW787" i="6" s="1"/>
  <c r="DX787" i="6" s="1"/>
  <c r="DF787" i="6"/>
  <c r="DU787" i="6" s="1"/>
  <c r="DV787" i="6" s="1"/>
  <c r="DE787" i="6"/>
  <c r="DS787" i="6" s="1"/>
  <c r="DT787" i="6" s="1"/>
  <c r="DD787" i="6"/>
  <c r="DQ787" i="6" s="1"/>
  <c r="DR787" i="6" s="1"/>
  <c r="DH782" i="6"/>
  <c r="DY782" i="6" s="1"/>
  <c r="DZ782" i="6" s="1"/>
  <c r="DG782" i="6"/>
  <c r="DW782" i="6" s="1"/>
  <c r="DX782" i="6" s="1"/>
  <c r="DF782" i="6"/>
  <c r="DU782" i="6" s="1"/>
  <c r="DV782" i="6" s="1"/>
  <c r="DE782" i="6"/>
  <c r="DS782" i="6" s="1"/>
  <c r="DT782" i="6" s="1"/>
  <c r="DD782" i="6"/>
  <c r="DQ782" i="6" s="1"/>
  <c r="DR782" i="6" s="1"/>
  <c r="DH777" i="6"/>
  <c r="DY777" i="6" s="1"/>
  <c r="DZ777" i="6" s="1"/>
  <c r="DG777" i="6"/>
  <c r="DW777" i="6" s="1"/>
  <c r="DX777" i="6" s="1"/>
  <c r="DF777" i="6"/>
  <c r="DU777" i="6" s="1"/>
  <c r="DV777" i="6" s="1"/>
  <c r="DE777" i="6"/>
  <c r="DS777" i="6" s="1"/>
  <c r="DT777" i="6" s="1"/>
  <c r="DD777" i="6"/>
  <c r="DQ777" i="6" s="1"/>
  <c r="DR777" i="6" s="1"/>
  <c r="DH772" i="6"/>
  <c r="DY772" i="6" s="1"/>
  <c r="DZ772" i="6" s="1"/>
  <c r="DG772" i="6"/>
  <c r="DW772" i="6" s="1"/>
  <c r="DX772" i="6" s="1"/>
  <c r="DF772" i="6"/>
  <c r="DU772" i="6" s="1"/>
  <c r="DV772" i="6" s="1"/>
  <c r="DE772" i="6"/>
  <c r="DS772" i="6" s="1"/>
  <c r="DT772" i="6" s="1"/>
  <c r="DD772" i="6"/>
  <c r="DQ772" i="6" s="1"/>
  <c r="DR772" i="6" s="1"/>
  <c r="DH767" i="6"/>
  <c r="DY767" i="6" s="1"/>
  <c r="DZ767" i="6" s="1"/>
  <c r="DG767" i="6"/>
  <c r="DW767" i="6" s="1"/>
  <c r="DX767" i="6" s="1"/>
  <c r="DF767" i="6"/>
  <c r="DU767" i="6" s="1"/>
  <c r="DV767" i="6" s="1"/>
  <c r="DE767" i="6"/>
  <c r="DS767" i="6" s="1"/>
  <c r="DT767" i="6" s="1"/>
  <c r="DD767" i="6"/>
  <c r="DQ767" i="6" s="1"/>
  <c r="DR767" i="6" s="1"/>
  <c r="DH762" i="6"/>
  <c r="DY762" i="6" s="1"/>
  <c r="DZ762" i="6" s="1"/>
  <c r="DG762" i="6"/>
  <c r="DW762" i="6" s="1"/>
  <c r="DX762" i="6" s="1"/>
  <c r="DF762" i="6"/>
  <c r="DU762" i="6" s="1"/>
  <c r="DV762" i="6" s="1"/>
  <c r="DE762" i="6"/>
  <c r="DS762" i="6" s="1"/>
  <c r="DT762" i="6" s="1"/>
  <c r="DD762" i="6"/>
  <c r="DQ762" i="6" s="1"/>
  <c r="DR762" i="6" s="1"/>
  <c r="DH757" i="6"/>
  <c r="DY757" i="6" s="1"/>
  <c r="DZ757" i="6" s="1"/>
  <c r="DG757" i="6"/>
  <c r="DW757" i="6" s="1"/>
  <c r="DX757" i="6" s="1"/>
  <c r="DF757" i="6"/>
  <c r="DU757" i="6" s="1"/>
  <c r="DV757" i="6" s="1"/>
  <c r="DE757" i="6"/>
  <c r="DS757" i="6" s="1"/>
  <c r="DT757" i="6" s="1"/>
  <c r="DD757" i="6"/>
  <c r="DQ757" i="6" s="1"/>
  <c r="DR757" i="6" s="1"/>
  <c r="DH752" i="6"/>
  <c r="DY752" i="6" s="1"/>
  <c r="DZ752" i="6" s="1"/>
  <c r="DG752" i="6"/>
  <c r="DW752" i="6" s="1"/>
  <c r="DX752" i="6" s="1"/>
  <c r="DF752" i="6"/>
  <c r="DU752" i="6" s="1"/>
  <c r="DV752" i="6" s="1"/>
  <c r="DE752" i="6"/>
  <c r="DS752" i="6" s="1"/>
  <c r="DT752" i="6" s="1"/>
  <c r="DD752" i="6"/>
  <c r="DQ752" i="6" s="1"/>
  <c r="DR752" i="6" s="1"/>
  <c r="DH747" i="6"/>
  <c r="DY747" i="6" s="1"/>
  <c r="DZ747" i="6" s="1"/>
  <c r="DG747" i="6"/>
  <c r="DW747" i="6" s="1"/>
  <c r="DX747" i="6" s="1"/>
  <c r="DF747" i="6"/>
  <c r="DU747" i="6" s="1"/>
  <c r="DV747" i="6" s="1"/>
  <c r="DE747" i="6"/>
  <c r="DS747" i="6" s="1"/>
  <c r="DT747" i="6" s="1"/>
  <c r="DD747" i="6"/>
  <c r="DQ747" i="6" s="1"/>
  <c r="DR747" i="6" s="1"/>
  <c r="DH742" i="6"/>
  <c r="DY742" i="6" s="1"/>
  <c r="DZ742" i="6" s="1"/>
  <c r="DG742" i="6"/>
  <c r="DW742" i="6" s="1"/>
  <c r="DX742" i="6" s="1"/>
  <c r="DF742" i="6"/>
  <c r="DU742" i="6" s="1"/>
  <c r="DV742" i="6" s="1"/>
  <c r="DE742" i="6"/>
  <c r="DS742" i="6" s="1"/>
  <c r="DT742" i="6" s="1"/>
  <c r="DD742" i="6"/>
  <c r="DQ742" i="6" s="1"/>
  <c r="DR742" i="6" s="1"/>
  <c r="DH737" i="6"/>
  <c r="DY737" i="6" s="1"/>
  <c r="DZ737" i="6" s="1"/>
  <c r="DG737" i="6"/>
  <c r="DW737" i="6" s="1"/>
  <c r="DX737" i="6" s="1"/>
  <c r="DF737" i="6"/>
  <c r="DU737" i="6" s="1"/>
  <c r="DV737" i="6" s="1"/>
  <c r="DE737" i="6"/>
  <c r="DS737" i="6" s="1"/>
  <c r="DT737" i="6" s="1"/>
  <c r="DD737" i="6"/>
  <c r="DQ737" i="6" s="1"/>
  <c r="DR737" i="6" s="1"/>
  <c r="DH732" i="6"/>
  <c r="DY732" i="6" s="1"/>
  <c r="DZ732" i="6" s="1"/>
  <c r="DG732" i="6"/>
  <c r="DW732" i="6" s="1"/>
  <c r="DX732" i="6" s="1"/>
  <c r="DF732" i="6"/>
  <c r="DU732" i="6" s="1"/>
  <c r="DV732" i="6" s="1"/>
  <c r="DE732" i="6"/>
  <c r="DS732" i="6" s="1"/>
  <c r="DT732" i="6" s="1"/>
  <c r="DD732" i="6"/>
  <c r="DQ732" i="6" s="1"/>
  <c r="DR732" i="6" s="1"/>
  <c r="DH727" i="6"/>
  <c r="DY727" i="6" s="1"/>
  <c r="DZ727" i="6" s="1"/>
  <c r="DG727" i="6"/>
  <c r="DW727" i="6" s="1"/>
  <c r="DX727" i="6" s="1"/>
  <c r="DF727" i="6"/>
  <c r="DU727" i="6" s="1"/>
  <c r="DV727" i="6" s="1"/>
  <c r="DE727" i="6"/>
  <c r="DS727" i="6" s="1"/>
  <c r="DT727" i="6" s="1"/>
  <c r="DD727" i="6"/>
  <c r="DQ727" i="6" s="1"/>
  <c r="DR727" i="6" s="1"/>
  <c r="DH722" i="6"/>
  <c r="DY722" i="6" s="1"/>
  <c r="DZ722" i="6" s="1"/>
  <c r="DG722" i="6"/>
  <c r="DW722" i="6" s="1"/>
  <c r="DX722" i="6" s="1"/>
  <c r="DF722" i="6"/>
  <c r="DU722" i="6" s="1"/>
  <c r="DV722" i="6" s="1"/>
  <c r="DE722" i="6"/>
  <c r="DS722" i="6" s="1"/>
  <c r="DT722" i="6" s="1"/>
  <c r="DD722" i="6"/>
  <c r="DQ722" i="6" s="1"/>
  <c r="DR722" i="6" s="1"/>
  <c r="DH717" i="6"/>
  <c r="DY717" i="6" s="1"/>
  <c r="DZ717" i="6" s="1"/>
  <c r="DG717" i="6"/>
  <c r="DW717" i="6" s="1"/>
  <c r="DX717" i="6" s="1"/>
  <c r="DF717" i="6"/>
  <c r="DU717" i="6" s="1"/>
  <c r="DV717" i="6" s="1"/>
  <c r="DE717" i="6"/>
  <c r="DS717" i="6" s="1"/>
  <c r="DT717" i="6" s="1"/>
  <c r="DD717" i="6"/>
  <c r="DQ717" i="6" s="1"/>
  <c r="DR717" i="6" s="1"/>
  <c r="DH712" i="6"/>
  <c r="DY712" i="6" s="1"/>
  <c r="DZ712" i="6" s="1"/>
  <c r="DG712" i="6"/>
  <c r="DW712" i="6" s="1"/>
  <c r="DX712" i="6" s="1"/>
  <c r="DF712" i="6"/>
  <c r="DU712" i="6" s="1"/>
  <c r="DV712" i="6" s="1"/>
  <c r="DE712" i="6"/>
  <c r="DS712" i="6" s="1"/>
  <c r="DT712" i="6" s="1"/>
  <c r="DD712" i="6"/>
  <c r="DQ712" i="6" s="1"/>
  <c r="DR712" i="6" s="1"/>
  <c r="DH707" i="6"/>
  <c r="DY707" i="6" s="1"/>
  <c r="DZ707" i="6" s="1"/>
  <c r="DG707" i="6"/>
  <c r="DW707" i="6" s="1"/>
  <c r="DX707" i="6" s="1"/>
  <c r="DF707" i="6"/>
  <c r="DU707" i="6" s="1"/>
  <c r="DV707" i="6" s="1"/>
  <c r="DE707" i="6"/>
  <c r="DS707" i="6" s="1"/>
  <c r="DT707" i="6" s="1"/>
  <c r="DD707" i="6"/>
  <c r="DQ707" i="6" s="1"/>
  <c r="DR707" i="6" s="1"/>
  <c r="DH702" i="6"/>
  <c r="DY702" i="6" s="1"/>
  <c r="DZ702" i="6" s="1"/>
  <c r="DG702" i="6"/>
  <c r="DW702" i="6" s="1"/>
  <c r="DX702" i="6" s="1"/>
  <c r="DF702" i="6"/>
  <c r="DU702" i="6" s="1"/>
  <c r="DV702" i="6" s="1"/>
  <c r="DE702" i="6"/>
  <c r="DS702" i="6" s="1"/>
  <c r="DT702" i="6" s="1"/>
  <c r="DD702" i="6"/>
  <c r="DQ702" i="6" s="1"/>
  <c r="DR702" i="6" s="1"/>
  <c r="DH697" i="6"/>
  <c r="DY697" i="6" s="1"/>
  <c r="DZ697" i="6" s="1"/>
  <c r="DG697" i="6"/>
  <c r="DW697" i="6" s="1"/>
  <c r="DX697" i="6" s="1"/>
  <c r="DF697" i="6"/>
  <c r="DU697" i="6" s="1"/>
  <c r="DV697" i="6" s="1"/>
  <c r="DE697" i="6"/>
  <c r="DS697" i="6" s="1"/>
  <c r="DT697" i="6" s="1"/>
  <c r="DD697" i="6"/>
  <c r="DQ697" i="6" s="1"/>
  <c r="DR697" i="6" s="1"/>
  <c r="DH692" i="6"/>
  <c r="DY692" i="6" s="1"/>
  <c r="DZ692" i="6" s="1"/>
  <c r="DG692" i="6"/>
  <c r="DW692" i="6" s="1"/>
  <c r="DX692" i="6" s="1"/>
  <c r="DF692" i="6"/>
  <c r="DU692" i="6" s="1"/>
  <c r="DV692" i="6" s="1"/>
  <c r="DE692" i="6"/>
  <c r="DS692" i="6" s="1"/>
  <c r="DT692" i="6" s="1"/>
  <c r="DD692" i="6"/>
  <c r="DQ692" i="6" s="1"/>
  <c r="DR692" i="6" s="1"/>
  <c r="DH687" i="6"/>
  <c r="DY687" i="6" s="1"/>
  <c r="DZ687" i="6" s="1"/>
  <c r="DG687" i="6"/>
  <c r="DW687" i="6" s="1"/>
  <c r="DX687" i="6" s="1"/>
  <c r="DF687" i="6"/>
  <c r="DU687" i="6" s="1"/>
  <c r="DV687" i="6" s="1"/>
  <c r="DE687" i="6"/>
  <c r="DS687" i="6" s="1"/>
  <c r="DT687" i="6" s="1"/>
  <c r="DD687" i="6"/>
  <c r="DQ687" i="6" s="1"/>
  <c r="DR687" i="6" s="1"/>
  <c r="DH682" i="6"/>
  <c r="DY682" i="6" s="1"/>
  <c r="DZ682" i="6" s="1"/>
  <c r="DG682" i="6"/>
  <c r="DW682" i="6" s="1"/>
  <c r="DX682" i="6" s="1"/>
  <c r="DF682" i="6"/>
  <c r="DU682" i="6" s="1"/>
  <c r="DV682" i="6" s="1"/>
  <c r="DE682" i="6"/>
  <c r="DS682" i="6" s="1"/>
  <c r="DT682" i="6" s="1"/>
  <c r="DD682" i="6"/>
  <c r="DQ682" i="6" s="1"/>
  <c r="DR682" i="6" s="1"/>
  <c r="DH677" i="6"/>
  <c r="DY677" i="6" s="1"/>
  <c r="DZ677" i="6" s="1"/>
  <c r="DG677" i="6"/>
  <c r="DW677" i="6" s="1"/>
  <c r="DX677" i="6" s="1"/>
  <c r="DF677" i="6"/>
  <c r="DU677" i="6" s="1"/>
  <c r="DV677" i="6" s="1"/>
  <c r="DE677" i="6"/>
  <c r="DS677" i="6" s="1"/>
  <c r="DT677" i="6" s="1"/>
  <c r="DD677" i="6"/>
  <c r="DQ677" i="6" s="1"/>
  <c r="DR677" i="6" s="1"/>
  <c r="DH672" i="6"/>
  <c r="DY672" i="6" s="1"/>
  <c r="DZ672" i="6" s="1"/>
  <c r="DG672" i="6"/>
  <c r="DW672" i="6" s="1"/>
  <c r="DX672" i="6" s="1"/>
  <c r="DF672" i="6"/>
  <c r="DU672" i="6" s="1"/>
  <c r="DV672" i="6" s="1"/>
  <c r="DE672" i="6"/>
  <c r="DS672" i="6" s="1"/>
  <c r="DT672" i="6" s="1"/>
  <c r="DD672" i="6"/>
  <c r="DQ672" i="6" s="1"/>
  <c r="DR672" i="6" s="1"/>
  <c r="DH667" i="6"/>
  <c r="DY667" i="6" s="1"/>
  <c r="DZ667" i="6" s="1"/>
  <c r="DG667" i="6"/>
  <c r="DW667" i="6" s="1"/>
  <c r="DX667" i="6" s="1"/>
  <c r="DF667" i="6"/>
  <c r="DU667" i="6" s="1"/>
  <c r="DV667" i="6" s="1"/>
  <c r="DE667" i="6"/>
  <c r="DS667" i="6" s="1"/>
  <c r="DT667" i="6" s="1"/>
  <c r="DD667" i="6"/>
  <c r="DQ667" i="6" s="1"/>
  <c r="DR667" i="6" s="1"/>
  <c r="DH662" i="6"/>
  <c r="DY662" i="6" s="1"/>
  <c r="DZ662" i="6" s="1"/>
  <c r="DG662" i="6"/>
  <c r="DW662" i="6" s="1"/>
  <c r="DX662" i="6" s="1"/>
  <c r="DF662" i="6"/>
  <c r="DU662" i="6" s="1"/>
  <c r="DV662" i="6" s="1"/>
  <c r="DE662" i="6"/>
  <c r="DS662" i="6" s="1"/>
  <c r="DT662" i="6" s="1"/>
  <c r="DD662" i="6"/>
  <c r="DQ662" i="6" s="1"/>
  <c r="DR662" i="6" s="1"/>
  <c r="DH657" i="6"/>
  <c r="DY657" i="6" s="1"/>
  <c r="DZ657" i="6" s="1"/>
  <c r="DG657" i="6"/>
  <c r="DW657" i="6" s="1"/>
  <c r="DX657" i="6" s="1"/>
  <c r="DF657" i="6"/>
  <c r="DU657" i="6" s="1"/>
  <c r="DV657" i="6" s="1"/>
  <c r="DE657" i="6"/>
  <c r="DS657" i="6" s="1"/>
  <c r="DT657" i="6" s="1"/>
  <c r="DD657" i="6"/>
  <c r="DQ657" i="6" s="1"/>
  <c r="DR657" i="6" s="1"/>
  <c r="DH652" i="6"/>
  <c r="DY652" i="6" s="1"/>
  <c r="DZ652" i="6" s="1"/>
  <c r="DG652" i="6"/>
  <c r="DW652" i="6" s="1"/>
  <c r="DX652" i="6" s="1"/>
  <c r="DF652" i="6"/>
  <c r="DU652" i="6" s="1"/>
  <c r="DV652" i="6" s="1"/>
  <c r="DE652" i="6"/>
  <c r="DS652" i="6" s="1"/>
  <c r="DT652" i="6" s="1"/>
  <c r="DD652" i="6"/>
  <c r="DQ652" i="6" s="1"/>
  <c r="DR652" i="6" s="1"/>
  <c r="DH647" i="6"/>
  <c r="DY647" i="6" s="1"/>
  <c r="DZ647" i="6" s="1"/>
  <c r="DG647" i="6"/>
  <c r="DW647" i="6" s="1"/>
  <c r="DX647" i="6" s="1"/>
  <c r="DF647" i="6"/>
  <c r="DU647" i="6" s="1"/>
  <c r="DV647" i="6" s="1"/>
  <c r="DE647" i="6"/>
  <c r="DS647" i="6" s="1"/>
  <c r="DT647" i="6" s="1"/>
  <c r="DD647" i="6"/>
  <c r="DQ647" i="6" s="1"/>
  <c r="DR647" i="6" s="1"/>
  <c r="DH642" i="6"/>
  <c r="DY642" i="6" s="1"/>
  <c r="DZ642" i="6" s="1"/>
  <c r="DG642" i="6"/>
  <c r="DW642" i="6" s="1"/>
  <c r="DX642" i="6" s="1"/>
  <c r="DF642" i="6"/>
  <c r="DU642" i="6" s="1"/>
  <c r="DV642" i="6" s="1"/>
  <c r="DE642" i="6"/>
  <c r="DS642" i="6" s="1"/>
  <c r="DT642" i="6" s="1"/>
  <c r="DD642" i="6"/>
  <c r="DQ642" i="6" s="1"/>
  <c r="DR642" i="6" s="1"/>
  <c r="DH637" i="6"/>
  <c r="DY637" i="6" s="1"/>
  <c r="DZ637" i="6" s="1"/>
  <c r="DG637" i="6"/>
  <c r="DW637" i="6" s="1"/>
  <c r="DX637" i="6" s="1"/>
  <c r="DF637" i="6"/>
  <c r="DU637" i="6" s="1"/>
  <c r="DV637" i="6" s="1"/>
  <c r="DE637" i="6"/>
  <c r="DS637" i="6" s="1"/>
  <c r="DT637" i="6" s="1"/>
  <c r="DD637" i="6"/>
  <c r="DQ637" i="6" s="1"/>
  <c r="DR637" i="6" s="1"/>
  <c r="DH632" i="6"/>
  <c r="DY632" i="6" s="1"/>
  <c r="DZ632" i="6" s="1"/>
  <c r="DG632" i="6"/>
  <c r="DW632" i="6" s="1"/>
  <c r="DX632" i="6" s="1"/>
  <c r="DF632" i="6"/>
  <c r="DU632" i="6" s="1"/>
  <c r="DV632" i="6" s="1"/>
  <c r="DE632" i="6"/>
  <c r="DS632" i="6" s="1"/>
  <c r="DT632" i="6" s="1"/>
  <c r="DD632" i="6"/>
  <c r="DQ632" i="6" s="1"/>
  <c r="DR632" i="6" s="1"/>
  <c r="EM1194" i="6" l="1"/>
  <c r="EI882" i="6"/>
  <c r="EJ882" i="6"/>
  <c r="BU882" i="6"/>
  <c r="CF882" i="6" s="1"/>
  <c r="BF882" i="6"/>
  <c r="BG882" i="6" s="1"/>
  <c r="AZ882" i="6"/>
  <c r="BA882" i="6" s="1"/>
  <c r="AT882" i="6"/>
  <c r="AU882" i="6" s="1"/>
  <c r="AR882" i="6"/>
  <c r="EM882" i="6"/>
  <c r="AL882" i="6"/>
  <c r="EK882" i="6"/>
  <c r="AF882" i="6"/>
  <c r="AI882" i="6" s="1"/>
  <c r="EY882" i="6" l="1"/>
  <c r="CE882" i="6"/>
  <c r="ET882" i="6"/>
  <c r="ER882" i="6"/>
  <c r="EP882" i="6"/>
  <c r="EN882" i="6"/>
  <c r="EL882" i="6"/>
  <c r="ES882" i="6"/>
  <c r="EQ882" i="6"/>
  <c r="EO882" i="6"/>
  <c r="EZ882" i="6"/>
  <c r="AZ881" i="6"/>
  <c r="DZ1184" i="6"/>
  <c r="DY1184" i="6"/>
  <c r="EJ881" i="6" l="1"/>
  <c r="EI881" i="6"/>
  <c r="EY881" i="6"/>
  <c r="BU881" i="6"/>
  <c r="AT881" i="6"/>
  <c r="AL881" i="6"/>
  <c r="AR881" i="6"/>
  <c r="EQ881" i="6"/>
  <c r="ES881" i="6"/>
  <c r="EM881" i="6"/>
  <c r="EK881" i="6"/>
  <c r="AF881" i="6"/>
  <c r="ET881" i="6" l="1"/>
  <c r="EL881" i="6"/>
  <c r="AI881" i="6"/>
  <c r="EP881" i="6"/>
  <c r="AU881" i="6"/>
  <c r="EZ881" i="6"/>
  <c r="EO881" i="6"/>
  <c r="EN881" i="6"/>
  <c r="BV980" i="6"/>
  <c r="BV979" i="6" s="1"/>
  <c r="CE979" i="6" s="1"/>
  <c r="BE980" i="6"/>
  <c r="BE979" i="6" s="1"/>
  <c r="EQ980" i="6"/>
  <c r="EQ979" i="6" s="1"/>
  <c r="AS980" i="6"/>
  <c r="EO980" i="6" s="1"/>
  <c r="EO979" i="6" s="1"/>
  <c r="AM980" i="6"/>
  <c r="AG980" i="6"/>
  <c r="EK980" i="6" s="1"/>
  <c r="EK979" i="6" s="1"/>
  <c r="EY980" i="6" l="1"/>
  <c r="EY979" i="6" s="1"/>
  <c r="ES980" i="6"/>
  <c r="ES979" i="6" s="1"/>
  <c r="AM979" i="6"/>
  <c r="EM980" i="6"/>
  <c r="EM979" i="6" s="1"/>
  <c r="AT980" i="6"/>
  <c r="EP980" i="6" s="1"/>
  <c r="EP979" i="6" s="1"/>
  <c r="AS979" i="6"/>
  <c r="AZ980" i="6"/>
  <c r="ER980" i="6" s="1"/>
  <c r="ER979" i="6" s="1"/>
  <c r="CE980" i="6"/>
  <c r="BF980" i="6"/>
  <c r="AH980" i="6"/>
  <c r="AH979" i="6" s="1"/>
  <c r="AG979" i="6"/>
  <c r="AN980" i="6"/>
  <c r="AO980" i="6" s="1"/>
  <c r="BW980" i="6"/>
  <c r="BG881" i="6"/>
  <c r="ER881" i="6"/>
  <c r="BA881" i="6"/>
  <c r="EI1123" i="6"/>
  <c r="EJ1123" i="6"/>
  <c r="DY1123" i="6"/>
  <c r="DY1117" i="6" s="1"/>
  <c r="DW1123" i="6"/>
  <c r="DX1123" i="6" s="1"/>
  <c r="EQ1123" i="6" s="1"/>
  <c r="DU1123" i="6"/>
  <c r="DV1123" i="6" l="1"/>
  <c r="EO1123" i="6" s="1"/>
  <c r="EE1123" i="6"/>
  <c r="EF1123" i="6" s="1"/>
  <c r="EM1123" i="6"/>
  <c r="CF980" i="6"/>
  <c r="EZ980" i="6"/>
  <c r="EZ979" i="6" s="1"/>
  <c r="BF979" i="6"/>
  <c r="ET980" i="6"/>
  <c r="ET979" i="6" s="1"/>
  <c r="AN979" i="6"/>
  <c r="EN980" i="6"/>
  <c r="EN979" i="6" s="1"/>
  <c r="EL980" i="6"/>
  <c r="EL979" i="6" s="1"/>
  <c r="DZ1123" i="6"/>
  <c r="DZ1117" i="6" s="1"/>
  <c r="BA980" i="6"/>
  <c r="BA979" i="6" s="1"/>
  <c r="AZ979" i="6"/>
  <c r="AU980" i="6"/>
  <c r="AU979" i="6" s="1"/>
  <c r="AT979" i="6"/>
  <c r="AI980" i="6"/>
  <c r="AI979" i="6" s="1"/>
  <c r="BW979" i="6"/>
  <c r="CA980" i="6"/>
  <c r="BG980" i="6"/>
  <c r="BG979" i="6" s="1"/>
  <c r="DR1123" i="6"/>
  <c r="EK1123" i="6" s="1"/>
  <c r="DK304" i="6"/>
  <c r="EE304" i="6" s="1"/>
  <c r="EF304" i="6" s="1"/>
  <c r="DK300" i="6"/>
  <c r="EE300" i="6" s="1"/>
  <c r="EE299" i="6" l="1"/>
  <c r="EF300" i="6"/>
  <c r="EF299" i="6" s="1"/>
  <c r="ES1123" i="6"/>
  <c r="CA979" i="6"/>
  <c r="CG980" i="6"/>
  <c r="CG979" i="6" s="1"/>
  <c r="CF979" i="6"/>
  <c r="DH919" i="6"/>
  <c r="DY919" i="6" s="1"/>
  <c r="DY893" i="6" s="1"/>
  <c r="DG919" i="6"/>
  <c r="DW919" i="6" s="1"/>
  <c r="DW893" i="6" s="1"/>
  <c r="DB919" i="6"/>
  <c r="DM919" i="6" s="1"/>
  <c r="DD919" i="6"/>
  <c r="DQ919" i="6" s="1"/>
  <c r="DE919" i="6"/>
  <c r="DS919" i="6" s="1"/>
  <c r="DT919" i="6" s="1"/>
  <c r="DF919" i="6"/>
  <c r="DU919" i="6" s="1"/>
  <c r="DV919" i="6" s="1"/>
  <c r="CZ919" i="6"/>
  <c r="DK919" i="6" s="1"/>
  <c r="EE919" i="6" s="1"/>
  <c r="EF919" i="6" s="1"/>
  <c r="ED893" i="6" l="1"/>
  <c r="EC893" i="6"/>
  <c r="DN919" i="6"/>
  <c r="EG919" i="6" s="1"/>
  <c r="EH919" i="6"/>
  <c r="DZ919" i="6"/>
  <c r="DZ893" i="6" s="1"/>
  <c r="DX919" i="6"/>
  <c r="DX893" i="6" s="1"/>
  <c r="DR919" i="6"/>
  <c r="EC1174" i="6" l="1"/>
  <c r="EC923" i="6"/>
  <c r="ED1174" i="6"/>
  <c r="ED923" i="6"/>
  <c r="CE232" i="6"/>
  <c r="ED9" i="6" l="1"/>
  <c r="EC9" i="6"/>
  <c r="EJ807" i="6"/>
  <c r="EI807" i="6"/>
  <c r="ES807" i="6"/>
  <c r="EQ807" i="6"/>
  <c r="EO807" i="6"/>
  <c r="EM807" i="6"/>
  <c r="EK807" i="6"/>
  <c r="AF807" i="6"/>
  <c r="AC807" i="6"/>
  <c r="EJ802" i="6"/>
  <c r="EI802" i="6"/>
  <c r="ES802" i="6"/>
  <c r="AZ802" i="6"/>
  <c r="EO802" i="6"/>
  <c r="EM802" i="6"/>
  <c r="EK802" i="6"/>
  <c r="AF802" i="6"/>
  <c r="AC802" i="6"/>
  <c r="EJ797" i="6"/>
  <c r="EI797" i="6"/>
  <c r="ES797" i="6"/>
  <c r="AZ797" i="6"/>
  <c r="EO797" i="6"/>
  <c r="EM797" i="6"/>
  <c r="EK797" i="6"/>
  <c r="AF797" i="6"/>
  <c r="AC797" i="6"/>
  <c r="EJ792" i="6"/>
  <c r="EI792" i="6"/>
  <c r="ES792" i="6"/>
  <c r="AZ792" i="6"/>
  <c r="EO792" i="6"/>
  <c r="EM792" i="6"/>
  <c r="EK792" i="6"/>
  <c r="AF792" i="6"/>
  <c r="AC792" i="6"/>
  <c r="EJ787" i="6"/>
  <c r="EI787" i="6"/>
  <c r="ES787" i="6"/>
  <c r="EQ787" i="6"/>
  <c r="EO787" i="6"/>
  <c r="EM787" i="6"/>
  <c r="EK787" i="6"/>
  <c r="AF787" i="6"/>
  <c r="AC787" i="6"/>
  <c r="EJ782" i="6"/>
  <c r="EI782" i="6"/>
  <c r="ES782" i="6"/>
  <c r="AZ782" i="6"/>
  <c r="EO782" i="6"/>
  <c r="EM782" i="6"/>
  <c r="EK782" i="6"/>
  <c r="AF782" i="6"/>
  <c r="AC782" i="6"/>
  <c r="EJ777" i="6"/>
  <c r="EI777" i="6"/>
  <c r="ES777" i="6"/>
  <c r="AZ777" i="6"/>
  <c r="EO777" i="6"/>
  <c r="EM777" i="6"/>
  <c r="EK777" i="6"/>
  <c r="AF777" i="6"/>
  <c r="AC777" i="6"/>
  <c r="EJ772" i="6"/>
  <c r="EI772" i="6"/>
  <c r="ES772" i="6"/>
  <c r="AZ772" i="6"/>
  <c r="AT772" i="6"/>
  <c r="EP772" i="6" s="1"/>
  <c r="EM772" i="6"/>
  <c r="EK772" i="6"/>
  <c r="AF772" i="6"/>
  <c r="AC772" i="6"/>
  <c r="EJ767" i="6"/>
  <c r="EI767" i="6"/>
  <c r="ES767" i="6"/>
  <c r="AZ767" i="6"/>
  <c r="EO767" i="6"/>
  <c r="EM767" i="6"/>
  <c r="EK767" i="6"/>
  <c r="AF767" i="6"/>
  <c r="AC767" i="6"/>
  <c r="EJ762" i="6"/>
  <c r="EI762" i="6"/>
  <c r="ES762" i="6"/>
  <c r="AZ762" i="6"/>
  <c r="EO762" i="6"/>
  <c r="EM762" i="6"/>
  <c r="EK762" i="6"/>
  <c r="AF762" i="6"/>
  <c r="AC762" i="6"/>
  <c r="EJ757" i="6"/>
  <c r="EI757" i="6"/>
  <c r="ES757" i="6"/>
  <c r="AZ757" i="6"/>
  <c r="EO757" i="6"/>
  <c r="EM757" i="6"/>
  <c r="EK757" i="6"/>
  <c r="AF757" i="6"/>
  <c r="AC757" i="6"/>
  <c r="EJ752" i="6"/>
  <c r="EI752" i="6"/>
  <c r="ES752" i="6"/>
  <c r="AZ752" i="6"/>
  <c r="EO752" i="6"/>
  <c r="EM752" i="6"/>
  <c r="EK752" i="6"/>
  <c r="AF752" i="6"/>
  <c r="AC752" i="6"/>
  <c r="EJ747" i="6"/>
  <c r="EI747" i="6"/>
  <c r="ES747" i="6"/>
  <c r="EQ747" i="6"/>
  <c r="EO747" i="6"/>
  <c r="EM747" i="6"/>
  <c r="EK747" i="6"/>
  <c r="AF747" i="6"/>
  <c r="AC747" i="6"/>
  <c r="EJ742" i="6"/>
  <c r="EI742" i="6"/>
  <c r="ES742" i="6"/>
  <c r="AZ742" i="6"/>
  <c r="EO742" i="6"/>
  <c r="EM742" i="6"/>
  <c r="EK742" i="6"/>
  <c r="AF742" i="6"/>
  <c r="AC742" i="6"/>
  <c r="EJ737" i="6"/>
  <c r="EI737" i="6"/>
  <c r="ES737" i="6"/>
  <c r="AZ737" i="6"/>
  <c r="EO737" i="6"/>
  <c r="EM737" i="6"/>
  <c r="EK737" i="6"/>
  <c r="AF737" i="6"/>
  <c r="AC737" i="6"/>
  <c r="EJ732" i="6"/>
  <c r="EI732" i="6"/>
  <c r="ES732" i="6"/>
  <c r="EQ732" i="6"/>
  <c r="EO732" i="6"/>
  <c r="EM732" i="6"/>
  <c r="EK732" i="6"/>
  <c r="AF732" i="6"/>
  <c r="AC732" i="6"/>
  <c r="EJ727" i="6"/>
  <c r="EI727" i="6"/>
  <c r="ES727" i="6"/>
  <c r="AZ727" i="6"/>
  <c r="EO727" i="6"/>
  <c r="EM727" i="6"/>
  <c r="EK727" i="6"/>
  <c r="AF727" i="6"/>
  <c r="AC727" i="6"/>
  <c r="EJ722" i="6"/>
  <c r="EI722" i="6"/>
  <c r="ES722" i="6"/>
  <c r="EQ722" i="6"/>
  <c r="EO722" i="6"/>
  <c r="EM722" i="6"/>
  <c r="EK722" i="6"/>
  <c r="AF722" i="6"/>
  <c r="AC722" i="6"/>
  <c r="EJ717" i="6"/>
  <c r="EI717" i="6"/>
  <c r="ES717" i="6"/>
  <c r="AZ717" i="6"/>
  <c r="EO717" i="6"/>
  <c r="EM717" i="6"/>
  <c r="EK717" i="6"/>
  <c r="AF717" i="6"/>
  <c r="AC717" i="6"/>
  <c r="EJ712" i="6"/>
  <c r="EI712" i="6"/>
  <c r="ES712" i="6"/>
  <c r="AZ712" i="6"/>
  <c r="EO712" i="6"/>
  <c r="EM712" i="6"/>
  <c r="EK712" i="6"/>
  <c r="AF712" i="6"/>
  <c r="AC712" i="6"/>
  <c r="EJ707" i="6"/>
  <c r="EI707" i="6"/>
  <c r="ES707" i="6"/>
  <c r="EQ707" i="6"/>
  <c r="EO707" i="6"/>
  <c r="EM707" i="6"/>
  <c r="EK707" i="6"/>
  <c r="AF707" i="6"/>
  <c r="AC707" i="6"/>
  <c r="EJ702" i="6"/>
  <c r="EI702" i="6"/>
  <c r="ES702" i="6"/>
  <c r="AZ702" i="6"/>
  <c r="EO702" i="6"/>
  <c r="EM702" i="6"/>
  <c r="EK702" i="6"/>
  <c r="AF702" i="6"/>
  <c r="AC702" i="6"/>
  <c r="EJ697" i="6"/>
  <c r="EI697" i="6"/>
  <c r="ES697" i="6"/>
  <c r="AZ697" i="6"/>
  <c r="EO697" i="6"/>
  <c r="EM697" i="6"/>
  <c r="EK697" i="6"/>
  <c r="AF697" i="6"/>
  <c r="AC697" i="6"/>
  <c r="EJ692" i="6"/>
  <c r="EI692" i="6"/>
  <c r="ES692" i="6"/>
  <c r="AZ692" i="6"/>
  <c r="EO692" i="6"/>
  <c r="EM692" i="6"/>
  <c r="EK692" i="6"/>
  <c r="AF692" i="6"/>
  <c r="AC692" i="6"/>
  <c r="EJ687" i="6"/>
  <c r="EI687" i="6"/>
  <c r="ES687" i="6"/>
  <c r="AZ687" i="6"/>
  <c r="EO687" i="6"/>
  <c r="EM687" i="6"/>
  <c r="EK687" i="6"/>
  <c r="AF687" i="6"/>
  <c r="AC687" i="6"/>
  <c r="EJ682" i="6"/>
  <c r="EI682" i="6"/>
  <c r="ES682" i="6"/>
  <c r="AZ682" i="6"/>
  <c r="EO682" i="6"/>
  <c r="EM682" i="6"/>
  <c r="EK682" i="6"/>
  <c r="AF682" i="6"/>
  <c r="AC682" i="6"/>
  <c r="EJ677" i="6"/>
  <c r="EI677" i="6"/>
  <c r="ES677" i="6"/>
  <c r="AZ677" i="6"/>
  <c r="EO677" i="6"/>
  <c r="EM677" i="6"/>
  <c r="EK677" i="6"/>
  <c r="AF677" i="6"/>
  <c r="AC677" i="6"/>
  <c r="EJ672" i="6"/>
  <c r="EI672" i="6"/>
  <c r="ES672" i="6"/>
  <c r="EQ672" i="6"/>
  <c r="EO672" i="6"/>
  <c r="AO672" i="6"/>
  <c r="EM672" i="6"/>
  <c r="EK672" i="6"/>
  <c r="AF672" i="6"/>
  <c r="AC672" i="6"/>
  <c r="EJ667" i="6"/>
  <c r="EI667" i="6"/>
  <c r="ES667" i="6"/>
  <c r="AZ667" i="6"/>
  <c r="EO667" i="6"/>
  <c r="EM667" i="6"/>
  <c r="EK667" i="6"/>
  <c r="AF667" i="6"/>
  <c r="AC667" i="6"/>
  <c r="EJ662" i="6"/>
  <c r="EI662" i="6"/>
  <c r="ES662" i="6"/>
  <c r="AZ662" i="6"/>
  <c r="EO662" i="6"/>
  <c r="EM662" i="6"/>
  <c r="EK662" i="6"/>
  <c r="AF662" i="6"/>
  <c r="AC662" i="6"/>
  <c r="EJ657" i="6"/>
  <c r="EI657" i="6"/>
  <c r="ES657" i="6"/>
  <c r="AZ657" i="6"/>
  <c r="EO657" i="6"/>
  <c r="EM657" i="6"/>
  <c r="EK657" i="6"/>
  <c r="AF657" i="6"/>
  <c r="AC657" i="6"/>
  <c r="EJ652" i="6"/>
  <c r="EI652" i="6"/>
  <c r="ES652" i="6"/>
  <c r="AZ652" i="6"/>
  <c r="EO652" i="6"/>
  <c r="EM652" i="6"/>
  <c r="EK652" i="6"/>
  <c r="AF652" i="6"/>
  <c r="AC652" i="6"/>
  <c r="EJ647" i="6"/>
  <c r="EI647" i="6"/>
  <c r="ES647" i="6"/>
  <c r="AZ647" i="6"/>
  <c r="EO647" i="6"/>
  <c r="EM647" i="6"/>
  <c r="EK647" i="6"/>
  <c r="AF647" i="6"/>
  <c r="AC647" i="6"/>
  <c r="EJ642" i="6"/>
  <c r="EI642" i="6"/>
  <c r="ES642" i="6"/>
  <c r="AZ642" i="6"/>
  <c r="EO642" i="6"/>
  <c r="EM642" i="6"/>
  <c r="EK642" i="6"/>
  <c r="AF642" i="6"/>
  <c r="AC642" i="6"/>
  <c r="EJ637" i="6"/>
  <c r="EI637" i="6"/>
  <c r="ES637" i="6"/>
  <c r="AZ637" i="6"/>
  <c r="EO637" i="6"/>
  <c r="EM637" i="6"/>
  <c r="EK637" i="6"/>
  <c r="AF637" i="6"/>
  <c r="AC637" i="6"/>
  <c r="EJ632" i="6"/>
  <c r="EI632" i="6"/>
  <c r="ES632" i="6"/>
  <c r="EQ632" i="6"/>
  <c r="EO632" i="6"/>
  <c r="EM632" i="6"/>
  <c r="EK632" i="6"/>
  <c r="AF632" i="6"/>
  <c r="AC632" i="6"/>
  <c r="EN632" i="6" l="1"/>
  <c r="AO632" i="6"/>
  <c r="EN637" i="6"/>
  <c r="AO637" i="6"/>
  <c r="EN642" i="6"/>
  <c r="AO642" i="6"/>
  <c r="EN647" i="6"/>
  <c r="AO647" i="6"/>
  <c r="EN652" i="6"/>
  <c r="AO652" i="6"/>
  <c r="EN657" i="6"/>
  <c r="AO657" i="6"/>
  <c r="EN662" i="6"/>
  <c r="AO662" i="6"/>
  <c r="EN667" i="6"/>
  <c r="AO667" i="6"/>
  <c r="EN677" i="6"/>
  <c r="AO677" i="6"/>
  <c r="EN682" i="6"/>
  <c r="AO682" i="6"/>
  <c r="EN687" i="6"/>
  <c r="AO687" i="6"/>
  <c r="EN692" i="6"/>
  <c r="AO692" i="6"/>
  <c r="EN697" i="6"/>
  <c r="AO697" i="6"/>
  <c r="EN702" i="6"/>
  <c r="AO702" i="6"/>
  <c r="EN707" i="6"/>
  <c r="AO707" i="6"/>
  <c r="EN712" i="6"/>
  <c r="AO712" i="6"/>
  <c r="EN717" i="6"/>
  <c r="AO717" i="6"/>
  <c r="EN722" i="6"/>
  <c r="AO722" i="6"/>
  <c r="EN727" i="6"/>
  <c r="AO727" i="6"/>
  <c r="EN732" i="6"/>
  <c r="AO732" i="6"/>
  <c r="EN737" i="6"/>
  <c r="AO737" i="6"/>
  <c r="EN742" i="6"/>
  <c r="AO742" i="6"/>
  <c r="EN747" i="6"/>
  <c r="AO747" i="6"/>
  <c r="EN752" i="6"/>
  <c r="AO752" i="6"/>
  <c r="EN757" i="6"/>
  <c r="AO757" i="6"/>
  <c r="EN762" i="6"/>
  <c r="AO762" i="6"/>
  <c r="EN767" i="6"/>
  <c r="AO767" i="6"/>
  <c r="EN772" i="6"/>
  <c r="AO772" i="6"/>
  <c r="EN777" i="6"/>
  <c r="AO777" i="6"/>
  <c r="EN782" i="6"/>
  <c r="AO782" i="6"/>
  <c r="EN787" i="6"/>
  <c r="AO787" i="6"/>
  <c r="EN792" i="6"/>
  <c r="AO792" i="6"/>
  <c r="EN797" i="6"/>
  <c r="AO797" i="6"/>
  <c r="EN802" i="6"/>
  <c r="AO802" i="6"/>
  <c r="EN807" i="6"/>
  <c r="AO807" i="6"/>
  <c r="EY632" i="6"/>
  <c r="CE632" i="6"/>
  <c r="EY637" i="6"/>
  <c r="CE637" i="6"/>
  <c r="EY642" i="6"/>
  <c r="CE642" i="6"/>
  <c r="EY647" i="6"/>
  <c r="CE647" i="6"/>
  <c r="EY652" i="6"/>
  <c r="CE652" i="6"/>
  <c r="EY657" i="6"/>
  <c r="CE657" i="6"/>
  <c r="EY662" i="6"/>
  <c r="CE662" i="6"/>
  <c r="EY667" i="6"/>
  <c r="CE667" i="6"/>
  <c r="EY672" i="6"/>
  <c r="CE672" i="6"/>
  <c r="EY677" i="6"/>
  <c r="CE677" i="6"/>
  <c r="EY682" i="6"/>
  <c r="CE682" i="6"/>
  <c r="EY687" i="6"/>
  <c r="CE687" i="6"/>
  <c r="EY692" i="6"/>
  <c r="CE692" i="6"/>
  <c r="EY697" i="6"/>
  <c r="CE697" i="6"/>
  <c r="EY702" i="6"/>
  <c r="CE702" i="6"/>
  <c r="EY707" i="6"/>
  <c r="CE707" i="6"/>
  <c r="EY712" i="6"/>
  <c r="CE712" i="6"/>
  <c r="EY717" i="6"/>
  <c r="CE717" i="6"/>
  <c r="EY722" i="6"/>
  <c r="CE722" i="6"/>
  <c r="EY727" i="6"/>
  <c r="CE727" i="6"/>
  <c r="EY732" i="6"/>
  <c r="CE732" i="6"/>
  <c r="EY737" i="6"/>
  <c r="CE737" i="6"/>
  <c r="EY742" i="6"/>
  <c r="CE742" i="6"/>
  <c r="EY747" i="6"/>
  <c r="CE747" i="6"/>
  <c r="EY752" i="6"/>
  <c r="CE752" i="6"/>
  <c r="EY757" i="6"/>
  <c r="CE757" i="6"/>
  <c r="EY762" i="6"/>
  <c r="CE762" i="6"/>
  <c r="EY767" i="6"/>
  <c r="CE767" i="6"/>
  <c r="EY772" i="6"/>
  <c r="CE772" i="6"/>
  <c r="EY777" i="6"/>
  <c r="CE777" i="6"/>
  <c r="EY782" i="6"/>
  <c r="CE782" i="6"/>
  <c r="EY787" i="6"/>
  <c r="CE787" i="6"/>
  <c r="EY792" i="6"/>
  <c r="CE792" i="6"/>
  <c r="EY797" i="6"/>
  <c r="CE797" i="6"/>
  <c r="EY802" i="6"/>
  <c r="CE802" i="6"/>
  <c r="EY807" i="6"/>
  <c r="CE807" i="6"/>
  <c r="EZ632" i="6"/>
  <c r="CF632" i="6"/>
  <c r="EZ637" i="6"/>
  <c r="CF637" i="6"/>
  <c r="EZ647" i="6"/>
  <c r="CF647" i="6"/>
  <c r="EZ672" i="6"/>
  <c r="CF672" i="6"/>
  <c r="EZ677" i="6"/>
  <c r="CF677" i="6"/>
  <c r="EZ682" i="6"/>
  <c r="CF682" i="6"/>
  <c r="EZ687" i="6"/>
  <c r="CF687" i="6"/>
  <c r="EZ692" i="6"/>
  <c r="CF692" i="6"/>
  <c r="EZ697" i="6"/>
  <c r="CF697" i="6"/>
  <c r="EZ702" i="6"/>
  <c r="CF702" i="6"/>
  <c r="EZ707" i="6"/>
  <c r="CF707" i="6"/>
  <c r="EZ712" i="6"/>
  <c r="CF712" i="6"/>
  <c r="EZ717" i="6"/>
  <c r="CF717" i="6"/>
  <c r="EZ722" i="6"/>
  <c r="CF722" i="6"/>
  <c r="EZ727" i="6"/>
  <c r="CF727" i="6"/>
  <c r="EZ732" i="6"/>
  <c r="CF732" i="6"/>
  <c r="EZ737" i="6"/>
  <c r="CF737" i="6"/>
  <c r="EZ742" i="6"/>
  <c r="CF742" i="6"/>
  <c r="EZ747" i="6"/>
  <c r="CF747" i="6"/>
  <c r="EZ752" i="6"/>
  <c r="CF752" i="6"/>
  <c r="EZ757" i="6"/>
  <c r="CF757" i="6"/>
  <c r="EZ762" i="6"/>
  <c r="CF762" i="6"/>
  <c r="EZ767" i="6"/>
  <c r="CF767" i="6"/>
  <c r="EZ772" i="6"/>
  <c r="CF772" i="6"/>
  <c r="EZ777" i="6"/>
  <c r="CF777" i="6"/>
  <c r="EZ782" i="6"/>
  <c r="CF782" i="6"/>
  <c r="EZ787" i="6"/>
  <c r="CF787" i="6"/>
  <c r="EZ792" i="6"/>
  <c r="CF792" i="6"/>
  <c r="EZ797" i="6"/>
  <c r="CF797" i="6"/>
  <c r="EZ802" i="6"/>
  <c r="CF802" i="6"/>
  <c r="EZ807" i="6"/>
  <c r="CF807" i="6"/>
  <c r="EZ642" i="6"/>
  <c r="CF642" i="6"/>
  <c r="EZ652" i="6"/>
  <c r="CF652" i="6"/>
  <c r="EZ657" i="6"/>
  <c r="CF657" i="6"/>
  <c r="EZ662" i="6"/>
  <c r="CF662" i="6"/>
  <c r="EZ667" i="6"/>
  <c r="CF667" i="6"/>
  <c r="BF702" i="6"/>
  <c r="ET702" i="6" s="1"/>
  <c r="AZ632" i="6"/>
  <c r="ER632" i="6" s="1"/>
  <c r="AT702" i="6"/>
  <c r="EP702" i="6" s="1"/>
  <c r="AZ707" i="6"/>
  <c r="ER707" i="6" s="1"/>
  <c r="BF712" i="6"/>
  <c r="ET712" i="6" s="1"/>
  <c r="AT717" i="6"/>
  <c r="EP717" i="6" s="1"/>
  <c r="AZ732" i="6"/>
  <c r="ER732" i="6" s="1"/>
  <c r="AT762" i="6"/>
  <c r="EP762" i="6" s="1"/>
  <c r="BF772" i="6"/>
  <c r="ET772" i="6" s="1"/>
  <c r="EO772" i="6"/>
  <c r="AZ807" i="6"/>
  <c r="ER807" i="6" s="1"/>
  <c r="AT657" i="6"/>
  <c r="EP657" i="6" s="1"/>
  <c r="AZ672" i="6"/>
  <c r="BA672" i="6" s="1"/>
  <c r="AT712" i="6"/>
  <c r="EP712" i="6" s="1"/>
  <c r="BF717" i="6"/>
  <c r="ET717" i="6" s="1"/>
  <c r="AZ722" i="6"/>
  <c r="ER722" i="6" s="1"/>
  <c r="AZ747" i="6"/>
  <c r="ER747" i="6" s="1"/>
  <c r="BF762" i="6"/>
  <c r="ET762" i="6" s="1"/>
  <c r="AT767" i="6"/>
  <c r="EP767" i="6" s="1"/>
  <c r="AZ787" i="6"/>
  <c r="ER787" i="6" s="1"/>
  <c r="EL807" i="6"/>
  <c r="AI807" i="6"/>
  <c r="AT807" i="6"/>
  <c r="BF807" i="6"/>
  <c r="ER802" i="6"/>
  <c r="BA802" i="6"/>
  <c r="EL802" i="6"/>
  <c r="AI802" i="6"/>
  <c r="AT802" i="6"/>
  <c r="BF802" i="6"/>
  <c r="EQ802" i="6"/>
  <c r="ER797" i="6"/>
  <c r="BA797" i="6"/>
  <c r="EL797" i="6"/>
  <c r="AI797" i="6"/>
  <c r="AT797" i="6"/>
  <c r="BF797" i="6"/>
  <c r="EQ797" i="6"/>
  <c r="ER792" i="6"/>
  <c r="BA792" i="6"/>
  <c r="EL792" i="6"/>
  <c r="AI792" i="6"/>
  <c r="AT792" i="6"/>
  <c r="BF792" i="6"/>
  <c r="EQ792" i="6"/>
  <c r="EL787" i="6"/>
  <c r="AI787" i="6"/>
  <c r="AT787" i="6"/>
  <c r="BF787" i="6"/>
  <c r="ER782" i="6"/>
  <c r="BA782" i="6"/>
  <c r="EL782" i="6"/>
  <c r="AI782" i="6"/>
  <c r="AT782" i="6"/>
  <c r="BF782" i="6"/>
  <c r="EQ782" i="6"/>
  <c r="ER777" i="6"/>
  <c r="BA777" i="6"/>
  <c r="EL777" i="6"/>
  <c r="AI777" i="6"/>
  <c r="AT777" i="6"/>
  <c r="BF777" i="6"/>
  <c r="EQ777" i="6"/>
  <c r="ER772" i="6"/>
  <c r="BA772" i="6"/>
  <c r="EL772" i="6"/>
  <c r="AI772" i="6"/>
  <c r="EQ772" i="6"/>
  <c r="AU772" i="6"/>
  <c r="ER767" i="6"/>
  <c r="BA767" i="6"/>
  <c r="EL767" i="6"/>
  <c r="AI767" i="6"/>
  <c r="BF767" i="6"/>
  <c r="EQ767" i="6"/>
  <c r="EL762" i="6"/>
  <c r="AI762" i="6"/>
  <c r="ER762" i="6"/>
  <c r="BA762" i="6"/>
  <c r="EQ762" i="6"/>
  <c r="EL757" i="6"/>
  <c r="AI757" i="6"/>
  <c r="ER757" i="6"/>
  <c r="BA757" i="6"/>
  <c r="AT757" i="6"/>
  <c r="BF757" i="6"/>
  <c r="EQ757" i="6"/>
  <c r="ER752" i="6"/>
  <c r="BA752" i="6"/>
  <c r="EL752" i="6"/>
  <c r="AI752" i="6"/>
  <c r="AT752" i="6"/>
  <c r="BF752" i="6"/>
  <c r="EQ752" i="6"/>
  <c r="EL747" i="6"/>
  <c r="AI747" i="6"/>
  <c r="AT747" i="6"/>
  <c r="BF747" i="6"/>
  <c r="ER742" i="6"/>
  <c r="BA742" i="6"/>
  <c r="EL742" i="6"/>
  <c r="AI742" i="6"/>
  <c r="AT742" i="6"/>
  <c r="BF742" i="6"/>
  <c r="EQ742" i="6"/>
  <c r="ER737" i="6"/>
  <c r="BA737" i="6"/>
  <c r="EL737" i="6"/>
  <c r="AI737" i="6"/>
  <c r="AT737" i="6"/>
  <c r="BF737" i="6"/>
  <c r="EQ737" i="6"/>
  <c r="EL732" i="6"/>
  <c r="AI732" i="6"/>
  <c r="AT732" i="6"/>
  <c r="BF732" i="6"/>
  <c r="ER727" i="6"/>
  <c r="BA727" i="6"/>
  <c r="EL727" i="6"/>
  <c r="AI727" i="6"/>
  <c r="AT727" i="6"/>
  <c r="BF727" i="6"/>
  <c r="EQ727" i="6"/>
  <c r="EL722" i="6"/>
  <c r="AI722" i="6"/>
  <c r="AT722" i="6"/>
  <c r="BF722" i="6"/>
  <c r="EL717" i="6"/>
  <c r="AI717" i="6"/>
  <c r="ER717" i="6"/>
  <c r="BA717" i="6"/>
  <c r="EQ717" i="6"/>
  <c r="EL712" i="6"/>
  <c r="AI712" i="6"/>
  <c r="ER712" i="6"/>
  <c r="BA712" i="6"/>
  <c r="EQ712" i="6"/>
  <c r="EL707" i="6"/>
  <c r="AI707" i="6"/>
  <c r="AT707" i="6"/>
  <c r="BF707" i="6"/>
  <c r="EL702" i="6"/>
  <c r="AI702" i="6"/>
  <c r="ER702" i="6"/>
  <c r="BA702" i="6"/>
  <c r="EQ702" i="6"/>
  <c r="ER697" i="6"/>
  <c r="BA697" i="6"/>
  <c r="EL697" i="6"/>
  <c r="AI697" i="6"/>
  <c r="AT697" i="6"/>
  <c r="BF697" i="6"/>
  <c r="EQ697" i="6"/>
  <c r="ER692" i="6"/>
  <c r="BA692" i="6"/>
  <c r="EL692" i="6"/>
  <c r="AI692" i="6"/>
  <c r="AT692" i="6"/>
  <c r="BF692" i="6"/>
  <c r="EQ692" i="6"/>
  <c r="ER687" i="6"/>
  <c r="BA687" i="6"/>
  <c r="EL687" i="6"/>
  <c r="AI687" i="6"/>
  <c r="AT687" i="6"/>
  <c r="BF687" i="6"/>
  <c r="EQ687" i="6"/>
  <c r="ER682" i="6"/>
  <c r="BA682" i="6"/>
  <c r="EL682" i="6"/>
  <c r="AI682" i="6"/>
  <c r="AT682" i="6"/>
  <c r="BF682" i="6"/>
  <c r="EQ682" i="6"/>
  <c r="ER677" i="6"/>
  <c r="BA677" i="6"/>
  <c r="EL677" i="6"/>
  <c r="AI677" i="6"/>
  <c r="AT677" i="6"/>
  <c r="BF677" i="6"/>
  <c r="EQ677" i="6"/>
  <c r="EL672" i="6"/>
  <c r="AI672" i="6"/>
  <c r="EN672" i="6"/>
  <c r="AT672" i="6"/>
  <c r="BF672" i="6"/>
  <c r="ER667" i="6"/>
  <c r="BA667" i="6"/>
  <c r="EL667" i="6"/>
  <c r="AI667" i="6"/>
  <c r="AT667" i="6"/>
  <c r="BF667" i="6"/>
  <c r="EQ667" i="6"/>
  <c r="ER662" i="6"/>
  <c r="BA662" i="6"/>
  <c r="EL662" i="6"/>
  <c r="AI662" i="6"/>
  <c r="AT662" i="6"/>
  <c r="BF662" i="6"/>
  <c r="EQ662" i="6"/>
  <c r="ER657" i="6"/>
  <c r="BA657" i="6"/>
  <c r="EL657" i="6"/>
  <c r="AI657" i="6"/>
  <c r="BF657" i="6"/>
  <c r="EQ657" i="6"/>
  <c r="ER652" i="6"/>
  <c r="BA652" i="6"/>
  <c r="EL652" i="6"/>
  <c r="AI652" i="6"/>
  <c r="AT652" i="6"/>
  <c r="BF652" i="6"/>
  <c r="EQ652" i="6"/>
  <c r="ER647" i="6"/>
  <c r="BA647" i="6"/>
  <c r="EL647" i="6"/>
  <c r="AI647" i="6"/>
  <c r="AT647" i="6"/>
  <c r="BF647" i="6"/>
  <c r="EQ647" i="6"/>
  <c r="ER642" i="6"/>
  <c r="BA642" i="6"/>
  <c r="EL642" i="6"/>
  <c r="AI642" i="6"/>
  <c r="AT642" i="6"/>
  <c r="BF642" i="6"/>
  <c r="EQ642" i="6"/>
  <c r="ER637" i="6"/>
  <c r="BA637" i="6"/>
  <c r="EL637" i="6"/>
  <c r="AI637" i="6"/>
  <c r="AT637" i="6"/>
  <c r="BF637" i="6"/>
  <c r="EQ637" i="6"/>
  <c r="EL632" i="6"/>
  <c r="AI632" i="6"/>
  <c r="AT632" i="6"/>
  <c r="BF632" i="6"/>
  <c r="AU702" i="6" l="1"/>
  <c r="BA707" i="6"/>
  <c r="BA732" i="6"/>
  <c r="AU657" i="6"/>
  <c r="BG717" i="6"/>
  <c r="BG712" i="6"/>
  <c r="BA747" i="6"/>
  <c r="AU717" i="6"/>
  <c r="BG772" i="6"/>
  <c r="BA632" i="6"/>
  <c r="BG702" i="6"/>
  <c r="BA722" i="6"/>
  <c r="BG762" i="6"/>
  <c r="BA807" i="6"/>
  <c r="ER672" i="6"/>
  <c r="AU712" i="6"/>
  <c r="AU762" i="6"/>
  <c r="AU767" i="6"/>
  <c r="BA787" i="6"/>
  <c r="ET807" i="6"/>
  <c r="BG807" i="6"/>
  <c r="EP807" i="6"/>
  <c r="AU807" i="6"/>
  <c r="EP802" i="6"/>
  <c r="AU802" i="6"/>
  <c r="ET802" i="6"/>
  <c r="BG802" i="6"/>
  <c r="EP797" i="6"/>
  <c r="AU797" i="6"/>
  <c r="ET797" i="6"/>
  <c r="BG797" i="6"/>
  <c r="EP792" i="6"/>
  <c r="AU792" i="6"/>
  <c r="ET792" i="6"/>
  <c r="BG792" i="6"/>
  <c r="ET787" i="6"/>
  <c r="BG787" i="6"/>
  <c r="EP787" i="6"/>
  <c r="AU787" i="6"/>
  <c r="EP782" i="6"/>
  <c r="AU782" i="6"/>
  <c r="ET782" i="6"/>
  <c r="BG782" i="6"/>
  <c r="EP777" i="6"/>
  <c r="AU777" i="6"/>
  <c r="ET777" i="6"/>
  <c r="BG777" i="6"/>
  <c r="ET767" i="6"/>
  <c r="BG767" i="6"/>
  <c r="ET757" i="6"/>
  <c r="BG757" i="6"/>
  <c r="EP757" i="6"/>
  <c r="AU757" i="6"/>
  <c r="EP752" i="6"/>
  <c r="AU752" i="6"/>
  <c r="ET752" i="6"/>
  <c r="BG752" i="6"/>
  <c r="ET747" i="6"/>
  <c r="BG747" i="6"/>
  <c r="EP747" i="6"/>
  <c r="AU747" i="6"/>
  <c r="EP742" i="6"/>
  <c r="AU742" i="6"/>
  <c r="ET742" i="6"/>
  <c r="BG742" i="6"/>
  <c r="EP737" i="6"/>
  <c r="AU737" i="6"/>
  <c r="ET737" i="6"/>
  <c r="BG737" i="6"/>
  <c r="ET732" i="6"/>
  <c r="BG732" i="6"/>
  <c r="EP732" i="6"/>
  <c r="AU732" i="6"/>
  <c r="EP727" i="6"/>
  <c r="AU727" i="6"/>
  <c r="ET727" i="6"/>
  <c r="BG727" i="6"/>
  <c r="ET722" i="6"/>
  <c r="BG722" i="6"/>
  <c r="EP722" i="6"/>
  <c r="AU722" i="6"/>
  <c r="ET707" i="6"/>
  <c r="BG707" i="6"/>
  <c r="EP707" i="6"/>
  <c r="AU707" i="6"/>
  <c r="EP697" i="6"/>
  <c r="AU697" i="6"/>
  <c r="ET697" i="6"/>
  <c r="BG697" i="6"/>
  <c r="EP692" i="6"/>
  <c r="AU692" i="6"/>
  <c r="ET692" i="6"/>
  <c r="BG692" i="6"/>
  <c r="EP687" i="6"/>
  <c r="AU687" i="6"/>
  <c r="ET687" i="6"/>
  <c r="BG687" i="6"/>
  <c r="EP682" i="6"/>
  <c r="AU682" i="6"/>
  <c r="ET682" i="6"/>
  <c r="BG682" i="6"/>
  <c r="EP677" i="6"/>
  <c r="AU677" i="6"/>
  <c r="ET677" i="6"/>
  <c r="BG677" i="6"/>
  <c r="ET672" i="6"/>
  <c r="BG672" i="6"/>
  <c r="EP672" i="6"/>
  <c r="AU672" i="6"/>
  <c r="EP667" i="6"/>
  <c r="AU667" i="6"/>
  <c r="ET667" i="6"/>
  <c r="BG667" i="6"/>
  <c r="EP662" i="6"/>
  <c r="AU662" i="6"/>
  <c r="ET662" i="6"/>
  <c r="BG662" i="6"/>
  <c r="ET657" i="6"/>
  <c r="BG657" i="6"/>
  <c r="EP652" i="6"/>
  <c r="AU652" i="6"/>
  <c r="ET652" i="6"/>
  <c r="BG652" i="6"/>
  <c r="EP647" i="6"/>
  <c r="AU647" i="6"/>
  <c r="ET647" i="6"/>
  <c r="BG647" i="6"/>
  <c r="EP642" i="6"/>
  <c r="AU642" i="6"/>
  <c r="ET642" i="6"/>
  <c r="BG642" i="6"/>
  <c r="EP637" i="6"/>
  <c r="AU637" i="6"/>
  <c r="ET637" i="6"/>
  <c r="BG637" i="6"/>
  <c r="ET632" i="6"/>
  <c r="BG632" i="6"/>
  <c r="EP632" i="6"/>
  <c r="AU632" i="6"/>
  <c r="DT1058" i="6"/>
  <c r="DS1058" i="6" s="1"/>
  <c r="DR1058" i="6"/>
  <c r="DQ1058" i="6" s="1"/>
  <c r="DP1058" i="6"/>
  <c r="DO1058" i="6" s="1"/>
  <c r="EF1058" i="6"/>
  <c r="EE1058" i="6" s="1"/>
  <c r="DT1053" i="6"/>
  <c r="DT1020" i="6" s="1"/>
  <c r="DR1053" i="6"/>
  <c r="DQ1053" i="6" s="1"/>
  <c r="DP1053" i="6"/>
  <c r="DO1053" i="6" s="1"/>
  <c r="EF1053" i="6"/>
  <c r="EE1053" i="6" s="1"/>
  <c r="EF1048" i="6"/>
  <c r="EE1048" i="6" s="1"/>
  <c r="DS1053" i="6" l="1"/>
  <c r="DX1134" i="6"/>
  <c r="DW1134" i="6" s="1"/>
  <c r="DV1134" i="6"/>
  <c r="DU1134" i="6" s="1"/>
  <c r="DT1134" i="6"/>
  <c r="DS1134" i="6" s="1"/>
  <c r="DR1134" i="6"/>
  <c r="DQ1134" i="6" s="1"/>
  <c r="DP1134" i="6"/>
  <c r="DO1134" i="6" s="1"/>
  <c r="DK1134" i="6"/>
  <c r="EF1134" i="6" s="1"/>
  <c r="DX1132" i="6"/>
  <c r="DV1132" i="6"/>
  <c r="EF1133" i="6" l="1"/>
  <c r="EF1188" i="6" s="1"/>
  <c r="EE1134" i="6"/>
  <c r="EE1133" i="6" s="1"/>
  <c r="EE1188" i="6" s="1"/>
  <c r="DU1132" i="6"/>
  <c r="DU1129" i="6" s="1"/>
  <c r="DV1129" i="6"/>
  <c r="DW1132" i="6"/>
  <c r="DW1129" i="6" s="1"/>
  <c r="DX1129" i="6"/>
  <c r="DS1133" i="6"/>
  <c r="DT1133" i="6"/>
  <c r="DU1133" i="6"/>
  <c r="DV1133" i="6"/>
  <c r="DS1132" i="6"/>
  <c r="DS1129" i="6" s="1"/>
  <c r="DT1129" i="6"/>
  <c r="DW1133" i="6"/>
  <c r="DX1133" i="6"/>
  <c r="DX1088" i="6"/>
  <c r="DX1085" i="6" s="1"/>
  <c r="DV1088" i="6"/>
  <c r="DV1085" i="6" s="1"/>
  <c r="DT1088" i="6"/>
  <c r="DT1085" i="6" s="1"/>
  <c r="DR1088" i="6"/>
  <c r="DR1085" i="6" s="1"/>
  <c r="DR1043" i="6"/>
  <c r="DQ1043" i="6" s="1"/>
  <c r="DP1043" i="6"/>
  <c r="DO1043" i="6" s="1"/>
  <c r="DK1043" i="6"/>
  <c r="EF1043" i="6" s="1"/>
  <c r="EE1043" i="6" s="1"/>
  <c r="DF895" i="6"/>
  <c r="DU895" i="6" s="1"/>
  <c r="DV895" i="6" s="1"/>
  <c r="DF896" i="6"/>
  <c r="DU896" i="6" s="1"/>
  <c r="DV896" i="6" s="1"/>
  <c r="DF897" i="6"/>
  <c r="DU897" i="6" s="1"/>
  <c r="DV897" i="6" s="1"/>
  <c r="DF900" i="6"/>
  <c r="DU900" i="6" s="1"/>
  <c r="DV900" i="6" s="1"/>
  <c r="DF903" i="6"/>
  <c r="DU903" i="6" s="1"/>
  <c r="DV903" i="6" s="1"/>
  <c r="DF905" i="6"/>
  <c r="DU905" i="6" s="1"/>
  <c r="DV905" i="6" s="1"/>
  <c r="DF906" i="6"/>
  <c r="DU906" i="6" s="1"/>
  <c r="DV906" i="6" s="1"/>
  <c r="DF907" i="6"/>
  <c r="DU907" i="6" s="1"/>
  <c r="DV907" i="6" s="1"/>
  <c r="DF910" i="6"/>
  <c r="DU910" i="6" s="1"/>
  <c r="DV910" i="6" s="1"/>
  <c r="DF911" i="6"/>
  <c r="DU911" i="6" s="1"/>
  <c r="DV911" i="6" s="1"/>
  <c r="DF912" i="6"/>
  <c r="DU912" i="6" s="1"/>
  <c r="DV912" i="6" s="1"/>
  <c r="DF915" i="6"/>
  <c r="DU915" i="6" s="1"/>
  <c r="DV915" i="6" s="1"/>
  <c r="DF916" i="6"/>
  <c r="DU916" i="6" s="1"/>
  <c r="DV916" i="6" s="1"/>
  <c r="DF917" i="6"/>
  <c r="DU917" i="6" s="1"/>
  <c r="DV917" i="6" s="1"/>
  <c r="DF894" i="6"/>
  <c r="DU894" i="6" s="1"/>
  <c r="DE895" i="6"/>
  <c r="DS895" i="6" s="1"/>
  <c r="DT895" i="6" s="1"/>
  <c r="DE896" i="6"/>
  <c r="DS896" i="6" s="1"/>
  <c r="DT896" i="6" s="1"/>
  <c r="DE897" i="6"/>
  <c r="DS897" i="6" s="1"/>
  <c r="DT897" i="6" s="1"/>
  <c r="DE900" i="6"/>
  <c r="DS900" i="6" s="1"/>
  <c r="DT900" i="6" s="1"/>
  <c r="DE903" i="6"/>
  <c r="DS903" i="6" s="1"/>
  <c r="DT903" i="6" s="1"/>
  <c r="DE905" i="6"/>
  <c r="DS905" i="6" s="1"/>
  <c r="DT905" i="6" s="1"/>
  <c r="DE906" i="6"/>
  <c r="DS906" i="6" s="1"/>
  <c r="DT906" i="6" s="1"/>
  <c r="DE907" i="6"/>
  <c r="DS907" i="6" s="1"/>
  <c r="DT907" i="6" s="1"/>
  <c r="DE910" i="6"/>
  <c r="DS910" i="6" s="1"/>
  <c r="DT910" i="6" s="1"/>
  <c r="DE911" i="6"/>
  <c r="DS911" i="6" s="1"/>
  <c r="DT911" i="6" s="1"/>
  <c r="DE912" i="6"/>
  <c r="DS912" i="6" s="1"/>
  <c r="DT912" i="6" s="1"/>
  <c r="DE915" i="6"/>
  <c r="DS915" i="6" s="1"/>
  <c r="DT915" i="6" s="1"/>
  <c r="DE916" i="6"/>
  <c r="DS916" i="6" s="1"/>
  <c r="DT916" i="6" s="1"/>
  <c r="DS917" i="6"/>
  <c r="DT917" i="6" s="1"/>
  <c r="DE894" i="6"/>
  <c r="DS894" i="6" s="1"/>
  <c r="DC894" i="6"/>
  <c r="CZ895" i="6"/>
  <c r="CZ896" i="6"/>
  <c r="CZ897" i="6"/>
  <c r="CZ900" i="6"/>
  <c r="CZ903" i="6"/>
  <c r="CZ905" i="6"/>
  <c r="CZ906" i="6"/>
  <c r="CZ907" i="6"/>
  <c r="CZ910" i="6"/>
  <c r="CZ911" i="6"/>
  <c r="CZ912" i="6"/>
  <c r="CZ915" i="6"/>
  <c r="CZ916" i="6"/>
  <c r="CZ917" i="6"/>
  <c r="CZ894" i="6"/>
  <c r="DK894" i="6" s="1"/>
  <c r="EE894" i="6" s="1"/>
  <c r="DE294" i="6"/>
  <c r="DT294" i="6" s="1"/>
  <c r="DS294" i="6" s="1"/>
  <c r="DE285" i="6"/>
  <c r="DT285" i="6" s="1"/>
  <c r="DS285" i="6" s="1"/>
  <c r="DE277" i="6"/>
  <c r="DT277" i="6" s="1"/>
  <c r="DS277" i="6" s="1"/>
  <c r="DE269" i="6"/>
  <c r="DT269" i="6" s="1"/>
  <c r="DS269" i="6" s="1"/>
  <c r="DE260" i="6"/>
  <c r="DT260" i="6" s="1"/>
  <c r="DS260" i="6" s="1"/>
  <c r="DE252" i="6"/>
  <c r="DT252" i="6" s="1"/>
  <c r="DS252" i="6" s="1"/>
  <c r="CZ294" i="6"/>
  <c r="CZ285" i="6"/>
  <c r="CZ277" i="6"/>
  <c r="CZ269" i="6"/>
  <c r="CZ260" i="6"/>
  <c r="CZ252" i="6"/>
  <c r="DK252" i="6" s="1"/>
  <c r="EE252" i="6" s="1"/>
  <c r="EF252" i="6" s="1"/>
  <c r="DB293" i="6"/>
  <c r="DB284" i="6"/>
  <c r="DB276" i="6"/>
  <c r="DB268" i="6"/>
  <c r="DB259" i="6"/>
  <c r="CZ293" i="6"/>
  <c r="CZ284" i="6"/>
  <c r="CZ276" i="6"/>
  <c r="CZ268" i="6"/>
  <c r="CZ259" i="6"/>
  <c r="CZ251" i="6"/>
  <c r="DK251" i="6" s="1"/>
  <c r="EE251" i="6" s="1"/>
  <c r="DF223" i="6"/>
  <c r="DF218" i="6"/>
  <c r="DF211" i="6"/>
  <c r="DE223" i="6"/>
  <c r="DE218" i="6"/>
  <c r="DE211" i="6"/>
  <c r="CZ223" i="6"/>
  <c r="CZ218" i="6"/>
  <c r="CZ211" i="6"/>
  <c r="EF251" i="6" l="1"/>
  <c r="EF894" i="6"/>
  <c r="DQ1088" i="6"/>
  <c r="DQ1085" i="6" s="1"/>
  <c r="DS1088" i="6"/>
  <c r="DS1085" i="6" s="1"/>
  <c r="DU1088" i="6"/>
  <c r="DU1085" i="6" s="1"/>
  <c r="DW1088" i="6"/>
  <c r="DW1085" i="6" s="1"/>
  <c r="DS893" i="6"/>
  <c r="DU893" i="6"/>
  <c r="DS1025" i="6"/>
  <c r="DS1020" i="6" s="1"/>
  <c r="DV894" i="6"/>
  <c r="DV893" i="6" s="1"/>
  <c r="DT894" i="6"/>
  <c r="DT893" i="6" s="1"/>
  <c r="DH532" i="6"/>
  <c r="DG532" i="6"/>
  <c r="DX532" i="6" s="1"/>
  <c r="DF532" i="6"/>
  <c r="DE532" i="6"/>
  <c r="DT532" i="6" s="1"/>
  <c r="DH536" i="6"/>
  <c r="DY536" i="6" s="1"/>
  <c r="DY511" i="6" s="1"/>
  <c r="DG536" i="6"/>
  <c r="DW536" i="6" s="1"/>
  <c r="DX536" i="6" s="1"/>
  <c r="DF536" i="6"/>
  <c r="DU536" i="6" s="1"/>
  <c r="DV536" i="6" s="1"/>
  <c r="EO536" i="6" s="1"/>
  <c r="DE536" i="6"/>
  <c r="DS536" i="6" s="1"/>
  <c r="DT536" i="6" s="1"/>
  <c r="CZ536" i="6"/>
  <c r="DG522" i="6"/>
  <c r="DW522" i="6" s="1"/>
  <c r="DX522" i="6" s="1"/>
  <c r="DF522" i="6"/>
  <c r="DU522" i="6" s="1"/>
  <c r="DV522" i="6" s="1"/>
  <c r="DE522" i="6"/>
  <c r="DS522" i="6" s="1"/>
  <c r="DT522" i="6" s="1"/>
  <c r="DD522" i="6"/>
  <c r="DQ522" i="6" s="1"/>
  <c r="DC522" i="6"/>
  <c r="DG518" i="6"/>
  <c r="DW518" i="6" s="1"/>
  <c r="DX518" i="6" s="1"/>
  <c r="DF518" i="6"/>
  <c r="DU518" i="6" s="1"/>
  <c r="DV518" i="6" s="1"/>
  <c r="DE518" i="6"/>
  <c r="DS518" i="6" s="1"/>
  <c r="DT518" i="6" s="1"/>
  <c r="DS512" i="6"/>
  <c r="DD512" i="6"/>
  <c r="DF512" i="6"/>
  <c r="DU512" i="6" s="1"/>
  <c r="DG512" i="6"/>
  <c r="DW512" i="6" s="1"/>
  <c r="DC512" i="6"/>
  <c r="DO512" i="6" s="1"/>
  <c r="CZ512" i="6"/>
  <c r="DW511" i="6" l="1"/>
  <c r="DU511" i="6"/>
  <c r="DS511" i="6"/>
  <c r="DZ536" i="6"/>
  <c r="DX512" i="6"/>
  <c r="DX511" i="6" s="1"/>
  <c r="DV512" i="6"/>
  <c r="DV511" i="6" s="1"/>
  <c r="DT512" i="6"/>
  <c r="DT511" i="6" s="1"/>
  <c r="DZ532" i="6"/>
  <c r="DZ511" i="6" s="1"/>
  <c r="DK522" i="6"/>
  <c r="DK512" i="6"/>
  <c r="EE512" i="6" s="1"/>
  <c r="DY1146" i="6"/>
  <c r="DZ1146" i="6" s="1"/>
  <c r="DW1146" i="6"/>
  <c r="ER1146" i="6" s="1"/>
  <c r="DU1146" i="6"/>
  <c r="EP1146" i="6" s="1"/>
  <c r="DS1146" i="6"/>
  <c r="EN1146" i="6" s="1"/>
  <c r="CZ1146" i="6"/>
  <c r="EI1143" i="6"/>
  <c r="EJ1143" i="6"/>
  <c r="DY1143" i="6"/>
  <c r="DW1143" i="6"/>
  <c r="DU1143" i="6"/>
  <c r="DS1143" i="6"/>
  <c r="DQ1143" i="6"/>
  <c r="DK1143" i="6"/>
  <c r="EG1119" i="6"/>
  <c r="EG1118" i="6" s="1"/>
  <c r="EG1117" i="6" s="1"/>
  <c r="EH1119" i="6"/>
  <c r="EH1118" i="6" s="1"/>
  <c r="EH1117" i="6" s="1"/>
  <c r="DW1119" i="6"/>
  <c r="DX1119" i="6" s="1"/>
  <c r="DU1119" i="6"/>
  <c r="DV1119" i="6" s="1"/>
  <c r="DS1119" i="6"/>
  <c r="DT1119" i="6" s="1"/>
  <c r="DQ1119" i="6"/>
  <c r="DR1119" i="6" s="1"/>
  <c r="DO1119" i="6"/>
  <c r="DK1119" i="6"/>
  <c r="DW1118" i="6"/>
  <c r="DU1118" i="6"/>
  <c r="DS1118" i="6"/>
  <c r="DK1118" i="6"/>
  <c r="EF512" i="6" l="1"/>
  <c r="DP1119" i="6"/>
  <c r="EE1119" i="6"/>
  <c r="EF1119" i="6" s="1"/>
  <c r="EF1143" i="6"/>
  <c r="EE1143" i="6"/>
  <c r="DW1140" i="6"/>
  <c r="DY1140" i="6"/>
  <c r="DS1140" i="6"/>
  <c r="DU1140" i="6"/>
  <c r="DV1143" i="6"/>
  <c r="DX1143" i="6"/>
  <c r="DV1118" i="6"/>
  <c r="DZ1143" i="6"/>
  <c r="DZ1140" i="6" s="1"/>
  <c r="DT1118" i="6"/>
  <c r="DX1118" i="6"/>
  <c r="EN1143" i="6"/>
  <c r="DT1143" i="6"/>
  <c r="DT1146" i="6"/>
  <c r="EM1146" i="6" s="1"/>
  <c r="DV1146" i="6"/>
  <c r="EO1146" i="6" s="1"/>
  <c r="DX1146" i="6"/>
  <c r="EQ1146" i="6" s="1"/>
  <c r="BV1122" i="6"/>
  <c r="CE1122" i="6" s="1"/>
  <c r="BF1123" i="6"/>
  <c r="AZ1123" i="6"/>
  <c r="AT1123" i="6"/>
  <c r="AN1123" i="6"/>
  <c r="AH1123" i="6"/>
  <c r="AI1123" i="6" s="1"/>
  <c r="ET1123" i="6" l="1"/>
  <c r="BG1123" i="6"/>
  <c r="EN1123" i="6"/>
  <c r="AO1123" i="6"/>
  <c r="DT1140" i="6"/>
  <c r="DX1140" i="6"/>
  <c r="DV1140" i="6"/>
  <c r="EM1143" i="6"/>
  <c r="EL1123" i="6"/>
  <c r="AU1123" i="6"/>
  <c r="EP1123" i="6"/>
  <c r="BA1123" i="6"/>
  <c r="ER1123" i="6"/>
  <c r="BW1123" i="6"/>
  <c r="CF1123" i="6" s="1"/>
  <c r="EY1123" i="6"/>
  <c r="DW1121" i="6"/>
  <c r="DW1117" i="6" s="1"/>
  <c r="DU1121" i="6"/>
  <c r="DU1117" i="6" s="1"/>
  <c r="DS1121" i="6"/>
  <c r="DS1117" i="6" s="1"/>
  <c r="DQ1121" i="6"/>
  <c r="DO1121" i="6"/>
  <c r="DK1121" i="6"/>
  <c r="EE1121" i="6" l="1"/>
  <c r="EF1121" i="6" s="1"/>
  <c r="DX1121" i="6"/>
  <c r="DX1117" i="6" s="1"/>
  <c r="DT1121" i="6"/>
  <c r="DT1117" i="6" s="1"/>
  <c r="DV1121" i="6"/>
  <c r="DV1117" i="6" s="1"/>
  <c r="CA1123" i="6"/>
  <c r="CG1123" i="6" s="1"/>
  <c r="EZ1123" i="6"/>
  <c r="DP1121" i="6"/>
  <c r="EM1121" i="6" l="1"/>
  <c r="EJ878" i="6"/>
  <c r="EI878" i="6"/>
  <c r="EZ878" i="6"/>
  <c r="ES878" i="6"/>
  <c r="EQ878" i="6"/>
  <c r="EO878" i="6"/>
  <c r="EM878" i="6"/>
  <c r="EK878" i="6"/>
  <c r="AF878" i="6"/>
  <c r="AC878" i="6"/>
  <c r="EJ862" i="6"/>
  <c r="EI862" i="6"/>
  <c r="EZ862" i="6"/>
  <c r="ES862" i="6"/>
  <c r="AZ862" i="6"/>
  <c r="ER862" i="6" s="1"/>
  <c r="EO862" i="6"/>
  <c r="EM862" i="6"/>
  <c r="EK862" i="6"/>
  <c r="AF862" i="6"/>
  <c r="AC862" i="6"/>
  <c r="EJ849" i="6"/>
  <c r="EI849" i="6"/>
  <c r="EZ849" i="6"/>
  <c r="ES849" i="6"/>
  <c r="EQ849" i="6"/>
  <c r="EO849" i="6"/>
  <c r="EM849" i="6"/>
  <c r="EK849" i="6"/>
  <c r="AF849" i="6"/>
  <c r="AC849" i="6"/>
  <c r="AZ849" i="6" l="1"/>
  <c r="ER849" i="6" s="1"/>
  <c r="EQ862" i="6"/>
  <c r="AZ878" i="6"/>
  <c r="ER878" i="6" s="1"/>
  <c r="EL878" i="6"/>
  <c r="AI878" i="6"/>
  <c r="AT878" i="6"/>
  <c r="EY878" i="6"/>
  <c r="EN878" i="6"/>
  <c r="BF878" i="6"/>
  <c r="EL862" i="6"/>
  <c r="AI862" i="6"/>
  <c r="AT862" i="6"/>
  <c r="BA862" i="6"/>
  <c r="EY862" i="6"/>
  <c r="EN862" i="6"/>
  <c r="BF862" i="6"/>
  <c r="EL849" i="6"/>
  <c r="AI849" i="6"/>
  <c r="AT849" i="6"/>
  <c r="EY849" i="6"/>
  <c r="EN849" i="6"/>
  <c r="BF849" i="6"/>
  <c r="BU873" i="6"/>
  <c r="BD873" i="6"/>
  <c r="AX873" i="6"/>
  <c r="AT872" i="6"/>
  <c r="AR873" i="6"/>
  <c r="AL873" i="6"/>
  <c r="AF873" i="6"/>
  <c r="BU868" i="6"/>
  <c r="BD868" i="6"/>
  <c r="AX868" i="6"/>
  <c r="AR868" i="6"/>
  <c r="AN867" i="6"/>
  <c r="AO867" i="6" s="1"/>
  <c r="AL868" i="6"/>
  <c r="AF868" i="6"/>
  <c r="BU856" i="6"/>
  <c r="BD856" i="6"/>
  <c r="AX856" i="6"/>
  <c r="AR856" i="6"/>
  <c r="AL856" i="6"/>
  <c r="AF856" i="6"/>
  <c r="BU841" i="6"/>
  <c r="EZ841" i="6" s="1"/>
  <c r="BD841" i="6"/>
  <c r="AX841" i="6"/>
  <c r="AR841" i="6"/>
  <c r="AL841" i="6"/>
  <c r="AF841" i="6"/>
  <c r="BU834" i="6"/>
  <c r="EZ834" i="6" s="1"/>
  <c r="BD834" i="6"/>
  <c r="AX834" i="6"/>
  <c r="AR834" i="6"/>
  <c r="AL834" i="6"/>
  <c r="AF834" i="6"/>
  <c r="BU826" i="6"/>
  <c r="EZ826" i="6" s="1"/>
  <c r="BD826" i="6"/>
  <c r="AX826" i="6"/>
  <c r="AR826" i="6"/>
  <c r="AL826" i="6"/>
  <c r="AF826" i="6"/>
  <c r="AR820" i="6"/>
  <c r="BU820" i="6"/>
  <c r="BD820" i="6"/>
  <c r="AX820" i="6"/>
  <c r="AL820" i="6"/>
  <c r="AF820" i="6"/>
  <c r="AL815" i="6"/>
  <c r="AR815" i="6"/>
  <c r="AX815" i="6"/>
  <c r="BD815" i="6"/>
  <c r="BU815" i="6"/>
  <c r="EZ815" i="6" s="1"/>
  <c r="AF815" i="6"/>
  <c r="BU811" i="6"/>
  <c r="EZ811" i="6" s="1"/>
  <c r="BD811" i="6"/>
  <c r="AX811" i="6"/>
  <c r="AR811" i="6"/>
  <c r="AL811" i="6"/>
  <c r="EN811" i="6" s="1"/>
  <c r="AF811" i="6"/>
  <c r="EJ873" i="6"/>
  <c r="EI873" i="6"/>
  <c r="EY873" i="6"/>
  <c r="ES873" i="6"/>
  <c r="EQ873" i="6"/>
  <c r="AT873" i="6"/>
  <c r="EM873" i="6"/>
  <c r="EK873" i="6"/>
  <c r="AC873" i="6"/>
  <c r="EJ868" i="6"/>
  <c r="EI868" i="6"/>
  <c r="ES868" i="6"/>
  <c r="AZ868" i="6"/>
  <c r="ER868" i="6" s="1"/>
  <c r="EO868" i="6"/>
  <c r="EM868" i="6"/>
  <c r="EK868" i="6"/>
  <c r="AC868" i="6"/>
  <c r="EJ856" i="6"/>
  <c r="EI856" i="6"/>
  <c r="ES856" i="6"/>
  <c r="AZ856" i="6"/>
  <c r="ER856" i="6" s="1"/>
  <c r="EO856" i="6"/>
  <c r="EM856" i="6"/>
  <c r="AC856" i="6"/>
  <c r="EJ841" i="6"/>
  <c r="EI841" i="6"/>
  <c r="ES841" i="6"/>
  <c r="EQ841" i="6"/>
  <c r="EO841" i="6"/>
  <c r="EM841" i="6"/>
  <c r="EK841" i="6"/>
  <c r="AC841" i="6"/>
  <c r="EJ834" i="6"/>
  <c r="EI834" i="6"/>
  <c r="ES834" i="6"/>
  <c r="AZ834" i="6"/>
  <c r="ER834" i="6" s="1"/>
  <c r="EO834" i="6"/>
  <c r="EM834" i="6"/>
  <c r="EK834" i="6"/>
  <c r="AC834" i="6"/>
  <c r="EJ826" i="6"/>
  <c r="EI826" i="6"/>
  <c r="ES826" i="6"/>
  <c r="AZ826" i="6"/>
  <c r="ER826" i="6" s="1"/>
  <c r="EO826" i="6"/>
  <c r="EM826" i="6"/>
  <c r="EK826" i="6"/>
  <c r="AC826" i="6"/>
  <c r="EJ820" i="6"/>
  <c r="EI820" i="6"/>
  <c r="ES820" i="6"/>
  <c r="AZ820" i="6"/>
  <c r="ER820" i="6" s="1"/>
  <c r="EO820" i="6"/>
  <c r="EM820" i="6"/>
  <c r="EK820" i="6"/>
  <c r="AC820" i="6"/>
  <c r="EJ815" i="6"/>
  <c r="EI815" i="6"/>
  <c r="ES815" i="6"/>
  <c r="AZ815" i="6"/>
  <c r="ER815" i="6" s="1"/>
  <c r="EO815" i="6"/>
  <c r="EM815" i="6"/>
  <c r="EK815" i="6"/>
  <c r="AC815" i="6"/>
  <c r="EJ811" i="6"/>
  <c r="EI811" i="6"/>
  <c r="ES811" i="6"/>
  <c r="AZ811" i="6"/>
  <c r="EM811" i="6"/>
  <c r="EK811" i="6"/>
  <c r="AC811" i="6"/>
  <c r="BA849" i="6" l="1"/>
  <c r="EO811" i="6"/>
  <c r="BA878" i="6"/>
  <c r="ET878" i="6"/>
  <c r="BG878" i="6"/>
  <c r="AU878" i="6"/>
  <c r="EP878" i="6"/>
  <c r="ET862" i="6"/>
  <c r="BG862" i="6"/>
  <c r="AU862" i="6"/>
  <c r="EP862" i="6"/>
  <c r="ET849" i="6"/>
  <c r="BG849" i="6"/>
  <c r="AU849" i="6"/>
  <c r="EP849" i="6"/>
  <c r="EQ811" i="6"/>
  <c r="AZ841" i="6"/>
  <c r="ER841" i="6" s="1"/>
  <c r="AZ873" i="6"/>
  <c r="BA873" i="6" s="1"/>
  <c r="EZ868" i="6"/>
  <c r="EQ868" i="6"/>
  <c r="EZ856" i="6"/>
  <c r="EQ856" i="6"/>
  <c r="EQ834" i="6"/>
  <c r="EQ826" i="6"/>
  <c r="EZ820" i="6"/>
  <c r="EQ820" i="6"/>
  <c r="EQ815" i="6"/>
  <c r="EP811" i="6"/>
  <c r="EL873" i="6"/>
  <c r="AI873" i="6"/>
  <c r="EP873" i="6"/>
  <c r="AU873" i="6"/>
  <c r="EN873" i="6"/>
  <c r="EZ873" i="6"/>
  <c r="BF873" i="6"/>
  <c r="EO873" i="6"/>
  <c r="EL868" i="6"/>
  <c r="AI868" i="6"/>
  <c r="AT868" i="6"/>
  <c r="BA868" i="6"/>
  <c r="EY868" i="6"/>
  <c r="EN868" i="6"/>
  <c r="BF868" i="6"/>
  <c r="AI856" i="6"/>
  <c r="AT856" i="6"/>
  <c r="BA856" i="6"/>
  <c r="EY856" i="6"/>
  <c r="EN856" i="6"/>
  <c r="BF856" i="6"/>
  <c r="EL841" i="6"/>
  <c r="AI841" i="6"/>
  <c r="AT841" i="6"/>
  <c r="EY841" i="6"/>
  <c r="EN841" i="6"/>
  <c r="BF841" i="6"/>
  <c r="EL834" i="6"/>
  <c r="AI834" i="6"/>
  <c r="BA834" i="6"/>
  <c r="EY834" i="6"/>
  <c r="EN834" i="6"/>
  <c r="BF834" i="6"/>
  <c r="EL826" i="6"/>
  <c r="AI826" i="6"/>
  <c r="BA826" i="6"/>
  <c r="EY826" i="6"/>
  <c r="EN826" i="6"/>
  <c r="BF826" i="6"/>
  <c r="EL820" i="6"/>
  <c r="AI820" i="6"/>
  <c r="BA820" i="6"/>
  <c r="EY820" i="6"/>
  <c r="EN820" i="6"/>
  <c r="BF820" i="6"/>
  <c r="EL815" i="6"/>
  <c r="AI815" i="6"/>
  <c r="BA815" i="6"/>
  <c r="EY815" i="6"/>
  <c r="EN815" i="6"/>
  <c r="BF815" i="6"/>
  <c r="ER811" i="6"/>
  <c r="BA811" i="6"/>
  <c r="EL811" i="6"/>
  <c r="AI811" i="6"/>
  <c r="EY811" i="6"/>
  <c r="BF811" i="6"/>
  <c r="BU627" i="6"/>
  <c r="BU622" i="6"/>
  <c r="BU617" i="6"/>
  <c r="BU612" i="6"/>
  <c r="BU607" i="6"/>
  <c r="BU602" i="6"/>
  <c r="BU597" i="6"/>
  <c r="BU592" i="6"/>
  <c r="BU587" i="6"/>
  <c r="BU582" i="6"/>
  <c r="BU577" i="6"/>
  <c r="BU572" i="6"/>
  <c r="BU567" i="6"/>
  <c r="BU562" i="6"/>
  <c r="BU557" i="6"/>
  <c r="BU552" i="6"/>
  <c r="BU547" i="6"/>
  <c r="BD627" i="6"/>
  <c r="BD622" i="6"/>
  <c r="BD617" i="6"/>
  <c r="BD612" i="6"/>
  <c r="BD607" i="6"/>
  <c r="BD602" i="6"/>
  <c r="BD597" i="6"/>
  <c r="BD592" i="6"/>
  <c r="BD587" i="6"/>
  <c r="BD582" i="6"/>
  <c r="BD577" i="6"/>
  <c r="BD572" i="6"/>
  <c r="BD567" i="6"/>
  <c r="BD562" i="6"/>
  <c r="BD557" i="6"/>
  <c r="BD552" i="6"/>
  <c r="BD547" i="6"/>
  <c r="AX627" i="6"/>
  <c r="AX622" i="6"/>
  <c r="AX617" i="6"/>
  <c r="AX612" i="6"/>
  <c r="AX607" i="6"/>
  <c r="AX602" i="6"/>
  <c r="AX597" i="6"/>
  <c r="AX592" i="6"/>
  <c r="AX587" i="6"/>
  <c r="AX582" i="6"/>
  <c r="AX577" i="6"/>
  <c r="AX572" i="6"/>
  <c r="AX567" i="6"/>
  <c r="AX562" i="6"/>
  <c r="AX557" i="6"/>
  <c r="AX552" i="6"/>
  <c r="AX547" i="6"/>
  <c r="AR627" i="6"/>
  <c r="AR622" i="6"/>
  <c r="AR617" i="6"/>
  <c r="AR612" i="6"/>
  <c r="AR607" i="6"/>
  <c r="AR602" i="6"/>
  <c r="AR597" i="6"/>
  <c r="AR592" i="6"/>
  <c r="AR587" i="6"/>
  <c r="AR582" i="6"/>
  <c r="AR577" i="6"/>
  <c r="AR572" i="6"/>
  <c r="AR567" i="6"/>
  <c r="AR562" i="6"/>
  <c r="AR557" i="6"/>
  <c r="AR552" i="6"/>
  <c r="AR547" i="6"/>
  <c r="AL627" i="6"/>
  <c r="AL622" i="6"/>
  <c r="AL617" i="6"/>
  <c r="AL612" i="6"/>
  <c r="AL607" i="6"/>
  <c r="AL602" i="6"/>
  <c r="AL597" i="6"/>
  <c r="AL592" i="6"/>
  <c r="AL587" i="6"/>
  <c r="AL582" i="6"/>
  <c r="AL577" i="6"/>
  <c r="AL572" i="6"/>
  <c r="AL567" i="6"/>
  <c r="AL562" i="6"/>
  <c r="AL557" i="6"/>
  <c r="AL552" i="6"/>
  <c r="AL547" i="6"/>
  <c r="AF627" i="6"/>
  <c r="AF622" i="6"/>
  <c r="AF617" i="6"/>
  <c r="AF612" i="6"/>
  <c r="AF607" i="6"/>
  <c r="AF602" i="6"/>
  <c r="AF597" i="6"/>
  <c r="AF592" i="6"/>
  <c r="AF587" i="6"/>
  <c r="AF582" i="6"/>
  <c r="AF577" i="6"/>
  <c r="AF572" i="6"/>
  <c r="AF567" i="6"/>
  <c r="AF562" i="6"/>
  <c r="AF557" i="6"/>
  <c r="AF552" i="6"/>
  <c r="AF547" i="6"/>
  <c r="BA841" i="6" l="1"/>
  <c r="ER873" i="6"/>
  <c r="AU811" i="6"/>
  <c r="ET873" i="6"/>
  <c r="BG873" i="6"/>
  <c r="ET868" i="6"/>
  <c r="BG868" i="6"/>
  <c r="AU868" i="6"/>
  <c r="EP868" i="6"/>
  <c r="ET856" i="6"/>
  <c r="BG856" i="6"/>
  <c r="AU856" i="6"/>
  <c r="EP856" i="6"/>
  <c r="ET841" i="6"/>
  <c r="BG841" i="6"/>
  <c r="AU841" i="6"/>
  <c r="EP841" i="6"/>
  <c r="ET834" i="6"/>
  <c r="BG834" i="6"/>
  <c r="AU834" i="6"/>
  <c r="EP834" i="6"/>
  <c r="ET826" i="6"/>
  <c r="BG826" i="6"/>
  <c r="AU826" i="6"/>
  <c r="EP826" i="6"/>
  <c r="ET820" i="6"/>
  <c r="BG820" i="6"/>
  <c r="AU820" i="6"/>
  <c r="EP820" i="6"/>
  <c r="ET815" i="6"/>
  <c r="BG815" i="6"/>
  <c r="AU815" i="6"/>
  <c r="EP815" i="6"/>
  <c r="ET811" i="6"/>
  <c r="BG811" i="6"/>
  <c r="CF622" i="6"/>
  <c r="CF612" i="6"/>
  <c r="EN607" i="6"/>
  <c r="CF602" i="6"/>
  <c r="EN597" i="6"/>
  <c r="CF582" i="6"/>
  <c r="CF577" i="6"/>
  <c r="EN577" i="6"/>
  <c r="ES572" i="6"/>
  <c r="ES557" i="6"/>
  <c r="AZ557" i="6"/>
  <c r="EO557" i="6"/>
  <c r="EN557" i="6"/>
  <c r="AT552" i="6"/>
  <c r="EN547" i="6"/>
  <c r="CE542" i="6"/>
  <c r="AX542" i="6"/>
  <c r="BD542" i="6"/>
  <c r="AL542" i="6"/>
  <c r="EN542" i="6" s="1"/>
  <c r="EO542" i="6"/>
  <c r="AR542" i="6"/>
  <c r="EK557" i="6"/>
  <c r="EK547" i="6"/>
  <c r="EK542" i="6"/>
  <c r="EJ627" i="6"/>
  <c r="EI627" i="6"/>
  <c r="CE627" i="6"/>
  <c r="CF627" i="6"/>
  <c r="ES627" i="6"/>
  <c r="AZ627" i="6"/>
  <c r="EO627" i="6"/>
  <c r="EN627" i="6"/>
  <c r="EM627" i="6"/>
  <c r="EK627" i="6"/>
  <c r="AC627" i="6"/>
  <c r="EJ622" i="6"/>
  <c r="EI622" i="6"/>
  <c r="CE622" i="6"/>
  <c r="ES622" i="6"/>
  <c r="AZ622" i="6"/>
  <c r="ER622" i="6" s="1"/>
  <c r="EO622" i="6"/>
  <c r="EM622" i="6"/>
  <c r="EK622" i="6"/>
  <c r="AC622" i="6"/>
  <c r="EJ617" i="6"/>
  <c r="EI617" i="6"/>
  <c r="CE617" i="6"/>
  <c r="ES617" i="6"/>
  <c r="AZ617" i="6"/>
  <c r="ER617" i="6" s="1"/>
  <c r="EO617" i="6"/>
  <c r="EM617" i="6"/>
  <c r="EK617" i="6"/>
  <c r="AC617" i="6"/>
  <c r="EJ612" i="6"/>
  <c r="EI612" i="6"/>
  <c r="CE612" i="6"/>
  <c r="ES612" i="6"/>
  <c r="AZ612" i="6"/>
  <c r="ER612" i="6" s="1"/>
  <c r="EO612" i="6"/>
  <c r="EM612" i="6"/>
  <c r="EK612" i="6"/>
  <c r="AC612" i="6"/>
  <c r="EJ607" i="6"/>
  <c r="EI607" i="6"/>
  <c r="CE607" i="6"/>
  <c r="CF607" i="6"/>
  <c r="ES607" i="6"/>
  <c r="AZ607" i="6"/>
  <c r="EO607" i="6"/>
  <c r="EM607" i="6"/>
  <c r="EK607" i="6"/>
  <c r="AC607" i="6"/>
  <c r="EJ602" i="6"/>
  <c r="EI602" i="6"/>
  <c r="CE602" i="6"/>
  <c r="ES602" i="6"/>
  <c r="AZ602" i="6"/>
  <c r="ER602" i="6" s="1"/>
  <c r="EO602" i="6"/>
  <c r="EM602" i="6"/>
  <c r="EK602" i="6"/>
  <c r="AC602" i="6"/>
  <c r="EJ597" i="6"/>
  <c r="EI597" i="6"/>
  <c r="CE597" i="6"/>
  <c r="CF597" i="6"/>
  <c r="ES597" i="6"/>
  <c r="AZ597" i="6"/>
  <c r="EO597" i="6"/>
  <c r="EM597" i="6"/>
  <c r="EK597" i="6"/>
  <c r="AC597" i="6"/>
  <c r="EJ592" i="6"/>
  <c r="EI592" i="6"/>
  <c r="CE592" i="6"/>
  <c r="CF592" i="6"/>
  <c r="ES592" i="6"/>
  <c r="AZ592" i="6"/>
  <c r="EO592" i="6"/>
  <c r="EN592" i="6"/>
  <c r="EM592" i="6"/>
  <c r="EK592" i="6"/>
  <c r="AC592" i="6"/>
  <c r="EJ587" i="6"/>
  <c r="EI587" i="6"/>
  <c r="CE587" i="6"/>
  <c r="CF587" i="6"/>
  <c r="ES587" i="6"/>
  <c r="AZ587" i="6"/>
  <c r="EO587" i="6"/>
  <c r="EN587" i="6"/>
  <c r="EM587" i="6"/>
  <c r="EK587" i="6"/>
  <c r="AC587" i="6"/>
  <c r="EJ582" i="6"/>
  <c r="EI582" i="6"/>
  <c r="CE582" i="6"/>
  <c r="ES582" i="6"/>
  <c r="AZ582" i="6"/>
  <c r="ER582" i="6" s="1"/>
  <c r="EO582" i="6"/>
  <c r="EM582" i="6"/>
  <c r="EK582" i="6"/>
  <c r="AC582" i="6"/>
  <c r="EJ577" i="6"/>
  <c r="EI577" i="6"/>
  <c r="CE577" i="6"/>
  <c r="ES577" i="6"/>
  <c r="AZ577" i="6"/>
  <c r="EO577" i="6"/>
  <c r="EM577" i="6"/>
  <c r="EK577" i="6"/>
  <c r="AC577" i="6"/>
  <c r="EJ572" i="6"/>
  <c r="EI572" i="6"/>
  <c r="CE572" i="6"/>
  <c r="CF572" i="6"/>
  <c r="AZ572" i="6"/>
  <c r="EO572" i="6"/>
  <c r="EN572" i="6"/>
  <c r="EM572" i="6"/>
  <c r="EK572" i="6"/>
  <c r="AC572" i="6"/>
  <c r="EJ567" i="6"/>
  <c r="EI567" i="6"/>
  <c r="CE567" i="6"/>
  <c r="ES567" i="6"/>
  <c r="AZ567" i="6"/>
  <c r="ER567" i="6" s="1"/>
  <c r="EO567" i="6"/>
  <c r="EM567" i="6"/>
  <c r="EK567" i="6"/>
  <c r="AC567" i="6"/>
  <c r="EJ562" i="6"/>
  <c r="EI562" i="6"/>
  <c r="CE562" i="6"/>
  <c r="CF562" i="6"/>
  <c r="ES562" i="6"/>
  <c r="AZ562" i="6"/>
  <c r="EO562" i="6"/>
  <c r="EN562" i="6"/>
  <c r="EM562" i="6"/>
  <c r="EK562" i="6"/>
  <c r="AC562" i="6"/>
  <c r="EQ557" i="6"/>
  <c r="EJ557" i="6"/>
  <c r="EI557" i="6"/>
  <c r="CE557" i="6"/>
  <c r="CF557" i="6"/>
  <c r="AT557" i="6"/>
  <c r="AU557" i="6" s="1"/>
  <c r="EM557" i="6"/>
  <c r="AC557" i="6"/>
  <c r="EJ552" i="6"/>
  <c r="EI552" i="6"/>
  <c r="CE552" i="6"/>
  <c r="CF552" i="6"/>
  <c r="ES552" i="6"/>
  <c r="AZ552" i="6"/>
  <c r="EO552" i="6"/>
  <c r="EN552" i="6"/>
  <c r="EM552" i="6"/>
  <c r="EK552" i="6"/>
  <c r="AC552" i="6"/>
  <c r="EJ547" i="6"/>
  <c r="EI547" i="6"/>
  <c r="CE547" i="6"/>
  <c r="CF547" i="6"/>
  <c r="ES547" i="6"/>
  <c r="AZ547" i="6"/>
  <c r="EO547" i="6"/>
  <c r="EM547" i="6"/>
  <c r="AC547" i="6"/>
  <c r="EJ542" i="6"/>
  <c r="EI542" i="6"/>
  <c r="BU542" i="6"/>
  <c r="CF542" i="6" s="1"/>
  <c r="ES542" i="6"/>
  <c r="AZ542" i="6"/>
  <c r="EM542" i="6"/>
  <c r="AF542" i="6"/>
  <c r="AC542" i="6"/>
  <c r="EZ567" i="6" l="1"/>
  <c r="CF567" i="6"/>
  <c r="EZ617" i="6"/>
  <c r="CF617" i="6"/>
  <c r="AT542" i="6"/>
  <c r="AU542" i="6" s="1"/>
  <c r="EQ592" i="6"/>
  <c r="EQ597" i="6"/>
  <c r="EQ562" i="6"/>
  <c r="EQ567" i="6"/>
  <c r="EQ627" i="6"/>
  <c r="EQ617" i="6"/>
  <c r="AT627" i="6"/>
  <c r="AU627" i="6" s="1"/>
  <c r="AT577" i="6"/>
  <c r="AU577" i="6" s="1"/>
  <c r="AT592" i="6"/>
  <c r="AU592" i="6" s="1"/>
  <c r="EQ572" i="6"/>
  <c r="EQ587" i="6"/>
  <c r="AT597" i="6"/>
  <c r="AU597" i="6" s="1"/>
  <c r="EQ547" i="6"/>
  <c r="AT572" i="6"/>
  <c r="AU572" i="6" s="1"/>
  <c r="EZ622" i="6"/>
  <c r="EQ622" i="6"/>
  <c r="EZ612" i="6"/>
  <c r="EQ612" i="6"/>
  <c r="EQ607" i="6"/>
  <c r="AT607" i="6"/>
  <c r="AU607" i="6" s="1"/>
  <c r="EZ602" i="6"/>
  <c r="EQ602" i="6"/>
  <c r="AT587" i="6"/>
  <c r="AU587" i="6" s="1"/>
  <c r="EZ582" i="6"/>
  <c r="EQ582" i="6"/>
  <c r="EQ577" i="6"/>
  <c r="AT562" i="6"/>
  <c r="AU562" i="6" s="1"/>
  <c r="EQ552" i="6"/>
  <c r="AU552" i="6"/>
  <c r="AT547" i="6"/>
  <c r="AU547" i="6" s="1"/>
  <c r="EQ542" i="6"/>
  <c r="ER627" i="6"/>
  <c r="BA627" i="6"/>
  <c r="AI627" i="6"/>
  <c r="EL627" i="6"/>
  <c r="EZ627" i="6"/>
  <c r="EY627" i="6"/>
  <c r="BF627" i="6"/>
  <c r="EL622" i="6"/>
  <c r="AI622" i="6"/>
  <c r="AT622" i="6"/>
  <c r="BA622" i="6"/>
  <c r="EY622" i="6"/>
  <c r="EN622" i="6"/>
  <c r="BF622" i="6"/>
  <c r="EL617" i="6"/>
  <c r="AI617" i="6"/>
  <c r="AT617" i="6"/>
  <c r="BA617" i="6"/>
  <c r="EY617" i="6"/>
  <c r="EN617" i="6"/>
  <c r="BF617" i="6"/>
  <c r="EL612" i="6"/>
  <c r="AI612" i="6"/>
  <c r="AT612" i="6"/>
  <c r="BA612" i="6"/>
  <c r="EY612" i="6"/>
  <c r="EN612" i="6"/>
  <c r="BF612" i="6"/>
  <c r="ER607" i="6"/>
  <c r="BA607" i="6"/>
  <c r="AI607" i="6"/>
  <c r="EL607" i="6"/>
  <c r="EZ607" i="6"/>
  <c r="EY607" i="6"/>
  <c r="BF607" i="6"/>
  <c r="EL602" i="6"/>
  <c r="AI602" i="6"/>
  <c r="AT602" i="6"/>
  <c r="BA602" i="6"/>
  <c r="EY602" i="6"/>
  <c r="EN602" i="6"/>
  <c r="BF602" i="6"/>
  <c r="ER597" i="6"/>
  <c r="BA597" i="6"/>
  <c r="AI597" i="6"/>
  <c r="EL597" i="6"/>
  <c r="EZ597" i="6"/>
  <c r="EY597" i="6"/>
  <c r="BF597" i="6"/>
  <c r="ER592" i="6"/>
  <c r="BA592" i="6"/>
  <c r="AI592" i="6"/>
  <c r="EL592" i="6"/>
  <c r="EZ592" i="6"/>
  <c r="EY592" i="6"/>
  <c r="BF592" i="6"/>
  <c r="ER587" i="6"/>
  <c r="BA587" i="6"/>
  <c r="AI587" i="6"/>
  <c r="EL587" i="6"/>
  <c r="EZ587" i="6"/>
  <c r="EY587" i="6"/>
  <c r="BF587" i="6"/>
  <c r="EL582" i="6"/>
  <c r="AI582" i="6"/>
  <c r="AT582" i="6"/>
  <c r="BA582" i="6"/>
  <c r="EY582" i="6"/>
  <c r="EN582" i="6"/>
  <c r="BF582" i="6"/>
  <c r="ER577" i="6"/>
  <c r="BA577" i="6"/>
  <c r="AI577" i="6"/>
  <c r="EL577" i="6"/>
  <c r="EZ577" i="6"/>
  <c r="EY577" i="6"/>
  <c r="BF577" i="6"/>
  <c r="ER572" i="6"/>
  <c r="BA572" i="6"/>
  <c r="AI572" i="6"/>
  <c r="EL572" i="6"/>
  <c r="EZ572" i="6"/>
  <c r="EY572" i="6"/>
  <c r="BF572" i="6"/>
  <c r="EL567" i="6"/>
  <c r="AI567" i="6"/>
  <c r="AT567" i="6"/>
  <c r="BA567" i="6"/>
  <c r="EY567" i="6"/>
  <c r="EN567" i="6"/>
  <c r="BF567" i="6"/>
  <c r="ER562" i="6"/>
  <c r="BA562" i="6"/>
  <c r="AI562" i="6"/>
  <c r="EL562" i="6"/>
  <c r="EZ562" i="6"/>
  <c r="EY562" i="6"/>
  <c r="BF562" i="6"/>
  <c r="ER557" i="6"/>
  <c r="BA557" i="6"/>
  <c r="AI557" i="6"/>
  <c r="EL557" i="6"/>
  <c r="EZ557" i="6"/>
  <c r="EP557" i="6"/>
  <c r="EY557" i="6"/>
  <c r="BF557" i="6"/>
  <c r="ER552" i="6"/>
  <c r="BA552" i="6"/>
  <c r="AI552" i="6"/>
  <c r="EL552" i="6"/>
  <c r="EZ552" i="6"/>
  <c r="EP552" i="6"/>
  <c r="EY552" i="6"/>
  <c r="BF552" i="6"/>
  <c r="ER547" i="6"/>
  <c r="BA547" i="6"/>
  <c r="AI547" i="6"/>
  <c r="EL547" i="6"/>
  <c r="EZ547" i="6"/>
  <c r="EY547" i="6"/>
  <c r="BF547" i="6"/>
  <c r="ER542" i="6"/>
  <c r="BA542" i="6"/>
  <c r="AI542" i="6"/>
  <c r="EL542" i="6"/>
  <c r="EZ542" i="6"/>
  <c r="EY542" i="6"/>
  <c r="BF542" i="6"/>
  <c r="EY1131" i="6"/>
  <c r="DH1148" i="6"/>
  <c r="DY1148" i="6" s="1"/>
  <c r="DE1148" i="6"/>
  <c r="DS1148" i="6" s="1"/>
  <c r="DS1147" i="6" s="1"/>
  <c r="DS1192" i="6" s="1"/>
  <c r="DF1148" i="6"/>
  <c r="DU1148" i="6" s="1"/>
  <c r="DU1147" i="6" s="1"/>
  <c r="DU1192" i="6" s="1"/>
  <c r="DG1148" i="6"/>
  <c r="DW1148" i="6" s="1"/>
  <c r="DW1147" i="6" s="1"/>
  <c r="DW1192" i="6" s="1"/>
  <c r="DD1148" i="6"/>
  <c r="DQ1148" i="6" s="1"/>
  <c r="DQ1147" i="6" s="1"/>
  <c r="DQ1192" i="6" s="1"/>
  <c r="EQ888" i="6"/>
  <c r="EQ887" i="6"/>
  <c r="EQ876" i="6"/>
  <c r="EQ871" i="6"/>
  <c r="EQ866" i="6"/>
  <c r="EQ860" i="6"/>
  <c r="EQ854" i="6"/>
  <c r="EQ847" i="6"/>
  <c r="EQ832" i="6"/>
  <c r="EQ824" i="6"/>
  <c r="EQ809" i="6"/>
  <c r="EQ805" i="6"/>
  <c r="EQ804" i="6"/>
  <c r="EQ800" i="6"/>
  <c r="EQ799" i="6"/>
  <c r="EQ795" i="6"/>
  <c r="EQ794" i="6"/>
  <c r="EQ790" i="6"/>
  <c r="EQ789" i="6"/>
  <c r="EQ785" i="6"/>
  <c r="EQ784" i="6"/>
  <c r="EQ780" i="6"/>
  <c r="EQ779" i="6"/>
  <c r="EQ775" i="6"/>
  <c r="EQ774" i="6"/>
  <c r="EQ770" i="6"/>
  <c r="EQ769" i="6"/>
  <c r="EQ765" i="6"/>
  <c r="EQ764" i="6"/>
  <c r="EQ760" i="6"/>
  <c r="EQ759" i="6"/>
  <c r="EQ755" i="6"/>
  <c r="EQ754" i="6"/>
  <c r="EQ750" i="6"/>
  <c r="EQ749" i="6"/>
  <c r="EQ745" i="6"/>
  <c r="EQ744" i="6"/>
  <c r="EQ740" i="6"/>
  <c r="EQ739" i="6"/>
  <c r="EQ735" i="6"/>
  <c r="EQ734" i="6"/>
  <c r="EQ730" i="6"/>
  <c r="EQ729" i="6"/>
  <c r="EQ725" i="6"/>
  <c r="EQ724" i="6"/>
  <c r="EQ720" i="6"/>
  <c r="EQ719" i="6"/>
  <c r="EQ715" i="6"/>
  <c r="EQ714" i="6"/>
  <c r="EQ710" i="6"/>
  <c r="EQ709" i="6"/>
  <c r="EQ705" i="6"/>
  <c r="EQ704" i="6"/>
  <c r="EQ700" i="6"/>
  <c r="EQ699" i="6"/>
  <c r="EQ695" i="6"/>
  <c r="EQ694" i="6"/>
  <c r="EQ690" i="6"/>
  <c r="EQ689" i="6"/>
  <c r="EQ685" i="6"/>
  <c r="EQ684" i="6"/>
  <c r="EQ680" i="6"/>
  <c r="EQ679" i="6"/>
  <c r="EQ675" i="6"/>
  <c r="EQ674" i="6"/>
  <c r="EQ670" i="6"/>
  <c r="EQ669" i="6"/>
  <c r="EQ665" i="6"/>
  <c r="EQ664" i="6"/>
  <c r="EQ660" i="6"/>
  <c r="EQ659" i="6"/>
  <c r="EQ655" i="6"/>
  <c r="EQ650" i="6"/>
  <c r="EQ649" i="6"/>
  <c r="EQ645" i="6"/>
  <c r="EQ644" i="6"/>
  <c r="EQ640" i="6"/>
  <c r="EQ635" i="6"/>
  <c r="EQ634" i="6"/>
  <c r="EQ630" i="6"/>
  <c r="EQ629" i="6"/>
  <c r="EQ625" i="6"/>
  <c r="EQ624" i="6"/>
  <c r="EQ620" i="6"/>
  <c r="EQ619" i="6"/>
  <c r="EQ615" i="6"/>
  <c r="EQ614" i="6"/>
  <c r="EQ610" i="6"/>
  <c r="EQ609" i="6"/>
  <c r="EQ605" i="6"/>
  <c r="EQ604" i="6"/>
  <c r="EQ600" i="6"/>
  <c r="EQ599" i="6"/>
  <c r="EQ595" i="6"/>
  <c r="EQ594" i="6"/>
  <c r="EQ590" i="6"/>
  <c r="EQ589" i="6"/>
  <c r="EQ585" i="6"/>
  <c r="EQ584" i="6"/>
  <c r="EQ580" i="6"/>
  <c r="EQ579" i="6"/>
  <c r="EQ575" i="6"/>
  <c r="EQ574" i="6"/>
  <c r="EQ570" i="6"/>
  <c r="EQ569" i="6"/>
  <c r="EQ565" i="6"/>
  <c r="EQ564" i="6"/>
  <c r="EQ560" i="6"/>
  <c r="EQ559" i="6"/>
  <c r="EQ555" i="6"/>
  <c r="EQ554" i="6"/>
  <c r="EQ550" i="6"/>
  <c r="EQ549" i="6"/>
  <c r="EQ545" i="6"/>
  <c r="EQ544" i="6"/>
  <c r="EQ540" i="6"/>
  <c r="EQ539" i="6"/>
  <c r="EQ536" i="6"/>
  <c r="EQ533" i="6"/>
  <c r="EQ532" i="6"/>
  <c r="EQ521" i="6"/>
  <c r="EQ520" i="6"/>
  <c r="EQ517" i="6"/>
  <c r="EQ516" i="6"/>
  <c r="EQ508" i="6"/>
  <c r="EQ507" i="6"/>
  <c r="EQ503" i="6"/>
  <c r="EQ502" i="6"/>
  <c r="EQ498" i="6"/>
  <c r="EQ497" i="6"/>
  <c r="EQ493" i="6"/>
  <c r="EQ492" i="6"/>
  <c r="EQ488" i="6"/>
  <c r="EQ487" i="6"/>
  <c r="EQ483" i="6"/>
  <c r="EQ482" i="6"/>
  <c r="EQ478" i="6"/>
  <c r="EQ477" i="6"/>
  <c r="EQ473" i="6"/>
  <c r="EQ472" i="6"/>
  <c r="EQ468" i="6"/>
  <c r="EQ467" i="6"/>
  <c r="EQ463" i="6"/>
  <c r="EQ462" i="6"/>
  <c r="EQ458" i="6"/>
  <c r="EQ457" i="6"/>
  <c r="EQ456" i="6"/>
  <c r="EQ453" i="6"/>
  <c r="EQ452" i="6"/>
  <c r="EQ448" i="6"/>
  <c r="EQ447" i="6"/>
  <c r="EQ446" i="6"/>
  <c r="ER440" i="6"/>
  <c r="EQ440" i="6"/>
  <c r="ER439" i="6"/>
  <c r="EQ439" i="6"/>
  <c r="ER435" i="6"/>
  <c r="EQ435" i="6"/>
  <c r="ER434" i="6"/>
  <c r="EQ434" i="6"/>
  <c r="ER430" i="6"/>
  <c r="EQ430" i="6"/>
  <c r="ER429" i="6"/>
  <c r="EQ429" i="6"/>
  <c r="ER425" i="6"/>
  <c r="EQ425" i="6"/>
  <c r="ER424" i="6"/>
  <c r="EQ424" i="6"/>
  <c r="ER420" i="6"/>
  <c r="EQ420" i="6"/>
  <c r="ER419" i="6"/>
  <c r="EQ419" i="6"/>
  <c r="ER415" i="6"/>
  <c r="EQ415" i="6"/>
  <c r="ER414" i="6"/>
  <c r="EQ414" i="6"/>
  <c r="ER410" i="6"/>
  <c r="EQ410" i="6"/>
  <c r="ER405" i="6"/>
  <c r="EQ405" i="6"/>
  <c r="ER404" i="6"/>
  <c r="EQ404" i="6"/>
  <c r="ER400" i="6"/>
  <c r="EQ400" i="6"/>
  <c r="ER399" i="6"/>
  <c r="EQ399" i="6"/>
  <c r="ER395" i="6"/>
  <c r="EQ395" i="6"/>
  <c r="ER394" i="6"/>
  <c r="EQ394" i="6"/>
  <c r="ER390" i="6"/>
  <c r="EQ390" i="6"/>
  <c r="ER389" i="6"/>
  <c r="EQ389" i="6"/>
  <c r="ER388" i="6"/>
  <c r="EQ388" i="6"/>
  <c r="ER385" i="6"/>
  <c r="EQ385" i="6"/>
  <c r="ER384" i="6"/>
  <c r="EQ384" i="6"/>
  <c r="ER383" i="6"/>
  <c r="EQ383" i="6"/>
  <c r="ER381" i="6"/>
  <c r="EQ381" i="6"/>
  <c r="ER380" i="6"/>
  <c r="EQ380" i="6"/>
  <c r="ER379" i="6"/>
  <c r="EQ379" i="6"/>
  <c r="ER378" i="6"/>
  <c r="EQ378" i="6"/>
  <c r="ER377" i="6"/>
  <c r="EQ377" i="6"/>
  <c r="ER376" i="6"/>
  <c r="EQ376" i="6"/>
  <c r="ER375" i="6"/>
  <c r="EQ375" i="6"/>
  <c r="ER374" i="6"/>
  <c r="EQ374" i="6"/>
  <c r="ER373" i="6"/>
  <c r="EQ373" i="6"/>
  <c r="ER372" i="6"/>
  <c r="EQ372" i="6"/>
  <c r="ER371" i="6"/>
  <c r="EQ371" i="6"/>
  <c r="ER368" i="6"/>
  <c r="EQ368" i="6"/>
  <c r="ER367" i="6"/>
  <c r="EQ367" i="6"/>
  <c r="ER366" i="6"/>
  <c r="EQ366" i="6"/>
  <c r="ER363" i="6"/>
  <c r="EQ363" i="6"/>
  <c r="ER362" i="6"/>
  <c r="EQ362" i="6"/>
  <c r="ER361" i="6"/>
  <c r="EQ361" i="6"/>
  <c r="ER358" i="6"/>
  <c r="EQ358" i="6"/>
  <c r="ER357" i="6"/>
  <c r="EQ357" i="6"/>
  <c r="ER356" i="6"/>
  <c r="EQ356" i="6"/>
  <c r="ER353" i="6"/>
  <c r="EQ353" i="6"/>
  <c r="ER352" i="6"/>
  <c r="EQ352" i="6"/>
  <c r="ER351" i="6"/>
  <c r="EQ351" i="6"/>
  <c r="ER348" i="6"/>
  <c r="EQ348" i="6"/>
  <c r="ER347" i="6"/>
  <c r="EQ347" i="6"/>
  <c r="ER346" i="6"/>
  <c r="EQ346" i="6"/>
  <c r="ER343" i="6"/>
  <c r="EQ343" i="6"/>
  <c r="ER342" i="6"/>
  <c r="EQ342" i="6"/>
  <c r="ER341" i="6"/>
  <c r="EQ341" i="6"/>
  <c r="ER340" i="6"/>
  <c r="EQ340" i="6"/>
  <c r="ER338" i="6"/>
  <c r="EQ338" i="6"/>
  <c r="ER337" i="6"/>
  <c r="EQ337" i="6"/>
  <c r="ER336" i="6"/>
  <c r="EQ336" i="6"/>
  <c r="ER333" i="6"/>
  <c r="EQ333" i="6"/>
  <c r="ER332" i="6"/>
  <c r="EQ332" i="6"/>
  <c r="ER331" i="6"/>
  <c r="EQ331" i="6"/>
  <c r="ER328" i="6"/>
  <c r="EQ328" i="6"/>
  <c r="ER327" i="6"/>
  <c r="EQ327" i="6"/>
  <c r="ER326" i="6"/>
  <c r="EQ326" i="6"/>
  <c r="ER325" i="6"/>
  <c r="EQ325" i="6"/>
  <c r="ER322" i="6"/>
  <c r="EQ322" i="6"/>
  <c r="ER321" i="6"/>
  <c r="EQ321" i="6"/>
  <c r="ER320" i="6"/>
  <c r="EQ320" i="6"/>
  <c r="ER317" i="6"/>
  <c r="EQ317" i="6"/>
  <c r="ER316" i="6"/>
  <c r="EQ316" i="6"/>
  <c r="ER315" i="6"/>
  <c r="EQ315" i="6"/>
  <c r="ER314" i="6"/>
  <c r="EQ314" i="6"/>
  <c r="ER312" i="6"/>
  <c r="EQ312" i="6"/>
  <c r="ER311" i="6"/>
  <c r="EQ311" i="6"/>
  <c r="ER310" i="6"/>
  <c r="EQ310" i="6"/>
  <c r="ER309" i="6"/>
  <c r="EQ309" i="6"/>
  <c r="ER307" i="6"/>
  <c r="EQ307" i="6"/>
  <c r="ER306" i="6"/>
  <c r="EQ306" i="6"/>
  <c r="ER305" i="6"/>
  <c r="EQ305" i="6"/>
  <c r="ER304" i="6"/>
  <c r="EQ304" i="6"/>
  <c r="ER303" i="6"/>
  <c r="EQ303" i="6"/>
  <c r="ER302" i="6"/>
  <c r="EQ302" i="6"/>
  <c r="ER301" i="6"/>
  <c r="EQ301" i="6"/>
  <c r="ER300" i="6"/>
  <c r="EQ300" i="6"/>
  <c r="ER294" i="6"/>
  <c r="EQ294" i="6"/>
  <c r="ER293" i="6"/>
  <c r="EQ293" i="6"/>
  <c r="ER292" i="6"/>
  <c r="EQ292" i="6"/>
  <c r="ER291" i="6"/>
  <c r="EQ291" i="6"/>
  <c r="ER290" i="6"/>
  <c r="EQ290" i="6"/>
  <c r="ER285" i="6"/>
  <c r="EQ285" i="6"/>
  <c r="ER284" i="6"/>
  <c r="EQ284" i="6"/>
  <c r="ER283" i="6"/>
  <c r="EQ283" i="6"/>
  <c r="ER282" i="6"/>
  <c r="EQ282" i="6"/>
  <c r="ER281" i="6"/>
  <c r="EQ281" i="6"/>
  <c r="ER277" i="6"/>
  <c r="EQ277" i="6"/>
  <c r="ER276" i="6"/>
  <c r="EQ276" i="6"/>
  <c r="ER275" i="6"/>
  <c r="EQ275" i="6"/>
  <c r="ER274" i="6"/>
  <c r="EQ274" i="6"/>
  <c r="ER273" i="6"/>
  <c r="EQ273" i="6"/>
  <c r="ER269" i="6"/>
  <c r="EQ269" i="6"/>
  <c r="ER268" i="6"/>
  <c r="EQ268" i="6"/>
  <c r="ER267" i="6"/>
  <c r="EQ267" i="6"/>
  <c r="ER266" i="6"/>
  <c r="EQ266" i="6"/>
  <c r="ER265" i="6"/>
  <c r="EQ265" i="6"/>
  <c r="ER260" i="6"/>
  <c r="EQ260" i="6"/>
  <c r="ER259" i="6"/>
  <c r="EQ259" i="6"/>
  <c r="ER258" i="6"/>
  <c r="EQ258" i="6"/>
  <c r="ER257" i="6"/>
  <c r="EQ257" i="6"/>
  <c r="ER256" i="6"/>
  <c r="EQ256" i="6"/>
  <c r="ER252" i="6"/>
  <c r="EQ252" i="6"/>
  <c r="ER251" i="6"/>
  <c r="EQ251" i="6"/>
  <c r="ER250" i="6"/>
  <c r="EQ250" i="6"/>
  <c r="ER249" i="6"/>
  <c r="EQ249" i="6"/>
  <c r="ER248" i="6"/>
  <c r="ER245" i="6"/>
  <c r="EQ245" i="6"/>
  <c r="ER244" i="6"/>
  <c r="EQ244" i="6"/>
  <c r="ER243" i="6"/>
  <c r="EQ243" i="6"/>
  <c r="ER242" i="6"/>
  <c r="EQ242" i="6"/>
  <c r="ER241" i="6"/>
  <c r="EQ241" i="6"/>
  <c r="ER240" i="6"/>
  <c r="EQ240" i="6"/>
  <c r="ER239" i="6"/>
  <c r="EQ239" i="6"/>
  <c r="ER238" i="6"/>
  <c r="EQ238" i="6"/>
  <c r="ER237" i="6"/>
  <c r="EQ237" i="6"/>
  <c r="ER236" i="6"/>
  <c r="EQ236" i="6"/>
  <c r="ER232" i="6"/>
  <c r="EQ232" i="6"/>
  <c r="ER231" i="6"/>
  <c r="EQ231" i="6"/>
  <c r="ER230" i="6"/>
  <c r="EQ230" i="6"/>
  <c r="ER229" i="6"/>
  <c r="EQ229" i="6"/>
  <c r="ER228" i="6"/>
  <c r="EQ228" i="6"/>
  <c r="ER223" i="6"/>
  <c r="EQ223" i="6"/>
  <c r="ER222" i="6"/>
  <c r="EQ222" i="6"/>
  <c r="ER221" i="6"/>
  <c r="EQ221" i="6"/>
  <c r="ER218" i="6"/>
  <c r="EQ218" i="6"/>
  <c r="ER217" i="6"/>
  <c r="EQ217" i="6"/>
  <c r="ER216" i="6"/>
  <c r="EQ216" i="6"/>
  <c r="ER215" i="6"/>
  <c r="EQ215" i="6"/>
  <c r="ER211" i="6"/>
  <c r="EQ211" i="6"/>
  <c r="ER210" i="6"/>
  <c r="EQ210" i="6"/>
  <c r="ER209" i="6"/>
  <c r="EQ209" i="6"/>
  <c r="ER208" i="6"/>
  <c r="EQ208" i="6"/>
  <c r="ER206" i="6"/>
  <c r="EQ206" i="6"/>
  <c r="ER205" i="6"/>
  <c r="EQ205" i="6"/>
  <c r="ER204" i="6"/>
  <c r="EQ204" i="6"/>
  <c r="ER202" i="6"/>
  <c r="EQ202" i="6"/>
  <c r="ER201" i="6"/>
  <c r="EQ201" i="6"/>
  <c r="ER200" i="6"/>
  <c r="EQ200" i="6"/>
  <c r="ER198" i="6"/>
  <c r="EQ198" i="6"/>
  <c r="ER197" i="6"/>
  <c r="EQ197" i="6"/>
  <c r="ER196" i="6"/>
  <c r="EQ196" i="6"/>
  <c r="ER194" i="6"/>
  <c r="EQ194" i="6"/>
  <c r="ER193" i="6"/>
  <c r="EQ193" i="6"/>
  <c r="ER192" i="6"/>
  <c r="EQ192" i="6"/>
  <c r="ER190" i="6"/>
  <c r="EQ190" i="6"/>
  <c r="ER189" i="6"/>
  <c r="EQ189" i="6"/>
  <c r="ER188" i="6"/>
  <c r="EQ188" i="6"/>
  <c r="ER186" i="6"/>
  <c r="EQ186" i="6"/>
  <c r="ER185" i="6"/>
  <c r="EQ185" i="6"/>
  <c r="ER184" i="6"/>
  <c r="EQ184" i="6"/>
  <c r="ER182" i="6"/>
  <c r="EQ182" i="6"/>
  <c r="ER181" i="6"/>
  <c r="EQ181" i="6"/>
  <c r="ER180" i="6"/>
  <c r="EQ180" i="6"/>
  <c r="ER178" i="6"/>
  <c r="EQ178" i="6"/>
  <c r="ER177" i="6"/>
  <c r="EQ177" i="6"/>
  <c r="ER174" i="6"/>
  <c r="EQ174" i="6"/>
  <c r="ER173" i="6"/>
  <c r="EQ173" i="6"/>
  <c r="ER172" i="6"/>
  <c r="EQ172" i="6"/>
  <c r="ER170" i="6"/>
  <c r="EQ170" i="6"/>
  <c r="ER169" i="6"/>
  <c r="EQ169" i="6"/>
  <c r="ER168" i="6"/>
  <c r="EQ168" i="6"/>
  <c r="ER165" i="6"/>
  <c r="EQ165" i="6"/>
  <c r="ER164" i="6"/>
  <c r="EQ164" i="6"/>
  <c r="ER161" i="6"/>
  <c r="EQ161" i="6"/>
  <c r="ER160" i="6"/>
  <c r="EQ160" i="6"/>
  <c r="ER159" i="6"/>
  <c r="EQ159" i="6"/>
  <c r="ER157" i="6"/>
  <c r="EQ157" i="6"/>
  <c r="ER156" i="6"/>
  <c r="EQ156" i="6"/>
  <c r="ER155" i="6"/>
  <c r="EQ155" i="6"/>
  <c r="ER153" i="6"/>
  <c r="EQ153" i="6"/>
  <c r="ER152" i="6"/>
  <c r="EQ152" i="6"/>
  <c r="ER150" i="6"/>
  <c r="EQ150" i="6"/>
  <c r="ER149" i="6"/>
  <c r="EQ149" i="6"/>
  <c r="ER147" i="6"/>
  <c r="EQ147" i="6"/>
  <c r="ER146" i="6"/>
  <c r="EQ146" i="6"/>
  <c r="ER144" i="6"/>
  <c r="EQ144" i="6"/>
  <c r="ER143" i="6"/>
  <c r="EQ143" i="6"/>
  <c r="ER142" i="6"/>
  <c r="EQ142" i="6"/>
  <c r="ER140" i="6"/>
  <c r="EQ140" i="6"/>
  <c r="ER139" i="6"/>
  <c r="EQ139" i="6"/>
  <c r="ER138" i="6"/>
  <c r="EQ138" i="6"/>
  <c r="ER136" i="6"/>
  <c r="EQ136" i="6"/>
  <c r="ER135" i="6"/>
  <c r="EQ135" i="6"/>
  <c r="ER130" i="6"/>
  <c r="EQ130" i="6"/>
  <c r="ER129" i="6"/>
  <c r="EQ129" i="6"/>
  <c r="ER128" i="6"/>
  <c r="EQ128" i="6"/>
  <c r="ER125" i="6"/>
  <c r="EQ125" i="6"/>
  <c r="ER124" i="6"/>
  <c r="EQ124" i="6"/>
  <c r="ER123" i="6"/>
  <c r="EQ123" i="6"/>
  <c r="ER120" i="6"/>
  <c r="EQ120" i="6"/>
  <c r="ER119" i="6"/>
  <c r="EQ119" i="6"/>
  <c r="ER118" i="6"/>
  <c r="EQ118" i="6"/>
  <c r="ER116" i="6"/>
  <c r="EQ116" i="6"/>
  <c r="ER115" i="6"/>
  <c r="EQ115" i="6"/>
  <c r="ER114" i="6"/>
  <c r="EQ114" i="6"/>
  <c r="ER112" i="6"/>
  <c r="EQ112" i="6"/>
  <c r="ER111" i="6"/>
  <c r="EQ111" i="6"/>
  <c r="ER110" i="6"/>
  <c r="EQ110" i="6"/>
  <c r="ER105" i="6"/>
  <c r="EQ105" i="6"/>
  <c r="ER104" i="6"/>
  <c r="EQ104" i="6"/>
  <c r="ER101" i="6"/>
  <c r="EQ101" i="6"/>
  <c r="ER100" i="6"/>
  <c r="EQ100" i="6"/>
  <c r="ER99" i="6"/>
  <c r="EQ99" i="6"/>
  <c r="ER97" i="6"/>
  <c r="EQ97" i="6"/>
  <c r="ER96" i="6"/>
  <c r="EQ96" i="6"/>
  <c r="ER95" i="6"/>
  <c r="EQ95" i="6"/>
  <c r="ER94" i="6"/>
  <c r="EQ94" i="6"/>
  <c r="ER92" i="6"/>
  <c r="EQ92" i="6"/>
  <c r="ER91" i="6"/>
  <c r="EQ91" i="6"/>
  <c r="ER90" i="6"/>
  <c r="EQ90" i="6"/>
  <c r="ER86" i="6"/>
  <c r="EQ86" i="6"/>
  <c r="ER85" i="6"/>
  <c r="EQ85" i="6"/>
  <c r="ER84" i="6"/>
  <c r="EQ84" i="6"/>
  <c r="ER82" i="6"/>
  <c r="EQ82" i="6"/>
  <c r="ER81" i="6"/>
  <c r="EQ81" i="6"/>
  <c r="ER80" i="6"/>
  <c r="EQ80" i="6"/>
  <c r="ER78" i="6"/>
  <c r="EQ78" i="6"/>
  <c r="ER77" i="6"/>
  <c r="EQ77" i="6"/>
  <c r="ER76" i="6"/>
  <c r="EQ76" i="6"/>
  <c r="ER73" i="6"/>
  <c r="EQ73" i="6"/>
  <c r="ER72" i="6"/>
  <c r="EQ72" i="6"/>
  <c r="ER71" i="6"/>
  <c r="EQ71" i="6"/>
  <c r="ER69" i="6"/>
  <c r="EQ69" i="6"/>
  <c r="ER68" i="6"/>
  <c r="EQ68" i="6"/>
  <c r="ER63" i="6"/>
  <c r="EQ63" i="6"/>
  <c r="ER62" i="6"/>
  <c r="EQ62" i="6"/>
  <c r="ER61" i="6"/>
  <c r="EQ61" i="6"/>
  <c r="ER57" i="6"/>
  <c r="EQ57" i="6"/>
  <c r="ER56" i="6"/>
  <c r="EQ56" i="6"/>
  <c r="ER55" i="6"/>
  <c r="EQ55" i="6"/>
  <c r="ER53" i="6"/>
  <c r="EQ53" i="6"/>
  <c r="ER52" i="6"/>
  <c r="EQ52" i="6"/>
  <c r="ER51" i="6"/>
  <c r="EQ51" i="6"/>
  <c r="ER49" i="6"/>
  <c r="EQ49" i="6"/>
  <c r="ER48" i="6"/>
  <c r="EQ48" i="6"/>
  <c r="ER47" i="6"/>
  <c r="EQ47" i="6"/>
  <c r="ER45" i="6"/>
  <c r="EQ45" i="6"/>
  <c r="ER44" i="6"/>
  <c r="EQ44" i="6"/>
  <c r="ER43" i="6"/>
  <c r="EQ43" i="6"/>
  <c r="ER39" i="6"/>
  <c r="EQ39" i="6"/>
  <c r="ER38" i="6"/>
  <c r="EQ38" i="6"/>
  <c r="ER37" i="6"/>
  <c r="EQ37" i="6"/>
  <c r="ER35" i="6"/>
  <c r="EQ35" i="6"/>
  <c r="ER34" i="6"/>
  <c r="EQ34" i="6"/>
  <c r="ER31" i="6"/>
  <c r="EQ31" i="6"/>
  <c r="ER30" i="6"/>
  <c r="EQ30" i="6"/>
  <c r="ER29" i="6"/>
  <c r="EQ29" i="6"/>
  <c r="ER28" i="6"/>
  <c r="EQ28" i="6"/>
  <c r="ER26" i="6"/>
  <c r="EQ26" i="6"/>
  <c r="ER25" i="6"/>
  <c r="EQ25" i="6"/>
  <c r="ER24" i="6"/>
  <c r="EQ24" i="6"/>
  <c r="ER23" i="6"/>
  <c r="EQ23" i="6"/>
  <c r="ER22" i="6"/>
  <c r="EQ22" i="6"/>
  <c r="ER21" i="6"/>
  <c r="EQ21" i="6"/>
  <c r="ER20" i="6"/>
  <c r="EQ20" i="6"/>
  <c r="ER19" i="6"/>
  <c r="EQ19" i="6"/>
  <c r="ER18" i="6"/>
  <c r="EQ18" i="6"/>
  <c r="ER17" i="6"/>
  <c r="EQ17" i="6"/>
  <c r="ER16" i="6"/>
  <c r="EQ16" i="6"/>
  <c r="ER15" i="6"/>
  <c r="EQ15" i="6"/>
  <c r="ER14" i="6"/>
  <c r="EQ14" i="6"/>
  <c r="ER13" i="6"/>
  <c r="EQ13" i="6"/>
  <c r="ER12" i="6"/>
  <c r="EQ12" i="6"/>
  <c r="EQ11" i="6"/>
  <c r="DY1138" i="6"/>
  <c r="DZ1138" i="6"/>
  <c r="DX1139" i="6"/>
  <c r="DW1139" i="6" s="1"/>
  <c r="DW1138" i="6" s="1"/>
  <c r="DW1190" i="6" s="1"/>
  <c r="DV1139" i="6"/>
  <c r="DU1139" i="6" s="1"/>
  <c r="DU1138" i="6" s="1"/>
  <c r="DU1190" i="6" s="1"/>
  <c r="DS1138" i="6"/>
  <c r="DS1190" i="6" s="1"/>
  <c r="DX1092" i="6"/>
  <c r="DX1183" i="6" s="1"/>
  <c r="DY1092" i="6"/>
  <c r="DY1183" i="6" s="1"/>
  <c r="DZ1092" i="6"/>
  <c r="DZ1183" i="6" s="1"/>
  <c r="DW1080" i="6"/>
  <c r="DX1080" i="6"/>
  <c r="DY1080" i="6"/>
  <c r="DZ1080" i="6"/>
  <c r="DV1082" i="6"/>
  <c r="DU1082" i="6" s="1"/>
  <c r="DU1080" i="6" s="1"/>
  <c r="DT1082" i="6"/>
  <c r="DT1080" i="6" s="1"/>
  <c r="DZ1191" i="6"/>
  <c r="DY1191" i="6"/>
  <c r="DZ1189" i="6"/>
  <c r="DY1189" i="6"/>
  <c r="DZ1188" i="6"/>
  <c r="DY1188" i="6"/>
  <c r="DZ1187" i="6"/>
  <c r="DY1187" i="6"/>
  <c r="DZ1186" i="6"/>
  <c r="DY1186" i="6"/>
  <c r="DZ1185" i="6"/>
  <c r="DY1185" i="6"/>
  <c r="DZ1182" i="6"/>
  <c r="DY1182" i="6"/>
  <c r="DZ1181" i="6"/>
  <c r="DY1181" i="6"/>
  <c r="DZ1179" i="6"/>
  <c r="DY1179" i="6"/>
  <c r="DZ1178" i="6"/>
  <c r="DY1178" i="6"/>
  <c r="DZ1177" i="6"/>
  <c r="DY1177" i="6"/>
  <c r="DZ1176" i="6"/>
  <c r="DY1176" i="6"/>
  <c r="DX1191" i="6"/>
  <c r="DW1191" i="6"/>
  <c r="DX1188" i="6"/>
  <c r="DW1188" i="6"/>
  <c r="DX1187" i="6"/>
  <c r="DW1187" i="6"/>
  <c r="DX1186" i="6"/>
  <c r="DW1186" i="6"/>
  <c r="DX1185" i="6"/>
  <c r="DW1185" i="6"/>
  <c r="DX1182" i="6"/>
  <c r="DW1182" i="6"/>
  <c r="DX1181" i="6"/>
  <c r="DW1181" i="6"/>
  <c r="DX1179" i="6"/>
  <c r="DW1179" i="6"/>
  <c r="DX1178" i="6"/>
  <c r="DW1178" i="6"/>
  <c r="DX1177" i="6"/>
  <c r="DW1177" i="6"/>
  <c r="DV1191" i="6"/>
  <c r="DU1191" i="6"/>
  <c r="DV1188" i="6"/>
  <c r="DU1188" i="6"/>
  <c r="DV1187" i="6"/>
  <c r="DU1187" i="6"/>
  <c r="DV1186" i="6"/>
  <c r="DU1186" i="6"/>
  <c r="DV1185" i="6"/>
  <c r="DU1185" i="6"/>
  <c r="DV1182" i="6"/>
  <c r="DU1182" i="6"/>
  <c r="DV1181" i="6"/>
  <c r="DU1181" i="6"/>
  <c r="DV1179" i="6"/>
  <c r="DU1179" i="6"/>
  <c r="DV1178" i="6"/>
  <c r="DU1178" i="6"/>
  <c r="DV1177" i="6"/>
  <c r="DU1177" i="6"/>
  <c r="DT1191" i="6"/>
  <c r="DS1191" i="6"/>
  <c r="DT1188" i="6"/>
  <c r="DS1188" i="6"/>
  <c r="DT1187" i="6"/>
  <c r="DS1187" i="6"/>
  <c r="DT1186" i="6"/>
  <c r="DS1186" i="6"/>
  <c r="DT1185" i="6"/>
  <c r="DS1185" i="6"/>
  <c r="DT1182" i="6"/>
  <c r="DS1182" i="6"/>
  <c r="DT1181" i="6"/>
  <c r="DS1181" i="6"/>
  <c r="DT1179" i="6"/>
  <c r="DS1179" i="6"/>
  <c r="DT1178" i="6"/>
  <c r="DS1178" i="6"/>
  <c r="DT1177" i="6"/>
  <c r="DS1177" i="6"/>
  <c r="EN1144" i="6"/>
  <c r="EM1144" i="6"/>
  <c r="EN1141" i="6"/>
  <c r="EM1141" i="6"/>
  <c r="ES876" i="6"/>
  <c r="ES871" i="6"/>
  <c r="ES866" i="6"/>
  <c r="ES860" i="6"/>
  <c r="ES854" i="6"/>
  <c r="ES847" i="6"/>
  <c r="ES832" i="6"/>
  <c r="ES824" i="6"/>
  <c r="ES809" i="6"/>
  <c r="ES805" i="6"/>
  <c r="ES804" i="6"/>
  <c r="ES800" i="6"/>
  <c r="ES799" i="6"/>
  <c r="ES795" i="6"/>
  <c r="ES794" i="6"/>
  <c r="ES790" i="6"/>
  <c r="ES789" i="6"/>
  <c r="ES785" i="6"/>
  <c r="ES784" i="6"/>
  <c r="ES780" i="6"/>
  <c r="ES779" i="6"/>
  <c r="ES775" i="6"/>
  <c r="ES774" i="6"/>
  <c r="ES770" i="6"/>
  <c r="ES769" i="6"/>
  <c r="ES765" i="6"/>
  <c r="ES764" i="6"/>
  <c r="ES760" i="6"/>
  <c r="ES759" i="6"/>
  <c r="ES755" i="6"/>
  <c r="ES754" i="6"/>
  <c r="ES750" i="6"/>
  <c r="ES749" i="6"/>
  <c r="ES745" i="6"/>
  <c r="ES744" i="6"/>
  <c r="ES740" i="6"/>
  <c r="ES739" i="6"/>
  <c r="ES735" i="6"/>
  <c r="ES734" i="6"/>
  <c r="ES730" i="6"/>
  <c r="ES729" i="6"/>
  <c r="ES725" i="6"/>
  <c r="ES724" i="6"/>
  <c r="ES720" i="6"/>
  <c r="ES719" i="6"/>
  <c r="ES715" i="6"/>
  <c r="ES714" i="6"/>
  <c r="ES710" i="6"/>
  <c r="ES709" i="6"/>
  <c r="ES705" i="6"/>
  <c r="ES704" i="6"/>
  <c r="ES700" i="6"/>
  <c r="ES699" i="6"/>
  <c r="ES695" i="6"/>
  <c r="ES694" i="6"/>
  <c r="ES690" i="6"/>
  <c r="ES689" i="6"/>
  <c r="ES685" i="6"/>
  <c r="ES684" i="6"/>
  <c r="ES680" i="6"/>
  <c r="ES679" i="6"/>
  <c r="ES675" i="6"/>
  <c r="ES674" i="6"/>
  <c r="ES670" i="6"/>
  <c r="ES669" i="6"/>
  <c r="ES665" i="6"/>
  <c r="ES664" i="6"/>
  <c r="ES660" i="6"/>
  <c r="ES659" i="6"/>
  <c r="ES655" i="6"/>
  <c r="ES650" i="6"/>
  <c r="ES649" i="6"/>
  <c r="ES645" i="6"/>
  <c r="ES644" i="6"/>
  <c r="ES640" i="6"/>
  <c r="ES635" i="6"/>
  <c r="ES634" i="6"/>
  <c r="ES630" i="6"/>
  <c r="ES629" i="6"/>
  <c r="ES625" i="6"/>
  <c r="ES624" i="6"/>
  <c r="ES620" i="6"/>
  <c r="ES619" i="6"/>
  <c r="ES615" i="6"/>
  <c r="ES614" i="6"/>
  <c r="ES610" i="6"/>
  <c r="ES609" i="6"/>
  <c r="ES605" i="6"/>
  <c r="ES604" i="6"/>
  <c r="ES600" i="6"/>
  <c r="ES599" i="6"/>
  <c r="ES595" i="6"/>
  <c r="ES594" i="6"/>
  <c r="ES590" i="6"/>
  <c r="ES589" i="6"/>
  <c r="ES585" i="6"/>
  <c r="ES584" i="6"/>
  <c r="ES580" i="6"/>
  <c r="ES579" i="6"/>
  <c r="ES575" i="6"/>
  <c r="ES574" i="6"/>
  <c r="ES570" i="6"/>
  <c r="ES569" i="6"/>
  <c r="ES565" i="6"/>
  <c r="ES564" i="6"/>
  <c r="ES560" i="6"/>
  <c r="ES559" i="6"/>
  <c r="ES555" i="6"/>
  <c r="ES554" i="6"/>
  <c r="ES550" i="6"/>
  <c r="ES549" i="6"/>
  <c r="ES545" i="6"/>
  <c r="ES544" i="6"/>
  <c r="ES540" i="6"/>
  <c r="ES539" i="6"/>
  <c r="ES536" i="6"/>
  <c r="ES533" i="6"/>
  <c r="ES532" i="6"/>
  <c r="ET509" i="6"/>
  <c r="ES509" i="6"/>
  <c r="ET508" i="6"/>
  <c r="ES508" i="6"/>
  <c r="ET507" i="6"/>
  <c r="ES507" i="6"/>
  <c r="ET506" i="6"/>
  <c r="ES506" i="6"/>
  <c r="ET504" i="6"/>
  <c r="ES504" i="6"/>
  <c r="ET503" i="6"/>
  <c r="ES503" i="6"/>
  <c r="ET502" i="6"/>
  <c r="ES502" i="6"/>
  <c r="ET501" i="6"/>
  <c r="ES501" i="6"/>
  <c r="ET499" i="6"/>
  <c r="ES499" i="6"/>
  <c r="ET498" i="6"/>
  <c r="ES498" i="6"/>
  <c r="ET497" i="6"/>
  <c r="ES497" i="6"/>
  <c r="ET496" i="6"/>
  <c r="ES496" i="6"/>
  <c r="ET494" i="6"/>
  <c r="ES494" i="6"/>
  <c r="ET493" i="6"/>
  <c r="ES493" i="6"/>
  <c r="ET492" i="6"/>
  <c r="ES492" i="6"/>
  <c r="ET491" i="6"/>
  <c r="ES491" i="6"/>
  <c r="ET489" i="6"/>
  <c r="ES489" i="6"/>
  <c r="ET488" i="6"/>
  <c r="ES488" i="6"/>
  <c r="ET487" i="6"/>
  <c r="ES487" i="6"/>
  <c r="ET486" i="6"/>
  <c r="ES486" i="6"/>
  <c r="ET484" i="6"/>
  <c r="ES484" i="6"/>
  <c r="ET483" i="6"/>
  <c r="ES483" i="6"/>
  <c r="ET482" i="6"/>
  <c r="ES482" i="6"/>
  <c r="ET481" i="6"/>
  <c r="ES481" i="6"/>
  <c r="ET479" i="6"/>
  <c r="ES479" i="6"/>
  <c r="ET478" i="6"/>
  <c r="ES478" i="6"/>
  <c r="ET477" i="6"/>
  <c r="ES477" i="6"/>
  <c r="ET476" i="6"/>
  <c r="ES476" i="6"/>
  <c r="ET474" i="6"/>
  <c r="ES474" i="6"/>
  <c r="ET473" i="6"/>
  <c r="ES473" i="6"/>
  <c r="ET472" i="6"/>
  <c r="ES472" i="6"/>
  <c r="ET471" i="6"/>
  <c r="ES471" i="6"/>
  <c r="ET469" i="6"/>
  <c r="ES469" i="6"/>
  <c r="ET468" i="6"/>
  <c r="ES468" i="6"/>
  <c r="ET467" i="6"/>
  <c r="ES467" i="6"/>
  <c r="ET466" i="6"/>
  <c r="ES466" i="6"/>
  <c r="ET464" i="6"/>
  <c r="ES464" i="6"/>
  <c r="ET463" i="6"/>
  <c r="ES463" i="6"/>
  <c r="ET462" i="6"/>
  <c r="ES462" i="6"/>
  <c r="ET461" i="6"/>
  <c r="ES461" i="6"/>
  <c r="ET459" i="6"/>
  <c r="ES459" i="6"/>
  <c r="ET458" i="6"/>
  <c r="ES458" i="6"/>
  <c r="ET457" i="6"/>
  <c r="ES457" i="6"/>
  <c r="ET456" i="6"/>
  <c r="ES456" i="6"/>
  <c r="ET454" i="6"/>
  <c r="ES454" i="6"/>
  <c r="ET453" i="6"/>
  <c r="ES453" i="6"/>
  <c r="ET452" i="6"/>
  <c r="ES452" i="6"/>
  <c r="ET451" i="6"/>
  <c r="ES451" i="6"/>
  <c r="ET449" i="6"/>
  <c r="ES449" i="6"/>
  <c r="ET448" i="6"/>
  <c r="ES448" i="6"/>
  <c r="ET447" i="6"/>
  <c r="ES447" i="6"/>
  <c r="ET446" i="6"/>
  <c r="ES446" i="6"/>
  <c r="ET440" i="6"/>
  <c r="ES440" i="6"/>
  <c r="ET439" i="6"/>
  <c r="ES439" i="6"/>
  <c r="ET435" i="6"/>
  <c r="ES435" i="6"/>
  <c r="ET434" i="6"/>
  <c r="ES434" i="6"/>
  <c r="ET430" i="6"/>
  <c r="ES430" i="6"/>
  <c r="ET429" i="6"/>
  <c r="ES429" i="6"/>
  <c r="ET425" i="6"/>
  <c r="ES425" i="6"/>
  <c r="ET424" i="6"/>
  <c r="ES424" i="6"/>
  <c r="ET420" i="6"/>
  <c r="ES420" i="6"/>
  <c r="ET419" i="6"/>
  <c r="ES419" i="6"/>
  <c r="ET415" i="6"/>
  <c r="ES415" i="6"/>
  <c r="ET414" i="6"/>
  <c r="ES414" i="6"/>
  <c r="ET410" i="6"/>
  <c r="ES410" i="6"/>
  <c r="ET405" i="6"/>
  <c r="ES405" i="6"/>
  <c r="ET404" i="6"/>
  <c r="ES404" i="6"/>
  <c r="ET400" i="6"/>
  <c r="ES400" i="6"/>
  <c r="ET399" i="6"/>
  <c r="ES399" i="6"/>
  <c r="ET395" i="6"/>
  <c r="ES395" i="6"/>
  <c r="ET394" i="6"/>
  <c r="ES394" i="6"/>
  <c r="ET390" i="6"/>
  <c r="ES390" i="6"/>
  <c r="ET389" i="6"/>
  <c r="ES389" i="6"/>
  <c r="ET388" i="6"/>
  <c r="ES388" i="6"/>
  <c r="ET385" i="6"/>
  <c r="ES385" i="6"/>
  <c r="ET384" i="6"/>
  <c r="ES384" i="6"/>
  <c r="ET383" i="6"/>
  <c r="ES383" i="6"/>
  <c r="ET381" i="6"/>
  <c r="ES381" i="6"/>
  <c r="ET380" i="6"/>
  <c r="ES380" i="6"/>
  <c r="ET379" i="6"/>
  <c r="ES379" i="6"/>
  <c r="ET378" i="6"/>
  <c r="ES378" i="6"/>
  <c r="ET377" i="6"/>
  <c r="ES377" i="6"/>
  <c r="ET376" i="6"/>
  <c r="ES376" i="6"/>
  <c r="ET375" i="6"/>
  <c r="ES375" i="6"/>
  <c r="ET374" i="6"/>
  <c r="ES374" i="6"/>
  <c r="ET373" i="6"/>
  <c r="ES373" i="6"/>
  <c r="ET372" i="6"/>
  <c r="ES372" i="6"/>
  <c r="ET371" i="6"/>
  <c r="ES371" i="6"/>
  <c r="ET368" i="6"/>
  <c r="ES368" i="6"/>
  <c r="ET367" i="6"/>
  <c r="ES367" i="6"/>
  <c r="ET366" i="6"/>
  <c r="ES366" i="6"/>
  <c r="ET363" i="6"/>
  <c r="ES363" i="6"/>
  <c r="ET362" i="6"/>
  <c r="ES362" i="6"/>
  <c r="ET361" i="6"/>
  <c r="ES361" i="6"/>
  <c r="ET358" i="6"/>
  <c r="ES358" i="6"/>
  <c r="ET357" i="6"/>
  <c r="ES357" i="6"/>
  <c r="ET356" i="6"/>
  <c r="ES356" i="6"/>
  <c r="ET353" i="6"/>
  <c r="ES353" i="6"/>
  <c r="ET352" i="6"/>
  <c r="ES352" i="6"/>
  <c r="ET351" i="6"/>
  <c r="ES351" i="6"/>
  <c r="ET348" i="6"/>
  <c r="ES348" i="6"/>
  <c r="ET347" i="6"/>
  <c r="ES347" i="6"/>
  <c r="ET346" i="6"/>
  <c r="ES346" i="6"/>
  <c r="ET343" i="6"/>
  <c r="ES343" i="6"/>
  <c r="ET342" i="6"/>
  <c r="ES342" i="6"/>
  <c r="ET341" i="6"/>
  <c r="ES341" i="6"/>
  <c r="ET340" i="6"/>
  <c r="ES340" i="6"/>
  <c r="ET338" i="6"/>
  <c r="ES338" i="6"/>
  <c r="ET337" i="6"/>
  <c r="ES337" i="6"/>
  <c r="ET336" i="6"/>
  <c r="ES336" i="6"/>
  <c r="ET333" i="6"/>
  <c r="ES333" i="6"/>
  <c r="ET332" i="6"/>
  <c r="ES332" i="6"/>
  <c r="ET331" i="6"/>
  <c r="ES331" i="6"/>
  <c r="ET328" i="6"/>
  <c r="ES328" i="6"/>
  <c r="ET327" i="6"/>
  <c r="ES327" i="6"/>
  <c r="ET326" i="6"/>
  <c r="ES326" i="6"/>
  <c r="ET325" i="6"/>
  <c r="ES325" i="6"/>
  <c r="ET322" i="6"/>
  <c r="ES322" i="6"/>
  <c r="ET321" i="6"/>
  <c r="ES321" i="6"/>
  <c r="ET320" i="6"/>
  <c r="ES320" i="6"/>
  <c r="ET317" i="6"/>
  <c r="ES317" i="6"/>
  <c r="ET316" i="6"/>
  <c r="ES316" i="6"/>
  <c r="ET315" i="6"/>
  <c r="ES315" i="6"/>
  <c r="ET314" i="6"/>
  <c r="ES314" i="6"/>
  <c r="ET312" i="6"/>
  <c r="ES312" i="6"/>
  <c r="ET311" i="6"/>
  <c r="ES311" i="6"/>
  <c r="ET310" i="6"/>
  <c r="ES310" i="6"/>
  <c r="ET309" i="6"/>
  <c r="ES309" i="6"/>
  <c r="ET307" i="6"/>
  <c r="ES307" i="6"/>
  <c r="ET306" i="6"/>
  <c r="ES306" i="6"/>
  <c r="ET305" i="6"/>
  <c r="ES305" i="6"/>
  <c r="ET304" i="6"/>
  <c r="ES304" i="6"/>
  <c r="ET303" i="6"/>
  <c r="ES303" i="6"/>
  <c r="ET302" i="6"/>
  <c r="ES302" i="6"/>
  <c r="ET301" i="6"/>
  <c r="ES301" i="6"/>
  <c r="ET300" i="6"/>
  <c r="ES300" i="6"/>
  <c r="ET294" i="6"/>
  <c r="ES294" i="6"/>
  <c r="ET293" i="6"/>
  <c r="ES293" i="6"/>
  <c r="ET292" i="6"/>
  <c r="ES292" i="6"/>
  <c r="ET291" i="6"/>
  <c r="ES291" i="6"/>
  <c r="ET290" i="6"/>
  <c r="ES290" i="6"/>
  <c r="ET285" i="6"/>
  <c r="ES285" i="6"/>
  <c r="ET284" i="6"/>
  <c r="ES284" i="6"/>
  <c r="ET283" i="6"/>
  <c r="ES283" i="6"/>
  <c r="ET282" i="6"/>
  <c r="ES282" i="6"/>
  <c r="ET281" i="6"/>
  <c r="ES281" i="6"/>
  <c r="ET277" i="6"/>
  <c r="ES277" i="6"/>
  <c r="ET276" i="6"/>
  <c r="ES276" i="6"/>
  <c r="ET275" i="6"/>
  <c r="ES275" i="6"/>
  <c r="ET274" i="6"/>
  <c r="ES274" i="6"/>
  <c r="ET273" i="6"/>
  <c r="ES273" i="6"/>
  <c r="ET269" i="6"/>
  <c r="ES269" i="6"/>
  <c r="ET268" i="6"/>
  <c r="ES268" i="6"/>
  <c r="ET267" i="6"/>
  <c r="ES267" i="6"/>
  <c r="ET266" i="6"/>
  <c r="ES266" i="6"/>
  <c r="ET265" i="6"/>
  <c r="ES265" i="6"/>
  <c r="ET260" i="6"/>
  <c r="ES260" i="6"/>
  <c r="ET259" i="6"/>
  <c r="ES259" i="6"/>
  <c r="ET258" i="6"/>
  <c r="ES258" i="6"/>
  <c r="ET257" i="6"/>
  <c r="ES257" i="6"/>
  <c r="ET256" i="6"/>
  <c r="ES256" i="6"/>
  <c r="ET252" i="6"/>
  <c r="ES252" i="6"/>
  <c r="ET251" i="6"/>
  <c r="ES251" i="6"/>
  <c r="ET250" i="6"/>
  <c r="ES250" i="6"/>
  <c r="ET249" i="6"/>
  <c r="ES249" i="6"/>
  <c r="ET248" i="6"/>
  <c r="ET245" i="6"/>
  <c r="ES245" i="6"/>
  <c r="ET244" i="6"/>
  <c r="ES244" i="6"/>
  <c r="ET243" i="6"/>
  <c r="ES243" i="6"/>
  <c r="ET242" i="6"/>
  <c r="ES242" i="6"/>
  <c r="ET241" i="6"/>
  <c r="ES241" i="6"/>
  <c r="ET240" i="6"/>
  <c r="ES240" i="6"/>
  <c r="ET239" i="6"/>
  <c r="ES239" i="6"/>
  <c r="ET238" i="6"/>
  <c r="ES238" i="6"/>
  <c r="ET237" i="6"/>
  <c r="ES237" i="6"/>
  <c r="ET236" i="6"/>
  <c r="ES236" i="6"/>
  <c r="ET232" i="6"/>
  <c r="ES232" i="6"/>
  <c r="ET231" i="6"/>
  <c r="ES231" i="6"/>
  <c r="ET230" i="6"/>
  <c r="ES230" i="6"/>
  <c r="ET229" i="6"/>
  <c r="ES229" i="6"/>
  <c r="ET228" i="6"/>
  <c r="ES228" i="6"/>
  <c r="ET223" i="6"/>
  <c r="ES223" i="6"/>
  <c r="ET222" i="6"/>
  <c r="ES222" i="6"/>
  <c r="ET221" i="6"/>
  <c r="ES221" i="6"/>
  <c r="ET218" i="6"/>
  <c r="ES218" i="6"/>
  <c r="ET217" i="6"/>
  <c r="ES217" i="6"/>
  <c r="ET216" i="6"/>
  <c r="ES216" i="6"/>
  <c r="ET215" i="6"/>
  <c r="ES215" i="6"/>
  <c r="ET211" i="6"/>
  <c r="ES211" i="6"/>
  <c r="ET210" i="6"/>
  <c r="ES210" i="6"/>
  <c r="ET209" i="6"/>
  <c r="ES209" i="6"/>
  <c r="ET208" i="6"/>
  <c r="ES208" i="6"/>
  <c r="ET206" i="6"/>
  <c r="ES206" i="6"/>
  <c r="ET205" i="6"/>
  <c r="ES205" i="6"/>
  <c r="ET204" i="6"/>
  <c r="ES204" i="6"/>
  <c r="ET202" i="6"/>
  <c r="ES202" i="6"/>
  <c r="ET201" i="6"/>
  <c r="ES201" i="6"/>
  <c r="ET200" i="6"/>
  <c r="ES200" i="6"/>
  <c r="ET198" i="6"/>
  <c r="ES198" i="6"/>
  <c r="ET197" i="6"/>
  <c r="ES197" i="6"/>
  <c r="ET196" i="6"/>
  <c r="ES196" i="6"/>
  <c r="ET194" i="6"/>
  <c r="ES194" i="6"/>
  <c r="ET193" i="6"/>
  <c r="ES193" i="6"/>
  <c r="ET192" i="6"/>
  <c r="ES192" i="6"/>
  <c r="ET190" i="6"/>
  <c r="ES190" i="6"/>
  <c r="ET189" i="6"/>
  <c r="ES189" i="6"/>
  <c r="ET188" i="6"/>
  <c r="ES188" i="6"/>
  <c r="ET186" i="6"/>
  <c r="ES186" i="6"/>
  <c r="ET185" i="6"/>
  <c r="ES185" i="6"/>
  <c r="ET184" i="6"/>
  <c r="ES184" i="6"/>
  <c r="ET182" i="6"/>
  <c r="ES182" i="6"/>
  <c r="ET181" i="6"/>
  <c r="ES181" i="6"/>
  <c r="ET180" i="6"/>
  <c r="ES180" i="6"/>
  <c r="ET178" i="6"/>
  <c r="ES178" i="6"/>
  <c r="ET177" i="6"/>
  <c r="ES177" i="6"/>
  <c r="ET174" i="6"/>
  <c r="ES174" i="6"/>
  <c r="ET173" i="6"/>
  <c r="ES173" i="6"/>
  <c r="ET172" i="6"/>
  <c r="ES172" i="6"/>
  <c r="ET170" i="6"/>
  <c r="ES170" i="6"/>
  <c r="ET169" i="6"/>
  <c r="ES169" i="6"/>
  <c r="ET168" i="6"/>
  <c r="ES168" i="6"/>
  <c r="ET165" i="6"/>
  <c r="ES165" i="6"/>
  <c r="ET164" i="6"/>
  <c r="ES164" i="6"/>
  <c r="ET161" i="6"/>
  <c r="ES161" i="6"/>
  <c r="ET160" i="6"/>
  <c r="ES160" i="6"/>
  <c r="ET159" i="6"/>
  <c r="ES159" i="6"/>
  <c r="ET157" i="6"/>
  <c r="ES157" i="6"/>
  <c r="ET156" i="6"/>
  <c r="ES156" i="6"/>
  <c r="ET155" i="6"/>
  <c r="ES155" i="6"/>
  <c r="ET153" i="6"/>
  <c r="ES153" i="6"/>
  <c r="ET152" i="6"/>
  <c r="ES152" i="6"/>
  <c r="ET150" i="6"/>
  <c r="ES150" i="6"/>
  <c r="ET149" i="6"/>
  <c r="ES149" i="6"/>
  <c r="ET147" i="6"/>
  <c r="ES147" i="6"/>
  <c r="ET146" i="6"/>
  <c r="ES146" i="6"/>
  <c r="ET144" i="6"/>
  <c r="ES144" i="6"/>
  <c r="ET143" i="6"/>
  <c r="ES143" i="6"/>
  <c r="ET142" i="6"/>
  <c r="ES142" i="6"/>
  <c r="ET140" i="6"/>
  <c r="ES140" i="6"/>
  <c r="ET139" i="6"/>
  <c r="ES139" i="6"/>
  <c r="ET138" i="6"/>
  <c r="ES138" i="6"/>
  <c r="ET136" i="6"/>
  <c r="ES136" i="6"/>
  <c r="ET135" i="6"/>
  <c r="ES135" i="6"/>
  <c r="ET130" i="6"/>
  <c r="ES130" i="6"/>
  <c r="ET129" i="6"/>
  <c r="ES129" i="6"/>
  <c r="ET128" i="6"/>
  <c r="ES128" i="6"/>
  <c r="ET125" i="6"/>
  <c r="ES125" i="6"/>
  <c r="ET124" i="6"/>
  <c r="ES124" i="6"/>
  <c r="ET123" i="6"/>
  <c r="ES123" i="6"/>
  <c r="ET120" i="6"/>
  <c r="ES120" i="6"/>
  <c r="ET119" i="6"/>
  <c r="ES119" i="6"/>
  <c r="ET118" i="6"/>
  <c r="ES118" i="6"/>
  <c r="ET116" i="6"/>
  <c r="ES116" i="6"/>
  <c r="ET115" i="6"/>
  <c r="ES115" i="6"/>
  <c r="ET114" i="6"/>
  <c r="ES114" i="6"/>
  <c r="ET112" i="6"/>
  <c r="ES112" i="6"/>
  <c r="ET111" i="6"/>
  <c r="ES111" i="6"/>
  <c r="ET110" i="6"/>
  <c r="ES110" i="6"/>
  <c r="ET105" i="6"/>
  <c r="ES105" i="6"/>
  <c r="ET104" i="6"/>
  <c r="ES104" i="6"/>
  <c r="ET101" i="6"/>
  <c r="ES101" i="6"/>
  <c r="ET100" i="6"/>
  <c r="ES100" i="6"/>
  <c r="ET99" i="6"/>
  <c r="ES99" i="6"/>
  <c r="ET97" i="6"/>
  <c r="ES97" i="6"/>
  <c r="ET96" i="6"/>
  <c r="ES96" i="6"/>
  <c r="ET95" i="6"/>
  <c r="ES95" i="6"/>
  <c r="ET94" i="6"/>
  <c r="ES94" i="6"/>
  <c r="ET92" i="6"/>
  <c r="ES92" i="6"/>
  <c r="ET91" i="6"/>
  <c r="ES91" i="6"/>
  <c r="ET90" i="6"/>
  <c r="ES90" i="6"/>
  <c r="ET86" i="6"/>
  <c r="ES86" i="6"/>
  <c r="ET85" i="6"/>
  <c r="ES85" i="6"/>
  <c r="ET84" i="6"/>
  <c r="ES84" i="6"/>
  <c r="ET82" i="6"/>
  <c r="ES82" i="6"/>
  <c r="ET81" i="6"/>
  <c r="ES81" i="6"/>
  <c r="ET80" i="6"/>
  <c r="ES80" i="6"/>
  <c r="ET78" i="6"/>
  <c r="ES78" i="6"/>
  <c r="ET77" i="6"/>
  <c r="ES77" i="6"/>
  <c r="ET76" i="6"/>
  <c r="ES76" i="6"/>
  <c r="ET73" i="6"/>
  <c r="ES73" i="6"/>
  <c r="ET72" i="6"/>
  <c r="ES72" i="6"/>
  <c r="ET71" i="6"/>
  <c r="ES71" i="6"/>
  <c r="ET69" i="6"/>
  <c r="ES69" i="6"/>
  <c r="ET68" i="6"/>
  <c r="ES68" i="6"/>
  <c r="ET63" i="6"/>
  <c r="ES63" i="6"/>
  <c r="ET62" i="6"/>
  <c r="ES62" i="6"/>
  <c r="ET61" i="6"/>
  <c r="ES61" i="6"/>
  <c r="ET57" i="6"/>
  <c r="ES57" i="6"/>
  <c r="ET56" i="6"/>
  <c r="ES56" i="6"/>
  <c r="ET55" i="6"/>
  <c r="ES55" i="6"/>
  <c r="ET53" i="6"/>
  <c r="ES53" i="6"/>
  <c r="ET52" i="6"/>
  <c r="ES52" i="6"/>
  <c r="ET51" i="6"/>
  <c r="ES51" i="6"/>
  <c r="ET49" i="6"/>
  <c r="ES49" i="6"/>
  <c r="ET48" i="6"/>
  <c r="ES48" i="6"/>
  <c r="ET47" i="6"/>
  <c r="ES47" i="6"/>
  <c r="ET45" i="6"/>
  <c r="ES45" i="6"/>
  <c r="ET44" i="6"/>
  <c r="ES44" i="6"/>
  <c r="ET43" i="6"/>
  <c r="ES43" i="6"/>
  <c r="ET39" i="6"/>
  <c r="ES39" i="6"/>
  <c r="ET38" i="6"/>
  <c r="ES38" i="6"/>
  <c r="ET37" i="6"/>
  <c r="ES37" i="6"/>
  <c r="ET35" i="6"/>
  <c r="ES35" i="6"/>
  <c r="ET34" i="6"/>
  <c r="ES34" i="6"/>
  <c r="ET31" i="6"/>
  <c r="ES31" i="6"/>
  <c r="ET30" i="6"/>
  <c r="ES30" i="6"/>
  <c r="ET29" i="6"/>
  <c r="ES29" i="6"/>
  <c r="ET28" i="6"/>
  <c r="ES28" i="6"/>
  <c r="ET26" i="6"/>
  <c r="ES26" i="6"/>
  <c r="ET25" i="6"/>
  <c r="ES25" i="6"/>
  <c r="ET24" i="6"/>
  <c r="ES24" i="6"/>
  <c r="ET23" i="6"/>
  <c r="ES23" i="6"/>
  <c r="ET22" i="6"/>
  <c r="ES22" i="6"/>
  <c r="ET21" i="6"/>
  <c r="ES21" i="6"/>
  <c r="ET20" i="6"/>
  <c r="ES20" i="6"/>
  <c r="ET19" i="6"/>
  <c r="ES19" i="6"/>
  <c r="ET18" i="6"/>
  <c r="ES18" i="6"/>
  <c r="ET17" i="6"/>
  <c r="ES17" i="6"/>
  <c r="ET16" i="6"/>
  <c r="ES16" i="6"/>
  <c r="ET15" i="6"/>
  <c r="ES15" i="6"/>
  <c r="ET14" i="6"/>
  <c r="ES14" i="6"/>
  <c r="ET13" i="6"/>
  <c r="ES13" i="6"/>
  <c r="ET12" i="6"/>
  <c r="ES12" i="6"/>
  <c r="ES11" i="6"/>
  <c r="ER11" i="6"/>
  <c r="ET11" i="6"/>
  <c r="DZ1190" i="6" l="1"/>
  <c r="DY1190" i="6"/>
  <c r="ER247" i="6"/>
  <c r="DY1147" i="6"/>
  <c r="DY1192" i="6" s="1"/>
  <c r="EE1148" i="6"/>
  <c r="ES247" i="6"/>
  <c r="EQ247" i="6"/>
  <c r="ET247" i="6"/>
  <c r="ER387" i="6"/>
  <c r="EQ387" i="6"/>
  <c r="ES387" i="6"/>
  <c r="ET387" i="6"/>
  <c r="ES445" i="6"/>
  <c r="ET445" i="6"/>
  <c r="EQ207" i="6"/>
  <c r="ER207" i="6"/>
  <c r="ET207" i="6"/>
  <c r="ES207" i="6"/>
  <c r="EQ299" i="6"/>
  <c r="ET299" i="6"/>
  <c r="ES299" i="6"/>
  <c r="ER299" i="6"/>
  <c r="ER10" i="6"/>
  <c r="EQ27" i="6"/>
  <c r="ET27" i="6"/>
  <c r="ES27" i="6"/>
  <c r="ER27" i="6"/>
  <c r="ER324" i="6"/>
  <c r="ES324" i="6"/>
  <c r="EQ308" i="6"/>
  <c r="EQ370" i="6"/>
  <c r="ET324" i="6"/>
  <c r="ET10" i="6"/>
  <c r="ES10" i="6"/>
  <c r="ET370" i="6"/>
  <c r="EQ324" i="6"/>
  <c r="ES370" i="6"/>
  <c r="EQ10" i="6"/>
  <c r="ER370" i="6"/>
  <c r="ET308" i="6"/>
  <c r="ES308" i="6"/>
  <c r="ER308" i="6"/>
  <c r="DZ1174" i="6"/>
  <c r="DY1174" i="6"/>
  <c r="DU1180" i="6"/>
  <c r="DW1180" i="6"/>
  <c r="DT1180" i="6"/>
  <c r="DX1180" i="6"/>
  <c r="DZ1180" i="6"/>
  <c r="DY1180" i="6"/>
  <c r="EQ235" i="6"/>
  <c r="EP542" i="6"/>
  <c r="ES235" i="6"/>
  <c r="EP572" i="6"/>
  <c r="ET235" i="6"/>
  <c r="ER235" i="6"/>
  <c r="DW1092" i="6"/>
  <c r="DW1183" i="6" s="1"/>
  <c r="EP592" i="6"/>
  <c r="EP577" i="6"/>
  <c r="EP597" i="6"/>
  <c r="EP562" i="6"/>
  <c r="EP607" i="6"/>
  <c r="DU1092" i="6"/>
  <c r="DU1183" i="6" s="1"/>
  <c r="EP627" i="6"/>
  <c r="EP587" i="6"/>
  <c r="EP547" i="6"/>
  <c r="BG627" i="6"/>
  <c r="ET627" i="6"/>
  <c r="ET622" i="6"/>
  <c r="BG622" i="6"/>
  <c r="AU622" i="6"/>
  <c r="EP622" i="6"/>
  <c r="ET617" i="6"/>
  <c r="BG617" i="6"/>
  <c r="AU617" i="6"/>
  <c r="EP617" i="6"/>
  <c r="ET612" i="6"/>
  <c r="BG612" i="6"/>
  <c r="AU612" i="6"/>
  <c r="EP612" i="6"/>
  <c r="BG607" i="6"/>
  <c r="ET607" i="6"/>
  <c r="ET602" i="6"/>
  <c r="BG602" i="6"/>
  <c r="AU602" i="6"/>
  <c r="EP602" i="6"/>
  <c r="BG597" i="6"/>
  <c r="ET597" i="6"/>
  <c r="BG592" i="6"/>
  <c r="ET592" i="6"/>
  <c r="BG587" i="6"/>
  <c r="ET587" i="6"/>
  <c r="ET582" i="6"/>
  <c r="BG582" i="6"/>
  <c r="AU582" i="6"/>
  <c r="EP582" i="6"/>
  <c r="BG577" i="6"/>
  <c r="ET577" i="6"/>
  <c r="BG572" i="6"/>
  <c r="ET572" i="6"/>
  <c r="ET567" i="6"/>
  <c r="BG567" i="6"/>
  <c r="AU567" i="6"/>
  <c r="EP567" i="6"/>
  <c r="BG562" i="6"/>
  <c r="ET562" i="6"/>
  <c r="BG557" i="6"/>
  <c r="ET557" i="6"/>
  <c r="BG552" i="6"/>
  <c r="ET552" i="6"/>
  <c r="BG547" i="6"/>
  <c r="ET547" i="6"/>
  <c r="BG542" i="6"/>
  <c r="ET542" i="6"/>
  <c r="DX1148" i="6"/>
  <c r="DX1147" i="6" s="1"/>
  <c r="DX1192" i="6" s="1"/>
  <c r="DT1148" i="6"/>
  <c r="DT1147" i="6" s="1"/>
  <c r="DT1192" i="6" s="1"/>
  <c r="DV1148" i="6"/>
  <c r="DV1147" i="6" s="1"/>
  <c r="DV1192" i="6" s="1"/>
  <c r="DZ1148" i="6"/>
  <c r="DT1092" i="6"/>
  <c r="DT1183" i="6" s="1"/>
  <c r="EM1094" i="6"/>
  <c r="EO1094" i="6"/>
  <c r="DV1092" i="6"/>
  <c r="DV1183" i="6" s="1"/>
  <c r="DV1080" i="6"/>
  <c r="DX1138" i="6"/>
  <c r="DX1190" i="6" s="1"/>
  <c r="DV1138" i="6"/>
  <c r="DV1190" i="6" s="1"/>
  <c r="DT1138" i="6"/>
  <c r="DT1190" i="6" s="1"/>
  <c r="EN1094" i="6"/>
  <c r="EP1094" i="6"/>
  <c r="ER1094" i="6"/>
  <c r="DS1092" i="6"/>
  <c r="DS1183" i="6" s="1"/>
  <c r="EQ1094" i="6"/>
  <c r="EO876" i="6"/>
  <c r="EN876" i="6"/>
  <c r="EM876" i="6"/>
  <c r="EO871" i="6"/>
  <c r="EN871" i="6"/>
  <c r="EM871" i="6"/>
  <c r="EO866" i="6"/>
  <c r="EN866" i="6"/>
  <c r="EM866" i="6"/>
  <c r="EO860" i="6"/>
  <c r="EN860" i="6"/>
  <c r="EM860" i="6"/>
  <c r="EO854" i="6"/>
  <c r="EN854" i="6"/>
  <c r="EM854" i="6"/>
  <c r="EO847" i="6"/>
  <c r="EN847" i="6"/>
  <c r="EM847" i="6"/>
  <c r="EO832" i="6"/>
  <c r="EN832" i="6"/>
  <c r="EM832" i="6"/>
  <c r="EO824" i="6"/>
  <c r="EN824" i="6"/>
  <c r="EM824" i="6"/>
  <c r="EO809" i="6"/>
  <c r="EN809" i="6"/>
  <c r="EM809" i="6"/>
  <c r="EO805" i="6"/>
  <c r="EN805" i="6"/>
  <c r="EM805" i="6"/>
  <c r="EO804" i="6"/>
  <c r="EN804" i="6"/>
  <c r="EM804" i="6"/>
  <c r="EO800" i="6"/>
  <c r="EN800" i="6"/>
  <c r="EM800" i="6"/>
  <c r="EO799" i="6"/>
  <c r="EN799" i="6"/>
  <c r="EM799" i="6"/>
  <c r="EO795" i="6"/>
  <c r="EN795" i="6"/>
  <c r="EM795" i="6"/>
  <c r="EO794" i="6"/>
  <c r="EN794" i="6"/>
  <c r="EM794" i="6"/>
  <c r="EO790" i="6"/>
  <c r="EN790" i="6"/>
  <c r="EM790" i="6"/>
  <c r="EO789" i="6"/>
  <c r="EN789" i="6"/>
  <c r="EM789" i="6"/>
  <c r="EO785" i="6"/>
  <c r="EN785" i="6"/>
  <c r="EM785" i="6"/>
  <c r="EO784" i="6"/>
  <c r="EN784" i="6"/>
  <c r="EM784" i="6"/>
  <c r="EO780" i="6"/>
  <c r="EN780" i="6"/>
  <c r="EM780" i="6"/>
  <c r="EO779" i="6"/>
  <c r="EN779" i="6"/>
  <c r="EM779" i="6"/>
  <c r="EO775" i="6"/>
  <c r="EN775" i="6"/>
  <c r="EM775" i="6"/>
  <c r="EO774" i="6"/>
  <c r="EN774" i="6"/>
  <c r="EM774" i="6"/>
  <c r="EO770" i="6"/>
  <c r="EN770" i="6"/>
  <c r="EM770" i="6"/>
  <c r="EO769" i="6"/>
  <c r="EN769" i="6"/>
  <c r="EM769" i="6"/>
  <c r="EO765" i="6"/>
  <c r="EN765" i="6"/>
  <c r="EM765" i="6"/>
  <c r="EO764" i="6"/>
  <c r="EN764" i="6"/>
  <c r="EM764" i="6"/>
  <c r="EO760" i="6"/>
  <c r="EN760" i="6"/>
  <c r="EM760" i="6"/>
  <c r="EO759" i="6"/>
  <c r="EN759" i="6"/>
  <c r="EM759" i="6"/>
  <c r="EO755" i="6"/>
  <c r="EN755" i="6"/>
  <c r="EM755" i="6"/>
  <c r="EO754" i="6"/>
  <c r="EN754" i="6"/>
  <c r="EM754" i="6"/>
  <c r="EO750" i="6"/>
  <c r="EN750" i="6"/>
  <c r="EM750" i="6"/>
  <c r="EO749" i="6"/>
  <c r="EN749" i="6"/>
  <c r="EM749" i="6"/>
  <c r="EO745" i="6"/>
  <c r="EN745" i="6"/>
  <c r="EM745" i="6"/>
  <c r="EO744" i="6"/>
  <c r="EN744" i="6"/>
  <c r="EM744" i="6"/>
  <c r="EO740" i="6"/>
  <c r="EN740" i="6"/>
  <c r="EM740" i="6"/>
  <c r="EO739" i="6"/>
  <c r="EN739" i="6"/>
  <c r="EM739" i="6"/>
  <c r="EO735" i="6"/>
  <c r="EN735" i="6"/>
  <c r="EM735" i="6"/>
  <c r="EO734" i="6"/>
  <c r="EN734" i="6"/>
  <c r="EM734" i="6"/>
  <c r="EO730" i="6"/>
  <c r="EN730" i="6"/>
  <c r="EM730" i="6"/>
  <c r="EO729" i="6"/>
  <c r="EN729" i="6"/>
  <c r="EM729" i="6"/>
  <c r="EO725" i="6"/>
  <c r="EN725" i="6"/>
  <c r="EM725" i="6"/>
  <c r="EO724" i="6"/>
  <c r="EN724" i="6"/>
  <c r="EM724" i="6"/>
  <c r="EO720" i="6"/>
  <c r="EN720" i="6"/>
  <c r="EM720" i="6"/>
  <c r="EO719" i="6"/>
  <c r="EN719" i="6"/>
  <c r="EM719" i="6"/>
  <c r="EO715" i="6"/>
  <c r="EN715" i="6"/>
  <c r="EM715" i="6"/>
  <c r="EO714" i="6"/>
  <c r="EN714" i="6"/>
  <c r="EM714" i="6"/>
  <c r="EO710" i="6"/>
  <c r="EN710" i="6"/>
  <c r="EM710" i="6"/>
  <c r="EO709" i="6"/>
  <c r="EN709" i="6"/>
  <c r="EM709" i="6"/>
  <c r="EO705" i="6"/>
  <c r="EN705" i="6"/>
  <c r="EM705" i="6"/>
  <c r="EO704" i="6"/>
  <c r="EN704" i="6"/>
  <c r="EM704" i="6"/>
  <c r="EO700" i="6"/>
  <c r="EN700" i="6"/>
  <c r="EM700" i="6"/>
  <c r="EO699" i="6"/>
  <c r="EN699" i="6"/>
  <c r="EM699" i="6"/>
  <c r="EO695" i="6"/>
  <c r="EN695" i="6"/>
  <c r="EM695" i="6"/>
  <c r="EO694" i="6"/>
  <c r="EN694" i="6"/>
  <c r="EM694" i="6"/>
  <c r="EO690" i="6"/>
  <c r="EN690" i="6"/>
  <c r="EM690" i="6"/>
  <c r="EO689" i="6"/>
  <c r="EN689" i="6"/>
  <c r="EM689" i="6"/>
  <c r="EO685" i="6"/>
  <c r="EN685" i="6"/>
  <c r="EM685" i="6"/>
  <c r="EO684" i="6"/>
  <c r="EN684" i="6"/>
  <c r="EM684" i="6"/>
  <c r="EO680" i="6"/>
  <c r="EN680" i="6"/>
  <c r="EM680" i="6"/>
  <c r="EO679" i="6"/>
  <c r="EN679" i="6"/>
  <c r="EM679" i="6"/>
  <c r="EO675" i="6"/>
  <c r="EN675" i="6"/>
  <c r="EM675" i="6"/>
  <c r="EO674" i="6"/>
  <c r="EN674" i="6"/>
  <c r="EM674" i="6"/>
  <c r="EO670" i="6"/>
  <c r="EN670" i="6"/>
  <c r="EM670" i="6"/>
  <c r="EO669" i="6"/>
  <c r="EN669" i="6"/>
  <c r="EM669" i="6"/>
  <c r="EO665" i="6"/>
  <c r="EN665" i="6"/>
  <c r="EM665" i="6"/>
  <c r="EO664" i="6"/>
  <c r="EN664" i="6"/>
  <c r="EM664" i="6"/>
  <c r="EO660" i="6"/>
  <c r="EN660" i="6"/>
  <c r="EM660" i="6"/>
  <c r="EO659" i="6"/>
  <c r="EN659" i="6"/>
  <c r="EM659" i="6"/>
  <c r="EO655" i="6"/>
  <c r="EN655" i="6"/>
  <c r="EM655" i="6"/>
  <c r="EO650" i="6"/>
  <c r="EN650" i="6"/>
  <c r="EM650" i="6"/>
  <c r="EO649" i="6"/>
  <c r="EN649" i="6"/>
  <c r="EM649" i="6"/>
  <c r="EO645" i="6"/>
  <c r="EN645" i="6"/>
  <c r="EM645" i="6"/>
  <c r="EO644" i="6"/>
  <c r="EN644" i="6"/>
  <c r="EM644" i="6"/>
  <c r="EO640" i="6"/>
  <c r="EN640" i="6"/>
  <c r="EM640" i="6"/>
  <c r="EO635" i="6"/>
  <c r="EN635" i="6"/>
  <c r="EM635" i="6"/>
  <c r="EO634" i="6"/>
  <c r="EN634" i="6"/>
  <c r="EM634" i="6"/>
  <c r="EO630" i="6"/>
  <c r="EN630" i="6"/>
  <c r="EM630" i="6"/>
  <c r="EO629" i="6"/>
  <c r="EN629" i="6"/>
  <c r="EM629" i="6"/>
  <c r="EO625" i="6"/>
  <c r="EN625" i="6"/>
  <c r="EM625" i="6"/>
  <c r="EO624" i="6"/>
  <c r="EN624" i="6"/>
  <c r="EM624" i="6"/>
  <c r="EO620" i="6"/>
  <c r="EN620" i="6"/>
  <c r="EM620" i="6"/>
  <c r="EO619" i="6"/>
  <c r="EN619" i="6"/>
  <c r="EM619" i="6"/>
  <c r="EO615" i="6"/>
  <c r="EN615" i="6"/>
  <c r="EM615" i="6"/>
  <c r="EO614" i="6"/>
  <c r="EN614" i="6"/>
  <c r="EM614" i="6"/>
  <c r="EO610" i="6"/>
  <c r="EN610" i="6"/>
  <c r="EM610" i="6"/>
  <c r="EO609" i="6"/>
  <c r="EN609" i="6"/>
  <c r="EM609" i="6"/>
  <c r="EO605" i="6"/>
  <c r="EN605" i="6"/>
  <c r="EM605" i="6"/>
  <c r="EO604" i="6"/>
  <c r="EN604" i="6"/>
  <c r="EM604" i="6"/>
  <c r="EO600" i="6"/>
  <c r="EN600" i="6"/>
  <c r="EM600" i="6"/>
  <c r="EO599" i="6"/>
  <c r="EN599" i="6"/>
  <c r="EM599" i="6"/>
  <c r="EO595" i="6"/>
  <c r="EN595" i="6"/>
  <c r="EM595" i="6"/>
  <c r="EO594" i="6"/>
  <c r="EN594" i="6"/>
  <c r="EM594" i="6"/>
  <c r="EO590" i="6"/>
  <c r="EN590" i="6"/>
  <c r="EM590" i="6"/>
  <c r="EO589" i="6"/>
  <c r="EN589" i="6"/>
  <c r="EM589" i="6"/>
  <c r="EO585" i="6"/>
  <c r="EN585" i="6"/>
  <c r="EM585" i="6"/>
  <c r="EO584" i="6"/>
  <c r="EN584" i="6"/>
  <c r="EM584" i="6"/>
  <c r="EO580" i="6"/>
  <c r="EN580" i="6"/>
  <c r="EM580" i="6"/>
  <c r="EO579" i="6"/>
  <c r="EN579" i="6"/>
  <c r="EM579" i="6"/>
  <c r="EO575" i="6"/>
  <c r="EN575" i="6"/>
  <c r="EM575" i="6"/>
  <c r="EO574" i="6"/>
  <c r="EN574" i="6"/>
  <c r="EM574" i="6"/>
  <c r="EO570" i="6"/>
  <c r="EN570" i="6"/>
  <c r="EM570" i="6"/>
  <c r="EO569" i="6"/>
  <c r="EN569" i="6"/>
  <c r="EM569" i="6"/>
  <c r="EO565" i="6"/>
  <c r="EN565" i="6"/>
  <c r="EM565" i="6"/>
  <c r="EO564" i="6"/>
  <c r="EN564" i="6"/>
  <c r="EM564" i="6"/>
  <c r="EO560" i="6"/>
  <c r="EN560" i="6"/>
  <c r="EM560" i="6"/>
  <c r="EO559" i="6"/>
  <c r="EN559" i="6"/>
  <c r="EM559" i="6"/>
  <c r="EO555" i="6"/>
  <c r="EN555" i="6"/>
  <c r="EM555" i="6"/>
  <c r="EO554" i="6"/>
  <c r="EN554" i="6"/>
  <c r="EM554" i="6"/>
  <c r="EO550" i="6"/>
  <c r="EN550" i="6"/>
  <c r="EM550" i="6"/>
  <c r="EO549" i="6"/>
  <c r="EN549" i="6"/>
  <c r="EM549" i="6"/>
  <c r="EO545" i="6"/>
  <c r="EN545" i="6"/>
  <c r="EM545" i="6"/>
  <c r="EO544" i="6"/>
  <c r="EN544" i="6"/>
  <c r="EM544" i="6"/>
  <c r="EO540" i="6"/>
  <c r="EN540" i="6"/>
  <c r="EM540" i="6"/>
  <c r="EO539" i="6"/>
  <c r="EN539" i="6"/>
  <c r="EM539" i="6"/>
  <c r="EN536" i="6"/>
  <c r="EM536" i="6"/>
  <c r="EO533" i="6"/>
  <c r="EN533" i="6"/>
  <c r="EM533" i="6"/>
  <c r="EO532" i="6"/>
  <c r="EN532" i="6"/>
  <c r="EM532" i="6"/>
  <c r="EO521" i="6"/>
  <c r="EN521" i="6"/>
  <c r="EM521" i="6"/>
  <c r="EO520" i="6"/>
  <c r="EN520" i="6"/>
  <c r="EM520" i="6"/>
  <c r="EO517" i="6"/>
  <c r="EN517" i="6"/>
  <c r="EM517" i="6"/>
  <c r="EO516" i="6"/>
  <c r="EN516" i="6"/>
  <c r="EM516" i="6"/>
  <c r="EF1148" i="6" l="1"/>
  <c r="EF1147" i="6" s="1"/>
  <c r="EF1192" i="6" s="1"/>
  <c r="EE1147" i="6"/>
  <c r="EE1192" i="6" s="1"/>
  <c r="DZ1147" i="6"/>
  <c r="DV1180" i="6"/>
  <c r="DU444" i="6"/>
  <c r="DV444" i="6" s="1"/>
  <c r="DW444" i="6" s="1"/>
  <c r="DS444" i="6"/>
  <c r="DT444" i="6" s="1"/>
  <c r="EM447" i="6"/>
  <c r="EN447" i="6"/>
  <c r="EO447" i="6"/>
  <c r="EM448" i="6"/>
  <c r="EN448" i="6"/>
  <c r="EO448" i="6"/>
  <c r="EM451" i="6"/>
  <c r="EN451" i="6"/>
  <c r="EM452" i="6"/>
  <c r="EN452" i="6"/>
  <c r="EO452" i="6"/>
  <c r="EM453" i="6"/>
  <c r="EN453" i="6"/>
  <c r="EO453" i="6"/>
  <c r="EM457" i="6"/>
  <c r="EN457" i="6"/>
  <c r="EO457" i="6"/>
  <c r="EM458" i="6"/>
  <c r="EN458" i="6"/>
  <c r="EO458" i="6"/>
  <c r="EM462" i="6"/>
  <c r="EN462" i="6"/>
  <c r="EO462" i="6"/>
  <c r="EM463" i="6"/>
  <c r="EN463" i="6"/>
  <c r="EO463" i="6"/>
  <c r="EM467" i="6"/>
  <c r="EN467" i="6"/>
  <c r="EO467" i="6"/>
  <c r="EM468" i="6"/>
  <c r="EN468" i="6"/>
  <c r="EO468" i="6"/>
  <c r="EM472" i="6"/>
  <c r="EN472" i="6"/>
  <c r="EO472" i="6"/>
  <c r="EM473" i="6"/>
  <c r="EN473" i="6"/>
  <c r="EO473" i="6"/>
  <c r="EM477" i="6"/>
  <c r="EN477" i="6"/>
  <c r="EO477" i="6"/>
  <c r="EM478" i="6"/>
  <c r="EN478" i="6"/>
  <c r="EO478" i="6"/>
  <c r="EM482" i="6"/>
  <c r="EN482" i="6"/>
  <c r="EO482" i="6"/>
  <c r="EM483" i="6"/>
  <c r="EN483" i="6"/>
  <c r="EO483" i="6"/>
  <c r="EM487" i="6"/>
  <c r="EN487" i="6"/>
  <c r="EO487" i="6"/>
  <c r="EM488" i="6"/>
  <c r="EN488" i="6"/>
  <c r="EO488" i="6"/>
  <c r="EM492" i="6"/>
  <c r="EN492" i="6"/>
  <c r="EO492" i="6"/>
  <c r="EM493" i="6"/>
  <c r="EN493" i="6"/>
  <c r="EO493" i="6"/>
  <c r="EM497" i="6"/>
  <c r="EN497" i="6"/>
  <c r="EO497" i="6"/>
  <c r="EM498" i="6"/>
  <c r="EN498" i="6"/>
  <c r="EO498" i="6"/>
  <c r="EM502" i="6"/>
  <c r="EN502" i="6"/>
  <c r="EO502" i="6"/>
  <c r="EM503" i="6"/>
  <c r="EN503" i="6"/>
  <c r="EO503" i="6"/>
  <c r="EM507" i="6"/>
  <c r="EN507" i="6"/>
  <c r="EO507" i="6"/>
  <c r="EM508" i="6"/>
  <c r="EN508" i="6"/>
  <c r="EO508" i="6"/>
  <c r="EN384" i="6"/>
  <c r="EM384" i="6"/>
  <c r="EN380" i="6"/>
  <c r="EM380" i="6"/>
  <c r="DU383" i="6"/>
  <c r="DV383" i="6" s="1"/>
  <c r="DT383" i="6"/>
  <c r="EM383" i="6" s="1"/>
  <c r="DS383" i="6"/>
  <c r="EN383" i="6" s="1"/>
  <c r="DU379" i="6"/>
  <c r="DV379" i="6" s="1"/>
  <c r="DT379" i="6"/>
  <c r="DU376" i="6"/>
  <c r="DV376" i="6" s="1"/>
  <c r="DT376" i="6"/>
  <c r="DS376" i="6"/>
  <c r="DU374" i="6"/>
  <c r="DT374" i="6"/>
  <c r="DS374" i="6"/>
  <c r="EN367" i="6"/>
  <c r="EM367" i="6"/>
  <c r="EN366" i="6"/>
  <c r="EM366" i="6"/>
  <c r="EN362" i="6"/>
  <c r="EM362" i="6"/>
  <c r="EN361" i="6"/>
  <c r="EM361" i="6"/>
  <c r="EN357" i="6"/>
  <c r="EM357" i="6"/>
  <c r="EN356" i="6"/>
  <c r="EM356" i="6"/>
  <c r="EN352" i="6"/>
  <c r="EM352" i="6"/>
  <c r="EN351" i="6"/>
  <c r="EM351" i="6"/>
  <c r="EN347" i="6"/>
  <c r="EM347" i="6"/>
  <c r="EN346" i="6"/>
  <c r="EM346" i="6"/>
  <c r="EN342" i="6"/>
  <c r="EM342" i="6"/>
  <c r="EN341" i="6"/>
  <c r="EM341" i="6"/>
  <c r="EN337" i="6"/>
  <c r="EM337" i="6"/>
  <c r="EN336" i="6"/>
  <c r="EM336" i="6"/>
  <c r="EN332" i="6"/>
  <c r="EM332" i="6"/>
  <c r="EN331" i="6"/>
  <c r="EM331" i="6"/>
  <c r="EN327" i="6"/>
  <c r="EM327" i="6"/>
  <c r="EN326" i="6"/>
  <c r="EM326" i="6"/>
  <c r="EN321" i="6"/>
  <c r="EM321" i="6"/>
  <c r="EN320" i="6"/>
  <c r="EM320" i="6"/>
  <c r="EN316" i="6"/>
  <c r="EM316" i="6"/>
  <c r="EN315" i="6"/>
  <c r="EM315" i="6"/>
  <c r="EN311" i="6"/>
  <c r="EM311" i="6"/>
  <c r="EN310" i="6"/>
  <c r="EM310" i="6"/>
  <c r="DU314" i="6"/>
  <c r="DV314" i="6" s="1"/>
  <c r="DU309" i="6"/>
  <c r="DU304" i="6"/>
  <c r="DV304" i="6" s="1"/>
  <c r="DT304" i="6"/>
  <c r="DS304" i="6"/>
  <c r="DU300" i="6"/>
  <c r="DT300" i="6"/>
  <c r="DS300" i="6"/>
  <c r="EN306" i="6"/>
  <c r="EM306" i="6"/>
  <c r="EN305" i="6"/>
  <c r="EM305" i="6"/>
  <c r="EN302" i="6"/>
  <c r="EM302" i="6"/>
  <c r="EN301" i="6"/>
  <c r="EM301" i="6"/>
  <c r="EN248" i="6"/>
  <c r="EM248" i="6"/>
  <c r="DS249" i="6"/>
  <c r="DT249" i="6"/>
  <c r="DU249" i="6"/>
  <c r="DS251" i="6"/>
  <c r="EN251" i="6" s="1"/>
  <c r="DT251" i="6"/>
  <c r="EM251" i="6" s="1"/>
  <c r="DU251" i="6"/>
  <c r="DV251" i="6" s="1"/>
  <c r="DU252" i="6"/>
  <c r="DV252" i="6" s="1"/>
  <c r="DS256" i="6"/>
  <c r="EN256" i="6" s="1"/>
  <c r="DT256" i="6"/>
  <c r="EM256" i="6" s="1"/>
  <c r="DU256" i="6"/>
  <c r="DV256" i="6" s="1"/>
  <c r="DS257" i="6"/>
  <c r="EN257" i="6" s="1"/>
  <c r="DT257" i="6"/>
  <c r="EM257" i="6" s="1"/>
  <c r="DU257" i="6"/>
  <c r="DV257" i="6" s="1"/>
  <c r="DS259" i="6"/>
  <c r="EN259" i="6" s="1"/>
  <c r="DT259" i="6"/>
  <c r="EM259" i="6" s="1"/>
  <c r="DU259" i="6"/>
  <c r="DV259" i="6" s="1"/>
  <c r="DU260" i="6"/>
  <c r="DV260" i="6" s="1"/>
  <c r="DS265" i="6"/>
  <c r="EN265" i="6" s="1"/>
  <c r="DT265" i="6"/>
  <c r="EM265" i="6" s="1"/>
  <c r="DU265" i="6"/>
  <c r="DV265" i="6" s="1"/>
  <c r="DS266" i="6"/>
  <c r="EN266" i="6" s="1"/>
  <c r="DT266" i="6"/>
  <c r="EM266" i="6" s="1"/>
  <c r="DU266" i="6"/>
  <c r="DV266" i="6" s="1"/>
  <c r="DS268" i="6"/>
  <c r="EN268" i="6" s="1"/>
  <c r="DT268" i="6"/>
  <c r="EM268" i="6" s="1"/>
  <c r="DU268" i="6"/>
  <c r="DV268" i="6" s="1"/>
  <c r="DU269" i="6"/>
  <c r="DV269" i="6" s="1"/>
  <c r="DS273" i="6"/>
  <c r="EN273" i="6" s="1"/>
  <c r="DT273" i="6"/>
  <c r="EM273" i="6" s="1"/>
  <c r="DU273" i="6"/>
  <c r="DV273" i="6" s="1"/>
  <c r="DS274" i="6"/>
  <c r="EN274" i="6" s="1"/>
  <c r="DT274" i="6"/>
  <c r="EM274" i="6" s="1"/>
  <c r="DU274" i="6"/>
  <c r="DV274" i="6" s="1"/>
  <c r="DS276" i="6"/>
  <c r="EN276" i="6" s="1"/>
  <c r="DT276" i="6"/>
  <c r="EM276" i="6" s="1"/>
  <c r="DU276" i="6"/>
  <c r="DV276" i="6" s="1"/>
  <c r="DU277" i="6"/>
  <c r="DV277" i="6" s="1"/>
  <c r="DS281" i="6"/>
  <c r="EN281" i="6" s="1"/>
  <c r="DT281" i="6"/>
  <c r="EM281" i="6" s="1"/>
  <c r="DU281" i="6"/>
  <c r="DV281" i="6" s="1"/>
  <c r="DS282" i="6"/>
  <c r="EN282" i="6" s="1"/>
  <c r="DT282" i="6"/>
  <c r="EM282" i="6" s="1"/>
  <c r="DU282" i="6"/>
  <c r="DV282" i="6" s="1"/>
  <c r="DS284" i="6"/>
  <c r="EN284" i="6" s="1"/>
  <c r="DT284" i="6"/>
  <c r="EM284" i="6" s="1"/>
  <c r="DU284" i="6"/>
  <c r="DV284" i="6" s="1"/>
  <c r="DU285" i="6"/>
  <c r="DV285" i="6" s="1"/>
  <c r="DS290" i="6"/>
  <c r="EN290" i="6" s="1"/>
  <c r="DT290" i="6"/>
  <c r="EM290" i="6" s="1"/>
  <c r="DU290" i="6"/>
  <c r="DV290" i="6" s="1"/>
  <c r="DS291" i="6"/>
  <c r="EN291" i="6" s="1"/>
  <c r="DT291" i="6"/>
  <c r="EM291" i="6" s="1"/>
  <c r="DU291" i="6"/>
  <c r="DV291" i="6" s="1"/>
  <c r="DS293" i="6"/>
  <c r="EN293" i="6" s="1"/>
  <c r="DT293" i="6"/>
  <c r="EM293" i="6" s="1"/>
  <c r="DU293" i="6"/>
  <c r="DV293" i="6" s="1"/>
  <c r="DU294" i="6"/>
  <c r="DV294" i="6" s="1"/>
  <c r="DU246" i="6"/>
  <c r="DV246" i="6" s="1"/>
  <c r="DW246" i="6" s="1"/>
  <c r="DX246" i="6" s="1"/>
  <c r="DU245" i="6"/>
  <c r="DV245" i="6" s="1"/>
  <c r="DU243" i="6"/>
  <c r="DV243" i="6" s="1"/>
  <c r="DU241" i="6"/>
  <c r="DV241" i="6" s="1"/>
  <c r="DU239" i="6"/>
  <c r="DV239" i="6" s="1"/>
  <c r="DU237" i="6"/>
  <c r="DV237" i="6" s="1"/>
  <c r="DU234" i="6"/>
  <c r="DU223" i="6"/>
  <c r="DV223" i="6" s="1"/>
  <c r="DU218" i="6"/>
  <c r="DV218" i="6" s="1"/>
  <c r="DU211" i="6"/>
  <c r="DT245" i="6"/>
  <c r="DS245" i="6"/>
  <c r="DT243" i="6"/>
  <c r="DS243" i="6"/>
  <c r="DT241" i="6"/>
  <c r="DS241" i="6"/>
  <c r="DT239" i="6"/>
  <c r="DS239" i="6"/>
  <c r="DT237" i="6"/>
  <c r="DT234" i="6"/>
  <c r="DS234" i="6"/>
  <c r="DT223" i="6"/>
  <c r="DS223" i="6"/>
  <c r="DT218" i="6"/>
  <c r="DS218" i="6"/>
  <c r="DT211" i="6"/>
  <c r="DS211" i="6"/>
  <c r="EO244" i="6"/>
  <c r="EN244" i="6"/>
  <c r="EM244" i="6"/>
  <c r="EO242" i="6"/>
  <c r="EN242" i="6"/>
  <c r="EM242" i="6"/>
  <c r="EO240" i="6"/>
  <c r="EN240" i="6"/>
  <c r="EM240" i="6"/>
  <c r="EO238" i="6"/>
  <c r="EN238" i="6"/>
  <c r="EM238" i="6"/>
  <c r="EO236" i="6"/>
  <c r="EN236" i="6"/>
  <c r="EM236" i="6"/>
  <c r="EO231" i="6"/>
  <c r="EN231" i="6"/>
  <c r="EM231" i="6"/>
  <c r="EO230" i="6"/>
  <c r="EN230" i="6"/>
  <c r="EM230" i="6"/>
  <c r="EO229" i="6"/>
  <c r="EN229" i="6"/>
  <c r="EM229" i="6"/>
  <c r="EO228" i="6"/>
  <c r="EN228" i="6"/>
  <c r="EM228" i="6"/>
  <c r="EO222" i="6"/>
  <c r="EN222" i="6"/>
  <c r="EM222" i="6"/>
  <c r="EO221" i="6"/>
  <c r="EN221" i="6"/>
  <c r="EM221" i="6"/>
  <c r="EO217" i="6"/>
  <c r="EN217" i="6"/>
  <c r="EM217" i="6"/>
  <c r="EO216" i="6"/>
  <c r="EN216" i="6"/>
  <c r="EM216" i="6"/>
  <c r="EO215" i="6"/>
  <c r="EN215" i="6"/>
  <c r="EM215" i="6"/>
  <c r="EO210" i="6"/>
  <c r="EN210" i="6"/>
  <c r="EM210" i="6"/>
  <c r="EO209" i="6"/>
  <c r="EN209" i="6"/>
  <c r="EM209" i="6"/>
  <c r="EO208" i="6"/>
  <c r="EN208" i="6"/>
  <c r="EM208" i="6"/>
  <c r="EP26" i="6"/>
  <c r="EO26" i="6"/>
  <c r="EN26" i="6"/>
  <c r="EM26" i="6"/>
  <c r="EP25" i="6"/>
  <c r="EO25" i="6"/>
  <c r="EN25" i="6"/>
  <c r="EM25" i="6"/>
  <c r="EP24" i="6"/>
  <c r="EO24" i="6"/>
  <c r="EN24" i="6"/>
  <c r="EM24" i="6"/>
  <c r="EP23" i="6"/>
  <c r="EO23" i="6"/>
  <c r="EN23" i="6"/>
  <c r="EM23" i="6"/>
  <c r="EP22" i="6"/>
  <c r="EO22" i="6"/>
  <c r="EN22" i="6"/>
  <c r="EM22" i="6"/>
  <c r="EP21" i="6"/>
  <c r="EO21" i="6"/>
  <c r="EN21" i="6"/>
  <c r="EM21" i="6"/>
  <c r="EP20" i="6"/>
  <c r="EO20" i="6"/>
  <c r="EN20" i="6"/>
  <c r="EM20" i="6"/>
  <c r="EP19" i="6"/>
  <c r="EO19" i="6"/>
  <c r="EN19" i="6"/>
  <c r="EM19" i="6"/>
  <c r="EP18" i="6"/>
  <c r="EO18" i="6"/>
  <c r="EN18" i="6"/>
  <c r="EM18" i="6"/>
  <c r="EP17" i="6"/>
  <c r="EO17" i="6"/>
  <c r="EN17" i="6"/>
  <c r="EM17" i="6"/>
  <c r="EP16" i="6"/>
  <c r="EO16" i="6"/>
  <c r="EN16" i="6"/>
  <c r="EM16" i="6"/>
  <c r="EP15" i="6"/>
  <c r="EO15" i="6"/>
  <c r="EN15" i="6"/>
  <c r="EM15" i="6"/>
  <c r="EP14" i="6"/>
  <c r="EO14" i="6"/>
  <c r="EN14" i="6"/>
  <c r="EM14" i="6"/>
  <c r="EP13" i="6"/>
  <c r="EO13" i="6"/>
  <c r="EN13" i="6"/>
  <c r="EM13" i="6"/>
  <c r="EP12" i="6"/>
  <c r="EO12" i="6"/>
  <c r="EN12" i="6"/>
  <c r="EM12" i="6"/>
  <c r="EP11" i="6"/>
  <c r="EO11" i="6"/>
  <c r="EN11" i="6"/>
  <c r="EM11" i="6"/>
  <c r="EO205" i="6"/>
  <c r="EN205" i="6"/>
  <c r="EM205" i="6"/>
  <c r="EO204" i="6"/>
  <c r="EN204" i="6"/>
  <c r="EM204" i="6"/>
  <c r="EO201" i="6"/>
  <c r="EN201" i="6"/>
  <c r="EM201" i="6"/>
  <c r="EO200" i="6"/>
  <c r="EN200" i="6"/>
  <c r="EM200" i="6"/>
  <c r="EO197" i="6"/>
  <c r="EO193" i="6"/>
  <c r="EO192" i="6"/>
  <c r="EO189" i="6"/>
  <c r="EO185" i="6"/>
  <c r="EN185" i="6"/>
  <c r="EM185" i="6"/>
  <c r="EN184" i="6"/>
  <c r="EM184" i="6"/>
  <c r="EO181" i="6"/>
  <c r="EN181" i="6"/>
  <c r="EM181" i="6"/>
  <c r="EO177" i="6"/>
  <c r="EN177" i="6"/>
  <c r="EM177" i="6"/>
  <c r="EO173" i="6"/>
  <c r="EN173" i="6"/>
  <c r="EM173" i="6"/>
  <c r="EN160" i="6"/>
  <c r="EM160" i="6"/>
  <c r="EN155" i="6"/>
  <c r="EM155" i="6"/>
  <c r="EO143" i="6"/>
  <c r="EN143" i="6"/>
  <c r="EM143" i="6"/>
  <c r="EO139" i="6"/>
  <c r="EN139" i="6"/>
  <c r="EM139" i="6"/>
  <c r="EO135" i="6"/>
  <c r="EN135" i="6"/>
  <c r="EM135" i="6"/>
  <c r="EN124" i="6"/>
  <c r="EM124" i="6"/>
  <c r="EO123" i="6"/>
  <c r="EN123" i="6"/>
  <c r="EM123" i="6"/>
  <c r="EO100" i="6"/>
  <c r="EO99" i="6"/>
  <c r="EO96" i="6"/>
  <c r="EN96" i="6"/>
  <c r="EM96" i="6"/>
  <c r="EO91" i="6"/>
  <c r="EN91" i="6"/>
  <c r="EM91" i="6"/>
  <c r="EO77" i="6"/>
  <c r="EO73" i="6"/>
  <c r="EN71" i="6"/>
  <c r="EM71" i="6"/>
  <c r="EO68" i="6"/>
  <c r="EO61" i="6"/>
  <c r="EN61" i="6"/>
  <c r="EM61" i="6"/>
  <c r="EO48" i="6"/>
  <c r="EN48" i="6"/>
  <c r="EM48" i="6"/>
  <c r="EO30" i="6"/>
  <c r="EN30" i="6"/>
  <c r="EM30" i="6"/>
  <c r="DF196" i="6"/>
  <c r="DU196" i="6" s="1"/>
  <c r="DV196" i="6" s="1"/>
  <c r="EO196" i="6" s="1"/>
  <c r="DF188" i="6"/>
  <c r="DU188" i="6" s="1"/>
  <c r="DV188" i="6" s="1"/>
  <c r="EO188" i="6" s="1"/>
  <c r="DF184" i="6"/>
  <c r="DU184" i="6" s="1"/>
  <c r="DV184" i="6" s="1"/>
  <c r="EO184" i="6" s="1"/>
  <c r="DF180" i="6"/>
  <c r="DU180" i="6" s="1"/>
  <c r="DV180" i="6" s="1"/>
  <c r="EO180" i="6" s="1"/>
  <c r="DE180" i="6"/>
  <c r="DF172" i="6"/>
  <c r="DU172" i="6" s="1"/>
  <c r="DV172" i="6" s="1"/>
  <c r="EO172" i="6" s="1"/>
  <c r="DE172" i="6"/>
  <c r="DF152" i="6"/>
  <c r="DU152" i="6" s="1"/>
  <c r="DV152" i="6" s="1"/>
  <c r="EO152" i="6" s="1"/>
  <c r="DE152" i="6"/>
  <c r="DF149" i="6"/>
  <c r="DU149" i="6" s="1"/>
  <c r="DV149" i="6" s="1"/>
  <c r="EO149" i="6" s="1"/>
  <c r="DE149" i="6"/>
  <c r="DF146" i="6"/>
  <c r="DU146" i="6" s="1"/>
  <c r="DV146" i="6" s="1"/>
  <c r="EO146" i="6" s="1"/>
  <c r="DE146" i="6"/>
  <c r="DF142" i="6"/>
  <c r="DU142" i="6" s="1"/>
  <c r="DV142" i="6" s="1"/>
  <c r="EO142" i="6" s="1"/>
  <c r="DE142" i="6"/>
  <c r="DF138" i="6"/>
  <c r="DU138" i="6" s="1"/>
  <c r="DV138" i="6" s="1"/>
  <c r="EO138" i="6" s="1"/>
  <c r="DE138" i="6"/>
  <c r="DF90" i="6"/>
  <c r="DU90" i="6" s="1"/>
  <c r="DV90" i="6" s="1"/>
  <c r="EO90" i="6" s="1"/>
  <c r="DE90" i="6"/>
  <c r="DS90" i="6" s="1"/>
  <c r="EN90" i="6" s="1"/>
  <c r="DF47" i="6"/>
  <c r="DU47" i="6" s="1"/>
  <c r="DV47" i="6" s="1"/>
  <c r="EO47" i="6" s="1"/>
  <c r="DE47" i="6"/>
  <c r="DT47" i="6" s="1"/>
  <c r="EM47" i="6" s="1"/>
  <c r="DF128" i="6"/>
  <c r="DU128" i="6" s="1"/>
  <c r="DV128" i="6" s="1"/>
  <c r="EO128" i="6" s="1"/>
  <c r="DE128" i="6"/>
  <c r="DF118" i="6"/>
  <c r="DU118" i="6" s="1"/>
  <c r="DV118" i="6" s="1"/>
  <c r="EO118" i="6" s="1"/>
  <c r="DE118" i="6"/>
  <c r="DF94" i="6"/>
  <c r="DU94" i="6" s="1"/>
  <c r="DV94" i="6" s="1"/>
  <c r="EO94" i="6" s="1"/>
  <c r="DE94" i="6"/>
  <c r="DT94" i="6" s="1"/>
  <c r="EM94" i="6" s="1"/>
  <c r="DF84" i="6"/>
  <c r="DU84" i="6" s="1"/>
  <c r="DV84" i="6" s="1"/>
  <c r="EO84" i="6" s="1"/>
  <c r="DE84" i="6"/>
  <c r="DS84" i="6" s="1"/>
  <c r="EN84" i="6" s="1"/>
  <c r="DF71" i="6"/>
  <c r="DU71" i="6" s="1"/>
  <c r="DV71" i="6" s="1"/>
  <c r="EO71" i="6" s="1"/>
  <c r="DE68" i="6"/>
  <c r="DS68" i="6" s="1"/>
  <c r="EN68" i="6" s="1"/>
  <c r="DF55" i="6"/>
  <c r="DU55" i="6" s="1"/>
  <c r="DV55" i="6" s="1"/>
  <c r="EO55" i="6" s="1"/>
  <c r="DE55" i="6"/>
  <c r="DS55" i="6" s="1"/>
  <c r="EN55" i="6" s="1"/>
  <c r="DF37" i="6"/>
  <c r="DU37" i="6" s="1"/>
  <c r="DV37" i="6" s="1"/>
  <c r="EO37" i="6" s="1"/>
  <c r="DE37" i="6"/>
  <c r="DT37" i="6" s="1"/>
  <c r="EM37" i="6" s="1"/>
  <c r="DY246" i="6" l="1"/>
  <c r="DZ246" i="6" s="1"/>
  <c r="ES246" i="6" s="1"/>
  <c r="DU247" i="6"/>
  <c r="DU1175" i="6" s="1"/>
  <c r="DS247" i="6"/>
  <c r="DT247" i="6"/>
  <c r="DZ1192" i="6"/>
  <c r="DT207" i="6"/>
  <c r="DS207" i="6"/>
  <c r="DV211" i="6"/>
  <c r="DV207" i="6" s="1"/>
  <c r="DU207" i="6"/>
  <c r="EP10" i="6"/>
  <c r="DT299" i="6"/>
  <c r="DV249" i="6"/>
  <c r="DV247" i="6" s="1"/>
  <c r="EM249" i="6"/>
  <c r="EN249" i="6"/>
  <c r="DV300" i="6"/>
  <c r="DV299" i="6" s="1"/>
  <c r="DU299" i="6"/>
  <c r="DS299" i="6"/>
  <c r="EM10" i="6"/>
  <c r="EO10" i="6"/>
  <c r="EN10" i="6"/>
  <c r="DS370" i="6"/>
  <c r="DT370" i="6"/>
  <c r="DV374" i="6"/>
  <c r="DV370" i="6" s="1"/>
  <c r="DU370" i="6"/>
  <c r="DV309" i="6"/>
  <c r="DV308" i="6" s="1"/>
  <c r="DU308" i="6"/>
  <c r="DX444" i="6"/>
  <c r="ER444" i="6"/>
  <c r="DT235" i="6"/>
  <c r="DS235" i="6"/>
  <c r="DV235" i="6"/>
  <c r="DV234" i="6"/>
  <c r="DW234" i="6" s="1"/>
  <c r="DU235" i="6"/>
  <c r="DT118" i="6"/>
  <c r="EM118" i="6" s="1"/>
  <c r="DS118" i="6"/>
  <c r="EN118" i="6" s="1"/>
  <c r="DT128" i="6"/>
  <c r="EM128" i="6" s="1"/>
  <c r="DS128" i="6"/>
  <c r="EN128" i="6" s="1"/>
  <c r="DT138" i="6"/>
  <c r="EM138" i="6" s="1"/>
  <c r="DS138" i="6"/>
  <c r="EN138" i="6" s="1"/>
  <c r="DT142" i="6"/>
  <c r="EM142" i="6" s="1"/>
  <c r="DS142" i="6"/>
  <c r="EN142" i="6" s="1"/>
  <c r="DT146" i="6"/>
  <c r="EM146" i="6" s="1"/>
  <c r="DS146" i="6"/>
  <c r="EN146" i="6" s="1"/>
  <c r="DT149" i="6"/>
  <c r="EM149" i="6" s="1"/>
  <c r="DS149" i="6"/>
  <c r="EN149" i="6" s="1"/>
  <c r="DT152" i="6"/>
  <c r="EM152" i="6" s="1"/>
  <c r="DS152" i="6"/>
  <c r="EN152" i="6" s="1"/>
  <c r="DT172" i="6"/>
  <c r="EM172" i="6" s="1"/>
  <c r="DS172" i="6"/>
  <c r="EN172" i="6" s="1"/>
  <c r="DT180" i="6"/>
  <c r="EM180" i="6" s="1"/>
  <c r="DS180" i="6"/>
  <c r="EN180" i="6" s="1"/>
  <c r="DS37" i="6"/>
  <c r="EN37" i="6" s="1"/>
  <c r="DS47" i="6"/>
  <c r="EN47" i="6" s="1"/>
  <c r="DT55" i="6"/>
  <c r="EM55" i="6" s="1"/>
  <c r="DT68" i="6"/>
  <c r="EM68" i="6" s="1"/>
  <c r="DT84" i="6"/>
  <c r="EM84" i="6" s="1"/>
  <c r="DT90" i="6"/>
  <c r="EM90" i="6" s="1"/>
  <c r="DS94" i="6"/>
  <c r="EN94" i="6" s="1"/>
  <c r="EM888" i="6"/>
  <c r="EN888" i="6"/>
  <c r="EO888" i="6"/>
  <c r="EO887" i="6"/>
  <c r="EN887" i="6"/>
  <c r="EM887" i="6"/>
  <c r="DG889" i="6"/>
  <c r="DX886" i="6" s="1"/>
  <c r="DF889" i="6"/>
  <c r="DV886" i="6" s="1"/>
  <c r="DT886" i="6"/>
  <c r="CZ889" i="6"/>
  <c r="DC888" i="6"/>
  <c r="CZ888" i="6"/>
  <c r="ET246" i="6" l="1"/>
  <c r="DX234" i="6"/>
  <c r="ER234" i="6"/>
  <c r="DW1175" i="6"/>
  <c r="DY444" i="6"/>
  <c r="EQ444" i="6"/>
  <c r="DU886" i="6"/>
  <c r="DW886" i="6"/>
  <c r="DS886" i="6"/>
  <c r="DV1175" i="6"/>
  <c r="DK889" i="6"/>
  <c r="EF889" i="6" s="1"/>
  <c r="EE889" i="6" s="1"/>
  <c r="DP888" i="6"/>
  <c r="DO888" i="6" s="1"/>
  <c r="DF129" i="6"/>
  <c r="DU129" i="6" s="1"/>
  <c r="DV129" i="6" s="1"/>
  <c r="EO129" i="6" s="1"/>
  <c r="DE129" i="6"/>
  <c r="DF124" i="6"/>
  <c r="DU124" i="6" s="1"/>
  <c r="DV124" i="6" s="1"/>
  <c r="EO124" i="6" s="1"/>
  <c r="DF119" i="6"/>
  <c r="DU119" i="6" s="1"/>
  <c r="DV119" i="6" s="1"/>
  <c r="EO119" i="6" s="1"/>
  <c r="DE119" i="6"/>
  <c r="DF104" i="6"/>
  <c r="DU104" i="6" s="1"/>
  <c r="DV104" i="6" s="1"/>
  <c r="EO104" i="6" s="1"/>
  <c r="DE104" i="6"/>
  <c r="DF95" i="6"/>
  <c r="DU95" i="6" s="1"/>
  <c r="DV95" i="6" s="1"/>
  <c r="EO95" i="6" s="1"/>
  <c r="DE95" i="6"/>
  <c r="DF85" i="6"/>
  <c r="DU85" i="6" s="1"/>
  <c r="DV85" i="6" s="1"/>
  <c r="EO85" i="6" s="1"/>
  <c r="DE85" i="6"/>
  <c r="DF72" i="6"/>
  <c r="DU72" i="6" s="1"/>
  <c r="DV72" i="6" s="1"/>
  <c r="DE72" i="6"/>
  <c r="DF69" i="6"/>
  <c r="DU69" i="6" s="1"/>
  <c r="DV69" i="6" s="1"/>
  <c r="DE69" i="6"/>
  <c r="DU62" i="6"/>
  <c r="DV62" i="6" s="1"/>
  <c r="EO62" i="6" s="1"/>
  <c r="DE62" i="6"/>
  <c r="DF56" i="6"/>
  <c r="DU56" i="6" s="1"/>
  <c r="DV56" i="6" s="1"/>
  <c r="EO56" i="6" s="1"/>
  <c r="DE56" i="6"/>
  <c r="DF38" i="6"/>
  <c r="DU38" i="6" s="1"/>
  <c r="DV38" i="6" s="1"/>
  <c r="EO38" i="6" s="1"/>
  <c r="DE38" i="6"/>
  <c r="DF169" i="6"/>
  <c r="DU169" i="6" s="1"/>
  <c r="DV169" i="6" s="1"/>
  <c r="DF164" i="6"/>
  <c r="DU164" i="6" s="1"/>
  <c r="DV164" i="6" s="1"/>
  <c r="EO164" i="6" s="1"/>
  <c r="DF160" i="6"/>
  <c r="DU160" i="6" s="1"/>
  <c r="DV160" i="6" s="1"/>
  <c r="EO160" i="6" s="1"/>
  <c r="DF156" i="6"/>
  <c r="DU156" i="6" s="1"/>
  <c r="DV156" i="6" s="1"/>
  <c r="EO156" i="6" s="1"/>
  <c r="DF115" i="6"/>
  <c r="DU115" i="6" s="1"/>
  <c r="DV115" i="6" s="1"/>
  <c r="EO115" i="6" s="1"/>
  <c r="DF111" i="6"/>
  <c r="DU111" i="6" s="1"/>
  <c r="DV111" i="6" s="1"/>
  <c r="EO111" i="6" s="1"/>
  <c r="DF81" i="6"/>
  <c r="DU81" i="6" s="1"/>
  <c r="DV81" i="6" s="1"/>
  <c r="EO81" i="6" s="1"/>
  <c r="DF52" i="6"/>
  <c r="DU52" i="6" s="1"/>
  <c r="DV52" i="6" s="1"/>
  <c r="EO52" i="6" s="1"/>
  <c r="DF44" i="6"/>
  <c r="DU44" i="6" s="1"/>
  <c r="DV44" i="6" s="1"/>
  <c r="EO44" i="6" s="1"/>
  <c r="DF34" i="6"/>
  <c r="DU34" i="6" s="1"/>
  <c r="DV34" i="6" s="1"/>
  <c r="EO34" i="6" s="1"/>
  <c r="DF29" i="6"/>
  <c r="DE169" i="6"/>
  <c r="DE164" i="6"/>
  <c r="DE115" i="6"/>
  <c r="DE111" i="6"/>
  <c r="DE81" i="6"/>
  <c r="DE52" i="6"/>
  <c r="DE44" i="6"/>
  <c r="DE34" i="6"/>
  <c r="DE29" i="6"/>
  <c r="DZ444" i="6" l="1"/>
  <c r="ES444" i="6" s="1"/>
  <c r="ET444" i="6"/>
  <c r="DY234" i="6"/>
  <c r="DY923" i="6" s="1"/>
  <c r="DX1175" i="6"/>
  <c r="EQ234" i="6"/>
  <c r="DS34" i="6"/>
  <c r="EN34" i="6" s="1"/>
  <c r="DT34" i="6"/>
  <c r="EM34" i="6" s="1"/>
  <c r="DS111" i="6"/>
  <c r="EN111" i="6" s="1"/>
  <c r="DT111" i="6"/>
  <c r="EM111" i="6" s="1"/>
  <c r="DS29" i="6"/>
  <c r="EN29" i="6" s="1"/>
  <c r="DT29" i="6"/>
  <c r="EM29" i="6" s="1"/>
  <c r="DS44" i="6"/>
  <c r="EN44" i="6" s="1"/>
  <c r="DT44" i="6"/>
  <c r="EM44" i="6" s="1"/>
  <c r="DT81" i="6"/>
  <c r="EM81" i="6" s="1"/>
  <c r="DS81" i="6"/>
  <c r="EN81" i="6" s="1"/>
  <c r="DS115" i="6"/>
  <c r="EN115" i="6" s="1"/>
  <c r="DT115" i="6"/>
  <c r="EM115" i="6" s="1"/>
  <c r="DT169" i="6"/>
  <c r="EM169" i="6" s="1"/>
  <c r="DS169" i="6"/>
  <c r="EN169" i="6" s="1"/>
  <c r="DS38" i="6"/>
  <c r="EN38" i="6" s="1"/>
  <c r="DT38" i="6"/>
  <c r="EM38" i="6" s="1"/>
  <c r="DT56" i="6"/>
  <c r="EM56" i="6" s="1"/>
  <c r="DS56" i="6"/>
  <c r="EN56" i="6" s="1"/>
  <c r="DS62" i="6"/>
  <c r="EN62" i="6" s="1"/>
  <c r="DT62" i="6"/>
  <c r="EM62" i="6" s="1"/>
  <c r="DS69" i="6"/>
  <c r="DT69" i="6"/>
  <c r="DS72" i="6"/>
  <c r="EN72" i="6" s="1"/>
  <c r="DT72" i="6"/>
  <c r="EM72" i="6" s="1"/>
  <c r="DT85" i="6"/>
  <c r="EM85" i="6" s="1"/>
  <c r="DS85" i="6"/>
  <c r="EN85" i="6" s="1"/>
  <c r="DS95" i="6"/>
  <c r="EN95" i="6" s="1"/>
  <c r="DT95" i="6"/>
  <c r="EM95" i="6" s="1"/>
  <c r="DS104" i="6"/>
  <c r="EN104" i="6" s="1"/>
  <c r="DT104" i="6"/>
  <c r="EM104" i="6" s="1"/>
  <c r="DS119" i="6"/>
  <c r="EN119" i="6" s="1"/>
  <c r="DT119" i="6"/>
  <c r="EM119" i="6" s="1"/>
  <c r="DT52" i="6"/>
  <c r="EM52" i="6" s="1"/>
  <c r="DS52" i="6"/>
  <c r="EN52" i="6" s="1"/>
  <c r="DT164" i="6"/>
  <c r="EM164" i="6" s="1"/>
  <c r="DS164" i="6"/>
  <c r="EN164" i="6" s="1"/>
  <c r="DU29" i="6"/>
  <c r="DV29" i="6" s="1"/>
  <c r="EO29" i="6" s="1"/>
  <c r="DT129" i="6"/>
  <c r="EM129" i="6" s="1"/>
  <c r="DS129" i="6"/>
  <c r="EN129" i="6" s="1"/>
  <c r="AM1139" i="6"/>
  <c r="EM1139" i="6" s="1"/>
  <c r="BE995" i="6"/>
  <c r="BE996" i="6"/>
  <c r="BE997" i="6"/>
  <c r="BE998" i="6"/>
  <c r="BE999" i="6"/>
  <c r="BE1000" i="6"/>
  <c r="BE1001" i="6"/>
  <c r="BE1002" i="6"/>
  <c r="BE1003" i="6"/>
  <c r="BE1004" i="6"/>
  <c r="BE1005" i="6"/>
  <c r="BE1006" i="6"/>
  <c r="BE1007" i="6"/>
  <c r="BE1008" i="6"/>
  <c r="BE1009" i="6"/>
  <c r="BE1010" i="6"/>
  <c r="BE1011" i="6"/>
  <c r="BE1012" i="6"/>
  <c r="BE1013" i="6"/>
  <c r="BE1014" i="6"/>
  <c r="BE1015" i="6"/>
  <c r="BE1016" i="6"/>
  <c r="BE1017" i="6"/>
  <c r="BE1018" i="6"/>
  <c r="BE1019" i="6"/>
  <c r="BE1021" i="6"/>
  <c r="BE1022" i="6"/>
  <c r="BE1023" i="6"/>
  <c r="BE1024" i="6"/>
  <c r="BE1025" i="6"/>
  <c r="BE1029" i="6"/>
  <c r="BE1030" i="6"/>
  <c r="BE1031" i="6"/>
  <c r="BE1032" i="6"/>
  <c r="BE1033" i="6"/>
  <c r="BE1037" i="6"/>
  <c r="BE1038" i="6"/>
  <c r="BE1039" i="6"/>
  <c r="BE1040" i="6"/>
  <c r="BE1042" i="6"/>
  <c r="BE1043" i="6"/>
  <c r="BE1044" i="6"/>
  <c r="BE1047" i="6"/>
  <c r="BE1048" i="6"/>
  <c r="BE1049" i="6"/>
  <c r="BE1052" i="6"/>
  <c r="BE1053" i="6"/>
  <c r="BE1054" i="6"/>
  <c r="BE1057" i="6"/>
  <c r="BE1058" i="6"/>
  <c r="BE1059" i="6"/>
  <c r="BE1064" i="6"/>
  <c r="BE1065" i="6"/>
  <c r="BE1066" i="6"/>
  <c r="BE1067" i="6"/>
  <c r="BE1072" i="6"/>
  <c r="BE1078" i="6"/>
  <c r="BE1081" i="6"/>
  <c r="ES1081" i="6" s="1"/>
  <c r="BE1082" i="6"/>
  <c r="BE1084" i="6"/>
  <c r="BE1086" i="6"/>
  <c r="BE1087" i="6"/>
  <c r="BE1088" i="6"/>
  <c r="BE1093" i="6"/>
  <c r="ES1093" i="6" s="1"/>
  <c r="BE1094" i="6"/>
  <c r="BE1096" i="6"/>
  <c r="BE1097" i="6"/>
  <c r="BE1109" i="6"/>
  <c r="BE1110" i="6"/>
  <c r="BE1118" i="6"/>
  <c r="BE1119" i="6"/>
  <c r="BE1120" i="6"/>
  <c r="BE1121" i="6"/>
  <c r="ES1121" i="6" s="1"/>
  <c r="BE1122" i="6"/>
  <c r="BE1127" i="6"/>
  <c r="BE1128" i="6"/>
  <c r="BF1128" i="6" s="1"/>
  <c r="BG1128" i="6" s="1"/>
  <c r="BE1130" i="6"/>
  <c r="ES1130" i="6" s="1"/>
  <c r="BE1131" i="6"/>
  <c r="BE1132" i="6"/>
  <c r="BE1134" i="6"/>
  <c r="ES1134" i="6" s="1"/>
  <c r="BE1135" i="6"/>
  <c r="BE1137" i="6"/>
  <c r="BE1139" i="6"/>
  <c r="ES1139" i="6" s="1"/>
  <c r="ES1138" i="6" s="1"/>
  <c r="ES1190" i="6" s="1"/>
  <c r="BE1141" i="6"/>
  <c r="BE1142" i="6"/>
  <c r="BE1143" i="6"/>
  <c r="BE1144" i="6"/>
  <c r="BE1145" i="6"/>
  <c r="BE1146" i="6"/>
  <c r="BE994" i="6"/>
  <c r="BE927" i="6"/>
  <c r="BE928" i="6"/>
  <c r="BE929" i="6"/>
  <c r="BE930" i="6"/>
  <c r="BE931" i="6"/>
  <c r="BE932" i="6"/>
  <c r="BE933" i="6"/>
  <c r="BE934" i="6"/>
  <c r="BE935" i="6"/>
  <c r="BE936" i="6"/>
  <c r="BE937" i="6"/>
  <c r="BE938" i="6"/>
  <c r="BE939" i="6"/>
  <c r="BE940" i="6"/>
  <c r="BE941" i="6"/>
  <c r="BE942" i="6"/>
  <c r="BE943" i="6"/>
  <c r="BE944" i="6"/>
  <c r="BE945" i="6"/>
  <c r="BE946" i="6"/>
  <c r="BE947" i="6"/>
  <c r="BE948" i="6"/>
  <c r="BE949" i="6"/>
  <c r="BE950" i="6"/>
  <c r="BE951" i="6"/>
  <c r="BE952" i="6"/>
  <c r="BE953" i="6"/>
  <c r="BE954" i="6"/>
  <c r="BE955" i="6"/>
  <c r="BE956" i="6"/>
  <c r="BE957" i="6"/>
  <c r="BE958" i="6"/>
  <c r="BE959" i="6"/>
  <c r="BE961" i="6"/>
  <c r="BE962" i="6"/>
  <c r="BE963" i="6"/>
  <c r="BE966" i="6"/>
  <c r="BE967" i="6"/>
  <c r="BE968" i="6"/>
  <c r="BE969" i="6"/>
  <c r="BE970" i="6"/>
  <c r="BE971" i="6"/>
  <c r="BE972" i="6"/>
  <c r="BE978" i="6"/>
  <c r="BE977" i="6" s="1"/>
  <c r="BE926" i="6"/>
  <c r="ES926" i="6" s="1"/>
  <c r="ES756" i="6"/>
  <c r="ES761" i="6"/>
  <c r="ES766" i="6"/>
  <c r="ES771" i="6"/>
  <c r="ES776" i="6"/>
  <c r="ES781" i="6"/>
  <c r="ES786" i="6"/>
  <c r="ES791" i="6"/>
  <c r="ES796" i="6"/>
  <c r="ES801" i="6"/>
  <c r="ES806" i="6"/>
  <c r="ES596" i="6"/>
  <c r="ES601" i="6"/>
  <c r="ES606" i="6"/>
  <c r="ES611" i="6"/>
  <c r="ES616" i="6"/>
  <c r="ES621" i="6"/>
  <c r="ES626" i="6"/>
  <c r="ES631" i="6"/>
  <c r="ES636" i="6"/>
  <c r="ES641" i="6"/>
  <c r="ES646" i="6"/>
  <c r="ES651" i="6"/>
  <c r="ES656" i="6"/>
  <c r="ES661" i="6"/>
  <c r="ES666" i="6"/>
  <c r="ES671" i="6"/>
  <c r="ES676" i="6"/>
  <c r="ES681" i="6"/>
  <c r="ES686" i="6"/>
  <c r="ES691" i="6"/>
  <c r="ES696" i="6"/>
  <c r="ES701" i="6"/>
  <c r="ES706" i="6"/>
  <c r="ES711" i="6"/>
  <c r="ES716" i="6"/>
  <c r="ES721" i="6"/>
  <c r="ES726" i="6"/>
  <c r="ES731" i="6"/>
  <c r="ES736" i="6"/>
  <c r="ES741" i="6"/>
  <c r="ES746" i="6"/>
  <c r="ES751" i="6"/>
  <c r="ES877" i="6"/>
  <c r="BF876" i="6"/>
  <c r="ET876" i="6" s="1"/>
  <c r="ES872" i="6"/>
  <c r="BF871" i="6"/>
  <c r="ET871" i="6" s="1"/>
  <c r="ES867" i="6"/>
  <c r="BF866" i="6"/>
  <c r="ET866" i="6" s="1"/>
  <c r="ES861" i="6"/>
  <c r="BF860" i="6"/>
  <c r="ET860" i="6" s="1"/>
  <c r="ES855" i="6"/>
  <c r="BF854" i="6"/>
  <c r="ET854" i="6" s="1"/>
  <c r="ES848" i="6"/>
  <c r="BF847" i="6"/>
  <c r="ET847" i="6" s="1"/>
  <c r="ES840" i="6"/>
  <c r="ES833" i="6"/>
  <c r="BF832" i="6"/>
  <c r="ET832" i="6" s="1"/>
  <c r="ES825" i="6"/>
  <c r="BF824" i="6"/>
  <c r="ET824" i="6" s="1"/>
  <c r="ES819" i="6"/>
  <c r="ES814" i="6"/>
  <c r="ES810" i="6"/>
  <c r="BF809" i="6"/>
  <c r="ET809" i="6" s="1"/>
  <c r="BF805" i="6"/>
  <c r="ET805" i="6" s="1"/>
  <c r="BF804" i="6"/>
  <c r="ET804" i="6" s="1"/>
  <c r="BF800" i="6"/>
  <c r="ET800" i="6" s="1"/>
  <c r="BF799" i="6"/>
  <c r="ET799" i="6" s="1"/>
  <c r="BF795" i="6"/>
  <c r="ET795" i="6" s="1"/>
  <c r="BF794" i="6"/>
  <c r="ET794" i="6" s="1"/>
  <c r="ET791" i="6"/>
  <c r="BF790" i="6"/>
  <c r="ET790" i="6" s="1"/>
  <c r="BF789" i="6"/>
  <c r="ET789" i="6" s="1"/>
  <c r="BF785" i="6"/>
  <c r="ET785" i="6" s="1"/>
  <c r="BF784" i="6"/>
  <c r="ET784" i="6" s="1"/>
  <c r="BF780" i="6"/>
  <c r="ET780" i="6" s="1"/>
  <c r="BF779" i="6"/>
  <c r="ET779" i="6" s="1"/>
  <c r="BF775" i="6"/>
  <c r="ET775" i="6" s="1"/>
  <c r="BF774" i="6"/>
  <c r="ET774" i="6" s="1"/>
  <c r="BF770" i="6"/>
  <c r="ET770" i="6" s="1"/>
  <c r="BF769" i="6"/>
  <c r="ET769" i="6" s="1"/>
  <c r="BF765" i="6"/>
  <c r="ET765" i="6" s="1"/>
  <c r="BF764" i="6"/>
  <c r="ET764" i="6" s="1"/>
  <c r="BF760" i="6"/>
  <c r="ET760" i="6" s="1"/>
  <c r="BF759" i="6"/>
  <c r="ET759" i="6" s="1"/>
  <c r="BF755" i="6"/>
  <c r="ET755" i="6" s="1"/>
  <c r="BF754" i="6"/>
  <c r="ET754" i="6" s="1"/>
  <c r="BF750" i="6"/>
  <c r="ET750" i="6" s="1"/>
  <c r="BF749" i="6"/>
  <c r="ET749" i="6" s="1"/>
  <c r="BF745" i="6"/>
  <c r="ET745" i="6" s="1"/>
  <c r="BF744" i="6"/>
  <c r="ET744" i="6" s="1"/>
  <c r="BF740" i="6"/>
  <c r="ET740" i="6" s="1"/>
  <c r="BF739" i="6"/>
  <c r="ET739" i="6" s="1"/>
  <c r="BF735" i="6"/>
  <c r="ET735" i="6" s="1"/>
  <c r="BF734" i="6"/>
  <c r="ET734" i="6" s="1"/>
  <c r="BF730" i="6"/>
  <c r="ET730" i="6" s="1"/>
  <c r="BF729" i="6"/>
  <c r="ET729" i="6" s="1"/>
  <c r="BF725" i="6"/>
  <c r="ET725" i="6" s="1"/>
  <c r="BF724" i="6"/>
  <c r="ET724" i="6" s="1"/>
  <c r="ET721" i="6"/>
  <c r="BF720" i="6"/>
  <c r="ET720" i="6" s="1"/>
  <c r="BF719" i="6"/>
  <c r="ET719" i="6" s="1"/>
  <c r="BF715" i="6"/>
  <c r="ET715" i="6" s="1"/>
  <c r="BF714" i="6"/>
  <c r="ET714" i="6" s="1"/>
  <c r="BF710" i="6"/>
  <c r="ET710" i="6" s="1"/>
  <c r="BF709" i="6"/>
  <c r="ET709" i="6" s="1"/>
  <c r="BF705" i="6"/>
  <c r="ET705" i="6" s="1"/>
  <c r="BF704" i="6"/>
  <c r="ET704" i="6" s="1"/>
  <c r="BF700" i="6"/>
  <c r="ET700" i="6" s="1"/>
  <c r="BF699" i="6"/>
  <c r="ET699" i="6" s="1"/>
  <c r="BF695" i="6"/>
  <c r="ET695" i="6" s="1"/>
  <c r="BF694" i="6"/>
  <c r="ET694" i="6" s="1"/>
  <c r="BF690" i="6"/>
  <c r="ET690" i="6" s="1"/>
  <c r="BF689" i="6"/>
  <c r="ET689" i="6" s="1"/>
  <c r="BF685" i="6"/>
  <c r="ET685" i="6" s="1"/>
  <c r="BF684" i="6"/>
  <c r="ET684" i="6" s="1"/>
  <c r="BF680" i="6"/>
  <c r="ET680" i="6" s="1"/>
  <c r="BF679" i="6"/>
  <c r="ET679" i="6" s="1"/>
  <c r="BF675" i="6"/>
  <c r="ET675" i="6" s="1"/>
  <c r="BF674" i="6"/>
  <c r="ET674" i="6" s="1"/>
  <c r="BF670" i="6"/>
  <c r="ET670" i="6" s="1"/>
  <c r="BF669" i="6"/>
  <c r="ET669" i="6" s="1"/>
  <c r="BF665" i="6"/>
  <c r="ET665" i="6" s="1"/>
  <c r="BF664" i="6"/>
  <c r="ET664" i="6" s="1"/>
  <c r="BF660" i="6"/>
  <c r="ET660" i="6" s="1"/>
  <c r="BF659" i="6"/>
  <c r="ET659" i="6" s="1"/>
  <c r="BF655" i="6"/>
  <c r="ET655" i="6" s="1"/>
  <c r="BF650" i="6"/>
  <c r="ET650" i="6" s="1"/>
  <c r="BF649" i="6"/>
  <c r="ET649" i="6" s="1"/>
  <c r="BF645" i="6"/>
  <c r="ET645" i="6" s="1"/>
  <c r="BF644" i="6"/>
  <c r="ET644" i="6" s="1"/>
  <c r="BF640" i="6"/>
  <c r="ET640" i="6" s="1"/>
  <c r="BF635" i="6"/>
  <c r="ET635" i="6" s="1"/>
  <c r="BF634" i="6"/>
  <c r="ET634" i="6" s="1"/>
  <c r="BF630" i="6"/>
  <c r="ET630" i="6" s="1"/>
  <c r="BF629" i="6"/>
  <c r="ET629" i="6" s="1"/>
  <c r="BF626" i="6"/>
  <c r="ET626" i="6" s="1"/>
  <c r="BF625" i="6"/>
  <c r="ET625" i="6" s="1"/>
  <c r="BF624" i="6"/>
  <c r="ET624" i="6" s="1"/>
  <c r="BF621" i="6"/>
  <c r="ET621" i="6" s="1"/>
  <c r="BF620" i="6"/>
  <c r="ET620" i="6" s="1"/>
  <c r="BF619" i="6"/>
  <c r="ET619" i="6" s="1"/>
  <c r="BF615" i="6"/>
  <c r="ET615" i="6" s="1"/>
  <c r="BF614" i="6"/>
  <c r="ET614" i="6" s="1"/>
  <c r="BF610" i="6"/>
  <c r="ET610" i="6" s="1"/>
  <c r="BF609" i="6"/>
  <c r="ET609" i="6" s="1"/>
  <c r="BF605" i="6"/>
  <c r="ET605" i="6" s="1"/>
  <c r="BF604" i="6"/>
  <c r="ET604" i="6" s="1"/>
  <c r="BF601" i="6"/>
  <c r="ET601" i="6" s="1"/>
  <c r="BF600" i="6"/>
  <c r="ET600" i="6" s="1"/>
  <c r="BF599" i="6"/>
  <c r="ET599" i="6" s="1"/>
  <c r="BF595" i="6"/>
  <c r="ET595" i="6" s="1"/>
  <c r="BF594" i="6"/>
  <c r="ET594" i="6" s="1"/>
  <c r="ES591" i="6"/>
  <c r="BF590" i="6"/>
  <c r="ET590" i="6" s="1"/>
  <c r="BF589" i="6"/>
  <c r="ET589" i="6" s="1"/>
  <c r="ES586" i="6"/>
  <c r="BF585" i="6"/>
  <c r="ET585" i="6" s="1"/>
  <c r="BF584" i="6"/>
  <c r="ET584" i="6" s="1"/>
  <c r="ES581" i="6"/>
  <c r="BF580" i="6"/>
  <c r="ET580" i="6" s="1"/>
  <c r="BF579" i="6"/>
  <c r="ET579" i="6" s="1"/>
  <c r="ES576" i="6"/>
  <c r="BF575" i="6"/>
  <c r="ET575" i="6" s="1"/>
  <c r="BF574" i="6"/>
  <c r="ET574" i="6" s="1"/>
  <c r="ES571" i="6"/>
  <c r="BF570" i="6"/>
  <c r="ET570" i="6" s="1"/>
  <c r="BF569" i="6"/>
  <c r="ET569" i="6" s="1"/>
  <c r="ES566" i="6"/>
  <c r="BF565" i="6"/>
  <c r="ET565" i="6" s="1"/>
  <c r="BF564" i="6"/>
  <c r="ET564" i="6" s="1"/>
  <c r="ES561" i="6"/>
  <c r="BF560" i="6"/>
  <c r="ET560" i="6" s="1"/>
  <c r="BF559" i="6"/>
  <c r="ET559" i="6" s="1"/>
  <c r="ES556" i="6"/>
  <c r="BF555" i="6"/>
  <c r="ET555" i="6" s="1"/>
  <c r="BF554" i="6"/>
  <c r="ET554" i="6" s="1"/>
  <c r="ES551" i="6"/>
  <c r="BF550" i="6"/>
  <c r="ET550" i="6" s="1"/>
  <c r="BF549" i="6"/>
  <c r="ET549" i="6" s="1"/>
  <c r="ES546" i="6"/>
  <c r="BF545" i="6"/>
  <c r="ET545" i="6" s="1"/>
  <c r="BF544" i="6"/>
  <c r="ET544" i="6" s="1"/>
  <c r="ES541" i="6"/>
  <c r="BF540" i="6"/>
  <c r="ET540" i="6" s="1"/>
  <c r="BF539" i="6"/>
  <c r="ET539" i="6" s="1"/>
  <c r="ES537" i="6"/>
  <c r="BF536" i="6"/>
  <c r="ET536" i="6" s="1"/>
  <c r="ES534" i="6"/>
  <c r="BF533" i="6"/>
  <c r="ET533" i="6" s="1"/>
  <c r="BF532" i="6"/>
  <c r="ET532" i="6" s="1"/>
  <c r="BE531" i="6"/>
  <c r="ES531" i="6" s="1"/>
  <c r="ES529" i="6"/>
  <c r="ES527" i="6"/>
  <c r="BE522" i="6"/>
  <c r="ES522" i="6" s="1"/>
  <c r="BE521" i="6"/>
  <c r="ES521" i="6" s="1"/>
  <c r="BE520" i="6"/>
  <c r="ES520" i="6" s="1"/>
  <c r="BE518" i="6"/>
  <c r="ES518" i="6" s="1"/>
  <c r="BE517" i="6"/>
  <c r="ES517" i="6" s="1"/>
  <c r="BE516" i="6"/>
  <c r="ES516" i="6" s="1"/>
  <c r="BE512" i="6"/>
  <c r="BE890" i="6"/>
  <c r="ES890" i="6" s="1"/>
  <c r="BE889" i="6"/>
  <c r="ES889" i="6" s="1"/>
  <c r="BE888" i="6"/>
  <c r="ES888" i="6" s="1"/>
  <c r="BE887" i="6"/>
  <c r="BE894" i="6"/>
  <c r="BE895" i="6"/>
  <c r="ES895" i="6" s="1"/>
  <c r="BE896" i="6"/>
  <c r="ES896" i="6" s="1"/>
  <c r="BE897" i="6"/>
  <c r="ES897" i="6" s="1"/>
  <c r="BE900" i="6"/>
  <c r="ES900" i="6" s="1"/>
  <c r="BE903" i="6"/>
  <c r="ES903" i="6" s="1"/>
  <c r="BE905" i="6"/>
  <c r="ES905" i="6" s="1"/>
  <c r="BE906" i="6"/>
  <c r="ES906" i="6" s="1"/>
  <c r="BE907" i="6"/>
  <c r="ES907" i="6" s="1"/>
  <c r="BE910" i="6"/>
  <c r="ES910" i="6" s="1"/>
  <c r="BE911" i="6"/>
  <c r="ES911" i="6" s="1"/>
  <c r="BE912" i="6"/>
  <c r="ES912" i="6" s="1"/>
  <c r="BE915" i="6"/>
  <c r="ES915" i="6" s="1"/>
  <c r="BE916" i="6"/>
  <c r="ES916" i="6" s="1"/>
  <c r="BE917" i="6"/>
  <c r="ES917" i="6" s="1"/>
  <c r="BE919" i="6"/>
  <c r="ES919" i="6" s="1"/>
  <c r="BG509" i="6"/>
  <c r="BG508" i="6"/>
  <c r="BG507" i="6"/>
  <c r="BG506" i="6"/>
  <c r="BG504" i="6"/>
  <c r="BG503" i="6"/>
  <c r="BG502" i="6"/>
  <c r="BG501" i="6"/>
  <c r="BG499" i="6"/>
  <c r="BG498" i="6"/>
  <c r="BG497" i="6"/>
  <c r="BG496" i="6"/>
  <c r="BG494" i="6"/>
  <c r="BG493" i="6"/>
  <c r="BG492" i="6"/>
  <c r="BG491" i="6"/>
  <c r="BG489" i="6"/>
  <c r="BG488" i="6"/>
  <c r="BG487" i="6"/>
  <c r="BG486" i="6"/>
  <c r="BG484" i="6"/>
  <c r="BG483" i="6"/>
  <c r="BG482" i="6"/>
  <c r="BG481" i="6"/>
  <c r="BG479" i="6"/>
  <c r="BG478" i="6"/>
  <c r="BG477" i="6"/>
  <c r="BG476" i="6"/>
  <c r="BG474" i="6"/>
  <c r="BG473" i="6"/>
  <c r="BG472" i="6"/>
  <c r="BG471" i="6"/>
  <c r="BG469" i="6"/>
  <c r="BG468" i="6"/>
  <c r="BG467" i="6"/>
  <c r="BG466" i="6"/>
  <c r="BG464" i="6"/>
  <c r="BG463" i="6"/>
  <c r="BG462" i="6"/>
  <c r="BG461" i="6"/>
  <c r="BG459" i="6"/>
  <c r="BG458" i="6"/>
  <c r="BG457" i="6"/>
  <c r="BG456" i="6"/>
  <c r="BG454" i="6"/>
  <c r="BG453" i="6"/>
  <c r="BG452" i="6"/>
  <c r="BG451" i="6"/>
  <c r="BG449" i="6"/>
  <c r="BG448" i="6"/>
  <c r="BG447" i="6"/>
  <c r="BG446" i="6"/>
  <c r="BG444" i="6"/>
  <c r="BG440" i="6"/>
  <c r="BG439" i="6"/>
  <c r="BG435" i="6"/>
  <c r="BG434" i="6"/>
  <c r="BG430" i="6"/>
  <c r="BG429" i="6"/>
  <c r="BG425" i="6"/>
  <c r="BG424" i="6"/>
  <c r="BG420" i="6"/>
  <c r="BG419" i="6"/>
  <c r="BG415" i="6"/>
  <c r="BG414" i="6"/>
  <c r="BG410" i="6"/>
  <c r="BG405" i="6"/>
  <c r="BG404" i="6"/>
  <c r="BG400" i="6"/>
  <c r="BG399" i="6"/>
  <c r="BG395" i="6"/>
  <c r="BG394" i="6"/>
  <c r="BG390" i="6"/>
  <c r="BG389" i="6"/>
  <c r="BG388" i="6"/>
  <c r="BG387" i="6"/>
  <c r="BG385" i="6"/>
  <c r="BG384" i="6"/>
  <c r="BG383" i="6"/>
  <c r="BG381" i="6"/>
  <c r="BG380" i="6"/>
  <c r="BG379" i="6"/>
  <c r="BG378" i="6"/>
  <c r="BG377" i="6"/>
  <c r="BG376" i="6"/>
  <c r="BG375" i="6"/>
  <c r="BG374" i="6"/>
  <c r="BG373" i="6"/>
  <c r="BG372" i="6"/>
  <c r="BG371" i="6"/>
  <c r="BG368" i="6"/>
  <c r="BG367" i="6"/>
  <c r="BG366" i="6"/>
  <c r="BG363" i="6"/>
  <c r="BG362" i="6"/>
  <c r="BG361" i="6"/>
  <c r="BG358" i="6"/>
  <c r="BG357" i="6"/>
  <c r="BG356" i="6"/>
  <c r="BG353" i="6"/>
  <c r="BG352" i="6"/>
  <c r="BG351" i="6"/>
  <c r="BG348" i="6"/>
  <c r="BG347" i="6"/>
  <c r="BG346" i="6"/>
  <c r="BG343" i="6"/>
  <c r="BG342" i="6"/>
  <c r="BG341" i="6"/>
  <c r="BG340" i="6"/>
  <c r="BG338" i="6"/>
  <c r="BG337" i="6"/>
  <c r="BG336" i="6"/>
  <c r="BG333" i="6"/>
  <c r="BG332" i="6"/>
  <c r="BG331" i="6"/>
  <c r="BG328" i="6"/>
  <c r="BG327" i="6"/>
  <c r="BG326" i="6"/>
  <c r="BG325" i="6"/>
  <c r="BG322" i="6"/>
  <c r="BG321" i="6"/>
  <c r="BG320" i="6"/>
  <c r="BG317" i="6"/>
  <c r="BG316" i="6"/>
  <c r="BG315" i="6"/>
  <c r="BG314" i="6"/>
  <c r="BG312" i="6"/>
  <c r="BG311" i="6"/>
  <c r="BG310" i="6"/>
  <c r="BG309" i="6"/>
  <c r="BG307" i="6"/>
  <c r="BG306" i="6"/>
  <c r="BG305" i="6"/>
  <c r="BG304" i="6"/>
  <c r="BG303" i="6"/>
  <c r="BG302" i="6"/>
  <c r="BG301" i="6"/>
  <c r="BG300" i="6"/>
  <c r="BG284" i="6"/>
  <c r="BG283" i="6"/>
  <c r="BG260" i="6"/>
  <c r="BG259" i="6"/>
  <c r="BG258" i="6"/>
  <c r="BG257" i="6"/>
  <c r="BG256" i="6"/>
  <c r="BG252" i="6"/>
  <c r="BG251" i="6"/>
  <c r="BG250" i="6"/>
  <c r="BG249" i="6"/>
  <c r="BG248" i="6"/>
  <c r="BG245" i="6"/>
  <c r="BG244" i="6"/>
  <c r="BG243" i="6"/>
  <c r="BG242" i="6"/>
  <c r="BG241" i="6"/>
  <c r="BG240" i="6"/>
  <c r="BG239" i="6"/>
  <c r="BG238" i="6"/>
  <c r="BG237" i="6"/>
  <c r="BG236" i="6"/>
  <c r="BG232" i="6"/>
  <c r="BG231" i="6"/>
  <c r="BG230" i="6"/>
  <c r="BG229" i="6"/>
  <c r="BG228" i="6"/>
  <c r="BG223" i="6"/>
  <c r="BG222" i="6"/>
  <c r="BG221" i="6"/>
  <c r="BG218" i="6"/>
  <c r="BG217" i="6"/>
  <c r="BG216" i="6"/>
  <c r="BG215" i="6"/>
  <c r="BG211" i="6"/>
  <c r="BG210" i="6"/>
  <c r="BG209" i="6"/>
  <c r="BG208" i="6"/>
  <c r="BG206" i="6"/>
  <c r="BG205" i="6"/>
  <c r="BG204" i="6"/>
  <c r="BG202" i="6"/>
  <c r="BG201" i="6"/>
  <c r="BG200" i="6"/>
  <c r="BG198" i="6"/>
  <c r="BG197" i="6"/>
  <c r="BG196" i="6"/>
  <c r="BG194" i="6"/>
  <c r="BG193" i="6"/>
  <c r="BG192" i="6"/>
  <c r="BG190" i="6"/>
  <c r="BG189" i="6"/>
  <c r="BG188" i="6"/>
  <c r="BG186" i="6"/>
  <c r="BG185" i="6"/>
  <c r="BG184" i="6"/>
  <c r="BG182" i="6"/>
  <c r="BG181" i="6"/>
  <c r="BG180" i="6"/>
  <c r="BG178" i="6"/>
  <c r="BG177" i="6"/>
  <c r="BG174" i="6"/>
  <c r="BG173" i="6"/>
  <c r="BG172" i="6"/>
  <c r="BG170" i="6"/>
  <c r="BG169" i="6"/>
  <c r="BG168" i="6"/>
  <c r="BG165" i="6"/>
  <c r="BG164" i="6"/>
  <c r="BG161" i="6"/>
  <c r="BG160" i="6"/>
  <c r="BG159" i="6"/>
  <c r="BG157" i="6"/>
  <c r="BG156" i="6"/>
  <c r="BG155" i="6"/>
  <c r="BG153" i="6"/>
  <c r="BG152" i="6"/>
  <c r="BG150" i="6"/>
  <c r="BG149" i="6"/>
  <c r="BG147" i="6"/>
  <c r="BG146" i="6"/>
  <c r="BG144" i="6"/>
  <c r="BG143" i="6"/>
  <c r="BG142" i="6"/>
  <c r="BG140" i="6"/>
  <c r="BG139" i="6"/>
  <c r="BG138" i="6"/>
  <c r="BG136" i="6"/>
  <c r="BG135" i="6"/>
  <c r="BG130" i="6"/>
  <c r="BG129" i="6"/>
  <c r="BG128" i="6"/>
  <c r="BG125" i="6"/>
  <c r="BG124" i="6"/>
  <c r="BG123" i="6"/>
  <c r="BG120" i="6"/>
  <c r="BG119" i="6"/>
  <c r="BG118" i="6"/>
  <c r="BG116" i="6"/>
  <c r="BG115" i="6"/>
  <c r="BG114" i="6"/>
  <c r="BG112" i="6"/>
  <c r="BG111" i="6"/>
  <c r="BG110" i="6"/>
  <c r="BG105" i="6"/>
  <c r="BG104" i="6"/>
  <c r="BG101" i="6"/>
  <c r="BG100" i="6"/>
  <c r="BG99" i="6"/>
  <c r="BG97" i="6"/>
  <c r="BG96" i="6"/>
  <c r="BG95" i="6"/>
  <c r="BG94" i="6"/>
  <c r="BG92" i="6"/>
  <c r="BG91" i="6"/>
  <c r="BG90" i="6"/>
  <c r="BG86" i="6"/>
  <c r="BG85" i="6"/>
  <c r="BG84" i="6"/>
  <c r="BG82" i="6"/>
  <c r="BG81" i="6"/>
  <c r="BG80" i="6"/>
  <c r="BG78" i="6"/>
  <c r="BG77" i="6"/>
  <c r="BG76" i="6"/>
  <c r="BG73" i="6"/>
  <c r="BG72" i="6"/>
  <c r="BG71" i="6"/>
  <c r="BG69" i="6"/>
  <c r="BG68" i="6"/>
  <c r="BG63" i="6"/>
  <c r="BG62" i="6"/>
  <c r="BG61" i="6"/>
  <c r="BG57" i="6"/>
  <c r="BG56" i="6"/>
  <c r="BG55" i="6"/>
  <c r="BG53" i="6"/>
  <c r="BG52" i="6"/>
  <c r="BG51" i="6"/>
  <c r="BG49" i="6"/>
  <c r="BG48" i="6"/>
  <c r="BG47" i="6"/>
  <c r="BG45" i="6"/>
  <c r="BG44" i="6"/>
  <c r="BG43" i="6"/>
  <c r="BG39" i="6"/>
  <c r="BG38" i="6"/>
  <c r="BG37" i="6"/>
  <c r="BG35" i="6"/>
  <c r="BG34" i="6"/>
  <c r="BG31" i="6"/>
  <c r="BG30" i="6"/>
  <c r="BG29" i="6"/>
  <c r="BG28" i="6"/>
  <c r="BG12" i="6"/>
  <c r="BG13" i="6"/>
  <c r="BG14" i="6"/>
  <c r="BG15" i="6"/>
  <c r="BG16" i="6"/>
  <c r="BG17" i="6"/>
  <c r="BG18" i="6"/>
  <c r="BG19" i="6"/>
  <c r="BG20" i="6"/>
  <c r="BG21" i="6"/>
  <c r="BG22" i="6"/>
  <c r="BG23" i="6"/>
  <c r="BG24" i="6"/>
  <c r="BG25" i="6"/>
  <c r="BG26" i="6"/>
  <c r="BG11" i="6"/>
  <c r="BA11" i="6"/>
  <c r="AY1145" i="6"/>
  <c r="AY1144" i="6"/>
  <c r="AY1143" i="6"/>
  <c r="AY1142" i="6"/>
  <c r="AY1141" i="6"/>
  <c r="AY1139" i="6"/>
  <c r="AY1137" i="6"/>
  <c r="AY1135" i="6"/>
  <c r="AY1134" i="6"/>
  <c r="AY1130" i="6"/>
  <c r="EQ1130" i="6" s="1"/>
  <c r="AY1127" i="6"/>
  <c r="AY1122" i="6"/>
  <c r="AY1121" i="6"/>
  <c r="AY1120" i="6"/>
  <c r="AY1119" i="6"/>
  <c r="AY1118" i="6"/>
  <c r="AY1110" i="6"/>
  <c r="AY1109" i="6"/>
  <c r="AY1096" i="6"/>
  <c r="AY1095" i="6" s="1"/>
  <c r="AY1093" i="6"/>
  <c r="EQ1093" i="6" s="1"/>
  <c r="EQ1092" i="6" s="1"/>
  <c r="AY1087" i="6"/>
  <c r="AY1086" i="6"/>
  <c r="AY1084" i="6"/>
  <c r="AY1082" i="6"/>
  <c r="AY1081" i="6"/>
  <c r="AY1078" i="6"/>
  <c r="AY1077" i="6" s="1"/>
  <c r="AY995" i="6"/>
  <c r="AY996" i="6"/>
  <c r="AY997" i="6"/>
  <c r="AY998" i="6"/>
  <c r="AY999" i="6"/>
  <c r="AY1000" i="6"/>
  <c r="AY1001" i="6"/>
  <c r="AY1002" i="6"/>
  <c r="AY1003" i="6"/>
  <c r="AY1004" i="6"/>
  <c r="AY1005" i="6"/>
  <c r="AY1006" i="6"/>
  <c r="AY1007" i="6"/>
  <c r="AY1008" i="6"/>
  <c r="AY1009" i="6"/>
  <c r="AY1010" i="6"/>
  <c r="AY1011" i="6"/>
  <c r="AY1012" i="6"/>
  <c r="AY1013" i="6"/>
  <c r="AY1014" i="6"/>
  <c r="AY1015" i="6"/>
  <c r="AY1016" i="6"/>
  <c r="AY1017" i="6"/>
  <c r="AY1018" i="6"/>
  <c r="AY1019" i="6"/>
  <c r="AY1021" i="6"/>
  <c r="AY1022" i="6"/>
  <c r="AY1023" i="6"/>
  <c r="AY1024" i="6"/>
  <c r="AY1025" i="6"/>
  <c r="AY1029" i="6"/>
  <c r="AY1030" i="6"/>
  <c r="AY1031" i="6"/>
  <c r="AY1032" i="6"/>
  <c r="AY1033" i="6"/>
  <c r="AY1037" i="6"/>
  <c r="AY1038" i="6"/>
  <c r="AY1039" i="6"/>
  <c r="AY1040" i="6"/>
  <c r="AY1042" i="6"/>
  <c r="AY1043" i="6"/>
  <c r="AY1044" i="6"/>
  <c r="AY1047" i="6"/>
  <c r="AY1048" i="6"/>
  <c r="AY1049" i="6"/>
  <c r="AY1052" i="6"/>
  <c r="AY1053" i="6"/>
  <c r="AY1054" i="6"/>
  <c r="AY1057" i="6"/>
  <c r="AY1058" i="6"/>
  <c r="AY1059" i="6"/>
  <c r="AY1064" i="6"/>
  <c r="AY1065" i="6"/>
  <c r="AY1066" i="6"/>
  <c r="AY1067" i="6"/>
  <c r="AY1072" i="6"/>
  <c r="AY994" i="6"/>
  <c r="AY927" i="6"/>
  <c r="AY928" i="6"/>
  <c r="AY929" i="6"/>
  <c r="AY930" i="6"/>
  <c r="AY931" i="6"/>
  <c r="AY932" i="6"/>
  <c r="AY933" i="6"/>
  <c r="AY934" i="6"/>
  <c r="AY935" i="6"/>
  <c r="AY936" i="6"/>
  <c r="AY937" i="6"/>
  <c r="AY938" i="6"/>
  <c r="AY939" i="6"/>
  <c r="AY940" i="6"/>
  <c r="AY941" i="6"/>
  <c r="AY942" i="6"/>
  <c r="AY943" i="6"/>
  <c r="AY944" i="6"/>
  <c r="AY945" i="6"/>
  <c r="AY946" i="6"/>
  <c r="AY947" i="6"/>
  <c r="AY948" i="6"/>
  <c r="AY949" i="6"/>
  <c r="AY950" i="6"/>
  <c r="AY951" i="6"/>
  <c r="AY952" i="6"/>
  <c r="AY953" i="6"/>
  <c r="AY954" i="6"/>
  <c r="AY955" i="6"/>
  <c r="AY956" i="6"/>
  <c r="AY957" i="6"/>
  <c r="AY958" i="6"/>
  <c r="AY959" i="6"/>
  <c r="AY961" i="6"/>
  <c r="AY962" i="6"/>
  <c r="AY963" i="6"/>
  <c r="AY966" i="6"/>
  <c r="AY967" i="6"/>
  <c r="AY968" i="6"/>
  <c r="AY969" i="6"/>
  <c r="AY970" i="6"/>
  <c r="AY971" i="6"/>
  <c r="AY972" i="6"/>
  <c r="AY978" i="6"/>
  <c r="AY926" i="6"/>
  <c r="AZ516" i="6"/>
  <c r="ER516" i="6" s="1"/>
  <c r="AZ517" i="6"/>
  <c r="ER517" i="6" s="1"/>
  <c r="AZ520" i="6"/>
  <c r="ER520" i="6" s="1"/>
  <c r="AZ521" i="6"/>
  <c r="ER521" i="6" s="1"/>
  <c r="AY531" i="6"/>
  <c r="AY511" i="6" s="1"/>
  <c r="AZ532" i="6"/>
  <c r="ER532" i="6" s="1"/>
  <c r="AZ533" i="6"/>
  <c r="ER533" i="6" s="1"/>
  <c r="AZ536" i="6"/>
  <c r="ER536" i="6" s="1"/>
  <c r="AZ539" i="6"/>
  <c r="ER539" i="6" s="1"/>
  <c r="AZ540" i="6"/>
  <c r="ER540" i="6" s="1"/>
  <c r="AZ544" i="6"/>
  <c r="ER544" i="6" s="1"/>
  <c r="AZ545" i="6"/>
  <c r="ER545" i="6" s="1"/>
  <c r="AZ549" i="6"/>
  <c r="ER549" i="6" s="1"/>
  <c r="AZ550" i="6"/>
  <c r="ER550" i="6" s="1"/>
  <c r="AZ554" i="6"/>
  <c r="ER554" i="6" s="1"/>
  <c r="AZ555" i="6"/>
  <c r="ER555" i="6" s="1"/>
  <c r="AZ559" i="6"/>
  <c r="ER559" i="6" s="1"/>
  <c r="AZ560" i="6"/>
  <c r="ER560" i="6" s="1"/>
  <c r="AZ564" i="6"/>
  <c r="ER564" i="6" s="1"/>
  <c r="AZ565" i="6"/>
  <c r="ER565" i="6" s="1"/>
  <c r="AZ569" i="6"/>
  <c r="ER569" i="6" s="1"/>
  <c r="AZ570" i="6"/>
  <c r="ER570" i="6" s="1"/>
  <c r="AZ574" i="6"/>
  <c r="ER574" i="6" s="1"/>
  <c r="AZ575" i="6"/>
  <c r="ER575" i="6" s="1"/>
  <c r="AZ579" i="6"/>
  <c r="ER579" i="6" s="1"/>
  <c r="AZ580" i="6"/>
  <c r="ER580" i="6" s="1"/>
  <c r="AZ584" i="6"/>
  <c r="ER584" i="6" s="1"/>
  <c r="AZ585" i="6"/>
  <c r="ER585" i="6" s="1"/>
  <c r="AZ589" i="6"/>
  <c r="ER589" i="6" s="1"/>
  <c r="AZ590" i="6"/>
  <c r="ER590" i="6" s="1"/>
  <c r="AZ594" i="6"/>
  <c r="ER594" i="6" s="1"/>
  <c r="AZ595" i="6"/>
  <c r="ER595" i="6" s="1"/>
  <c r="AZ599" i="6"/>
  <c r="ER599" i="6" s="1"/>
  <c r="AZ600" i="6"/>
  <c r="ER600" i="6" s="1"/>
  <c r="AZ604" i="6"/>
  <c r="ER604" i="6" s="1"/>
  <c r="AZ605" i="6"/>
  <c r="ER605" i="6" s="1"/>
  <c r="AZ609" i="6"/>
  <c r="ER609" i="6" s="1"/>
  <c r="AZ610" i="6"/>
  <c r="ER610" i="6" s="1"/>
  <c r="AZ614" i="6"/>
  <c r="ER614" i="6" s="1"/>
  <c r="AZ615" i="6"/>
  <c r="ER615" i="6" s="1"/>
  <c r="AZ619" i="6"/>
  <c r="ER619" i="6" s="1"/>
  <c r="AZ620" i="6"/>
  <c r="ER620" i="6" s="1"/>
  <c r="AZ624" i="6"/>
  <c r="ER624" i="6" s="1"/>
  <c r="AZ625" i="6"/>
  <c r="ER625" i="6" s="1"/>
  <c r="AZ629" i="6"/>
  <c r="ER629" i="6" s="1"/>
  <c r="AZ630" i="6"/>
  <c r="ER630" i="6" s="1"/>
  <c r="AZ634" i="6"/>
  <c r="ER634" i="6" s="1"/>
  <c r="AZ635" i="6"/>
  <c r="ER635" i="6" s="1"/>
  <c r="AZ640" i="6"/>
  <c r="ER640" i="6" s="1"/>
  <c r="AZ644" i="6"/>
  <c r="ER644" i="6" s="1"/>
  <c r="AZ645" i="6"/>
  <c r="ER645" i="6" s="1"/>
  <c r="AZ649" i="6"/>
  <c r="ER649" i="6" s="1"/>
  <c r="AZ650" i="6"/>
  <c r="ER650" i="6" s="1"/>
  <c r="AZ655" i="6"/>
  <c r="ER655" i="6" s="1"/>
  <c r="AZ659" i="6"/>
  <c r="ER659" i="6" s="1"/>
  <c r="AZ660" i="6"/>
  <c r="ER660" i="6" s="1"/>
  <c r="AZ664" i="6"/>
  <c r="ER664" i="6" s="1"/>
  <c r="AZ665" i="6"/>
  <c r="ER665" i="6" s="1"/>
  <c r="AZ669" i="6"/>
  <c r="ER669" i="6" s="1"/>
  <c r="AZ670" i="6"/>
  <c r="ER670" i="6" s="1"/>
  <c r="AZ674" i="6"/>
  <c r="ER674" i="6" s="1"/>
  <c r="AZ675" i="6"/>
  <c r="ER675" i="6" s="1"/>
  <c r="AZ679" i="6"/>
  <c r="ER679" i="6" s="1"/>
  <c r="AZ680" i="6"/>
  <c r="ER680" i="6" s="1"/>
  <c r="AZ684" i="6"/>
  <c r="ER684" i="6" s="1"/>
  <c r="AZ685" i="6"/>
  <c r="ER685" i="6" s="1"/>
  <c r="AZ689" i="6"/>
  <c r="ER689" i="6" s="1"/>
  <c r="AZ690" i="6"/>
  <c r="ER690" i="6" s="1"/>
  <c r="AZ694" i="6"/>
  <c r="ER694" i="6" s="1"/>
  <c r="AZ695" i="6"/>
  <c r="ER695" i="6" s="1"/>
  <c r="AZ699" i="6"/>
  <c r="ER699" i="6" s="1"/>
  <c r="AZ700" i="6"/>
  <c r="ER700" i="6" s="1"/>
  <c r="AZ704" i="6"/>
  <c r="ER704" i="6" s="1"/>
  <c r="AZ705" i="6"/>
  <c r="ER705" i="6" s="1"/>
  <c r="AZ709" i="6"/>
  <c r="ER709" i="6" s="1"/>
  <c r="AZ710" i="6"/>
  <c r="ER710" i="6" s="1"/>
  <c r="AZ714" i="6"/>
  <c r="ER714" i="6" s="1"/>
  <c r="AZ715" i="6"/>
  <c r="ER715" i="6" s="1"/>
  <c r="AZ719" i="6"/>
  <c r="ER719" i="6" s="1"/>
  <c r="AZ720" i="6"/>
  <c r="ER720" i="6" s="1"/>
  <c r="AZ724" i="6"/>
  <c r="ER724" i="6" s="1"/>
  <c r="AZ725" i="6"/>
  <c r="ER725" i="6" s="1"/>
  <c r="AZ729" i="6"/>
  <c r="ER729" i="6" s="1"/>
  <c r="AZ730" i="6"/>
  <c r="ER730" i="6" s="1"/>
  <c r="AZ734" i="6"/>
  <c r="ER734" i="6" s="1"/>
  <c r="AZ735" i="6"/>
  <c r="ER735" i="6" s="1"/>
  <c r="AZ739" i="6"/>
  <c r="ER739" i="6" s="1"/>
  <c r="AZ740" i="6"/>
  <c r="ER740" i="6" s="1"/>
  <c r="AZ744" i="6"/>
  <c r="ER744" i="6" s="1"/>
  <c r="AZ745" i="6"/>
  <c r="ER745" i="6" s="1"/>
  <c r="AZ749" i="6"/>
  <c r="ER749" i="6" s="1"/>
  <c r="AZ750" i="6"/>
  <c r="ER750" i="6" s="1"/>
  <c r="AZ754" i="6"/>
  <c r="ER754" i="6" s="1"/>
  <c r="AZ755" i="6"/>
  <c r="ER755" i="6" s="1"/>
  <c r="AZ759" i="6"/>
  <c r="ER759" i="6" s="1"/>
  <c r="AZ760" i="6"/>
  <c r="ER760" i="6" s="1"/>
  <c r="AZ764" i="6"/>
  <c r="ER764" i="6" s="1"/>
  <c r="AZ765" i="6"/>
  <c r="ER765" i="6" s="1"/>
  <c r="AZ769" i="6"/>
  <c r="ER769" i="6" s="1"/>
  <c r="AZ770" i="6"/>
  <c r="ER770" i="6" s="1"/>
  <c r="AZ774" i="6"/>
  <c r="ER774" i="6" s="1"/>
  <c r="AZ775" i="6"/>
  <c r="ER775" i="6" s="1"/>
  <c r="AZ779" i="6"/>
  <c r="ER779" i="6" s="1"/>
  <c r="AZ780" i="6"/>
  <c r="ER780" i="6" s="1"/>
  <c r="AZ784" i="6"/>
  <c r="ER784" i="6" s="1"/>
  <c r="AZ785" i="6"/>
  <c r="ER785" i="6" s="1"/>
  <c r="AZ789" i="6"/>
  <c r="ER789" i="6" s="1"/>
  <c r="AZ790" i="6"/>
  <c r="ER790" i="6" s="1"/>
  <c r="AZ794" i="6"/>
  <c r="ER794" i="6" s="1"/>
  <c r="AZ795" i="6"/>
  <c r="ER795" i="6" s="1"/>
  <c r="AZ799" i="6"/>
  <c r="ER799" i="6" s="1"/>
  <c r="AZ800" i="6"/>
  <c r="ER800" i="6" s="1"/>
  <c r="AZ804" i="6"/>
  <c r="ER804" i="6" s="1"/>
  <c r="AZ805" i="6"/>
  <c r="ER805" i="6" s="1"/>
  <c r="AZ809" i="6"/>
  <c r="ER809" i="6" s="1"/>
  <c r="AZ824" i="6"/>
  <c r="ER824" i="6" s="1"/>
  <c r="AZ832" i="6"/>
  <c r="ER832" i="6" s="1"/>
  <c r="AZ847" i="6"/>
  <c r="ER847" i="6" s="1"/>
  <c r="AZ854" i="6"/>
  <c r="ER854" i="6" s="1"/>
  <c r="AZ860" i="6"/>
  <c r="ER860" i="6" s="1"/>
  <c r="AZ866" i="6"/>
  <c r="ER866" i="6" s="1"/>
  <c r="AZ871" i="6"/>
  <c r="ER871" i="6" s="1"/>
  <c r="AZ876" i="6"/>
  <c r="ER876" i="6" s="1"/>
  <c r="AZ887" i="6"/>
  <c r="AZ888" i="6"/>
  <c r="ER888" i="6" s="1"/>
  <c r="AY889" i="6"/>
  <c r="AY890" i="6"/>
  <c r="EQ890" i="6" s="1"/>
  <c r="AY894" i="6"/>
  <c r="AY895" i="6"/>
  <c r="AY896" i="6"/>
  <c r="AY897" i="6"/>
  <c r="AY900" i="6"/>
  <c r="AY903" i="6"/>
  <c r="AY905" i="6"/>
  <c r="AY906" i="6"/>
  <c r="AY907" i="6"/>
  <c r="AY910" i="6"/>
  <c r="AY911" i="6"/>
  <c r="AY912" i="6"/>
  <c r="AY915" i="6"/>
  <c r="AY916" i="6"/>
  <c r="AY917" i="6"/>
  <c r="EQ917" i="6" s="1"/>
  <c r="EQ479" i="6"/>
  <c r="AZ448" i="6"/>
  <c r="ER448" i="6" s="1"/>
  <c r="EQ451" i="6"/>
  <c r="AZ452" i="6"/>
  <c r="ER452" i="6" s="1"/>
  <c r="AZ453" i="6"/>
  <c r="ER453" i="6" s="1"/>
  <c r="EQ454" i="6"/>
  <c r="AZ456" i="6"/>
  <c r="ER456" i="6" s="1"/>
  <c r="AZ457" i="6"/>
  <c r="ER457" i="6" s="1"/>
  <c r="AZ458" i="6"/>
  <c r="ER458" i="6" s="1"/>
  <c r="EQ459" i="6"/>
  <c r="AY461" i="6"/>
  <c r="AZ462" i="6"/>
  <c r="ER462" i="6" s="1"/>
  <c r="AZ463" i="6"/>
  <c r="ER463" i="6" s="1"/>
  <c r="EQ464" i="6"/>
  <c r="AY466" i="6"/>
  <c r="EQ466" i="6" s="1"/>
  <c r="AZ467" i="6"/>
  <c r="ER467" i="6" s="1"/>
  <c r="AZ468" i="6"/>
  <c r="ER468" i="6" s="1"/>
  <c r="EQ469" i="6"/>
  <c r="AY471" i="6"/>
  <c r="EQ471" i="6" s="1"/>
  <c r="AZ472" i="6"/>
  <c r="ER472" i="6" s="1"/>
  <c r="AZ473" i="6"/>
  <c r="ER473" i="6" s="1"/>
  <c r="EQ474" i="6"/>
  <c r="AY476" i="6"/>
  <c r="EQ476" i="6" s="1"/>
  <c r="AZ477" i="6"/>
  <c r="ER477" i="6" s="1"/>
  <c r="AZ478" i="6"/>
  <c r="ER478" i="6" s="1"/>
  <c r="AY481" i="6"/>
  <c r="EQ481" i="6" s="1"/>
  <c r="AZ482" i="6"/>
  <c r="ER482" i="6" s="1"/>
  <c r="AZ483" i="6"/>
  <c r="ER483" i="6" s="1"/>
  <c r="EQ484" i="6"/>
  <c r="AY486" i="6"/>
  <c r="EQ486" i="6" s="1"/>
  <c r="AZ487" i="6"/>
  <c r="ER487" i="6" s="1"/>
  <c r="AZ488" i="6"/>
  <c r="ER488" i="6" s="1"/>
  <c r="EQ489" i="6"/>
  <c r="AY491" i="6"/>
  <c r="EQ491" i="6" s="1"/>
  <c r="AZ492" i="6"/>
  <c r="ER492" i="6" s="1"/>
  <c r="AZ493" i="6"/>
  <c r="ER493" i="6" s="1"/>
  <c r="EQ494" i="6"/>
  <c r="AY496" i="6"/>
  <c r="EQ496" i="6" s="1"/>
  <c r="AZ497" i="6"/>
  <c r="ER497" i="6" s="1"/>
  <c r="AZ498" i="6"/>
  <c r="ER498" i="6" s="1"/>
  <c r="EQ499" i="6"/>
  <c r="AY501" i="6"/>
  <c r="EQ501" i="6" s="1"/>
  <c r="AZ502" i="6"/>
  <c r="ER502" i="6" s="1"/>
  <c r="AZ503" i="6"/>
  <c r="ER503" i="6" s="1"/>
  <c r="EQ504" i="6"/>
  <c r="AY506" i="6"/>
  <c r="EQ506" i="6" s="1"/>
  <c r="AZ507" i="6"/>
  <c r="ER507" i="6" s="1"/>
  <c r="AZ508" i="6"/>
  <c r="ER508" i="6" s="1"/>
  <c r="EQ509" i="6"/>
  <c r="AZ447" i="6"/>
  <c r="ER447" i="6" s="1"/>
  <c r="AZ446" i="6"/>
  <c r="BA444" i="6"/>
  <c r="BA440" i="6"/>
  <c r="BA439" i="6"/>
  <c r="BA435" i="6"/>
  <c r="BA434" i="6"/>
  <c r="BA430" i="6"/>
  <c r="BA429" i="6"/>
  <c r="BA425" i="6"/>
  <c r="BA424" i="6"/>
  <c r="BA420" i="6"/>
  <c r="BA419" i="6"/>
  <c r="BA415" i="6"/>
  <c r="BA414" i="6"/>
  <c r="BA410" i="6"/>
  <c r="BA405" i="6"/>
  <c r="BA404" i="6"/>
  <c r="BA400" i="6"/>
  <c r="BA399" i="6"/>
  <c r="BA395" i="6"/>
  <c r="BA394" i="6"/>
  <c r="BA390" i="6"/>
  <c r="BA389" i="6"/>
  <c r="BA388" i="6"/>
  <c r="BA385" i="6"/>
  <c r="BA384" i="6"/>
  <c r="BA383" i="6"/>
  <c r="BA381" i="6"/>
  <c r="BA380" i="6"/>
  <c r="BA379" i="6"/>
  <c r="BA378" i="6"/>
  <c r="BA377" i="6"/>
  <c r="BA376" i="6"/>
  <c r="BA375" i="6"/>
  <c r="BA374" i="6"/>
  <c r="BA373" i="6"/>
  <c r="BA372" i="6"/>
  <c r="AZ387" i="6"/>
  <c r="AY387" i="6"/>
  <c r="BA371" i="6"/>
  <c r="BA368" i="6"/>
  <c r="BA367" i="6"/>
  <c r="BA366" i="6"/>
  <c r="BA363" i="6"/>
  <c r="BA362" i="6"/>
  <c r="BA361" i="6"/>
  <c r="BA358" i="6"/>
  <c r="BA357" i="6"/>
  <c r="BA356" i="6"/>
  <c r="BA353" i="6"/>
  <c r="BA352" i="6"/>
  <c r="BA351" i="6"/>
  <c r="BA348" i="6"/>
  <c r="BA347" i="6"/>
  <c r="BA346" i="6"/>
  <c r="BA343" i="6"/>
  <c r="BA342" i="6"/>
  <c r="BA341" i="6"/>
  <c r="BA340" i="6"/>
  <c r="BA338" i="6"/>
  <c r="BA337" i="6"/>
  <c r="BA336" i="6"/>
  <c r="BA333" i="6"/>
  <c r="BA332" i="6"/>
  <c r="BA331" i="6"/>
  <c r="BA328" i="6"/>
  <c r="BA327" i="6"/>
  <c r="BA326" i="6"/>
  <c r="BA325" i="6"/>
  <c r="BA322" i="6"/>
  <c r="BA321" i="6"/>
  <c r="BA320" i="6"/>
  <c r="BA317" i="6"/>
  <c r="BA316" i="6"/>
  <c r="BA315" i="6"/>
  <c r="BA314" i="6"/>
  <c r="BA312" i="6"/>
  <c r="BA311" i="6"/>
  <c r="BA310" i="6"/>
  <c r="BA309" i="6"/>
  <c r="BA307" i="6"/>
  <c r="BA306" i="6"/>
  <c r="BA305" i="6"/>
  <c r="BA304" i="6"/>
  <c r="BA303" i="6"/>
  <c r="BA302" i="6"/>
  <c r="BA301" i="6"/>
  <c r="BA300" i="6"/>
  <c r="BA249" i="6"/>
  <c r="BA250" i="6"/>
  <c r="BA251" i="6"/>
  <c r="BA252" i="6"/>
  <c r="BA256" i="6"/>
  <c r="BA257" i="6"/>
  <c r="BA258" i="6"/>
  <c r="BA259" i="6"/>
  <c r="BA260" i="6"/>
  <c r="BA265" i="6"/>
  <c r="BA266" i="6"/>
  <c r="BA267" i="6"/>
  <c r="BA268" i="6"/>
  <c r="BA292" i="6"/>
  <c r="BA293" i="6"/>
  <c r="BA294" i="6"/>
  <c r="ER246" i="6"/>
  <c r="EQ246" i="6"/>
  <c r="BA248" i="6"/>
  <c r="BA237" i="6"/>
  <c r="BA238" i="6"/>
  <c r="BA239" i="6"/>
  <c r="BA240" i="6"/>
  <c r="BA241" i="6"/>
  <c r="BA242" i="6"/>
  <c r="BA243" i="6"/>
  <c r="BA244" i="6"/>
  <c r="BA245" i="6"/>
  <c r="BA236" i="6"/>
  <c r="BA209" i="6"/>
  <c r="BA210" i="6"/>
  <c r="BA211" i="6"/>
  <c r="BA215" i="6"/>
  <c r="BA216" i="6"/>
  <c r="BA217" i="6"/>
  <c r="BA218" i="6"/>
  <c r="BA221" i="6"/>
  <c r="BA222" i="6"/>
  <c r="BA223" i="6"/>
  <c r="BA228" i="6"/>
  <c r="BA229" i="6"/>
  <c r="BA230" i="6"/>
  <c r="BA231" i="6"/>
  <c r="BA232" i="6"/>
  <c r="BA208" i="6"/>
  <c r="BA29" i="6"/>
  <c r="BA30" i="6"/>
  <c r="BA31" i="6"/>
  <c r="BA34" i="6"/>
  <c r="BA35" i="6"/>
  <c r="BA37" i="6"/>
  <c r="BA38" i="6"/>
  <c r="BA39" i="6"/>
  <c r="BA43" i="6"/>
  <c r="BA44" i="6"/>
  <c r="BA45" i="6"/>
  <c r="BA47" i="6"/>
  <c r="BA48" i="6"/>
  <c r="BA49" i="6"/>
  <c r="BA51" i="6"/>
  <c r="BA52" i="6"/>
  <c r="BA53" i="6"/>
  <c r="BA55" i="6"/>
  <c r="BA56" i="6"/>
  <c r="BA57" i="6"/>
  <c r="BA61" i="6"/>
  <c r="BA62" i="6"/>
  <c r="BA63" i="6"/>
  <c r="BA68" i="6"/>
  <c r="BA69" i="6"/>
  <c r="BA71" i="6"/>
  <c r="BA72" i="6"/>
  <c r="BA73" i="6"/>
  <c r="BA76" i="6"/>
  <c r="BA77" i="6"/>
  <c r="BA78" i="6"/>
  <c r="BA80" i="6"/>
  <c r="BA81" i="6"/>
  <c r="BA82" i="6"/>
  <c r="BA84" i="6"/>
  <c r="BA85" i="6"/>
  <c r="BA86" i="6"/>
  <c r="BA90" i="6"/>
  <c r="BA91" i="6"/>
  <c r="BA92" i="6"/>
  <c r="BA94" i="6"/>
  <c r="BA95" i="6"/>
  <c r="BA96" i="6"/>
  <c r="BA97" i="6"/>
  <c r="BA99" i="6"/>
  <c r="BA100" i="6"/>
  <c r="BA101" i="6"/>
  <c r="BA104" i="6"/>
  <c r="BA105" i="6"/>
  <c r="BA110" i="6"/>
  <c r="BA111" i="6"/>
  <c r="BA112" i="6"/>
  <c r="BA114" i="6"/>
  <c r="BA115" i="6"/>
  <c r="BA116" i="6"/>
  <c r="BA118" i="6"/>
  <c r="BA119" i="6"/>
  <c r="BA120" i="6"/>
  <c r="BA123" i="6"/>
  <c r="BA124" i="6"/>
  <c r="BA125" i="6"/>
  <c r="BA128" i="6"/>
  <c r="BA129" i="6"/>
  <c r="BA130" i="6"/>
  <c r="BA135" i="6"/>
  <c r="BA136" i="6"/>
  <c r="BA138" i="6"/>
  <c r="BA139" i="6"/>
  <c r="BA140" i="6"/>
  <c r="BA142" i="6"/>
  <c r="BA143" i="6"/>
  <c r="BA144" i="6"/>
  <c r="BA146" i="6"/>
  <c r="BA147" i="6"/>
  <c r="BA149" i="6"/>
  <c r="BA150" i="6"/>
  <c r="BA152" i="6"/>
  <c r="BA153" i="6"/>
  <c r="BA155" i="6"/>
  <c r="BA156" i="6"/>
  <c r="BA157" i="6"/>
  <c r="BA159" i="6"/>
  <c r="BA160" i="6"/>
  <c r="BA161" i="6"/>
  <c r="BA164" i="6"/>
  <c r="BA165" i="6"/>
  <c r="BA168" i="6"/>
  <c r="BA169" i="6"/>
  <c r="BA170" i="6"/>
  <c r="BA172" i="6"/>
  <c r="BA173" i="6"/>
  <c r="BA174" i="6"/>
  <c r="BA177" i="6"/>
  <c r="BA178" i="6"/>
  <c r="BA180" i="6"/>
  <c r="BA181" i="6"/>
  <c r="BA182" i="6"/>
  <c r="BA184" i="6"/>
  <c r="BA185" i="6"/>
  <c r="BA186" i="6"/>
  <c r="BA188" i="6"/>
  <c r="BA189" i="6"/>
  <c r="BA190" i="6"/>
  <c r="BA192" i="6"/>
  <c r="BA193" i="6"/>
  <c r="BA194" i="6"/>
  <c r="BA196" i="6"/>
  <c r="BA197" i="6"/>
  <c r="BA198" i="6"/>
  <c r="BA200" i="6"/>
  <c r="BA201" i="6"/>
  <c r="BA202" i="6"/>
  <c r="BA204" i="6"/>
  <c r="BA205" i="6"/>
  <c r="BA206" i="6"/>
  <c r="BA28" i="6"/>
  <c r="BA12" i="6"/>
  <c r="BA13" i="6"/>
  <c r="BA14" i="6"/>
  <c r="BA15" i="6"/>
  <c r="BA16" i="6"/>
  <c r="BA17" i="6"/>
  <c r="BA18" i="6"/>
  <c r="BA19" i="6"/>
  <c r="BA20" i="6"/>
  <c r="BA21" i="6"/>
  <c r="BA22" i="6"/>
  <c r="BA23" i="6"/>
  <c r="BA24" i="6"/>
  <c r="BA25" i="6"/>
  <c r="BA26" i="6"/>
  <c r="AS1145" i="6"/>
  <c r="AS1144" i="6"/>
  <c r="AS1143" i="6"/>
  <c r="AS1142" i="6"/>
  <c r="AS1141" i="6"/>
  <c r="AS1139" i="6"/>
  <c r="EO1139" i="6" s="1"/>
  <c r="EO1138" i="6" s="1"/>
  <c r="EO1190" i="6" s="1"/>
  <c r="AS1137" i="6"/>
  <c r="AS1135" i="6"/>
  <c r="AS1134" i="6"/>
  <c r="EO1134" i="6" s="1"/>
  <c r="AS1130" i="6"/>
  <c r="AS1127" i="6"/>
  <c r="EO1127" i="6" s="1"/>
  <c r="AS1122" i="6"/>
  <c r="AS1121" i="6"/>
  <c r="AS1120" i="6"/>
  <c r="AS1119" i="6"/>
  <c r="AS1118" i="6"/>
  <c r="AS1110" i="6"/>
  <c r="AS1109" i="6"/>
  <c r="AS1108" i="6"/>
  <c r="AS1096" i="6"/>
  <c r="AS1095" i="6" s="1"/>
  <c r="AS1093" i="6"/>
  <c r="EO1093" i="6" s="1"/>
  <c r="AS1087" i="6"/>
  <c r="AS1086" i="6"/>
  <c r="AS1084" i="6"/>
  <c r="AS1082" i="6"/>
  <c r="AT1082" i="6" s="1"/>
  <c r="AS1081" i="6"/>
  <c r="EO1081" i="6" s="1"/>
  <c r="AS1078" i="6"/>
  <c r="AS1022" i="6"/>
  <c r="AS1023" i="6"/>
  <c r="AS1024" i="6"/>
  <c r="AS1025" i="6"/>
  <c r="AS1029" i="6"/>
  <c r="AS1030" i="6"/>
  <c r="AS1031" i="6"/>
  <c r="AS1032" i="6"/>
  <c r="AS1033" i="6"/>
  <c r="AS1037" i="6"/>
  <c r="AS1038" i="6"/>
  <c r="AS1039" i="6"/>
  <c r="AS1040" i="6"/>
  <c r="AS1042" i="6"/>
  <c r="AS1043" i="6"/>
  <c r="AS1044" i="6"/>
  <c r="AS1047" i="6"/>
  <c r="AS1048" i="6"/>
  <c r="AS1049" i="6"/>
  <c r="AS1052" i="6"/>
  <c r="AS1053" i="6"/>
  <c r="AS1054" i="6"/>
  <c r="AS1057" i="6"/>
  <c r="AS1058" i="6"/>
  <c r="AS1059" i="6"/>
  <c r="AS1064" i="6"/>
  <c r="AS1065" i="6"/>
  <c r="AS1066" i="6"/>
  <c r="AS1067" i="6"/>
  <c r="AS1072" i="6"/>
  <c r="AS1021" i="6"/>
  <c r="AS995" i="6"/>
  <c r="AS996" i="6"/>
  <c r="AS997" i="6"/>
  <c r="AS998" i="6"/>
  <c r="AS999" i="6"/>
  <c r="AS1000" i="6"/>
  <c r="AS1001" i="6"/>
  <c r="AS1002" i="6"/>
  <c r="AS1003" i="6"/>
  <c r="AS1004" i="6"/>
  <c r="AS1005" i="6"/>
  <c r="AS1006" i="6"/>
  <c r="AS1007" i="6"/>
  <c r="AS1008" i="6"/>
  <c r="AS1009" i="6"/>
  <c r="AS1010" i="6"/>
  <c r="AS1011" i="6"/>
  <c r="AS1012" i="6"/>
  <c r="AS1013" i="6"/>
  <c r="AS1014" i="6"/>
  <c r="AS1015" i="6"/>
  <c r="AS1016" i="6"/>
  <c r="AS1017" i="6"/>
  <c r="AS1018" i="6"/>
  <c r="AS1019" i="6"/>
  <c r="AS994" i="6"/>
  <c r="AS926" i="6"/>
  <c r="AS927" i="6"/>
  <c r="AS928" i="6"/>
  <c r="AS929" i="6"/>
  <c r="AS930" i="6"/>
  <c r="AS931" i="6"/>
  <c r="AS932" i="6"/>
  <c r="AS933" i="6"/>
  <c r="AS934" i="6"/>
  <c r="AS935" i="6"/>
  <c r="AS936" i="6"/>
  <c r="AS937" i="6"/>
  <c r="AS938" i="6"/>
  <c r="AS939" i="6"/>
  <c r="EO939" i="6" s="1"/>
  <c r="AS940" i="6"/>
  <c r="AS941" i="6"/>
  <c r="AS942" i="6"/>
  <c r="AS943" i="6"/>
  <c r="AS944" i="6"/>
  <c r="AS945" i="6"/>
  <c r="AS946" i="6"/>
  <c r="AS947" i="6"/>
  <c r="AS948" i="6"/>
  <c r="AS949" i="6"/>
  <c r="AS950" i="6"/>
  <c r="AS951" i="6"/>
  <c r="AS952" i="6"/>
  <c r="AS953" i="6"/>
  <c r="AS954" i="6"/>
  <c r="AS955" i="6"/>
  <c r="AS956" i="6"/>
  <c r="AS957" i="6"/>
  <c r="AS958" i="6"/>
  <c r="AS959" i="6"/>
  <c r="AS961" i="6"/>
  <c r="AS962" i="6"/>
  <c r="AS963" i="6"/>
  <c r="AS966" i="6"/>
  <c r="AS967" i="6"/>
  <c r="AS968" i="6"/>
  <c r="AS969" i="6"/>
  <c r="AS970" i="6"/>
  <c r="AS971" i="6"/>
  <c r="AS972" i="6"/>
  <c r="AS978" i="6"/>
  <c r="AS977" i="6" s="1"/>
  <c r="AU26" i="6"/>
  <c r="AU25" i="6"/>
  <c r="AU24" i="6"/>
  <c r="AU23" i="6"/>
  <c r="AU22" i="6"/>
  <c r="AU21" i="6"/>
  <c r="AU20" i="6"/>
  <c r="AU19" i="6"/>
  <c r="AU18" i="6"/>
  <c r="AU17" i="6"/>
  <c r="AU16" i="6"/>
  <c r="AU15" i="6"/>
  <c r="AU14" i="6"/>
  <c r="AU13" i="6"/>
  <c r="AU12" i="6"/>
  <c r="AU11" i="6"/>
  <c r="AT231" i="6"/>
  <c r="AT230" i="6"/>
  <c r="AT229" i="6"/>
  <c r="AT228" i="6"/>
  <c r="AT222" i="6"/>
  <c r="AT221" i="6"/>
  <c r="AT217" i="6"/>
  <c r="AT216" i="6"/>
  <c r="AT215" i="6"/>
  <c r="AT210" i="6"/>
  <c r="AT209" i="6"/>
  <c r="AT208" i="6"/>
  <c r="AT238" i="6"/>
  <c r="AT240" i="6"/>
  <c r="AT242" i="6"/>
  <c r="AT244" i="6"/>
  <c r="AT236" i="6"/>
  <c r="EO641" i="6"/>
  <c r="AS919" i="6"/>
  <c r="AT888" i="6"/>
  <c r="AT887" i="6"/>
  <c r="AT876" i="6"/>
  <c r="AT871" i="6"/>
  <c r="AT866" i="6"/>
  <c r="AT860" i="6"/>
  <c r="AT854" i="6"/>
  <c r="AT847" i="6"/>
  <c r="AT832" i="6"/>
  <c r="AT824" i="6"/>
  <c r="AT809" i="6"/>
  <c r="AT805" i="6"/>
  <c r="AT804" i="6"/>
  <c r="AT800" i="6"/>
  <c r="AT799" i="6"/>
  <c r="AT795" i="6"/>
  <c r="AT794" i="6"/>
  <c r="AT790" i="6"/>
  <c r="AT789" i="6"/>
  <c r="AT785" i="6"/>
  <c r="AT784" i="6"/>
  <c r="AT780" i="6"/>
  <c r="AT779" i="6"/>
  <c r="AT775" i="6"/>
  <c r="AT774" i="6"/>
  <c r="AT770" i="6"/>
  <c r="AT769" i="6"/>
  <c r="AT765" i="6"/>
  <c r="AT764" i="6"/>
  <c r="AT760" i="6"/>
  <c r="AT759" i="6"/>
  <c r="AT755" i="6"/>
  <c r="AT754" i="6"/>
  <c r="AT750" i="6"/>
  <c r="AT749" i="6"/>
  <c r="AT745" i="6"/>
  <c r="AT744" i="6"/>
  <c r="AT740" i="6"/>
  <c r="AT739" i="6"/>
  <c r="AT735" i="6"/>
  <c r="AT734" i="6"/>
  <c r="AT730" i="6"/>
  <c r="AT729" i="6"/>
  <c r="AT725" i="6"/>
  <c r="AT724" i="6"/>
  <c r="AT720" i="6"/>
  <c r="AT719" i="6"/>
  <c r="AT715" i="6"/>
  <c r="AT714" i="6"/>
  <c r="AT710" i="6"/>
  <c r="AT709" i="6"/>
  <c r="AT705" i="6"/>
  <c r="AT704" i="6"/>
  <c r="AT700" i="6"/>
  <c r="AT699" i="6"/>
  <c r="AT695" i="6"/>
  <c r="AT694" i="6"/>
  <c r="AT690" i="6"/>
  <c r="AT689" i="6"/>
  <c r="AT685" i="6"/>
  <c r="AT684" i="6"/>
  <c r="AT680" i="6"/>
  <c r="AT679" i="6"/>
  <c r="AT675" i="6"/>
  <c r="AT674" i="6"/>
  <c r="AT670" i="6"/>
  <c r="AT669" i="6"/>
  <c r="AT665" i="6"/>
  <c r="AT664" i="6"/>
  <c r="AT660" i="6"/>
  <c r="AT659" i="6"/>
  <c r="AT655" i="6"/>
  <c r="AT650" i="6"/>
  <c r="AT649" i="6"/>
  <c r="AT645" i="6"/>
  <c r="AT644" i="6"/>
  <c r="AT640" i="6"/>
  <c r="AT635" i="6"/>
  <c r="AT634" i="6"/>
  <c r="AT630" i="6"/>
  <c r="AT629" i="6"/>
  <c r="AT625" i="6"/>
  <c r="AT624" i="6"/>
  <c r="AT620" i="6"/>
  <c r="AT619" i="6"/>
  <c r="AT615" i="6"/>
  <c r="AT614" i="6"/>
  <c r="AT610" i="6"/>
  <c r="AT609" i="6"/>
  <c r="AT605" i="6"/>
  <c r="AT604" i="6"/>
  <c r="AT600" i="6"/>
  <c r="AT599" i="6"/>
  <c r="AT595" i="6"/>
  <c r="AT594" i="6"/>
  <c r="AT590" i="6"/>
  <c r="AT589" i="6"/>
  <c r="AT585" i="6"/>
  <c r="AT584" i="6"/>
  <c r="AT580" i="6"/>
  <c r="AT579" i="6"/>
  <c r="AT575" i="6"/>
  <c r="AT574" i="6"/>
  <c r="AT570" i="6"/>
  <c r="AT569" i="6"/>
  <c r="AT565" i="6"/>
  <c r="AT564" i="6"/>
  <c r="AT560" i="6"/>
  <c r="AT559" i="6"/>
  <c r="AT555" i="6"/>
  <c r="AT554" i="6"/>
  <c r="AT550" i="6"/>
  <c r="AT549" i="6"/>
  <c r="AT545" i="6"/>
  <c r="AT544" i="6"/>
  <c r="AT540" i="6"/>
  <c r="AT539" i="6"/>
  <c r="AT536" i="6"/>
  <c r="EP536" i="6" s="1"/>
  <c r="AT533" i="6"/>
  <c r="AT532" i="6"/>
  <c r="AT521" i="6"/>
  <c r="AT520" i="6"/>
  <c r="AT517" i="6"/>
  <c r="AT516" i="6"/>
  <c r="AT447" i="6"/>
  <c r="AT448" i="6"/>
  <c r="AT452" i="6"/>
  <c r="AT453" i="6"/>
  <c r="AT457" i="6"/>
  <c r="AT458" i="6"/>
  <c r="AT462" i="6"/>
  <c r="AT463" i="6"/>
  <c r="AT467" i="6"/>
  <c r="AT468" i="6"/>
  <c r="AT472" i="6"/>
  <c r="AT473" i="6"/>
  <c r="AT477" i="6"/>
  <c r="AT478" i="6"/>
  <c r="AT482" i="6"/>
  <c r="AT483" i="6"/>
  <c r="AT487" i="6"/>
  <c r="AT488" i="6"/>
  <c r="AT492" i="6"/>
  <c r="AT493" i="6"/>
  <c r="AT497" i="6"/>
  <c r="AT498" i="6"/>
  <c r="AT502" i="6"/>
  <c r="AT503" i="6"/>
  <c r="AT507" i="6"/>
  <c r="AT508" i="6"/>
  <c r="AS168" i="6"/>
  <c r="EO168" i="6" s="1"/>
  <c r="AS169" i="6"/>
  <c r="EO169" i="6" s="1"/>
  <c r="AT34" i="6"/>
  <c r="EP34" i="6" s="1"/>
  <c r="AT37" i="6"/>
  <c r="EP37" i="6" s="1"/>
  <c r="AT38" i="6"/>
  <c r="EP38" i="6" s="1"/>
  <c r="AT43" i="6"/>
  <c r="AT44" i="6"/>
  <c r="EP44" i="6" s="1"/>
  <c r="AT47" i="6"/>
  <c r="EP47" i="6" s="1"/>
  <c r="AT48" i="6"/>
  <c r="AT51" i="6"/>
  <c r="AT52" i="6"/>
  <c r="EP52" i="6" s="1"/>
  <c r="AT55" i="6"/>
  <c r="EP55" i="6" s="1"/>
  <c r="AT56" i="6"/>
  <c r="EP56" i="6" s="1"/>
  <c r="AT61" i="6"/>
  <c r="EP61" i="6" s="1"/>
  <c r="AT62" i="6"/>
  <c r="EP62" i="6" s="1"/>
  <c r="AT68" i="6"/>
  <c r="EP68" i="6" s="1"/>
  <c r="AT71" i="6"/>
  <c r="EP71" i="6" s="1"/>
  <c r="AT73" i="6"/>
  <c r="EP73" i="6" s="1"/>
  <c r="AT77" i="6"/>
  <c r="AT80" i="6"/>
  <c r="AT81" i="6"/>
  <c r="EP81" i="6" s="1"/>
  <c r="AT84" i="6"/>
  <c r="EP84" i="6" s="1"/>
  <c r="AT85" i="6"/>
  <c r="EP85" i="6" s="1"/>
  <c r="AT90" i="6"/>
  <c r="EP90" i="6" s="1"/>
  <c r="AT91" i="6"/>
  <c r="AT94" i="6"/>
  <c r="EP94" i="6" s="1"/>
  <c r="AT95" i="6"/>
  <c r="EP95" i="6" s="1"/>
  <c r="AT96" i="6"/>
  <c r="AT99" i="6"/>
  <c r="EP99" i="6" s="1"/>
  <c r="AT100" i="6"/>
  <c r="AT104" i="6"/>
  <c r="EP104" i="6" s="1"/>
  <c r="AT110" i="6"/>
  <c r="AT111" i="6"/>
  <c r="EP111" i="6" s="1"/>
  <c r="AT114" i="6"/>
  <c r="AT115" i="6"/>
  <c r="EP115" i="6" s="1"/>
  <c r="AT118" i="6"/>
  <c r="EP118" i="6" s="1"/>
  <c r="AT119" i="6"/>
  <c r="EP119" i="6" s="1"/>
  <c r="AT123" i="6"/>
  <c r="EP123" i="6" s="1"/>
  <c r="AT124" i="6"/>
  <c r="EP124" i="6" s="1"/>
  <c r="AT128" i="6"/>
  <c r="EP128" i="6" s="1"/>
  <c r="AT129" i="6"/>
  <c r="EP129" i="6" s="1"/>
  <c r="AT135" i="6"/>
  <c r="AT138" i="6"/>
  <c r="EP138" i="6" s="1"/>
  <c r="AT139" i="6"/>
  <c r="AT142" i="6"/>
  <c r="EP142" i="6" s="1"/>
  <c r="AT143" i="6"/>
  <c r="AT146" i="6"/>
  <c r="EP146" i="6" s="1"/>
  <c r="AT149" i="6"/>
  <c r="EP149" i="6" s="1"/>
  <c r="AT152" i="6"/>
  <c r="EP152" i="6" s="1"/>
  <c r="AT155" i="6"/>
  <c r="AT156" i="6"/>
  <c r="EP156" i="6" s="1"/>
  <c r="AT159" i="6"/>
  <c r="AT160" i="6"/>
  <c r="EP160" i="6" s="1"/>
  <c r="AT164" i="6"/>
  <c r="EP164" i="6" s="1"/>
  <c r="AT172" i="6"/>
  <c r="EP172" i="6" s="1"/>
  <c r="AT173" i="6"/>
  <c r="AT177" i="6"/>
  <c r="AT180" i="6"/>
  <c r="EP180" i="6" s="1"/>
  <c r="AT181" i="6"/>
  <c r="AT184" i="6"/>
  <c r="EP184" i="6" s="1"/>
  <c r="AT185" i="6"/>
  <c r="AT188" i="6"/>
  <c r="EP188" i="6" s="1"/>
  <c r="AT189" i="6"/>
  <c r="AT192" i="6"/>
  <c r="EP192" i="6" s="1"/>
  <c r="AT193" i="6"/>
  <c r="AT196" i="6"/>
  <c r="EP196" i="6" s="1"/>
  <c r="AT197" i="6"/>
  <c r="AT200" i="6"/>
  <c r="AT201" i="6"/>
  <c r="AT204" i="6"/>
  <c r="AT205" i="6"/>
  <c r="AT28" i="6"/>
  <c r="AT29" i="6"/>
  <c r="AT30" i="6"/>
  <c r="AS916" i="6"/>
  <c r="AS915" i="6"/>
  <c r="AS911" i="6"/>
  <c r="AS910" i="6"/>
  <c r="AS906" i="6"/>
  <c r="AS905" i="6"/>
  <c r="AS896" i="6"/>
  <c r="AS895" i="6"/>
  <c r="AS894" i="6"/>
  <c r="AS890" i="6"/>
  <c r="AS889" i="6"/>
  <c r="AS531" i="6"/>
  <c r="AS511" i="6" s="1"/>
  <c r="AS506" i="6"/>
  <c r="AS501" i="6"/>
  <c r="AS496" i="6"/>
  <c r="AS491" i="6"/>
  <c r="AS486" i="6"/>
  <c r="AS481" i="6"/>
  <c r="AS476" i="6"/>
  <c r="AS471" i="6"/>
  <c r="AS466" i="6"/>
  <c r="AS461" i="6"/>
  <c r="AS451" i="6"/>
  <c r="AS446" i="6"/>
  <c r="AT444" i="6"/>
  <c r="AS444" i="6"/>
  <c r="EO444" i="6" s="1"/>
  <c r="AT440" i="6"/>
  <c r="AS440" i="6"/>
  <c r="EO440" i="6" s="1"/>
  <c r="AT439" i="6"/>
  <c r="AU439" i="6" s="1"/>
  <c r="AS439" i="6"/>
  <c r="AT435" i="6"/>
  <c r="AS435" i="6"/>
  <c r="EO435" i="6" s="1"/>
  <c r="AT434" i="6"/>
  <c r="AU434" i="6" s="1"/>
  <c r="AS434" i="6"/>
  <c r="AT430" i="6"/>
  <c r="AS430" i="6"/>
  <c r="EO430" i="6" s="1"/>
  <c r="AT429" i="6"/>
  <c r="AU429" i="6" s="1"/>
  <c r="AS429" i="6"/>
  <c r="AT425" i="6"/>
  <c r="AS425" i="6"/>
  <c r="EO425" i="6" s="1"/>
  <c r="AT424" i="6"/>
  <c r="AU424" i="6" s="1"/>
  <c r="AS424" i="6"/>
  <c r="AT420" i="6"/>
  <c r="AS420" i="6"/>
  <c r="EO420" i="6" s="1"/>
  <c r="AT419" i="6"/>
  <c r="AU419" i="6" s="1"/>
  <c r="AS419" i="6"/>
  <c r="AT415" i="6"/>
  <c r="AS415" i="6"/>
  <c r="EO415" i="6" s="1"/>
  <c r="AT414" i="6"/>
  <c r="AU414" i="6" s="1"/>
  <c r="AS414" i="6"/>
  <c r="AT410" i="6"/>
  <c r="AS410" i="6"/>
  <c r="EO410" i="6" s="1"/>
  <c r="AT405" i="6"/>
  <c r="AS405" i="6"/>
  <c r="EO405" i="6" s="1"/>
  <c r="AT404" i="6"/>
  <c r="AU404" i="6" s="1"/>
  <c r="AS404" i="6"/>
  <c r="AT400" i="6"/>
  <c r="AS400" i="6"/>
  <c r="EO400" i="6" s="1"/>
  <c r="AT399" i="6"/>
  <c r="AU399" i="6" s="1"/>
  <c r="AS399" i="6"/>
  <c r="AT395" i="6"/>
  <c r="AS395" i="6"/>
  <c r="EO395" i="6" s="1"/>
  <c r="AT394" i="6"/>
  <c r="AU394" i="6" s="1"/>
  <c r="AS394" i="6"/>
  <c r="AT390" i="6"/>
  <c r="AS390" i="6"/>
  <c r="EO390" i="6" s="1"/>
  <c r="AT389" i="6"/>
  <c r="AS389" i="6"/>
  <c r="EO389" i="6" s="1"/>
  <c r="AT388" i="6"/>
  <c r="AS388" i="6"/>
  <c r="AT385" i="6"/>
  <c r="AS385" i="6"/>
  <c r="EO385" i="6" s="1"/>
  <c r="AT384" i="6"/>
  <c r="AS384" i="6"/>
  <c r="EO384" i="6" s="1"/>
  <c r="AT383" i="6"/>
  <c r="AS383" i="6"/>
  <c r="EO383" i="6" s="1"/>
  <c r="AT381" i="6"/>
  <c r="AS381" i="6"/>
  <c r="EO381" i="6" s="1"/>
  <c r="AT380" i="6"/>
  <c r="AS380" i="6"/>
  <c r="EO380" i="6" s="1"/>
  <c r="AT379" i="6"/>
  <c r="AS379" i="6"/>
  <c r="EO379" i="6" s="1"/>
  <c r="AT378" i="6"/>
  <c r="AS378" i="6"/>
  <c r="EO378" i="6" s="1"/>
  <c r="AT377" i="6"/>
  <c r="AS377" i="6"/>
  <c r="EO377" i="6" s="1"/>
  <c r="AT376" i="6"/>
  <c r="AS376" i="6"/>
  <c r="EO376" i="6" s="1"/>
  <c r="AT375" i="6"/>
  <c r="AS375" i="6"/>
  <c r="EO375" i="6" s="1"/>
  <c r="AT374" i="6"/>
  <c r="AS374" i="6"/>
  <c r="EO374" i="6" s="1"/>
  <c r="AT373" i="6"/>
  <c r="AS373" i="6"/>
  <c r="EO373" i="6" s="1"/>
  <c r="AT372" i="6"/>
  <c r="AS372" i="6"/>
  <c r="EO372" i="6" s="1"/>
  <c r="AT371" i="6"/>
  <c r="AS371" i="6"/>
  <c r="AT368" i="6"/>
  <c r="AS368" i="6"/>
  <c r="EO368" i="6" s="1"/>
  <c r="AT367" i="6"/>
  <c r="AS367" i="6"/>
  <c r="EO367" i="6" s="1"/>
  <c r="AT366" i="6"/>
  <c r="AS366" i="6"/>
  <c r="EO366" i="6" s="1"/>
  <c r="AT363" i="6"/>
  <c r="AS363" i="6"/>
  <c r="EO363" i="6" s="1"/>
  <c r="AT362" i="6"/>
  <c r="AS362" i="6"/>
  <c r="EO362" i="6" s="1"/>
  <c r="AT361" i="6"/>
  <c r="AS361" i="6"/>
  <c r="EO361" i="6" s="1"/>
  <c r="AT358" i="6"/>
  <c r="AS358" i="6"/>
  <c r="EO358" i="6" s="1"/>
  <c r="AT357" i="6"/>
  <c r="AS357" i="6"/>
  <c r="EO357" i="6" s="1"/>
  <c r="AT356" i="6"/>
  <c r="AS356" i="6"/>
  <c r="EO356" i="6" s="1"/>
  <c r="AT353" i="6"/>
  <c r="AS353" i="6"/>
  <c r="EO353" i="6" s="1"/>
  <c r="AT352" i="6"/>
  <c r="AS352" i="6"/>
  <c r="EO352" i="6" s="1"/>
  <c r="AT351" i="6"/>
  <c r="AS351" i="6"/>
  <c r="EO351" i="6" s="1"/>
  <c r="AT348" i="6"/>
  <c r="AS348" i="6"/>
  <c r="EO348" i="6" s="1"/>
  <c r="AT347" i="6"/>
  <c r="AS347" i="6"/>
  <c r="EO347" i="6" s="1"/>
  <c r="AT346" i="6"/>
  <c r="AS346" i="6"/>
  <c r="EO346" i="6" s="1"/>
  <c r="AT343" i="6"/>
  <c r="AS343" i="6"/>
  <c r="EO343" i="6" s="1"/>
  <c r="AT342" i="6"/>
  <c r="AS342" i="6"/>
  <c r="EO342" i="6" s="1"/>
  <c r="AT341" i="6"/>
  <c r="AS341" i="6"/>
  <c r="EO341" i="6" s="1"/>
  <c r="AT340" i="6"/>
  <c r="AS340" i="6"/>
  <c r="EO340" i="6" s="1"/>
  <c r="AT338" i="6"/>
  <c r="AS338" i="6"/>
  <c r="EO338" i="6" s="1"/>
  <c r="AT337" i="6"/>
  <c r="AS337" i="6"/>
  <c r="EO337" i="6" s="1"/>
  <c r="AT336" i="6"/>
  <c r="AS336" i="6"/>
  <c r="EO336" i="6" s="1"/>
  <c r="AT333" i="6"/>
  <c r="AS333" i="6"/>
  <c r="EO333" i="6" s="1"/>
  <c r="AT332" i="6"/>
  <c r="AS332" i="6"/>
  <c r="EO332" i="6" s="1"/>
  <c r="AT331" i="6"/>
  <c r="AS331" i="6"/>
  <c r="EO331" i="6" s="1"/>
  <c r="AT328" i="6"/>
  <c r="AS328" i="6"/>
  <c r="EO328" i="6" s="1"/>
  <c r="AT327" i="6"/>
  <c r="AS327" i="6"/>
  <c r="EO327" i="6" s="1"/>
  <c r="AT326" i="6"/>
  <c r="AS326" i="6"/>
  <c r="EO326" i="6" s="1"/>
  <c r="AT325" i="6"/>
  <c r="AS325" i="6"/>
  <c r="AT322" i="6"/>
  <c r="AS322" i="6"/>
  <c r="EO322" i="6" s="1"/>
  <c r="AT321" i="6"/>
  <c r="AS321" i="6"/>
  <c r="EO321" i="6" s="1"/>
  <c r="AT320" i="6"/>
  <c r="AS320" i="6"/>
  <c r="EO320" i="6" s="1"/>
  <c r="AT317" i="6"/>
  <c r="AS317" i="6"/>
  <c r="EO317" i="6" s="1"/>
  <c r="AT316" i="6"/>
  <c r="AS316" i="6"/>
  <c r="EO316" i="6" s="1"/>
  <c r="AT315" i="6"/>
  <c r="AS315" i="6"/>
  <c r="EO315" i="6" s="1"/>
  <c r="AT314" i="6"/>
  <c r="AS314" i="6"/>
  <c r="EO314" i="6" s="1"/>
  <c r="AT312" i="6"/>
  <c r="AS312" i="6"/>
  <c r="EO312" i="6" s="1"/>
  <c r="AT311" i="6"/>
  <c r="AS311" i="6"/>
  <c r="EO311" i="6" s="1"/>
  <c r="AT310" i="6"/>
  <c r="AS310" i="6"/>
  <c r="EO310" i="6" s="1"/>
  <c r="AT309" i="6"/>
  <c r="AS309" i="6"/>
  <c r="AT307" i="6"/>
  <c r="AS307" i="6"/>
  <c r="EO307" i="6" s="1"/>
  <c r="AT306" i="6"/>
  <c r="AS306" i="6"/>
  <c r="EO306" i="6" s="1"/>
  <c r="AT305" i="6"/>
  <c r="AS305" i="6"/>
  <c r="EO305" i="6" s="1"/>
  <c r="AT304" i="6"/>
  <c r="AS304" i="6"/>
  <c r="EO304" i="6" s="1"/>
  <c r="AT303" i="6"/>
  <c r="AS303" i="6"/>
  <c r="EO303" i="6" s="1"/>
  <c r="AT302" i="6"/>
  <c r="AS302" i="6"/>
  <c r="EO302" i="6" s="1"/>
  <c r="AT301" i="6"/>
  <c r="AS301" i="6"/>
  <c r="EO301" i="6" s="1"/>
  <c r="AT300" i="6"/>
  <c r="AS300" i="6"/>
  <c r="AT294" i="6"/>
  <c r="AS294" i="6"/>
  <c r="EO294" i="6" s="1"/>
  <c r="AT293" i="6"/>
  <c r="AS293" i="6"/>
  <c r="EO293" i="6" s="1"/>
  <c r="AT292" i="6"/>
  <c r="AS292" i="6"/>
  <c r="EO292" i="6" s="1"/>
  <c r="AT291" i="6"/>
  <c r="AS291" i="6"/>
  <c r="EO291" i="6" s="1"/>
  <c r="AT290" i="6"/>
  <c r="AS290" i="6"/>
  <c r="EO290" i="6" s="1"/>
  <c r="AT285" i="6"/>
  <c r="AS285" i="6"/>
  <c r="EO285" i="6" s="1"/>
  <c r="AT284" i="6"/>
  <c r="AS284" i="6"/>
  <c r="EO284" i="6" s="1"/>
  <c r="AT283" i="6"/>
  <c r="AS283" i="6"/>
  <c r="EO283" i="6" s="1"/>
  <c r="AT282" i="6"/>
  <c r="AS282" i="6"/>
  <c r="EO282" i="6" s="1"/>
  <c r="EO281" i="6"/>
  <c r="EO277" i="6"/>
  <c r="EO276" i="6"/>
  <c r="EO275" i="6"/>
  <c r="EO274" i="6"/>
  <c r="EO273" i="6"/>
  <c r="EO269" i="6"/>
  <c r="EO268" i="6"/>
  <c r="EO267" i="6"/>
  <c r="AT266" i="6"/>
  <c r="AS266" i="6"/>
  <c r="EO266" i="6" s="1"/>
  <c r="AT265" i="6"/>
  <c r="AS265" i="6"/>
  <c r="EO265" i="6" s="1"/>
  <c r="AT260" i="6"/>
  <c r="AS260" i="6"/>
  <c r="EO260" i="6" s="1"/>
  <c r="AT259" i="6"/>
  <c r="AS259" i="6"/>
  <c r="EO259" i="6" s="1"/>
  <c r="AT258" i="6"/>
  <c r="AS258" i="6"/>
  <c r="EO258" i="6" s="1"/>
  <c r="AT257" i="6"/>
  <c r="AS257" i="6"/>
  <c r="EO257" i="6" s="1"/>
  <c r="AT256" i="6"/>
  <c r="AS256" i="6"/>
  <c r="EO256" i="6" s="1"/>
  <c r="AT252" i="6"/>
  <c r="AS252" i="6"/>
  <c r="EO252" i="6" s="1"/>
  <c r="AT251" i="6"/>
  <c r="AS251" i="6"/>
  <c r="EO251" i="6" s="1"/>
  <c r="AT250" i="6"/>
  <c r="AS250" i="6"/>
  <c r="EO250" i="6" s="1"/>
  <c r="AT249" i="6"/>
  <c r="AS249" i="6"/>
  <c r="EO249" i="6" s="1"/>
  <c r="AT248" i="6"/>
  <c r="AS248" i="6"/>
  <c r="EO246" i="6"/>
  <c r="AS245" i="6"/>
  <c r="AS243" i="6"/>
  <c r="AS241" i="6"/>
  <c r="AS239" i="6"/>
  <c r="AS237" i="6"/>
  <c r="EO234" i="6"/>
  <c r="AS202" i="6"/>
  <c r="AS170" i="6"/>
  <c r="EO105" i="6"/>
  <c r="EO86" i="6"/>
  <c r="EO72" i="6"/>
  <c r="EO69" i="6"/>
  <c r="EO57" i="6"/>
  <c r="EO39" i="6"/>
  <c r="EM234" i="6"/>
  <c r="AM444" i="6"/>
  <c r="EM444" i="6" s="1"/>
  <c r="AM959" i="6"/>
  <c r="AM958" i="6"/>
  <c r="AM957" i="6"/>
  <c r="AM956" i="6"/>
  <c r="AM955" i="6"/>
  <c r="AM954" i="6"/>
  <c r="AM953" i="6"/>
  <c r="AM952" i="6"/>
  <c r="AM951" i="6"/>
  <c r="AM950" i="6"/>
  <c r="AM949" i="6"/>
  <c r="AM948" i="6"/>
  <c r="AM947" i="6"/>
  <c r="AM946" i="6"/>
  <c r="AM945" i="6"/>
  <c r="AM944" i="6"/>
  <c r="AM943" i="6"/>
  <c r="AM942" i="6"/>
  <c r="AM941" i="6"/>
  <c r="AM940" i="6"/>
  <c r="AM939" i="6"/>
  <c r="AM938" i="6"/>
  <c r="AM937" i="6"/>
  <c r="AM936" i="6"/>
  <c r="AM935" i="6"/>
  <c r="AM934" i="6"/>
  <c r="AM933" i="6"/>
  <c r="AM932" i="6"/>
  <c r="AM931" i="6"/>
  <c r="AM930" i="6"/>
  <c r="AM929" i="6"/>
  <c r="AM928" i="6"/>
  <c r="AM927" i="6"/>
  <c r="AM926" i="6"/>
  <c r="AM972" i="6"/>
  <c r="AM971" i="6"/>
  <c r="AM970" i="6"/>
  <c r="AM969" i="6"/>
  <c r="AM968" i="6"/>
  <c r="AM967" i="6"/>
  <c r="AM966" i="6"/>
  <c r="AM962" i="6"/>
  <c r="AM961" i="6"/>
  <c r="AM994" i="6"/>
  <c r="AM995" i="6"/>
  <c r="AM996" i="6"/>
  <c r="AM997" i="6"/>
  <c r="AM998" i="6"/>
  <c r="AM999" i="6"/>
  <c r="AM1000" i="6"/>
  <c r="AM1001" i="6"/>
  <c r="AM1002" i="6"/>
  <c r="AM1003" i="6"/>
  <c r="AM1004" i="6"/>
  <c r="AM1005" i="6"/>
  <c r="AM1006" i="6"/>
  <c r="AM1007" i="6"/>
  <c r="AM1008" i="6"/>
  <c r="AM1009" i="6"/>
  <c r="AM1010" i="6"/>
  <c r="AM1011" i="6"/>
  <c r="AM1012" i="6"/>
  <c r="AM1013" i="6"/>
  <c r="AM1014" i="6"/>
  <c r="AM1015" i="6"/>
  <c r="AM1016" i="6"/>
  <c r="AM1017" i="6"/>
  <c r="AM1018" i="6"/>
  <c r="AM1019" i="6"/>
  <c r="AM1021" i="6"/>
  <c r="AM1022" i="6"/>
  <c r="EM1022" i="6" s="1"/>
  <c r="AM1023" i="6"/>
  <c r="EM1023" i="6" s="1"/>
  <c r="AM1024" i="6"/>
  <c r="EM1024" i="6" s="1"/>
  <c r="EM1025" i="6"/>
  <c r="AM1029" i="6"/>
  <c r="EM1029" i="6" s="1"/>
  <c r="AM1030" i="6"/>
  <c r="EM1030" i="6" s="1"/>
  <c r="AM1031" i="6"/>
  <c r="EM1031" i="6" s="1"/>
  <c r="AM1032" i="6"/>
  <c r="EM1032" i="6" s="1"/>
  <c r="AM1033" i="6"/>
  <c r="EM1033" i="6" s="1"/>
  <c r="AM1037" i="6"/>
  <c r="EM1037" i="6" s="1"/>
  <c r="AM1038" i="6"/>
  <c r="EM1038" i="6" s="1"/>
  <c r="AM1039" i="6"/>
  <c r="EM1039" i="6" s="1"/>
  <c r="AM1040" i="6"/>
  <c r="EM1040" i="6" s="1"/>
  <c r="AM1042" i="6"/>
  <c r="EM1042" i="6" s="1"/>
  <c r="AM1043" i="6"/>
  <c r="EM1043" i="6" s="1"/>
  <c r="AM1044" i="6"/>
  <c r="EM1044" i="6" s="1"/>
  <c r="AM1047" i="6"/>
  <c r="EM1047" i="6" s="1"/>
  <c r="AM1048" i="6"/>
  <c r="EM1048" i="6" s="1"/>
  <c r="AM1052" i="6"/>
  <c r="EM1052" i="6" s="1"/>
  <c r="AM1053" i="6"/>
  <c r="EM1053" i="6" s="1"/>
  <c r="AM1057" i="6"/>
  <c r="EM1057" i="6" s="1"/>
  <c r="AM1058" i="6"/>
  <c r="EM1058" i="6" s="1"/>
  <c r="AM1064" i="6"/>
  <c r="EM1064" i="6" s="1"/>
  <c r="AM1065" i="6"/>
  <c r="EM1065" i="6" s="1"/>
  <c r="AM1072" i="6"/>
  <c r="EM1072" i="6" s="1"/>
  <c r="AM1078" i="6"/>
  <c r="AM1081" i="6"/>
  <c r="EM1081" i="6" s="1"/>
  <c r="AM1084" i="6"/>
  <c r="EM1084" i="6" s="1"/>
  <c r="EM1083" i="6" s="1"/>
  <c r="AM1086" i="6"/>
  <c r="AM1087" i="6"/>
  <c r="EM1087" i="6" s="1"/>
  <c r="AM1096" i="6"/>
  <c r="AM1095" i="6" s="1"/>
  <c r="AM1108" i="6"/>
  <c r="AM1109" i="6"/>
  <c r="EM1109" i="6" s="1"/>
  <c r="AM1119" i="6"/>
  <c r="EM1119" i="6" s="1"/>
  <c r="AM1127" i="6"/>
  <c r="EM1127" i="6" s="1"/>
  <c r="AM1130" i="6"/>
  <c r="EM1130" i="6" s="1"/>
  <c r="AN1131" i="6"/>
  <c r="AM1134" i="6"/>
  <c r="AM960" i="6" l="1"/>
  <c r="AS960" i="6"/>
  <c r="AY960" i="6"/>
  <c r="BE960" i="6"/>
  <c r="BE511" i="6"/>
  <c r="AS1020" i="6"/>
  <c r="AM1020" i="6"/>
  <c r="AY1020" i="6"/>
  <c r="BE1020" i="6"/>
  <c r="AY1107" i="6"/>
  <c r="AY1184" i="6" s="1"/>
  <c r="BE1107" i="6"/>
  <c r="BE1184" i="6" s="1"/>
  <c r="AS1107" i="6"/>
  <c r="AS1184" i="6" s="1"/>
  <c r="AY1085" i="6"/>
  <c r="AY1182" i="6" s="1"/>
  <c r="AM1085" i="6"/>
  <c r="EQ1139" i="6"/>
  <c r="EQ1138" i="6" s="1"/>
  <c r="EQ1190" i="6" s="1"/>
  <c r="AY1138" i="6"/>
  <c r="AY1190" i="6" s="1"/>
  <c r="BE1085" i="6"/>
  <c r="BE1182" i="6" s="1"/>
  <c r="AS1085" i="6"/>
  <c r="AS1182" i="6" s="1"/>
  <c r="BE886" i="6"/>
  <c r="BE1095" i="6"/>
  <c r="AY886" i="6"/>
  <c r="AS886" i="6"/>
  <c r="EM1108" i="6"/>
  <c r="BA247" i="6"/>
  <c r="AT247" i="6"/>
  <c r="AS247" i="6"/>
  <c r="BG247" i="6"/>
  <c r="AY1117" i="6"/>
  <c r="BE1117" i="6"/>
  <c r="AS1117" i="6"/>
  <c r="BG445" i="6"/>
  <c r="AS445" i="6"/>
  <c r="EQ461" i="6"/>
  <c r="AY445" i="6"/>
  <c r="EQ1086" i="6"/>
  <c r="EM1086" i="6"/>
  <c r="BA299" i="6"/>
  <c r="EO248" i="6"/>
  <c r="EO247" i="6" s="1"/>
  <c r="EO300" i="6"/>
  <c r="EO299" i="6" s="1"/>
  <c r="AS299" i="6"/>
  <c r="EP300" i="6"/>
  <c r="AT299" i="6"/>
  <c r="AY1175" i="6"/>
  <c r="AS893" i="6"/>
  <c r="BE893" i="6"/>
  <c r="BE1174" i="6" s="1"/>
  <c r="ES887" i="6"/>
  <c r="ES886" i="6" s="1"/>
  <c r="AU10" i="6"/>
  <c r="BA10" i="6"/>
  <c r="EN1131" i="6"/>
  <c r="AO1131" i="6"/>
  <c r="AT370" i="6"/>
  <c r="AT308" i="6"/>
  <c r="BA308" i="6"/>
  <c r="EO309" i="6"/>
  <c r="EO308" i="6" s="1"/>
  <c r="AS308" i="6"/>
  <c r="EO371" i="6"/>
  <c r="EO370" i="6" s="1"/>
  <c r="AS370" i="6"/>
  <c r="AS324" i="6"/>
  <c r="BA324" i="6"/>
  <c r="BG324" i="6"/>
  <c r="AT324" i="6"/>
  <c r="BA370" i="6"/>
  <c r="BG308" i="6"/>
  <c r="BG370" i="6"/>
  <c r="EO325" i="6"/>
  <c r="EO324" i="6" s="1"/>
  <c r="EP325" i="6"/>
  <c r="DW1174" i="6"/>
  <c r="DX1174" i="6"/>
  <c r="EM1078" i="6"/>
  <c r="EM1077" i="6" s="1"/>
  <c r="EM1179" i="6" s="1"/>
  <c r="AM1077" i="6"/>
  <c r="AM1179" i="6" s="1"/>
  <c r="EO1078" i="6"/>
  <c r="AS1077" i="6"/>
  <c r="AS1179" i="6" s="1"/>
  <c r="AY977" i="6"/>
  <c r="EQ978" i="6"/>
  <c r="EQ977" i="6" s="1"/>
  <c r="DX923" i="6"/>
  <c r="DX9" i="6" s="1"/>
  <c r="DW923" i="6"/>
  <c r="DW9" i="6" s="1"/>
  <c r="EO1092" i="6"/>
  <c r="EO1183" i="6" s="1"/>
  <c r="EM1138" i="6"/>
  <c r="EM1190" i="6" s="1"/>
  <c r="DZ234" i="6"/>
  <c r="DZ923" i="6" s="1"/>
  <c r="ET234" i="6"/>
  <c r="DY1175" i="6"/>
  <c r="BG235" i="6"/>
  <c r="BG10" i="6"/>
  <c r="BG27" i="6"/>
  <c r="EO446" i="6"/>
  <c r="ER446" i="6"/>
  <c r="EQ449" i="6"/>
  <c r="EQ889" i="6"/>
  <c r="EQ886" i="6" s="1"/>
  <c r="ES894" i="6"/>
  <c r="EO31" i="6"/>
  <c r="AS27" i="6"/>
  <c r="BA27" i="6"/>
  <c r="EQ894" i="6"/>
  <c r="ER887" i="6"/>
  <c r="BA235" i="6"/>
  <c r="EO237" i="6"/>
  <c r="AS235" i="6"/>
  <c r="EO211" i="6"/>
  <c r="BA207" i="6"/>
  <c r="BG207" i="6"/>
  <c r="BG735" i="6"/>
  <c r="BG794" i="6"/>
  <c r="BG860" i="6"/>
  <c r="BG624" i="6"/>
  <c r="BG730" i="6"/>
  <c r="BG719" i="6"/>
  <c r="BG755" i="6"/>
  <c r="BG804" i="6"/>
  <c r="BG871" i="6"/>
  <c r="ET691" i="6"/>
  <c r="BG725" i="6"/>
  <c r="BG765" i="6"/>
  <c r="BG832" i="6"/>
  <c r="BG615" i="6"/>
  <c r="BG775" i="6"/>
  <c r="BG847" i="6"/>
  <c r="BF1146" i="6"/>
  <c r="ES1146" i="6"/>
  <c r="AT1143" i="6"/>
  <c r="EO1143" i="6"/>
  <c r="AZ1143" i="6"/>
  <c r="EQ1143" i="6"/>
  <c r="BF1143" i="6"/>
  <c r="ES1143" i="6"/>
  <c r="EO512" i="6"/>
  <c r="ES512" i="6"/>
  <c r="ES511" i="6" s="1"/>
  <c r="BG644" i="6"/>
  <c r="BG601" i="6"/>
  <c r="BG664" i="6"/>
  <c r="BG790" i="6"/>
  <c r="BG800" i="6"/>
  <c r="BG754" i="6"/>
  <c r="BG784" i="6"/>
  <c r="BG635" i="6"/>
  <c r="ET641" i="6"/>
  <c r="BG640" i="6"/>
  <c r="BG670" i="6"/>
  <c r="BG749" i="6"/>
  <c r="BG770" i="6"/>
  <c r="BG645" i="6"/>
  <c r="BG739" i="6"/>
  <c r="AU641" i="6"/>
  <c r="BG605" i="6"/>
  <c r="BG649" i="6"/>
  <c r="BG695" i="6"/>
  <c r="BG729" i="6"/>
  <c r="BG619" i="6"/>
  <c r="BG660" i="6"/>
  <c r="BG680" i="6"/>
  <c r="BG705" i="6"/>
  <c r="BG744" i="6"/>
  <c r="BG764" i="6"/>
  <c r="BG780" i="6"/>
  <c r="BG866" i="6"/>
  <c r="BG674" i="6"/>
  <c r="BG699" i="6"/>
  <c r="BG791" i="6"/>
  <c r="BG809" i="6"/>
  <c r="ET701" i="6"/>
  <c r="BG609" i="6"/>
  <c r="BG629" i="6"/>
  <c r="BG684" i="6"/>
  <c r="BG721" i="6"/>
  <c r="BG734" i="6"/>
  <c r="BG745" i="6"/>
  <c r="BG760" i="6"/>
  <c r="BG774" i="6"/>
  <c r="BG785" i="6"/>
  <c r="BG799" i="6"/>
  <c r="BG824" i="6"/>
  <c r="BG854" i="6"/>
  <c r="ET671" i="6"/>
  <c r="ET731" i="6"/>
  <c r="BG594" i="6"/>
  <c r="BG610" i="6"/>
  <c r="BG625" i="6"/>
  <c r="BG655" i="6"/>
  <c r="BG689" i="6"/>
  <c r="BG704" i="6"/>
  <c r="BG714" i="6"/>
  <c r="BG621" i="6"/>
  <c r="BG630" i="6"/>
  <c r="BG665" i="6"/>
  <c r="BG679" i="6"/>
  <c r="BG690" i="6"/>
  <c r="BG700" i="6"/>
  <c r="BG710" i="6"/>
  <c r="BG720" i="6"/>
  <c r="BG560" i="6"/>
  <c r="BG574" i="6"/>
  <c r="BG580" i="6"/>
  <c r="BF611" i="6"/>
  <c r="ET611" i="6" s="1"/>
  <c r="BG559" i="6"/>
  <c r="BG589" i="6"/>
  <c r="BG570" i="6"/>
  <c r="BG549" i="6"/>
  <c r="BG599" i="6"/>
  <c r="BG569" i="6"/>
  <c r="BG584" i="6"/>
  <c r="BG600" i="6"/>
  <c r="BG564" i="6"/>
  <c r="BG579" i="6"/>
  <c r="BG590" i="6"/>
  <c r="BG614" i="6"/>
  <c r="BG554" i="6"/>
  <c r="BG565" i="6"/>
  <c r="BG575" i="6"/>
  <c r="BG585" i="6"/>
  <c r="BG595" i="6"/>
  <c r="BG604" i="6"/>
  <c r="BG620" i="6"/>
  <c r="BG626" i="6"/>
  <c r="BG634" i="6"/>
  <c r="BG650" i="6"/>
  <c r="BG659" i="6"/>
  <c r="BG669" i="6"/>
  <c r="BG675" i="6"/>
  <c r="BG685" i="6"/>
  <c r="BG694" i="6"/>
  <c r="BG709" i="6"/>
  <c r="BG715" i="6"/>
  <c r="BG724" i="6"/>
  <c r="BG740" i="6"/>
  <c r="BG750" i="6"/>
  <c r="BG759" i="6"/>
  <c r="BG769" i="6"/>
  <c r="BG779" i="6"/>
  <c r="BG789" i="6"/>
  <c r="BG795" i="6"/>
  <c r="BG805" i="6"/>
  <c r="AZ512" i="6"/>
  <c r="EQ512" i="6"/>
  <c r="AZ916" i="6"/>
  <c r="ER916" i="6" s="1"/>
  <c r="EQ916" i="6"/>
  <c r="AZ912" i="6"/>
  <c r="ER912" i="6" s="1"/>
  <c r="EQ912" i="6"/>
  <c r="AZ910" i="6"/>
  <c r="ER910" i="6" s="1"/>
  <c r="EQ910" i="6"/>
  <c r="AZ906" i="6"/>
  <c r="ER906" i="6" s="1"/>
  <c r="EQ906" i="6"/>
  <c r="AZ903" i="6"/>
  <c r="ER903" i="6" s="1"/>
  <c r="EQ903" i="6"/>
  <c r="AZ897" i="6"/>
  <c r="ER897" i="6" s="1"/>
  <c r="EQ897" i="6"/>
  <c r="AZ895" i="6"/>
  <c r="ER895" i="6" s="1"/>
  <c r="EQ895" i="6"/>
  <c r="AZ877" i="6"/>
  <c r="ER877" i="6" s="1"/>
  <c r="EQ877" i="6"/>
  <c r="AZ872" i="6"/>
  <c r="ER872" i="6" s="1"/>
  <c r="EQ872" i="6"/>
  <c r="AZ867" i="6"/>
  <c r="ER867" i="6" s="1"/>
  <c r="EQ867" i="6"/>
  <c r="AZ861" i="6"/>
  <c r="ER861" i="6" s="1"/>
  <c r="EQ861" i="6"/>
  <c r="AZ855" i="6"/>
  <c r="ER855" i="6" s="1"/>
  <c r="EQ855" i="6"/>
  <c r="AZ848" i="6"/>
  <c r="ER848" i="6" s="1"/>
  <c r="EQ848" i="6"/>
  <c r="AZ840" i="6"/>
  <c r="ER840" i="6" s="1"/>
  <c r="EQ840" i="6"/>
  <c r="AZ833" i="6"/>
  <c r="ER833" i="6" s="1"/>
  <c r="EQ833" i="6"/>
  <c r="AZ825" i="6"/>
  <c r="ER825" i="6" s="1"/>
  <c r="EQ825" i="6"/>
  <c r="AZ819" i="6"/>
  <c r="ER819" i="6" s="1"/>
  <c r="EQ819" i="6"/>
  <c r="AZ810" i="6"/>
  <c r="ER810" i="6" s="1"/>
  <c r="EQ810" i="6"/>
  <c r="ER806" i="6"/>
  <c r="EQ806" i="6"/>
  <c r="ER796" i="6"/>
  <c r="EQ796" i="6"/>
  <c r="ER786" i="6"/>
  <c r="EQ786" i="6"/>
  <c r="ER771" i="6"/>
  <c r="EQ771" i="6"/>
  <c r="ER761" i="6"/>
  <c r="EQ761" i="6"/>
  <c r="ER751" i="6"/>
  <c r="EQ751" i="6"/>
  <c r="ER741" i="6"/>
  <c r="EQ741" i="6"/>
  <c r="ER731" i="6"/>
  <c r="EQ731" i="6"/>
  <c r="ER721" i="6"/>
  <c r="EQ721" i="6"/>
  <c r="ER711" i="6"/>
  <c r="EQ711" i="6"/>
  <c r="ER701" i="6"/>
  <c r="EQ701" i="6"/>
  <c r="ER691" i="6"/>
  <c r="EQ691" i="6"/>
  <c r="ER681" i="6"/>
  <c r="EQ681" i="6"/>
  <c r="ER671" i="6"/>
  <c r="EQ671" i="6"/>
  <c r="ER661" i="6"/>
  <c r="EQ661" i="6"/>
  <c r="ER651" i="6"/>
  <c r="EQ651" i="6"/>
  <c r="ER641" i="6"/>
  <c r="EQ641" i="6"/>
  <c r="ER631" i="6"/>
  <c r="EQ631" i="6"/>
  <c r="AZ621" i="6"/>
  <c r="ER621" i="6" s="1"/>
  <c r="EQ621" i="6"/>
  <c r="AZ611" i="6"/>
  <c r="ER611" i="6" s="1"/>
  <c r="EQ611" i="6"/>
  <c r="AZ601" i="6"/>
  <c r="ER601" i="6" s="1"/>
  <c r="EQ601" i="6"/>
  <c r="AZ591" i="6"/>
  <c r="ER591" i="6" s="1"/>
  <c r="EQ591" i="6"/>
  <c r="AZ581" i="6"/>
  <c r="ER581" i="6" s="1"/>
  <c r="EQ581" i="6"/>
  <c r="ER571" i="6"/>
  <c r="EQ571" i="6"/>
  <c r="AZ561" i="6"/>
  <c r="ER561" i="6" s="1"/>
  <c r="EQ561" i="6"/>
  <c r="AZ551" i="6"/>
  <c r="ER551" i="6" s="1"/>
  <c r="EQ551" i="6"/>
  <c r="AZ541" i="6"/>
  <c r="ER541" i="6" s="1"/>
  <c r="EQ541" i="6"/>
  <c r="AZ531" i="6"/>
  <c r="ER531" i="6" s="1"/>
  <c r="EQ531" i="6"/>
  <c r="ER527" i="6"/>
  <c r="EQ527" i="6"/>
  <c r="ER518" i="6"/>
  <c r="EQ518" i="6"/>
  <c r="AZ926" i="6"/>
  <c r="ER926" i="6" s="1"/>
  <c r="EQ926" i="6"/>
  <c r="AZ972" i="6"/>
  <c r="ER972" i="6" s="1"/>
  <c r="EQ972" i="6"/>
  <c r="AZ970" i="6"/>
  <c r="ER970" i="6" s="1"/>
  <c r="EQ970" i="6"/>
  <c r="AZ968" i="6"/>
  <c r="ER968" i="6" s="1"/>
  <c r="EQ968" i="6"/>
  <c r="AZ966" i="6"/>
  <c r="ER966" i="6" s="1"/>
  <c r="EQ966" i="6"/>
  <c r="AZ962" i="6"/>
  <c r="ER962" i="6" s="1"/>
  <c r="EQ962" i="6"/>
  <c r="AZ959" i="6"/>
  <c r="ER959" i="6" s="1"/>
  <c r="EQ959" i="6"/>
  <c r="AZ957" i="6"/>
  <c r="ER957" i="6" s="1"/>
  <c r="EQ957" i="6"/>
  <c r="AZ955" i="6"/>
  <c r="ER955" i="6" s="1"/>
  <c r="EQ955" i="6"/>
  <c r="AZ953" i="6"/>
  <c r="ER953" i="6" s="1"/>
  <c r="EQ953" i="6"/>
  <c r="AZ951" i="6"/>
  <c r="ER951" i="6" s="1"/>
  <c r="EQ951" i="6"/>
  <c r="AZ949" i="6"/>
  <c r="ER949" i="6" s="1"/>
  <c r="EQ949" i="6"/>
  <c r="AZ947" i="6"/>
  <c r="ER947" i="6" s="1"/>
  <c r="EQ947" i="6"/>
  <c r="AZ945" i="6"/>
  <c r="ER945" i="6" s="1"/>
  <c r="EQ945" i="6"/>
  <c r="AZ943" i="6"/>
  <c r="ER943" i="6" s="1"/>
  <c r="EQ943" i="6"/>
  <c r="AZ941" i="6"/>
  <c r="ER941" i="6" s="1"/>
  <c r="EQ941" i="6"/>
  <c r="AZ939" i="6"/>
  <c r="ER939" i="6" s="1"/>
  <c r="EQ939" i="6"/>
  <c r="AZ937" i="6"/>
  <c r="ER937" i="6" s="1"/>
  <c r="EQ937" i="6"/>
  <c r="AZ935" i="6"/>
  <c r="ER935" i="6" s="1"/>
  <c r="EQ935" i="6"/>
  <c r="AZ933" i="6"/>
  <c r="ER933" i="6" s="1"/>
  <c r="EQ933" i="6"/>
  <c r="AZ931" i="6"/>
  <c r="ER931" i="6" s="1"/>
  <c r="EQ931" i="6"/>
  <c r="AZ929" i="6"/>
  <c r="ER929" i="6" s="1"/>
  <c r="EQ929" i="6"/>
  <c r="AZ927" i="6"/>
  <c r="ER927" i="6" s="1"/>
  <c r="EQ927" i="6"/>
  <c r="AZ1072" i="6"/>
  <c r="ER1072" i="6" s="1"/>
  <c r="EQ1072" i="6"/>
  <c r="AZ1066" i="6"/>
  <c r="ER1066" i="6" s="1"/>
  <c r="EQ1066" i="6"/>
  <c r="AZ1064" i="6"/>
  <c r="ER1064" i="6" s="1"/>
  <c r="EQ1064" i="6"/>
  <c r="AZ1058" i="6"/>
  <c r="ER1058" i="6" s="1"/>
  <c r="EQ1058" i="6"/>
  <c r="AZ1054" i="6"/>
  <c r="ER1054" i="6" s="1"/>
  <c r="EQ1054" i="6"/>
  <c r="AZ1052" i="6"/>
  <c r="ER1052" i="6" s="1"/>
  <c r="EQ1052" i="6"/>
  <c r="AZ1048" i="6"/>
  <c r="ER1048" i="6" s="1"/>
  <c r="EQ1048" i="6"/>
  <c r="AZ1044" i="6"/>
  <c r="ER1044" i="6" s="1"/>
  <c r="EQ1044" i="6"/>
  <c r="AZ1042" i="6"/>
  <c r="ER1042" i="6" s="1"/>
  <c r="EQ1042" i="6"/>
  <c r="AZ1039" i="6"/>
  <c r="ER1039" i="6" s="1"/>
  <c r="EQ1039" i="6"/>
  <c r="AZ1037" i="6"/>
  <c r="ER1037" i="6" s="1"/>
  <c r="EQ1037" i="6"/>
  <c r="AZ1032" i="6"/>
  <c r="ER1032" i="6" s="1"/>
  <c r="EQ1032" i="6"/>
  <c r="AZ1030" i="6"/>
  <c r="ER1030" i="6" s="1"/>
  <c r="EQ1030" i="6"/>
  <c r="AZ1025" i="6"/>
  <c r="ER1025" i="6" s="1"/>
  <c r="EQ1025" i="6"/>
  <c r="AZ1023" i="6"/>
  <c r="ER1023" i="6" s="1"/>
  <c r="EQ1023" i="6"/>
  <c r="AZ1021" i="6"/>
  <c r="EQ1021" i="6"/>
  <c r="AZ1018" i="6"/>
  <c r="ER1018" i="6" s="1"/>
  <c r="EQ1018" i="6"/>
  <c r="AZ1016" i="6"/>
  <c r="ER1016" i="6" s="1"/>
  <c r="EQ1016" i="6"/>
  <c r="AZ1014" i="6"/>
  <c r="ER1014" i="6" s="1"/>
  <c r="EQ1014" i="6"/>
  <c r="AZ1012" i="6"/>
  <c r="ER1012" i="6" s="1"/>
  <c r="EQ1012" i="6"/>
  <c r="AZ1010" i="6"/>
  <c r="ER1010" i="6" s="1"/>
  <c r="EQ1010" i="6"/>
  <c r="AZ1008" i="6"/>
  <c r="ER1008" i="6" s="1"/>
  <c r="EQ1008" i="6"/>
  <c r="AZ1006" i="6"/>
  <c r="ER1006" i="6" s="1"/>
  <c r="EQ1006" i="6"/>
  <c r="AZ1004" i="6"/>
  <c r="ER1004" i="6" s="1"/>
  <c r="EQ1004" i="6"/>
  <c r="AZ1002" i="6"/>
  <c r="ER1002" i="6" s="1"/>
  <c r="EQ1002" i="6"/>
  <c r="AZ1000" i="6"/>
  <c r="ER1000" i="6" s="1"/>
  <c r="EQ1000" i="6"/>
  <c r="AZ998" i="6"/>
  <c r="ER998" i="6" s="1"/>
  <c r="EQ998" i="6"/>
  <c r="AZ996" i="6"/>
  <c r="ER996" i="6" s="1"/>
  <c r="EQ996" i="6"/>
  <c r="AY1179" i="6"/>
  <c r="EQ1078" i="6"/>
  <c r="AZ1082" i="6"/>
  <c r="ER1082" i="6" s="1"/>
  <c r="EQ1082" i="6"/>
  <c r="AZ1088" i="6"/>
  <c r="ER1088" i="6" s="1"/>
  <c r="EQ1088" i="6"/>
  <c r="AZ1096" i="6"/>
  <c r="AZ1109" i="6"/>
  <c r="ER1109" i="6" s="1"/>
  <c r="EQ1109" i="6"/>
  <c r="AZ1118" i="6"/>
  <c r="EQ1118" i="6"/>
  <c r="AZ1120" i="6"/>
  <c r="ER1120" i="6" s="1"/>
  <c r="EQ1120" i="6"/>
  <c r="AZ1122" i="6"/>
  <c r="ER1122" i="6" s="1"/>
  <c r="EQ1122" i="6"/>
  <c r="AZ1135" i="6"/>
  <c r="ER1135" i="6" s="1"/>
  <c r="EQ1135" i="6"/>
  <c r="AZ1142" i="6"/>
  <c r="ER1142" i="6" s="1"/>
  <c r="EQ1142" i="6"/>
  <c r="AZ1144" i="6"/>
  <c r="ER1144" i="6" s="1"/>
  <c r="EQ1144" i="6"/>
  <c r="AZ1148" i="6"/>
  <c r="EQ1148" i="6"/>
  <c r="EQ1147" i="6" s="1"/>
  <c r="EQ1192" i="6" s="1"/>
  <c r="AZ915" i="6"/>
  <c r="ER915" i="6" s="1"/>
  <c r="EQ915" i="6"/>
  <c r="AZ911" i="6"/>
  <c r="ER911" i="6" s="1"/>
  <c r="EQ911" i="6"/>
  <c r="AZ907" i="6"/>
  <c r="ER907" i="6" s="1"/>
  <c r="EQ907" i="6"/>
  <c r="AZ905" i="6"/>
  <c r="ER905" i="6" s="1"/>
  <c r="EQ905" i="6"/>
  <c r="AZ900" i="6"/>
  <c r="ER900" i="6" s="1"/>
  <c r="EQ900" i="6"/>
  <c r="AZ896" i="6"/>
  <c r="ER896" i="6" s="1"/>
  <c r="EQ896" i="6"/>
  <c r="AZ814" i="6"/>
  <c r="ER814" i="6" s="1"/>
  <c r="EQ814" i="6"/>
  <c r="ER801" i="6"/>
  <c r="EQ801" i="6"/>
  <c r="ER791" i="6"/>
  <c r="EQ791" i="6"/>
  <c r="ER781" i="6"/>
  <c r="EQ781" i="6"/>
  <c r="ER766" i="6"/>
  <c r="EQ766" i="6"/>
  <c r="ER756" i="6"/>
  <c r="EQ756" i="6"/>
  <c r="ER746" i="6"/>
  <c r="EQ746" i="6"/>
  <c r="ER736" i="6"/>
  <c r="EQ736" i="6"/>
  <c r="ER726" i="6"/>
  <c r="EQ726" i="6"/>
  <c r="ER716" i="6"/>
  <c r="EQ716" i="6"/>
  <c r="ER706" i="6"/>
  <c r="EQ706" i="6"/>
  <c r="ER696" i="6"/>
  <c r="EQ696" i="6"/>
  <c r="ER686" i="6"/>
  <c r="EQ686" i="6"/>
  <c r="ER676" i="6"/>
  <c r="EQ676" i="6"/>
  <c r="ER666" i="6"/>
  <c r="EQ666" i="6"/>
  <c r="ER656" i="6"/>
  <c r="EQ656" i="6"/>
  <c r="ER646" i="6"/>
  <c r="EQ646" i="6"/>
  <c r="ER636" i="6"/>
  <c r="EQ636" i="6"/>
  <c r="AZ626" i="6"/>
  <c r="ER626" i="6" s="1"/>
  <c r="EQ626" i="6"/>
  <c r="AZ616" i="6"/>
  <c r="ER616" i="6" s="1"/>
  <c r="EQ616" i="6"/>
  <c r="AZ606" i="6"/>
  <c r="ER606" i="6" s="1"/>
  <c r="EQ606" i="6"/>
  <c r="AZ596" i="6"/>
  <c r="ER596" i="6" s="1"/>
  <c r="EQ596" i="6"/>
  <c r="AZ586" i="6"/>
  <c r="ER586" i="6" s="1"/>
  <c r="EQ586" i="6"/>
  <c r="AZ576" i="6"/>
  <c r="ER576" i="6" s="1"/>
  <c r="EQ576" i="6"/>
  <c r="ER566" i="6"/>
  <c r="EQ566" i="6"/>
  <c r="AZ556" i="6"/>
  <c r="ER556" i="6" s="1"/>
  <c r="EQ556" i="6"/>
  <c r="AZ546" i="6"/>
  <c r="ER546" i="6" s="1"/>
  <c r="EQ546" i="6"/>
  <c r="AZ537" i="6"/>
  <c r="ER537" i="6" s="1"/>
  <c r="EQ537" i="6"/>
  <c r="AZ534" i="6"/>
  <c r="ER534" i="6" s="1"/>
  <c r="EQ534" i="6"/>
  <c r="AZ529" i="6"/>
  <c r="ER529" i="6" s="1"/>
  <c r="EQ529" i="6"/>
  <c r="ER522" i="6"/>
  <c r="EQ522" i="6"/>
  <c r="ER776" i="6"/>
  <c r="EQ776" i="6"/>
  <c r="AZ978" i="6"/>
  <c r="ER978" i="6" s="1"/>
  <c r="AZ971" i="6"/>
  <c r="ER971" i="6" s="1"/>
  <c r="EQ971" i="6"/>
  <c r="AZ969" i="6"/>
  <c r="ER969" i="6" s="1"/>
  <c r="EQ969" i="6"/>
  <c r="AZ967" i="6"/>
  <c r="ER967" i="6" s="1"/>
  <c r="EQ967" i="6"/>
  <c r="AZ963" i="6"/>
  <c r="ER963" i="6" s="1"/>
  <c r="EQ963" i="6"/>
  <c r="AZ961" i="6"/>
  <c r="AZ960" i="6" s="1"/>
  <c r="EQ961" i="6"/>
  <c r="EQ960" i="6" s="1"/>
  <c r="AZ958" i="6"/>
  <c r="ER958" i="6" s="1"/>
  <c r="EQ958" i="6"/>
  <c r="AZ956" i="6"/>
  <c r="ER956" i="6" s="1"/>
  <c r="EQ956" i="6"/>
  <c r="AZ954" i="6"/>
  <c r="ER954" i="6" s="1"/>
  <c r="EQ954" i="6"/>
  <c r="AZ952" i="6"/>
  <c r="ER952" i="6" s="1"/>
  <c r="EQ952" i="6"/>
  <c r="AZ950" i="6"/>
  <c r="ER950" i="6" s="1"/>
  <c r="EQ950" i="6"/>
  <c r="AZ948" i="6"/>
  <c r="ER948" i="6" s="1"/>
  <c r="EQ948" i="6"/>
  <c r="AZ946" i="6"/>
  <c r="ER946" i="6" s="1"/>
  <c r="EQ946" i="6"/>
  <c r="AZ944" i="6"/>
  <c r="ER944" i="6" s="1"/>
  <c r="EQ944" i="6"/>
  <c r="AZ942" i="6"/>
  <c r="ER942" i="6" s="1"/>
  <c r="EQ942" i="6"/>
  <c r="AZ940" i="6"/>
  <c r="ER940" i="6" s="1"/>
  <c r="EQ940" i="6"/>
  <c r="AZ938" i="6"/>
  <c r="ER938" i="6" s="1"/>
  <c r="EQ938" i="6"/>
  <c r="AZ936" i="6"/>
  <c r="ER936" i="6" s="1"/>
  <c r="EQ936" i="6"/>
  <c r="AZ934" i="6"/>
  <c r="ER934" i="6" s="1"/>
  <c r="EQ934" i="6"/>
  <c r="AZ932" i="6"/>
  <c r="ER932" i="6" s="1"/>
  <c r="EQ932" i="6"/>
  <c r="AZ930" i="6"/>
  <c r="ER930" i="6" s="1"/>
  <c r="EQ930" i="6"/>
  <c r="AZ928" i="6"/>
  <c r="ER928" i="6" s="1"/>
  <c r="EQ928" i="6"/>
  <c r="AZ994" i="6"/>
  <c r="ER994" i="6" s="1"/>
  <c r="EQ994" i="6"/>
  <c r="AZ1067" i="6"/>
  <c r="ER1067" i="6" s="1"/>
  <c r="EQ1067" i="6"/>
  <c r="AZ1065" i="6"/>
  <c r="ER1065" i="6" s="1"/>
  <c r="EQ1065" i="6"/>
  <c r="AZ1059" i="6"/>
  <c r="ER1059" i="6" s="1"/>
  <c r="EQ1059" i="6"/>
  <c r="AZ1057" i="6"/>
  <c r="ER1057" i="6" s="1"/>
  <c r="EQ1057" i="6"/>
  <c r="AZ1053" i="6"/>
  <c r="ER1053" i="6" s="1"/>
  <c r="EQ1053" i="6"/>
  <c r="AZ1049" i="6"/>
  <c r="ER1049" i="6" s="1"/>
  <c r="EQ1049" i="6"/>
  <c r="AZ1047" i="6"/>
  <c r="ER1047" i="6" s="1"/>
  <c r="EQ1047" i="6"/>
  <c r="AZ1043" i="6"/>
  <c r="ER1043" i="6" s="1"/>
  <c r="EQ1043" i="6"/>
  <c r="AZ1040" i="6"/>
  <c r="ER1040" i="6" s="1"/>
  <c r="EQ1040" i="6"/>
  <c r="AZ1038" i="6"/>
  <c r="ER1038" i="6" s="1"/>
  <c r="EQ1038" i="6"/>
  <c r="AZ1033" i="6"/>
  <c r="ER1033" i="6" s="1"/>
  <c r="EQ1033" i="6"/>
  <c r="AZ1031" i="6"/>
  <c r="ER1031" i="6" s="1"/>
  <c r="EQ1031" i="6"/>
  <c r="AZ1029" i="6"/>
  <c r="ER1029" i="6" s="1"/>
  <c r="EQ1029" i="6"/>
  <c r="AZ1024" i="6"/>
  <c r="ER1024" i="6" s="1"/>
  <c r="EQ1024" i="6"/>
  <c r="AZ1022" i="6"/>
  <c r="ER1022" i="6" s="1"/>
  <c r="EQ1022" i="6"/>
  <c r="AZ1019" i="6"/>
  <c r="ER1019" i="6" s="1"/>
  <c r="EQ1019" i="6"/>
  <c r="AZ1017" i="6"/>
  <c r="ER1017" i="6" s="1"/>
  <c r="EQ1017" i="6"/>
  <c r="AZ1015" i="6"/>
  <c r="ER1015" i="6" s="1"/>
  <c r="EQ1015" i="6"/>
  <c r="AZ1013" i="6"/>
  <c r="ER1013" i="6" s="1"/>
  <c r="EQ1013" i="6"/>
  <c r="AZ1011" i="6"/>
  <c r="ER1011" i="6" s="1"/>
  <c r="EQ1011" i="6"/>
  <c r="AZ1009" i="6"/>
  <c r="ER1009" i="6" s="1"/>
  <c r="EQ1009" i="6"/>
  <c r="AZ1007" i="6"/>
  <c r="ER1007" i="6" s="1"/>
  <c r="EQ1007" i="6"/>
  <c r="AZ1005" i="6"/>
  <c r="ER1005" i="6" s="1"/>
  <c r="EQ1005" i="6"/>
  <c r="AZ1003" i="6"/>
  <c r="ER1003" i="6" s="1"/>
  <c r="EQ1003" i="6"/>
  <c r="AZ1001" i="6"/>
  <c r="ER1001" i="6" s="1"/>
  <c r="EQ1001" i="6"/>
  <c r="AZ999" i="6"/>
  <c r="ER999" i="6" s="1"/>
  <c r="EQ999" i="6"/>
  <c r="AZ997" i="6"/>
  <c r="ER997" i="6" s="1"/>
  <c r="EQ997" i="6"/>
  <c r="AZ995" i="6"/>
  <c r="ER995" i="6" s="1"/>
  <c r="EQ995" i="6"/>
  <c r="AZ1081" i="6"/>
  <c r="ER1081" i="6" s="1"/>
  <c r="EQ1081" i="6"/>
  <c r="AZ1084" i="6"/>
  <c r="ER1084" i="6" s="1"/>
  <c r="ER1083" i="6" s="1"/>
  <c r="ER1181" i="6" s="1"/>
  <c r="EQ1084" i="6"/>
  <c r="EQ1083" i="6" s="1"/>
  <c r="EQ1181" i="6" s="1"/>
  <c r="AZ1087" i="6"/>
  <c r="ER1087" i="6" s="1"/>
  <c r="EQ1087" i="6"/>
  <c r="AZ1108" i="6"/>
  <c r="EQ1108" i="6"/>
  <c r="AZ1110" i="6"/>
  <c r="BA1110" i="6" s="1"/>
  <c r="AZ1119" i="6"/>
  <c r="ER1119" i="6" s="1"/>
  <c r="EQ1119" i="6"/>
  <c r="AZ1121" i="6"/>
  <c r="ER1121" i="6" s="1"/>
  <c r="EQ1121" i="6"/>
  <c r="AZ1127" i="6"/>
  <c r="ER1127" i="6" s="1"/>
  <c r="ER1126" i="6" s="1"/>
  <c r="ER1186" i="6" s="1"/>
  <c r="EQ1127" i="6"/>
  <c r="EQ1126" i="6" s="1"/>
  <c r="EQ1186" i="6" s="1"/>
  <c r="AZ1134" i="6"/>
  <c r="ER1134" i="6" s="1"/>
  <c r="EQ1134" i="6"/>
  <c r="AZ1137" i="6"/>
  <c r="AZ1136" i="6" s="1"/>
  <c r="AZ1189" i="6" s="1"/>
  <c r="AZ1141" i="6"/>
  <c r="ER1141" i="6" s="1"/>
  <c r="EQ1141" i="6"/>
  <c r="AZ1145" i="6"/>
  <c r="ER1145" i="6" s="1"/>
  <c r="EQ1145" i="6"/>
  <c r="AZ1139" i="6"/>
  <c r="ER1139" i="6" s="1"/>
  <c r="ER1138" i="6" s="1"/>
  <c r="ER1190" i="6" s="1"/>
  <c r="AZ917" i="6"/>
  <c r="ER917" i="6" s="1"/>
  <c r="AZ1093" i="6"/>
  <c r="BA1093" i="6" s="1"/>
  <c r="BA1092" i="6" s="1"/>
  <c r="BA1183" i="6" s="1"/>
  <c r="EQ1183" i="6"/>
  <c r="BF1094" i="6"/>
  <c r="ES1094" i="6"/>
  <c r="ES1092" i="6" s="1"/>
  <c r="ES1183" i="6" s="1"/>
  <c r="AM1126" i="6"/>
  <c r="AM1186" i="6" s="1"/>
  <c r="EM1126" i="6"/>
  <c r="EM1186" i="6" s="1"/>
  <c r="AN1134" i="6"/>
  <c r="EM1134" i="6"/>
  <c r="AN1130" i="6"/>
  <c r="AN1119" i="6"/>
  <c r="AN1108" i="6"/>
  <c r="AN1087" i="6"/>
  <c r="AN1084" i="6"/>
  <c r="AO1084" i="6" s="1"/>
  <c r="EM1181" i="6"/>
  <c r="AN1078" i="6"/>
  <c r="AO1078" i="6" s="1"/>
  <c r="AN1065" i="6"/>
  <c r="AN1058" i="6"/>
  <c r="AN1053" i="6"/>
  <c r="AN1048" i="6"/>
  <c r="AN1044" i="6"/>
  <c r="AN1042" i="6"/>
  <c r="AN1039" i="6"/>
  <c r="AN1037" i="6"/>
  <c r="AN1032" i="6"/>
  <c r="AN1030" i="6"/>
  <c r="AN1025" i="6"/>
  <c r="AN1023" i="6"/>
  <c r="AN1021" i="6"/>
  <c r="EM1021" i="6"/>
  <c r="EM1020" i="6" s="1"/>
  <c r="AN1018" i="6"/>
  <c r="AO1018" i="6" s="1"/>
  <c r="EM1018" i="6"/>
  <c r="AN1016" i="6"/>
  <c r="AO1016" i="6" s="1"/>
  <c r="EM1016" i="6"/>
  <c r="AN1014" i="6"/>
  <c r="AO1014" i="6" s="1"/>
  <c r="EM1014" i="6"/>
  <c r="AN1012" i="6"/>
  <c r="AO1012" i="6" s="1"/>
  <c r="EM1012" i="6"/>
  <c r="AN1010" i="6"/>
  <c r="AO1010" i="6" s="1"/>
  <c r="EM1010" i="6"/>
  <c r="AN1008" i="6"/>
  <c r="AO1008" i="6" s="1"/>
  <c r="EM1008" i="6"/>
  <c r="AN1006" i="6"/>
  <c r="AO1006" i="6" s="1"/>
  <c r="EM1006" i="6"/>
  <c r="AN1004" i="6"/>
  <c r="AO1004" i="6" s="1"/>
  <c r="EM1004" i="6"/>
  <c r="AN1002" i="6"/>
  <c r="AO1002" i="6" s="1"/>
  <c r="EM1002" i="6"/>
  <c r="AN1000" i="6"/>
  <c r="AO1000" i="6" s="1"/>
  <c r="EM1000" i="6"/>
  <c r="AN998" i="6"/>
  <c r="AO998" i="6" s="1"/>
  <c r="EM998" i="6"/>
  <c r="AN996" i="6"/>
  <c r="AO996" i="6" s="1"/>
  <c r="EM996" i="6"/>
  <c r="AN994" i="6"/>
  <c r="AO994" i="6" s="1"/>
  <c r="EM994" i="6"/>
  <c r="AN962" i="6"/>
  <c r="AO962" i="6" s="1"/>
  <c r="EM962" i="6"/>
  <c r="AN966" i="6"/>
  <c r="AO966" i="6" s="1"/>
  <c r="EM966" i="6"/>
  <c r="AN968" i="6"/>
  <c r="AO968" i="6" s="1"/>
  <c r="EM968" i="6"/>
  <c r="AN970" i="6"/>
  <c r="AO970" i="6" s="1"/>
  <c r="EM970" i="6"/>
  <c r="AN972" i="6"/>
  <c r="AO972" i="6" s="1"/>
  <c r="EM972" i="6"/>
  <c r="AN927" i="6"/>
  <c r="AO927" i="6" s="1"/>
  <c r="EM927" i="6"/>
  <c r="AN929" i="6"/>
  <c r="AO929" i="6" s="1"/>
  <c r="EM929" i="6"/>
  <c r="AN931" i="6"/>
  <c r="AO931" i="6" s="1"/>
  <c r="EM931" i="6"/>
  <c r="AN933" i="6"/>
  <c r="AO933" i="6" s="1"/>
  <c r="EM933" i="6"/>
  <c r="AN935" i="6"/>
  <c r="AO935" i="6" s="1"/>
  <c r="EM935" i="6"/>
  <c r="AN937" i="6"/>
  <c r="AO937" i="6" s="1"/>
  <c r="EM937" i="6"/>
  <c r="AN939" i="6"/>
  <c r="AO939" i="6" s="1"/>
  <c r="EM939" i="6"/>
  <c r="AN941" i="6"/>
  <c r="AO941" i="6" s="1"/>
  <c r="EM941" i="6"/>
  <c r="AN943" i="6"/>
  <c r="AO943" i="6" s="1"/>
  <c r="EM943" i="6"/>
  <c r="AN945" i="6"/>
  <c r="AO945" i="6" s="1"/>
  <c r="EM945" i="6"/>
  <c r="AN947" i="6"/>
  <c r="AO947" i="6" s="1"/>
  <c r="EM947" i="6"/>
  <c r="AN949" i="6"/>
  <c r="AO949" i="6" s="1"/>
  <c r="EM949" i="6"/>
  <c r="AN951" i="6"/>
  <c r="AO951" i="6" s="1"/>
  <c r="EM951" i="6"/>
  <c r="AN953" i="6"/>
  <c r="AO953" i="6" s="1"/>
  <c r="EM953" i="6"/>
  <c r="AN955" i="6"/>
  <c r="AO955" i="6" s="1"/>
  <c r="EM955" i="6"/>
  <c r="AN957" i="6"/>
  <c r="AO957" i="6" s="1"/>
  <c r="EM957" i="6"/>
  <c r="AN959" i="6"/>
  <c r="AO959" i="6" s="1"/>
  <c r="EM959" i="6"/>
  <c r="AT972" i="6"/>
  <c r="EO972" i="6"/>
  <c r="AT970" i="6"/>
  <c r="EO970" i="6"/>
  <c r="AT968" i="6"/>
  <c r="EO968" i="6"/>
  <c r="AT966" i="6"/>
  <c r="EO966" i="6"/>
  <c r="AT962" i="6"/>
  <c r="EO962" i="6"/>
  <c r="AT959" i="6"/>
  <c r="EP959" i="6" s="1"/>
  <c r="EO959" i="6"/>
  <c r="AT957" i="6"/>
  <c r="EO957" i="6"/>
  <c r="AT955" i="6"/>
  <c r="EO955" i="6"/>
  <c r="AT953" i="6"/>
  <c r="EO953" i="6"/>
  <c r="AT951" i="6"/>
  <c r="EO951" i="6"/>
  <c r="AT949" i="6"/>
  <c r="EO949" i="6"/>
  <c r="AT947" i="6"/>
  <c r="EO947" i="6"/>
  <c r="AT945" i="6"/>
  <c r="EO945" i="6"/>
  <c r="AT943" i="6"/>
  <c r="EO943" i="6"/>
  <c r="AT941" i="6"/>
  <c r="EO941" i="6"/>
  <c r="AT939" i="6"/>
  <c r="AT937" i="6"/>
  <c r="EO937" i="6"/>
  <c r="AT935" i="6"/>
  <c r="EO935" i="6"/>
  <c r="AT933" i="6"/>
  <c r="EO933" i="6"/>
  <c r="AT931" i="6"/>
  <c r="EO931" i="6"/>
  <c r="AT929" i="6"/>
  <c r="EO929" i="6"/>
  <c r="AT927" i="6"/>
  <c r="EO927" i="6"/>
  <c r="AT994" i="6"/>
  <c r="EO994" i="6"/>
  <c r="AT1018" i="6"/>
  <c r="EO1018" i="6"/>
  <c r="AT1016" i="6"/>
  <c r="EO1016" i="6"/>
  <c r="AT1014" i="6"/>
  <c r="EO1014" i="6"/>
  <c r="AT1012" i="6"/>
  <c r="EO1012" i="6"/>
  <c r="AT1010" i="6"/>
  <c r="EO1010" i="6"/>
  <c r="AT1008" i="6"/>
  <c r="EO1008" i="6"/>
  <c r="AT1006" i="6"/>
  <c r="EO1006" i="6"/>
  <c r="AT1004" i="6"/>
  <c r="EO1004" i="6"/>
  <c r="AT1002" i="6"/>
  <c r="EO1002" i="6"/>
  <c r="AT1000" i="6"/>
  <c r="EO1000" i="6"/>
  <c r="AT998" i="6"/>
  <c r="EO998" i="6"/>
  <c r="AT996" i="6"/>
  <c r="EO996" i="6"/>
  <c r="AT1021" i="6"/>
  <c r="EO1021" i="6"/>
  <c r="AT1067" i="6"/>
  <c r="EO1067" i="6"/>
  <c r="AT1065" i="6"/>
  <c r="EO1065" i="6"/>
  <c r="AT1059" i="6"/>
  <c r="EO1059" i="6"/>
  <c r="AT1057" i="6"/>
  <c r="EO1057" i="6"/>
  <c r="AT1053" i="6"/>
  <c r="EO1053" i="6"/>
  <c r="AT1049" i="6"/>
  <c r="EO1049" i="6"/>
  <c r="AT1047" i="6"/>
  <c r="EO1047" i="6"/>
  <c r="AT1043" i="6"/>
  <c r="EO1043" i="6"/>
  <c r="AT1040" i="6"/>
  <c r="EO1040" i="6"/>
  <c r="AT1038" i="6"/>
  <c r="EO1038" i="6"/>
  <c r="AT1033" i="6"/>
  <c r="EO1033" i="6"/>
  <c r="AT1031" i="6"/>
  <c r="EO1031" i="6"/>
  <c r="AT1029" i="6"/>
  <c r="EO1029" i="6"/>
  <c r="AT1024" i="6"/>
  <c r="EO1024" i="6"/>
  <c r="AT1022" i="6"/>
  <c r="EP1022" i="6" s="1"/>
  <c r="EO1022" i="6"/>
  <c r="AT1084" i="6"/>
  <c r="AT1083" i="6" s="1"/>
  <c r="AT1181" i="6" s="1"/>
  <c r="EO1084" i="6"/>
  <c r="EO1083" i="6" s="1"/>
  <c r="EO1181" i="6" s="1"/>
  <c r="AT1087" i="6"/>
  <c r="EO1087" i="6"/>
  <c r="AT1093" i="6"/>
  <c r="EP1093" i="6" s="1"/>
  <c r="AT1108" i="6"/>
  <c r="EO1108" i="6"/>
  <c r="AT1110" i="6"/>
  <c r="AT1119" i="6"/>
  <c r="EO1119" i="6"/>
  <c r="AT1121" i="6"/>
  <c r="EO1121" i="6"/>
  <c r="AT1127" i="6"/>
  <c r="AT1126" i="6" s="1"/>
  <c r="AT1186" i="6" s="1"/>
  <c r="EO1126" i="6"/>
  <c r="EO1186" i="6" s="1"/>
  <c r="AT1137" i="6"/>
  <c r="AT1136" i="6" s="1"/>
  <c r="AT1189" i="6" s="1"/>
  <c r="AT1141" i="6"/>
  <c r="EP1141" i="6" s="1"/>
  <c r="EO1141" i="6"/>
  <c r="AT1145" i="6"/>
  <c r="EO1145" i="6"/>
  <c r="ES978" i="6"/>
  <c r="ES977" i="6" s="1"/>
  <c r="BF971" i="6"/>
  <c r="ES971" i="6"/>
  <c r="BF969" i="6"/>
  <c r="ES969" i="6"/>
  <c r="BF967" i="6"/>
  <c r="ES967" i="6"/>
  <c r="BF963" i="6"/>
  <c r="ES963" i="6"/>
  <c r="BF961" i="6"/>
  <c r="ES961" i="6"/>
  <c r="BF958" i="6"/>
  <c r="ES958" i="6"/>
  <c r="BF956" i="6"/>
  <c r="ES956" i="6"/>
  <c r="BF954" i="6"/>
  <c r="ES954" i="6"/>
  <c r="BF952" i="6"/>
  <c r="ES952" i="6"/>
  <c r="BF950" i="6"/>
  <c r="ES950" i="6"/>
  <c r="BF948" i="6"/>
  <c r="ES948" i="6"/>
  <c r="BF946" i="6"/>
  <c r="ES946" i="6"/>
  <c r="BF944" i="6"/>
  <c r="ES944" i="6"/>
  <c r="BF942" i="6"/>
  <c r="ES942" i="6"/>
  <c r="BF940" i="6"/>
  <c r="ES940" i="6"/>
  <c r="BF938" i="6"/>
  <c r="ES938" i="6"/>
  <c r="BF936" i="6"/>
  <c r="ES936" i="6"/>
  <c r="BF934" i="6"/>
  <c r="ES934" i="6"/>
  <c r="BF932" i="6"/>
  <c r="ES932" i="6"/>
  <c r="BF930" i="6"/>
  <c r="ES930" i="6"/>
  <c r="BF928" i="6"/>
  <c r="ES928" i="6"/>
  <c r="BF994" i="6"/>
  <c r="ES994" i="6"/>
  <c r="BF1144" i="6"/>
  <c r="ES1144" i="6"/>
  <c r="BF1142" i="6"/>
  <c r="ES1142" i="6"/>
  <c r="BF1139" i="6"/>
  <c r="ET1139" i="6" s="1"/>
  <c r="ET1138" i="6" s="1"/>
  <c r="ET1190" i="6" s="1"/>
  <c r="BF1135" i="6"/>
  <c r="ES1135" i="6"/>
  <c r="ES1133" i="6" s="1"/>
  <c r="ES1188" i="6" s="1"/>
  <c r="BF1132" i="6"/>
  <c r="ES1132" i="6"/>
  <c r="BF1127" i="6"/>
  <c r="BF1126" i="6" s="1"/>
  <c r="BF1186" i="6" s="1"/>
  <c r="ES1127" i="6"/>
  <c r="ES1126" i="6" s="1"/>
  <c r="ES1186" i="6" s="1"/>
  <c r="BF1121" i="6"/>
  <c r="BF1119" i="6"/>
  <c r="ES1119" i="6"/>
  <c r="BF1110" i="6"/>
  <c r="ES1110" i="6"/>
  <c r="BF1108" i="6"/>
  <c r="ES1108" i="6"/>
  <c r="BF1096" i="6"/>
  <c r="ES1096" i="6"/>
  <c r="BF1093" i="6"/>
  <c r="ET1093" i="6" s="1"/>
  <c r="BF1087" i="6"/>
  <c r="ES1087" i="6"/>
  <c r="BF1084" i="6"/>
  <c r="BF1083" i="6" s="1"/>
  <c r="BF1181" i="6" s="1"/>
  <c r="ES1084" i="6"/>
  <c r="ES1083" i="6" s="1"/>
  <c r="ES1181" i="6" s="1"/>
  <c r="BF1072" i="6"/>
  <c r="ES1072" i="6"/>
  <c r="BF1066" i="6"/>
  <c r="ES1066" i="6"/>
  <c r="BF1064" i="6"/>
  <c r="ES1064" i="6"/>
  <c r="BF1058" i="6"/>
  <c r="ES1058" i="6"/>
  <c r="BF1054" i="6"/>
  <c r="ES1054" i="6"/>
  <c r="BF1052" i="6"/>
  <c r="ES1052" i="6"/>
  <c r="BF1048" i="6"/>
  <c r="ES1048" i="6"/>
  <c r="BF1044" i="6"/>
  <c r="ES1044" i="6"/>
  <c r="BF1042" i="6"/>
  <c r="ES1042" i="6"/>
  <c r="BF1039" i="6"/>
  <c r="ES1039" i="6"/>
  <c r="BF1037" i="6"/>
  <c r="ES1037" i="6"/>
  <c r="BF1032" i="6"/>
  <c r="ES1032" i="6"/>
  <c r="BF1030" i="6"/>
  <c r="ES1030" i="6"/>
  <c r="BF1025" i="6"/>
  <c r="ES1025" i="6"/>
  <c r="BF1023" i="6"/>
  <c r="ES1023" i="6"/>
  <c r="BF1021" i="6"/>
  <c r="ES1021" i="6"/>
  <c r="BF1018" i="6"/>
  <c r="ES1018" i="6"/>
  <c r="BF1016" i="6"/>
  <c r="ES1016" i="6"/>
  <c r="BF1014" i="6"/>
  <c r="ES1014" i="6"/>
  <c r="BF1012" i="6"/>
  <c r="ES1012" i="6"/>
  <c r="BF1010" i="6"/>
  <c r="ES1010" i="6"/>
  <c r="BF1008" i="6"/>
  <c r="ES1008" i="6"/>
  <c r="BF1006" i="6"/>
  <c r="ES1006" i="6"/>
  <c r="BF1004" i="6"/>
  <c r="ES1004" i="6"/>
  <c r="BF1002" i="6"/>
  <c r="ES1002" i="6"/>
  <c r="BF1000" i="6"/>
  <c r="ES1000" i="6"/>
  <c r="BF998" i="6"/>
  <c r="ES998" i="6"/>
  <c r="BF996" i="6"/>
  <c r="ES996" i="6"/>
  <c r="AN1139" i="6"/>
  <c r="AN1096" i="6"/>
  <c r="AN1086" i="6"/>
  <c r="AN1081" i="6"/>
  <c r="AN1072" i="6"/>
  <c r="AN1064" i="6"/>
  <c r="AN1057" i="6"/>
  <c r="AN1052" i="6"/>
  <c r="AN1047" i="6"/>
  <c r="AN1043" i="6"/>
  <c r="AN1040" i="6"/>
  <c r="AN1038" i="6"/>
  <c r="AN1033" i="6"/>
  <c r="AN1031" i="6"/>
  <c r="AN1029" i="6"/>
  <c r="AN1024" i="6"/>
  <c r="AN1022" i="6"/>
  <c r="AN1019" i="6"/>
  <c r="AO1019" i="6" s="1"/>
  <c r="EM1019" i="6"/>
  <c r="AN1017" i="6"/>
  <c r="AO1017" i="6" s="1"/>
  <c r="EM1017" i="6"/>
  <c r="AN1015" i="6"/>
  <c r="AO1015" i="6" s="1"/>
  <c r="EM1015" i="6"/>
  <c r="AN1013" i="6"/>
  <c r="AO1013" i="6" s="1"/>
  <c r="EM1013" i="6"/>
  <c r="AN1011" i="6"/>
  <c r="AO1011" i="6" s="1"/>
  <c r="EM1011" i="6"/>
  <c r="AN1009" i="6"/>
  <c r="AO1009" i="6" s="1"/>
  <c r="EM1009" i="6"/>
  <c r="AN1007" i="6"/>
  <c r="AO1007" i="6" s="1"/>
  <c r="EM1007" i="6"/>
  <c r="AN1005" i="6"/>
  <c r="AO1005" i="6" s="1"/>
  <c r="EM1005" i="6"/>
  <c r="AN1003" i="6"/>
  <c r="AO1003" i="6" s="1"/>
  <c r="EM1003" i="6"/>
  <c r="AN1001" i="6"/>
  <c r="AO1001" i="6" s="1"/>
  <c r="EM1001" i="6"/>
  <c r="AN999" i="6"/>
  <c r="AO999" i="6" s="1"/>
  <c r="EM999" i="6"/>
  <c r="AN997" i="6"/>
  <c r="AO997" i="6" s="1"/>
  <c r="EM997" i="6"/>
  <c r="AN995" i="6"/>
  <c r="EM995" i="6"/>
  <c r="AN961" i="6"/>
  <c r="EM961" i="6"/>
  <c r="AN963" i="6"/>
  <c r="AO963" i="6" s="1"/>
  <c r="EM963" i="6"/>
  <c r="AN967" i="6"/>
  <c r="AO967" i="6" s="1"/>
  <c r="EM967" i="6"/>
  <c r="AN969" i="6"/>
  <c r="AO969" i="6" s="1"/>
  <c r="EM969" i="6"/>
  <c r="AN971" i="6"/>
  <c r="AO971" i="6" s="1"/>
  <c r="EM971" i="6"/>
  <c r="AN926" i="6"/>
  <c r="EM926" i="6"/>
  <c r="AN928" i="6"/>
  <c r="AO928" i="6" s="1"/>
  <c r="EM928" i="6"/>
  <c r="AN930" i="6"/>
  <c r="AO930" i="6" s="1"/>
  <c r="EM930" i="6"/>
  <c r="AN932" i="6"/>
  <c r="AO932" i="6" s="1"/>
  <c r="EM932" i="6"/>
  <c r="AN934" i="6"/>
  <c r="AO934" i="6" s="1"/>
  <c r="EM934" i="6"/>
  <c r="AN936" i="6"/>
  <c r="AO936" i="6" s="1"/>
  <c r="EM936" i="6"/>
  <c r="AN938" i="6"/>
  <c r="AO938" i="6" s="1"/>
  <c r="EM938" i="6"/>
  <c r="AN940" i="6"/>
  <c r="AO940" i="6" s="1"/>
  <c r="EM940" i="6"/>
  <c r="AN942" i="6"/>
  <c r="AO942" i="6" s="1"/>
  <c r="EM942" i="6"/>
  <c r="AN944" i="6"/>
  <c r="AO944" i="6" s="1"/>
  <c r="EM944" i="6"/>
  <c r="AN946" i="6"/>
  <c r="AO946" i="6" s="1"/>
  <c r="EM946" i="6"/>
  <c r="AN948" i="6"/>
  <c r="AO948" i="6" s="1"/>
  <c r="EM948" i="6"/>
  <c r="AN950" i="6"/>
  <c r="AO950" i="6" s="1"/>
  <c r="EM950" i="6"/>
  <c r="AN952" i="6"/>
  <c r="AO952" i="6" s="1"/>
  <c r="EM952" i="6"/>
  <c r="AN954" i="6"/>
  <c r="AO954" i="6" s="1"/>
  <c r="EM954" i="6"/>
  <c r="AN956" i="6"/>
  <c r="AO956" i="6" s="1"/>
  <c r="EM956" i="6"/>
  <c r="AN958" i="6"/>
  <c r="AO958" i="6" s="1"/>
  <c r="EM958" i="6"/>
  <c r="AT978" i="6"/>
  <c r="EO978" i="6"/>
  <c r="EO977" i="6" s="1"/>
  <c r="AT971" i="6"/>
  <c r="EO971" i="6"/>
  <c r="AT969" i="6"/>
  <c r="EO969" i="6"/>
  <c r="AT967" i="6"/>
  <c r="EO967" i="6"/>
  <c r="AT963" i="6"/>
  <c r="EO963" i="6"/>
  <c r="AT961" i="6"/>
  <c r="AT960" i="6" s="1"/>
  <c r="EO961" i="6"/>
  <c r="EO960" i="6" s="1"/>
  <c r="AT958" i="6"/>
  <c r="EO958" i="6"/>
  <c r="AT956" i="6"/>
  <c r="EO956" i="6"/>
  <c r="AT954" i="6"/>
  <c r="EO954" i="6"/>
  <c r="AT952" i="6"/>
  <c r="EO952" i="6"/>
  <c r="AT950" i="6"/>
  <c r="EO950" i="6"/>
  <c r="AT948" i="6"/>
  <c r="EO948" i="6"/>
  <c r="AT946" i="6"/>
  <c r="EO946" i="6"/>
  <c r="AT944" i="6"/>
  <c r="EO944" i="6"/>
  <c r="AT942" i="6"/>
  <c r="EO942" i="6"/>
  <c r="AT940" i="6"/>
  <c r="EO940" i="6"/>
  <c r="AT938" i="6"/>
  <c r="EO938" i="6"/>
  <c r="AT936" i="6"/>
  <c r="EO936" i="6"/>
  <c r="AT934" i="6"/>
  <c r="EO934" i="6"/>
  <c r="AT932" i="6"/>
  <c r="EO932" i="6"/>
  <c r="AT930" i="6"/>
  <c r="EO930" i="6"/>
  <c r="AT928" i="6"/>
  <c r="EO928" i="6"/>
  <c r="AT926" i="6"/>
  <c r="EO926" i="6"/>
  <c r="AT1019" i="6"/>
  <c r="EO1019" i="6"/>
  <c r="AT1017" i="6"/>
  <c r="EO1017" i="6"/>
  <c r="AT1015" i="6"/>
  <c r="EO1015" i="6"/>
  <c r="AT1013" i="6"/>
  <c r="EO1013" i="6"/>
  <c r="AT1011" i="6"/>
  <c r="EO1011" i="6"/>
  <c r="AT1009" i="6"/>
  <c r="EO1009" i="6"/>
  <c r="AT1007" i="6"/>
  <c r="EO1007" i="6"/>
  <c r="AT1005" i="6"/>
  <c r="EO1005" i="6"/>
  <c r="AT1003" i="6"/>
  <c r="EO1003" i="6"/>
  <c r="AT1001" i="6"/>
  <c r="EO1001" i="6"/>
  <c r="AT999" i="6"/>
  <c r="EO999" i="6"/>
  <c r="AT997" i="6"/>
  <c r="EO997" i="6"/>
  <c r="AT995" i="6"/>
  <c r="EO995" i="6"/>
  <c r="AT1072" i="6"/>
  <c r="EO1072" i="6"/>
  <c r="AT1066" i="6"/>
  <c r="EO1066" i="6"/>
  <c r="AT1064" i="6"/>
  <c r="EO1064" i="6"/>
  <c r="AT1058" i="6"/>
  <c r="EO1058" i="6"/>
  <c r="AT1054" i="6"/>
  <c r="EO1054" i="6"/>
  <c r="AT1052" i="6"/>
  <c r="EO1052" i="6"/>
  <c r="AT1048" i="6"/>
  <c r="EO1048" i="6"/>
  <c r="AT1044" i="6"/>
  <c r="EO1044" i="6"/>
  <c r="AT1042" i="6"/>
  <c r="EO1042" i="6"/>
  <c r="AT1039" i="6"/>
  <c r="EO1039" i="6"/>
  <c r="AT1037" i="6"/>
  <c r="EO1037" i="6"/>
  <c r="AT1032" i="6"/>
  <c r="EO1032" i="6"/>
  <c r="AT1030" i="6"/>
  <c r="EO1030" i="6"/>
  <c r="AT1025" i="6"/>
  <c r="AT1023" i="6"/>
  <c r="EO1023" i="6"/>
  <c r="EO1082" i="6"/>
  <c r="EO1080" i="6" s="1"/>
  <c r="AT1086" i="6"/>
  <c r="EO1086" i="6"/>
  <c r="AT1088" i="6"/>
  <c r="EO1088" i="6"/>
  <c r="AT1096" i="6"/>
  <c r="AT1109" i="6"/>
  <c r="EO1109" i="6"/>
  <c r="AT1118" i="6"/>
  <c r="EO1118" i="6"/>
  <c r="AT1120" i="6"/>
  <c r="EO1120" i="6"/>
  <c r="AT1122" i="6"/>
  <c r="EO1122" i="6"/>
  <c r="AT1130" i="6"/>
  <c r="EO1130" i="6"/>
  <c r="AT1135" i="6"/>
  <c r="EO1135" i="6"/>
  <c r="EO1133" i="6" s="1"/>
  <c r="EO1188" i="6" s="1"/>
  <c r="AT1139" i="6"/>
  <c r="EP1139" i="6" s="1"/>
  <c r="EP1138" i="6" s="1"/>
  <c r="EP1190" i="6" s="1"/>
  <c r="AT1142" i="6"/>
  <c r="EO1142" i="6"/>
  <c r="AT1144" i="6"/>
  <c r="EO1144" i="6"/>
  <c r="AT1148" i="6"/>
  <c r="AT1147" i="6" s="1"/>
  <c r="AT1192" i="6" s="1"/>
  <c r="EO1148" i="6"/>
  <c r="EO1147" i="6" s="1"/>
  <c r="EO1192" i="6" s="1"/>
  <c r="BF972" i="6"/>
  <c r="ES972" i="6"/>
  <c r="BF970" i="6"/>
  <c r="ES970" i="6"/>
  <c r="BF968" i="6"/>
  <c r="ES968" i="6"/>
  <c r="BF966" i="6"/>
  <c r="ES966" i="6"/>
  <c r="BF962" i="6"/>
  <c r="ES962" i="6"/>
  <c r="BF959" i="6"/>
  <c r="ES959" i="6"/>
  <c r="BF957" i="6"/>
  <c r="ES957" i="6"/>
  <c r="BF955" i="6"/>
  <c r="ES955" i="6"/>
  <c r="BF953" i="6"/>
  <c r="ES953" i="6"/>
  <c r="BF951" i="6"/>
  <c r="ES951" i="6"/>
  <c r="BF949" i="6"/>
  <c r="ES949" i="6"/>
  <c r="BF947" i="6"/>
  <c r="ES947" i="6"/>
  <c r="BF945" i="6"/>
  <c r="ES945" i="6"/>
  <c r="BF943" i="6"/>
  <c r="ES943" i="6"/>
  <c r="BF941" i="6"/>
  <c r="ES941" i="6"/>
  <c r="BF939" i="6"/>
  <c r="ES939" i="6"/>
  <c r="BF937" i="6"/>
  <c r="ES937" i="6"/>
  <c r="BF935" i="6"/>
  <c r="ES935" i="6"/>
  <c r="BF933" i="6"/>
  <c r="ES933" i="6"/>
  <c r="BF931" i="6"/>
  <c r="ES931" i="6"/>
  <c r="BF929" i="6"/>
  <c r="ES929" i="6"/>
  <c r="BF927" i="6"/>
  <c r="ES927" i="6"/>
  <c r="BF1148" i="6"/>
  <c r="ES1148" i="6"/>
  <c r="ES1147" i="6" s="1"/>
  <c r="ES1192" i="6" s="1"/>
  <c r="BF1145" i="6"/>
  <c r="ES1145" i="6"/>
  <c r="BF1141" i="6"/>
  <c r="ES1141" i="6"/>
  <c r="BF1137" i="6"/>
  <c r="BF1136" i="6" s="1"/>
  <c r="ES1137" i="6"/>
  <c r="ES1136" i="6" s="1"/>
  <c r="ES1189" i="6" s="1"/>
  <c r="BF1131" i="6"/>
  <c r="ES1131" i="6"/>
  <c r="BF1122" i="6"/>
  <c r="ES1122" i="6"/>
  <c r="BF1120" i="6"/>
  <c r="ES1120" i="6"/>
  <c r="BF1118" i="6"/>
  <c r="ES1118" i="6"/>
  <c r="BF1109" i="6"/>
  <c r="ES1109" i="6"/>
  <c r="BF1097" i="6"/>
  <c r="ES1097" i="6"/>
  <c r="BF1088" i="6"/>
  <c r="ES1088" i="6"/>
  <c r="BF1086" i="6"/>
  <c r="ES1086" i="6"/>
  <c r="BF1082" i="6"/>
  <c r="ES1082" i="6"/>
  <c r="ES1080" i="6" s="1"/>
  <c r="BE1077" i="6"/>
  <c r="BE1179" i="6" s="1"/>
  <c r="ES1078" i="6"/>
  <c r="BF1067" i="6"/>
  <c r="ES1067" i="6"/>
  <c r="BF1065" i="6"/>
  <c r="ES1065" i="6"/>
  <c r="BF1059" i="6"/>
  <c r="ES1059" i="6"/>
  <c r="BF1057" i="6"/>
  <c r="ES1057" i="6"/>
  <c r="BF1053" i="6"/>
  <c r="ES1053" i="6"/>
  <c r="BF1049" i="6"/>
  <c r="ES1049" i="6"/>
  <c r="BF1047" i="6"/>
  <c r="ES1047" i="6"/>
  <c r="BF1043" i="6"/>
  <c r="ES1043" i="6"/>
  <c r="BF1040" i="6"/>
  <c r="ES1040" i="6"/>
  <c r="BF1038" i="6"/>
  <c r="ES1038" i="6"/>
  <c r="BF1033" i="6"/>
  <c r="ES1033" i="6"/>
  <c r="BF1031" i="6"/>
  <c r="ES1031" i="6"/>
  <c r="BF1029" i="6"/>
  <c r="ES1029" i="6"/>
  <c r="BF1024" i="6"/>
  <c r="ES1024" i="6"/>
  <c r="BF1022" i="6"/>
  <c r="ES1022" i="6"/>
  <c r="BF1019" i="6"/>
  <c r="ES1019" i="6"/>
  <c r="BF1017" i="6"/>
  <c r="ES1017" i="6"/>
  <c r="BF1015" i="6"/>
  <c r="ES1015" i="6"/>
  <c r="BF1013" i="6"/>
  <c r="ES1013" i="6"/>
  <c r="BF1011" i="6"/>
  <c r="ES1011" i="6"/>
  <c r="BF1009" i="6"/>
  <c r="ES1009" i="6"/>
  <c r="BF1007" i="6"/>
  <c r="ES1007" i="6"/>
  <c r="BF1005" i="6"/>
  <c r="ES1005" i="6"/>
  <c r="BF1003" i="6"/>
  <c r="ES1003" i="6"/>
  <c r="BF1001" i="6"/>
  <c r="ES1001" i="6"/>
  <c r="BF999" i="6"/>
  <c r="ES999" i="6"/>
  <c r="BF997" i="6"/>
  <c r="ES997" i="6"/>
  <c r="BF995" i="6"/>
  <c r="ES995" i="6"/>
  <c r="AZ509" i="6"/>
  <c r="ER509" i="6" s="1"/>
  <c r="AZ504" i="6"/>
  <c r="ER504" i="6" s="1"/>
  <c r="AZ499" i="6"/>
  <c r="ER499" i="6" s="1"/>
  <c r="AZ494" i="6"/>
  <c r="ER494" i="6" s="1"/>
  <c r="AZ489" i="6"/>
  <c r="ER489" i="6" s="1"/>
  <c r="AZ484" i="6"/>
  <c r="ER484" i="6" s="1"/>
  <c r="AZ476" i="6"/>
  <c r="ER476" i="6" s="1"/>
  <c r="AZ471" i="6"/>
  <c r="ER471" i="6" s="1"/>
  <c r="AZ466" i="6"/>
  <c r="ER466" i="6" s="1"/>
  <c r="AZ461" i="6"/>
  <c r="ER461" i="6" s="1"/>
  <c r="AZ451" i="6"/>
  <c r="ER451" i="6" s="1"/>
  <c r="AZ506" i="6"/>
  <c r="ER506" i="6" s="1"/>
  <c r="AZ501" i="6"/>
  <c r="ER501" i="6" s="1"/>
  <c r="AZ496" i="6"/>
  <c r="ER496" i="6" s="1"/>
  <c r="AZ491" i="6"/>
  <c r="ER491" i="6" s="1"/>
  <c r="AZ486" i="6"/>
  <c r="ER486" i="6" s="1"/>
  <c r="AZ481" i="6"/>
  <c r="ER481" i="6" s="1"/>
  <c r="AZ474" i="6"/>
  <c r="ER474" i="6" s="1"/>
  <c r="AZ469" i="6"/>
  <c r="ER469" i="6" s="1"/>
  <c r="AZ464" i="6"/>
  <c r="ER464" i="6" s="1"/>
  <c r="AZ459" i="6"/>
  <c r="ER459" i="6" s="1"/>
  <c r="AZ454" i="6"/>
  <c r="ER454" i="6" s="1"/>
  <c r="AZ449" i="6"/>
  <c r="ER449" i="6" s="1"/>
  <c r="AZ479" i="6"/>
  <c r="ER479" i="6" s="1"/>
  <c r="AT53" i="6"/>
  <c r="EO53" i="6"/>
  <c r="AT63" i="6"/>
  <c r="EO63" i="6"/>
  <c r="AT78" i="6"/>
  <c r="EO78" i="6"/>
  <c r="EO101" i="6"/>
  <c r="AT112" i="6"/>
  <c r="EO112" i="6"/>
  <c r="AT120" i="6"/>
  <c r="EO120" i="6"/>
  <c r="AT130" i="6"/>
  <c r="EO130" i="6"/>
  <c r="AT140" i="6"/>
  <c r="EO140" i="6"/>
  <c r="AT153" i="6"/>
  <c r="EO153" i="6"/>
  <c r="AT161" i="6"/>
  <c r="EO161" i="6"/>
  <c r="AT170" i="6"/>
  <c r="EO170" i="6"/>
  <c r="AT178" i="6"/>
  <c r="EO178" i="6"/>
  <c r="AT186" i="6"/>
  <c r="EO186" i="6"/>
  <c r="AT194" i="6"/>
  <c r="EO194" i="6"/>
  <c r="AT202" i="6"/>
  <c r="EO202" i="6"/>
  <c r="AT223" i="6"/>
  <c r="EO223" i="6"/>
  <c r="AT241" i="6"/>
  <c r="EO241" i="6"/>
  <c r="AT245" i="6"/>
  <c r="EO245" i="6"/>
  <c r="EP246" i="6"/>
  <c r="AU248" i="6"/>
  <c r="EP248" i="6"/>
  <c r="AU249" i="6"/>
  <c r="EP249" i="6"/>
  <c r="AU250" i="6"/>
  <c r="EP250" i="6"/>
  <c r="AU251" i="6"/>
  <c r="EP251" i="6"/>
  <c r="AU252" i="6"/>
  <c r="EP252" i="6"/>
  <c r="AU256" i="6"/>
  <c r="EP256" i="6"/>
  <c r="AU257" i="6"/>
  <c r="EP257" i="6"/>
  <c r="AU258" i="6"/>
  <c r="EP258" i="6"/>
  <c r="AU259" i="6"/>
  <c r="EP259" i="6"/>
  <c r="AU260" i="6"/>
  <c r="EP260" i="6"/>
  <c r="AU265" i="6"/>
  <c r="EP265" i="6"/>
  <c r="AU266" i="6"/>
  <c r="EP266" i="6"/>
  <c r="EP267" i="6"/>
  <c r="EP268" i="6"/>
  <c r="EP269" i="6"/>
  <c r="EP273" i="6"/>
  <c r="EP274" i="6"/>
  <c r="EP275" i="6"/>
  <c r="EP276" i="6"/>
  <c r="EP277" i="6"/>
  <c r="EP281" i="6"/>
  <c r="AU282" i="6"/>
  <c r="EP282" i="6"/>
  <c r="AU283" i="6"/>
  <c r="EP283" i="6"/>
  <c r="AU284" i="6"/>
  <c r="EP284" i="6"/>
  <c r="AU285" i="6"/>
  <c r="EP285" i="6"/>
  <c r="AU290" i="6"/>
  <c r="EP290" i="6"/>
  <c r="AU291" i="6"/>
  <c r="EP291" i="6"/>
  <c r="AU292" i="6"/>
  <c r="EP292" i="6"/>
  <c r="AU293" i="6"/>
  <c r="EP293" i="6"/>
  <c r="AU294" i="6"/>
  <c r="EP294" i="6"/>
  <c r="AU301" i="6"/>
  <c r="EP301" i="6"/>
  <c r="AU302" i="6"/>
  <c r="EP302" i="6"/>
  <c r="AU303" i="6"/>
  <c r="EP303" i="6"/>
  <c r="AU304" i="6"/>
  <c r="EP304" i="6"/>
  <c r="AU305" i="6"/>
  <c r="EP305" i="6"/>
  <c r="AU306" i="6"/>
  <c r="EP306" i="6"/>
  <c r="AU307" i="6"/>
  <c r="EP307" i="6"/>
  <c r="AU309" i="6"/>
  <c r="EP309" i="6"/>
  <c r="AU310" i="6"/>
  <c r="EP310" i="6"/>
  <c r="AU311" i="6"/>
  <c r="EP311" i="6"/>
  <c r="AU312" i="6"/>
  <c r="EP312" i="6"/>
  <c r="AU314" i="6"/>
  <c r="EP314" i="6"/>
  <c r="AU315" i="6"/>
  <c r="EP315" i="6"/>
  <c r="AU316" i="6"/>
  <c r="EP316" i="6"/>
  <c r="AU317" i="6"/>
  <c r="EP317" i="6"/>
  <c r="AU320" i="6"/>
  <c r="EP320" i="6"/>
  <c r="AU321" i="6"/>
  <c r="EP321" i="6"/>
  <c r="AU322" i="6"/>
  <c r="EP322" i="6"/>
  <c r="AU326" i="6"/>
  <c r="EP326" i="6"/>
  <c r="AU327" i="6"/>
  <c r="EP327" i="6"/>
  <c r="AU328" i="6"/>
  <c r="EP328" i="6"/>
  <c r="AU331" i="6"/>
  <c r="EP331" i="6"/>
  <c r="AU332" i="6"/>
  <c r="EP332" i="6"/>
  <c r="AU333" i="6"/>
  <c r="EP333" i="6"/>
  <c r="AU336" i="6"/>
  <c r="EP336" i="6"/>
  <c r="AU337" i="6"/>
  <c r="EP337" i="6"/>
  <c r="AU338" i="6"/>
  <c r="EP338" i="6"/>
  <c r="AU340" i="6"/>
  <c r="EP340" i="6"/>
  <c r="AU341" i="6"/>
  <c r="EP341" i="6"/>
  <c r="AU342" i="6"/>
  <c r="EP342" i="6"/>
  <c r="AU343" i="6"/>
  <c r="EP343" i="6"/>
  <c r="AU346" i="6"/>
  <c r="EP346" i="6"/>
  <c r="AU347" i="6"/>
  <c r="EP347" i="6"/>
  <c r="AU348" i="6"/>
  <c r="EP348" i="6"/>
  <c r="AU351" i="6"/>
  <c r="EP351" i="6"/>
  <c r="AU352" i="6"/>
  <c r="EP352" i="6"/>
  <c r="AU353" i="6"/>
  <c r="EP353" i="6"/>
  <c r="AU356" i="6"/>
  <c r="EP356" i="6"/>
  <c r="AU357" i="6"/>
  <c r="EP357" i="6"/>
  <c r="AU358" i="6"/>
  <c r="EP358" i="6"/>
  <c r="AU361" i="6"/>
  <c r="EP361" i="6"/>
  <c r="AU362" i="6"/>
  <c r="EP362" i="6"/>
  <c r="AU363" i="6"/>
  <c r="EP363" i="6"/>
  <c r="AU366" i="6"/>
  <c r="EP366" i="6"/>
  <c r="AU367" i="6"/>
  <c r="EP367" i="6"/>
  <c r="AU368" i="6"/>
  <c r="EP368" i="6"/>
  <c r="AU371" i="6"/>
  <c r="EP371" i="6"/>
  <c r="AU372" i="6"/>
  <c r="EP372" i="6"/>
  <c r="AU373" i="6"/>
  <c r="EP373" i="6"/>
  <c r="AU374" i="6"/>
  <c r="EP374" i="6"/>
  <c r="AU375" i="6"/>
  <c r="EP375" i="6"/>
  <c r="AU376" i="6"/>
  <c r="EP376" i="6"/>
  <c r="AU377" i="6"/>
  <c r="EP377" i="6"/>
  <c r="AU378" i="6"/>
  <c r="EP378" i="6"/>
  <c r="AU379" i="6"/>
  <c r="EP379" i="6"/>
  <c r="AU380" i="6"/>
  <c r="EP380" i="6"/>
  <c r="AU381" i="6"/>
  <c r="EP381" i="6"/>
  <c r="AU383" i="6"/>
  <c r="EP383" i="6"/>
  <c r="AU384" i="6"/>
  <c r="EP384" i="6"/>
  <c r="AU385" i="6"/>
  <c r="EP385" i="6"/>
  <c r="AU389" i="6"/>
  <c r="EP389" i="6"/>
  <c r="AU390" i="6"/>
  <c r="EP390" i="6"/>
  <c r="AU395" i="6"/>
  <c r="EP395" i="6"/>
  <c r="AU400" i="6"/>
  <c r="EP400" i="6"/>
  <c r="AU405" i="6"/>
  <c r="EP405" i="6"/>
  <c r="AU410" i="6"/>
  <c r="EP410" i="6"/>
  <c r="AU415" i="6"/>
  <c r="EP415" i="6"/>
  <c r="AU420" i="6"/>
  <c r="EP420" i="6"/>
  <c r="AU425" i="6"/>
  <c r="EP425" i="6"/>
  <c r="AU430" i="6"/>
  <c r="EP430" i="6"/>
  <c r="AU435" i="6"/>
  <c r="EP435" i="6"/>
  <c r="AU440" i="6"/>
  <c r="EP440" i="6"/>
  <c r="AU444" i="6"/>
  <c r="EP444" i="6"/>
  <c r="AT449" i="6"/>
  <c r="EO449" i="6"/>
  <c r="AT454" i="6"/>
  <c r="EO454" i="6"/>
  <c r="AT459" i="6"/>
  <c r="EO459" i="6"/>
  <c r="AT464" i="6"/>
  <c r="EO464" i="6"/>
  <c r="AT469" i="6"/>
  <c r="EO469" i="6"/>
  <c r="AT474" i="6"/>
  <c r="EO474" i="6"/>
  <c r="AT479" i="6"/>
  <c r="EO479" i="6"/>
  <c r="AT484" i="6"/>
  <c r="EO484" i="6"/>
  <c r="AT489" i="6"/>
  <c r="EO489" i="6"/>
  <c r="AT494" i="6"/>
  <c r="EO494" i="6"/>
  <c r="AT499" i="6"/>
  <c r="EO499" i="6"/>
  <c r="AT504" i="6"/>
  <c r="EO504" i="6"/>
  <c r="AT509" i="6"/>
  <c r="EO509" i="6"/>
  <c r="AT518" i="6"/>
  <c r="EO518" i="6"/>
  <c r="AT527" i="6"/>
  <c r="EO527" i="6"/>
  <c r="AT531" i="6"/>
  <c r="EO531" i="6"/>
  <c r="AT537" i="6"/>
  <c r="EP537" i="6" s="1"/>
  <c r="AT546" i="6"/>
  <c r="EO546" i="6"/>
  <c r="AT556" i="6"/>
  <c r="EO556" i="6"/>
  <c r="EO566" i="6"/>
  <c r="AT576" i="6"/>
  <c r="EO576" i="6"/>
  <c r="AT586" i="6"/>
  <c r="EO586" i="6"/>
  <c r="AT596" i="6"/>
  <c r="EO596" i="6"/>
  <c r="AT606" i="6"/>
  <c r="EO606" i="6"/>
  <c r="AT621" i="6"/>
  <c r="EO621" i="6"/>
  <c r="EO631" i="6"/>
  <c r="EO646" i="6"/>
  <c r="EO656" i="6"/>
  <c r="EO666" i="6"/>
  <c r="EO676" i="6"/>
  <c r="EO686" i="6"/>
  <c r="EO696" i="6"/>
  <c r="EO711" i="6"/>
  <c r="EO721" i="6"/>
  <c r="EO731" i="6"/>
  <c r="EO741" i="6"/>
  <c r="EO751" i="6"/>
  <c r="EO761" i="6"/>
  <c r="EO771" i="6"/>
  <c r="EO781" i="6"/>
  <c r="EO796" i="6"/>
  <c r="EO806" i="6"/>
  <c r="AT825" i="6"/>
  <c r="EO825" i="6"/>
  <c r="AT840" i="6"/>
  <c r="EO840" i="6"/>
  <c r="AT855" i="6"/>
  <c r="EO855" i="6"/>
  <c r="AT867" i="6"/>
  <c r="EO867" i="6"/>
  <c r="AT877" i="6"/>
  <c r="EO877" i="6"/>
  <c r="AT895" i="6"/>
  <c r="EO895" i="6"/>
  <c r="EO897" i="6"/>
  <c r="AT903" i="6"/>
  <c r="EO903" i="6"/>
  <c r="AT906" i="6"/>
  <c r="EO906" i="6"/>
  <c r="AT910" i="6"/>
  <c r="EO910" i="6"/>
  <c r="EO912" i="6"/>
  <c r="AT916" i="6"/>
  <c r="EO916" i="6"/>
  <c r="AT49" i="6"/>
  <c r="EO49" i="6"/>
  <c r="AU30" i="6"/>
  <c r="EP30" i="6"/>
  <c r="AU204" i="6"/>
  <c r="EP204" i="6"/>
  <c r="AU200" i="6"/>
  <c r="EP200" i="6"/>
  <c r="AU143" i="6"/>
  <c r="EP143" i="6"/>
  <c r="AU139" i="6"/>
  <c r="EP139" i="6"/>
  <c r="AU135" i="6"/>
  <c r="EP135" i="6"/>
  <c r="AU100" i="6"/>
  <c r="EP100" i="6"/>
  <c r="AU96" i="6"/>
  <c r="EP96" i="6"/>
  <c r="AT97" i="6"/>
  <c r="EO97" i="6"/>
  <c r="AT147" i="6"/>
  <c r="EO147" i="6"/>
  <c r="AU507" i="6"/>
  <c r="EP507" i="6"/>
  <c r="AU502" i="6"/>
  <c r="EP502" i="6"/>
  <c r="AU497" i="6"/>
  <c r="EP497" i="6"/>
  <c r="AU492" i="6"/>
  <c r="EP492" i="6"/>
  <c r="AU487" i="6"/>
  <c r="EP487" i="6"/>
  <c r="AU482" i="6"/>
  <c r="EP482" i="6"/>
  <c r="AU477" i="6"/>
  <c r="EP477" i="6"/>
  <c r="AU472" i="6"/>
  <c r="EP472" i="6"/>
  <c r="AU467" i="6"/>
  <c r="EP467" i="6"/>
  <c r="AU462" i="6"/>
  <c r="EP462" i="6"/>
  <c r="AU457" i="6"/>
  <c r="EP457" i="6"/>
  <c r="AU452" i="6"/>
  <c r="EP452" i="6"/>
  <c r="AU447" i="6"/>
  <c r="EP447" i="6"/>
  <c r="AU517" i="6"/>
  <c r="EP517" i="6"/>
  <c r="AU521" i="6"/>
  <c r="EP521" i="6"/>
  <c r="AU533" i="6"/>
  <c r="EP533" i="6"/>
  <c r="AU539" i="6"/>
  <c r="EP539" i="6"/>
  <c r="AU544" i="6"/>
  <c r="EP544" i="6"/>
  <c r="AU549" i="6"/>
  <c r="EP549" i="6"/>
  <c r="AU554" i="6"/>
  <c r="EP554" i="6"/>
  <c r="AU559" i="6"/>
  <c r="EP559" i="6"/>
  <c r="AU564" i="6"/>
  <c r="EP564" i="6"/>
  <c r="AU569" i="6"/>
  <c r="EP569" i="6"/>
  <c r="AU574" i="6"/>
  <c r="EP574" i="6"/>
  <c r="AU579" i="6"/>
  <c r="EP579" i="6"/>
  <c r="AU584" i="6"/>
  <c r="EP584" i="6"/>
  <c r="AU589" i="6"/>
  <c r="EP589" i="6"/>
  <c r="AU594" i="6"/>
  <c r="EP594" i="6"/>
  <c r="AU599" i="6"/>
  <c r="EP599" i="6"/>
  <c r="AU604" i="6"/>
  <c r="EP604" i="6"/>
  <c r="AU609" i="6"/>
  <c r="EP609" i="6"/>
  <c r="AU614" i="6"/>
  <c r="EP614" i="6"/>
  <c r="AU619" i="6"/>
  <c r="EP619" i="6"/>
  <c r="AU624" i="6"/>
  <c r="EP624" i="6"/>
  <c r="AU629" i="6"/>
  <c r="EP629" i="6"/>
  <c r="AU634" i="6"/>
  <c r="EP634" i="6"/>
  <c r="EP641" i="6"/>
  <c r="AU645" i="6"/>
  <c r="EP645" i="6"/>
  <c r="AU650" i="6"/>
  <c r="EP650" i="6"/>
  <c r="AU655" i="6"/>
  <c r="EP655" i="6"/>
  <c r="AU660" i="6"/>
  <c r="EP660" i="6"/>
  <c r="AU665" i="6"/>
  <c r="EP665" i="6"/>
  <c r="AU670" i="6"/>
  <c r="EP670" i="6"/>
  <c r="AU675" i="6"/>
  <c r="EP675" i="6"/>
  <c r="AU680" i="6"/>
  <c r="EP680" i="6"/>
  <c r="AU685" i="6"/>
  <c r="EP685" i="6"/>
  <c r="AU690" i="6"/>
  <c r="EP690" i="6"/>
  <c r="AU695" i="6"/>
  <c r="EP695" i="6"/>
  <c r="AU700" i="6"/>
  <c r="EP700" i="6"/>
  <c r="AU705" i="6"/>
  <c r="EP705" i="6"/>
  <c r="AU710" i="6"/>
  <c r="EP710" i="6"/>
  <c r="AU715" i="6"/>
  <c r="EP715" i="6"/>
  <c r="AU720" i="6"/>
  <c r="EP720" i="6"/>
  <c r="AU725" i="6"/>
  <c r="EP725" i="6"/>
  <c r="AU730" i="6"/>
  <c r="EP730" i="6"/>
  <c r="AU735" i="6"/>
  <c r="EP735" i="6"/>
  <c r="AU740" i="6"/>
  <c r="EP740" i="6"/>
  <c r="AU745" i="6"/>
  <c r="EP745" i="6"/>
  <c r="AU750" i="6"/>
  <c r="EP750" i="6"/>
  <c r="AU755" i="6"/>
  <c r="EP755" i="6"/>
  <c r="AU760" i="6"/>
  <c r="EP760" i="6"/>
  <c r="AU765" i="6"/>
  <c r="EP765" i="6"/>
  <c r="AU770" i="6"/>
  <c r="EP770" i="6"/>
  <c r="AU775" i="6"/>
  <c r="EP775" i="6"/>
  <c r="AU780" i="6"/>
  <c r="EP780" i="6"/>
  <c r="AU785" i="6"/>
  <c r="EP785" i="6"/>
  <c r="AU790" i="6"/>
  <c r="EP790" i="6"/>
  <c r="AU795" i="6"/>
  <c r="EP795" i="6"/>
  <c r="AU800" i="6"/>
  <c r="EP800" i="6"/>
  <c r="AU805" i="6"/>
  <c r="EP805" i="6"/>
  <c r="AU824" i="6"/>
  <c r="EP824" i="6"/>
  <c r="AU854" i="6"/>
  <c r="EP854" i="6"/>
  <c r="AU866" i="6"/>
  <c r="EP866" i="6"/>
  <c r="AU876" i="6"/>
  <c r="EP876" i="6"/>
  <c r="AT919" i="6"/>
  <c r="EP919" i="6" s="1"/>
  <c r="EO919" i="6"/>
  <c r="EO786" i="6"/>
  <c r="EO814" i="6"/>
  <c r="AU244" i="6"/>
  <c r="EP244" i="6"/>
  <c r="AU240" i="6"/>
  <c r="EP240" i="6"/>
  <c r="AU208" i="6"/>
  <c r="EP208" i="6"/>
  <c r="AU210" i="6"/>
  <c r="EP210" i="6"/>
  <c r="AU216" i="6"/>
  <c r="EP216" i="6"/>
  <c r="AU221" i="6"/>
  <c r="EP221" i="6"/>
  <c r="AU229" i="6"/>
  <c r="EP229" i="6"/>
  <c r="AU231" i="6"/>
  <c r="EP231" i="6"/>
  <c r="BA447" i="6"/>
  <c r="BA508" i="6"/>
  <c r="BA503" i="6"/>
  <c r="BA498" i="6"/>
  <c r="BA493" i="6"/>
  <c r="BA488" i="6"/>
  <c r="BA483" i="6"/>
  <c r="BA477" i="6"/>
  <c r="BA472" i="6"/>
  <c r="BA467" i="6"/>
  <c r="BA462" i="6"/>
  <c r="BA457" i="6"/>
  <c r="BA452" i="6"/>
  <c r="BA876" i="6"/>
  <c r="BA871" i="6"/>
  <c r="BA866" i="6"/>
  <c r="BA860" i="6"/>
  <c r="BA854" i="6"/>
  <c r="BA847" i="6"/>
  <c r="BA832" i="6"/>
  <c r="BA824" i="6"/>
  <c r="BA809" i="6"/>
  <c r="BA805" i="6"/>
  <c r="BA799" i="6"/>
  <c r="BA795" i="6"/>
  <c r="BA791" i="6"/>
  <c r="BA789" i="6"/>
  <c r="BA785" i="6"/>
  <c r="BA779" i="6"/>
  <c r="BA774" i="6"/>
  <c r="BA770" i="6"/>
  <c r="BA764" i="6"/>
  <c r="BA760" i="6"/>
  <c r="BA754" i="6"/>
  <c r="BA750" i="6"/>
  <c r="BA744" i="6"/>
  <c r="BA740" i="6"/>
  <c r="BA736" i="6"/>
  <c r="BA734" i="6"/>
  <c r="BA730" i="6"/>
  <c r="BA724" i="6"/>
  <c r="BA720" i="6"/>
  <c r="BA714" i="6"/>
  <c r="BA710" i="6"/>
  <c r="BA704" i="6"/>
  <c r="BA700" i="6"/>
  <c r="BA696" i="6"/>
  <c r="BA694" i="6"/>
  <c r="BA690" i="6"/>
  <c r="BA684" i="6"/>
  <c r="BA680" i="6"/>
  <c r="BA674" i="6"/>
  <c r="BA670" i="6"/>
  <c r="BA664" i="6"/>
  <c r="BA660" i="6"/>
  <c r="BA656" i="6"/>
  <c r="BA650" i="6"/>
  <c r="BA644" i="6"/>
  <c r="BA640" i="6"/>
  <c r="BA634" i="6"/>
  <c r="BA630" i="6"/>
  <c r="BA624" i="6"/>
  <c r="BA620" i="6"/>
  <c r="BA614" i="6"/>
  <c r="BA610" i="6"/>
  <c r="BA604" i="6"/>
  <c r="BA600" i="6"/>
  <c r="BA594" i="6"/>
  <c r="BA590" i="6"/>
  <c r="BA584" i="6"/>
  <c r="BA580" i="6"/>
  <c r="BA574" i="6"/>
  <c r="BA570" i="6"/>
  <c r="BA564" i="6"/>
  <c r="BA560" i="6"/>
  <c r="BA554" i="6"/>
  <c r="BA550" i="6"/>
  <c r="BA544" i="6"/>
  <c r="BA540" i="6"/>
  <c r="BA532" i="6"/>
  <c r="BA520" i="6"/>
  <c r="BA517" i="6"/>
  <c r="BF919" i="6"/>
  <c r="ET919" i="6" s="1"/>
  <c r="BF916" i="6"/>
  <c r="ET916" i="6" s="1"/>
  <c r="BF912" i="6"/>
  <c r="ET912" i="6" s="1"/>
  <c r="BF910" i="6"/>
  <c r="ET910" i="6" s="1"/>
  <c r="BF906" i="6"/>
  <c r="ET906" i="6" s="1"/>
  <c r="BF903" i="6"/>
  <c r="ET903" i="6" s="1"/>
  <c r="BF897" i="6"/>
  <c r="ET897" i="6" s="1"/>
  <c r="BF895" i="6"/>
  <c r="ET895" i="6" s="1"/>
  <c r="BF887" i="6"/>
  <c r="BF889" i="6"/>
  <c r="ET889" i="6" s="1"/>
  <c r="BF512" i="6"/>
  <c r="BF517" i="6"/>
  <c r="ET517" i="6" s="1"/>
  <c r="BF520" i="6"/>
  <c r="ET520" i="6" s="1"/>
  <c r="BF522" i="6"/>
  <c r="ET522" i="6" s="1"/>
  <c r="ET529" i="6"/>
  <c r="BG532" i="6"/>
  <c r="ET534" i="6"/>
  <c r="BF537" i="6"/>
  <c r="ET537" i="6" s="1"/>
  <c r="BG540" i="6"/>
  <c r="BG544" i="6"/>
  <c r="BF546" i="6"/>
  <c r="ET546" i="6" s="1"/>
  <c r="BG550" i="6"/>
  <c r="BF556" i="6"/>
  <c r="ET556" i="6" s="1"/>
  <c r="ET566" i="6"/>
  <c r="BF576" i="6"/>
  <c r="ET576" i="6" s="1"/>
  <c r="BF586" i="6"/>
  <c r="ET586" i="6" s="1"/>
  <c r="ET814" i="6"/>
  <c r="BG876" i="6"/>
  <c r="ET741" i="6"/>
  <c r="ET681" i="6"/>
  <c r="ET661" i="6"/>
  <c r="ET806" i="6"/>
  <c r="ET796" i="6"/>
  <c r="ET786" i="6"/>
  <c r="ET776" i="6"/>
  <c r="ET766" i="6"/>
  <c r="ET756" i="6"/>
  <c r="AT45" i="6"/>
  <c r="EO45" i="6"/>
  <c r="AT82" i="6"/>
  <c r="EO82" i="6"/>
  <c r="AT92" i="6"/>
  <c r="EO92" i="6"/>
  <c r="AT116" i="6"/>
  <c r="EO116" i="6"/>
  <c r="AT125" i="6"/>
  <c r="EO125" i="6"/>
  <c r="AT136" i="6"/>
  <c r="EO136" i="6"/>
  <c r="AT144" i="6"/>
  <c r="EO144" i="6"/>
  <c r="AT157" i="6"/>
  <c r="EO157" i="6"/>
  <c r="AT165" i="6"/>
  <c r="EO165" i="6"/>
  <c r="AT174" i="6"/>
  <c r="EO174" i="6"/>
  <c r="AT182" i="6"/>
  <c r="EO182" i="6"/>
  <c r="AT190" i="6"/>
  <c r="EO190" i="6"/>
  <c r="AT198" i="6"/>
  <c r="EO198" i="6"/>
  <c r="AT206" i="6"/>
  <c r="EO206" i="6"/>
  <c r="AT218" i="6"/>
  <c r="EO218" i="6"/>
  <c r="AT232" i="6"/>
  <c r="EO232" i="6"/>
  <c r="EP234" i="6"/>
  <c r="AT239" i="6"/>
  <c r="EO239" i="6"/>
  <c r="AT243" i="6"/>
  <c r="EO243" i="6"/>
  <c r="AT451" i="6"/>
  <c r="EO451" i="6"/>
  <c r="AT456" i="6"/>
  <c r="EO456" i="6"/>
  <c r="AT461" i="6"/>
  <c r="EO461" i="6"/>
  <c r="AT466" i="6"/>
  <c r="EO466" i="6"/>
  <c r="AT471" i="6"/>
  <c r="EO471" i="6"/>
  <c r="AT476" i="6"/>
  <c r="EO476" i="6"/>
  <c r="AT481" i="6"/>
  <c r="EO481" i="6"/>
  <c r="AT486" i="6"/>
  <c r="EO486" i="6"/>
  <c r="AT491" i="6"/>
  <c r="EO491" i="6"/>
  <c r="AT496" i="6"/>
  <c r="EO496" i="6"/>
  <c r="AT501" i="6"/>
  <c r="EO501" i="6"/>
  <c r="AT506" i="6"/>
  <c r="EO506" i="6"/>
  <c r="AT522" i="6"/>
  <c r="EO522" i="6"/>
  <c r="AT529" i="6"/>
  <c r="EO529" i="6"/>
  <c r="EO534" i="6"/>
  <c r="AT541" i="6"/>
  <c r="EO541" i="6"/>
  <c r="AT551" i="6"/>
  <c r="EO551" i="6"/>
  <c r="AT561" i="6"/>
  <c r="EO561" i="6"/>
  <c r="AT571" i="6"/>
  <c r="EO571" i="6"/>
  <c r="AT581" i="6"/>
  <c r="EO581" i="6"/>
  <c r="AT591" i="6"/>
  <c r="EO591" i="6"/>
  <c r="AT601" i="6"/>
  <c r="EO601" i="6"/>
  <c r="AT611" i="6"/>
  <c r="EO611" i="6"/>
  <c r="EO626" i="6"/>
  <c r="EO636" i="6"/>
  <c r="EO651" i="6"/>
  <c r="EO661" i="6"/>
  <c r="EO671" i="6"/>
  <c r="EO681" i="6"/>
  <c r="EO691" i="6"/>
  <c r="EO701" i="6"/>
  <c r="EO716" i="6"/>
  <c r="EO726" i="6"/>
  <c r="EO736" i="6"/>
  <c r="EO746" i="6"/>
  <c r="EO756" i="6"/>
  <c r="EO766" i="6"/>
  <c r="EO776" i="6"/>
  <c r="EO791" i="6"/>
  <c r="EO801" i="6"/>
  <c r="AT819" i="6"/>
  <c r="EO819" i="6"/>
  <c r="AT833" i="6"/>
  <c r="EO833" i="6"/>
  <c r="AT848" i="6"/>
  <c r="EO848" i="6"/>
  <c r="AT861" i="6"/>
  <c r="EO861" i="6"/>
  <c r="EO872" i="6"/>
  <c r="AT894" i="6"/>
  <c r="EO894" i="6"/>
  <c r="AT896" i="6"/>
  <c r="EO896" i="6"/>
  <c r="AT900" i="6"/>
  <c r="EO900" i="6"/>
  <c r="AT905" i="6"/>
  <c r="EO905" i="6"/>
  <c r="AT907" i="6"/>
  <c r="EO907" i="6"/>
  <c r="AT911" i="6"/>
  <c r="EO911" i="6"/>
  <c r="AT915" i="6"/>
  <c r="EO915" i="6"/>
  <c r="AT35" i="6"/>
  <c r="EO35" i="6"/>
  <c r="AU205" i="6"/>
  <c r="EP205" i="6"/>
  <c r="AU201" i="6"/>
  <c r="EP201" i="6"/>
  <c r="AU197" i="6"/>
  <c r="EP197" i="6"/>
  <c r="AU193" i="6"/>
  <c r="EP193" i="6"/>
  <c r="AU189" i="6"/>
  <c r="EP189" i="6"/>
  <c r="AU185" i="6"/>
  <c r="EP185" i="6"/>
  <c r="AU181" i="6"/>
  <c r="EP181" i="6"/>
  <c r="AU177" i="6"/>
  <c r="EP177" i="6"/>
  <c r="AU173" i="6"/>
  <c r="EP173" i="6"/>
  <c r="AU91" i="6"/>
  <c r="EP91" i="6"/>
  <c r="AU77" i="6"/>
  <c r="EP77" i="6"/>
  <c r="AU48" i="6"/>
  <c r="EP48" i="6"/>
  <c r="AT150" i="6"/>
  <c r="EO150" i="6"/>
  <c r="AU508" i="6"/>
  <c r="EP508" i="6"/>
  <c r="AU503" i="6"/>
  <c r="EP503" i="6"/>
  <c r="AU498" i="6"/>
  <c r="EP498" i="6"/>
  <c r="AU493" i="6"/>
  <c r="EP493" i="6"/>
  <c r="AU488" i="6"/>
  <c r="EP488" i="6"/>
  <c r="AU483" i="6"/>
  <c r="EP483" i="6"/>
  <c r="AU478" i="6"/>
  <c r="EP478" i="6"/>
  <c r="AU473" i="6"/>
  <c r="EP473" i="6"/>
  <c r="AU468" i="6"/>
  <c r="EP468" i="6"/>
  <c r="AU463" i="6"/>
  <c r="EP463" i="6"/>
  <c r="AU458" i="6"/>
  <c r="EP458" i="6"/>
  <c r="AU453" i="6"/>
  <c r="EP453" i="6"/>
  <c r="AU448" i="6"/>
  <c r="EP448" i="6"/>
  <c r="AU516" i="6"/>
  <c r="EP516" i="6"/>
  <c r="AU520" i="6"/>
  <c r="EP520" i="6"/>
  <c r="AU532" i="6"/>
  <c r="EP532" i="6"/>
  <c r="AU536" i="6"/>
  <c r="AU540" i="6"/>
  <c r="EP540" i="6"/>
  <c r="AU545" i="6"/>
  <c r="EP545" i="6"/>
  <c r="AU550" i="6"/>
  <c r="EP550" i="6"/>
  <c r="AU555" i="6"/>
  <c r="EP555" i="6"/>
  <c r="AU560" i="6"/>
  <c r="EP560" i="6"/>
  <c r="AU565" i="6"/>
  <c r="EP565" i="6"/>
  <c r="AU570" i="6"/>
  <c r="EP570" i="6"/>
  <c r="AU575" i="6"/>
  <c r="EP575" i="6"/>
  <c r="AU580" i="6"/>
  <c r="EP580" i="6"/>
  <c r="AU585" i="6"/>
  <c r="EP585" i="6"/>
  <c r="AU590" i="6"/>
  <c r="EP590" i="6"/>
  <c r="AU595" i="6"/>
  <c r="EP595" i="6"/>
  <c r="AU600" i="6"/>
  <c r="EP600" i="6"/>
  <c r="AU605" i="6"/>
  <c r="EP605" i="6"/>
  <c r="AU610" i="6"/>
  <c r="EP610" i="6"/>
  <c r="AU615" i="6"/>
  <c r="EP615" i="6"/>
  <c r="AU620" i="6"/>
  <c r="EP620" i="6"/>
  <c r="AU625" i="6"/>
  <c r="EP625" i="6"/>
  <c r="AU630" i="6"/>
  <c r="EP630" i="6"/>
  <c r="AU635" i="6"/>
  <c r="EP635" i="6"/>
  <c r="AU640" i="6"/>
  <c r="EP640" i="6"/>
  <c r="AU644" i="6"/>
  <c r="EP644" i="6"/>
  <c r="AU649" i="6"/>
  <c r="EP649" i="6"/>
  <c r="AU659" i="6"/>
  <c r="EP659" i="6"/>
  <c r="AU664" i="6"/>
  <c r="EP664" i="6"/>
  <c r="AU669" i="6"/>
  <c r="EP669" i="6"/>
  <c r="AU674" i="6"/>
  <c r="EP674" i="6"/>
  <c r="AU679" i="6"/>
  <c r="EP679" i="6"/>
  <c r="AU684" i="6"/>
  <c r="EP684" i="6"/>
  <c r="AU689" i="6"/>
  <c r="EP689" i="6"/>
  <c r="AU694" i="6"/>
  <c r="EP694" i="6"/>
  <c r="AU699" i="6"/>
  <c r="EP699" i="6"/>
  <c r="AU704" i="6"/>
  <c r="EP704" i="6"/>
  <c r="AU709" i="6"/>
  <c r="EP709" i="6"/>
  <c r="AU714" i="6"/>
  <c r="EP714" i="6"/>
  <c r="AU719" i="6"/>
  <c r="EP719" i="6"/>
  <c r="AU724" i="6"/>
  <c r="EP724" i="6"/>
  <c r="AU729" i="6"/>
  <c r="EP729" i="6"/>
  <c r="AU734" i="6"/>
  <c r="EP734" i="6"/>
  <c r="AU739" i="6"/>
  <c r="EP739" i="6"/>
  <c r="AU744" i="6"/>
  <c r="EP744" i="6"/>
  <c r="AU749" i="6"/>
  <c r="EP749" i="6"/>
  <c r="AU754" i="6"/>
  <c r="EP754" i="6"/>
  <c r="AU759" i="6"/>
  <c r="EP759" i="6"/>
  <c r="AU764" i="6"/>
  <c r="EP764" i="6"/>
  <c r="AU769" i="6"/>
  <c r="EP769" i="6"/>
  <c r="AU774" i="6"/>
  <c r="EP774" i="6"/>
  <c r="AU779" i="6"/>
  <c r="EP779" i="6"/>
  <c r="AU784" i="6"/>
  <c r="EP784" i="6"/>
  <c r="AU789" i="6"/>
  <c r="EP789" i="6"/>
  <c r="AU794" i="6"/>
  <c r="EP794" i="6"/>
  <c r="AU799" i="6"/>
  <c r="EP799" i="6"/>
  <c r="AU804" i="6"/>
  <c r="EP804" i="6"/>
  <c r="AU809" i="6"/>
  <c r="EP809" i="6"/>
  <c r="AU832" i="6"/>
  <c r="EP832" i="6"/>
  <c r="AU847" i="6"/>
  <c r="EP847" i="6"/>
  <c r="AU860" i="6"/>
  <c r="EP860" i="6"/>
  <c r="AU871" i="6"/>
  <c r="EP871" i="6"/>
  <c r="AT917" i="6"/>
  <c r="EO917" i="6"/>
  <c r="AT616" i="6"/>
  <c r="EO616" i="6"/>
  <c r="EO706" i="6"/>
  <c r="AT810" i="6"/>
  <c r="EO810" i="6"/>
  <c r="AU236" i="6"/>
  <c r="EP236" i="6"/>
  <c r="AU242" i="6"/>
  <c r="EP242" i="6"/>
  <c r="AU238" i="6"/>
  <c r="EP238" i="6"/>
  <c r="AU209" i="6"/>
  <c r="EP209" i="6"/>
  <c r="AU215" i="6"/>
  <c r="EP215" i="6"/>
  <c r="AU217" i="6"/>
  <c r="EP217" i="6"/>
  <c r="AU222" i="6"/>
  <c r="EP222" i="6"/>
  <c r="AU228" i="6"/>
  <c r="EP228" i="6"/>
  <c r="AU230" i="6"/>
  <c r="EP230" i="6"/>
  <c r="BA446" i="6"/>
  <c r="BA507" i="6"/>
  <c r="BA502" i="6"/>
  <c r="BA497" i="6"/>
  <c r="BA492" i="6"/>
  <c r="BA487" i="6"/>
  <c r="BA482" i="6"/>
  <c r="BA478" i="6"/>
  <c r="BA473" i="6"/>
  <c r="BA468" i="6"/>
  <c r="BA463" i="6"/>
  <c r="BA458" i="6"/>
  <c r="BA456" i="6"/>
  <c r="BA453" i="6"/>
  <c r="BA804" i="6"/>
  <c r="BA800" i="6"/>
  <c r="BA796" i="6"/>
  <c r="BA794" i="6"/>
  <c r="BA790" i="6"/>
  <c r="BA784" i="6"/>
  <c r="BA780" i="6"/>
  <c r="BA775" i="6"/>
  <c r="BA769" i="6"/>
  <c r="BA765" i="6"/>
  <c r="BA759" i="6"/>
  <c r="BA755" i="6"/>
  <c r="BA749" i="6"/>
  <c r="BA745" i="6"/>
  <c r="BA739" i="6"/>
  <c r="BA735" i="6"/>
  <c r="BA729" i="6"/>
  <c r="BA725" i="6"/>
  <c r="BA719" i="6"/>
  <c r="BA715" i="6"/>
  <c r="BA709" i="6"/>
  <c r="BA705" i="6"/>
  <c r="BA701" i="6"/>
  <c r="BA699" i="6"/>
  <c r="BA695" i="6"/>
  <c r="BA689" i="6"/>
  <c r="BA685" i="6"/>
  <c r="BA679" i="6"/>
  <c r="BA675" i="6"/>
  <c r="BA669" i="6"/>
  <c r="BA665" i="6"/>
  <c r="BA659" i="6"/>
  <c r="BA655" i="6"/>
  <c r="BA649" i="6"/>
  <c r="BA645" i="6"/>
  <c r="BA635" i="6"/>
  <c r="BA629" i="6"/>
  <c r="BA625" i="6"/>
  <c r="BA619" i="6"/>
  <c r="BA615" i="6"/>
  <c r="BA609" i="6"/>
  <c r="BA605" i="6"/>
  <c r="BA599" i="6"/>
  <c r="BA595" i="6"/>
  <c r="BA589" i="6"/>
  <c r="BA585" i="6"/>
  <c r="BA579" i="6"/>
  <c r="BA575" i="6"/>
  <c r="BA571" i="6"/>
  <c r="BA569" i="6"/>
  <c r="BA565" i="6"/>
  <c r="BA559" i="6"/>
  <c r="BA555" i="6"/>
  <c r="BA549" i="6"/>
  <c r="BA545" i="6"/>
  <c r="BA539" i="6"/>
  <c r="BA536" i="6"/>
  <c r="BA533" i="6"/>
  <c r="BA521" i="6"/>
  <c r="BA516" i="6"/>
  <c r="BF917" i="6"/>
  <c r="ET917" i="6" s="1"/>
  <c r="BF915" i="6"/>
  <c r="ET915" i="6" s="1"/>
  <c r="BF911" i="6"/>
  <c r="ET911" i="6" s="1"/>
  <c r="BF907" i="6"/>
  <c r="ET907" i="6" s="1"/>
  <c r="BF905" i="6"/>
  <c r="ET905" i="6" s="1"/>
  <c r="BF900" i="6"/>
  <c r="ET900" i="6" s="1"/>
  <c r="BF896" i="6"/>
  <c r="ET896" i="6" s="1"/>
  <c r="BF894" i="6"/>
  <c r="BF888" i="6"/>
  <c r="ET888" i="6" s="1"/>
  <c r="BF890" i="6"/>
  <c r="ET890" i="6" s="1"/>
  <c r="BF516" i="6"/>
  <c r="ET516" i="6" s="1"/>
  <c r="BF518" i="6"/>
  <c r="ET518" i="6" s="1"/>
  <c r="BF521" i="6"/>
  <c r="ET521" i="6" s="1"/>
  <c r="ET527" i="6"/>
  <c r="BF531" i="6"/>
  <c r="ET531" i="6" s="1"/>
  <c r="BG533" i="6"/>
  <c r="BG536" i="6"/>
  <c r="BG539" i="6"/>
  <c r="BF541" i="6"/>
  <c r="ET541" i="6" s="1"/>
  <c r="BG545" i="6"/>
  <c r="BF551" i="6"/>
  <c r="ET551" i="6" s="1"/>
  <c r="BG555" i="6"/>
  <c r="BF561" i="6"/>
  <c r="ET561" i="6" s="1"/>
  <c r="ET571" i="6"/>
  <c r="BF581" i="6"/>
  <c r="ET581" i="6" s="1"/>
  <c r="BF591" i="6"/>
  <c r="ET591" i="6" s="1"/>
  <c r="ET810" i="6"/>
  <c r="ET819" i="6"/>
  <c r="BF825" i="6"/>
  <c r="ET825" i="6" s="1"/>
  <c r="BF833" i="6"/>
  <c r="ET833" i="6" s="1"/>
  <c r="BF840" i="6"/>
  <c r="ET840" i="6" s="1"/>
  <c r="BF848" i="6"/>
  <c r="ET848" i="6" s="1"/>
  <c r="BF855" i="6"/>
  <c r="ET855" i="6" s="1"/>
  <c r="BF861" i="6"/>
  <c r="ET861" i="6" s="1"/>
  <c r="BF867" i="6"/>
  <c r="ET867" i="6" s="1"/>
  <c r="BF872" i="6"/>
  <c r="ET872" i="6" s="1"/>
  <c r="BF877" i="6"/>
  <c r="ET877" i="6" s="1"/>
  <c r="ET746" i="6"/>
  <c r="ET736" i="6"/>
  <c r="ET726" i="6"/>
  <c r="ET716" i="6"/>
  <c r="ET696" i="6"/>
  <c r="ET686" i="6"/>
  <c r="ET676" i="6"/>
  <c r="ET666" i="6"/>
  <c r="ET656" i="6"/>
  <c r="ET646" i="6"/>
  <c r="ET636" i="6"/>
  <c r="BF616" i="6"/>
  <c r="ET616" i="6" s="1"/>
  <c r="BF606" i="6"/>
  <c r="ET606" i="6" s="1"/>
  <c r="BF596" i="6"/>
  <c r="ET596" i="6" s="1"/>
  <c r="ET801" i="6"/>
  <c r="ET781" i="6"/>
  <c r="ET771" i="6"/>
  <c r="ET761" i="6"/>
  <c r="EP57" i="6"/>
  <c r="AT69" i="6"/>
  <c r="EP69" i="6" s="1"/>
  <c r="EP105" i="6"/>
  <c r="AU152" i="6"/>
  <c r="AU146" i="6"/>
  <c r="AU142" i="6"/>
  <c r="AU138" i="6"/>
  <c r="AU128" i="6"/>
  <c r="AU123" i="6"/>
  <c r="AU118" i="6"/>
  <c r="AU114" i="6"/>
  <c r="AU110" i="6"/>
  <c r="AU99" i="6"/>
  <c r="AU95" i="6"/>
  <c r="AU85" i="6"/>
  <c r="AU71" i="6"/>
  <c r="AU62" i="6"/>
  <c r="AU56" i="6"/>
  <c r="AU38" i="6"/>
  <c r="EP39" i="6"/>
  <c r="EP72" i="6"/>
  <c r="AT86" i="6"/>
  <c r="EP86" i="6" s="1"/>
  <c r="AU28" i="6"/>
  <c r="AU196" i="6"/>
  <c r="AU192" i="6"/>
  <c r="AU188" i="6"/>
  <c r="AU184" i="6"/>
  <c r="AU180" i="6"/>
  <c r="AU172" i="6"/>
  <c r="AU159" i="6"/>
  <c r="AU155" i="6"/>
  <c r="AU149" i="6"/>
  <c r="AU129" i="6"/>
  <c r="AU124" i="6"/>
  <c r="AU119" i="6"/>
  <c r="AU104" i="6"/>
  <c r="AU94" i="6"/>
  <c r="AU90" i="6"/>
  <c r="AU84" i="6"/>
  <c r="AU80" i="6"/>
  <c r="AU73" i="6"/>
  <c r="AU68" i="6"/>
  <c r="AU61" i="6"/>
  <c r="AU55" i="6"/>
  <c r="AU51" i="6"/>
  <c r="AU47" i="6"/>
  <c r="AU43" i="6"/>
  <c r="AU37" i="6"/>
  <c r="AT168" i="6"/>
  <c r="EP168" i="6" s="1"/>
  <c r="AU887" i="6"/>
  <c r="EP887" i="6"/>
  <c r="AT889" i="6"/>
  <c r="EP889" i="6" s="1"/>
  <c r="EO889" i="6"/>
  <c r="AU888" i="6"/>
  <c r="EP888" i="6"/>
  <c r="AZ889" i="6"/>
  <c r="ER889" i="6" s="1"/>
  <c r="AZ1078" i="6"/>
  <c r="AT890" i="6"/>
  <c r="EO890" i="6"/>
  <c r="BA888" i="6"/>
  <c r="AT169" i="6"/>
  <c r="EP169" i="6" s="1"/>
  <c r="BA887" i="6"/>
  <c r="AZ890" i="6"/>
  <c r="ER890" i="6" s="1"/>
  <c r="AS387" i="6"/>
  <c r="BE925" i="6"/>
  <c r="AU164" i="6"/>
  <c r="AU160" i="6"/>
  <c r="AU156" i="6"/>
  <c r="AU115" i="6"/>
  <c r="AU111" i="6"/>
  <c r="AU29" i="6"/>
  <c r="EP29" i="6"/>
  <c r="AU81" i="6"/>
  <c r="AU52" i="6"/>
  <c r="AU44" i="6"/>
  <c r="AU34" i="6"/>
  <c r="AS1080" i="6"/>
  <c r="AM1138" i="6"/>
  <c r="BA387" i="6"/>
  <c r="BF926" i="6"/>
  <c r="BE1133" i="6"/>
  <c r="BE1188" i="6" s="1"/>
  <c r="BE1129" i="6"/>
  <c r="BE1187" i="6" s="1"/>
  <c r="AY1126" i="6"/>
  <c r="AY1186" i="6" s="1"/>
  <c r="BF1134" i="6"/>
  <c r="BE1080" i="6"/>
  <c r="BE1126" i="6"/>
  <c r="BE1186" i="6" s="1"/>
  <c r="AS1133" i="6"/>
  <c r="AS1188" i="6" s="1"/>
  <c r="AN1127" i="6"/>
  <c r="AO1127" i="6" s="1"/>
  <c r="AZ1130" i="6"/>
  <c r="ER1130" i="6" s="1"/>
  <c r="BF1130" i="6"/>
  <c r="ET1130" i="6" s="1"/>
  <c r="BF1081" i="6"/>
  <c r="ET1081" i="6" s="1"/>
  <c r="BF1078" i="6"/>
  <c r="ET1078" i="6" s="1"/>
  <c r="BE1138" i="6"/>
  <c r="BE1190" i="6" s="1"/>
  <c r="BE1092" i="6"/>
  <c r="BE1183" i="6" s="1"/>
  <c r="BE1083" i="6"/>
  <c r="BE1181" i="6" s="1"/>
  <c r="BF978" i="6"/>
  <c r="BE1140" i="6"/>
  <c r="BE1136" i="6"/>
  <c r="BE993" i="6"/>
  <c r="AZ1086" i="6"/>
  <c r="AT1078" i="6"/>
  <c r="AY1083" i="6"/>
  <c r="AY1181" i="6" s="1"/>
  <c r="AY1092" i="6"/>
  <c r="AY1183" i="6" s="1"/>
  <c r="AY1133" i="6"/>
  <c r="AY1188" i="6" s="1"/>
  <c r="AY925" i="6"/>
  <c r="AY993" i="6"/>
  <c r="AY1080" i="6"/>
  <c r="AY1140" i="6"/>
  <c r="AY1136" i="6"/>
  <c r="AY1189" i="6" s="1"/>
  <c r="AZ894" i="6"/>
  <c r="BA448" i="6"/>
  <c r="AT1081" i="6"/>
  <c r="EP1081" i="6" s="1"/>
  <c r="AT1134" i="6"/>
  <c r="EP1134" i="6" s="1"/>
  <c r="AS1140" i="6"/>
  <c r="AS1136" i="6"/>
  <c r="AS1189" i="6" s="1"/>
  <c r="AS1083" i="6"/>
  <c r="AS1181" i="6" s="1"/>
  <c r="AS993" i="6"/>
  <c r="AS1138" i="6"/>
  <c r="AS1190" i="6" s="1"/>
  <c r="AS1126" i="6"/>
  <c r="AS1186" i="6" s="1"/>
  <c r="AS1092" i="6"/>
  <c r="AS1183" i="6" s="1"/>
  <c r="AS925" i="6"/>
  <c r="AT446" i="6"/>
  <c r="AT211" i="6"/>
  <c r="EP211" i="6" s="1"/>
  <c r="AT237" i="6"/>
  <c r="EP237" i="6" s="1"/>
  <c r="AU300" i="6"/>
  <c r="AU325" i="6"/>
  <c r="AT387" i="6"/>
  <c r="AU388" i="6"/>
  <c r="AT512" i="6"/>
  <c r="AN1109" i="6"/>
  <c r="AM1083" i="6"/>
  <c r="AM1181" i="6" s="1"/>
  <c r="AM993" i="6"/>
  <c r="AM925" i="6"/>
  <c r="BV919" i="6"/>
  <c r="CE919" i="6" s="1"/>
  <c r="BU919" i="6"/>
  <c r="EM960" i="6" l="1"/>
  <c r="ES960" i="6"/>
  <c r="AN960" i="6"/>
  <c r="BF960" i="6"/>
  <c r="AT893" i="6"/>
  <c r="AT511" i="6"/>
  <c r="AT1175" i="6" s="1"/>
  <c r="EO511" i="6"/>
  <c r="EO1175" i="6" s="1"/>
  <c r="EQ511" i="6"/>
  <c r="EQ1175" i="6" s="1"/>
  <c r="AZ511" i="6"/>
  <c r="AZ1175" i="6" s="1"/>
  <c r="BF511" i="6"/>
  <c r="ES1020" i="6"/>
  <c r="AT1020" i="6"/>
  <c r="AZ1020" i="6"/>
  <c r="BF1020" i="6"/>
  <c r="EQ1020" i="6"/>
  <c r="AZ1085" i="6"/>
  <c r="AZ1182" i="6" s="1"/>
  <c r="BF1107" i="6"/>
  <c r="BF1184" i="6" s="1"/>
  <c r="AZ1107" i="6"/>
  <c r="AZ1184" i="6" s="1"/>
  <c r="ES1107" i="6"/>
  <c r="ES1184" i="6" s="1"/>
  <c r="AT1107" i="6"/>
  <c r="AT1184" i="6" s="1"/>
  <c r="BF1085" i="6"/>
  <c r="BF1182" i="6" s="1"/>
  <c r="ES1085" i="6"/>
  <c r="ES1182" i="6" s="1"/>
  <c r="AS1185" i="6"/>
  <c r="BE1185" i="6"/>
  <c r="AY1185" i="6"/>
  <c r="AT1085" i="6"/>
  <c r="AT1182" i="6" s="1"/>
  <c r="EQ1085" i="6"/>
  <c r="EQ1182" i="6" s="1"/>
  <c r="EO1085" i="6"/>
  <c r="EO1182" i="6" s="1"/>
  <c r="EO886" i="6"/>
  <c r="ER886" i="6"/>
  <c r="AZ886" i="6"/>
  <c r="AT886" i="6"/>
  <c r="EP247" i="6"/>
  <c r="AO961" i="6"/>
  <c r="AO960" i="6" s="1"/>
  <c r="BF893" i="6"/>
  <c r="BF1174" i="6" s="1"/>
  <c r="BF886" i="6"/>
  <c r="BF1117" i="6"/>
  <c r="AU247" i="6"/>
  <c r="AZ1117" i="6"/>
  <c r="EO1117" i="6"/>
  <c r="ES1117" i="6"/>
  <c r="AT1117" i="6"/>
  <c r="EQ1117" i="6"/>
  <c r="AS991" i="6"/>
  <c r="AO1021" i="6"/>
  <c r="AY991" i="6"/>
  <c r="BE991" i="6"/>
  <c r="AT445" i="6"/>
  <c r="EQ445" i="6"/>
  <c r="EO445" i="6"/>
  <c r="AZ445" i="6"/>
  <c r="ER445" i="6"/>
  <c r="BA1118" i="6"/>
  <c r="ER1086" i="6"/>
  <c r="ER1085" i="6" s="1"/>
  <c r="ES1095" i="6"/>
  <c r="AO1096" i="6"/>
  <c r="EO207" i="6"/>
  <c r="AT207" i="6"/>
  <c r="BA926" i="6"/>
  <c r="AU299" i="6"/>
  <c r="EP299" i="6"/>
  <c r="ES893" i="6"/>
  <c r="ES1174" i="6" s="1"/>
  <c r="ET887" i="6"/>
  <c r="ET886" i="6" s="1"/>
  <c r="EO893" i="6"/>
  <c r="AU324" i="6"/>
  <c r="EN1029" i="6"/>
  <c r="AO1029" i="6"/>
  <c r="EN1040" i="6"/>
  <c r="AO1040" i="6"/>
  <c r="EN1057" i="6"/>
  <c r="AO1057" i="6"/>
  <c r="EN1086" i="6"/>
  <c r="AO1086" i="6"/>
  <c r="EN1030" i="6"/>
  <c r="AO1030" i="6"/>
  <c r="EN1042" i="6"/>
  <c r="AO1042" i="6"/>
  <c r="EN1058" i="6"/>
  <c r="AO1058" i="6"/>
  <c r="EN1119" i="6"/>
  <c r="AO1119" i="6"/>
  <c r="EN926" i="6"/>
  <c r="AO926" i="6"/>
  <c r="EN995" i="6"/>
  <c r="AO995" i="6"/>
  <c r="EN1031" i="6"/>
  <c r="AO1031" i="6"/>
  <c r="EN1043" i="6"/>
  <c r="AO1043" i="6"/>
  <c r="EN1064" i="6"/>
  <c r="AO1064" i="6"/>
  <c r="EN1032" i="6"/>
  <c r="AO1032" i="6"/>
  <c r="EN1044" i="6"/>
  <c r="AO1044" i="6"/>
  <c r="EN1065" i="6"/>
  <c r="AO1065" i="6"/>
  <c r="EN1130" i="6"/>
  <c r="AO1130" i="6"/>
  <c r="EN1022" i="6"/>
  <c r="AO1022" i="6"/>
  <c r="EN1033" i="6"/>
  <c r="AO1033" i="6"/>
  <c r="EN1047" i="6"/>
  <c r="AO1047" i="6"/>
  <c r="EN1072" i="6"/>
  <c r="AO1072" i="6"/>
  <c r="EN1139" i="6"/>
  <c r="EN1138" i="6" s="1"/>
  <c r="EN1190" i="6" s="1"/>
  <c r="AO1139" i="6"/>
  <c r="EN1023" i="6"/>
  <c r="AO1023" i="6"/>
  <c r="EN1037" i="6"/>
  <c r="AO1037" i="6"/>
  <c r="EN1048" i="6"/>
  <c r="AO1048" i="6"/>
  <c r="EN1087" i="6"/>
  <c r="AO1087" i="6"/>
  <c r="EN1109" i="6"/>
  <c r="AO1109" i="6"/>
  <c r="EN1024" i="6"/>
  <c r="AO1024" i="6"/>
  <c r="EN1038" i="6"/>
  <c r="AO1038" i="6"/>
  <c r="EN1052" i="6"/>
  <c r="AO1052" i="6"/>
  <c r="EN1081" i="6"/>
  <c r="AO1081" i="6"/>
  <c r="EN1025" i="6"/>
  <c r="AO1025" i="6"/>
  <c r="EO1025" i="6" s="1"/>
  <c r="EO1020" i="6" s="1"/>
  <c r="EN1039" i="6"/>
  <c r="AO1039" i="6"/>
  <c r="EN1053" i="6"/>
  <c r="AO1053" i="6"/>
  <c r="EN1108" i="6"/>
  <c r="AO1108" i="6"/>
  <c r="EN1134" i="6"/>
  <c r="AO1134" i="6"/>
  <c r="EP370" i="6"/>
  <c r="EP324" i="6"/>
  <c r="EP308" i="6"/>
  <c r="AU370" i="6"/>
  <c r="AU308" i="6"/>
  <c r="BA910" i="6"/>
  <c r="BE923" i="6"/>
  <c r="BE9" i="6" s="1"/>
  <c r="BF1147" i="6"/>
  <c r="BF1192" i="6" s="1"/>
  <c r="ER1148" i="6"/>
  <c r="ER1147" i="6" s="1"/>
  <c r="ER1192" i="6" s="1"/>
  <c r="AZ1147" i="6"/>
  <c r="AZ1192" i="6" s="1"/>
  <c r="AM1178" i="6"/>
  <c r="AS1174" i="6"/>
  <c r="AS1180" i="6"/>
  <c r="BE1180" i="6"/>
  <c r="AS1191" i="6"/>
  <c r="AY1191" i="6"/>
  <c r="BE1191" i="6"/>
  <c r="BF1189" i="6"/>
  <c r="BE1189" i="6"/>
  <c r="ES1077" i="6"/>
  <c r="ES1179" i="6" s="1"/>
  <c r="EN1078" i="6"/>
  <c r="EN1077" i="6" s="1"/>
  <c r="EN1179" i="6" s="1"/>
  <c r="AN1077" i="6"/>
  <c r="AN1179" i="6" s="1"/>
  <c r="EQ1077" i="6"/>
  <c r="EQ1179" i="6" s="1"/>
  <c r="EO1077" i="6"/>
  <c r="EO1179" i="6" s="1"/>
  <c r="ER1078" i="6"/>
  <c r="ER1077" i="6" s="1"/>
  <c r="AZ1077" i="6"/>
  <c r="AZ1179" i="6" s="1"/>
  <c r="EP1078" i="6"/>
  <c r="AT1077" i="6"/>
  <c r="AT1179" i="6" s="1"/>
  <c r="ET1077" i="6"/>
  <c r="ET1179" i="6" s="1"/>
  <c r="AS923" i="6"/>
  <c r="AS9" i="6" s="1"/>
  <c r="BE1175" i="6"/>
  <c r="ER961" i="6"/>
  <c r="ER960" i="6" s="1"/>
  <c r="BA1096" i="6"/>
  <c r="BF1095" i="6"/>
  <c r="ES1140" i="6"/>
  <c r="AN1126" i="6"/>
  <c r="AN1186" i="6" s="1"/>
  <c r="EN1127" i="6"/>
  <c r="AN1083" i="6"/>
  <c r="AN1181" i="6" s="1"/>
  <c r="EN1084" i="6"/>
  <c r="EN1083" i="6" s="1"/>
  <c r="EN1181" i="6" s="1"/>
  <c r="EQ1140" i="6"/>
  <c r="EO1140" i="6"/>
  <c r="EP1092" i="6"/>
  <c r="EP1183" i="6" s="1"/>
  <c r="DY9" i="6"/>
  <c r="DZ1175" i="6"/>
  <c r="ES234" i="6"/>
  <c r="ES1175" i="6" s="1"/>
  <c r="BA561" i="6"/>
  <c r="AU1022" i="6"/>
  <c r="BA1066" i="6"/>
  <c r="BA1122" i="6"/>
  <c r="AZ1092" i="6"/>
  <c r="AZ1183" i="6" s="1"/>
  <c r="BA621" i="6"/>
  <c r="BA481" i="6"/>
  <c r="BA1004" i="6"/>
  <c r="ER977" i="6"/>
  <c r="AZ977" i="6"/>
  <c r="AT27" i="6"/>
  <c r="AT977" i="6"/>
  <c r="EN961" i="6"/>
  <c r="ET978" i="6"/>
  <c r="ET977" i="6" s="1"/>
  <c r="BF977" i="6"/>
  <c r="ET894" i="6"/>
  <c r="ET893" i="6" s="1"/>
  <c r="ER894" i="6"/>
  <c r="AT235" i="6"/>
  <c r="BA1053" i="6"/>
  <c r="BA895" i="6"/>
  <c r="BA1005" i="6"/>
  <c r="BA967" i="6"/>
  <c r="BA616" i="6"/>
  <c r="BA932" i="6"/>
  <c r="BA896" i="6"/>
  <c r="BA1145" i="6"/>
  <c r="BA948" i="6"/>
  <c r="BA1029" i="6"/>
  <c r="BA997" i="6"/>
  <c r="BA1022" i="6"/>
  <c r="BA1047" i="6"/>
  <c r="BA928" i="6"/>
  <c r="BA944" i="6"/>
  <c r="BA961" i="6"/>
  <c r="BA1142" i="6"/>
  <c r="BA1009" i="6"/>
  <c r="BA1033" i="6"/>
  <c r="BA1059" i="6"/>
  <c r="BA936" i="6"/>
  <c r="BA952" i="6"/>
  <c r="BA971" i="6"/>
  <c r="BA1081" i="6"/>
  <c r="BA1013" i="6"/>
  <c r="BA1040" i="6"/>
  <c r="BA1067" i="6"/>
  <c r="BA940" i="6"/>
  <c r="BA956" i="6"/>
  <c r="BA1148" i="6"/>
  <c r="BA1147" i="6" s="1"/>
  <c r="BA1192" i="6" s="1"/>
  <c r="AU1141" i="6"/>
  <c r="AT1092" i="6"/>
  <c r="AT1183" i="6" s="1"/>
  <c r="BA810" i="6"/>
  <c r="AZ1138" i="6"/>
  <c r="AZ1190" i="6" s="1"/>
  <c r="BA840" i="6"/>
  <c r="BA867" i="6"/>
  <c r="BF1140" i="6"/>
  <c r="BA1134" i="6"/>
  <c r="BF1138" i="6"/>
  <c r="BF1190" i="6" s="1"/>
  <c r="BA1109" i="6"/>
  <c r="BF1092" i="6"/>
  <c r="BF1183" i="6" s="1"/>
  <c r="AZ1140" i="6"/>
  <c r="AZ1083" i="6"/>
  <c r="AZ1181" i="6" s="1"/>
  <c r="BA1001" i="6"/>
  <c r="BA1017" i="6"/>
  <c r="ER1021" i="6"/>
  <c r="ER1020" i="6" s="1"/>
  <c r="AT925" i="6"/>
  <c r="AZ1133" i="6"/>
  <c r="AZ1188" i="6" s="1"/>
  <c r="BA825" i="6"/>
  <c r="BA855" i="6"/>
  <c r="BA877" i="6"/>
  <c r="BA897" i="6"/>
  <c r="BA1137" i="6"/>
  <c r="BA1136" i="6" s="1"/>
  <c r="BA1189" i="6" s="1"/>
  <c r="BA1032" i="6"/>
  <c r="BA939" i="6"/>
  <c r="BA529" i="6"/>
  <c r="BA537" i="6"/>
  <c r="BA576" i="6"/>
  <c r="BG512" i="6"/>
  <c r="BA512" i="6"/>
  <c r="ER1108" i="6"/>
  <c r="BA906" i="6"/>
  <c r="BA912" i="6"/>
  <c r="BA911" i="6"/>
  <c r="BA531" i="6"/>
  <c r="BA776" i="6"/>
  <c r="BA556" i="6"/>
  <c r="BA596" i="6"/>
  <c r="BA636" i="6"/>
  <c r="BA676" i="6"/>
  <c r="BA716" i="6"/>
  <c r="BA756" i="6"/>
  <c r="BA781" i="6"/>
  <c r="BA801" i="6"/>
  <c r="AN993" i="6"/>
  <c r="BA641" i="6"/>
  <c r="BA1012" i="6"/>
  <c r="BA1039" i="6"/>
  <c r="BA927" i="6"/>
  <c r="BA943" i="6"/>
  <c r="BA959" i="6"/>
  <c r="ER1080" i="6"/>
  <c r="BA955" i="6"/>
  <c r="AZ1080" i="6"/>
  <c r="BA581" i="6"/>
  <c r="BA661" i="6"/>
  <c r="BA741" i="6"/>
  <c r="BA903" i="6"/>
  <c r="BA916" i="6"/>
  <c r="BA1119" i="6"/>
  <c r="BA996" i="6"/>
  <c r="BA1016" i="6"/>
  <c r="BA1044" i="6"/>
  <c r="BA931" i="6"/>
  <c r="BA947" i="6"/>
  <c r="BA966" i="6"/>
  <c r="AZ925" i="6"/>
  <c r="BA721" i="6"/>
  <c r="AZ993" i="6"/>
  <c r="AZ1126" i="6"/>
  <c r="AZ1186" i="6" s="1"/>
  <c r="AT1140" i="6"/>
  <c r="BF925" i="6"/>
  <c r="BA541" i="6"/>
  <c r="BA601" i="6"/>
  <c r="BA681" i="6"/>
  <c r="BA761" i="6"/>
  <c r="BA1000" i="6"/>
  <c r="BA1021" i="6"/>
  <c r="BA1058" i="6"/>
  <c r="BA935" i="6"/>
  <c r="BA951" i="6"/>
  <c r="BA970" i="6"/>
  <c r="AU387" i="6"/>
  <c r="BA509" i="6"/>
  <c r="BA1087" i="6"/>
  <c r="BA1127" i="6"/>
  <c r="BA1126" i="6" s="1"/>
  <c r="BA1186" i="6" s="1"/>
  <c r="BA1008" i="6"/>
  <c r="BA1025" i="6"/>
  <c r="BA1052" i="6"/>
  <c r="BA998" i="6"/>
  <c r="BA1006" i="6"/>
  <c r="BA1014" i="6"/>
  <c r="BA1023" i="6"/>
  <c r="BA1037" i="6"/>
  <c r="BA1048" i="6"/>
  <c r="BA1064" i="6"/>
  <c r="BA929" i="6"/>
  <c r="BA937" i="6"/>
  <c r="BA945" i="6"/>
  <c r="BA953" i="6"/>
  <c r="BA962" i="6"/>
  <c r="BA972" i="6"/>
  <c r="BA917" i="6"/>
  <c r="BA1121" i="6"/>
  <c r="BG691" i="6"/>
  <c r="BA1088" i="6"/>
  <c r="BA1002" i="6"/>
  <c r="BA1010" i="6"/>
  <c r="BA1018" i="6"/>
  <c r="BA1030" i="6"/>
  <c r="BA1042" i="6"/>
  <c r="BA1054" i="6"/>
  <c r="BA1072" i="6"/>
  <c r="BA933" i="6"/>
  <c r="BA941" i="6"/>
  <c r="BA949" i="6"/>
  <c r="BA957" i="6"/>
  <c r="BA968" i="6"/>
  <c r="BA518" i="6"/>
  <c r="BA527" i="6"/>
  <c r="BA551" i="6"/>
  <c r="BA591" i="6"/>
  <c r="BA611" i="6"/>
  <c r="BA631" i="6"/>
  <c r="BA651" i="6"/>
  <c r="BA671" i="6"/>
  <c r="BA691" i="6"/>
  <c r="BA711" i="6"/>
  <c r="BA731" i="6"/>
  <c r="BA751" i="6"/>
  <c r="BA771" i="6"/>
  <c r="BA786" i="6"/>
  <c r="BA806" i="6"/>
  <c r="BA819" i="6"/>
  <c r="BA833" i="6"/>
  <c r="BA848" i="6"/>
  <c r="BA861" i="6"/>
  <c r="BA872" i="6"/>
  <c r="BA905" i="6"/>
  <c r="BG1143" i="6"/>
  <c r="ET1143" i="6"/>
  <c r="BA1143" i="6"/>
  <c r="ER1143" i="6"/>
  <c r="ER1140" i="6" s="1"/>
  <c r="AU1143" i="6"/>
  <c r="EP1143" i="6"/>
  <c r="BG1146" i="6"/>
  <c r="ET1146" i="6"/>
  <c r="BA464" i="6"/>
  <c r="BA471" i="6"/>
  <c r="ER1118" i="6"/>
  <c r="ER1117" i="6" s="1"/>
  <c r="ET512" i="6"/>
  <c r="EP512" i="6"/>
  <c r="ER512" i="6"/>
  <c r="ER511" i="6" s="1"/>
  <c r="BA466" i="6"/>
  <c r="BA459" i="6"/>
  <c r="BG641" i="6"/>
  <c r="EQ1080" i="6"/>
  <c r="AN925" i="6"/>
  <c r="ET706" i="6"/>
  <c r="BG706" i="6"/>
  <c r="BA1108" i="6"/>
  <c r="AT993" i="6"/>
  <c r="BF993" i="6"/>
  <c r="AU959" i="6"/>
  <c r="AT1138" i="6"/>
  <c r="AT1190" i="6" s="1"/>
  <c r="BA489" i="6"/>
  <c r="BA646" i="6"/>
  <c r="BA686" i="6"/>
  <c r="BA726" i="6"/>
  <c r="BA766" i="6"/>
  <c r="BA900" i="6"/>
  <c r="BA915" i="6"/>
  <c r="BA1141" i="6"/>
  <c r="BA999" i="6"/>
  <c r="BA1007" i="6"/>
  <c r="BA1015" i="6"/>
  <c r="BA1024" i="6"/>
  <c r="BA1038" i="6"/>
  <c r="BA1049" i="6"/>
  <c r="BA1065" i="6"/>
  <c r="BA930" i="6"/>
  <c r="BA938" i="6"/>
  <c r="BA946" i="6"/>
  <c r="BA954" i="6"/>
  <c r="BA963" i="6"/>
  <c r="BA978" i="6"/>
  <c r="BA977" i="6" s="1"/>
  <c r="BA1135" i="6"/>
  <c r="BG701" i="6"/>
  <c r="BA606" i="6"/>
  <c r="BA814" i="6"/>
  <c r="BA486" i="6"/>
  <c r="AY1178" i="6"/>
  <c r="BA494" i="6"/>
  <c r="BA566" i="6"/>
  <c r="BA666" i="6"/>
  <c r="BA706" i="6"/>
  <c r="BA746" i="6"/>
  <c r="BA907" i="6"/>
  <c r="BA479" i="6"/>
  <c r="BA506" i="6"/>
  <c r="BA1084" i="6"/>
  <c r="BA1083" i="6" s="1"/>
  <c r="BA1181" i="6" s="1"/>
  <c r="BA995" i="6"/>
  <c r="BA1003" i="6"/>
  <c r="BA1011" i="6"/>
  <c r="BA1019" i="6"/>
  <c r="BA1031" i="6"/>
  <c r="BA1043" i="6"/>
  <c r="BA1057" i="6"/>
  <c r="BA994" i="6"/>
  <c r="BA934" i="6"/>
  <c r="BA942" i="6"/>
  <c r="BA950" i="6"/>
  <c r="BA958" i="6"/>
  <c r="BA969" i="6"/>
  <c r="BA1144" i="6"/>
  <c r="BA1120" i="6"/>
  <c r="BA469" i="6"/>
  <c r="BA451" i="6"/>
  <c r="BA491" i="6"/>
  <c r="BA1082" i="6"/>
  <c r="AU889" i="6"/>
  <c r="BA501" i="6"/>
  <c r="BA1139" i="6"/>
  <c r="BA1138" i="6" s="1"/>
  <c r="BA1190" i="6" s="1"/>
  <c r="ER1133" i="6"/>
  <c r="ER1188" i="6" s="1"/>
  <c r="BG671" i="6"/>
  <c r="ET711" i="6"/>
  <c r="BG711" i="6"/>
  <c r="BA476" i="6"/>
  <c r="BA499" i="6"/>
  <c r="BA449" i="6"/>
  <c r="EQ1133" i="6"/>
  <c r="EQ1188" i="6" s="1"/>
  <c r="BG731" i="6"/>
  <c r="ET631" i="6"/>
  <c r="BG631" i="6"/>
  <c r="BG611" i="6"/>
  <c r="BA461" i="6"/>
  <c r="BA454" i="6"/>
  <c r="BA474" i="6"/>
  <c r="BA496" i="6"/>
  <c r="BA484" i="6"/>
  <c r="BA504" i="6"/>
  <c r="BA534" i="6"/>
  <c r="BA546" i="6"/>
  <c r="BA586" i="6"/>
  <c r="BA626" i="6"/>
  <c r="ET751" i="6"/>
  <c r="BG751" i="6"/>
  <c r="ET651" i="6"/>
  <c r="BG651" i="6"/>
  <c r="ES993" i="6"/>
  <c r="ES1177" i="6" s="1"/>
  <c r="ER993" i="6"/>
  <c r="ER1177" i="6" s="1"/>
  <c r="EO993" i="6"/>
  <c r="EO1177" i="6" s="1"/>
  <c r="EM993" i="6"/>
  <c r="EM1177" i="6" s="1"/>
  <c r="EQ993" i="6"/>
  <c r="EQ1177" i="6" s="1"/>
  <c r="ES1129" i="6"/>
  <c r="ES1187" i="6" s="1"/>
  <c r="ER1093" i="6"/>
  <c r="ER1092" i="6" s="1"/>
  <c r="ES1180" i="6"/>
  <c r="EO1180" i="6"/>
  <c r="BG1094" i="6"/>
  <c r="ET1094" i="6"/>
  <c r="ET1092" i="6" s="1"/>
  <c r="ET1183" i="6" s="1"/>
  <c r="BG1134" i="6"/>
  <c r="ET1134" i="6"/>
  <c r="BG926" i="6"/>
  <c r="ET926" i="6"/>
  <c r="BA1086" i="6"/>
  <c r="AO1126" i="6"/>
  <c r="AO1186" i="6" s="1"/>
  <c r="BA1078" i="6"/>
  <c r="BG995" i="6"/>
  <c r="ET995" i="6"/>
  <c r="BG997" i="6"/>
  <c r="ET997" i="6"/>
  <c r="BG999" i="6"/>
  <c r="ET999" i="6"/>
  <c r="BG1001" i="6"/>
  <c r="ET1001" i="6"/>
  <c r="BG1003" i="6"/>
  <c r="ET1003" i="6"/>
  <c r="BG1005" i="6"/>
  <c r="ET1005" i="6"/>
  <c r="BG1007" i="6"/>
  <c r="ET1007" i="6"/>
  <c r="BG1009" i="6"/>
  <c r="ET1009" i="6"/>
  <c r="BG1011" i="6"/>
  <c r="ET1011" i="6"/>
  <c r="BG1013" i="6"/>
  <c r="ET1013" i="6"/>
  <c r="BG1015" i="6"/>
  <c r="ET1015" i="6"/>
  <c r="BG1017" i="6"/>
  <c r="ET1017" i="6"/>
  <c r="BG1019" i="6"/>
  <c r="ET1019" i="6"/>
  <c r="BG1022" i="6"/>
  <c r="ET1022" i="6"/>
  <c r="BG1024" i="6"/>
  <c r="ET1024" i="6"/>
  <c r="BG1029" i="6"/>
  <c r="ET1029" i="6"/>
  <c r="BG1031" i="6"/>
  <c r="ET1031" i="6"/>
  <c r="BG1033" i="6"/>
  <c r="ET1033" i="6"/>
  <c r="BG1038" i="6"/>
  <c r="ET1038" i="6"/>
  <c r="BG1040" i="6"/>
  <c r="ET1040" i="6"/>
  <c r="BG1043" i="6"/>
  <c r="ET1043" i="6"/>
  <c r="BG1047" i="6"/>
  <c r="ET1047" i="6"/>
  <c r="BG1049" i="6"/>
  <c r="ET1049" i="6"/>
  <c r="BG1053" i="6"/>
  <c r="ET1053" i="6"/>
  <c r="BG1057" i="6"/>
  <c r="ET1057" i="6"/>
  <c r="BG1059" i="6"/>
  <c r="ET1059" i="6"/>
  <c r="BG1065" i="6"/>
  <c r="ET1065" i="6"/>
  <c r="BG1067" i="6"/>
  <c r="ET1067" i="6"/>
  <c r="BG1082" i="6"/>
  <c r="ET1082" i="6"/>
  <c r="ET1080" i="6" s="1"/>
  <c r="BG1086" i="6"/>
  <c r="ET1086" i="6"/>
  <c r="BG1088" i="6"/>
  <c r="ET1088" i="6"/>
  <c r="BG1097" i="6"/>
  <c r="ET1097" i="6"/>
  <c r="BG1109" i="6"/>
  <c r="ET1109" i="6"/>
  <c r="BG1118" i="6"/>
  <c r="ET1118" i="6"/>
  <c r="BG1120" i="6"/>
  <c r="ET1120" i="6"/>
  <c r="BG1122" i="6"/>
  <c r="ET1122" i="6"/>
  <c r="BG1131" i="6"/>
  <c r="ET1131" i="6"/>
  <c r="BG1137" i="6"/>
  <c r="BG1136" i="6" s="1"/>
  <c r="ET1137" i="6"/>
  <c r="ET1136" i="6" s="1"/>
  <c r="ET1189" i="6" s="1"/>
  <c r="BG1141" i="6"/>
  <c r="ET1141" i="6"/>
  <c r="BG1145" i="6"/>
  <c r="ET1145" i="6"/>
  <c r="BG1148" i="6"/>
  <c r="ET1148" i="6"/>
  <c r="ET1147" i="6" s="1"/>
  <c r="ET1192" i="6" s="1"/>
  <c r="BG927" i="6"/>
  <c r="ET927" i="6"/>
  <c r="BG929" i="6"/>
  <c r="ET929" i="6"/>
  <c r="BG931" i="6"/>
  <c r="ET931" i="6"/>
  <c r="BG933" i="6"/>
  <c r="ET933" i="6"/>
  <c r="BG935" i="6"/>
  <c r="ET935" i="6"/>
  <c r="BG937" i="6"/>
  <c r="ET937" i="6"/>
  <c r="BG939" i="6"/>
  <c r="ET939" i="6"/>
  <c r="BG941" i="6"/>
  <c r="ET941" i="6"/>
  <c r="BG943" i="6"/>
  <c r="ET943" i="6"/>
  <c r="BG945" i="6"/>
  <c r="ET945" i="6"/>
  <c r="BG947" i="6"/>
  <c r="ET947" i="6"/>
  <c r="BG949" i="6"/>
  <c r="ET949" i="6"/>
  <c r="BG951" i="6"/>
  <c r="ET951" i="6"/>
  <c r="BG953" i="6"/>
  <c r="ET953" i="6"/>
  <c r="BG955" i="6"/>
  <c r="ET955" i="6"/>
  <c r="BG957" i="6"/>
  <c r="ET957" i="6"/>
  <c r="BG959" i="6"/>
  <c r="ET959" i="6"/>
  <c r="BG962" i="6"/>
  <c r="ET962" i="6"/>
  <c r="BG966" i="6"/>
  <c r="ET966" i="6"/>
  <c r="BG968" i="6"/>
  <c r="ET968" i="6"/>
  <c r="BG970" i="6"/>
  <c r="ET970" i="6"/>
  <c r="BG972" i="6"/>
  <c r="ET972" i="6"/>
  <c r="AU1148" i="6"/>
  <c r="AU1147" i="6" s="1"/>
  <c r="AU1192" i="6" s="1"/>
  <c r="EP1148" i="6"/>
  <c r="EP1147" i="6" s="1"/>
  <c r="EP1192" i="6" s="1"/>
  <c r="AU1144" i="6"/>
  <c r="EP1144" i="6"/>
  <c r="AU1142" i="6"/>
  <c r="EP1142" i="6"/>
  <c r="AU1139" i="6"/>
  <c r="AU1138" i="6" s="1"/>
  <c r="AU1190" i="6" s="1"/>
  <c r="AU1135" i="6"/>
  <c r="EP1135" i="6"/>
  <c r="EP1133" i="6" s="1"/>
  <c r="EP1188" i="6" s="1"/>
  <c r="AU1130" i="6"/>
  <c r="EP1130" i="6"/>
  <c r="AU1122" i="6"/>
  <c r="EP1122" i="6"/>
  <c r="AU1120" i="6"/>
  <c r="EP1120" i="6"/>
  <c r="AU1118" i="6"/>
  <c r="EP1118" i="6"/>
  <c r="AU1109" i="6"/>
  <c r="EP1109" i="6"/>
  <c r="AU1096" i="6"/>
  <c r="AU1088" i="6"/>
  <c r="EP1088" i="6"/>
  <c r="AU1086" i="6"/>
  <c r="EP1086" i="6"/>
  <c r="AU1082" i="6"/>
  <c r="EP1082" i="6"/>
  <c r="EP1080" i="6" s="1"/>
  <c r="AU1023" i="6"/>
  <c r="EP1023" i="6"/>
  <c r="AU1025" i="6"/>
  <c r="AU1030" i="6"/>
  <c r="EP1030" i="6"/>
  <c r="AU1032" i="6"/>
  <c r="EP1032" i="6"/>
  <c r="AU1037" i="6"/>
  <c r="EP1037" i="6"/>
  <c r="AU1039" i="6"/>
  <c r="EP1039" i="6"/>
  <c r="AU1042" i="6"/>
  <c r="EP1042" i="6"/>
  <c r="AU1044" i="6"/>
  <c r="EP1044" i="6"/>
  <c r="AU1048" i="6"/>
  <c r="EP1048" i="6"/>
  <c r="AU1052" i="6"/>
  <c r="EP1052" i="6"/>
  <c r="AU1054" i="6"/>
  <c r="EP1054" i="6"/>
  <c r="AU1058" i="6"/>
  <c r="EP1058" i="6"/>
  <c r="AU1064" i="6"/>
  <c r="EP1064" i="6"/>
  <c r="AU1066" i="6"/>
  <c r="EP1066" i="6"/>
  <c r="AU1072" i="6"/>
  <c r="EP1072" i="6"/>
  <c r="AU995" i="6"/>
  <c r="EP995" i="6"/>
  <c r="AU997" i="6"/>
  <c r="EP997" i="6"/>
  <c r="AU999" i="6"/>
  <c r="EP999" i="6"/>
  <c r="AU1001" i="6"/>
  <c r="EP1001" i="6"/>
  <c r="AU1003" i="6"/>
  <c r="EP1003" i="6"/>
  <c r="AU1005" i="6"/>
  <c r="EP1005" i="6"/>
  <c r="AU1007" i="6"/>
  <c r="EP1007" i="6"/>
  <c r="AU1009" i="6"/>
  <c r="EP1009" i="6"/>
  <c r="AU1011" i="6"/>
  <c r="EP1011" i="6"/>
  <c r="AU1013" i="6"/>
  <c r="EP1013" i="6"/>
  <c r="AU1015" i="6"/>
  <c r="EP1015" i="6"/>
  <c r="AU1017" i="6"/>
  <c r="EP1017" i="6"/>
  <c r="AU1019" i="6"/>
  <c r="EP1019" i="6"/>
  <c r="AU926" i="6"/>
  <c r="EP926" i="6"/>
  <c r="AU928" i="6"/>
  <c r="EP928" i="6"/>
  <c r="AU930" i="6"/>
  <c r="EP930" i="6"/>
  <c r="AU932" i="6"/>
  <c r="EP932" i="6"/>
  <c r="AU934" i="6"/>
  <c r="EP934" i="6"/>
  <c r="AU936" i="6"/>
  <c r="EP936" i="6"/>
  <c r="AU938" i="6"/>
  <c r="EP938" i="6"/>
  <c r="AU940" i="6"/>
  <c r="EP940" i="6"/>
  <c r="AU942" i="6"/>
  <c r="EP942" i="6"/>
  <c r="AU944" i="6"/>
  <c r="EP944" i="6"/>
  <c r="AU946" i="6"/>
  <c r="EP946" i="6"/>
  <c r="AU948" i="6"/>
  <c r="EP948" i="6"/>
  <c r="AU950" i="6"/>
  <c r="EP950" i="6"/>
  <c r="AU952" i="6"/>
  <c r="EP952" i="6"/>
  <c r="AU954" i="6"/>
  <c r="EP954" i="6"/>
  <c r="AU956" i="6"/>
  <c r="EP956" i="6"/>
  <c r="AU958" i="6"/>
  <c r="EP958" i="6"/>
  <c r="AU961" i="6"/>
  <c r="EP961" i="6"/>
  <c r="AU963" i="6"/>
  <c r="EP963" i="6"/>
  <c r="AU967" i="6"/>
  <c r="EP967" i="6"/>
  <c r="AU969" i="6"/>
  <c r="EP969" i="6"/>
  <c r="AU971" i="6"/>
  <c r="EP971" i="6"/>
  <c r="AU978" i="6"/>
  <c r="EP978" i="6"/>
  <c r="EP977" i="6" s="1"/>
  <c r="EN958" i="6"/>
  <c r="EN956" i="6"/>
  <c r="EN954" i="6"/>
  <c r="EN952" i="6"/>
  <c r="EN950" i="6"/>
  <c r="EN948" i="6"/>
  <c r="EN946" i="6"/>
  <c r="EN944" i="6"/>
  <c r="EN942" i="6"/>
  <c r="EN940" i="6"/>
  <c r="EN938" i="6"/>
  <c r="EN936" i="6"/>
  <c r="EN934" i="6"/>
  <c r="EN932" i="6"/>
  <c r="EN930" i="6"/>
  <c r="EN928" i="6"/>
  <c r="EN971" i="6"/>
  <c r="EN969" i="6"/>
  <c r="EN967" i="6"/>
  <c r="EN963" i="6"/>
  <c r="EN997" i="6"/>
  <c r="EN999" i="6"/>
  <c r="EN1001" i="6"/>
  <c r="EN1003" i="6"/>
  <c r="EN1005" i="6"/>
  <c r="EN1007" i="6"/>
  <c r="EN1009" i="6"/>
  <c r="EN1011" i="6"/>
  <c r="EN1013" i="6"/>
  <c r="EN1015" i="6"/>
  <c r="EN1017" i="6"/>
  <c r="EN1019" i="6"/>
  <c r="BG996" i="6"/>
  <c r="ET996" i="6"/>
  <c r="BG998" i="6"/>
  <c r="ET998" i="6"/>
  <c r="BG1000" i="6"/>
  <c r="ET1000" i="6"/>
  <c r="BG1002" i="6"/>
  <c r="ET1002" i="6"/>
  <c r="BG1004" i="6"/>
  <c r="ET1004" i="6"/>
  <c r="BG1006" i="6"/>
  <c r="ET1006" i="6"/>
  <c r="BG1008" i="6"/>
  <c r="ET1008" i="6"/>
  <c r="BG1010" i="6"/>
  <c r="ET1010" i="6"/>
  <c r="BG1012" i="6"/>
  <c r="ET1012" i="6"/>
  <c r="BG1014" i="6"/>
  <c r="ET1014" i="6"/>
  <c r="BG1016" i="6"/>
  <c r="ET1016" i="6"/>
  <c r="BG1018" i="6"/>
  <c r="ET1018" i="6"/>
  <c r="BG1021" i="6"/>
  <c r="ET1021" i="6"/>
  <c r="BG1023" i="6"/>
  <c r="ET1023" i="6"/>
  <c r="BG1025" i="6"/>
  <c r="ET1025" i="6"/>
  <c r="BG1030" i="6"/>
  <c r="ET1030" i="6"/>
  <c r="BG1032" i="6"/>
  <c r="ET1032" i="6"/>
  <c r="BG1037" i="6"/>
  <c r="ET1037" i="6"/>
  <c r="BG1039" i="6"/>
  <c r="ET1039" i="6"/>
  <c r="BG1042" i="6"/>
  <c r="ET1042" i="6"/>
  <c r="BG1044" i="6"/>
  <c r="ET1044" i="6"/>
  <c r="BG1048" i="6"/>
  <c r="ET1048" i="6"/>
  <c r="BG1052" i="6"/>
  <c r="ET1052" i="6"/>
  <c r="BG1054" i="6"/>
  <c r="ET1054" i="6"/>
  <c r="BG1058" i="6"/>
  <c r="ET1058" i="6"/>
  <c r="BG1064" i="6"/>
  <c r="ET1064" i="6"/>
  <c r="BG1066" i="6"/>
  <c r="ET1066" i="6"/>
  <c r="BG1072" i="6"/>
  <c r="ET1072" i="6"/>
  <c r="BG1084" i="6"/>
  <c r="BG1083" i="6" s="1"/>
  <c r="BG1181" i="6" s="1"/>
  <c r="ET1084" i="6"/>
  <c r="ET1083" i="6" s="1"/>
  <c r="ET1181" i="6" s="1"/>
  <c r="BG1087" i="6"/>
  <c r="ET1087" i="6"/>
  <c r="BG1093" i="6"/>
  <c r="BG1092" i="6" s="1"/>
  <c r="BG1183" i="6" s="1"/>
  <c r="BG1096" i="6"/>
  <c r="ET1096" i="6"/>
  <c r="BG1108" i="6"/>
  <c r="ET1108" i="6"/>
  <c r="BG1110" i="6"/>
  <c r="ET1110" i="6"/>
  <c r="BG1119" i="6"/>
  <c r="ET1119" i="6"/>
  <c r="BG1121" i="6"/>
  <c r="ET1121" i="6"/>
  <c r="BG1127" i="6"/>
  <c r="BG1126" i="6" s="1"/>
  <c r="BG1186" i="6" s="1"/>
  <c r="ET1127" i="6"/>
  <c r="ET1126" i="6" s="1"/>
  <c r="ET1186" i="6" s="1"/>
  <c r="BG1132" i="6"/>
  <c r="ET1132" i="6"/>
  <c r="BG1135" i="6"/>
  <c r="ET1135" i="6"/>
  <c r="BG1139" i="6"/>
  <c r="BG1138" i="6" s="1"/>
  <c r="BG1190" i="6" s="1"/>
  <c r="BG1142" i="6"/>
  <c r="ET1142" i="6"/>
  <c r="BG1144" i="6"/>
  <c r="ET1144" i="6"/>
  <c r="BG994" i="6"/>
  <c r="ET994" i="6"/>
  <c r="BG928" i="6"/>
  <c r="ET928" i="6"/>
  <c r="BG930" i="6"/>
  <c r="ET930" i="6"/>
  <c r="BG932" i="6"/>
  <c r="ET932" i="6"/>
  <c r="BG934" i="6"/>
  <c r="ET934" i="6"/>
  <c r="BG936" i="6"/>
  <c r="ET936" i="6"/>
  <c r="BG938" i="6"/>
  <c r="ET938" i="6"/>
  <c r="BG940" i="6"/>
  <c r="ET940" i="6"/>
  <c r="BG942" i="6"/>
  <c r="ET942" i="6"/>
  <c r="BG944" i="6"/>
  <c r="ET944" i="6"/>
  <c r="BG946" i="6"/>
  <c r="ET946" i="6"/>
  <c r="BG948" i="6"/>
  <c r="ET948" i="6"/>
  <c r="BG950" i="6"/>
  <c r="ET950" i="6"/>
  <c r="BG952" i="6"/>
  <c r="ET952" i="6"/>
  <c r="BG954" i="6"/>
  <c r="ET954" i="6"/>
  <c r="BG956" i="6"/>
  <c r="ET956" i="6"/>
  <c r="BG958" i="6"/>
  <c r="ET958" i="6"/>
  <c r="BG961" i="6"/>
  <c r="ET961" i="6"/>
  <c r="BG963" i="6"/>
  <c r="ET963" i="6"/>
  <c r="BG967" i="6"/>
  <c r="ET967" i="6"/>
  <c r="BG969" i="6"/>
  <c r="ET969" i="6"/>
  <c r="BG971" i="6"/>
  <c r="ET971" i="6"/>
  <c r="AU1145" i="6"/>
  <c r="EP1145" i="6"/>
  <c r="AU1137" i="6"/>
  <c r="AU1136" i="6" s="1"/>
  <c r="AU1189" i="6" s="1"/>
  <c r="AU1127" i="6"/>
  <c r="AU1126" i="6" s="1"/>
  <c r="AU1186" i="6" s="1"/>
  <c r="EP1127" i="6"/>
  <c r="EP1126" i="6" s="1"/>
  <c r="EP1186" i="6" s="1"/>
  <c r="AU1121" i="6"/>
  <c r="EP1121" i="6"/>
  <c r="AU1119" i="6"/>
  <c r="EP1119" i="6"/>
  <c r="AU1110" i="6"/>
  <c r="AU1108" i="6"/>
  <c r="EP1108" i="6"/>
  <c r="AU1093" i="6"/>
  <c r="AU1092" i="6" s="1"/>
  <c r="AU1183" i="6" s="1"/>
  <c r="AU1087" i="6"/>
  <c r="EP1087" i="6"/>
  <c r="AU1084" i="6"/>
  <c r="AU1083" i="6" s="1"/>
  <c r="AU1181" i="6" s="1"/>
  <c r="EP1084" i="6"/>
  <c r="EP1083" i="6" s="1"/>
  <c r="EP1181" i="6" s="1"/>
  <c r="AU1024" i="6"/>
  <c r="EP1024" i="6"/>
  <c r="AU1029" i="6"/>
  <c r="EP1029" i="6"/>
  <c r="AU1031" i="6"/>
  <c r="EP1031" i="6"/>
  <c r="AU1033" i="6"/>
  <c r="EP1033" i="6"/>
  <c r="AU1038" i="6"/>
  <c r="EP1038" i="6"/>
  <c r="AU1040" i="6"/>
  <c r="EP1040" i="6"/>
  <c r="AU1043" i="6"/>
  <c r="EP1043" i="6"/>
  <c r="AU1047" i="6"/>
  <c r="EP1047" i="6"/>
  <c r="AU1049" i="6"/>
  <c r="EP1049" i="6"/>
  <c r="AU1053" i="6"/>
  <c r="EP1053" i="6"/>
  <c r="AU1057" i="6"/>
  <c r="EP1057" i="6"/>
  <c r="AU1059" i="6"/>
  <c r="EP1059" i="6"/>
  <c r="AU1065" i="6"/>
  <c r="EP1065" i="6"/>
  <c r="AU1067" i="6"/>
  <c r="EP1067" i="6"/>
  <c r="AU1021" i="6"/>
  <c r="EP1021" i="6"/>
  <c r="AU996" i="6"/>
  <c r="EP996" i="6"/>
  <c r="AU998" i="6"/>
  <c r="EP998" i="6"/>
  <c r="AU1000" i="6"/>
  <c r="EP1000" i="6"/>
  <c r="AU1002" i="6"/>
  <c r="EP1002" i="6"/>
  <c r="AU1004" i="6"/>
  <c r="EP1004" i="6"/>
  <c r="AU1006" i="6"/>
  <c r="EP1006" i="6"/>
  <c r="AU1008" i="6"/>
  <c r="EP1008" i="6"/>
  <c r="AU1010" i="6"/>
  <c r="EP1010" i="6"/>
  <c r="AU1012" i="6"/>
  <c r="EP1012" i="6"/>
  <c r="AU1014" i="6"/>
  <c r="EP1014" i="6"/>
  <c r="AU1016" i="6"/>
  <c r="EP1016" i="6"/>
  <c r="AU1018" i="6"/>
  <c r="EP1018" i="6"/>
  <c r="AU994" i="6"/>
  <c r="EP994" i="6"/>
  <c r="AU927" i="6"/>
  <c r="EP927" i="6"/>
  <c r="AU929" i="6"/>
  <c r="EP929" i="6"/>
  <c r="AU931" i="6"/>
  <c r="EP931" i="6"/>
  <c r="AU933" i="6"/>
  <c r="EP933" i="6"/>
  <c r="AU935" i="6"/>
  <c r="EP935" i="6"/>
  <c r="AU937" i="6"/>
  <c r="EP937" i="6"/>
  <c r="AU939" i="6"/>
  <c r="EP939" i="6"/>
  <c r="AU941" i="6"/>
  <c r="EP941" i="6"/>
  <c r="AU943" i="6"/>
  <c r="EP943" i="6"/>
  <c r="AU945" i="6"/>
  <c r="EP945" i="6"/>
  <c r="AU947" i="6"/>
  <c r="EP947" i="6"/>
  <c r="AU949" i="6"/>
  <c r="EP949" i="6"/>
  <c r="AU951" i="6"/>
  <c r="EP951" i="6"/>
  <c r="AU953" i="6"/>
  <c r="EP953" i="6"/>
  <c r="AU955" i="6"/>
  <c r="EP955" i="6"/>
  <c r="AU957" i="6"/>
  <c r="EP957" i="6"/>
  <c r="AU962" i="6"/>
  <c r="EP962" i="6"/>
  <c r="AU966" i="6"/>
  <c r="EP966" i="6"/>
  <c r="AU968" i="6"/>
  <c r="EP968" i="6"/>
  <c r="AU970" i="6"/>
  <c r="EP970" i="6"/>
  <c r="AU972" i="6"/>
  <c r="EP972" i="6"/>
  <c r="EN959" i="6"/>
  <c r="EN957" i="6"/>
  <c r="EN955" i="6"/>
  <c r="EN953" i="6"/>
  <c r="EN951" i="6"/>
  <c r="EN949" i="6"/>
  <c r="EN947" i="6"/>
  <c r="EN945" i="6"/>
  <c r="EN943" i="6"/>
  <c r="EN941" i="6"/>
  <c r="EN939" i="6"/>
  <c r="EN937" i="6"/>
  <c r="EN935" i="6"/>
  <c r="EN933" i="6"/>
  <c r="EN931" i="6"/>
  <c r="EN929" i="6"/>
  <c r="EN927" i="6"/>
  <c r="EN972" i="6"/>
  <c r="EN970" i="6"/>
  <c r="EN968" i="6"/>
  <c r="EN966" i="6"/>
  <c r="EN962" i="6"/>
  <c r="EN994" i="6"/>
  <c r="EN996" i="6"/>
  <c r="EN998" i="6"/>
  <c r="EN1000" i="6"/>
  <c r="EN1002" i="6"/>
  <c r="EN1004" i="6"/>
  <c r="EN1006" i="6"/>
  <c r="EN1008" i="6"/>
  <c r="EN1010" i="6"/>
  <c r="EN1012" i="6"/>
  <c r="EN1014" i="6"/>
  <c r="EN1016" i="6"/>
  <c r="EN1018" i="6"/>
  <c r="EN1021" i="6"/>
  <c r="AO1083" i="6"/>
  <c r="AO1181" i="6" s="1"/>
  <c r="BW919" i="6"/>
  <c r="EY919" i="6"/>
  <c r="EO235" i="6"/>
  <c r="AU446" i="6"/>
  <c r="EP446" i="6"/>
  <c r="EP31" i="6"/>
  <c r="AU35" i="6"/>
  <c r="EP35" i="6"/>
  <c r="AU915" i="6"/>
  <c r="EP915" i="6"/>
  <c r="AU911" i="6"/>
  <c r="EP911" i="6"/>
  <c r="AU907" i="6"/>
  <c r="EP907" i="6"/>
  <c r="AU905" i="6"/>
  <c r="EP905" i="6"/>
  <c r="AU900" i="6"/>
  <c r="EP900" i="6"/>
  <c r="AU896" i="6"/>
  <c r="EP896" i="6"/>
  <c r="AU894" i="6"/>
  <c r="EP894" i="6"/>
  <c r="AU872" i="6"/>
  <c r="EP872" i="6"/>
  <c r="AU861" i="6"/>
  <c r="EP861" i="6"/>
  <c r="AU848" i="6"/>
  <c r="EP848" i="6"/>
  <c r="AU833" i="6"/>
  <c r="EP833" i="6"/>
  <c r="AU819" i="6"/>
  <c r="EP819" i="6"/>
  <c r="AU801" i="6"/>
  <c r="EP801" i="6"/>
  <c r="AU791" i="6"/>
  <c r="EP791" i="6"/>
  <c r="AU776" i="6"/>
  <c r="EP776" i="6"/>
  <c r="AU766" i="6"/>
  <c r="EP766" i="6"/>
  <c r="AU756" i="6"/>
  <c r="EP756" i="6"/>
  <c r="AU746" i="6"/>
  <c r="EP746" i="6"/>
  <c r="AU736" i="6"/>
  <c r="EP736" i="6"/>
  <c r="AU726" i="6"/>
  <c r="EP726" i="6"/>
  <c r="AU716" i="6"/>
  <c r="EP716" i="6"/>
  <c r="AU701" i="6"/>
  <c r="EP701" i="6"/>
  <c r="AU691" i="6"/>
  <c r="EP691" i="6"/>
  <c r="AU681" i="6"/>
  <c r="EP681" i="6"/>
  <c r="AU671" i="6"/>
  <c r="EP671" i="6"/>
  <c r="AU661" i="6"/>
  <c r="EP661" i="6"/>
  <c r="AU651" i="6"/>
  <c r="EP651" i="6"/>
  <c r="AU636" i="6"/>
  <c r="EP636" i="6"/>
  <c r="AU626" i="6"/>
  <c r="EP626" i="6"/>
  <c r="AU611" i="6"/>
  <c r="EP611" i="6"/>
  <c r="AU601" i="6"/>
  <c r="EP601" i="6"/>
  <c r="AU591" i="6"/>
  <c r="EP591" i="6"/>
  <c r="AU581" i="6"/>
  <c r="EP581" i="6"/>
  <c r="AU571" i="6"/>
  <c r="EP571" i="6"/>
  <c r="AU561" i="6"/>
  <c r="EP561" i="6"/>
  <c r="AU551" i="6"/>
  <c r="EP551" i="6"/>
  <c r="AU541" i="6"/>
  <c r="EP541" i="6"/>
  <c r="AU534" i="6"/>
  <c r="EP534" i="6"/>
  <c r="AU529" i="6"/>
  <c r="EP529" i="6"/>
  <c r="AU522" i="6"/>
  <c r="EP522" i="6"/>
  <c r="AU243" i="6"/>
  <c r="EP243" i="6"/>
  <c r="AU239" i="6"/>
  <c r="EP239" i="6"/>
  <c r="AU232" i="6"/>
  <c r="EP232" i="6"/>
  <c r="AU218" i="6"/>
  <c r="EP218" i="6"/>
  <c r="AU206" i="6"/>
  <c r="EP206" i="6"/>
  <c r="AU198" i="6"/>
  <c r="EP198" i="6"/>
  <c r="AU190" i="6"/>
  <c r="EP190" i="6"/>
  <c r="AU182" i="6"/>
  <c r="EP182" i="6"/>
  <c r="AU174" i="6"/>
  <c r="EP174" i="6"/>
  <c r="AU165" i="6"/>
  <c r="EP165" i="6"/>
  <c r="AU157" i="6"/>
  <c r="EP157" i="6"/>
  <c r="AU144" i="6"/>
  <c r="EP144" i="6"/>
  <c r="AU136" i="6"/>
  <c r="EP136" i="6"/>
  <c r="AU125" i="6"/>
  <c r="EP125" i="6"/>
  <c r="AU116" i="6"/>
  <c r="EP116" i="6"/>
  <c r="AU92" i="6"/>
  <c r="EP92" i="6"/>
  <c r="AU82" i="6"/>
  <c r="EP82" i="6"/>
  <c r="AU245" i="6"/>
  <c r="EP245" i="6"/>
  <c r="AU241" i="6"/>
  <c r="EP241" i="6"/>
  <c r="AU169" i="6"/>
  <c r="BG761" i="6"/>
  <c r="BG771" i="6"/>
  <c r="BG781" i="6"/>
  <c r="BG801" i="6"/>
  <c r="BG596" i="6"/>
  <c r="BG606" i="6"/>
  <c r="BG616" i="6"/>
  <c r="BG636" i="6"/>
  <c r="BG646" i="6"/>
  <c r="BG656" i="6"/>
  <c r="BG666" i="6"/>
  <c r="BG676" i="6"/>
  <c r="BG686" i="6"/>
  <c r="BG696" i="6"/>
  <c r="BG716" i="6"/>
  <c r="BG726" i="6"/>
  <c r="BG736" i="6"/>
  <c r="BG746" i="6"/>
  <c r="BG877" i="6"/>
  <c r="BG872" i="6"/>
  <c r="BG867" i="6"/>
  <c r="BG861" i="6"/>
  <c r="BG855" i="6"/>
  <c r="BG848" i="6"/>
  <c r="BG840" i="6"/>
  <c r="BG833" i="6"/>
  <c r="BG825" i="6"/>
  <c r="BG819" i="6"/>
  <c r="BG810" i="6"/>
  <c r="BG591" i="6"/>
  <c r="BG581" i="6"/>
  <c r="BG571" i="6"/>
  <c r="BG561" i="6"/>
  <c r="BG551" i="6"/>
  <c r="BG541" i="6"/>
  <c r="BG531" i="6"/>
  <c r="BG521" i="6"/>
  <c r="BG518" i="6"/>
  <c r="BG516" i="6"/>
  <c r="BG890" i="6"/>
  <c r="BG888" i="6"/>
  <c r="BG894" i="6"/>
  <c r="BG896" i="6"/>
  <c r="BG900" i="6"/>
  <c r="BG905" i="6"/>
  <c r="BG907" i="6"/>
  <c r="BG911" i="6"/>
  <c r="BG915" i="6"/>
  <c r="BG917" i="6"/>
  <c r="AU810" i="6"/>
  <c r="EP810" i="6"/>
  <c r="AU706" i="6"/>
  <c r="EP706" i="6"/>
  <c r="AU616" i="6"/>
  <c r="EP616" i="6"/>
  <c r="AU917" i="6"/>
  <c r="EP917" i="6"/>
  <c r="AU150" i="6"/>
  <c r="EP150" i="6"/>
  <c r="AU506" i="6"/>
  <c r="EP506" i="6"/>
  <c r="AU501" i="6"/>
  <c r="EP501" i="6"/>
  <c r="AU496" i="6"/>
  <c r="EP496" i="6"/>
  <c r="AU491" i="6"/>
  <c r="EP491" i="6"/>
  <c r="AU486" i="6"/>
  <c r="EP486" i="6"/>
  <c r="AU481" i="6"/>
  <c r="EP481" i="6"/>
  <c r="AU476" i="6"/>
  <c r="EP476" i="6"/>
  <c r="AU471" i="6"/>
  <c r="EP471" i="6"/>
  <c r="AU466" i="6"/>
  <c r="EP466" i="6"/>
  <c r="AU461" i="6"/>
  <c r="EP461" i="6"/>
  <c r="AU456" i="6"/>
  <c r="EP456" i="6"/>
  <c r="AU451" i="6"/>
  <c r="EP451" i="6"/>
  <c r="AU45" i="6"/>
  <c r="EP45" i="6"/>
  <c r="BG756" i="6"/>
  <c r="BG766" i="6"/>
  <c r="BG776" i="6"/>
  <c r="BG786" i="6"/>
  <c r="BG796" i="6"/>
  <c r="BG806" i="6"/>
  <c r="BG661" i="6"/>
  <c r="BG681" i="6"/>
  <c r="BG741" i="6"/>
  <c r="BG814" i="6"/>
  <c r="BG586" i="6"/>
  <c r="BG576" i="6"/>
  <c r="BG566" i="6"/>
  <c r="BG556" i="6"/>
  <c r="BG546" i="6"/>
  <c r="BG537" i="6"/>
  <c r="BG534" i="6"/>
  <c r="BG522" i="6"/>
  <c r="BG520" i="6"/>
  <c r="BG517" i="6"/>
  <c r="BG889" i="6"/>
  <c r="BG887" i="6"/>
  <c r="BG895" i="6"/>
  <c r="BG897" i="6"/>
  <c r="BG903" i="6"/>
  <c r="BG906" i="6"/>
  <c r="BG910" i="6"/>
  <c r="BG912" i="6"/>
  <c r="BG916" i="6"/>
  <c r="BG919" i="6"/>
  <c r="AU814" i="6"/>
  <c r="EP814" i="6"/>
  <c r="AU786" i="6"/>
  <c r="EP786" i="6"/>
  <c r="AU147" i="6"/>
  <c r="EP147" i="6"/>
  <c r="AU97" i="6"/>
  <c r="EP97" i="6"/>
  <c r="AU49" i="6"/>
  <c r="EP49" i="6"/>
  <c r="AU916" i="6"/>
  <c r="EP916" i="6"/>
  <c r="AU912" i="6"/>
  <c r="EP912" i="6"/>
  <c r="AU910" i="6"/>
  <c r="EP910" i="6"/>
  <c r="AU906" i="6"/>
  <c r="EP906" i="6"/>
  <c r="AU903" i="6"/>
  <c r="EP903" i="6"/>
  <c r="AU897" i="6"/>
  <c r="EP897" i="6"/>
  <c r="AU895" i="6"/>
  <c r="EP895" i="6"/>
  <c r="AU877" i="6"/>
  <c r="EP877" i="6"/>
  <c r="AU867" i="6"/>
  <c r="EP867" i="6"/>
  <c r="AU855" i="6"/>
  <c r="EP855" i="6"/>
  <c r="AU840" i="6"/>
  <c r="EP840" i="6"/>
  <c r="AU825" i="6"/>
  <c r="EP825" i="6"/>
  <c r="AU806" i="6"/>
  <c r="EP806" i="6"/>
  <c r="AU796" i="6"/>
  <c r="EP796" i="6"/>
  <c r="AU781" i="6"/>
  <c r="EP781" i="6"/>
  <c r="AU771" i="6"/>
  <c r="EP771" i="6"/>
  <c r="AU761" i="6"/>
  <c r="EP761" i="6"/>
  <c r="AU751" i="6"/>
  <c r="EP751" i="6"/>
  <c r="AU741" i="6"/>
  <c r="EP741" i="6"/>
  <c r="AU731" i="6"/>
  <c r="EP731" i="6"/>
  <c r="AU721" i="6"/>
  <c r="EP721" i="6"/>
  <c r="AU711" i="6"/>
  <c r="EP711" i="6"/>
  <c r="AU696" i="6"/>
  <c r="EP696" i="6"/>
  <c r="AU686" i="6"/>
  <c r="EP686" i="6"/>
  <c r="AU676" i="6"/>
  <c r="EP676" i="6"/>
  <c r="AU666" i="6"/>
  <c r="EP666" i="6"/>
  <c r="AU656" i="6"/>
  <c r="EP656" i="6"/>
  <c r="AU646" i="6"/>
  <c r="EP646" i="6"/>
  <c r="AU631" i="6"/>
  <c r="EP631" i="6"/>
  <c r="AU621" i="6"/>
  <c r="EP621" i="6"/>
  <c r="AU606" i="6"/>
  <c r="EP606" i="6"/>
  <c r="AU596" i="6"/>
  <c r="EP596" i="6"/>
  <c r="AU586" i="6"/>
  <c r="EP586" i="6"/>
  <c r="AU576" i="6"/>
  <c r="EP576" i="6"/>
  <c r="AU566" i="6"/>
  <c r="EP566" i="6"/>
  <c r="AU556" i="6"/>
  <c r="EP556" i="6"/>
  <c r="AU546" i="6"/>
  <c r="EP546" i="6"/>
  <c r="AU537" i="6"/>
  <c r="AU531" i="6"/>
  <c r="EP531" i="6"/>
  <c r="AU527" i="6"/>
  <c r="EP527" i="6"/>
  <c r="AU518" i="6"/>
  <c r="EP518" i="6"/>
  <c r="AU509" i="6"/>
  <c r="EP509" i="6"/>
  <c r="AU504" i="6"/>
  <c r="EP504" i="6"/>
  <c r="AU499" i="6"/>
  <c r="EP499" i="6"/>
  <c r="AU494" i="6"/>
  <c r="EP494" i="6"/>
  <c r="AU489" i="6"/>
  <c r="EP489" i="6"/>
  <c r="AU484" i="6"/>
  <c r="EP484" i="6"/>
  <c r="AU479" i="6"/>
  <c r="EP479" i="6"/>
  <c r="AU474" i="6"/>
  <c r="EP474" i="6"/>
  <c r="AU469" i="6"/>
  <c r="EP469" i="6"/>
  <c r="AU464" i="6"/>
  <c r="EP464" i="6"/>
  <c r="AU459" i="6"/>
  <c r="EP459" i="6"/>
  <c r="AU454" i="6"/>
  <c r="EP454" i="6"/>
  <c r="AU449" i="6"/>
  <c r="EP449" i="6"/>
  <c r="AU223" i="6"/>
  <c r="EP223" i="6"/>
  <c r="AU202" i="6"/>
  <c r="EP202" i="6"/>
  <c r="AU194" i="6"/>
  <c r="EP194" i="6"/>
  <c r="AU186" i="6"/>
  <c r="EP186" i="6"/>
  <c r="AU178" i="6"/>
  <c r="EP178" i="6"/>
  <c r="AU170" i="6"/>
  <c r="EP170" i="6"/>
  <c r="AU161" i="6"/>
  <c r="EP161" i="6"/>
  <c r="AU153" i="6"/>
  <c r="EP153" i="6"/>
  <c r="AU140" i="6"/>
  <c r="EP140" i="6"/>
  <c r="AU130" i="6"/>
  <c r="EP130" i="6"/>
  <c r="AU120" i="6"/>
  <c r="EP120" i="6"/>
  <c r="AU112" i="6"/>
  <c r="EP112" i="6"/>
  <c r="AU101" i="6"/>
  <c r="EP101" i="6"/>
  <c r="AU78" i="6"/>
  <c r="EP78" i="6"/>
  <c r="AU63" i="6"/>
  <c r="EP63" i="6"/>
  <c r="AU53" i="6"/>
  <c r="EP53" i="6"/>
  <c r="AU168" i="6"/>
  <c r="AU86" i="6"/>
  <c r="AU72" i="6"/>
  <c r="AU105" i="6"/>
  <c r="AU76" i="6"/>
  <c r="AU69" i="6"/>
  <c r="AU57" i="6"/>
  <c r="BE1177" i="6"/>
  <c r="BF1133" i="6"/>
  <c r="BF1188" i="6" s="1"/>
  <c r="BA889" i="6"/>
  <c r="BA890" i="6"/>
  <c r="AU890" i="6"/>
  <c r="EP890" i="6"/>
  <c r="EP886" i="6" s="1"/>
  <c r="AS1175" i="6"/>
  <c r="BG1081" i="6"/>
  <c r="BF1080" i="6"/>
  <c r="BE1178" i="6"/>
  <c r="BE1176" i="6"/>
  <c r="BA1130" i="6"/>
  <c r="BG978" i="6"/>
  <c r="BG977" i="6" s="1"/>
  <c r="BG1078" i="6"/>
  <c r="BG1077" i="6" s="1"/>
  <c r="BG1179" i="6" s="1"/>
  <c r="BF1077" i="6"/>
  <c r="BF1179" i="6" s="1"/>
  <c r="BG1130" i="6"/>
  <c r="BF1129" i="6"/>
  <c r="BF1187" i="6" s="1"/>
  <c r="AU1078" i="6"/>
  <c r="AY1180" i="6"/>
  <c r="AY1177" i="6"/>
  <c r="BA894" i="6"/>
  <c r="AU1134" i="6"/>
  <c r="AT1133" i="6"/>
  <c r="AT1188" i="6" s="1"/>
  <c r="AS1178" i="6"/>
  <c r="AS1177" i="6"/>
  <c r="AU1081" i="6"/>
  <c r="AT1080" i="6"/>
  <c r="AU237" i="6"/>
  <c r="AU211" i="6"/>
  <c r="AU512" i="6"/>
  <c r="AM1177" i="6"/>
  <c r="EN960" i="6" l="1"/>
  <c r="BG960" i="6"/>
  <c r="AU960" i="6"/>
  <c r="BE924" i="6"/>
  <c r="ET960" i="6"/>
  <c r="EP960" i="6"/>
  <c r="BA960" i="6"/>
  <c r="BG511" i="6"/>
  <c r="ET511" i="6"/>
  <c r="AU511" i="6"/>
  <c r="AU1175" i="6" s="1"/>
  <c r="BA511" i="6"/>
  <c r="BA1175" i="6" s="1"/>
  <c r="EP511" i="6"/>
  <c r="EP1020" i="6"/>
  <c r="AU1020" i="6"/>
  <c r="ET1020" i="6"/>
  <c r="BA1020" i="6"/>
  <c r="BG1020" i="6"/>
  <c r="AY924" i="6"/>
  <c r="BA1085" i="6"/>
  <c r="BA1182" i="6" s="1"/>
  <c r="BA1107" i="6"/>
  <c r="BA1184" i="6" s="1"/>
  <c r="BG1107" i="6"/>
  <c r="BG1184" i="6" s="1"/>
  <c r="AU1107" i="6"/>
  <c r="AU1184" i="6" s="1"/>
  <c r="ET1107" i="6"/>
  <c r="ET1184" i="6" s="1"/>
  <c r="BF1185" i="6"/>
  <c r="EQ1185" i="6"/>
  <c r="EO1185" i="6"/>
  <c r="AT1185" i="6"/>
  <c r="AZ1185" i="6"/>
  <c r="ES1185" i="6"/>
  <c r="EP1085" i="6"/>
  <c r="EP1182" i="6" s="1"/>
  <c r="ET1085" i="6"/>
  <c r="ET1182" i="6" s="1"/>
  <c r="AU1085" i="6"/>
  <c r="AU1182" i="6" s="1"/>
  <c r="BG1085" i="6"/>
  <c r="BG1182" i="6" s="1"/>
  <c r="BA886" i="6"/>
  <c r="BG886" i="6"/>
  <c r="AU886" i="6"/>
  <c r="BG893" i="6"/>
  <c r="BG1174" i="6" s="1"/>
  <c r="ET1117" i="6"/>
  <c r="BA1117" i="6"/>
  <c r="EP1117" i="6"/>
  <c r="BG1117" i="6"/>
  <c r="AU1117" i="6"/>
  <c r="ER1182" i="6"/>
  <c r="BF991" i="6"/>
  <c r="AZ991" i="6"/>
  <c r="AT991" i="6"/>
  <c r="BA445" i="6"/>
  <c r="EP445" i="6"/>
  <c r="AU445" i="6"/>
  <c r="ES991" i="6"/>
  <c r="ES924" i="6" s="1"/>
  <c r="EO991" i="6"/>
  <c r="EO924" i="6" s="1"/>
  <c r="EQ991" i="6"/>
  <c r="EQ924" i="6" s="1"/>
  <c r="ER991" i="6"/>
  <c r="ER924" i="6" s="1"/>
  <c r="ET1095" i="6"/>
  <c r="ET1176" i="6" s="1"/>
  <c r="AU207" i="6"/>
  <c r="EP207" i="6"/>
  <c r="EP893" i="6"/>
  <c r="BG1147" i="6"/>
  <c r="BG1192" i="6" s="1"/>
  <c r="AT1174" i="6"/>
  <c r="ER1180" i="6"/>
  <c r="EQ1180" i="6"/>
  <c r="AZ1180" i="6"/>
  <c r="EQ1191" i="6"/>
  <c r="ES1191" i="6"/>
  <c r="AT1191" i="6"/>
  <c r="AZ1191" i="6"/>
  <c r="BF1191" i="6"/>
  <c r="EO1191" i="6"/>
  <c r="AT1178" i="6"/>
  <c r="BG1189" i="6"/>
  <c r="AO1077" i="6"/>
  <c r="AU1077" i="6"/>
  <c r="BA1077" i="6"/>
  <c r="EP1077" i="6"/>
  <c r="EP1179" i="6" s="1"/>
  <c r="ER1179" i="6"/>
  <c r="EO1178" i="6"/>
  <c r="ES1178" i="6"/>
  <c r="AT923" i="6"/>
  <c r="AT9" i="6" s="1"/>
  <c r="ES923" i="6"/>
  <c r="EQ1178" i="6"/>
  <c r="BF1175" i="6"/>
  <c r="BF923" i="6"/>
  <c r="BF9" i="6" s="1"/>
  <c r="BG1095" i="6"/>
  <c r="ER1178" i="6"/>
  <c r="BF1176" i="6"/>
  <c r="EP1140" i="6"/>
  <c r="ET1140" i="6"/>
  <c r="EN993" i="6"/>
  <c r="EN1177" i="6" s="1"/>
  <c r="EN1126" i="6"/>
  <c r="EN1186" i="6" s="1"/>
  <c r="ER1185" i="6"/>
  <c r="ER1191" i="6"/>
  <c r="DZ9" i="6"/>
  <c r="BG1080" i="6"/>
  <c r="AZ1177" i="6"/>
  <c r="AU27" i="6"/>
  <c r="AU977" i="6"/>
  <c r="AU235" i="6"/>
  <c r="EZ919" i="6"/>
  <c r="CF919" i="6"/>
  <c r="BA1080" i="6"/>
  <c r="BA1133" i="6"/>
  <c r="BA1188" i="6" s="1"/>
  <c r="AU1080" i="6"/>
  <c r="AT1177" i="6"/>
  <c r="AZ1178" i="6"/>
  <c r="BF1178" i="6"/>
  <c r="AN1177" i="6"/>
  <c r="BF1177" i="6"/>
  <c r="CA919" i="6"/>
  <c r="CG919" i="6" s="1"/>
  <c r="BG1129" i="6"/>
  <c r="BG1187" i="6" s="1"/>
  <c r="AU1133" i="6"/>
  <c r="AU1188" i="6" s="1"/>
  <c r="BA925" i="6"/>
  <c r="BA1140" i="6"/>
  <c r="BA993" i="6"/>
  <c r="ET993" i="6"/>
  <c r="ET1177" i="6" s="1"/>
  <c r="AO925" i="6"/>
  <c r="AU993" i="6"/>
  <c r="EP993" i="6"/>
  <c r="EP1177" i="6" s="1"/>
  <c r="BG993" i="6"/>
  <c r="ET1133" i="6"/>
  <c r="ET1188" i="6" s="1"/>
  <c r="ET1129" i="6"/>
  <c r="ET1187" i="6" s="1"/>
  <c r="ER1183" i="6"/>
  <c r="EP1180" i="6"/>
  <c r="ET1180" i="6"/>
  <c r="AU925" i="6"/>
  <c r="AO993" i="6"/>
  <c r="AU1140" i="6"/>
  <c r="BG925" i="6"/>
  <c r="BG1133" i="6"/>
  <c r="BG1188" i="6" s="1"/>
  <c r="BG1140" i="6"/>
  <c r="ET1174" i="6"/>
  <c r="EP235" i="6"/>
  <c r="ER1175" i="6"/>
  <c r="BF1180" i="6"/>
  <c r="AT1180" i="6"/>
  <c r="AS924" i="6"/>
  <c r="BD919" i="6"/>
  <c r="AY919" i="6"/>
  <c r="AY893" i="6" s="1"/>
  <c r="AX919" i="6"/>
  <c r="AZ919" i="6" s="1"/>
  <c r="AZ893" i="6" s="1"/>
  <c r="AR919" i="6"/>
  <c r="AU919" i="6" s="1"/>
  <c r="AU893" i="6" s="1"/>
  <c r="AM919" i="6"/>
  <c r="EM919" i="6" s="1"/>
  <c r="AL919" i="6"/>
  <c r="AN919" i="6" s="1"/>
  <c r="AO919" i="6" s="1"/>
  <c r="AG919" i="6"/>
  <c r="EK919" i="6" s="1"/>
  <c r="AF919" i="6"/>
  <c r="AH919" i="6" s="1"/>
  <c r="EP1175" i="6" l="1"/>
  <c r="AU1185" i="6"/>
  <c r="ET1185" i="6"/>
  <c r="BG1185" i="6"/>
  <c r="EP1185" i="6"/>
  <c r="BA1185" i="6"/>
  <c r="BA991" i="6"/>
  <c r="AU991" i="6"/>
  <c r="AU924" i="6" s="1"/>
  <c r="ET991" i="6"/>
  <c r="ET924" i="6" s="1"/>
  <c r="BG991" i="6"/>
  <c r="BG924" i="6" s="1"/>
  <c r="EP991" i="6"/>
  <c r="EP924" i="6" s="1"/>
  <c r="BG1176" i="6"/>
  <c r="AU1174" i="6"/>
  <c r="AU1180" i="6"/>
  <c r="BF924" i="6"/>
  <c r="AZ924" i="6"/>
  <c r="BA1180" i="6"/>
  <c r="BG1180" i="6"/>
  <c r="BA1191" i="6"/>
  <c r="ET1191" i="6"/>
  <c r="BG1191" i="6"/>
  <c r="AU1191" i="6"/>
  <c r="EP1191" i="6"/>
  <c r="AU1179" i="6"/>
  <c r="AO1179" i="6"/>
  <c r="BA1179" i="6"/>
  <c r="BG923" i="6"/>
  <c r="BG9" i="6" s="1"/>
  <c r="EP1178" i="6"/>
  <c r="ET1175" i="6"/>
  <c r="ET923" i="6"/>
  <c r="AU923" i="6"/>
  <c r="AU9" i="6" s="1"/>
  <c r="ET1178" i="6"/>
  <c r="ER919" i="6"/>
  <c r="ER893" i="6" s="1"/>
  <c r="AZ1174" i="6"/>
  <c r="EQ919" i="6"/>
  <c r="EQ893" i="6" s="1"/>
  <c r="AY1174" i="6"/>
  <c r="BG1175" i="6"/>
  <c r="AT924" i="6"/>
  <c r="AI919" i="6"/>
  <c r="EL919" i="6"/>
  <c r="AO1177" i="6"/>
  <c r="BG1177" i="6"/>
  <c r="BA1178" i="6"/>
  <c r="BA1177" i="6"/>
  <c r="AU1177" i="6"/>
  <c r="AU1178" i="6"/>
  <c r="BG1178" i="6"/>
  <c r="EN919" i="6"/>
  <c r="BA919" i="6"/>
  <c r="EM1148" i="6"/>
  <c r="EM1147" i="6" s="1"/>
  <c r="EM1192" i="6" s="1"/>
  <c r="AM1145" i="6"/>
  <c r="AM1142" i="6"/>
  <c r="EM1142" i="6" s="1"/>
  <c r="AM1137" i="6"/>
  <c r="AM1135" i="6"/>
  <c r="EM1135" i="6" s="1"/>
  <c r="AM1122" i="6"/>
  <c r="EM1122" i="6" s="1"/>
  <c r="AN1121" i="6"/>
  <c r="AM1120" i="6"/>
  <c r="EM1120" i="6" s="1"/>
  <c r="AM1118" i="6"/>
  <c r="AM1110" i="6"/>
  <c r="AM1107" i="6" s="1"/>
  <c r="AM1093" i="6"/>
  <c r="EM1093" i="6" s="1"/>
  <c r="AM1082" i="6"/>
  <c r="EM1082" i="6" s="1"/>
  <c r="EM1080" i="6" s="1"/>
  <c r="AN1066" i="6"/>
  <c r="AM978" i="6"/>
  <c r="AM1117" i="6" l="1"/>
  <c r="EM1118" i="6"/>
  <c r="EM1117" i="6" s="1"/>
  <c r="BA893" i="6"/>
  <c r="BA923" i="6" s="1"/>
  <c r="BA9" i="6" s="1"/>
  <c r="EN1066" i="6"/>
  <c r="AO1066" i="6"/>
  <c r="EN1121" i="6"/>
  <c r="AO1121" i="6"/>
  <c r="EQ923" i="6"/>
  <c r="EQ1174" i="6"/>
  <c r="ER923" i="6"/>
  <c r="ER1174" i="6"/>
  <c r="BA924" i="6"/>
  <c r="AY923" i="6"/>
  <c r="AZ923" i="6"/>
  <c r="AM1184" i="6"/>
  <c r="EM1092" i="6"/>
  <c r="EM1183" i="6" s="1"/>
  <c r="EM1133" i="6"/>
  <c r="EM1188" i="6" s="1"/>
  <c r="EM1088" i="6"/>
  <c r="EM1085" i="6" s="1"/>
  <c r="EM978" i="6"/>
  <c r="EM977" i="6" s="1"/>
  <c r="AM977" i="6"/>
  <c r="AM991" i="6" s="1"/>
  <c r="AN1082" i="6"/>
  <c r="AO1082" i="6" s="1"/>
  <c r="AN1054" i="6"/>
  <c r="AN1059" i="6"/>
  <c r="AN1067" i="6"/>
  <c r="AN1120" i="6"/>
  <c r="AN1122" i="6"/>
  <c r="AN1145" i="6"/>
  <c r="AO1145" i="6" s="1"/>
  <c r="EM1145" i="6"/>
  <c r="ES1176" i="6"/>
  <c r="ET9" i="6"/>
  <c r="AN978" i="6"/>
  <c r="AO978" i="6" s="1"/>
  <c r="AM1080" i="6"/>
  <c r="AN1093" i="6"/>
  <c r="AM1092" i="6"/>
  <c r="AM1183" i="6" s="1"/>
  <c r="AN1110" i="6"/>
  <c r="AN1107" i="6" s="1"/>
  <c r="AN1135" i="6"/>
  <c r="AO1135" i="6" s="1"/>
  <c r="AM1133" i="6"/>
  <c r="AM1188" i="6" s="1"/>
  <c r="AM1190" i="6"/>
  <c r="AN1049" i="6"/>
  <c r="AN1088" i="6"/>
  <c r="AN1085" i="6" s="1"/>
  <c r="AN1118" i="6"/>
  <c r="AN1137" i="6"/>
  <c r="AO1137" i="6" s="1"/>
  <c r="AM1136" i="6"/>
  <c r="AM1189" i="6" s="1"/>
  <c r="AN1142" i="6"/>
  <c r="AO1142" i="6" s="1"/>
  <c r="AM1140" i="6"/>
  <c r="AN1148" i="6"/>
  <c r="EM810" i="6"/>
  <c r="EN810" i="6"/>
  <c r="EM601" i="6"/>
  <c r="EM537" i="6"/>
  <c r="EM283" i="6"/>
  <c r="AO250" i="6"/>
  <c r="EM223" i="6"/>
  <c r="EM147" i="6"/>
  <c r="EM97" i="6"/>
  <c r="EM69" i="6"/>
  <c r="EM35" i="6"/>
  <c r="AO917" i="6"/>
  <c r="EM917" i="6"/>
  <c r="AN916" i="6"/>
  <c r="AO916" i="6" s="1"/>
  <c r="AM916" i="6"/>
  <c r="EM916" i="6" s="1"/>
  <c r="AN915" i="6"/>
  <c r="AO915" i="6" s="1"/>
  <c r="AM915" i="6"/>
  <c r="EM915" i="6" s="1"/>
  <c r="AO912" i="6"/>
  <c r="EM912" i="6"/>
  <c r="AN911" i="6"/>
  <c r="AO911" i="6" s="1"/>
  <c r="AM911" i="6"/>
  <c r="EM911" i="6" s="1"/>
  <c r="AN910" i="6"/>
  <c r="AO910" i="6" s="1"/>
  <c r="AM910" i="6"/>
  <c r="EM910" i="6" s="1"/>
  <c r="AO907" i="6"/>
  <c r="EM907" i="6"/>
  <c r="AN906" i="6"/>
  <c r="AO906" i="6" s="1"/>
  <c r="AM906" i="6"/>
  <c r="EM906" i="6" s="1"/>
  <c r="AN905" i="6"/>
  <c r="AO905" i="6" s="1"/>
  <c r="AM905" i="6"/>
  <c r="EM905" i="6" s="1"/>
  <c r="AO903" i="6"/>
  <c r="EM903" i="6"/>
  <c r="AO900" i="6"/>
  <c r="EM900" i="6"/>
  <c r="AO897" i="6"/>
  <c r="EM897" i="6"/>
  <c r="AN896" i="6"/>
  <c r="AO896" i="6" s="1"/>
  <c r="AM896" i="6"/>
  <c r="EM896" i="6" s="1"/>
  <c r="AN895" i="6"/>
  <c r="AO895" i="6" s="1"/>
  <c r="AM895" i="6"/>
  <c r="EM895" i="6" s="1"/>
  <c r="AN894" i="6"/>
  <c r="AM894" i="6"/>
  <c r="AN890" i="6"/>
  <c r="AO890" i="6" s="1"/>
  <c r="AM890" i="6"/>
  <c r="EM890" i="6" s="1"/>
  <c r="AN889" i="6"/>
  <c r="AM889" i="6"/>
  <c r="EM877" i="6"/>
  <c r="EM872" i="6"/>
  <c r="EM867" i="6"/>
  <c r="EM861" i="6"/>
  <c r="EM855" i="6"/>
  <c r="EM848" i="6"/>
  <c r="EM840" i="6"/>
  <c r="EM833" i="6"/>
  <c r="EM825" i="6"/>
  <c r="EM819" i="6"/>
  <c r="EM814" i="6"/>
  <c r="EM806" i="6"/>
  <c r="EM801" i="6"/>
  <c r="EM796" i="6"/>
  <c r="EM791" i="6"/>
  <c r="EM786" i="6"/>
  <c r="EM781" i="6"/>
  <c r="EM776" i="6"/>
  <c r="EM771" i="6"/>
  <c r="EM766" i="6"/>
  <c r="EM761" i="6"/>
  <c r="EM756" i="6"/>
  <c r="EM751" i="6"/>
  <c r="EM746" i="6"/>
  <c r="EM741" i="6"/>
  <c r="EM736" i="6"/>
  <c r="EM731" i="6"/>
  <c r="EM726" i="6"/>
  <c r="EM721" i="6"/>
  <c r="EM716" i="6"/>
  <c r="EM711" i="6"/>
  <c r="EM706" i="6"/>
  <c r="EM701" i="6"/>
  <c r="EM696" i="6"/>
  <c r="EM691" i="6"/>
  <c r="EM686" i="6"/>
  <c r="EM681" i="6"/>
  <c r="EM676" i="6"/>
  <c r="EM671" i="6"/>
  <c r="EM666" i="6"/>
  <c r="EM661" i="6"/>
  <c r="EM656" i="6"/>
  <c r="EM651" i="6"/>
  <c r="EM646" i="6"/>
  <c r="EM641" i="6"/>
  <c r="EM636" i="6"/>
  <c r="EM631" i="6"/>
  <c r="EM626" i="6"/>
  <c r="EM621" i="6"/>
  <c r="EM616" i="6"/>
  <c r="EM611" i="6"/>
  <c r="EM606" i="6"/>
  <c r="EM596" i="6"/>
  <c r="EM591" i="6"/>
  <c r="EM586" i="6"/>
  <c r="EM581" i="6"/>
  <c r="EM576" i="6"/>
  <c r="EM571" i="6"/>
  <c r="EM566" i="6"/>
  <c r="EM561" i="6"/>
  <c r="EM556" i="6"/>
  <c r="EM551" i="6"/>
  <c r="EM546" i="6"/>
  <c r="EM541" i="6"/>
  <c r="AO534" i="6"/>
  <c r="EM534" i="6"/>
  <c r="AN531" i="6"/>
  <c r="AN511" i="6" s="1"/>
  <c r="AM531" i="6"/>
  <c r="AM511" i="6" s="1"/>
  <c r="AO529" i="6"/>
  <c r="EM529" i="6"/>
  <c r="AO527" i="6"/>
  <c r="EM527" i="6"/>
  <c r="AO522" i="6"/>
  <c r="EM522" i="6"/>
  <c r="EM518" i="6"/>
  <c r="AO509" i="6"/>
  <c r="EM509" i="6"/>
  <c r="AN506" i="6"/>
  <c r="AO506" i="6" s="1"/>
  <c r="AM506" i="6"/>
  <c r="EM506" i="6" s="1"/>
  <c r="AO504" i="6"/>
  <c r="EM504" i="6"/>
  <c r="AN501" i="6"/>
  <c r="AO501" i="6" s="1"/>
  <c r="AM501" i="6"/>
  <c r="EM501" i="6" s="1"/>
  <c r="AO499" i="6"/>
  <c r="EM499" i="6"/>
  <c r="AN496" i="6"/>
  <c r="AO496" i="6" s="1"/>
  <c r="AM496" i="6"/>
  <c r="EM496" i="6" s="1"/>
  <c r="AO494" i="6"/>
  <c r="EM494" i="6"/>
  <c r="AN491" i="6"/>
  <c r="AO491" i="6" s="1"/>
  <c r="AM491" i="6"/>
  <c r="EM491" i="6" s="1"/>
  <c r="AO489" i="6"/>
  <c r="EM489" i="6"/>
  <c r="AN486" i="6"/>
  <c r="AO486" i="6" s="1"/>
  <c r="AM486" i="6"/>
  <c r="EM486" i="6" s="1"/>
  <c r="AO484" i="6"/>
  <c r="EM484" i="6"/>
  <c r="AN481" i="6"/>
  <c r="AO481" i="6" s="1"/>
  <c r="AM481" i="6"/>
  <c r="EM481" i="6" s="1"/>
  <c r="AO479" i="6"/>
  <c r="EM479" i="6"/>
  <c r="AN476" i="6"/>
  <c r="AO476" i="6" s="1"/>
  <c r="AM476" i="6"/>
  <c r="EM476" i="6" s="1"/>
  <c r="AO474" i="6"/>
  <c r="EM474" i="6"/>
  <c r="AN471" i="6"/>
  <c r="AO471" i="6" s="1"/>
  <c r="AM471" i="6"/>
  <c r="EM471" i="6" s="1"/>
  <c r="AO469" i="6"/>
  <c r="EM469" i="6"/>
  <c r="AN466" i="6"/>
  <c r="AO466" i="6" s="1"/>
  <c r="AM466" i="6"/>
  <c r="EM466" i="6" s="1"/>
  <c r="AO464" i="6"/>
  <c r="EM464" i="6"/>
  <c r="AN461" i="6"/>
  <c r="AO461" i="6" s="1"/>
  <c r="AM461" i="6"/>
  <c r="EM461" i="6" s="1"/>
  <c r="AO459" i="6"/>
  <c r="EM459" i="6"/>
  <c r="AN456" i="6"/>
  <c r="AO456" i="6" s="1"/>
  <c r="AM456" i="6"/>
  <c r="EM456" i="6" s="1"/>
  <c r="AO454" i="6"/>
  <c r="EM454" i="6"/>
  <c r="AO449" i="6"/>
  <c r="EM449" i="6"/>
  <c r="AN446" i="6"/>
  <c r="AM446" i="6"/>
  <c r="AN444" i="6"/>
  <c r="AO444" i="6" s="1"/>
  <c r="EM385" i="6"/>
  <c r="EM381" i="6"/>
  <c r="AN379" i="6"/>
  <c r="AO379" i="6" s="1"/>
  <c r="AM379" i="6"/>
  <c r="EM379" i="6" s="1"/>
  <c r="AN378" i="6"/>
  <c r="AO378" i="6" s="1"/>
  <c r="AM378" i="6"/>
  <c r="EM378" i="6" s="1"/>
  <c r="AN377" i="6"/>
  <c r="AO377" i="6" s="1"/>
  <c r="AM377" i="6"/>
  <c r="EM377" i="6" s="1"/>
  <c r="AN376" i="6"/>
  <c r="AO376" i="6" s="1"/>
  <c r="AM376" i="6"/>
  <c r="EM376" i="6" s="1"/>
  <c r="AN375" i="6"/>
  <c r="AO375" i="6" s="1"/>
  <c r="AM375" i="6"/>
  <c r="EM375" i="6" s="1"/>
  <c r="AN374" i="6"/>
  <c r="AO374" i="6" s="1"/>
  <c r="AM374" i="6"/>
  <c r="EM374" i="6" s="1"/>
  <c r="AN373" i="6"/>
  <c r="AO373" i="6" s="1"/>
  <c r="AM373" i="6"/>
  <c r="EM373" i="6" s="1"/>
  <c r="AN372" i="6"/>
  <c r="AO372" i="6" s="1"/>
  <c r="AM372" i="6"/>
  <c r="EM372" i="6" s="1"/>
  <c r="AN371" i="6"/>
  <c r="AO371" i="6" s="1"/>
  <c r="AM371" i="6"/>
  <c r="AN340" i="6"/>
  <c r="AO340" i="6" s="1"/>
  <c r="AM340" i="6"/>
  <c r="EM340" i="6" s="1"/>
  <c r="EM338" i="6"/>
  <c r="EM333" i="6"/>
  <c r="EM328" i="6"/>
  <c r="AN325" i="6"/>
  <c r="AO325" i="6" s="1"/>
  <c r="AM325" i="6"/>
  <c r="EM322" i="6"/>
  <c r="EM317" i="6"/>
  <c r="AN314" i="6"/>
  <c r="AO314" i="6" s="1"/>
  <c r="AM314" i="6"/>
  <c r="EM312" i="6"/>
  <c r="AN309" i="6"/>
  <c r="AO309" i="6" s="1"/>
  <c r="AM309" i="6"/>
  <c r="AN307" i="6"/>
  <c r="AO307" i="6" s="1"/>
  <c r="AM307" i="6"/>
  <c r="EM307" i="6" s="1"/>
  <c r="AN304" i="6"/>
  <c r="AO304" i="6" s="1"/>
  <c r="AM304" i="6"/>
  <c r="EM304" i="6" s="1"/>
  <c r="AN303" i="6"/>
  <c r="AO303" i="6" s="1"/>
  <c r="AM303" i="6"/>
  <c r="EM303" i="6" s="1"/>
  <c r="AN300" i="6"/>
  <c r="AM300" i="6"/>
  <c r="AO294" i="6"/>
  <c r="EM294" i="6"/>
  <c r="AO292" i="6"/>
  <c r="EM292" i="6"/>
  <c r="AO285" i="6"/>
  <c r="EM285" i="6"/>
  <c r="EM277" i="6"/>
  <c r="AO275" i="6"/>
  <c r="EM275" i="6"/>
  <c r="AO269" i="6"/>
  <c r="EM269" i="6"/>
  <c r="AO267" i="6"/>
  <c r="EM267" i="6"/>
  <c r="AO260" i="6"/>
  <c r="EM260" i="6"/>
  <c r="AO258" i="6"/>
  <c r="EM258" i="6"/>
  <c r="AN245" i="6"/>
  <c r="AO245" i="6" s="1"/>
  <c r="AM245" i="6"/>
  <c r="EM245" i="6" s="1"/>
  <c r="AN243" i="6"/>
  <c r="AO243" i="6" s="1"/>
  <c r="AM243" i="6"/>
  <c r="EM243" i="6" s="1"/>
  <c r="AN241" i="6"/>
  <c r="AO241" i="6" s="1"/>
  <c r="AM241" i="6"/>
  <c r="EM241" i="6" s="1"/>
  <c r="AN239" i="6"/>
  <c r="AO239" i="6" s="1"/>
  <c r="AM239" i="6"/>
  <c r="EM239" i="6" s="1"/>
  <c r="AN237" i="6"/>
  <c r="AO237" i="6" s="1"/>
  <c r="AM237" i="6"/>
  <c r="EN234" i="6"/>
  <c r="AO232" i="6"/>
  <c r="EM232" i="6"/>
  <c r="AO218" i="6"/>
  <c r="EM218" i="6"/>
  <c r="AO211" i="6"/>
  <c r="AO206" i="6"/>
  <c r="EM206" i="6"/>
  <c r="AO202" i="6"/>
  <c r="EM202" i="6"/>
  <c r="AN198" i="6"/>
  <c r="AO198" i="6" s="1"/>
  <c r="AM198" i="6"/>
  <c r="EM198" i="6" s="1"/>
  <c r="AN197" i="6"/>
  <c r="AO197" i="6" s="1"/>
  <c r="AM197" i="6"/>
  <c r="EM197" i="6" s="1"/>
  <c r="AN196" i="6"/>
  <c r="AM196" i="6"/>
  <c r="EM196" i="6" s="1"/>
  <c r="AN194" i="6"/>
  <c r="AO194" i="6" s="1"/>
  <c r="AM194" i="6"/>
  <c r="EM194" i="6" s="1"/>
  <c r="AN193" i="6"/>
  <c r="AO193" i="6" s="1"/>
  <c r="AM193" i="6"/>
  <c r="EM193" i="6" s="1"/>
  <c r="AN192" i="6"/>
  <c r="AM192" i="6"/>
  <c r="EM192" i="6" s="1"/>
  <c r="AN190" i="6"/>
  <c r="AO190" i="6" s="1"/>
  <c r="AM190" i="6"/>
  <c r="EM190" i="6" s="1"/>
  <c r="AN189" i="6"/>
  <c r="AO189" i="6" s="1"/>
  <c r="AM189" i="6"/>
  <c r="EM189" i="6" s="1"/>
  <c r="AN188" i="6"/>
  <c r="AM188" i="6"/>
  <c r="EM188" i="6" s="1"/>
  <c r="AN186" i="6"/>
  <c r="AO186" i="6" s="1"/>
  <c r="AM186" i="6"/>
  <c r="EM186" i="6" s="1"/>
  <c r="AO182" i="6"/>
  <c r="EM182" i="6"/>
  <c r="AO178" i="6"/>
  <c r="EM178" i="6"/>
  <c r="AO174" i="6"/>
  <c r="EM174" i="6"/>
  <c r="AO170" i="6"/>
  <c r="EM170" i="6"/>
  <c r="AO165" i="6"/>
  <c r="EM165" i="6"/>
  <c r="AO161" i="6"/>
  <c r="EM161" i="6"/>
  <c r="AN157" i="6"/>
  <c r="AO157" i="6" s="1"/>
  <c r="AM157" i="6"/>
  <c r="EM157" i="6" s="1"/>
  <c r="AN156" i="6"/>
  <c r="AM156" i="6"/>
  <c r="EM156" i="6" s="1"/>
  <c r="AO153" i="6"/>
  <c r="EM153" i="6"/>
  <c r="AO150" i="6"/>
  <c r="EM150" i="6"/>
  <c r="AO144" i="6"/>
  <c r="EM144" i="6"/>
  <c r="AO140" i="6"/>
  <c r="EM140" i="6"/>
  <c r="AO136" i="6"/>
  <c r="EM136" i="6"/>
  <c r="EM130" i="6"/>
  <c r="AN125" i="6"/>
  <c r="AO125" i="6" s="1"/>
  <c r="AM125" i="6"/>
  <c r="EM125" i="6" s="1"/>
  <c r="EM120" i="6"/>
  <c r="AO116" i="6"/>
  <c r="EM116" i="6"/>
  <c r="AO112" i="6"/>
  <c r="EM112" i="6"/>
  <c r="EN105" i="6"/>
  <c r="EM105" i="6"/>
  <c r="AN101" i="6"/>
  <c r="AO101" i="6" s="1"/>
  <c r="AM101" i="6"/>
  <c r="EM101" i="6" s="1"/>
  <c r="AN100" i="6"/>
  <c r="AO100" i="6" s="1"/>
  <c r="AM100" i="6"/>
  <c r="EM100" i="6" s="1"/>
  <c r="AN99" i="6"/>
  <c r="AM99" i="6"/>
  <c r="EM99" i="6" s="1"/>
  <c r="AO92" i="6"/>
  <c r="EM92" i="6"/>
  <c r="EM86" i="6"/>
  <c r="AO82" i="6"/>
  <c r="EM82" i="6"/>
  <c r="AN78" i="6"/>
  <c r="AO78" i="6" s="1"/>
  <c r="AM78" i="6"/>
  <c r="EM78" i="6" s="1"/>
  <c r="AN77" i="6"/>
  <c r="AO77" i="6" s="1"/>
  <c r="AM77" i="6"/>
  <c r="EM77" i="6" s="1"/>
  <c r="AN76" i="6"/>
  <c r="AM76" i="6"/>
  <c r="EM76" i="6" s="1"/>
  <c r="EM73" i="6"/>
  <c r="AO63" i="6"/>
  <c r="EM63" i="6"/>
  <c r="EN57" i="6"/>
  <c r="EM57" i="6"/>
  <c r="AO53" i="6"/>
  <c r="EM53" i="6"/>
  <c r="AO49" i="6"/>
  <c r="EM49" i="6"/>
  <c r="AO45" i="6"/>
  <c r="EM45" i="6"/>
  <c r="EN39" i="6"/>
  <c r="EM39" i="6"/>
  <c r="AI28" i="6"/>
  <c r="DF159" i="6"/>
  <c r="DU159" i="6" s="1"/>
  <c r="EP159" i="6" s="1"/>
  <c r="DF155" i="6"/>
  <c r="DU155" i="6" s="1"/>
  <c r="EP155" i="6" s="1"/>
  <c r="DF114" i="6"/>
  <c r="DU114" i="6" s="1"/>
  <c r="EP114" i="6" s="1"/>
  <c r="DF110" i="6"/>
  <c r="DU110" i="6" s="1"/>
  <c r="EP110" i="6" s="1"/>
  <c r="DF80" i="6"/>
  <c r="DU80" i="6" s="1"/>
  <c r="EP80" i="6" s="1"/>
  <c r="DF76" i="6"/>
  <c r="DU76" i="6" s="1"/>
  <c r="EP76" i="6" s="1"/>
  <c r="DF51" i="6"/>
  <c r="DU51" i="6" s="1"/>
  <c r="EP51" i="6" s="1"/>
  <c r="DF43" i="6"/>
  <c r="DU43" i="6" s="1"/>
  <c r="EP43" i="6" s="1"/>
  <c r="DF28" i="6"/>
  <c r="DU28" i="6" s="1"/>
  <c r="DE159" i="6"/>
  <c r="DE168" i="6"/>
  <c r="DE114" i="6"/>
  <c r="DE110" i="6"/>
  <c r="DE80" i="6"/>
  <c r="DE51" i="6"/>
  <c r="DE43" i="6"/>
  <c r="DE28" i="6"/>
  <c r="DS28" i="6" s="1"/>
  <c r="AN1020" i="6" l="1"/>
  <c r="AN1178" i="6" s="1"/>
  <c r="AY9" i="6"/>
  <c r="AN886" i="6"/>
  <c r="AM1185" i="6"/>
  <c r="AO531" i="6"/>
  <c r="EM531" i="6"/>
  <c r="AM886" i="6"/>
  <c r="AO1110" i="6"/>
  <c r="AO1107" i="6" s="1"/>
  <c r="AN1117" i="6"/>
  <c r="AO1049" i="6"/>
  <c r="AM445" i="6"/>
  <c r="AO446" i="6"/>
  <c r="AO445" i="6" s="1"/>
  <c r="AN445" i="6"/>
  <c r="EM991" i="6"/>
  <c r="EM924" i="6" s="1"/>
  <c r="AO1088" i="6"/>
  <c r="AO1085" i="6" s="1"/>
  <c r="EM1182" i="6"/>
  <c r="AN27" i="6"/>
  <c r="BA1174" i="6"/>
  <c r="AM299" i="6"/>
  <c r="EM252" i="6"/>
  <c r="AO252" i="6"/>
  <c r="AO300" i="6"/>
  <c r="AO299" i="6" s="1"/>
  <c r="AN299" i="6"/>
  <c r="DU27" i="6"/>
  <c r="AM893" i="6"/>
  <c r="AO889" i="6"/>
  <c r="AO886" i="6" s="1"/>
  <c r="AO894" i="6"/>
  <c r="AO893" i="6" s="1"/>
  <c r="AN893" i="6"/>
  <c r="AM324" i="6"/>
  <c r="AN1147" i="6"/>
  <c r="AN1192" i="6" s="1"/>
  <c r="AO1148" i="6"/>
  <c r="AO1147" i="6" s="1"/>
  <c r="AO1192" i="6" s="1"/>
  <c r="EN1067" i="6"/>
  <c r="AO1067" i="6"/>
  <c r="EN99" i="6"/>
  <c r="AO99" i="6"/>
  <c r="EN188" i="6"/>
  <c r="AO188" i="6"/>
  <c r="EN196" i="6"/>
  <c r="AO196" i="6"/>
  <c r="EN35" i="6"/>
  <c r="AO35" i="6"/>
  <c r="EN97" i="6"/>
  <c r="AO97" i="6"/>
  <c r="EN223" i="6"/>
  <c r="AO223" i="6"/>
  <c r="AO207" i="6" s="1"/>
  <c r="EN283" i="6"/>
  <c r="AO283" i="6"/>
  <c r="EN1118" i="6"/>
  <c r="AO1118" i="6"/>
  <c r="EN1059" i="6"/>
  <c r="AO1059" i="6"/>
  <c r="EN76" i="6"/>
  <c r="AO76" i="6"/>
  <c r="EN86" i="6"/>
  <c r="AO86" i="6"/>
  <c r="EN1093" i="6"/>
  <c r="EN1092" i="6" s="1"/>
  <c r="EN1183" i="6" s="1"/>
  <c r="AO1093" i="6"/>
  <c r="AO1092" i="6" s="1"/>
  <c r="AO1183" i="6" s="1"/>
  <c r="EN1122" i="6"/>
  <c r="AO1122" i="6"/>
  <c r="EN1054" i="6"/>
  <c r="AO1054" i="6"/>
  <c r="EN73" i="6"/>
  <c r="AO73" i="6"/>
  <c r="EN156" i="6"/>
  <c r="AO156" i="6"/>
  <c r="EN192" i="6"/>
  <c r="AO192" i="6"/>
  <c r="EN69" i="6"/>
  <c r="AO69" i="6"/>
  <c r="EN147" i="6"/>
  <c r="AO147" i="6"/>
  <c r="EN537" i="6"/>
  <c r="AO537" i="6"/>
  <c r="AO511" i="6" s="1"/>
  <c r="EN1120" i="6"/>
  <c r="AO1120" i="6"/>
  <c r="EN28" i="6"/>
  <c r="EP28" i="6"/>
  <c r="EP27" i="6" s="1"/>
  <c r="AN308" i="6"/>
  <c r="AN370" i="6"/>
  <c r="AM308" i="6"/>
  <c r="AN324" i="6"/>
  <c r="AM370" i="6"/>
  <c r="EN1142" i="6"/>
  <c r="AN1140" i="6"/>
  <c r="AZ9" i="6"/>
  <c r="EN1148" i="6"/>
  <c r="AM1191" i="6"/>
  <c r="AM1182" i="6"/>
  <c r="EN1049" i="6"/>
  <c r="AN1184" i="6"/>
  <c r="EN1135" i="6"/>
  <c r="EN1133" i="6" s="1"/>
  <c r="EN1188" i="6" s="1"/>
  <c r="EM1185" i="6"/>
  <c r="EN1088" i="6"/>
  <c r="EN1085" i="6" s="1"/>
  <c r="EM1140" i="6"/>
  <c r="EN978" i="6"/>
  <c r="EN977" i="6" s="1"/>
  <c r="AN977" i="6"/>
  <c r="AN991" i="6" s="1"/>
  <c r="EN325" i="6"/>
  <c r="EN889" i="6"/>
  <c r="EN894" i="6"/>
  <c r="EM250" i="6"/>
  <c r="EM300" i="6"/>
  <c r="EM299" i="6" s="1"/>
  <c r="EM309" i="6"/>
  <c r="EM371" i="6"/>
  <c r="EM370" i="6" s="1"/>
  <c r="EM446" i="6"/>
  <c r="EM445" i="6" s="1"/>
  <c r="EM31" i="6"/>
  <c r="AM27" i="6"/>
  <c r="EN300" i="6"/>
  <c r="EN309" i="6"/>
  <c r="EN371" i="6"/>
  <c r="EN446" i="6"/>
  <c r="EN31" i="6"/>
  <c r="EM325" i="6"/>
  <c r="EM889" i="6"/>
  <c r="EM886" i="6" s="1"/>
  <c r="EM894" i="6"/>
  <c r="EM893" i="6" s="1"/>
  <c r="EN250" i="6"/>
  <c r="EM237" i="6"/>
  <c r="EM235" i="6" s="1"/>
  <c r="AM235" i="6"/>
  <c r="EN237" i="6"/>
  <c r="AN235" i="6"/>
  <c r="EM211" i="6"/>
  <c r="EM207" i="6" s="1"/>
  <c r="EN211" i="6"/>
  <c r="EM1178" i="6"/>
  <c r="EM512" i="6"/>
  <c r="EN512" i="6"/>
  <c r="EM1180" i="6"/>
  <c r="EN1145" i="6"/>
  <c r="ER9" i="6"/>
  <c r="EQ9" i="6"/>
  <c r="ES9" i="6"/>
  <c r="EN150" i="6"/>
  <c r="EN157" i="6"/>
  <c r="EN161" i="6"/>
  <c r="EN165" i="6"/>
  <c r="EN170" i="6"/>
  <c r="EN174" i="6"/>
  <c r="EN178" i="6"/>
  <c r="EN182" i="6"/>
  <c r="EN186" i="6"/>
  <c r="EN189" i="6"/>
  <c r="EN190" i="6"/>
  <c r="EN193" i="6"/>
  <c r="EN194" i="6"/>
  <c r="EN197" i="6"/>
  <c r="EN198" i="6"/>
  <c r="EN202" i="6"/>
  <c r="EN206" i="6"/>
  <c r="EN218" i="6"/>
  <c r="EN232" i="6"/>
  <c r="EN241" i="6"/>
  <c r="EN245" i="6"/>
  <c r="EN252" i="6"/>
  <c r="EN258" i="6"/>
  <c r="EN269" i="6"/>
  <c r="EN275" i="6"/>
  <c r="EN294" i="6"/>
  <c r="EN303" i="6"/>
  <c r="EN304" i="6"/>
  <c r="EN307" i="6"/>
  <c r="EN312" i="6"/>
  <c r="EN317" i="6"/>
  <c r="EN322" i="6"/>
  <c r="EN328" i="6"/>
  <c r="EN333" i="6"/>
  <c r="EN338" i="6"/>
  <c r="EN340" i="6"/>
  <c r="EN372" i="6"/>
  <c r="EN373" i="6"/>
  <c r="EN374" i="6"/>
  <c r="EN375" i="6"/>
  <c r="EN376" i="6"/>
  <c r="EN377" i="6"/>
  <c r="EN378" i="6"/>
  <c r="EN379" i="6"/>
  <c r="EN444" i="6"/>
  <c r="EN449" i="6"/>
  <c r="EN825" i="6"/>
  <c r="EN840" i="6"/>
  <c r="EN855" i="6"/>
  <c r="EN867" i="6"/>
  <c r="EN877" i="6"/>
  <c r="EN895" i="6"/>
  <c r="EN896" i="6"/>
  <c r="EN897" i="6"/>
  <c r="EN900" i="6"/>
  <c r="EN903" i="6"/>
  <c r="EN905" i="6"/>
  <c r="EN906" i="6"/>
  <c r="EN907" i="6"/>
  <c r="EN910" i="6"/>
  <c r="EN911" i="6"/>
  <c r="EN912" i="6"/>
  <c r="EN915" i="6"/>
  <c r="EN916" i="6"/>
  <c r="EN917" i="6"/>
  <c r="EN45" i="6"/>
  <c r="EN49" i="6"/>
  <c r="EN53" i="6"/>
  <c r="EN63" i="6"/>
  <c r="EN77" i="6"/>
  <c r="EN78" i="6"/>
  <c r="EN82" i="6"/>
  <c r="EN92" i="6"/>
  <c r="EN100" i="6"/>
  <c r="EN101" i="6"/>
  <c r="EN112" i="6"/>
  <c r="EN116" i="6"/>
  <c r="EN120" i="6"/>
  <c r="EN125" i="6"/>
  <c r="EN130" i="6"/>
  <c r="EN136" i="6"/>
  <c r="EN140" i="6"/>
  <c r="EN144" i="6"/>
  <c r="EN153" i="6"/>
  <c r="EN239" i="6"/>
  <c r="EN243" i="6"/>
  <c r="EN260" i="6"/>
  <c r="EN267" i="6"/>
  <c r="EN277" i="6"/>
  <c r="EN285" i="6"/>
  <c r="EN292" i="6"/>
  <c r="EN381" i="6"/>
  <c r="EN385" i="6"/>
  <c r="EN454" i="6"/>
  <c r="EN456" i="6"/>
  <c r="EN459" i="6"/>
  <c r="EN461" i="6"/>
  <c r="EN464" i="6"/>
  <c r="EN466" i="6"/>
  <c r="EN469" i="6"/>
  <c r="EN471" i="6"/>
  <c r="EN474" i="6"/>
  <c r="EN476" i="6"/>
  <c r="EN479" i="6"/>
  <c r="EN481" i="6"/>
  <c r="EN484" i="6"/>
  <c r="EN486" i="6"/>
  <c r="EN489" i="6"/>
  <c r="EN491" i="6"/>
  <c r="EN494" i="6"/>
  <c r="EN496" i="6"/>
  <c r="EN499" i="6"/>
  <c r="EN501" i="6"/>
  <c r="EN504" i="6"/>
  <c r="EN506" i="6"/>
  <c r="EN509" i="6"/>
  <c r="EN518" i="6"/>
  <c r="EN522" i="6"/>
  <c r="EN527" i="6"/>
  <c r="EN529" i="6"/>
  <c r="EN531" i="6"/>
  <c r="EN534" i="6"/>
  <c r="EN541" i="6"/>
  <c r="EN546" i="6"/>
  <c r="EN551" i="6"/>
  <c r="EN556" i="6"/>
  <c r="EN561" i="6"/>
  <c r="EN566" i="6"/>
  <c r="EN571" i="6"/>
  <c r="EN576" i="6"/>
  <c r="EN581" i="6"/>
  <c r="EN586" i="6"/>
  <c r="EN591" i="6"/>
  <c r="EN596" i="6"/>
  <c r="EN606" i="6"/>
  <c r="EN611" i="6"/>
  <c r="EN616" i="6"/>
  <c r="EN621" i="6"/>
  <c r="EN626" i="6"/>
  <c r="EN631" i="6"/>
  <c r="EN636" i="6"/>
  <c r="EN641" i="6"/>
  <c r="EN646" i="6"/>
  <c r="EN651" i="6"/>
  <c r="EN656" i="6"/>
  <c r="EN661" i="6"/>
  <c r="EN666" i="6"/>
  <c r="EN671" i="6"/>
  <c r="EN676" i="6"/>
  <c r="EN681" i="6"/>
  <c r="EN686" i="6"/>
  <c r="EN691" i="6"/>
  <c r="EN696" i="6"/>
  <c r="EN701" i="6"/>
  <c r="EN706" i="6"/>
  <c r="EN711" i="6"/>
  <c r="EN716" i="6"/>
  <c r="EN721" i="6"/>
  <c r="EN726" i="6"/>
  <c r="EN731" i="6"/>
  <c r="EN736" i="6"/>
  <c r="EN741" i="6"/>
  <c r="EN746" i="6"/>
  <c r="EN751" i="6"/>
  <c r="EN756" i="6"/>
  <c r="EN761" i="6"/>
  <c r="EN766" i="6"/>
  <c r="EN771" i="6"/>
  <c r="EN776" i="6"/>
  <c r="EN781" i="6"/>
  <c r="EN786" i="6"/>
  <c r="EN791" i="6"/>
  <c r="EN796" i="6"/>
  <c r="EN801" i="6"/>
  <c r="EN806" i="6"/>
  <c r="EN814" i="6"/>
  <c r="EN819" i="6"/>
  <c r="EN833" i="6"/>
  <c r="EN848" i="6"/>
  <c r="EN861" i="6"/>
  <c r="EN872" i="6"/>
  <c r="EN601" i="6"/>
  <c r="DT43" i="6"/>
  <c r="EM43" i="6" s="1"/>
  <c r="DS43" i="6"/>
  <c r="EN43" i="6" s="1"/>
  <c r="DT114" i="6"/>
  <c r="EM114" i="6" s="1"/>
  <c r="DS114" i="6"/>
  <c r="EN114" i="6" s="1"/>
  <c r="DT159" i="6"/>
  <c r="EM159" i="6" s="1"/>
  <c r="DS159" i="6"/>
  <c r="EN159" i="6" s="1"/>
  <c r="DV43" i="6"/>
  <c r="EO43" i="6" s="1"/>
  <c r="DV76" i="6"/>
  <c r="EO76" i="6" s="1"/>
  <c r="DV110" i="6"/>
  <c r="EO110" i="6" s="1"/>
  <c r="DV155" i="6"/>
  <c r="EO155" i="6" s="1"/>
  <c r="DS80" i="6"/>
  <c r="EN80" i="6" s="1"/>
  <c r="DT80" i="6"/>
  <c r="EM80" i="6" s="1"/>
  <c r="DS51" i="6"/>
  <c r="EN51" i="6" s="1"/>
  <c r="DT51" i="6"/>
  <c r="EM51" i="6" s="1"/>
  <c r="DT110" i="6"/>
  <c r="EM110" i="6" s="1"/>
  <c r="DS110" i="6"/>
  <c r="EN110" i="6" s="1"/>
  <c r="DT168" i="6"/>
  <c r="EM168" i="6" s="1"/>
  <c r="DS168" i="6"/>
  <c r="EN168" i="6" s="1"/>
  <c r="DV51" i="6"/>
  <c r="EO51" i="6" s="1"/>
  <c r="DV80" i="6"/>
  <c r="EO80" i="6" s="1"/>
  <c r="DV114" i="6"/>
  <c r="EO114" i="6" s="1"/>
  <c r="DV159" i="6"/>
  <c r="EO159" i="6" s="1"/>
  <c r="EN890" i="6"/>
  <c r="DV28" i="6"/>
  <c r="AO308" i="6"/>
  <c r="AO324" i="6"/>
  <c r="AO370" i="6"/>
  <c r="AO1136" i="6"/>
  <c r="AO1189" i="6" s="1"/>
  <c r="AN1136" i="6"/>
  <c r="AN1189" i="6" s="1"/>
  <c r="AM1180" i="6"/>
  <c r="AM924" i="6"/>
  <c r="AO1138" i="6"/>
  <c r="AO1190" i="6" s="1"/>
  <c r="AN1138" i="6"/>
  <c r="AN1190" i="6" s="1"/>
  <c r="AO1133" i="6"/>
  <c r="AO1188" i="6" s="1"/>
  <c r="AN1133" i="6"/>
  <c r="AN1188" i="6" s="1"/>
  <c r="AN1092" i="6"/>
  <c r="AN1183" i="6" s="1"/>
  <c r="AO1080" i="6"/>
  <c r="AN1080" i="6"/>
  <c r="AO977" i="6"/>
  <c r="DT28" i="6"/>
  <c r="DE246" i="6"/>
  <c r="DD246" i="6"/>
  <c r="DB246" i="6"/>
  <c r="DC246" i="6"/>
  <c r="CE234" i="6"/>
  <c r="DD237" i="6"/>
  <c r="DC237" i="6"/>
  <c r="DO237" i="6" s="1"/>
  <c r="DB237" i="6"/>
  <c r="EM511" i="6" l="1"/>
  <c r="EN511" i="6"/>
  <c r="EN1020" i="6"/>
  <c r="EN1178" i="6" s="1"/>
  <c r="AO1020" i="6"/>
  <c r="AO1178" i="6" s="1"/>
  <c r="AN1185" i="6"/>
  <c r="EN886" i="6"/>
  <c r="EM247" i="6"/>
  <c r="AO247" i="6"/>
  <c r="EN247" i="6"/>
  <c r="AO1117" i="6"/>
  <c r="EN1117" i="6"/>
  <c r="EN445" i="6"/>
  <c r="EN991" i="6"/>
  <c r="EN924" i="6" s="1"/>
  <c r="EN1182" i="6"/>
  <c r="EN207" i="6"/>
  <c r="AN924" i="6"/>
  <c r="EN299" i="6"/>
  <c r="EN27" i="6"/>
  <c r="DS27" i="6"/>
  <c r="DT27" i="6"/>
  <c r="DV27" i="6"/>
  <c r="EN893" i="6"/>
  <c r="EN370" i="6"/>
  <c r="EM28" i="6"/>
  <c r="EM27" i="6" s="1"/>
  <c r="EN1147" i="6"/>
  <c r="EN1192" i="6" s="1"/>
  <c r="AN1174" i="6"/>
  <c r="AM1174" i="6"/>
  <c r="AN1191" i="6"/>
  <c r="EM1191" i="6"/>
  <c r="AN1182" i="6"/>
  <c r="AO1182" i="6"/>
  <c r="AN923" i="6"/>
  <c r="AN9" i="6" s="1"/>
  <c r="AM923" i="6"/>
  <c r="EN1140" i="6"/>
  <c r="DK246" i="6"/>
  <c r="EE246" i="6" s="1"/>
  <c r="EF246" i="6" s="1"/>
  <c r="AO235" i="6"/>
  <c r="AO27" i="6"/>
  <c r="AO979" i="6"/>
  <c r="AO991" i="6" s="1"/>
  <c r="AO1140" i="6"/>
  <c r="AM1175" i="6"/>
  <c r="EN235" i="6"/>
  <c r="DT246" i="6"/>
  <c r="DS246" i="6"/>
  <c r="EO28" i="6"/>
  <c r="EO27" i="6" s="1"/>
  <c r="AN1175" i="6"/>
  <c r="AN1180" i="6"/>
  <c r="AO1180" i="6"/>
  <c r="DW1137" i="6"/>
  <c r="ER1137" i="6" s="1"/>
  <c r="ER1136" i="6" s="1"/>
  <c r="ER1189" i="6" s="1"/>
  <c r="EN1137" i="6"/>
  <c r="EY30" i="6"/>
  <c r="EY48" i="6"/>
  <c r="EZ48" i="6"/>
  <c r="EY77" i="6"/>
  <c r="EY91" i="6"/>
  <c r="EY96" i="6"/>
  <c r="EZ96" i="6"/>
  <c r="EY100" i="6"/>
  <c r="EZ100" i="6"/>
  <c r="EY135" i="6"/>
  <c r="EZ135" i="6"/>
  <c r="EY139" i="6"/>
  <c r="EZ139" i="6"/>
  <c r="EY143" i="6"/>
  <c r="EZ143" i="6"/>
  <c r="EY173" i="6"/>
  <c r="EZ173" i="6"/>
  <c r="EY177" i="6"/>
  <c r="EZ177" i="6"/>
  <c r="EY181" i="6"/>
  <c r="EZ181" i="6"/>
  <c r="EY185" i="6"/>
  <c r="EZ185" i="6"/>
  <c r="EY189" i="6"/>
  <c r="EZ189" i="6"/>
  <c r="EY193" i="6"/>
  <c r="EZ193" i="6"/>
  <c r="EY197" i="6"/>
  <c r="EZ197" i="6"/>
  <c r="EY200" i="6"/>
  <c r="EZ200" i="6"/>
  <c r="EY201" i="6"/>
  <c r="EZ201" i="6"/>
  <c r="EY204" i="6"/>
  <c r="EZ204" i="6"/>
  <c r="EY205" i="6"/>
  <c r="EZ205" i="6"/>
  <c r="EY208" i="6"/>
  <c r="EZ208" i="6"/>
  <c r="EY209" i="6"/>
  <c r="EZ209" i="6"/>
  <c r="EY210" i="6"/>
  <c r="EZ210" i="6"/>
  <c r="EY215" i="6"/>
  <c r="EZ215" i="6"/>
  <c r="EY216" i="6"/>
  <c r="EZ216" i="6"/>
  <c r="EY217" i="6"/>
  <c r="EZ217" i="6"/>
  <c r="EY221" i="6"/>
  <c r="EZ221" i="6"/>
  <c r="EY222" i="6"/>
  <c r="EZ222" i="6"/>
  <c r="EY228" i="6"/>
  <c r="EZ228" i="6"/>
  <c r="EY229" i="6"/>
  <c r="EZ229" i="6"/>
  <c r="EY230" i="6"/>
  <c r="EZ230" i="6"/>
  <c r="EY231" i="6"/>
  <c r="EZ231" i="6"/>
  <c r="EY236" i="6"/>
  <c r="EZ236" i="6"/>
  <c r="EY248" i="6"/>
  <c r="EZ248" i="6"/>
  <c r="EY249" i="6"/>
  <c r="EZ249" i="6"/>
  <c r="EY256" i="6"/>
  <c r="EZ256" i="6"/>
  <c r="EY257" i="6"/>
  <c r="EZ257" i="6"/>
  <c r="EY265" i="6"/>
  <c r="EZ265" i="6"/>
  <c r="EY266" i="6"/>
  <c r="EZ266" i="6"/>
  <c r="EY273" i="6"/>
  <c r="EZ273" i="6"/>
  <c r="EY274" i="6"/>
  <c r="EZ274" i="6"/>
  <c r="EY281" i="6"/>
  <c r="EZ281" i="6"/>
  <c r="EY282" i="6"/>
  <c r="EZ282" i="6"/>
  <c r="EY290" i="6"/>
  <c r="EZ290" i="6"/>
  <c r="EY291" i="6"/>
  <c r="EZ291" i="6"/>
  <c r="EY301" i="6"/>
  <c r="EZ301" i="6"/>
  <c r="EY302" i="6"/>
  <c r="EZ302" i="6"/>
  <c r="EY305" i="6"/>
  <c r="EZ305" i="6"/>
  <c r="EY306" i="6"/>
  <c r="EZ306" i="6"/>
  <c r="EY310" i="6"/>
  <c r="EZ310" i="6"/>
  <c r="EY311" i="6"/>
  <c r="EZ311" i="6"/>
  <c r="EY315" i="6"/>
  <c r="EZ315" i="6"/>
  <c r="EY316" i="6"/>
  <c r="EZ316" i="6"/>
  <c r="EY320" i="6"/>
  <c r="EZ320" i="6"/>
  <c r="EY321" i="6"/>
  <c r="EZ321" i="6"/>
  <c r="EY326" i="6"/>
  <c r="EZ326" i="6"/>
  <c r="EY327" i="6"/>
  <c r="EY331" i="6"/>
  <c r="EZ331" i="6"/>
  <c r="EY332" i="6"/>
  <c r="EY336" i="6"/>
  <c r="EZ336" i="6"/>
  <c r="EY337" i="6"/>
  <c r="EY341" i="6"/>
  <c r="EZ341" i="6"/>
  <c r="EY342" i="6"/>
  <c r="EY346" i="6"/>
  <c r="EZ346" i="6"/>
  <c r="EY347" i="6"/>
  <c r="EY351" i="6"/>
  <c r="EZ351" i="6"/>
  <c r="EY352" i="6"/>
  <c r="EY356" i="6"/>
  <c r="EZ356" i="6"/>
  <c r="EY357" i="6"/>
  <c r="EY361" i="6"/>
  <c r="EZ361" i="6"/>
  <c r="EY362" i="6"/>
  <c r="EZ362" i="6"/>
  <c r="EY366" i="6"/>
  <c r="EZ366" i="6"/>
  <c r="EY367" i="6"/>
  <c r="EZ367" i="6"/>
  <c r="EY372" i="6"/>
  <c r="EZ372" i="6"/>
  <c r="EY377" i="6"/>
  <c r="EZ377" i="6"/>
  <c r="EY380" i="6"/>
  <c r="EZ380" i="6"/>
  <c r="EY384" i="6"/>
  <c r="EZ384" i="6"/>
  <c r="EY389" i="6"/>
  <c r="EY447" i="6"/>
  <c r="EY448" i="6"/>
  <c r="EY452" i="6"/>
  <c r="EY453" i="6"/>
  <c r="EY457" i="6"/>
  <c r="EY458" i="6"/>
  <c r="EY462" i="6"/>
  <c r="EY463" i="6"/>
  <c r="EZ464" i="6"/>
  <c r="EY467" i="6"/>
  <c r="EZ467" i="6"/>
  <c r="EY468" i="6"/>
  <c r="EY472" i="6"/>
  <c r="EY473" i="6"/>
  <c r="EY477" i="6"/>
  <c r="EY478" i="6"/>
  <c r="EY482" i="6"/>
  <c r="EY483" i="6"/>
  <c r="EZ484" i="6"/>
  <c r="EY487" i="6"/>
  <c r="EY488" i="6"/>
  <c r="EZ488" i="6"/>
  <c r="EY492" i="6"/>
  <c r="EY493" i="6"/>
  <c r="EZ493" i="6"/>
  <c r="EZ494" i="6"/>
  <c r="EY497" i="6"/>
  <c r="EY498" i="6"/>
  <c r="EY502" i="6"/>
  <c r="EY503" i="6"/>
  <c r="EY507" i="6"/>
  <c r="EY508" i="6"/>
  <c r="EZ508" i="6"/>
  <c r="EY517" i="6"/>
  <c r="EY520" i="6"/>
  <c r="EZ520" i="6"/>
  <c r="EY521" i="6"/>
  <c r="EZ521" i="6"/>
  <c r="EY531" i="6"/>
  <c r="EY533" i="6"/>
  <c r="EZ533" i="6"/>
  <c r="EY539" i="6"/>
  <c r="EZ539" i="6"/>
  <c r="EY540" i="6"/>
  <c r="EZ540" i="6"/>
  <c r="EY544" i="6"/>
  <c r="EZ544" i="6"/>
  <c r="EY545" i="6"/>
  <c r="EZ545" i="6"/>
  <c r="EY549" i="6"/>
  <c r="EZ549" i="6"/>
  <c r="EY550" i="6"/>
  <c r="EZ550" i="6"/>
  <c r="EY554" i="6"/>
  <c r="EZ554" i="6"/>
  <c r="EY555" i="6"/>
  <c r="EZ555" i="6"/>
  <c r="EY559" i="6"/>
  <c r="EZ559" i="6"/>
  <c r="EY560" i="6"/>
  <c r="EZ560" i="6"/>
  <c r="EY564" i="6"/>
  <c r="EZ564" i="6"/>
  <c r="EY565" i="6"/>
  <c r="EZ565" i="6"/>
  <c r="EY569" i="6"/>
  <c r="EZ569" i="6"/>
  <c r="EY570" i="6"/>
  <c r="EZ570" i="6"/>
  <c r="EY574" i="6"/>
  <c r="EZ574" i="6"/>
  <c r="EY575" i="6"/>
  <c r="EZ575" i="6"/>
  <c r="EY579" i="6"/>
  <c r="EZ579" i="6"/>
  <c r="EY580" i="6"/>
  <c r="EZ580" i="6"/>
  <c r="EY584" i="6"/>
  <c r="EZ584" i="6"/>
  <c r="EY585" i="6"/>
  <c r="EZ585" i="6"/>
  <c r="EY589" i="6"/>
  <c r="EZ589" i="6"/>
  <c r="EY590" i="6"/>
  <c r="EZ590" i="6"/>
  <c r="EY594" i="6"/>
  <c r="EZ594" i="6"/>
  <c r="EY595" i="6"/>
  <c r="EZ595" i="6"/>
  <c r="EY599" i="6"/>
  <c r="EZ599" i="6"/>
  <c r="EY600" i="6"/>
  <c r="EZ600" i="6"/>
  <c r="EY604" i="6"/>
  <c r="EZ604" i="6"/>
  <c r="EY605" i="6"/>
  <c r="EZ605" i="6"/>
  <c r="EY609" i="6"/>
  <c r="EZ609" i="6"/>
  <c r="EY610" i="6"/>
  <c r="EZ610" i="6"/>
  <c r="EY614" i="6"/>
  <c r="EZ614" i="6"/>
  <c r="EY615" i="6"/>
  <c r="EZ615" i="6"/>
  <c r="EY619" i="6"/>
  <c r="EZ619" i="6"/>
  <c r="EY620" i="6"/>
  <c r="EZ620" i="6"/>
  <c r="EY624" i="6"/>
  <c r="EZ624" i="6"/>
  <c r="EY625" i="6"/>
  <c r="EZ625" i="6"/>
  <c r="EY629" i="6"/>
  <c r="EZ629" i="6"/>
  <c r="EY630" i="6"/>
  <c r="EZ630" i="6"/>
  <c r="EY634" i="6"/>
  <c r="EZ634" i="6"/>
  <c r="EY635" i="6"/>
  <c r="EZ635" i="6"/>
  <c r="EY640" i="6"/>
  <c r="EZ640" i="6"/>
  <c r="EY644" i="6"/>
  <c r="EZ644" i="6"/>
  <c r="EY645" i="6"/>
  <c r="EZ645" i="6"/>
  <c r="EY649" i="6"/>
  <c r="EZ649" i="6"/>
  <c r="EY650" i="6"/>
  <c r="EZ650" i="6"/>
  <c r="EY655" i="6"/>
  <c r="EZ655" i="6"/>
  <c r="EY659" i="6"/>
  <c r="EZ659" i="6"/>
  <c r="EY660" i="6"/>
  <c r="EZ660" i="6"/>
  <c r="EY664" i="6"/>
  <c r="EZ664" i="6"/>
  <c r="EY665" i="6"/>
  <c r="EZ665" i="6"/>
  <c r="EY669" i="6"/>
  <c r="EZ669" i="6"/>
  <c r="EY670" i="6"/>
  <c r="EZ670" i="6"/>
  <c r="EY674" i="6"/>
  <c r="EZ674" i="6"/>
  <c r="EY675" i="6"/>
  <c r="EZ675" i="6"/>
  <c r="EY679" i="6"/>
  <c r="EZ679" i="6"/>
  <c r="EY680" i="6"/>
  <c r="EZ680" i="6"/>
  <c r="EY684" i="6"/>
  <c r="EZ684" i="6"/>
  <c r="EY685" i="6"/>
  <c r="EZ685" i="6"/>
  <c r="EY689" i="6"/>
  <c r="EZ689" i="6"/>
  <c r="EY690" i="6"/>
  <c r="EZ690" i="6"/>
  <c r="EY694" i="6"/>
  <c r="EZ694" i="6"/>
  <c r="EY695" i="6"/>
  <c r="EZ695" i="6"/>
  <c r="EY699" i="6"/>
  <c r="EZ699" i="6"/>
  <c r="EY700" i="6"/>
  <c r="EZ700" i="6"/>
  <c r="EY704" i="6"/>
  <c r="EZ704" i="6"/>
  <c r="EY705" i="6"/>
  <c r="EZ705" i="6"/>
  <c r="EY709" i="6"/>
  <c r="EZ709" i="6"/>
  <c r="EY710" i="6"/>
  <c r="EZ710" i="6"/>
  <c r="EY714" i="6"/>
  <c r="EZ714" i="6"/>
  <c r="EY715" i="6"/>
  <c r="EZ715" i="6"/>
  <c r="EY719" i="6"/>
  <c r="EZ719" i="6"/>
  <c r="EY720" i="6"/>
  <c r="EZ720" i="6"/>
  <c r="EY724" i="6"/>
  <c r="EZ724" i="6"/>
  <c r="EY725" i="6"/>
  <c r="EZ725" i="6"/>
  <c r="EY729" i="6"/>
  <c r="EZ729" i="6"/>
  <c r="EY730" i="6"/>
  <c r="EZ730" i="6"/>
  <c r="EY734" i="6"/>
  <c r="EZ734" i="6"/>
  <c r="EY735" i="6"/>
  <c r="EZ735" i="6"/>
  <c r="EY739" i="6"/>
  <c r="EZ739" i="6"/>
  <c r="EY740" i="6"/>
  <c r="EZ740" i="6"/>
  <c r="EY744" i="6"/>
  <c r="EZ744" i="6"/>
  <c r="EY745" i="6"/>
  <c r="EZ745" i="6"/>
  <c r="EY749" i="6"/>
  <c r="EZ749" i="6"/>
  <c r="EY750" i="6"/>
  <c r="EZ750" i="6"/>
  <c r="EY754" i="6"/>
  <c r="EZ754" i="6"/>
  <c r="EY755" i="6"/>
  <c r="EZ755" i="6"/>
  <c r="EY759" i="6"/>
  <c r="EZ759" i="6"/>
  <c r="EY760" i="6"/>
  <c r="EZ760" i="6"/>
  <c r="EY764" i="6"/>
  <c r="EZ764" i="6"/>
  <c r="EY765" i="6"/>
  <c r="EZ765" i="6"/>
  <c r="EY769" i="6"/>
  <c r="EZ769" i="6"/>
  <c r="EY770" i="6"/>
  <c r="EZ770" i="6"/>
  <c r="EY774" i="6"/>
  <c r="EZ774" i="6"/>
  <c r="EY775" i="6"/>
  <c r="EZ775" i="6"/>
  <c r="EY779" i="6"/>
  <c r="EZ779" i="6"/>
  <c r="EY780" i="6"/>
  <c r="EZ780" i="6"/>
  <c r="EY784" i="6"/>
  <c r="EZ784" i="6"/>
  <c r="EY785" i="6"/>
  <c r="EZ785" i="6"/>
  <c r="EY789" i="6"/>
  <c r="EZ789" i="6"/>
  <c r="EY790" i="6"/>
  <c r="EZ790" i="6"/>
  <c r="EY794" i="6"/>
  <c r="EZ794" i="6"/>
  <c r="EY795" i="6"/>
  <c r="EZ795" i="6"/>
  <c r="EY799" i="6"/>
  <c r="EZ799" i="6"/>
  <c r="EY800" i="6"/>
  <c r="EZ800" i="6"/>
  <c r="EY804" i="6"/>
  <c r="EZ804" i="6"/>
  <c r="EY805" i="6"/>
  <c r="EZ805" i="6"/>
  <c r="EY809" i="6"/>
  <c r="EZ809" i="6"/>
  <c r="EY824" i="6"/>
  <c r="EZ824" i="6"/>
  <c r="EY832" i="6"/>
  <c r="EZ832" i="6"/>
  <c r="EY847" i="6"/>
  <c r="EZ847" i="6"/>
  <c r="EY854" i="6"/>
  <c r="EZ854" i="6"/>
  <c r="EY860" i="6"/>
  <c r="EZ860" i="6"/>
  <c r="EY866" i="6"/>
  <c r="EZ866" i="6"/>
  <c r="EY871" i="6"/>
  <c r="EZ871" i="6"/>
  <c r="EY876" i="6"/>
  <c r="EZ876" i="6"/>
  <c r="EY887" i="6"/>
  <c r="EZ887" i="6"/>
  <c r="EY931" i="6"/>
  <c r="EZ931" i="6"/>
  <c r="EZ935" i="6"/>
  <c r="EY951" i="6"/>
  <c r="EY952" i="6"/>
  <c r="EY953" i="6"/>
  <c r="EY954" i="6"/>
  <c r="EY955" i="6"/>
  <c r="EY956" i="6"/>
  <c r="EY957" i="6"/>
  <c r="EY958" i="6"/>
  <c r="EY959" i="6"/>
  <c r="EY1008" i="6"/>
  <c r="EY1009" i="6"/>
  <c r="EY1010" i="6"/>
  <c r="EY1011" i="6"/>
  <c r="EY1012" i="6"/>
  <c r="EY1013" i="6"/>
  <c r="EY1014" i="6"/>
  <c r="EY1015" i="6"/>
  <c r="EY1016" i="6"/>
  <c r="EY1017" i="6"/>
  <c r="EY1018" i="6"/>
  <c r="EY1019" i="6"/>
  <c r="EY1032" i="6"/>
  <c r="EZ1043" i="6"/>
  <c r="EZ1044" i="6"/>
  <c r="EY1047" i="6"/>
  <c r="EZ1047" i="6"/>
  <c r="EY1052" i="6"/>
  <c r="EY1057" i="6"/>
  <c r="EY1064" i="6"/>
  <c r="EY1108" i="6"/>
  <c r="EY1109" i="6"/>
  <c r="EY1141" i="6"/>
  <c r="EZ1141" i="6"/>
  <c r="EY1144" i="6"/>
  <c r="EZ1144" i="6"/>
  <c r="DF388" i="6"/>
  <c r="DU388" i="6" s="1"/>
  <c r="DG388" i="6"/>
  <c r="EN1185" i="6" l="1"/>
  <c r="AO1185" i="6"/>
  <c r="DW1184" i="6"/>
  <c r="AO1184" i="6"/>
  <c r="AO1174" i="6"/>
  <c r="AO1191" i="6"/>
  <c r="EN1191" i="6"/>
  <c r="AM9" i="6"/>
  <c r="AO923" i="6"/>
  <c r="AO9" i="6" s="1"/>
  <c r="ER1096" i="6"/>
  <c r="DS1184" i="6"/>
  <c r="EN1110" i="6"/>
  <c r="EN1107" i="6" s="1"/>
  <c r="AO924" i="6"/>
  <c r="AO1175" i="6"/>
  <c r="ER1110" i="6"/>
  <c r="ER1107" i="6" s="1"/>
  <c r="EM246" i="6"/>
  <c r="EM1175" i="6" s="1"/>
  <c r="DT1175" i="6"/>
  <c r="EN246" i="6"/>
  <c r="EN1175" i="6" s="1"/>
  <c r="DS1175" i="6"/>
  <c r="DT1096" i="6"/>
  <c r="DT1095" i="6" s="1"/>
  <c r="EN1096" i="6"/>
  <c r="DX1096" i="6"/>
  <c r="DX1095" i="6" s="1"/>
  <c r="DU1184" i="6"/>
  <c r="EP1110" i="6"/>
  <c r="EP1107" i="6" s="1"/>
  <c r="EN1136" i="6"/>
  <c r="EN1189" i="6" s="1"/>
  <c r="DW1136" i="6"/>
  <c r="DV1095" i="6"/>
  <c r="EP1096" i="6"/>
  <c r="DU1136" i="6"/>
  <c r="EP1137" i="6"/>
  <c r="EP1136" i="6" s="1"/>
  <c r="EP1189" i="6" s="1"/>
  <c r="DV388" i="6"/>
  <c r="EP388" i="6"/>
  <c r="DV1137" i="6"/>
  <c r="DS1136" i="6"/>
  <c r="DX1137" i="6"/>
  <c r="EQ1137" i="6" s="1"/>
  <c r="EQ1136" i="6" s="1"/>
  <c r="EQ1189" i="6" s="1"/>
  <c r="DS1176" i="6"/>
  <c r="DE394" i="6"/>
  <c r="DS394" i="6" s="1"/>
  <c r="EN394" i="6" s="1"/>
  <c r="DE399" i="6"/>
  <c r="DS399" i="6" s="1"/>
  <c r="EN399" i="6" s="1"/>
  <c r="DE404" i="6"/>
  <c r="DS404" i="6" s="1"/>
  <c r="EN404" i="6" s="1"/>
  <c r="DE414" i="6"/>
  <c r="DS414" i="6" s="1"/>
  <c r="EN414" i="6" s="1"/>
  <c r="DE419" i="6"/>
  <c r="DS419" i="6" s="1"/>
  <c r="EN419" i="6" s="1"/>
  <c r="DE424" i="6"/>
  <c r="DS424" i="6" s="1"/>
  <c r="EN424" i="6" s="1"/>
  <c r="DE429" i="6"/>
  <c r="DS429" i="6" s="1"/>
  <c r="EN429" i="6" s="1"/>
  <c r="DE434" i="6"/>
  <c r="DS434" i="6" s="1"/>
  <c r="EN434" i="6" s="1"/>
  <c r="DE439" i="6"/>
  <c r="DS439" i="6" s="1"/>
  <c r="EN439" i="6" s="1"/>
  <c r="DE388" i="6"/>
  <c r="DS388" i="6" s="1"/>
  <c r="DS387" i="6" l="1"/>
  <c r="EN388" i="6"/>
  <c r="EN387" i="6" s="1"/>
  <c r="DW1189" i="6"/>
  <c r="DS1189" i="6"/>
  <c r="DU1189" i="6"/>
  <c r="EQ1096" i="6"/>
  <c r="DT1184" i="6"/>
  <c r="EM1110" i="6"/>
  <c r="EM1107" i="6" s="1"/>
  <c r="EO388" i="6"/>
  <c r="EP1184" i="6"/>
  <c r="EN1184" i="6"/>
  <c r="ER1184" i="6"/>
  <c r="EQ1110" i="6"/>
  <c r="EQ1107" i="6" s="1"/>
  <c r="DU1176" i="6"/>
  <c r="DW1176" i="6"/>
  <c r="DV1184" i="6"/>
  <c r="EO1110" i="6"/>
  <c r="EO1107" i="6" s="1"/>
  <c r="DX1136" i="6"/>
  <c r="DX1184" i="6"/>
  <c r="DV1136" i="6"/>
  <c r="EO1137" i="6"/>
  <c r="EO1136" i="6" s="1"/>
  <c r="EO1189" i="6" s="1"/>
  <c r="DV1176" i="6"/>
  <c r="EO1096" i="6"/>
  <c r="DT1136" i="6"/>
  <c r="EM1137" i="6"/>
  <c r="EM1096" i="6"/>
  <c r="DT439" i="6"/>
  <c r="EM439" i="6" s="1"/>
  <c r="DT429" i="6"/>
  <c r="EM429" i="6" s="1"/>
  <c r="DT419" i="6"/>
  <c r="EM419" i="6" s="1"/>
  <c r="DT399" i="6"/>
  <c r="EM399" i="6" s="1"/>
  <c r="DT434" i="6"/>
  <c r="EM434" i="6" s="1"/>
  <c r="DT424" i="6"/>
  <c r="EM424" i="6" s="1"/>
  <c r="DT414" i="6"/>
  <c r="EM414" i="6" s="1"/>
  <c r="DT404" i="6"/>
  <c r="EM404" i="6" s="1"/>
  <c r="DT394" i="6"/>
  <c r="EM394" i="6" s="1"/>
  <c r="DT388" i="6"/>
  <c r="BU890" i="6"/>
  <c r="FC890" i="6" s="1"/>
  <c r="FD890" i="6" s="1"/>
  <c r="AF890" i="6"/>
  <c r="AI890" i="6" s="1"/>
  <c r="EK890" i="6"/>
  <c r="AA890" i="6"/>
  <c r="Z890" i="6"/>
  <c r="U890" i="6"/>
  <c r="V890" i="6" s="1"/>
  <c r="BU889" i="6"/>
  <c r="FC889" i="6" s="1"/>
  <c r="FD889" i="6" s="1"/>
  <c r="EI889" i="6"/>
  <c r="Z889" i="6"/>
  <c r="U889" i="6"/>
  <c r="EG889" i="6" s="1"/>
  <c r="DX1189" i="6" l="1"/>
  <c r="EI890" i="6"/>
  <c r="AA886" i="6"/>
  <c r="DT387" i="6"/>
  <c r="EM388" i="6"/>
  <c r="EM387" i="6" s="1"/>
  <c r="DX1176" i="6"/>
  <c r="DT1189" i="6"/>
  <c r="DV1189" i="6"/>
  <c r="EM1136" i="6"/>
  <c r="EM1189" i="6" s="1"/>
  <c r="EL889" i="6"/>
  <c r="EY889" i="6"/>
  <c r="CE889" i="6"/>
  <c r="EY890" i="6"/>
  <c r="CE890" i="6"/>
  <c r="EM1184" i="6"/>
  <c r="EQ1184" i="6"/>
  <c r="EO1184" i="6"/>
  <c r="DT1176" i="6"/>
  <c r="EG890" i="6"/>
  <c r="EH890" i="6"/>
  <c r="W890" i="6"/>
  <c r="BW890" i="6"/>
  <c r="EL890" i="6"/>
  <c r="AB890" i="6"/>
  <c r="EK889" i="6"/>
  <c r="BW889" i="6"/>
  <c r="V889" i="6"/>
  <c r="AB889" i="6"/>
  <c r="AI889" i="6"/>
  <c r="CE886" i="6" l="1"/>
  <c r="EZ889" i="6"/>
  <c r="CF889" i="6"/>
  <c r="EZ890" i="6"/>
  <c r="CF890" i="6"/>
  <c r="EM368" i="6"/>
  <c r="EN368" i="6"/>
  <c r="EM348" i="6"/>
  <c r="EN348" i="6"/>
  <c r="EM358" i="6"/>
  <c r="EN358" i="6"/>
  <c r="EN343" i="6"/>
  <c r="EM363" i="6"/>
  <c r="EN363" i="6"/>
  <c r="CA890" i="6"/>
  <c r="CG890" i="6" s="1"/>
  <c r="EJ890" i="6"/>
  <c r="AC890" i="6"/>
  <c r="EJ889" i="6"/>
  <c r="AC889" i="6"/>
  <c r="EH889" i="6"/>
  <c r="W889" i="6"/>
  <c r="CA889" i="6"/>
  <c r="CG889" i="6" s="1"/>
  <c r="EJ31" i="6"/>
  <c r="EI31" i="6"/>
  <c r="W31" i="6"/>
  <c r="EG31" i="6"/>
  <c r="CE509" i="6"/>
  <c r="BU509" i="6"/>
  <c r="AH509" i="6"/>
  <c r="EL509" i="6" s="1"/>
  <c r="AG509" i="6"/>
  <c r="EK509" i="6" s="1"/>
  <c r="AB509" i="6"/>
  <c r="EJ509" i="6" s="1"/>
  <c r="AA509" i="6"/>
  <c r="EI509" i="6" s="1"/>
  <c r="V509" i="6"/>
  <c r="W509" i="6" s="1"/>
  <c r="U509" i="6"/>
  <c r="EG509" i="6" s="1"/>
  <c r="EJ504" i="6"/>
  <c r="EI504" i="6"/>
  <c r="CE504" i="6"/>
  <c r="BU504" i="6"/>
  <c r="AH504" i="6"/>
  <c r="EL504" i="6" s="1"/>
  <c r="AG504" i="6"/>
  <c r="EK504" i="6" s="1"/>
  <c r="AC504" i="6"/>
  <c r="V504" i="6"/>
  <c r="EH504" i="6" s="1"/>
  <c r="U504" i="6"/>
  <c r="EG504" i="6" s="1"/>
  <c r="EJ499" i="6"/>
  <c r="EI499" i="6"/>
  <c r="CE499" i="6"/>
  <c r="BU499" i="6"/>
  <c r="AH499" i="6"/>
  <c r="AI499" i="6" s="1"/>
  <c r="AG499" i="6"/>
  <c r="EK499" i="6" s="1"/>
  <c r="AC499" i="6"/>
  <c r="V499" i="6"/>
  <c r="W499" i="6" s="1"/>
  <c r="U499" i="6"/>
  <c r="EG499" i="6" s="1"/>
  <c r="BU494" i="6"/>
  <c r="AH494" i="6"/>
  <c r="AI494" i="6" s="1"/>
  <c r="AG494" i="6"/>
  <c r="EK494" i="6" s="1"/>
  <c r="AB494" i="6"/>
  <c r="EJ494" i="6" s="1"/>
  <c r="AA494" i="6"/>
  <c r="EI494" i="6" s="1"/>
  <c r="V494" i="6"/>
  <c r="W494" i="6" s="1"/>
  <c r="U494" i="6"/>
  <c r="EG494" i="6" s="1"/>
  <c r="CE489" i="6"/>
  <c r="BU489" i="6"/>
  <c r="AH489" i="6"/>
  <c r="EL489" i="6" s="1"/>
  <c r="AG489" i="6"/>
  <c r="EK489" i="6" s="1"/>
  <c r="AB489" i="6"/>
  <c r="EJ489" i="6" s="1"/>
  <c r="AA489" i="6"/>
  <c r="EI489" i="6" s="1"/>
  <c r="V489" i="6"/>
  <c r="W489" i="6" s="1"/>
  <c r="U489" i="6"/>
  <c r="EG489" i="6" s="1"/>
  <c r="BU484" i="6"/>
  <c r="AH484" i="6"/>
  <c r="AI484" i="6" s="1"/>
  <c r="AG484" i="6"/>
  <c r="EK484" i="6" s="1"/>
  <c r="AB484" i="6"/>
  <c r="EJ484" i="6" s="1"/>
  <c r="AA484" i="6"/>
  <c r="EI484" i="6" s="1"/>
  <c r="V484" i="6"/>
  <c r="W484" i="6" s="1"/>
  <c r="U484" i="6"/>
  <c r="EG484" i="6" s="1"/>
  <c r="EJ479" i="6"/>
  <c r="EI479" i="6"/>
  <c r="CE479" i="6"/>
  <c r="BU479" i="6"/>
  <c r="AH479" i="6"/>
  <c r="EL479" i="6" s="1"/>
  <c r="AG479" i="6"/>
  <c r="EK479" i="6" s="1"/>
  <c r="AC479" i="6"/>
  <c r="V479" i="6"/>
  <c r="EH479" i="6" s="1"/>
  <c r="U479" i="6"/>
  <c r="EG479" i="6" s="1"/>
  <c r="AG449" i="6"/>
  <c r="EJ474" i="6"/>
  <c r="EI474" i="6"/>
  <c r="CE474" i="6"/>
  <c r="BU474" i="6"/>
  <c r="AH474" i="6"/>
  <c r="AI474" i="6" s="1"/>
  <c r="AG474" i="6"/>
  <c r="EK474" i="6" s="1"/>
  <c r="AC474" i="6"/>
  <c r="V474" i="6"/>
  <c r="W474" i="6" s="1"/>
  <c r="U474" i="6"/>
  <c r="EG474" i="6" s="1"/>
  <c r="EJ469" i="6"/>
  <c r="EI469" i="6"/>
  <c r="CE469" i="6"/>
  <c r="BU469" i="6"/>
  <c r="AH469" i="6"/>
  <c r="AI469" i="6" s="1"/>
  <c r="AG469" i="6"/>
  <c r="EK469" i="6" s="1"/>
  <c r="AC469" i="6"/>
  <c r="V469" i="6"/>
  <c r="W469" i="6" s="1"/>
  <c r="U469" i="6"/>
  <c r="EG469" i="6" s="1"/>
  <c r="BU464" i="6"/>
  <c r="AH464" i="6"/>
  <c r="AI464" i="6" s="1"/>
  <c r="AG464" i="6"/>
  <c r="EK464" i="6" s="1"/>
  <c r="AB464" i="6"/>
  <c r="EJ464" i="6" s="1"/>
  <c r="AA464" i="6"/>
  <c r="EI464" i="6" s="1"/>
  <c r="V464" i="6"/>
  <c r="W464" i="6" s="1"/>
  <c r="U464" i="6"/>
  <c r="EG464" i="6" s="1"/>
  <c r="EJ459" i="6"/>
  <c r="EI459" i="6"/>
  <c r="CE459" i="6"/>
  <c r="BU459" i="6"/>
  <c r="AH459" i="6"/>
  <c r="AI459" i="6" s="1"/>
  <c r="AG459" i="6"/>
  <c r="EK459" i="6" s="1"/>
  <c r="AC459" i="6"/>
  <c r="V459" i="6"/>
  <c r="W459" i="6" s="1"/>
  <c r="U459" i="6"/>
  <c r="EG459" i="6" s="1"/>
  <c r="EJ454" i="6"/>
  <c r="EI454" i="6"/>
  <c r="CE454" i="6"/>
  <c r="BU454" i="6"/>
  <c r="AH454" i="6"/>
  <c r="AI454" i="6" s="1"/>
  <c r="AG454" i="6"/>
  <c r="EK454" i="6" s="1"/>
  <c r="AC454" i="6"/>
  <c r="V454" i="6"/>
  <c r="W454" i="6" s="1"/>
  <c r="U454" i="6"/>
  <c r="EG454" i="6" s="1"/>
  <c r="EJ449" i="6"/>
  <c r="EI449" i="6"/>
  <c r="BU449" i="6"/>
  <c r="AH449" i="6"/>
  <c r="AC449" i="6"/>
  <c r="V449" i="6"/>
  <c r="EH449" i="6" s="1"/>
  <c r="U449" i="6"/>
  <c r="EG449" i="6" s="1"/>
  <c r="AH445" i="6" l="1"/>
  <c r="AG445" i="6"/>
  <c r="EK31" i="6"/>
  <c r="EL31" i="6"/>
  <c r="CE31" i="6"/>
  <c r="EL449" i="6"/>
  <c r="EY449" i="6"/>
  <c r="CE449" i="6"/>
  <c r="EY464" i="6"/>
  <c r="CE464" i="6"/>
  <c r="EY484" i="6"/>
  <c r="CE484" i="6"/>
  <c r="EY494" i="6"/>
  <c r="CE494" i="6"/>
  <c r="EN353" i="6"/>
  <c r="EN324" i="6" s="1"/>
  <c r="EM353" i="6"/>
  <c r="EM343" i="6"/>
  <c r="EK449" i="6"/>
  <c r="BW454" i="6"/>
  <c r="EY454" i="6"/>
  <c r="BW469" i="6"/>
  <c r="EY469" i="6"/>
  <c r="BW499" i="6"/>
  <c r="EY499" i="6"/>
  <c r="EY31" i="6"/>
  <c r="BW459" i="6"/>
  <c r="EY459" i="6"/>
  <c r="BW474" i="6"/>
  <c r="EY474" i="6"/>
  <c r="BW479" i="6"/>
  <c r="EY479" i="6"/>
  <c r="BW489" i="6"/>
  <c r="EY489" i="6"/>
  <c r="BW504" i="6"/>
  <c r="EY504" i="6"/>
  <c r="BW509" i="6"/>
  <c r="EY509" i="6"/>
  <c r="EL464" i="6"/>
  <c r="EH469" i="6"/>
  <c r="W479" i="6"/>
  <c r="AI479" i="6"/>
  <c r="EH31" i="6"/>
  <c r="EH454" i="6"/>
  <c r="EH494" i="6"/>
  <c r="EL494" i="6"/>
  <c r="W504" i="6"/>
  <c r="AI504" i="6"/>
  <c r="EH474" i="6"/>
  <c r="EL484" i="6"/>
  <c r="EH459" i="6"/>
  <c r="EH464" i="6"/>
  <c r="EH499" i="6"/>
  <c r="EH484" i="6"/>
  <c r="EH489" i="6"/>
  <c r="EH509" i="6"/>
  <c r="AI509" i="6"/>
  <c r="EL499" i="6"/>
  <c r="AI489" i="6"/>
  <c r="AC509" i="6"/>
  <c r="CA494" i="6"/>
  <c r="CG494" i="6" s="1"/>
  <c r="AC494" i="6"/>
  <c r="AC489" i="6"/>
  <c r="CA484" i="6"/>
  <c r="CG484" i="6" s="1"/>
  <c r="AC484" i="6"/>
  <c r="EL474" i="6"/>
  <c r="EL469" i="6"/>
  <c r="EL459" i="6"/>
  <c r="EL454" i="6"/>
  <c r="BW449" i="6"/>
  <c r="CA464" i="6"/>
  <c r="CG464" i="6" s="1"/>
  <c r="AC464" i="6"/>
  <c r="W449" i="6"/>
  <c r="AI449" i="6"/>
  <c r="AG246" i="6"/>
  <c r="EM324" i="6" l="1"/>
  <c r="EZ449" i="6"/>
  <c r="CF449" i="6"/>
  <c r="EZ509" i="6"/>
  <c r="CF509" i="6"/>
  <c r="EZ489" i="6"/>
  <c r="CF489" i="6"/>
  <c r="EZ474" i="6"/>
  <c r="CF474" i="6"/>
  <c r="EZ31" i="6"/>
  <c r="CF31" i="6"/>
  <c r="EZ469" i="6"/>
  <c r="CF469" i="6"/>
  <c r="EZ504" i="6"/>
  <c r="CF504" i="6"/>
  <c r="EZ479" i="6"/>
  <c r="CF479" i="6"/>
  <c r="EZ459" i="6"/>
  <c r="CF459" i="6"/>
  <c r="EZ499" i="6"/>
  <c r="CF499" i="6"/>
  <c r="EZ454" i="6"/>
  <c r="CF454" i="6"/>
  <c r="CA499" i="6"/>
  <c r="CG499" i="6" s="1"/>
  <c r="CA31" i="6"/>
  <c r="CG31" i="6" s="1"/>
  <c r="CA449" i="6"/>
  <c r="CG449" i="6" s="1"/>
  <c r="CA469" i="6"/>
  <c r="CG469" i="6" s="1"/>
  <c r="CA474" i="6"/>
  <c r="CG474" i="6" s="1"/>
  <c r="CA504" i="6"/>
  <c r="CG504" i="6" s="1"/>
  <c r="CA454" i="6"/>
  <c r="CG454" i="6" s="1"/>
  <c r="CA459" i="6"/>
  <c r="CG459" i="6" s="1"/>
  <c r="CA479" i="6"/>
  <c r="CG479" i="6" s="1"/>
  <c r="CA489" i="6"/>
  <c r="CG489" i="6" s="1"/>
  <c r="CA509" i="6"/>
  <c r="CG509" i="6" s="1"/>
  <c r="DK28" i="6"/>
  <c r="EE28" i="6" s="1"/>
  <c r="DD28" i="6"/>
  <c r="DQ28" i="6" s="1"/>
  <c r="DC28" i="6"/>
  <c r="DB28" i="6"/>
  <c r="EF28" i="6" l="1"/>
  <c r="DQ993" i="6"/>
  <c r="DR993" i="6"/>
  <c r="DR1024" i="6" l="1"/>
  <c r="DR1148" i="6"/>
  <c r="DR1121" i="6"/>
  <c r="EK1148" i="6" l="1"/>
  <c r="EK1147" i="6" s="1"/>
  <c r="EK1192" i="6" s="1"/>
  <c r="DR1147" i="6"/>
  <c r="DR1192" i="6" s="1"/>
  <c r="DD223" i="6" l="1"/>
  <c r="DC223" i="6"/>
  <c r="DB223" i="6"/>
  <c r="DP1065" i="6" l="1"/>
  <c r="DO1065" i="6" s="1"/>
  <c r="EY1066" i="6" l="1"/>
  <c r="EK1067" i="6"/>
  <c r="EI1067" i="6"/>
  <c r="U1067" i="6"/>
  <c r="EH1033" i="6"/>
  <c r="EG1033" i="6"/>
  <c r="AB1033" i="6"/>
  <c r="EK1033" i="6" l="1"/>
  <c r="BV1033" i="6"/>
  <c r="CE1033" i="6" s="1"/>
  <c r="EG1067" i="6"/>
  <c r="CE1067" i="6"/>
  <c r="AH1033" i="6"/>
  <c r="AH1067" i="6"/>
  <c r="AI1067" i="6" s="1"/>
  <c r="AB1067" i="6"/>
  <c r="V1067" i="6"/>
  <c r="EI1033" i="6"/>
  <c r="EJ1033" i="6"/>
  <c r="AC1033" i="6"/>
  <c r="BW1033" i="6" l="1"/>
  <c r="EY1033" i="6"/>
  <c r="BW1067" i="6"/>
  <c r="EY1067" i="6"/>
  <c r="EL1033" i="6"/>
  <c r="AI1033" i="6"/>
  <c r="EL1067" i="6"/>
  <c r="W1067" i="6"/>
  <c r="EH1067" i="6"/>
  <c r="EJ1067" i="6"/>
  <c r="AC1067" i="6"/>
  <c r="AG925" i="6"/>
  <c r="EZ1067" i="6" l="1"/>
  <c r="CF1067" i="6"/>
  <c r="CA1033" i="6"/>
  <c r="CG1033" i="6" s="1"/>
  <c r="CF1033" i="6"/>
  <c r="CA1067" i="6"/>
  <c r="CG1067" i="6" s="1"/>
  <c r="EZ1033" i="6"/>
  <c r="EJ626" i="6"/>
  <c r="EI626" i="6"/>
  <c r="BU626" i="6"/>
  <c r="EZ626" i="6" s="1"/>
  <c r="EK626" i="6"/>
  <c r="AF626" i="6"/>
  <c r="AC626" i="6"/>
  <c r="EJ621" i="6"/>
  <c r="EI621" i="6"/>
  <c r="EZ621" i="6"/>
  <c r="EK621" i="6"/>
  <c r="AF621" i="6"/>
  <c r="AC621" i="6"/>
  <c r="EJ616" i="6"/>
  <c r="EI616" i="6"/>
  <c r="EZ616" i="6"/>
  <c r="EK616" i="6"/>
  <c r="AF616" i="6"/>
  <c r="AC616" i="6"/>
  <c r="EJ611" i="6"/>
  <c r="EI611" i="6"/>
  <c r="EZ611" i="6"/>
  <c r="EK611" i="6"/>
  <c r="AF611" i="6"/>
  <c r="AC611" i="6"/>
  <c r="EJ606" i="6"/>
  <c r="EI606" i="6"/>
  <c r="BU606" i="6"/>
  <c r="EZ606" i="6" s="1"/>
  <c r="EK606" i="6"/>
  <c r="AF606" i="6"/>
  <c r="AC606" i="6"/>
  <c r="EJ601" i="6"/>
  <c r="EI601" i="6"/>
  <c r="EZ601" i="6"/>
  <c r="EK601" i="6"/>
  <c r="AF601" i="6"/>
  <c r="AC601" i="6"/>
  <c r="EJ596" i="6"/>
  <c r="EI596" i="6"/>
  <c r="BU596" i="6"/>
  <c r="EZ596" i="6" s="1"/>
  <c r="EK596" i="6"/>
  <c r="AF596" i="6"/>
  <c r="AC596" i="6"/>
  <c r="EJ591" i="6"/>
  <c r="EI591" i="6"/>
  <c r="BU591" i="6"/>
  <c r="EZ591" i="6" s="1"/>
  <c r="EK591" i="6"/>
  <c r="AF591" i="6"/>
  <c r="AC591" i="6"/>
  <c r="EJ586" i="6"/>
  <c r="EI586" i="6"/>
  <c r="BU586" i="6"/>
  <c r="EZ586" i="6" s="1"/>
  <c r="EK586" i="6"/>
  <c r="AF586" i="6"/>
  <c r="AC586" i="6"/>
  <c r="EJ581" i="6"/>
  <c r="EI581" i="6"/>
  <c r="EZ581" i="6"/>
  <c r="EK581" i="6"/>
  <c r="AF581" i="6"/>
  <c r="AC581" i="6"/>
  <c r="EJ576" i="6"/>
  <c r="EI576" i="6"/>
  <c r="BU576" i="6"/>
  <c r="EZ576" i="6" s="1"/>
  <c r="EK576" i="6"/>
  <c r="AF576" i="6"/>
  <c r="AC576" i="6"/>
  <c r="EJ571" i="6"/>
  <c r="EI571" i="6"/>
  <c r="BU571" i="6"/>
  <c r="EZ571" i="6" s="1"/>
  <c r="EK571" i="6"/>
  <c r="AF571" i="6"/>
  <c r="AC571" i="6"/>
  <c r="EJ566" i="6"/>
  <c r="EI566" i="6"/>
  <c r="EZ566" i="6"/>
  <c r="EK566" i="6"/>
  <c r="AF566" i="6"/>
  <c r="AC566" i="6"/>
  <c r="EJ561" i="6"/>
  <c r="EI561" i="6"/>
  <c r="BU561" i="6"/>
  <c r="EZ561" i="6" s="1"/>
  <c r="EK561" i="6"/>
  <c r="AF561" i="6"/>
  <c r="AC561" i="6"/>
  <c r="EJ556" i="6"/>
  <c r="EI556" i="6"/>
  <c r="EY556" i="6"/>
  <c r="BU556" i="6"/>
  <c r="EK556" i="6"/>
  <c r="AF556" i="6"/>
  <c r="EL556" i="6" s="1"/>
  <c r="AC556" i="6"/>
  <c r="EJ551" i="6"/>
  <c r="EI551" i="6"/>
  <c r="BU551" i="6"/>
  <c r="EZ551" i="6" s="1"/>
  <c r="EK551" i="6"/>
  <c r="AF551" i="6"/>
  <c r="AC551" i="6"/>
  <c r="EJ546" i="6"/>
  <c r="EI546" i="6"/>
  <c r="BU546" i="6"/>
  <c r="EZ546" i="6" s="1"/>
  <c r="EK546" i="6"/>
  <c r="AF546" i="6"/>
  <c r="AC546" i="6"/>
  <c r="EJ541" i="6"/>
  <c r="EI541" i="6"/>
  <c r="EY541" i="6"/>
  <c r="BU541" i="6"/>
  <c r="EZ541" i="6" s="1"/>
  <c r="EK541" i="6"/>
  <c r="AF541" i="6"/>
  <c r="AC541" i="6"/>
  <c r="EY551" i="6" l="1"/>
  <c r="EZ556" i="6"/>
  <c r="EY561" i="6"/>
  <c r="EY566" i="6"/>
  <c r="EY571" i="6"/>
  <c r="EY591" i="6"/>
  <c r="EY616" i="6"/>
  <c r="EY546" i="6"/>
  <c r="EY576" i="6"/>
  <c r="EY581" i="6"/>
  <c r="EY586" i="6"/>
  <c r="EY596" i="6"/>
  <c r="EY601" i="6"/>
  <c r="EY606" i="6"/>
  <c r="EY611" i="6"/>
  <c r="EY621" i="6"/>
  <c r="EY626" i="6"/>
  <c r="AI626" i="6"/>
  <c r="EL626" i="6"/>
  <c r="EL621" i="6"/>
  <c r="AI621" i="6"/>
  <c r="EL616" i="6"/>
  <c r="AI616" i="6"/>
  <c r="EL611" i="6"/>
  <c r="AI611" i="6"/>
  <c r="AI606" i="6"/>
  <c r="EL606" i="6"/>
  <c r="EL601" i="6"/>
  <c r="AI601" i="6"/>
  <c r="AI596" i="6"/>
  <c r="EL596" i="6"/>
  <c r="AI591" i="6"/>
  <c r="EL591" i="6"/>
  <c r="AI586" i="6"/>
  <c r="EL586" i="6"/>
  <c r="EL581" i="6"/>
  <c r="AI581" i="6"/>
  <c r="AI576" i="6"/>
  <c r="EL576" i="6"/>
  <c r="AI571" i="6"/>
  <c r="EL571" i="6"/>
  <c r="EL566" i="6"/>
  <c r="AI566" i="6"/>
  <c r="AI561" i="6"/>
  <c r="EL561" i="6"/>
  <c r="AI556" i="6"/>
  <c r="AI551" i="6"/>
  <c r="EL551" i="6"/>
  <c r="AI546" i="6"/>
  <c r="EL546" i="6"/>
  <c r="EL541" i="6"/>
  <c r="AI541" i="6"/>
  <c r="EJ806" i="6"/>
  <c r="EI806" i="6"/>
  <c r="EZ806" i="6"/>
  <c r="EY806" i="6"/>
  <c r="EK806" i="6"/>
  <c r="AF806" i="6"/>
  <c r="AC806" i="6"/>
  <c r="EJ801" i="6"/>
  <c r="EI801" i="6"/>
  <c r="EZ801" i="6"/>
  <c r="EY801" i="6"/>
  <c r="EK801" i="6"/>
  <c r="AF801" i="6"/>
  <c r="AC801" i="6"/>
  <c r="EJ796" i="6"/>
  <c r="EI796" i="6"/>
  <c r="EZ796" i="6"/>
  <c r="EY796" i="6"/>
  <c r="EK796" i="6"/>
  <c r="AF796" i="6"/>
  <c r="AC796" i="6"/>
  <c r="EJ791" i="6"/>
  <c r="EI791" i="6"/>
  <c r="EZ791" i="6"/>
  <c r="EY791" i="6"/>
  <c r="EK791" i="6"/>
  <c r="AF791" i="6"/>
  <c r="AC791" i="6"/>
  <c r="EJ786" i="6"/>
  <c r="EI786" i="6"/>
  <c r="EZ786" i="6"/>
  <c r="EY786" i="6"/>
  <c r="EK786" i="6"/>
  <c r="AF786" i="6"/>
  <c r="AC786" i="6"/>
  <c r="EJ781" i="6"/>
  <c r="EI781" i="6"/>
  <c r="EZ781" i="6"/>
  <c r="EY781" i="6"/>
  <c r="EK781" i="6"/>
  <c r="AF781" i="6"/>
  <c r="AC781" i="6"/>
  <c r="EJ776" i="6"/>
  <c r="EI776" i="6"/>
  <c r="EZ776" i="6"/>
  <c r="EY776" i="6"/>
  <c r="EK776" i="6"/>
  <c r="AF776" i="6"/>
  <c r="AC776" i="6"/>
  <c r="EJ771" i="6"/>
  <c r="EI771" i="6"/>
  <c r="EZ771" i="6"/>
  <c r="EY771" i="6"/>
  <c r="EK771" i="6"/>
  <c r="AF771" i="6"/>
  <c r="AC771" i="6"/>
  <c r="EJ766" i="6"/>
  <c r="EI766" i="6"/>
  <c r="EZ766" i="6"/>
  <c r="EY766" i="6"/>
  <c r="EK766" i="6"/>
  <c r="AF766" i="6"/>
  <c r="AC766" i="6"/>
  <c r="EJ761" i="6"/>
  <c r="EI761" i="6"/>
  <c r="EZ761" i="6"/>
  <c r="EY761" i="6"/>
  <c r="EK761" i="6"/>
  <c r="AF761" i="6"/>
  <c r="AC761" i="6"/>
  <c r="EJ756" i="6"/>
  <c r="EI756" i="6"/>
  <c r="EZ756" i="6"/>
  <c r="EY756" i="6"/>
  <c r="EK756" i="6"/>
  <c r="AF756" i="6"/>
  <c r="AC756" i="6"/>
  <c r="EJ751" i="6"/>
  <c r="EI751" i="6"/>
  <c r="EZ751" i="6"/>
  <c r="EY751" i="6"/>
  <c r="EK751" i="6"/>
  <c r="AF751" i="6"/>
  <c r="AC751" i="6"/>
  <c r="EJ746" i="6"/>
  <c r="EI746" i="6"/>
  <c r="EZ746" i="6"/>
  <c r="EY746" i="6"/>
  <c r="EK746" i="6"/>
  <c r="AF746" i="6"/>
  <c r="AC746" i="6"/>
  <c r="EJ741" i="6"/>
  <c r="EI741" i="6"/>
  <c r="EZ741" i="6"/>
  <c r="EY741" i="6"/>
  <c r="EK741" i="6"/>
  <c r="AF741" i="6"/>
  <c r="AC741" i="6"/>
  <c r="EJ736" i="6"/>
  <c r="EI736" i="6"/>
  <c r="EZ736" i="6"/>
  <c r="EY736" i="6"/>
  <c r="EK736" i="6"/>
  <c r="AF736" i="6"/>
  <c r="AC736" i="6"/>
  <c r="EJ731" i="6"/>
  <c r="EI731" i="6"/>
  <c r="EZ731" i="6"/>
  <c r="EY731" i="6"/>
  <c r="EK731" i="6"/>
  <c r="AF731" i="6"/>
  <c r="AC731" i="6"/>
  <c r="EJ726" i="6"/>
  <c r="EI726" i="6"/>
  <c r="EZ726" i="6"/>
  <c r="EY726" i="6"/>
  <c r="EK726" i="6"/>
  <c r="AF726" i="6"/>
  <c r="AC726" i="6"/>
  <c r="EJ721" i="6"/>
  <c r="EI721" i="6"/>
  <c r="EZ721" i="6"/>
  <c r="EY721" i="6"/>
  <c r="EK721" i="6"/>
  <c r="AF721" i="6"/>
  <c r="AC721" i="6"/>
  <c r="EJ716" i="6"/>
  <c r="EI716" i="6"/>
  <c r="EZ716" i="6"/>
  <c r="EY716" i="6"/>
  <c r="EK716" i="6"/>
  <c r="AF716" i="6"/>
  <c r="AC716" i="6"/>
  <c r="EJ711" i="6"/>
  <c r="EI711" i="6"/>
  <c r="EZ711" i="6"/>
  <c r="EY711" i="6"/>
  <c r="EK711" i="6"/>
  <c r="AF711" i="6"/>
  <c r="AC711" i="6"/>
  <c r="EJ706" i="6"/>
  <c r="EI706" i="6"/>
  <c r="EZ706" i="6"/>
  <c r="EY706" i="6"/>
  <c r="EK706" i="6"/>
  <c r="AF706" i="6"/>
  <c r="AC706" i="6"/>
  <c r="EJ701" i="6"/>
  <c r="EI701" i="6"/>
  <c r="EZ701" i="6"/>
  <c r="EY701" i="6"/>
  <c r="EK701" i="6"/>
  <c r="AF701" i="6"/>
  <c r="AC701" i="6"/>
  <c r="EJ696" i="6"/>
  <c r="EI696" i="6"/>
  <c r="EZ696" i="6"/>
  <c r="EY696" i="6"/>
  <c r="EK696" i="6"/>
  <c r="AF696" i="6"/>
  <c r="AC696" i="6"/>
  <c r="EJ691" i="6"/>
  <c r="EI691" i="6"/>
  <c r="EZ691" i="6"/>
  <c r="EY691" i="6"/>
  <c r="EK691" i="6"/>
  <c r="AF691" i="6"/>
  <c r="AC691" i="6"/>
  <c r="EJ686" i="6"/>
  <c r="EI686" i="6"/>
  <c r="EZ686" i="6"/>
  <c r="EY686" i="6"/>
  <c r="EK686" i="6"/>
  <c r="AF686" i="6"/>
  <c r="AC686" i="6"/>
  <c r="EJ681" i="6"/>
  <c r="EI681" i="6"/>
  <c r="EZ681" i="6"/>
  <c r="EY681" i="6"/>
  <c r="EK681" i="6"/>
  <c r="AF681" i="6"/>
  <c r="AC681" i="6"/>
  <c r="EJ676" i="6"/>
  <c r="EI676" i="6"/>
  <c r="EZ676" i="6"/>
  <c r="EY676" i="6"/>
  <c r="EK676" i="6"/>
  <c r="AF676" i="6"/>
  <c r="AC676" i="6"/>
  <c r="EJ671" i="6"/>
  <c r="EI671" i="6"/>
  <c r="EZ671" i="6"/>
  <c r="EY671" i="6"/>
  <c r="EK671" i="6"/>
  <c r="AF671" i="6"/>
  <c r="AC671" i="6"/>
  <c r="EJ666" i="6"/>
  <c r="EI666" i="6"/>
  <c r="EZ666" i="6"/>
  <c r="EY666" i="6"/>
  <c r="EK666" i="6"/>
  <c r="AF666" i="6"/>
  <c r="AC666" i="6"/>
  <c r="EJ661" i="6"/>
  <c r="EI661" i="6"/>
  <c r="EZ661" i="6"/>
  <c r="EY661" i="6"/>
  <c r="EK661" i="6"/>
  <c r="AF661" i="6"/>
  <c r="AC661" i="6"/>
  <c r="EJ656" i="6"/>
  <c r="EI656" i="6"/>
  <c r="EZ656" i="6"/>
  <c r="EY656" i="6"/>
  <c r="EK656" i="6"/>
  <c r="AF656" i="6"/>
  <c r="AC656" i="6"/>
  <c r="EJ651" i="6"/>
  <c r="EI651" i="6"/>
  <c r="EZ651" i="6"/>
  <c r="EY651" i="6"/>
  <c r="EK651" i="6"/>
  <c r="AF651" i="6"/>
  <c r="AC651" i="6"/>
  <c r="EZ646" i="6"/>
  <c r="EJ646" i="6"/>
  <c r="EI646" i="6"/>
  <c r="EY646" i="6"/>
  <c r="EK646" i="6"/>
  <c r="AF646" i="6"/>
  <c r="AC646" i="6"/>
  <c r="EJ641" i="6"/>
  <c r="EI641" i="6"/>
  <c r="EZ641" i="6"/>
  <c r="EY641" i="6"/>
  <c r="EK641" i="6"/>
  <c r="AF641" i="6"/>
  <c r="AC641" i="6"/>
  <c r="EJ636" i="6"/>
  <c r="EI636" i="6"/>
  <c r="EZ636" i="6"/>
  <c r="EY636" i="6"/>
  <c r="EK636" i="6"/>
  <c r="AF636" i="6"/>
  <c r="AC636" i="6"/>
  <c r="EJ631" i="6"/>
  <c r="EI631" i="6"/>
  <c r="EZ631" i="6"/>
  <c r="EY631" i="6"/>
  <c r="EK631" i="6"/>
  <c r="AF631" i="6"/>
  <c r="AC631" i="6"/>
  <c r="EL806" i="6" l="1"/>
  <c r="AI806" i="6"/>
  <c r="EL801" i="6"/>
  <c r="AI801" i="6"/>
  <c r="EL796" i="6"/>
  <c r="AI796" i="6"/>
  <c r="EL791" i="6"/>
  <c r="AI791" i="6"/>
  <c r="EL786" i="6"/>
  <c r="AI786" i="6"/>
  <c r="EL781" i="6"/>
  <c r="AI781" i="6"/>
  <c r="EL776" i="6"/>
  <c r="AI776" i="6"/>
  <c r="EL771" i="6"/>
  <c r="AI771" i="6"/>
  <c r="EL766" i="6"/>
  <c r="AI766" i="6"/>
  <c r="EL761" i="6"/>
  <c r="AI761" i="6"/>
  <c r="EL756" i="6"/>
  <c r="AI756" i="6"/>
  <c r="EL751" i="6"/>
  <c r="AI751" i="6"/>
  <c r="EL746" i="6"/>
  <c r="AI746" i="6"/>
  <c r="EL741" i="6"/>
  <c r="AI741" i="6"/>
  <c r="EL736" i="6"/>
  <c r="AI736" i="6"/>
  <c r="EL731" i="6"/>
  <c r="AI731" i="6"/>
  <c r="EL726" i="6"/>
  <c r="AI726" i="6"/>
  <c r="EL721" i="6"/>
  <c r="AI721" i="6"/>
  <c r="EL716" i="6"/>
  <c r="AI716" i="6"/>
  <c r="EL711" i="6"/>
  <c r="AI711" i="6"/>
  <c r="EL706" i="6"/>
  <c r="AI706" i="6"/>
  <c r="EL701" i="6"/>
  <c r="AI701" i="6"/>
  <c r="EL696" i="6"/>
  <c r="AI696" i="6"/>
  <c r="EL691" i="6"/>
  <c r="AI691" i="6"/>
  <c r="EL686" i="6"/>
  <c r="AI686" i="6"/>
  <c r="EL681" i="6"/>
  <c r="AI681" i="6"/>
  <c r="EL676" i="6"/>
  <c r="AI676" i="6"/>
  <c r="EL671" i="6"/>
  <c r="AI671" i="6"/>
  <c r="EL666" i="6"/>
  <c r="AI666" i="6"/>
  <c r="EL661" i="6"/>
  <c r="AI661" i="6"/>
  <c r="EL656" i="6"/>
  <c r="AI656" i="6"/>
  <c r="EL651" i="6"/>
  <c r="AI651" i="6"/>
  <c r="EL646" i="6"/>
  <c r="AI646" i="6"/>
  <c r="EL641" i="6"/>
  <c r="AI641" i="6"/>
  <c r="EL636" i="6"/>
  <c r="AI636" i="6"/>
  <c r="EL631" i="6"/>
  <c r="AI631" i="6"/>
  <c r="EJ537" i="6"/>
  <c r="EI537" i="6"/>
  <c r="EH537" i="6"/>
  <c r="EG537" i="6"/>
  <c r="CF537" i="6"/>
  <c r="CE537" i="6"/>
  <c r="EK537" i="6"/>
  <c r="AF537" i="6"/>
  <c r="AC537" i="6"/>
  <c r="AC536" i="6"/>
  <c r="EY537" i="6" l="1"/>
  <c r="EZ537" i="6"/>
  <c r="EL537" i="6"/>
  <c r="AI537" i="6"/>
  <c r="EL533" i="6"/>
  <c r="EK533" i="6"/>
  <c r="CF534" i="6"/>
  <c r="BT534" i="6"/>
  <c r="EK534" i="6"/>
  <c r="AF534" i="6"/>
  <c r="AC533" i="6"/>
  <c r="AC534" i="6"/>
  <c r="U532" i="6"/>
  <c r="V532" i="6" s="1"/>
  <c r="W532" i="6" s="1"/>
  <c r="U533" i="6"/>
  <c r="V533" i="6" s="1"/>
  <c r="W533" i="6" s="1"/>
  <c r="U534" i="6"/>
  <c r="V534" i="6" s="1"/>
  <c r="W534" i="6" s="1"/>
  <c r="EY534" i="6" l="1"/>
  <c r="CE534" i="6"/>
  <c r="EZ534" i="6"/>
  <c r="CA534" i="6"/>
  <c r="CG534" i="6" s="1"/>
  <c r="EL534" i="6"/>
  <c r="AH1121" i="6" l="1"/>
  <c r="AI1121" i="6" s="1"/>
  <c r="AG1122" i="6"/>
  <c r="AH1122" i="6" s="1"/>
  <c r="AI1122" i="6" s="1"/>
  <c r="EK1122" i="6" l="1"/>
  <c r="EL1122" i="6"/>
  <c r="AA1122" i="6"/>
  <c r="AB1122" i="6" s="1"/>
  <c r="EJ1122" i="6" s="1"/>
  <c r="U1122" i="6"/>
  <c r="V1122" i="6" s="1"/>
  <c r="W1122" i="6" s="1"/>
  <c r="BW1122" i="6" l="1"/>
  <c r="EY1122" i="6"/>
  <c r="AC1122" i="6"/>
  <c r="EI1122" i="6"/>
  <c r="EZ1122" i="6" l="1"/>
  <c r="CF1122" i="6"/>
  <c r="CA1122" i="6"/>
  <c r="CG1122" i="6" s="1"/>
  <c r="DQ950" i="6"/>
  <c r="DR927" i="6"/>
  <c r="DK935" i="6"/>
  <c r="CH1173" i="6"/>
  <c r="BV978" i="6"/>
  <c r="CE978" i="6" s="1"/>
  <c r="AG978" i="6"/>
  <c r="AG977" i="6" s="1"/>
  <c r="AG1193" i="6" s="1"/>
  <c r="DR977" i="6"/>
  <c r="DR1193" i="6" s="1"/>
  <c r="DQ977" i="6"/>
  <c r="DQ1193" i="6" s="1"/>
  <c r="CA1191" i="6"/>
  <c r="CA1190" i="6"/>
  <c r="EY978" i="6" l="1"/>
  <c r="EY977" i="6" s="1"/>
  <c r="CE977" i="6"/>
  <c r="BV977" i="6"/>
  <c r="EK978" i="6"/>
  <c r="EK977" i="6" s="1"/>
  <c r="AH978" i="6"/>
  <c r="BW978" i="6"/>
  <c r="CE1148" i="6"/>
  <c r="DR1143" i="6"/>
  <c r="EL1143" i="6" s="1"/>
  <c r="DR1145" i="6"/>
  <c r="DQ1145" i="6" s="1"/>
  <c r="EE1145" i="6" s="1"/>
  <c r="DR1142" i="6"/>
  <c r="EF1145" i="6" l="1"/>
  <c r="EL978" i="6"/>
  <c r="EL977" i="6" s="1"/>
  <c r="AH977" i="6"/>
  <c r="AH1193" i="6" s="1"/>
  <c r="EZ978" i="6"/>
  <c r="EZ977" i="6" s="1"/>
  <c r="CF978" i="6"/>
  <c r="CF977" i="6" s="1"/>
  <c r="DR1146" i="6"/>
  <c r="DR1140" i="6" s="1"/>
  <c r="DK1146" i="6"/>
  <c r="DQ1142" i="6"/>
  <c r="AI978" i="6"/>
  <c r="AI977" i="6" s="1"/>
  <c r="AI1193" i="6" s="1"/>
  <c r="CA978" i="6"/>
  <c r="BW977" i="6"/>
  <c r="EY1143" i="6"/>
  <c r="EZ1143" i="6"/>
  <c r="EK1143" i="6"/>
  <c r="CA977" i="6" l="1"/>
  <c r="CG978" i="6"/>
  <c r="CG977" i="6" s="1"/>
  <c r="EL1146" i="6"/>
  <c r="DQ1146" i="6"/>
  <c r="DQ1140" i="6" l="1"/>
  <c r="EE1146" i="6"/>
  <c r="EK1146" i="6"/>
  <c r="EY1121" i="6"/>
  <c r="EF1146" i="6" l="1"/>
  <c r="EF1140" i="6" s="1"/>
  <c r="EF1191" i="6" s="1"/>
  <c r="EE1140" i="6"/>
  <c r="EE1191" i="6" s="1"/>
  <c r="EZ1146" i="6"/>
  <c r="EL1121" i="6"/>
  <c r="EY1146" i="6" l="1"/>
  <c r="BW531" i="6"/>
  <c r="BT533" i="6"/>
  <c r="AF533" i="6"/>
  <c r="DD532" i="6"/>
  <c r="DK532" i="6" s="1"/>
  <c r="DK1148" i="6"/>
  <c r="EY1148" i="6" l="1"/>
  <c r="EY1147" i="6" s="1"/>
  <c r="EY1192" i="6" s="1"/>
  <c r="EZ531" i="6"/>
  <c r="CF531" i="6"/>
  <c r="CA533" i="6"/>
  <c r="CG533" i="6" s="1"/>
  <c r="EG536" i="6"/>
  <c r="EH536" i="6"/>
  <c r="DD536" i="6"/>
  <c r="DQ536" i="6" l="1"/>
  <c r="EE536" i="6" s="1"/>
  <c r="EF536" i="6" s="1"/>
  <c r="DK536" i="6"/>
  <c r="EI532" i="6"/>
  <c r="EJ532" i="6"/>
  <c r="EI536" i="6"/>
  <c r="EJ536" i="6"/>
  <c r="EI539" i="6"/>
  <c r="EJ539" i="6"/>
  <c r="EI540" i="6"/>
  <c r="EJ540" i="6"/>
  <c r="EI544" i="6"/>
  <c r="EJ544" i="6"/>
  <c r="EI545" i="6"/>
  <c r="EJ545" i="6"/>
  <c r="EI549" i="6"/>
  <c r="EJ549" i="6"/>
  <c r="EI550" i="6"/>
  <c r="EJ550" i="6"/>
  <c r="EI554" i="6"/>
  <c r="EJ554" i="6"/>
  <c r="EI555" i="6"/>
  <c r="EJ555" i="6"/>
  <c r="EI559" i="6"/>
  <c r="EJ559" i="6"/>
  <c r="EI560" i="6"/>
  <c r="EJ560" i="6"/>
  <c r="EI564" i="6"/>
  <c r="EJ564" i="6"/>
  <c r="EI565" i="6"/>
  <c r="EJ565" i="6"/>
  <c r="EI569" i="6"/>
  <c r="EJ569" i="6"/>
  <c r="EI570" i="6"/>
  <c r="EJ570" i="6"/>
  <c r="EI574" i="6"/>
  <c r="EJ574" i="6"/>
  <c r="EI575" i="6"/>
  <c r="EJ575" i="6"/>
  <c r="EI579" i="6"/>
  <c r="EJ579" i="6"/>
  <c r="EI580" i="6"/>
  <c r="EJ580" i="6"/>
  <c r="EI584" i="6"/>
  <c r="EJ584" i="6"/>
  <c r="EI585" i="6"/>
  <c r="EJ585" i="6"/>
  <c r="EI589" i="6"/>
  <c r="EJ589" i="6"/>
  <c r="EI590" i="6"/>
  <c r="EJ590" i="6"/>
  <c r="EI594" i="6"/>
  <c r="EJ594" i="6"/>
  <c r="EI595" i="6"/>
  <c r="EJ595" i="6"/>
  <c r="EI599" i="6"/>
  <c r="EJ599" i="6"/>
  <c r="EI600" i="6"/>
  <c r="EJ600" i="6"/>
  <c r="EI604" i="6"/>
  <c r="EJ604" i="6"/>
  <c r="EI605" i="6"/>
  <c r="EJ605" i="6"/>
  <c r="EI609" i="6"/>
  <c r="EJ609" i="6"/>
  <c r="EI610" i="6"/>
  <c r="EJ610" i="6"/>
  <c r="EI614" i="6"/>
  <c r="EJ614" i="6"/>
  <c r="EI615" i="6"/>
  <c r="EJ615" i="6"/>
  <c r="EI619" i="6"/>
  <c r="EJ619" i="6"/>
  <c r="EI620" i="6"/>
  <c r="EJ620" i="6"/>
  <c r="EI624" i="6"/>
  <c r="EJ624" i="6"/>
  <c r="EI625" i="6"/>
  <c r="EJ625" i="6"/>
  <c r="EI629" i="6"/>
  <c r="EJ629" i="6"/>
  <c r="EI630" i="6"/>
  <c r="EJ630" i="6"/>
  <c r="EI634" i="6"/>
  <c r="EJ634" i="6"/>
  <c r="EI635" i="6"/>
  <c r="EJ635" i="6"/>
  <c r="EI640" i="6"/>
  <c r="EJ640" i="6"/>
  <c r="EI644" i="6"/>
  <c r="EJ644" i="6"/>
  <c r="EI645" i="6"/>
  <c r="EJ645" i="6"/>
  <c r="EI649" i="6"/>
  <c r="EJ649" i="6"/>
  <c r="EI650" i="6"/>
  <c r="EJ650" i="6"/>
  <c r="EI655" i="6"/>
  <c r="EJ655" i="6"/>
  <c r="EI659" i="6"/>
  <c r="EJ659" i="6"/>
  <c r="EI660" i="6"/>
  <c r="EJ660" i="6"/>
  <c r="EI664" i="6"/>
  <c r="EJ664" i="6"/>
  <c r="EI665" i="6"/>
  <c r="EJ665" i="6"/>
  <c r="EI669" i="6"/>
  <c r="EJ669" i="6"/>
  <c r="EI670" i="6"/>
  <c r="EJ670" i="6"/>
  <c r="EI674" i="6"/>
  <c r="EJ674" i="6"/>
  <c r="EI675" i="6"/>
  <c r="EJ675" i="6"/>
  <c r="EI679" i="6"/>
  <c r="EJ679" i="6"/>
  <c r="EI680" i="6"/>
  <c r="EJ680" i="6"/>
  <c r="EI684" i="6"/>
  <c r="EJ684" i="6"/>
  <c r="EI685" i="6"/>
  <c r="EJ685" i="6"/>
  <c r="EI689" i="6"/>
  <c r="EJ689" i="6"/>
  <c r="EI690" i="6"/>
  <c r="EJ690" i="6"/>
  <c r="EI694" i="6"/>
  <c r="EJ694" i="6"/>
  <c r="EI695" i="6"/>
  <c r="EJ695" i="6"/>
  <c r="EI699" i="6"/>
  <c r="EJ699" i="6"/>
  <c r="EI700" i="6"/>
  <c r="EJ700" i="6"/>
  <c r="EI704" i="6"/>
  <c r="EJ704" i="6"/>
  <c r="EI705" i="6"/>
  <c r="EJ705" i="6"/>
  <c r="EI709" i="6"/>
  <c r="EJ709" i="6"/>
  <c r="EI710" i="6"/>
  <c r="EJ710" i="6"/>
  <c r="EI714" i="6"/>
  <c r="EJ714" i="6"/>
  <c r="EI715" i="6"/>
  <c r="EJ715" i="6"/>
  <c r="EI719" i="6"/>
  <c r="EJ719" i="6"/>
  <c r="EI720" i="6"/>
  <c r="EJ720" i="6"/>
  <c r="EI724" i="6"/>
  <c r="EJ724" i="6"/>
  <c r="EI725" i="6"/>
  <c r="EJ725" i="6"/>
  <c r="EI729" i="6"/>
  <c r="EJ729" i="6"/>
  <c r="EI730" i="6"/>
  <c r="EJ730" i="6"/>
  <c r="EI734" i="6"/>
  <c r="EJ734" i="6"/>
  <c r="EI735" i="6"/>
  <c r="EJ735" i="6"/>
  <c r="EI739" i="6"/>
  <c r="EJ739" i="6"/>
  <c r="EI740" i="6"/>
  <c r="EJ740" i="6"/>
  <c r="EI744" i="6"/>
  <c r="EJ744" i="6"/>
  <c r="EI745" i="6"/>
  <c r="EJ745" i="6"/>
  <c r="EI749" i="6"/>
  <c r="EJ749" i="6"/>
  <c r="EI750" i="6"/>
  <c r="EJ750" i="6"/>
  <c r="EI754" i="6"/>
  <c r="EJ754" i="6"/>
  <c r="EI755" i="6"/>
  <c r="EJ755" i="6"/>
  <c r="EI759" i="6"/>
  <c r="EJ759" i="6"/>
  <c r="EI760" i="6"/>
  <c r="EJ760" i="6"/>
  <c r="EI764" i="6"/>
  <c r="EJ764" i="6"/>
  <c r="EI765" i="6"/>
  <c r="EJ765" i="6"/>
  <c r="EI769" i="6"/>
  <c r="EJ769" i="6"/>
  <c r="EI770" i="6"/>
  <c r="EJ770" i="6"/>
  <c r="EI774" i="6"/>
  <c r="EJ774" i="6"/>
  <c r="EI775" i="6"/>
  <c r="EJ775" i="6"/>
  <c r="EI779" i="6"/>
  <c r="EJ779" i="6"/>
  <c r="EI780" i="6"/>
  <c r="EJ780" i="6"/>
  <c r="EI784" i="6"/>
  <c r="EJ784" i="6"/>
  <c r="EI785" i="6"/>
  <c r="EJ785" i="6"/>
  <c r="EI789" i="6"/>
  <c r="EJ789" i="6"/>
  <c r="EI790" i="6"/>
  <c r="EJ790" i="6"/>
  <c r="EI794" i="6"/>
  <c r="EJ794" i="6"/>
  <c r="EI795" i="6"/>
  <c r="EJ795" i="6"/>
  <c r="EI799" i="6"/>
  <c r="EJ799" i="6"/>
  <c r="EI800" i="6"/>
  <c r="EJ800" i="6"/>
  <c r="EI804" i="6"/>
  <c r="EJ804" i="6"/>
  <c r="EI805" i="6"/>
  <c r="EJ805" i="6"/>
  <c r="EI809" i="6"/>
  <c r="EJ809" i="6"/>
  <c r="EI810" i="6"/>
  <c r="EJ810" i="6"/>
  <c r="EI814" i="6"/>
  <c r="EJ814" i="6"/>
  <c r="EI819" i="6"/>
  <c r="EJ819" i="6"/>
  <c r="EI824" i="6"/>
  <c r="EJ824" i="6"/>
  <c r="EI825" i="6"/>
  <c r="EJ825" i="6"/>
  <c r="EI832" i="6"/>
  <c r="EJ832" i="6"/>
  <c r="EI833" i="6"/>
  <c r="EJ833" i="6"/>
  <c r="EI840" i="6"/>
  <c r="EJ840" i="6"/>
  <c r="EI847" i="6"/>
  <c r="EJ847" i="6"/>
  <c r="EI848" i="6"/>
  <c r="EJ848" i="6"/>
  <c r="EI854" i="6"/>
  <c r="EJ854" i="6"/>
  <c r="EI855" i="6"/>
  <c r="EJ855" i="6"/>
  <c r="EI860" i="6"/>
  <c r="EJ860" i="6"/>
  <c r="EI861" i="6"/>
  <c r="EJ861" i="6"/>
  <c r="EI866" i="6"/>
  <c r="EJ866" i="6"/>
  <c r="EI867" i="6"/>
  <c r="EJ867" i="6"/>
  <c r="EI871" i="6"/>
  <c r="EJ871" i="6"/>
  <c r="EI872" i="6"/>
  <c r="EJ872" i="6"/>
  <c r="EI876" i="6"/>
  <c r="EJ876" i="6"/>
  <c r="EI877" i="6"/>
  <c r="EJ877" i="6"/>
  <c r="EG532" i="6"/>
  <c r="EH532" i="6"/>
  <c r="DQ532" i="6"/>
  <c r="EE532" i="6" l="1"/>
  <c r="EF532" i="6" s="1"/>
  <c r="EY532" i="6" s="1"/>
  <c r="DR532" i="6"/>
  <c r="DR536" i="6"/>
  <c r="AI1096" i="6"/>
  <c r="AI1087" i="6"/>
  <c r="AI1086" i="6"/>
  <c r="AI1081" i="6"/>
  <c r="AI1072" i="6"/>
  <c r="AI1065" i="6"/>
  <c r="AI1064" i="6"/>
  <c r="AI1058" i="6"/>
  <c r="AI1057" i="6"/>
  <c r="AI1053" i="6"/>
  <c r="AI1052" i="6"/>
  <c r="AI1048" i="6"/>
  <c r="AI1047" i="6"/>
  <c r="AI1044" i="6"/>
  <c r="AI1043" i="6"/>
  <c r="AI1042" i="6"/>
  <c r="AI1040" i="6"/>
  <c r="AI1039" i="6"/>
  <c r="AI1038" i="6"/>
  <c r="AI1037" i="6"/>
  <c r="AI1032" i="6"/>
  <c r="AI1031" i="6"/>
  <c r="AI1030" i="6"/>
  <c r="AI1029" i="6"/>
  <c r="AI1024" i="6"/>
  <c r="AI1023" i="6"/>
  <c r="AI1022" i="6"/>
  <c r="AI1021" i="6"/>
  <c r="AI1007" i="6"/>
  <c r="AI1006" i="6"/>
  <c r="AI1005" i="6"/>
  <c r="AI1004" i="6"/>
  <c r="AI1003" i="6"/>
  <c r="AI1002" i="6"/>
  <c r="AI1001" i="6"/>
  <c r="AI1000" i="6"/>
  <c r="AI999" i="6"/>
  <c r="AI998" i="6"/>
  <c r="AI997" i="6"/>
  <c r="AI996" i="6"/>
  <c r="AI995" i="6"/>
  <c r="AI994" i="6"/>
  <c r="AI972" i="6"/>
  <c r="AI971" i="6"/>
  <c r="AI970" i="6"/>
  <c r="AI968" i="6"/>
  <c r="AI967" i="6"/>
  <c r="AI966" i="6"/>
  <c r="AI962" i="6"/>
  <c r="AI961" i="6"/>
  <c r="AI952" i="6"/>
  <c r="AI951" i="6"/>
  <c r="AI950" i="6"/>
  <c r="AI949" i="6"/>
  <c r="AI948" i="6"/>
  <c r="AI947" i="6"/>
  <c r="AI946" i="6"/>
  <c r="AI945" i="6"/>
  <c r="AI944" i="6"/>
  <c r="AI943" i="6"/>
  <c r="AI942" i="6"/>
  <c r="AI941" i="6"/>
  <c r="AI940" i="6"/>
  <c r="AI939" i="6"/>
  <c r="AI938" i="6"/>
  <c r="AI937" i="6"/>
  <c r="AI936" i="6"/>
  <c r="AI935" i="6"/>
  <c r="AI934" i="6"/>
  <c r="AI933" i="6"/>
  <c r="AI932" i="6"/>
  <c r="AI931" i="6"/>
  <c r="AI930" i="6"/>
  <c r="AI929" i="6"/>
  <c r="AI928" i="6"/>
  <c r="AI927" i="6"/>
  <c r="AI926" i="6"/>
  <c r="AI887" i="6"/>
  <c r="AI876" i="6"/>
  <c r="AI871" i="6"/>
  <c r="AI866" i="6"/>
  <c r="AI860" i="6"/>
  <c r="AI854" i="6"/>
  <c r="AI847" i="6"/>
  <c r="AI832" i="6"/>
  <c r="AI824" i="6"/>
  <c r="AI809" i="6"/>
  <c r="AI804" i="6"/>
  <c r="AI799" i="6"/>
  <c r="AI794" i="6"/>
  <c r="AI789" i="6"/>
  <c r="AI784" i="6"/>
  <c r="AI779" i="6"/>
  <c r="AI774" i="6"/>
  <c r="AI769" i="6"/>
  <c r="AI764" i="6"/>
  <c r="AI759" i="6"/>
  <c r="AI754" i="6"/>
  <c r="AI749" i="6"/>
  <c r="AI744" i="6"/>
  <c r="AI739" i="6"/>
  <c r="AI734" i="6"/>
  <c r="AI729" i="6"/>
  <c r="AI724" i="6"/>
  <c r="AI719" i="6"/>
  <c r="AI714" i="6"/>
  <c r="AI709" i="6"/>
  <c r="AI704" i="6"/>
  <c r="AI699" i="6"/>
  <c r="AI694" i="6"/>
  <c r="AI689" i="6"/>
  <c r="AI684" i="6"/>
  <c r="AI679" i="6"/>
  <c r="AI674" i="6"/>
  <c r="AI669" i="6"/>
  <c r="AI664" i="6"/>
  <c r="AI659" i="6"/>
  <c r="AI649" i="6"/>
  <c r="AI644" i="6"/>
  <c r="AI634" i="6"/>
  <c r="AI629" i="6"/>
  <c r="AI624" i="6"/>
  <c r="AI619" i="6"/>
  <c r="AI614" i="6"/>
  <c r="AI609" i="6"/>
  <c r="AI604" i="6"/>
  <c r="AI599" i="6"/>
  <c r="AI594" i="6"/>
  <c r="AI589" i="6"/>
  <c r="AI584" i="6"/>
  <c r="AI579" i="6"/>
  <c r="AI574" i="6"/>
  <c r="AI569" i="6"/>
  <c r="AI564" i="6"/>
  <c r="AI559" i="6"/>
  <c r="AI554" i="6"/>
  <c r="AI549" i="6"/>
  <c r="AI544" i="6"/>
  <c r="AI539" i="6"/>
  <c r="AI507" i="6"/>
  <c r="AI506" i="6"/>
  <c r="AI502" i="6"/>
  <c r="AI501" i="6"/>
  <c r="AI497" i="6"/>
  <c r="AI496" i="6"/>
  <c r="AI492" i="6"/>
  <c r="AI491" i="6"/>
  <c r="AI487" i="6"/>
  <c r="AI486" i="6"/>
  <c r="AI482" i="6"/>
  <c r="AI481" i="6"/>
  <c r="AI477" i="6"/>
  <c r="AI476" i="6"/>
  <c r="AI472" i="6"/>
  <c r="AI471" i="6"/>
  <c r="AI467" i="6"/>
  <c r="AI466" i="6"/>
  <c r="AI462" i="6"/>
  <c r="AI461" i="6"/>
  <c r="AI457" i="6"/>
  <c r="AI456" i="6"/>
  <c r="AI452" i="6"/>
  <c r="AI451" i="6"/>
  <c r="AI447" i="6"/>
  <c r="AI446" i="6"/>
  <c r="AI439" i="6"/>
  <c r="AI434" i="6"/>
  <c r="AI429" i="6"/>
  <c r="AI424" i="6"/>
  <c r="AI419" i="6"/>
  <c r="AI414" i="6"/>
  <c r="AI404" i="6"/>
  <c r="AI399" i="6"/>
  <c r="AI394" i="6"/>
  <c r="AI389" i="6"/>
  <c r="AI388" i="6"/>
  <c r="AI377" i="6"/>
  <c r="AI374" i="6"/>
  <c r="AI372" i="6"/>
  <c r="AI371" i="6"/>
  <c r="AI367" i="6"/>
  <c r="AI366" i="6"/>
  <c r="AI362" i="6"/>
  <c r="AI361" i="6"/>
  <c r="AI357" i="6"/>
  <c r="AI356" i="6"/>
  <c r="AI352" i="6"/>
  <c r="AI351" i="6"/>
  <c r="AI347" i="6"/>
  <c r="AI346" i="6"/>
  <c r="AI342" i="6"/>
  <c r="AI341" i="6"/>
  <c r="AI340" i="6"/>
  <c r="AI337" i="6"/>
  <c r="AI336" i="6"/>
  <c r="AI332" i="6"/>
  <c r="AI331" i="6"/>
  <c r="AI327" i="6"/>
  <c r="AI326" i="6"/>
  <c r="AI325" i="6"/>
  <c r="AI321" i="6"/>
  <c r="AI320" i="6"/>
  <c r="AI316" i="6"/>
  <c r="AI315" i="6"/>
  <c r="AI314" i="6"/>
  <c r="AI311" i="6"/>
  <c r="AI310" i="6"/>
  <c r="AI309" i="6"/>
  <c r="AI306" i="6"/>
  <c r="AI305" i="6"/>
  <c r="AI302" i="6"/>
  <c r="AI301" i="6"/>
  <c r="AI293" i="6"/>
  <c r="AI291" i="6"/>
  <c r="AI290" i="6"/>
  <c r="AI284" i="6"/>
  <c r="AI282" i="6"/>
  <c r="AI281" i="6"/>
  <c r="AI276" i="6"/>
  <c r="AI274" i="6"/>
  <c r="AI273" i="6"/>
  <c r="AI268" i="6"/>
  <c r="AI266" i="6"/>
  <c r="AI265" i="6"/>
  <c r="AI259" i="6"/>
  <c r="AI257" i="6"/>
  <c r="AI256" i="6"/>
  <c r="AI251" i="6"/>
  <c r="AI249" i="6"/>
  <c r="AI248" i="6"/>
  <c r="AI244" i="6"/>
  <c r="AI242" i="6"/>
  <c r="AI240" i="6"/>
  <c r="AI238" i="6"/>
  <c r="AI236" i="6"/>
  <c r="AI232" i="6"/>
  <c r="AI231" i="6"/>
  <c r="AI230" i="6"/>
  <c r="AI229" i="6"/>
  <c r="AI228" i="6"/>
  <c r="AI222" i="6"/>
  <c r="AI221" i="6"/>
  <c r="AI217" i="6"/>
  <c r="AI216" i="6"/>
  <c r="AI215" i="6"/>
  <c r="AI210" i="6"/>
  <c r="AI209" i="6"/>
  <c r="AI208" i="6"/>
  <c r="AI205" i="6"/>
  <c r="AI204" i="6"/>
  <c r="AI201" i="6"/>
  <c r="AI200" i="6"/>
  <c r="AI197" i="6"/>
  <c r="AI196" i="6"/>
  <c r="AI193" i="6"/>
  <c r="AI192" i="6"/>
  <c r="AI189" i="6"/>
  <c r="AI188" i="6"/>
  <c r="AI185" i="6"/>
  <c r="AI184" i="6"/>
  <c r="AI181" i="6"/>
  <c r="AI180" i="6"/>
  <c r="AI177" i="6"/>
  <c r="AI173" i="6"/>
  <c r="AI172" i="6"/>
  <c r="AI169" i="6"/>
  <c r="AI168" i="6"/>
  <c r="AI164" i="6"/>
  <c r="AI160" i="6"/>
  <c r="AI159" i="6"/>
  <c r="AI156" i="6"/>
  <c r="AI155" i="6"/>
  <c r="AI152" i="6"/>
  <c r="AI149" i="6"/>
  <c r="AI146" i="6"/>
  <c r="AI143" i="6"/>
  <c r="AI142" i="6"/>
  <c r="AI139" i="6"/>
  <c r="AI138" i="6"/>
  <c r="AI135" i="6"/>
  <c r="AI129" i="6"/>
  <c r="AI128" i="6"/>
  <c r="AI124" i="6"/>
  <c r="AI123" i="6"/>
  <c r="AI119" i="6"/>
  <c r="AI118" i="6"/>
  <c r="AI115" i="6"/>
  <c r="AI114" i="6"/>
  <c r="AI111" i="6"/>
  <c r="AI110" i="6"/>
  <c r="AI104" i="6"/>
  <c r="AI100" i="6"/>
  <c r="AI99" i="6"/>
  <c r="AI96" i="6"/>
  <c r="AI95" i="6"/>
  <c r="AI94" i="6"/>
  <c r="AI91" i="6"/>
  <c r="AI90" i="6"/>
  <c r="AI85" i="6"/>
  <c r="AI84" i="6"/>
  <c r="AI81" i="6"/>
  <c r="AI80" i="6"/>
  <c r="AI77" i="6"/>
  <c r="AI76" i="6"/>
  <c r="AI72" i="6"/>
  <c r="AI71" i="6"/>
  <c r="AI68" i="6"/>
  <c r="AI62" i="6"/>
  <c r="AI61" i="6"/>
  <c r="AI56" i="6"/>
  <c r="AI55" i="6"/>
  <c r="AI52" i="6"/>
  <c r="AI51" i="6"/>
  <c r="AI48" i="6"/>
  <c r="AI47" i="6"/>
  <c r="AI44" i="6"/>
  <c r="AI43" i="6"/>
  <c r="AI38" i="6"/>
  <c r="AI37" i="6"/>
  <c r="AI34" i="6"/>
  <c r="AI29" i="6"/>
  <c r="AI26" i="6"/>
  <c r="AI25" i="6"/>
  <c r="AI24" i="6"/>
  <c r="AI23" i="6"/>
  <c r="AI22" i="6"/>
  <c r="AI21" i="6"/>
  <c r="AI20" i="6"/>
  <c r="AI19" i="6"/>
  <c r="AI18" i="6"/>
  <c r="AI17" i="6"/>
  <c r="AI16" i="6"/>
  <c r="AI15" i="6"/>
  <c r="AI14" i="6"/>
  <c r="AI13" i="6"/>
  <c r="AI12" i="6"/>
  <c r="AI11" i="6"/>
  <c r="AB246" i="6"/>
  <c r="AC246" i="6" s="1"/>
  <c r="AC1148" i="6"/>
  <c r="AC1145" i="6"/>
  <c r="AC1144" i="6"/>
  <c r="AC1142" i="6"/>
  <c r="AC1141" i="6"/>
  <c r="AC1131" i="6"/>
  <c r="AC1072" i="6"/>
  <c r="AC1043" i="6"/>
  <c r="AC887" i="6"/>
  <c r="AC877" i="6"/>
  <c r="AC876" i="6"/>
  <c r="AC872" i="6"/>
  <c r="AC871" i="6"/>
  <c r="AC867" i="6"/>
  <c r="AC866" i="6"/>
  <c r="AC861" i="6"/>
  <c r="AC860" i="6"/>
  <c r="AC855" i="6"/>
  <c r="AC854" i="6"/>
  <c r="AC848" i="6"/>
  <c r="AC847" i="6"/>
  <c r="AC840" i="6"/>
  <c r="AC833" i="6"/>
  <c r="AC832" i="6"/>
  <c r="AC825" i="6"/>
  <c r="AC824" i="6"/>
  <c r="AC819" i="6"/>
  <c r="AC814" i="6"/>
  <c r="AC810" i="6"/>
  <c r="AC809" i="6"/>
  <c r="AC805" i="6"/>
  <c r="AC804" i="6"/>
  <c r="AC800" i="6"/>
  <c r="AC799" i="6"/>
  <c r="AC795" i="6"/>
  <c r="AC794" i="6"/>
  <c r="AC790" i="6"/>
  <c r="AC789" i="6"/>
  <c r="AC785" i="6"/>
  <c r="AC784" i="6"/>
  <c r="AC780" i="6"/>
  <c r="AC779" i="6"/>
  <c r="AC775" i="6"/>
  <c r="AC774" i="6"/>
  <c r="AC770" i="6"/>
  <c r="AC769" i="6"/>
  <c r="AC765" i="6"/>
  <c r="AC764" i="6"/>
  <c r="AC760" i="6"/>
  <c r="AC759" i="6"/>
  <c r="AC755" i="6"/>
  <c r="AC754" i="6"/>
  <c r="AC750" i="6"/>
  <c r="AC749" i="6"/>
  <c r="AC745" i="6"/>
  <c r="AC744" i="6"/>
  <c r="AC740" i="6"/>
  <c r="AC739" i="6"/>
  <c r="AC735" i="6"/>
  <c r="AC734" i="6"/>
  <c r="AC730" i="6"/>
  <c r="AC729" i="6"/>
  <c r="AC725" i="6"/>
  <c r="AC724" i="6"/>
  <c r="AC720" i="6"/>
  <c r="AC719" i="6"/>
  <c r="AC715" i="6"/>
  <c r="AC714" i="6"/>
  <c r="AC710" i="6"/>
  <c r="AC709" i="6"/>
  <c r="AC705" i="6"/>
  <c r="AC704" i="6"/>
  <c r="AC700" i="6"/>
  <c r="AC699" i="6"/>
  <c r="AC695" i="6"/>
  <c r="AC694" i="6"/>
  <c r="AC690" i="6"/>
  <c r="AC689" i="6"/>
  <c r="AC685" i="6"/>
  <c r="AC684" i="6"/>
  <c r="AC680" i="6"/>
  <c r="AC679" i="6"/>
  <c r="AC675" i="6"/>
  <c r="AC674" i="6"/>
  <c r="AC670" i="6"/>
  <c r="AC669" i="6"/>
  <c r="AC665" i="6"/>
  <c r="AC664" i="6"/>
  <c r="AC660" i="6"/>
  <c r="AC659" i="6"/>
  <c r="AC655" i="6"/>
  <c r="AC650" i="6"/>
  <c r="AC649" i="6"/>
  <c r="AC645" i="6"/>
  <c r="AC644" i="6"/>
  <c r="AC640" i="6"/>
  <c r="AC635" i="6"/>
  <c r="AC634" i="6"/>
  <c r="AC630" i="6"/>
  <c r="AC629" i="6"/>
  <c r="AC625" i="6"/>
  <c r="AC624" i="6"/>
  <c r="AC620" i="6"/>
  <c r="AC619" i="6"/>
  <c r="AC615" i="6"/>
  <c r="AC614" i="6"/>
  <c r="AC610" i="6"/>
  <c r="AC609" i="6"/>
  <c r="AC605" i="6"/>
  <c r="AC604" i="6"/>
  <c r="AC600" i="6"/>
  <c r="AC599" i="6"/>
  <c r="AC595" i="6"/>
  <c r="AC594" i="6"/>
  <c r="AC590" i="6"/>
  <c r="AC589" i="6"/>
  <c r="AC585" i="6"/>
  <c r="AC584" i="6"/>
  <c r="AC580" i="6"/>
  <c r="AC579" i="6"/>
  <c r="AC575" i="6"/>
  <c r="AC574" i="6"/>
  <c r="AC570" i="6"/>
  <c r="AC569" i="6"/>
  <c r="AC565" i="6"/>
  <c r="AC564" i="6"/>
  <c r="AC560" i="6"/>
  <c r="AC559" i="6"/>
  <c r="AC555" i="6"/>
  <c r="AC554" i="6"/>
  <c r="AC550" i="6"/>
  <c r="AC549" i="6"/>
  <c r="AC545" i="6"/>
  <c r="AC544" i="6"/>
  <c r="AC540" i="6"/>
  <c r="AC539" i="6"/>
  <c r="AC532" i="6"/>
  <c r="AC507" i="6"/>
  <c r="AC503" i="6"/>
  <c r="AC502" i="6"/>
  <c r="AC498" i="6"/>
  <c r="AC497" i="6"/>
  <c r="AC492" i="6"/>
  <c r="AC487" i="6"/>
  <c r="AC482" i="6"/>
  <c r="AC478" i="6"/>
  <c r="AC477" i="6"/>
  <c r="AC473" i="6"/>
  <c r="AC472" i="6"/>
  <c r="AC468" i="6"/>
  <c r="AC467" i="6"/>
  <c r="AC462" i="6"/>
  <c r="AC458" i="6"/>
  <c r="AC457" i="6"/>
  <c r="AC453" i="6"/>
  <c r="AC452" i="6"/>
  <c r="AC448" i="6"/>
  <c r="AC447" i="6"/>
  <c r="AC439" i="6"/>
  <c r="AC434" i="6"/>
  <c r="AC429" i="6"/>
  <c r="AC424" i="6"/>
  <c r="AC419" i="6"/>
  <c r="AC414" i="6"/>
  <c r="AC404" i="6"/>
  <c r="AC399" i="6"/>
  <c r="AC394" i="6"/>
  <c r="AC390" i="6"/>
  <c r="AC389" i="6"/>
  <c r="AC388" i="6"/>
  <c r="AC327" i="6"/>
  <c r="AC311" i="6"/>
  <c r="AC310" i="6"/>
  <c r="AC293" i="6"/>
  <c r="AC291" i="6"/>
  <c r="AC290" i="6"/>
  <c r="AC282" i="6"/>
  <c r="AC281" i="6"/>
  <c r="AC276" i="6"/>
  <c r="AC274" i="6"/>
  <c r="AC273" i="6"/>
  <c r="AC268" i="6"/>
  <c r="AC266" i="6"/>
  <c r="AC265" i="6"/>
  <c r="AC259" i="6"/>
  <c r="AC257" i="6"/>
  <c r="AC256" i="6"/>
  <c r="AC251" i="6"/>
  <c r="AC249" i="6"/>
  <c r="AC248" i="6"/>
  <c r="AC244" i="6"/>
  <c r="AC242" i="6"/>
  <c r="AC240" i="6"/>
  <c r="AC238" i="6"/>
  <c r="AC236" i="6"/>
  <c r="AC231" i="6"/>
  <c r="AC230" i="6"/>
  <c r="AC229" i="6"/>
  <c r="AC228" i="6"/>
  <c r="AC222" i="6"/>
  <c r="AC221" i="6"/>
  <c r="AC217" i="6"/>
  <c r="AC216" i="6"/>
  <c r="AC215" i="6"/>
  <c r="AC210" i="6"/>
  <c r="AC209" i="6"/>
  <c r="AC208" i="6"/>
  <c r="AC205" i="6"/>
  <c r="AC204" i="6"/>
  <c r="AC201" i="6"/>
  <c r="AC200" i="6"/>
  <c r="AC197" i="6"/>
  <c r="AC196" i="6"/>
  <c r="AC193" i="6"/>
  <c r="AC192" i="6"/>
  <c r="AC189" i="6"/>
  <c r="AC188" i="6"/>
  <c r="AC185" i="6"/>
  <c r="AC184" i="6"/>
  <c r="AC181" i="6"/>
  <c r="AC180" i="6"/>
  <c r="AC177" i="6"/>
  <c r="AC173" i="6"/>
  <c r="AC172" i="6"/>
  <c r="AC169" i="6"/>
  <c r="AC168" i="6"/>
  <c r="AC164" i="6"/>
  <c r="AC160" i="6"/>
  <c r="AC159" i="6"/>
  <c r="AC156" i="6"/>
  <c r="AC155" i="6"/>
  <c r="AC152" i="6"/>
  <c r="AC149" i="6"/>
  <c r="AC146" i="6"/>
  <c r="AC143" i="6"/>
  <c r="AC142" i="6"/>
  <c r="AC139" i="6"/>
  <c r="AC138" i="6"/>
  <c r="AC135" i="6"/>
  <c r="AC129" i="6"/>
  <c r="AC128" i="6"/>
  <c r="AC124" i="6"/>
  <c r="AC123" i="6"/>
  <c r="AC119" i="6"/>
  <c r="AC118" i="6"/>
  <c r="AC115" i="6"/>
  <c r="AC114" i="6"/>
  <c r="AC111" i="6"/>
  <c r="AC110" i="6"/>
  <c r="AC104" i="6"/>
  <c r="AC100" i="6"/>
  <c r="AC99" i="6"/>
  <c r="AC96" i="6"/>
  <c r="AC95" i="6"/>
  <c r="AC94" i="6"/>
  <c r="AC91" i="6"/>
  <c r="AC90" i="6"/>
  <c r="AC85" i="6"/>
  <c r="AC84" i="6"/>
  <c r="AC81" i="6"/>
  <c r="AC80" i="6"/>
  <c r="AC77" i="6"/>
  <c r="AC76" i="6"/>
  <c r="AC72" i="6"/>
  <c r="AC71" i="6"/>
  <c r="AC68" i="6"/>
  <c r="AC62" i="6"/>
  <c r="AC61" i="6"/>
  <c r="AC56" i="6"/>
  <c r="AC55" i="6"/>
  <c r="AC52" i="6"/>
  <c r="AC51" i="6"/>
  <c r="AC48" i="6"/>
  <c r="AC47" i="6"/>
  <c r="AC44" i="6"/>
  <c r="AC43" i="6"/>
  <c r="AC38" i="6"/>
  <c r="AC37" i="6"/>
  <c r="AC34" i="6"/>
  <c r="AC29" i="6"/>
  <c r="AC28" i="6"/>
  <c r="AC1172" i="6"/>
  <c r="EZ532" i="6" l="1"/>
  <c r="AI10" i="6"/>
  <c r="EY536" i="6"/>
  <c r="EZ536" i="6"/>
  <c r="DR968" i="6"/>
  <c r="DR960" i="6" s="1"/>
  <c r="DP968" i="6"/>
  <c r="DP960" i="6" s="1"/>
  <c r="DN968" i="6"/>
  <c r="DN960" i="6" s="1"/>
  <c r="DK968" i="6"/>
  <c r="EF968" i="6" s="1"/>
  <c r="EF960" i="6" s="1"/>
  <c r="AA969" i="6"/>
  <c r="EI969" i="6" s="1"/>
  <c r="CE969" i="6"/>
  <c r="U969" i="6"/>
  <c r="EE968" i="6" l="1"/>
  <c r="EE960" i="6" s="1"/>
  <c r="DO968" i="6"/>
  <c r="DO960" i="6" s="1"/>
  <c r="DQ968" i="6"/>
  <c r="DQ960" i="6" s="1"/>
  <c r="V969" i="6"/>
  <c r="W969" i="6" s="1"/>
  <c r="EG969" i="6"/>
  <c r="DM968" i="6"/>
  <c r="DM960" i="6" s="1"/>
  <c r="EG968" i="6"/>
  <c r="EY969" i="6"/>
  <c r="EK969" i="6"/>
  <c r="AG991" i="6"/>
  <c r="EY968" i="6"/>
  <c r="AI969" i="6"/>
  <c r="BW969" i="6"/>
  <c r="CF969" i="6" s="1"/>
  <c r="AB969" i="6"/>
  <c r="AC969" i="6" s="1"/>
  <c r="EZ877" i="6"/>
  <c r="EK877" i="6"/>
  <c r="AF877" i="6"/>
  <c r="AI877" i="6" s="1"/>
  <c r="EZ872" i="6"/>
  <c r="EK872" i="6"/>
  <c r="AF872" i="6"/>
  <c r="AI872" i="6" s="1"/>
  <c r="EZ867" i="6"/>
  <c r="EK867" i="6"/>
  <c r="AF867" i="6"/>
  <c r="AI867" i="6" s="1"/>
  <c r="EZ861" i="6"/>
  <c r="EK861" i="6"/>
  <c r="AF861" i="6"/>
  <c r="AI861" i="6" s="1"/>
  <c r="EZ855" i="6"/>
  <c r="AF855" i="6"/>
  <c r="AI855" i="6" s="1"/>
  <c r="EH969" i="6" l="1"/>
  <c r="EZ969" i="6"/>
  <c r="EY855" i="6"/>
  <c r="EY861" i="6"/>
  <c r="EY867" i="6"/>
  <c r="EY872" i="6"/>
  <c r="EY877" i="6"/>
  <c r="CA969" i="6"/>
  <c r="CG969" i="6" s="1"/>
  <c r="EL969" i="6"/>
  <c r="EJ969" i="6"/>
  <c r="EL861" i="6"/>
  <c r="EL867" i="6"/>
  <c r="EL872" i="6"/>
  <c r="EL877" i="6"/>
  <c r="EZ848" i="6"/>
  <c r="EY848" i="6"/>
  <c r="EK848" i="6"/>
  <c r="AF848" i="6"/>
  <c r="AI848" i="6" s="1"/>
  <c r="EZ840" i="6"/>
  <c r="EY840" i="6"/>
  <c r="EK840" i="6"/>
  <c r="AF840" i="6"/>
  <c r="AI840" i="6" s="1"/>
  <c r="EZ833" i="6"/>
  <c r="EY833" i="6"/>
  <c r="EK833" i="6"/>
  <c r="AF833" i="6"/>
  <c r="AI833" i="6" s="1"/>
  <c r="EZ825" i="6"/>
  <c r="EY825" i="6"/>
  <c r="EK825" i="6"/>
  <c r="AF825" i="6"/>
  <c r="AI825" i="6" s="1"/>
  <c r="EL825" i="6" l="1"/>
  <c r="EL833" i="6"/>
  <c r="EL840" i="6"/>
  <c r="EL848" i="6"/>
  <c r="BU625" i="6"/>
  <c r="EK625" i="6"/>
  <c r="AF625" i="6"/>
  <c r="AI625" i="6" s="1"/>
  <c r="EK620" i="6"/>
  <c r="AF620" i="6"/>
  <c r="EK614" i="6"/>
  <c r="AF614" i="6"/>
  <c r="EL614" i="6" s="1"/>
  <c r="EK610" i="6"/>
  <c r="AF610" i="6"/>
  <c r="AI610" i="6" s="1"/>
  <c r="BU605" i="6"/>
  <c r="AF605" i="6"/>
  <c r="AI605" i="6" s="1"/>
  <c r="BU595" i="6"/>
  <c r="AF595" i="6"/>
  <c r="AI595" i="6" s="1"/>
  <c r="BU590" i="6"/>
  <c r="BU585" i="6"/>
  <c r="EK605" i="6"/>
  <c r="EK600" i="6"/>
  <c r="AF600" i="6"/>
  <c r="AI600" i="6" s="1"/>
  <c r="EK595" i="6"/>
  <c r="EK590" i="6"/>
  <c r="AF590" i="6"/>
  <c r="AI590" i="6" s="1"/>
  <c r="EK585" i="6"/>
  <c r="AF585" i="6"/>
  <c r="AI585" i="6" s="1"/>
  <c r="BU575" i="6"/>
  <c r="BU570" i="6"/>
  <c r="BU560" i="6"/>
  <c r="EK580" i="6"/>
  <c r="AF580" i="6"/>
  <c r="AI580" i="6" s="1"/>
  <c r="EK575" i="6"/>
  <c r="AF575" i="6"/>
  <c r="AI575" i="6" s="1"/>
  <c r="EK570" i="6"/>
  <c r="AF570" i="6"/>
  <c r="AI570" i="6" s="1"/>
  <c r="EK565" i="6"/>
  <c r="AF565" i="6"/>
  <c r="AI565" i="6" s="1"/>
  <c r="EK560" i="6"/>
  <c r="AF560" i="6"/>
  <c r="AI560" i="6" s="1"/>
  <c r="BU555" i="6"/>
  <c r="BU550" i="6"/>
  <c r="BU545" i="6"/>
  <c r="BU540" i="6"/>
  <c r="EK555" i="6"/>
  <c r="AF555" i="6"/>
  <c r="AI555" i="6" s="1"/>
  <c r="EK550" i="6"/>
  <c r="AF550" i="6"/>
  <c r="EK545" i="6"/>
  <c r="AF545" i="6"/>
  <c r="AI545" i="6" s="1"/>
  <c r="EK540" i="6"/>
  <c r="AF540" i="6"/>
  <c r="AI540" i="6" s="1"/>
  <c r="EL550" i="6" l="1"/>
  <c r="AI550" i="6"/>
  <c r="EL620" i="6"/>
  <c r="AI620" i="6"/>
  <c r="EL580" i="6"/>
  <c r="EL600" i="6"/>
  <c r="EL625" i="6"/>
  <c r="EL610" i="6"/>
  <c r="EL605" i="6"/>
  <c r="EL595" i="6"/>
  <c r="EL590" i="6"/>
  <c r="EL585" i="6"/>
  <c r="EL575" i="6"/>
  <c r="EL570" i="6"/>
  <c r="EL565" i="6"/>
  <c r="EL560" i="6"/>
  <c r="EL555" i="6"/>
  <c r="EL545" i="6"/>
  <c r="EL540" i="6"/>
  <c r="DP1133" i="6"/>
  <c r="BV1135" i="6"/>
  <c r="CE1135" i="6" s="1"/>
  <c r="AG1135" i="6"/>
  <c r="AA1135" i="6"/>
  <c r="AB1135" i="6" s="1"/>
  <c r="AC1135" i="6" s="1"/>
  <c r="U1135" i="6"/>
  <c r="V1135" i="6" s="1"/>
  <c r="W1135" i="6" s="1"/>
  <c r="EY1135" i="6" l="1"/>
  <c r="EJ1135" i="6"/>
  <c r="EI1135" i="6"/>
  <c r="EK1135" i="6"/>
  <c r="BW1135" i="6"/>
  <c r="AH1135" i="6"/>
  <c r="AI1135" i="6" s="1"/>
  <c r="EZ810" i="6"/>
  <c r="EY810" i="6"/>
  <c r="EK810" i="6"/>
  <c r="AF810" i="6"/>
  <c r="AI810" i="6" s="1"/>
  <c r="EZ1135" i="6" l="1"/>
  <c r="CF1135" i="6"/>
  <c r="EL1135" i="6"/>
  <c r="CA1135" i="6"/>
  <c r="CG1135" i="6" s="1"/>
  <c r="EL810" i="6"/>
  <c r="AG1008" i="6"/>
  <c r="AG1010" i="6"/>
  <c r="AH1010" i="6" s="1"/>
  <c r="AI1010" i="6" s="1"/>
  <c r="AH1011" i="6"/>
  <c r="AI1011" i="6" s="1"/>
  <c r="AG1012" i="6"/>
  <c r="AH1012" i="6" s="1"/>
  <c r="AI1012" i="6" s="1"/>
  <c r="AH1013" i="6"/>
  <c r="AI1013" i="6" s="1"/>
  <c r="AG1014" i="6"/>
  <c r="AH1014" i="6" s="1"/>
  <c r="AI1014" i="6" s="1"/>
  <c r="AH1015" i="6"/>
  <c r="AI1015" i="6" s="1"/>
  <c r="AG1016" i="6"/>
  <c r="AH1016" i="6" s="1"/>
  <c r="AI1016" i="6" s="1"/>
  <c r="AH1017" i="6"/>
  <c r="AI1017" i="6" s="1"/>
  <c r="AG1018" i="6"/>
  <c r="AH1018" i="6" s="1"/>
  <c r="AI1018" i="6" s="1"/>
  <c r="AH1019" i="6"/>
  <c r="AI1019" i="6" s="1"/>
  <c r="AH444" i="6"/>
  <c r="AI444" i="6" s="1"/>
  <c r="AG444" i="6"/>
  <c r="AH1008" i="6" l="1"/>
  <c r="AI1008" i="6" s="1"/>
  <c r="AG993" i="6"/>
  <c r="EK665" i="6"/>
  <c r="AF665" i="6"/>
  <c r="EK670" i="6"/>
  <c r="AF670" i="6"/>
  <c r="AI670" i="6" s="1"/>
  <c r="EK675" i="6"/>
  <c r="AF675" i="6"/>
  <c r="AI675" i="6" s="1"/>
  <c r="EK680" i="6"/>
  <c r="AF680" i="6"/>
  <c r="AI680" i="6" s="1"/>
  <c r="EK685" i="6"/>
  <c r="AF685" i="6"/>
  <c r="AI685" i="6" s="1"/>
  <c r="EK690" i="6"/>
  <c r="AF690" i="6"/>
  <c r="AI690" i="6" s="1"/>
  <c r="EK695" i="6"/>
  <c r="AF695" i="6"/>
  <c r="AI695" i="6" s="1"/>
  <c r="EK700" i="6"/>
  <c r="AF700" i="6"/>
  <c r="AI700" i="6" s="1"/>
  <c r="EK705" i="6"/>
  <c r="AF705" i="6"/>
  <c r="AI705" i="6" s="1"/>
  <c r="EK710" i="6"/>
  <c r="AF710" i="6"/>
  <c r="AI710" i="6" s="1"/>
  <c r="EK715" i="6"/>
  <c r="AF715" i="6"/>
  <c r="EK720" i="6"/>
  <c r="AF720" i="6"/>
  <c r="AI720" i="6" s="1"/>
  <c r="EK725" i="6"/>
  <c r="AF725" i="6"/>
  <c r="AI725" i="6" s="1"/>
  <c r="EK730" i="6"/>
  <c r="AF730" i="6"/>
  <c r="AI730" i="6" s="1"/>
  <c r="EK735" i="6"/>
  <c r="AF735" i="6"/>
  <c r="AI735" i="6" s="1"/>
  <c r="EK740" i="6"/>
  <c r="AF740" i="6"/>
  <c r="AI740" i="6" s="1"/>
  <c r="EK745" i="6"/>
  <c r="AF745" i="6"/>
  <c r="EK750" i="6"/>
  <c r="AF750" i="6"/>
  <c r="AI750" i="6" s="1"/>
  <c r="EK755" i="6"/>
  <c r="AF755" i="6"/>
  <c r="AI755" i="6" s="1"/>
  <c r="EK760" i="6"/>
  <c r="AF760" i="6"/>
  <c r="AI760" i="6" s="1"/>
  <c r="EK765" i="6"/>
  <c r="AF765" i="6"/>
  <c r="AI765" i="6" s="1"/>
  <c r="EK770" i="6"/>
  <c r="AF770" i="6"/>
  <c r="AI770" i="6" s="1"/>
  <c r="EK775" i="6"/>
  <c r="AF775" i="6"/>
  <c r="AI775" i="6" s="1"/>
  <c r="EK780" i="6"/>
  <c r="AF780" i="6"/>
  <c r="AI780" i="6" s="1"/>
  <c r="EK785" i="6"/>
  <c r="AF785" i="6"/>
  <c r="AI785" i="6" s="1"/>
  <c r="EK790" i="6"/>
  <c r="AF790" i="6"/>
  <c r="AI790" i="6" s="1"/>
  <c r="EK795" i="6"/>
  <c r="AF795" i="6"/>
  <c r="AI795" i="6" s="1"/>
  <c r="EK800" i="6"/>
  <c r="AF800" i="6"/>
  <c r="AI800" i="6" s="1"/>
  <c r="EK805" i="6"/>
  <c r="AF805" i="6"/>
  <c r="AI805" i="6" s="1"/>
  <c r="EK660" i="6"/>
  <c r="AF660" i="6"/>
  <c r="AI660" i="6" s="1"/>
  <c r="EK655" i="6"/>
  <c r="AF655" i="6"/>
  <c r="AI655" i="6" s="1"/>
  <c r="EK650" i="6"/>
  <c r="AF650" i="6"/>
  <c r="AI650" i="6" s="1"/>
  <c r="EK645" i="6"/>
  <c r="AF645" i="6"/>
  <c r="AI645" i="6" s="1"/>
  <c r="EK640" i="6"/>
  <c r="AF640" i="6"/>
  <c r="AI640" i="6" s="1"/>
  <c r="EK635" i="6"/>
  <c r="AF635" i="6"/>
  <c r="AI635" i="6" s="1"/>
  <c r="EK630" i="6"/>
  <c r="AF630" i="6"/>
  <c r="AI630" i="6" s="1"/>
  <c r="EL745" i="6" l="1"/>
  <c r="AI745" i="6"/>
  <c r="EL715" i="6"/>
  <c r="AI715" i="6"/>
  <c r="EL665" i="6"/>
  <c r="AI665" i="6"/>
  <c r="EL700" i="6"/>
  <c r="EL695" i="6"/>
  <c r="EL755" i="6"/>
  <c r="EL750" i="6"/>
  <c r="EL635" i="6"/>
  <c r="EL640" i="6"/>
  <c r="EL645" i="6"/>
  <c r="EL655" i="6"/>
  <c r="EL660" i="6"/>
  <c r="EL805" i="6"/>
  <c r="EL800" i="6"/>
  <c r="EL795" i="6"/>
  <c r="EL790" i="6"/>
  <c r="EL785" i="6"/>
  <c r="EL780" i="6"/>
  <c r="EL770" i="6"/>
  <c r="EL740" i="6"/>
  <c r="EL735" i="6"/>
  <c r="EL730" i="6"/>
  <c r="EL725" i="6"/>
  <c r="EL720" i="6"/>
  <c r="EL710" i="6"/>
  <c r="EL705" i="6"/>
  <c r="EL690" i="6"/>
  <c r="EL685" i="6"/>
  <c r="EL680" i="6"/>
  <c r="EL675" i="6"/>
  <c r="EL670" i="6"/>
  <c r="EL760" i="6"/>
  <c r="EL765" i="6"/>
  <c r="EL775" i="6"/>
  <c r="EL650" i="6"/>
  <c r="EL630" i="6"/>
  <c r="DR950" i="6"/>
  <c r="DR948" i="6"/>
  <c r="AG1191" i="6" l="1"/>
  <c r="DQ1137" i="6"/>
  <c r="DR1137" i="6" s="1"/>
  <c r="DR1136" i="6" s="1"/>
  <c r="DR1189" i="6" s="1"/>
  <c r="AG1137" i="6"/>
  <c r="AG1134" i="6"/>
  <c r="DQ1132" i="6"/>
  <c r="DR1132" i="6" s="1"/>
  <c r="DR1129" i="6" s="1"/>
  <c r="DR1187" i="6" s="1"/>
  <c r="AG1130" i="6"/>
  <c r="AH1130" i="6" s="1"/>
  <c r="AI1130" i="6" s="1"/>
  <c r="DQ1127" i="6"/>
  <c r="DQ1126" i="6" s="1"/>
  <c r="DQ1186" i="6" s="1"/>
  <c r="AG1127" i="6"/>
  <c r="AG1126" i="6" s="1"/>
  <c r="DQ1118" i="6"/>
  <c r="DQ1117" i="6" s="1"/>
  <c r="AG1118" i="6"/>
  <c r="AG1119" i="6"/>
  <c r="AH1119" i="6" s="1"/>
  <c r="AI1119" i="6" s="1"/>
  <c r="AG1120" i="6"/>
  <c r="AH1120" i="6" s="1"/>
  <c r="AI1120" i="6" s="1"/>
  <c r="DQ1184" i="6"/>
  <c r="AG1108" i="6"/>
  <c r="AG1109" i="6"/>
  <c r="AH1109" i="6" s="1"/>
  <c r="AI1109" i="6" s="1"/>
  <c r="AG1110" i="6"/>
  <c r="AH1110" i="6" s="1"/>
  <c r="AI1110" i="6" s="1"/>
  <c r="AH1088" i="6"/>
  <c r="AH1085" i="6" s="1"/>
  <c r="DR1083" i="6"/>
  <c r="DR1181" i="6" s="1"/>
  <c r="DQ1082" i="6"/>
  <c r="DR1082" i="6" s="1"/>
  <c r="AG1082" i="6"/>
  <c r="AH1082" i="6" s="1"/>
  <c r="DQ1078" i="6"/>
  <c r="DQ1077" i="6" s="1"/>
  <c r="AG1078" i="6"/>
  <c r="AH1078" i="6" s="1"/>
  <c r="DO1059" i="6"/>
  <c r="DP1059" i="6" s="1"/>
  <c r="DQ1059" i="6"/>
  <c r="DO1064" i="6"/>
  <c r="DP1064" i="6" s="1"/>
  <c r="DQ1064" i="6"/>
  <c r="DR1065" i="6"/>
  <c r="AI1066" i="6"/>
  <c r="AH1059" i="6"/>
  <c r="AI1059" i="6" s="1"/>
  <c r="AH1054" i="6"/>
  <c r="AI1054" i="6" s="1"/>
  <c r="AH1049" i="6"/>
  <c r="AI1049" i="6" s="1"/>
  <c r="AH1009" i="6"/>
  <c r="AH954" i="6"/>
  <c r="AI954" i="6" s="1"/>
  <c r="AH955" i="6"/>
  <c r="AI955" i="6" s="1"/>
  <c r="AH956" i="6"/>
  <c r="AI956" i="6" s="1"/>
  <c r="AH957" i="6"/>
  <c r="AI957" i="6" s="1"/>
  <c r="AH958" i="6"/>
  <c r="AI958" i="6" s="1"/>
  <c r="AH959" i="6"/>
  <c r="AI959" i="6" s="1"/>
  <c r="DD888" i="6"/>
  <c r="DO887" i="6"/>
  <c r="DO886" i="6" s="1"/>
  <c r="DQ887" i="6"/>
  <c r="DC895" i="6"/>
  <c r="DD895" i="6"/>
  <c r="DQ895" i="6" s="1"/>
  <c r="DR895" i="6" s="1"/>
  <c r="DC896" i="6"/>
  <c r="DD896" i="6"/>
  <c r="DQ896" i="6" s="1"/>
  <c r="DR896" i="6" s="1"/>
  <c r="DC897" i="6"/>
  <c r="DD897" i="6"/>
  <c r="DQ897" i="6" s="1"/>
  <c r="DR897" i="6" s="1"/>
  <c r="DC900" i="6"/>
  <c r="DD900" i="6"/>
  <c r="DQ900" i="6" s="1"/>
  <c r="DR900" i="6" s="1"/>
  <c r="DC903" i="6"/>
  <c r="DD903" i="6"/>
  <c r="DQ903" i="6" s="1"/>
  <c r="DR903" i="6" s="1"/>
  <c r="DC905" i="6"/>
  <c r="DD905" i="6"/>
  <c r="DQ905" i="6" s="1"/>
  <c r="DR905" i="6" s="1"/>
  <c r="DC906" i="6"/>
  <c r="DD906" i="6"/>
  <c r="DQ906" i="6" s="1"/>
  <c r="DR906" i="6" s="1"/>
  <c r="DC907" i="6"/>
  <c r="DD907" i="6"/>
  <c r="DQ907" i="6" s="1"/>
  <c r="DR907" i="6" s="1"/>
  <c r="DC910" i="6"/>
  <c r="DD910" i="6"/>
  <c r="DQ910" i="6" s="1"/>
  <c r="DR910" i="6" s="1"/>
  <c r="DC911" i="6"/>
  <c r="DD911" i="6"/>
  <c r="DQ911" i="6" s="1"/>
  <c r="DR911" i="6" s="1"/>
  <c r="DC912" i="6"/>
  <c r="DD912" i="6"/>
  <c r="DQ912" i="6" s="1"/>
  <c r="DR912" i="6" s="1"/>
  <c r="DC915" i="6"/>
  <c r="DD915" i="6"/>
  <c r="DQ915" i="6" s="1"/>
  <c r="DR915" i="6" s="1"/>
  <c r="DC916" i="6"/>
  <c r="DD916" i="6"/>
  <c r="DQ916" i="6" s="1"/>
  <c r="DC917" i="6"/>
  <c r="DD917" i="6"/>
  <c r="DQ917" i="6" s="1"/>
  <c r="DR917" i="6" s="1"/>
  <c r="DQ894" i="6"/>
  <c r="AI508" i="6"/>
  <c r="AI503" i="6"/>
  <c r="AI498" i="6"/>
  <c r="AI493" i="6"/>
  <c r="AI488" i="6"/>
  <c r="AI483" i="6"/>
  <c r="AI478" i="6"/>
  <c r="AI468" i="6"/>
  <c r="AI463" i="6"/>
  <c r="AI458" i="6"/>
  <c r="AI453" i="6"/>
  <c r="AI448" i="6"/>
  <c r="DQ444" i="6"/>
  <c r="DR444" i="6" s="1"/>
  <c r="AI395" i="6"/>
  <c r="AI440" i="6"/>
  <c r="AI435" i="6"/>
  <c r="AI430" i="6"/>
  <c r="AI425" i="6"/>
  <c r="AI420" i="6"/>
  <c r="AI415" i="6"/>
  <c r="AI410" i="6"/>
  <c r="AI405" i="6"/>
  <c r="AI400" i="6"/>
  <c r="DQ383" i="6"/>
  <c r="DR383" i="6" s="1"/>
  <c r="DQ379" i="6"/>
  <c r="DR379" i="6" s="1"/>
  <c r="DQ376" i="6"/>
  <c r="DR376" i="6" s="1"/>
  <c r="DQ374" i="6"/>
  <c r="DD376" i="6"/>
  <c r="DD374" i="6"/>
  <c r="AH376" i="6"/>
  <c r="AI376" i="6" s="1"/>
  <c r="AG376" i="6"/>
  <c r="AH384" i="6"/>
  <c r="AI384" i="6" s="1"/>
  <c r="AG384" i="6"/>
  <c r="AH383" i="6"/>
  <c r="AI383" i="6" s="1"/>
  <c r="AG383" i="6"/>
  <c r="AH381" i="6"/>
  <c r="AI381" i="6" s="1"/>
  <c r="AG381" i="6"/>
  <c r="AH380" i="6"/>
  <c r="AI380" i="6" s="1"/>
  <c r="AG380" i="6"/>
  <c r="AH379" i="6"/>
  <c r="AI379" i="6" s="1"/>
  <c r="AG379" i="6"/>
  <c r="AH385" i="6"/>
  <c r="AI385" i="6" s="1"/>
  <c r="AG385" i="6"/>
  <c r="AH378" i="6"/>
  <c r="AI378" i="6" s="1"/>
  <c r="AG378" i="6"/>
  <c r="AH375" i="6"/>
  <c r="AI375" i="6" s="1"/>
  <c r="AG375" i="6"/>
  <c r="AH373" i="6"/>
  <c r="AG373" i="6"/>
  <c r="AI368" i="6"/>
  <c r="AI363" i="6"/>
  <c r="AI358" i="6"/>
  <c r="AI353" i="6"/>
  <c r="AI348" i="6"/>
  <c r="AI343" i="6"/>
  <c r="AI338" i="6"/>
  <c r="AI333" i="6"/>
  <c r="AI322" i="6"/>
  <c r="AI317" i="6"/>
  <c r="DQ304" i="6"/>
  <c r="DR304" i="6" s="1"/>
  <c r="DQ300" i="6"/>
  <c r="DC304" i="6"/>
  <c r="DC300" i="6"/>
  <c r="AG300" i="6"/>
  <c r="AH300" i="6"/>
  <c r="AG303" i="6"/>
  <c r="AH303" i="6"/>
  <c r="AI303" i="6" s="1"/>
  <c r="AG304" i="6"/>
  <c r="AH304" i="6"/>
  <c r="AI304" i="6" s="1"/>
  <c r="AG307" i="6"/>
  <c r="AH307" i="6"/>
  <c r="AI307" i="6" s="1"/>
  <c r="AI292" i="6"/>
  <c r="AI285" i="6"/>
  <c r="AI283" i="6"/>
  <c r="AI277" i="6"/>
  <c r="AI275" i="6"/>
  <c r="AI269" i="6"/>
  <c r="AI267" i="6"/>
  <c r="AI260" i="6"/>
  <c r="AI258" i="6"/>
  <c r="DD294" i="6"/>
  <c r="DQ294" i="6" s="1"/>
  <c r="DR294" i="6" s="1"/>
  <c r="DD285" i="6"/>
  <c r="DQ285" i="6" s="1"/>
  <c r="DR285" i="6" s="1"/>
  <c r="DD277" i="6"/>
  <c r="DQ277" i="6" s="1"/>
  <c r="DR277" i="6" s="1"/>
  <c r="DD269" i="6"/>
  <c r="DQ269" i="6" s="1"/>
  <c r="DR269" i="6" s="1"/>
  <c r="DD260" i="6"/>
  <c r="DQ260" i="6" s="1"/>
  <c r="DR260" i="6" s="1"/>
  <c r="DD252" i="6"/>
  <c r="DQ252" i="6" s="1"/>
  <c r="AH245" i="6"/>
  <c r="AI245" i="6" s="1"/>
  <c r="AG245" i="6"/>
  <c r="AH243" i="6"/>
  <c r="AI243" i="6" s="1"/>
  <c r="AG243" i="6"/>
  <c r="AH241" i="6"/>
  <c r="AI241" i="6" s="1"/>
  <c r="AG241" i="6"/>
  <c r="AH239" i="6"/>
  <c r="AI239" i="6" s="1"/>
  <c r="AG239" i="6"/>
  <c r="AH237" i="6"/>
  <c r="AG237" i="6"/>
  <c r="DB245" i="6"/>
  <c r="DC245" i="6"/>
  <c r="DD245" i="6"/>
  <c r="DQ245" i="6" s="1"/>
  <c r="DR245" i="6" s="1"/>
  <c r="DD239" i="6"/>
  <c r="DQ239" i="6" s="1"/>
  <c r="DD241" i="6"/>
  <c r="DQ241" i="6" s="1"/>
  <c r="DR241" i="6" s="1"/>
  <c r="DD243" i="6"/>
  <c r="DQ243" i="6" s="1"/>
  <c r="DR243" i="6" s="1"/>
  <c r="DQ237" i="6"/>
  <c r="DQ223" i="6"/>
  <c r="DR223" i="6" s="1"/>
  <c r="DD218" i="6"/>
  <c r="DQ218" i="6" s="1"/>
  <c r="DR218" i="6" s="1"/>
  <c r="DD211" i="6"/>
  <c r="DQ211" i="6" s="1"/>
  <c r="AI223" i="6"/>
  <c r="AI218" i="6"/>
  <c r="AG10" i="6"/>
  <c r="AG1117" i="6" l="1"/>
  <c r="DR1064" i="6"/>
  <c r="DQ1020" i="6"/>
  <c r="AG1107" i="6"/>
  <c r="AG1184" i="6" s="1"/>
  <c r="DQ247" i="6"/>
  <c r="AI387" i="6"/>
  <c r="AI294" i="6"/>
  <c r="AI445" i="6"/>
  <c r="AG1185" i="6"/>
  <c r="EZ891" i="6"/>
  <c r="EY891" i="6"/>
  <c r="DQ207" i="6"/>
  <c r="DR252" i="6"/>
  <c r="DR247" i="6" s="1"/>
  <c r="DQ299" i="6"/>
  <c r="AI252" i="6"/>
  <c r="AH299" i="6"/>
  <c r="AG299" i="6"/>
  <c r="DQ235" i="6"/>
  <c r="DQ893" i="6"/>
  <c r="DR916" i="6"/>
  <c r="DR237" i="6"/>
  <c r="DR211" i="6"/>
  <c r="DR207" i="6" s="1"/>
  <c r="AG370" i="6"/>
  <c r="AG235" i="6"/>
  <c r="AH370" i="6"/>
  <c r="AH235" i="6"/>
  <c r="DQ370" i="6"/>
  <c r="AI328" i="6"/>
  <c r="AI324" i="6" s="1"/>
  <c r="AI373" i="6"/>
  <c r="AI370" i="6" s="1"/>
  <c r="AI312" i="6"/>
  <c r="AI308" i="6" s="1"/>
  <c r="AI250" i="6"/>
  <c r="AI300" i="6"/>
  <c r="AI299" i="6" s="1"/>
  <c r="AI237" i="6"/>
  <c r="AI235" i="6" s="1"/>
  <c r="AI211" i="6"/>
  <c r="AI207" i="6" s="1"/>
  <c r="DR1059" i="6"/>
  <c r="AH1108" i="6"/>
  <c r="AH1107" i="6" s="1"/>
  <c r="DR894" i="6"/>
  <c r="DQ1185" i="6"/>
  <c r="DR1080" i="6"/>
  <c r="DS1082" i="6"/>
  <c r="EN1082" i="6" s="1"/>
  <c r="DR888" i="6"/>
  <c r="DQ888" i="6" s="1"/>
  <c r="DQ886" i="6" s="1"/>
  <c r="DK888" i="6"/>
  <c r="EF888" i="6" s="1"/>
  <c r="AH1025" i="6"/>
  <c r="AH1020" i="6" s="1"/>
  <c r="EL1096" i="6"/>
  <c r="DR887" i="6"/>
  <c r="DP887" i="6"/>
  <c r="DP886" i="6" s="1"/>
  <c r="DR1096" i="6"/>
  <c r="DR1095" i="6" s="1"/>
  <c r="DR1182" i="6"/>
  <c r="DQ1182" i="6"/>
  <c r="DR300" i="6"/>
  <c r="DR299" i="6" s="1"/>
  <c r="DR374" i="6"/>
  <c r="DR370" i="6" s="1"/>
  <c r="AH1127" i="6"/>
  <c r="AI1127" i="6" s="1"/>
  <c r="AI1126" i="6" s="1"/>
  <c r="AG1186" i="6"/>
  <c r="DR1118" i="6"/>
  <c r="DR1117" i="6" s="1"/>
  <c r="AH1118" i="6"/>
  <c r="AH1117" i="6" s="1"/>
  <c r="AG1192" i="6"/>
  <c r="AH1077" i="6"/>
  <c r="AH1179" i="6" s="1"/>
  <c r="AI1078" i="6"/>
  <c r="AH993" i="6"/>
  <c r="AI1009" i="6"/>
  <c r="AI993" i="6" s="1"/>
  <c r="AH1182" i="6"/>
  <c r="AI1088" i="6"/>
  <c r="AI1085" i="6" s="1"/>
  <c r="AI888" i="6"/>
  <c r="AI886" i="6" s="1"/>
  <c r="AH1080" i="6"/>
  <c r="AI1082" i="6"/>
  <c r="AH1134" i="6"/>
  <c r="AG1133" i="6"/>
  <c r="AG1188" i="6" s="1"/>
  <c r="DQ1133" i="6"/>
  <c r="DQ1188" i="6" s="1"/>
  <c r="AG1136" i="6"/>
  <c r="AG1189" i="6" s="1"/>
  <c r="AH1137" i="6"/>
  <c r="AI1137" i="6" s="1"/>
  <c r="AI1136" i="6" s="1"/>
  <c r="DQ1136" i="6"/>
  <c r="DQ1189" i="6" s="1"/>
  <c r="AH1148" i="6"/>
  <c r="AH1147" i="6" s="1"/>
  <c r="AH963" i="6"/>
  <c r="AH960" i="6" s="1"/>
  <c r="AH953" i="6"/>
  <c r="AG1077" i="6"/>
  <c r="AG1179" i="6" s="1"/>
  <c r="DQ1083" i="6"/>
  <c r="DQ1181" i="6" s="1"/>
  <c r="AG1080" i="6"/>
  <c r="DQ1080" i="6"/>
  <c r="DQ1129" i="6"/>
  <c r="DQ1187" i="6" s="1"/>
  <c r="AG1182" i="6"/>
  <c r="DR1127" i="6"/>
  <c r="DR1126" i="6" s="1"/>
  <c r="DR1186" i="6" s="1"/>
  <c r="DR1078" i="6"/>
  <c r="DQ1179" i="6"/>
  <c r="EK277" i="6"/>
  <c r="DR239" i="6"/>
  <c r="DD394" i="6"/>
  <c r="DQ394" i="6" s="1"/>
  <c r="DR394" i="6" s="1"/>
  <c r="DD399" i="6"/>
  <c r="DQ399" i="6" s="1"/>
  <c r="DR399" i="6" s="1"/>
  <c r="DD404" i="6"/>
  <c r="DQ404" i="6" s="1"/>
  <c r="DR404" i="6" s="1"/>
  <c r="DD414" i="6"/>
  <c r="DQ414" i="6" s="1"/>
  <c r="DR414" i="6" s="1"/>
  <c r="DD419" i="6"/>
  <c r="DQ419" i="6" s="1"/>
  <c r="DR419" i="6" s="1"/>
  <c r="DD424" i="6"/>
  <c r="DQ424" i="6" s="1"/>
  <c r="DR424" i="6" s="1"/>
  <c r="DD429" i="6"/>
  <c r="DQ429" i="6" s="1"/>
  <c r="DR429" i="6" s="1"/>
  <c r="DD434" i="6"/>
  <c r="DQ434" i="6" s="1"/>
  <c r="DR434" i="6" s="1"/>
  <c r="DD439" i="6"/>
  <c r="DQ439" i="6" s="1"/>
  <c r="DR439" i="6" s="1"/>
  <c r="DD388" i="6"/>
  <c r="DQ388" i="6" s="1"/>
  <c r="AI247" i="6" l="1"/>
  <c r="DR886" i="6"/>
  <c r="EF886" i="6"/>
  <c r="EF1176" i="6" s="1"/>
  <c r="EE888" i="6"/>
  <c r="EE886" i="6" s="1"/>
  <c r="EE1176" i="6" s="1"/>
  <c r="DQ387" i="6"/>
  <c r="DR235" i="6"/>
  <c r="DR1180" i="6"/>
  <c r="DR893" i="6"/>
  <c r="DR388" i="6"/>
  <c r="DR387" i="6" s="1"/>
  <c r="AI1182" i="6"/>
  <c r="AI1077" i="6"/>
  <c r="AI1179" i="6" s="1"/>
  <c r="AI1080" i="6"/>
  <c r="AH1185" i="6"/>
  <c r="AI1118" i="6"/>
  <c r="AI1117" i="6" s="1"/>
  <c r="AH1184" i="6"/>
  <c r="AI1108" i="6"/>
  <c r="AI1107" i="6" s="1"/>
  <c r="AI1148" i="6"/>
  <c r="AI1147" i="6" s="1"/>
  <c r="AI1134" i="6"/>
  <c r="AI1133" i="6" s="1"/>
  <c r="AI1188" i="6" s="1"/>
  <c r="DR1077" i="6"/>
  <c r="DR1179" i="6" s="1"/>
  <c r="DR1184" i="6"/>
  <c r="AI1025" i="6"/>
  <c r="AI1020" i="6" s="1"/>
  <c r="DR1185" i="6"/>
  <c r="DS1080" i="6"/>
  <c r="EN1080" i="6"/>
  <c r="EK887" i="6"/>
  <c r="EY888" i="6"/>
  <c r="EY886" i="6" s="1"/>
  <c r="AH1126" i="6"/>
  <c r="AH1186" i="6" s="1"/>
  <c r="EK1096" i="6"/>
  <c r="EK374" i="6"/>
  <c r="AI1186" i="6"/>
  <c r="EL1118" i="6"/>
  <c r="AG1180" i="6"/>
  <c r="AH1180" i="6"/>
  <c r="AG924" i="6"/>
  <c r="AG1197" i="6" s="1"/>
  <c r="DQ1180" i="6"/>
  <c r="AH925" i="6"/>
  <c r="AI953" i="6"/>
  <c r="AI925" i="6" s="1"/>
  <c r="AI963" i="6"/>
  <c r="AI960" i="6" s="1"/>
  <c r="AH1136" i="6"/>
  <c r="AH1189" i="6" s="1"/>
  <c r="AI1189" i="6"/>
  <c r="AH1133" i="6"/>
  <c r="AH1188" i="6" s="1"/>
  <c r="DR1133" i="6"/>
  <c r="DR1188" i="6" s="1"/>
  <c r="DQ1176" i="6"/>
  <c r="AG1178" i="6"/>
  <c r="AG1177" i="6"/>
  <c r="AI206" i="6"/>
  <c r="AH202" i="6"/>
  <c r="AI202" i="6" s="1"/>
  <c r="AG202" i="6"/>
  <c r="AI198" i="6"/>
  <c r="AI194" i="6"/>
  <c r="AI190" i="6"/>
  <c r="AI186" i="6"/>
  <c r="AH182" i="6"/>
  <c r="AI182" i="6" s="1"/>
  <c r="AG182" i="6"/>
  <c r="AH178" i="6"/>
  <c r="AI178" i="6" s="1"/>
  <c r="AG178" i="6"/>
  <c r="AI174" i="6"/>
  <c r="AI170" i="6"/>
  <c r="AH165" i="6"/>
  <c r="AI165" i="6" s="1"/>
  <c r="AG165" i="6"/>
  <c r="AH161" i="6"/>
  <c r="AI161" i="6" s="1"/>
  <c r="AG161" i="6"/>
  <c r="AI157" i="6"/>
  <c r="AI153" i="6"/>
  <c r="AI150" i="6"/>
  <c r="AI147" i="6"/>
  <c r="AI144" i="6"/>
  <c r="AI140" i="6"/>
  <c r="AI136" i="6"/>
  <c r="AI130" i="6"/>
  <c r="AI125" i="6"/>
  <c r="AI120" i="6"/>
  <c r="AI116" i="6"/>
  <c r="AI112" i="6"/>
  <c r="AI105" i="6"/>
  <c r="AI97" i="6"/>
  <c r="AI92" i="6"/>
  <c r="AI86" i="6"/>
  <c r="AI82" i="6"/>
  <c r="AI78" i="6"/>
  <c r="AH73" i="6"/>
  <c r="AI73" i="6" s="1"/>
  <c r="AG73" i="6"/>
  <c r="AH69" i="6"/>
  <c r="AG69" i="6"/>
  <c r="AI63" i="6"/>
  <c r="AI57" i="6"/>
  <c r="AI53" i="6"/>
  <c r="AI49" i="6"/>
  <c r="AI30" i="6"/>
  <c r="AI69" i="6" l="1"/>
  <c r="AH27" i="6"/>
  <c r="AI1180" i="6"/>
  <c r="AG27" i="6"/>
  <c r="AI991" i="6"/>
  <c r="AI924" i="6" s="1"/>
  <c r="AI1197" i="6" s="1"/>
  <c r="AI1192" i="6"/>
  <c r="AI35" i="6"/>
  <c r="AI1184" i="6"/>
  <c r="AH991" i="6"/>
  <c r="AH924" i="6" s="1"/>
  <c r="AH1197" i="6" s="1"/>
  <c r="AI1177" i="6"/>
  <c r="AH1177" i="6"/>
  <c r="AI1178" i="6"/>
  <c r="AI1185" i="6"/>
  <c r="EN1180" i="6"/>
  <c r="DS1180" i="6"/>
  <c r="DR1176" i="6"/>
  <c r="AH1178" i="6"/>
  <c r="AH1192" i="6"/>
  <c r="DC314" i="6"/>
  <c r="DC309" i="6"/>
  <c r="DQ309" i="6"/>
  <c r="DQ314" i="6"/>
  <c r="DR314" i="6" s="1"/>
  <c r="AI27" i="6" l="1"/>
  <c r="DQ308" i="6"/>
  <c r="DK314" i="6"/>
  <c r="EE314" i="6" s="1"/>
  <c r="DS314" i="6"/>
  <c r="DS308" i="6" s="1"/>
  <c r="DR309" i="6"/>
  <c r="DR308" i="6" s="1"/>
  <c r="AH1141" i="6"/>
  <c r="AH1142" i="6"/>
  <c r="AI1142" i="6" s="1"/>
  <c r="EF314" i="6" l="1"/>
  <c r="EF308" i="6" s="1"/>
  <c r="EE308" i="6"/>
  <c r="AI1141" i="6"/>
  <c r="DT314" i="6"/>
  <c r="DT308" i="6" s="1"/>
  <c r="DS1174" i="6"/>
  <c r="EN314" i="6"/>
  <c r="EN308" i="6" s="1"/>
  <c r="AH1145" i="6"/>
  <c r="AI1145" i="6" s="1"/>
  <c r="BV1145" i="6"/>
  <c r="CE1145" i="6" s="1"/>
  <c r="EN923" i="6" l="1"/>
  <c r="EN9" i="6" s="1"/>
  <c r="EN1174" i="6"/>
  <c r="DS923" i="6"/>
  <c r="DT1174" i="6"/>
  <c r="EM314" i="6"/>
  <c r="EM308" i="6" s="1"/>
  <c r="BW1145" i="6"/>
  <c r="AH917" i="6"/>
  <c r="AI917" i="6" s="1"/>
  <c r="AG917" i="6"/>
  <c r="AH916" i="6"/>
  <c r="AI916" i="6" s="1"/>
  <c r="AG916" i="6"/>
  <c r="AH915" i="6"/>
  <c r="AI915" i="6" s="1"/>
  <c r="AG915" i="6"/>
  <c r="AI912" i="6"/>
  <c r="AH911" i="6"/>
  <c r="AI911" i="6" s="1"/>
  <c r="AG911" i="6"/>
  <c r="AH910" i="6"/>
  <c r="AI910" i="6" s="1"/>
  <c r="AG910" i="6"/>
  <c r="AI907" i="6"/>
  <c r="AH906" i="6"/>
  <c r="AI906" i="6" s="1"/>
  <c r="AG906" i="6"/>
  <c r="AH905" i="6"/>
  <c r="AI905" i="6" s="1"/>
  <c r="AG905" i="6"/>
  <c r="AI903" i="6"/>
  <c r="AI900" i="6"/>
  <c r="AI897" i="6"/>
  <c r="AH896" i="6"/>
  <c r="AI896" i="6" s="1"/>
  <c r="AG896" i="6"/>
  <c r="AH895" i="6"/>
  <c r="AI895" i="6" s="1"/>
  <c r="AG895" i="6"/>
  <c r="AH894" i="6"/>
  <c r="AG894" i="6"/>
  <c r="AH893" i="6" l="1"/>
  <c r="AG893" i="6"/>
  <c r="AG1174" i="6" s="1"/>
  <c r="EM923" i="6"/>
  <c r="EM9" i="6" s="1"/>
  <c r="EM1174" i="6"/>
  <c r="DT923" i="6"/>
  <c r="EZ1145" i="6"/>
  <c r="CF1145" i="6"/>
  <c r="DS9" i="6"/>
  <c r="AI894" i="6"/>
  <c r="AI893" i="6" s="1"/>
  <c r="DR522" i="6"/>
  <c r="DD518" i="6"/>
  <c r="DK518" i="6" s="1"/>
  <c r="EE518" i="6" s="1"/>
  <c r="AG516" i="6"/>
  <c r="AH516" i="6"/>
  <c r="AG517" i="6"/>
  <c r="AH517" i="6"/>
  <c r="AI517" i="6" s="1"/>
  <c r="AI518" i="6"/>
  <c r="AG520" i="6"/>
  <c r="AH520" i="6"/>
  <c r="AI520" i="6" s="1"/>
  <c r="AG521" i="6"/>
  <c r="AH521" i="6"/>
  <c r="AI521" i="6" s="1"/>
  <c r="AI522" i="6"/>
  <c r="AI527" i="6"/>
  <c r="AI529" i="6"/>
  <c r="DQ512" i="6"/>
  <c r="DQ246" i="6"/>
  <c r="AH1174" i="6" l="1"/>
  <c r="AG511" i="6"/>
  <c r="AG923" i="6" s="1"/>
  <c r="AG1196" i="6" s="1"/>
  <c r="AH511" i="6"/>
  <c r="AH923" i="6" s="1"/>
  <c r="AH1196" i="6" s="1"/>
  <c r="AI516" i="6"/>
  <c r="EF518" i="6"/>
  <c r="AI1174" i="6"/>
  <c r="DT9" i="6"/>
  <c r="DQ518" i="6"/>
  <c r="DR518" i="6" s="1"/>
  <c r="EK518" i="6" s="1"/>
  <c r="AI512" i="6"/>
  <c r="DR246" i="6"/>
  <c r="EK246" i="6" s="1"/>
  <c r="DR512" i="6"/>
  <c r="AG1093" i="6"/>
  <c r="AG1139" i="6"/>
  <c r="DR1138" i="6"/>
  <c r="EL197" i="6"/>
  <c r="EL200" i="6"/>
  <c r="EL202" i="6"/>
  <c r="EK202" i="6"/>
  <c r="EL205" i="6"/>
  <c r="EK206" i="6"/>
  <c r="DD34" i="6"/>
  <c r="DQ34" i="6" s="1"/>
  <c r="DR34" i="6" s="1"/>
  <c r="DD37" i="6"/>
  <c r="DQ37" i="6" s="1"/>
  <c r="DD38" i="6"/>
  <c r="DQ38" i="6" s="1"/>
  <c r="DD39" i="6"/>
  <c r="DQ39" i="6" s="1"/>
  <c r="DD43" i="6"/>
  <c r="DQ43" i="6" s="1"/>
  <c r="DD44" i="6"/>
  <c r="DQ44" i="6" s="1"/>
  <c r="DR44" i="6" s="1"/>
  <c r="DD47" i="6"/>
  <c r="DQ47" i="6" s="1"/>
  <c r="DD51" i="6"/>
  <c r="DQ51" i="6" s="1"/>
  <c r="DD52" i="6"/>
  <c r="DQ52" i="6" s="1"/>
  <c r="DD55" i="6"/>
  <c r="DQ55" i="6" s="1"/>
  <c r="DD56" i="6"/>
  <c r="DQ56" i="6" s="1"/>
  <c r="DR56" i="6" s="1"/>
  <c r="EK56" i="6" s="1"/>
  <c r="DD57" i="6"/>
  <c r="DQ57" i="6" s="1"/>
  <c r="DD61" i="6"/>
  <c r="DQ61" i="6" s="1"/>
  <c r="DD62" i="6"/>
  <c r="DQ62" i="6" s="1"/>
  <c r="DR62" i="6" s="1"/>
  <c r="EK62" i="6" s="1"/>
  <c r="EK72" i="6"/>
  <c r="DD76" i="6"/>
  <c r="DQ76" i="6" s="1"/>
  <c r="EK77" i="6"/>
  <c r="DD80" i="6"/>
  <c r="DQ80" i="6" s="1"/>
  <c r="DD81" i="6"/>
  <c r="DQ81" i="6" s="1"/>
  <c r="EK82" i="6"/>
  <c r="DD84" i="6"/>
  <c r="DQ84" i="6" s="1"/>
  <c r="DD85" i="6"/>
  <c r="DQ85" i="6" s="1"/>
  <c r="DD86" i="6"/>
  <c r="DQ86" i="6" s="1"/>
  <c r="DD90" i="6"/>
  <c r="DQ90" i="6" s="1"/>
  <c r="EK91" i="6"/>
  <c r="DD94" i="6"/>
  <c r="DQ94" i="6" s="1"/>
  <c r="DD95" i="6"/>
  <c r="DQ95" i="6" s="1"/>
  <c r="DR95" i="6" s="1"/>
  <c r="EK95" i="6" s="1"/>
  <c r="EK101" i="6"/>
  <c r="DD104" i="6"/>
  <c r="DQ104" i="6" s="1"/>
  <c r="DD105" i="6"/>
  <c r="DQ105" i="6" s="1"/>
  <c r="DR105" i="6" s="1"/>
  <c r="EK105" i="6" s="1"/>
  <c r="DD110" i="6"/>
  <c r="DQ110" i="6" s="1"/>
  <c r="DR110" i="6" s="1"/>
  <c r="EK110" i="6" s="1"/>
  <c r="DD111" i="6"/>
  <c r="DD114" i="6"/>
  <c r="DQ114" i="6" s="1"/>
  <c r="DR114" i="6" s="1"/>
  <c r="EK114" i="6" s="1"/>
  <c r="DD115" i="6"/>
  <c r="DQ115" i="6" s="1"/>
  <c r="DR115" i="6" s="1"/>
  <c r="DD118" i="6"/>
  <c r="DQ118" i="6" s="1"/>
  <c r="DD119" i="6"/>
  <c r="DQ119" i="6" s="1"/>
  <c r="EK120" i="6"/>
  <c r="DD123" i="6"/>
  <c r="DQ123" i="6" s="1"/>
  <c r="DR123" i="6" s="1"/>
  <c r="EK123" i="6" s="1"/>
  <c r="DD124" i="6"/>
  <c r="DQ124" i="6" s="1"/>
  <c r="DR124" i="6" s="1"/>
  <c r="EK124" i="6" s="1"/>
  <c r="DD128" i="6"/>
  <c r="DQ128" i="6" s="1"/>
  <c r="DD129" i="6"/>
  <c r="DQ129" i="6" s="1"/>
  <c r="DD138" i="6"/>
  <c r="DQ138" i="6" s="1"/>
  <c r="DR138" i="6" s="1"/>
  <c r="EK138" i="6" s="1"/>
  <c r="EL139" i="6"/>
  <c r="DD142" i="6"/>
  <c r="DQ142" i="6" s="1"/>
  <c r="DD146" i="6"/>
  <c r="DQ146" i="6" s="1"/>
  <c r="DD149" i="6"/>
  <c r="DQ149" i="6" s="1"/>
  <c r="DR149" i="6" s="1"/>
  <c r="EK149" i="6" s="1"/>
  <c r="EL150" i="6"/>
  <c r="DD152" i="6"/>
  <c r="DQ152" i="6" s="1"/>
  <c r="DD155" i="6"/>
  <c r="DQ155" i="6" s="1"/>
  <c r="DD156" i="6"/>
  <c r="DQ156" i="6" s="1"/>
  <c r="EL161" i="6"/>
  <c r="DD168" i="6"/>
  <c r="DQ168" i="6" s="1"/>
  <c r="DD169" i="6"/>
  <c r="DQ169" i="6" s="1"/>
  <c r="DD172" i="6"/>
  <c r="DQ172" i="6" s="1"/>
  <c r="EL173" i="6"/>
  <c r="EK180" i="6"/>
  <c r="DD184" i="6"/>
  <c r="DQ184" i="6" s="1"/>
  <c r="EL184" i="6" s="1"/>
  <c r="DD188" i="6"/>
  <c r="DQ188" i="6" s="1"/>
  <c r="EK190" i="6"/>
  <c r="DD192" i="6"/>
  <c r="DQ192" i="6" s="1"/>
  <c r="EL194" i="6"/>
  <c r="DD196" i="6"/>
  <c r="DQ196" i="6" s="1"/>
  <c r="EL234" i="6"/>
  <c r="EK234" i="6"/>
  <c r="EL246" i="6"/>
  <c r="EL1148" i="6"/>
  <c r="EL1147" i="6" s="1"/>
  <c r="EL1192" i="6" s="1"/>
  <c r="EL1137" i="6"/>
  <c r="EL1136" i="6" s="1"/>
  <c r="EL1189" i="6" s="1"/>
  <c r="EK1137" i="6"/>
  <c r="EK1136" i="6" s="1"/>
  <c r="EK1189" i="6" s="1"/>
  <c r="EL1134" i="6"/>
  <c r="EL1133" i="6" s="1"/>
  <c r="EL1188" i="6" s="1"/>
  <c r="EK1134" i="6"/>
  <c r="EK1133" i="6" s="1"/>
  <c r="EK1188" i="6" s="1"/>
  <c r="EL1131" i="6"/>
  <c r="EK1131" i="6"/>
  <c r="EL1130" i="6"/>
  <c r="EK1130" i="6"/>
  <c r="EL1127" i="6"/>
  <c r="EK1127" i="6"/>
  <c r="EK1121" i="6"/>
  <c r="EL1120" i="6"/>
  <c r="EK1120" i="6"/>
  <c r="EL1119" i="6"/>
  <c r="EK1119" i="6"/>
  <c r="EK1118" i="6"/>
  <c r="EL1110" i="6"/>
  <c r="EK1110" i="6"/>
  <c r="EL1109" i="6"/>
  <c r="EK1109" i="6"/>
  <c r="EL1108" i="6"/>
  <c r="EK1108" i="6"/>
  <c r="EL1088" i="6"/>
  <c r="EK1088" i="6"/>
  <c r="EL1087" i="6"/>
  <c r="EK1087" i="6"/>
  <c r="EL1086" i="6"/>
  <c r="EK1086" i="6"/>
  <c r="EL1082" i="6"/>
  <c r="EK1082" i="6"/>
  <c r="EL1081" i="6"/>
  <c r="EK1081" i="6"/>
  <c r="EL1078" i="6"/>
  <c r="EK1078" i="6"/>
  <c r="EL1072" i="6"/>
  <c r="EK1072" i="6"/>
  <c r="EL1065" i="6"/>
  <c r="EK1065" i="6"/>
  <c r="EL1064" i="6"/>
  <c r="EK1064" i="6"/>
  <c r="EL1059" i="6"/>
  <c r="EK1059" i="6"/>
  <c r="EL1058" i="6"/>
  <c r="EK1058" i="6"/>
  <c r="EL1057" i="6"/>
  <c r="EK1057" i="6"/>
  <c r="EL1054" i="6"/>
  <c r="EK1054" i="6"/>
  <c r="EL1053" i="6"/>
  <c r="EK1053" i="6"/>
  <c r="EL1052" i="6"/>
  <c r="EK1052" i="6"/>
  <c r="EL1049" i="6"/>
  <c r="EK1049" i="6"/>
  <c r="EL1048" i="6"/>
  <c r="EK1048" i="6"/>
  <c r="EL1047" i="6"/>
  <c r="EK1047" i="6"/>
  <c r="EL1044" i="6"/>
  <c r="EK1044" i="6"/>
  <c r="EL1043" i="6"/>
  <c r="EK1043" i="6"/>
  <c r="EL1042" i="6"/>
  <c r="EK1042" i="6"/>
  <c r="EL1040" i="6"/>
  <c r="EK1040" i="6"/>
  <c r="EL1039" i="6"/>
  <c r="EK1039" i="6"/>
  <c r="EL1038" i="6"/>
  <c r="EK1038" i="6"/>
  <c r="EL1037" i="6"/>
  <c r="EK1037" i="6"/>
  <c r="EL1032" i="6"/>
  <c r="EK1032" i="6"/>
  <c r="EL1031" i="6"/>
  <c r="EK1031" i="6"/>
  <c r="EL1030" i="6"/>
  <c r="EK1030" i="6"/>
  <c r="EL1029" i="6"/>
  <c r="EK1029" i="6"/>
  <c r="EL1025" i="6"/>
  <c r="EK1025" i="6"/>
  <c r="EL1024" i="6"/>
  <c r="EK1024" i="6"/>
  <c r="EL1023" i="6"/>
  <c r="EK1023" i="6"/>
  <c r="EL1022" i="6"/>
  <c r="EK1022" i="6"/>
  <c r="EL1021" i="6"/>
  <c r="EK1021" i="6"/>
  <c r="EL1019" i="6"/>
  <c r="EK1019" i="6"/>
  <c r="EL1018" i="6"/>
  <c r="EK1018" i="6"/>
  <c r="EL1017" i="6"/>
  <c r="EK1017" i="6"/>
  <c r="EL1016" i="6"/>
  <c r="EK1016" i="6"/>
  <c r="EL1015" i="6"/>
  <c r="EK1015" i="6"/>
  <c r="EL1014" i="6"/>
  <c r="EK1014" i="6"/>
  <c r="EL1013" i="6"/>
  <c r="EK1013" i="6"/>
  <c r="EL1012" i="6"/>
  <c r="EK1012" i="6"/>
  <c r="EL1011" i="6"/>
  <c r="EK1011" i="6"/>
  <c r="EL1010" i="6"/>
  <c r="EK1010" i="6"/>
  <c r="EL1009" i="6"/>
  <c r="EK1009" i="6"/>
  <c r="EL1008" i="6"/>
  <c r="EK1008" i="6"/>
  <c r="EL1007" i="6"/>
  <c r="EK1007" i="6"/>
  <c r="EL1006" i="6"/>
  <c r="EK1006" i="6"/>
  <c r="EL1005" i="6"/>
  <c r="EK1005" i="6"/>
  <c r="EL1004" i="6"/>
  <c r="EK1004" i="6"/>
  <c r="EL1003" i="6"/>
  <c r="EK1003" i="6"/>
  <c r="EL1002" i="6"/>
  <c r="EK1002" i="6"/>
  <c r="EL1001" i="6"/>
  <c r="EK1001" i="6"/>
  <c r="EL1000" i="6"/>
  <c r="EK1000" i="6"/>
  <c r="EL999" i="6"/>
  <c r="EK999" i="6"/>
  <c r="EL998" i="6"/>
  <c r="EK998" i="6"/>
  <c r="EL997" i="6"/>
  <c r="EK997" i="6"/>
  <c r="EL996" i="6"/>
  <c r="EK996" i="6"/>
  <c r="EL995" i="6"/>
  <c r="EK995" i="6"/>
  <c r="EL994" i="6"/>
  <c r="EK994" i="6"/>
  <c r="EL972" i="6"/>
  <c r="EK972" i="6"/>
  <c r="EL971" i="6"/>
  <c r="EK971" i="6"/>
  <c r="EL970" i="6"/>
  <c r="EK970" i="6"/>
  <c r="EL968" i="6"/>
  <c r="EK968" i="6"/>
  <c r="EL967" i="6"/>
  <c r="EK967" i="6"/>
  <c r="EL966" i="6"/>
  <c r="EK966" i="6"/>
  <c r="EL963" i="6"/>
  <c r="EK963" i="6"/>
  <c r="EL962" i="6"/>
  <c r="EK962" i="6"/>
  <c r="EL961" i="6"/>
  <c r="EL960" i="6" s="1"/>
  <c r="EK961" i="6"/>
  <c r="EK960" i="6" s="1"/>
  <c r="EK928" i="6"/>
  <c r="EL928" i="6"/>
  <c r="EK929" i="6"/>
  <c r="EL929" i="6"/>
  <c r="EK930" i="6"/>
  <c r="EL930" i="6"/>
  <c r="EK931" i="6"/>
  <c r="EL931" i="6"/>
  <c r="EK932" i="6"/>
  <c r="EL932" i="6"/>
  <c r="EK933" i="6"/>
  <c r="EL933" i="6"/>
  <c r="EK934" i="6"/>
  <c r="EL934" i="6"/>
  <c r="EK936" i="6"/>
  <c r="EL936" i="6"/>
  <c r="EK937" i="6"/>
  <c r="EL937" i="6"/>
  <c r="EK938" i="6"/>
  <c r="EL938" i="6"/>
  <c r="EK939" i="6"/>
  <c r="EL939" i="6"/>
  <c r="EK940" i="6"/>
  <c r="EL940" i="6"/>
  <c r="EK941" i="6"/>
  <c r="EL941" i="6"/>
  <c r="EK942" i="6"/>
  <c r="EL942" i="6"/>
  <c r="EK943" i="6"/>
  <c r="EL943" i="6"/>
  <c r="EK944" i="6"/>
  <c r="EL944" i="6"/>
  <c r="EK945" i="6"/>
  <c r="EL945" i="6"/>
  <c r="EK946" i="6"/>
  <c r="EL946" i="6"/>
  <c r="EK947" i="6"/>
  <c r="EL947" i="6"/>
  <c r="EK948" i="6"/>
  <c r="EL948" i="6"/>
  <c r="EK949" i="6"/>
  <c r="EL949" i="6"/>
  <c r="EK950" i="6"/>
  <c r="EL950" i="6"/>
  <c r="EK951" i="6"/>
  <c r="EL951" i="6"/>
  <c r="EK952" i="6"/>
  <c r="EL952" i="6"/>
  <c r="EK953" i="6"/>
  <c r="EL953" i="6"/>
  <c r="EK954" i="6"/>
  <c r="EL954" i="6"/>
  <c r="EK955" i="6"/>
  <c r="EL955" i="6"/>
  <c r="EK956" i="6"/>
  <c r="EL956" i="6"/>
  <c r="EK957" i="6"/>
  <c r="EL957" i="6"/>
  <c r="EK958" i="6"/>
  <c r="EL958" i="6"/>
  <c r="EK959" i="6"/>
  <c r="EL959" i="6"/>
  <c r="EL926" i="6"/>
  <c r="EK926" i="6"/>
  <c r="EL917" i="6"/>
  <c r="EK917" i="6"/>
  <c r="EL916" i="6"/>
  <c r="EK916" i="6"/>
  <c r="EL915" i="6"/>
  <c r="EK915" i="6"/>
  <c r="EL912" i="6"/>
  <c r="EK912" i="6"/>
  <c r="EL911" i="6"/>
  <c r="EK911" i="6"/>
  <c r="EL910" i="6"/>
  <c r="EK910" i="6"/>
  <c r="EL907" i="6"/>
  <c r="EK907" i="6"/>
  <c r="EL906" i="6"/>
  <c r="EK906" i="6"/>
  <c r="EL905" i="6"/>
  <c r="EK905" i="6"/>
  <c r="EL903" i="6"/>
  <c r="EK903" i="6"/>
  <c r="EL900" i="6"/>
  <c r="EK900" i="6"/>
  <c r="EL897" i="6"/>
  <c r="EK897" i="6"/>
  <c r="EL896" i="6"/>
  <c r="EK896" i="6"/>
  <c r="EL895" i="6"/>
  <c r="EK895" i="6"/>
  <c r="EL894" i="6"/>
  <c r="EK894" i="6"/>
  <c r="EK888" i="6"/>
  <c r="EK886" i="6" s="1"/>
  <c r="EL888" i="6"/>
  <c r="EL887" i="6"/>
  <c r="EL529" i="6"/>
  <c r="EK529" i="6"/>
  <c r="EL527" i="6"/>
  <c r="EK527" i="6"/>
  <c r="EL522" i="6"/>
  <c r="EK522" i="6"/>
  <c r="EL521" i="6"/>
  <c r="EK521" i="6"/>
  <c r="EL520" i="6"/>
  <c r="EK520" i="6"/>
  <c r="EL517" i="6"/>
  <c r="EK517" i="6"/>
  <c r="EL516" i="6"/>
  <c r="EK516" i="6"/>
  <c r="EL512" i="6"/>
  <c r="EL508" i="6"/>
  <c r="EK508" i="6"/>
  <c r="EL507" i="6"/>
  <c r="EK507" i="6"/>
  <c r="EL506" i="6"/>
  <c r="EK506" i="6"/>
  <c r="EL503" i="6"/>
  <c r="EK503" i="6"/>
  <c r="EL502" i="6"/>
  <c r="EK502" i="6"/>
  <c r="EL501" i="6"/>
  <c r="EK501" i="6"/>
  <c r="EL498" i="6"/>
  <c r="EK498" i="6"/>
  <c r="EL497" i="6"/>
  <c r="EK497" i="6"/>
  <c r="EL496" i="6"/>
  <c r="EK496" i="6"/>
  <c r="EL493" i="6"/>
  <c r="EK493" i="6"/>
  <c r="EL492" i="6"/>
  <c r="EK492" i="6"/>
  <c r="EL491" i="6"/>
  <c r="EK491" i="6"/>
  <c r="EL488" i="6"/>
  <c r="EK488" i="6"/>
  <c r="EL487" i="6"/>
  <c r="EK487" i="6"/>
  <c r="EL486" i="6"/>
  <c r="EK486" i="6"/>
  <c r="EL483" i="6"/>
  <c r="EK483" i="6"/>
  <c r="EL482" i="6"/>
  <c r="EK482" i="6"/>
  <c r="EL481" i="6"/>
  <c r="EK481" i="6"/>
  <c r="EL478" i="6"/>
  <c r="EK478" i="6"/>
  <c r="EL477" i="6"/>
  <c r="EK477" i="6"/>
  <c r="EL476" i="6"/>
  <c r="EK476" i="6"/>
  <c r="EL473" i="6"/>
  <c r="EK473" i="6"/>
  <c r="EL472" i="6"/>
  <c r="EK472" i="6"/>
  <c r="EL471" i="6"/>
  <c r="EK471" i="6"/>
  <c r="EL468" i="6"/>
  <c r="EK468" i="6"/>
  <c r="EL467" i="6"/>
  <c r="EK467" i="6"/>
  <c r="EL466" i="6"/>
  <c r="EK466" i="6"/>
  <c r="EL463" i="6"/>
  <c r="EK463" i="6"/>
  <c r="EL462" i="6"/>
  <c r="EK462" i="6"/>
  <c r="EL461" i="6"/>
  <c r="EK461" i="6"/>
  <c r="EL458" i="6"/>
  <c r="EK458" i="6"/>
  <c r="EL457" i="6"/>
  <c r="EK457" i="6"/>
  <c r="EL456" i="6"/>
  <c r="EK456" i="6"/>
  <c r="EL453" i="6"/>
  <c r="EK453" i="6"/>
  <c r="EL452" i="6"/>
  <c r="EK452" i="6"/>
  <c r="EL451" i="6"/>
  <c r="EK451" i="6"/>
  <c r="EL448" i="6"/>
  <c r="EK448" i="6"/>
  <c r="EL447" i="6"/>
  <c r="EK447" i="6"/>
  <c r="EL446" i="6"/>
  <c r="EK446" i="6"/>
  <c r="EL444" i="6"/>
  <c r="EK444" i="6"/>
  <c r="EL440" i="6"/>
  <c r="EK440" i="6"/>
  <c r="EL439" i="6"/>
  <c r="EK439" i="6"/>
  <c r="EL435" i="6"/>
  <c r="EK435" i="6"/>
  <c r="EL434" i="6"/>
  <c r="EK434" i="6"/>
  <c r="EL430" i="6"/>
  <c r="EK430" i="6"/>
  <c r="EL429" i="6"/>
  <c r="EK429" i="6"/>
  <c r="EL425" i="6"/>
  <c r="EK425" i="6"/>
  <c r="EL424" i="6"/>
  <c r="EK424" i="6"/>
  <c r="EL420" i="6"/>
  <c r="EK420" i="6"/>
  <c r="EL419" i="6"/>
  <c r="EK419" i="6"/>
  <c r="EL415" i="6"/>
  <c r="EK415" i="6"/>
  <c r="EL414" i="6"/>
  <c r="EK414" i="6"/>
  <c r="EL410" i="6"/>
  <c r="EK410" i="6"/>
  <c r="EL405" i="6"/>
  <c r="EK405" i="6"/>
  <c r="EL404" i="6"/>
  <c r="EK404" i="6"/>
  <c r="EL400" i="6"/>
  <c r="EK400" i="6"/>
  <c r="EL399" i="6"/>
  <c r="EK399" i="6"/>
  <c r="EL395" i="6"/>
  <c r="EK395" i="6"/>
  <c r="EL394" i="6"/>
  <c r="EK394" i="6"/>
  <c r="EL390" i="6"/>
  <c r="EK390" i="6"/>
  <c r="EL389" i="6"/>
  <c r="EK389" i="6"/>
  <c r="EL388" i="6"/>
  <c r="EK388" i="6"/>
  <c r="EL385" i="6"/>
  <c r="EK385" i="6"/>
  <c r="EL384" i="6"/>
  <c r="EK384" i="6"/>
  <c r="EL383" i="6"/>
  <c r="EK383" i="6"/>
  <c r="EL381" i="6"/>
  <c r="EK381" i="6"/>
  <c r="EL380" i="6"/>
  <c r="EK380" i="6"/>
  <c r="EL379" i="6"/>
  <c r="EK379" i="6"/>
  <c r="EL378" i="6"/>
  <c r="EK378" i="6"/>
  <c r="EL377" i="6"/>
  <c r="EK377" i="6"/>
  <c r="EL376" i="6"/>
  <c r="EK376" i="6"/>
  <c r="EL375" i="6"/>
  <c r="EK375" i="6"/>
  <c r="EL374" i="6"/>
  <c r="EL373" i="6"/>
  <c r="EK373" i="6"/>
  <c r="EL372" i="6"/>
  <c r="EK372" i="6"/>
  <c r="EL371" i="6"/>
  <c r="EK371" i="6"/>
  <c r="EL368" i="6"/>
  <c r="EK368" i="6"/>
  <c r="EL367" i="6"/>
  <c r="EK367" i="6"/>
  <c r="EL366" i="6"/>
  <c r="EK366" i="6"/>
  <c r="EL363" i="6"/>
  <c r="EK363" i="6"/>
  <c r="EL362" i="6"/>
  <c r="EK362" i="6"/>
  <c r="EL361" i="6"/>
  <c r="EK361" i="6"/>
  <c r="EL358" i="6"/>
  <c r="EK358" i="6"/>
  <c r="EL357" i="6"/>
  <c r="EK357" i="6"/>
  <c r="EL356" i="6"/>
  <c r="EK356" i="6"/>
  <c r="EL353" i="6"/>
  <c r="EK353" i="6"/>
  <c r="EL352" i="6"/>
  <c r="EK352" i="6"/>
  <c r="EL351" i="6"/>
  <c r="EK351" i="6"/>
  <c r="EL348" i="6"/>
  <c r="EK348" i="6"/>
  <c r="EL347" i="6"/>
  <c r="EK347" i="6"/>
  <c r="EL346" i="6"/>
  <c r="EK346" i="6"/>
  <c r="EL343" i="6"/>
  <c r="EK343" i="6"/>
  <c r="EL342" i="6"/>
  <c r="EK342" i="6"/>
  <c r="EL341" i="6"/>
  <c r="EK341" i="6"/>
  <c r="EL340" i="6"/>
  <c r="EK340" i="6"/>
  <c r="EL338" i="6"/>
  <c r="EK338" i="6"/>
  <c r="EL337" i="6"/>
  <c r="EK337" i="6"/>
  <c r="EL336" i="6"/>
  <c r="EK336" i="6"/>
  <c r="EL333" i="6"/>
  <c r="EK333" i="6"/>
  <c r="EL332" i="6"/>
  <c r="EK332" i="6"/>
  <c r="EL331" i="6"/>
  <c r="EK331" i="6"/>
  <c r="EL328" i="6"/>
  <c r="EK328" i="6"/>
  <c r="EL327" i="6"/>
  <c r="EK327" i="6"/>
  <c r="EL326" i="6"/>
  <c r="EK326" i="6"/>
  <c r="EL325" i="6"/>
  <c r="EK325" i="6"/>
  <c r="EL322" i="6"/>
  <c r="EK322" i="6"/>
  <c r="EL321" i="6"/>
  <c r="EK321" i="6"/>
  <c r="EL320" i="6"/>
  <c r="EK320" i="6"/>
  <c r="EL317" i="6"/>
  <c r="EK317" i="6"/>
  <c r="EL316" i="6"/>
  <c r="EK316" i="6"/>
  <c r="EL315" i="6"/>
  <c r="EK315" i="6"/>
  <c r="EL314" i="6"/>
  <c r="EK314" i="6"/>
  <c r="EL312" i="6"/>
  <c r="EK312" i="6"/>
  <c r="EL311" i="6"/>
  <c r="EK311" i="6"/>
  <c r="EL310" i="6"/>
  <c r="EK310" i="6"/>
  <c r="EL309" i="6"/>
  <c r="EK309" i="6"/>
  <c r="EL307" i="6"/>
  <c r="EK307" i="6"/>
  <c r="EL306" i="6"/>
  <c r="EK306" i="6"/>
  <c r="EL305" i="6"/>
  <c r="EK305" i="6"/>
  <c r="EL304" i="6"/>
  <c r="EK304" i="6"/>
  <c r="EL303" i="6"/>
  <c r="EK303" i="6"/>
  <c r="EL302" i="6"/>
  <c r="EK302" i="6"/>
  <c r="EL301" i="6"/>
  <c r="EK301" i="6"/>
  <c r="EL300" i="6"/>
  <c r="EK300" i="6"/>
  <c r="EL294" i="6"/>
  <c r="EK294" i="6"/>
  <c r="EL293" i="6"/>
  <c r="EK293" i="6"/>
  <c r="EL292" i="6"/>
  <c r="EK292" i="6"/>
  <c r="EL291" i="6"/>
  <c r="EK291" i="6"/>
  <c r="EL290" i="6"/>
  <c r="EK290" i="6"/>
  <c r="EL285" i="6"/>
  <c r="EK285" i="6"/>
  <c r="EL284" i="6"/>
  <c r="EK284" i="6"/>
  <c r="EL283" i="6"/>
  <c r="EK283" i="6"/>
  <c r="EL282" i="6"/>
  <c r="EK282" i="6"/>
  <c r="EL281" i="6"/>
  <c r="EK281" i="6"/>
  <c r="EL277" i="6"/>
  <c r="EL276" i="6"/>
  <c r="EK276" i="6"/>
  <c r="EL275" i="6"/>
  <c r="EK275" i="6"/>
  <c r="EL274" i="6"/>
  <c r="EK274" i="6"/>
  <c r="EL273" i="6"/>
  <c r="EK273" i="6"/>
  <c r="EL269" i="6"/>
  <c r="EK269" i="6"/>
  <c r="EL268" i="6"/>
  <c r="EK268" i="6"/>
  <c r="EL267" i="6"/>
  <c r="EK267" i="6"/>
  <c r="EL266" i="6"/>
  <c r="EK266" i="6"/>
  <c r="EL265" i="6"/>
  <c r="EK265" i="6"/>
  <c r="EL260" i="6"/>
  <c r="EK260" i="6"/>
  <c r="EL259" i="6"/>
  <c r="EK259" i="6"/>
  <c r="EL258" i="6"/>
  <c r="EK258" i="6"/>
  <c r="EL257" i="6"/>
  <c r="EK257" i="6"/>
  <c r="EL256" i="6"/>
  <c r="EK256" i="6"/>
  <c r="EL252" i="6"/>
  <c r="EK252" i="6"/>
  <c r="EL251" i="6"/>
  <c r="EK251" i="6"/>
  <c r="EL250" i="6"/>
  <c r="EK250" i="6"/>
  <c r="EL249" i="6"/>
  <c r="EK249" i="6"/>
  <c r="EL248" i="6"/>
  <c r="EK248" i="6"/>
  <c r="EL245" i="6"/>
  <c r="EK245" i="6"/>
  <c r="EL244" i="6"/>
  <c r="EK244" i="6"/>
  <c r="EL243" i="6"/>
  <c r="EK243" i="6"/>
  <c r="EL242" i="6"/>
  <c r="EK242" i="6"/>
  <c r="EL241" i="6"/>
  <c r="EK241" i="6"/>
  <c r="EL240" i="6"/>
  <c r="EK240" i="6"/>
  <c r="EL239" i="6"/>
  <c r="EK239" i="6"/>
  <c r="EL238" i="6"/>
  <c r="EK238" i="6"/>
  <c r="EL237" i="6"/>
  <c r="EK237" i="6"/>
  <c r="EL236" i="6"/>
  <c r="EK236" i="6"/>
  <c r="EL232" i="6"/>
  <c r="EK232" i="6"/>
  <c r="EL231" i="6"/>
  <c r="EK231" i="6"/>
  <c r="EL230" i="6"/>
  <c r="EK230" i="6"/>
  <c r="EL229" i="6"/>
  <c r="EK229" i="6"/>
  <c r="EL228" i="6"/>
  <c r="EK228" i="6"/>
  <c r="EL223" i="6"/>
  <c r="EK223" i="6"/>
  <c r="EL222" i="6"/>
  <c r="EK222" i="6"/>
  <c r="EL221" i="6"/>
  <c r="EK221" i="6"/>
  <c r="EL218" i="6"/>
  <c r="EK218" i="6"/>
  <c r="EL217" i="6"/>
  <c r="EK217" i="6"/>
  <c r="EL216" i="6"/>
  <c r="EK216" i="6"/>
  <c r="EL215" i="6"/>
  <c r="EK215" i="6"/>
  <c r="EL211" i="6"/>
  <c r="EK211" i="6"/>
  <c r="EL210" i="6"/>
  <c r="EK210" i="6"/>
  <c r="EL209" i="6"/>
  <c r="EK209" i="6"/>
  <c r="EL208" i="6"/>
  <c r="EK208" i="6"/>
  <c r="EL206" i="6"/>
  <c r="EL204" i="6"/>
  <c r="EK204" i="6"/>
  <c r="EK201" i="6"/>
  <c r="EK200" i="6"/>
  <c r="EL198" i="6"/>
  <c r="EK198" i="6"/>
  <c r="EK197" i="6"/>
  <c r="EL91" i="6"/>
  <c r="EL26" i="6"/>
  <c r="EK26" i="6"/>
  <c r="EL25" i="6"/>
  <c r="EK25" i="6"/>
  <c r="EL24" i="6"/>
  <c r="EK24" i="6"/>
  <c r="EL23" i="6"/>
  <c r="EK23" i="6"/>
  <c r="EL22" i="6"/>
  <c r="EK22" i="6"/>
  <c r="EL21" i="6"/>
  <c r="EK21" i="6"/>
  <c r="EL20" i="6"/>
  <c r="EK20" i="6"/>
  <c r="EL19" i="6"/>
  <c r="EK19" i="6"/>
  <c r="EL18" i="6"/>
  <c r="EK18" i="6"/>
  <c r="EL17" i="6"/>
  <c r="EK17" i="6"/>
  <c r="EL16" i="6"/>
  <c r="EK16" i="6"/>
  <c r="EL15" i="6"/>
  <c r="EK15" i="6"/>
  <c r="EL14" i="6"/>
  <c r="EK14" i="6"/>
  <c r="EL13" i="6"/>
  <c r="EK13" i="6"/>
  <c r="EL12" i="6"/>
  <c r="EK12" i="6"/>
  <c r="EL11" i="6"/>
  <c r="EK11" i="6"/>
  <c r="EL160" i="6"/>
  <c r="DD29" i="6"/>
  <c r="DQ29" i="6" s="1"/>
  <c r="AH2" i="6" l="1"/>
  <c r="DR511" i="6"/>
  <c r="DR1175" i="6" s="1"/>
  <c r="DQ511" i="6"/>
  <c r="EL1085" i="6"/>
  <c r="EL1182" i="6" s="1"/>
  <c r="EK1107" i="6"/>
  <c r="EK1184" i="6" s="1"/>
  <c r="EL1107" i="6"/>
  <c r="EL1184" i="6" s="1"/>
  <c r="EK1085" i="6"/>
  <c r="EK1182" i="6" s="1"/>
  <c r="EL886" i="6"/>
  <c r="EL247" i="6"/>
  <c r="EK247" i="6"/>
  <c r="EL1117" i="6"/>
  <c r="EL387" i="6"/>
  <c r="EK387" i="6"/>
  <c r="EK1117" i="6"/>
  <c r="EK445" i="6"/>
  <c r="EL445" i="6"/>
  <c r="EK1126" i="6"/>
  <c r="EK1186" i="6" s="1"/>
  <c r="EK207" i="6"/>
  <c r="EL207" i="6"/>
  <c r="EK299" i="6"/>
  <c r="EL299" i="6"/>
  <c r="EK893" i="6"/>
  <c r="EL893" i="6"/>
  <c r="EK324" i="6"/>
  <c r="EK10" i="6"/>
  <c r="EL10" i="6"/>
  <c r="EL324" i="6"/>
  <c r="EL370" i="6"/>
  <c r="EK370" i="6"/>
  <c r="EL308" i="6"/>
  <c r="EK308" i="6"/>
  <c r="EL1077" i="6"/>
  <c r="EL1179" i="6" s="1"/>
  <c r="EK1077" i="6"/>
  <c r="EK1179" i="6" s="1"/>
  <c r="EL518" i="6"/>
  <c r="EL235" i="6"/>
  <c r="EL1126" i="6"/>
  <c r="EL1186" i="6" s="1"/>
  <c r="DR1190" i="6"/>
  <c r="EK512" i="6"/>
  <c r="AH1139" i="6"/>
  <c r="AI1139" i="6" s="1"/>
  <c r="AI1138" i="6" s="1"/>
  <c r="AG1138" i="6"/>
  <c r="AG1190" i="6" s="1"/>
  <c r="EK1093" i="6"/>
  <c r="AG1092" i="6"/>
  <c r="AG1183" i="6" s="1"/>
  <c r="EK1139" i="6"/>
  <c r="EK1138" i="6" s="1"/>
  <c r="EK1190" i="6" s="1"/>
  <c r="AH1093" i="6"/>
  <c r="EL77" i="6"/>
  <c r="EL62" i="6"/>
  <c r="EL105" i="6"/>
  <c r="EL82" i="6"/>
  <c r="EK193" i="6"/>
  <c r="EL193" i="6"/>
  <c r="DR188" i="6"/>
  <c r="EK188" i="6" s="1"/>
  <c r="EL188" i="6"/>
  <c r="DR155" i="6"/>
  <c r="EK155" i="6" s="1"/>
  <c r="EL155" i="6"/>
  <c r="DR76" i="6"/>
  <c r="EK76" i="6" s="1"/>
  <c r="EL76" i="6"/>
  <c r="DR43" i="6"/>
  <c r="EK43" i="6" s="1"/>
  <c r="EL43" i="6"/>
  <c r="EK35" i="6"/>
  <c r="EL35" i="6"/>
  <c r="EL123" i="6"/>
  <c r="DR86" i="6"/>
  <c r="EK86" i="6" s="1"/>
  <c r="EL86" i="6"/>
  <c r="EK182" i="6"/>
  <c r="EL182" i="6"/>
  <c r="DR172" i="6"/>
  <c r="EK172" i="6" s="1"/>
  <c r="EL172" i="6"/>
  <c r="EK143" i="6"/>
  <c r="EL143" i="6"/>
  <c r="DR118" i="6"/>
  <c r="EK118" i="6" s="1"/>
  <c r="EL118" i="6"/>
  <c r="DR94" i="6"/>
  <c r="EK94" i="6" s="1"/>
  <c r="EL94" i="6"/>
  <c r="EK53" i="6"/>
  <c r="EL53" i="6"/>
  <c r="EK48" i="6"/>
  <c r="EL48" i="6"/>
  <c r="DR104" i="6"/>
  <c r="EK104" i="6" s="1"/>
  <c r="EL104" i="6"/>
  <c r="EK99" i="6"/>
  <c r="EL99" i="6"/>
  <c r="EL95" i="6"/>
  <c r="EK69" i="6"/>
  <c r="EL69" i="6"/>
  <c r="EK177" i="6"/>
  <c r="EL177" i="6"/>
  <c r="EK130" i="6"/>
  <c r="EL130" i="6"/>
  <c r="EK112" i="6"/>
  <c r="EL112" i="6"/>
  <c r="DR81" i="6"/>
  <c r="EK81" i="6" s="1"/>
  <c r="EL81" i="6"/>
  <c r="EL28" i="6"/>
  <c r="DR28" i="6"/>
  <c r="EL192" i="6"/>
  <c r="DR192" i="6"/>
  <c r="EK192" i="6" s="1"/>
  <c r="EL186" i="6"/>
  <c r="EK186" i="6"/>
  <c r="EL181" i="6"/>
  <c r="EK181" i="6"/>
  <c r="EL170" i="6"/>
  <c r="EK170" i="6"/>
  <c r="EK159" i="6"/>
  <c r="EL159" i="6"/>
  <c r="EL153" i="6"/>
  <c r="EK153" i="6"/>
  <c r="EL147" i="6"/>
  <c r="EK147" i="6"/>
  <c r="EL142" i="6"/>
  <c r="DR142" i="6"/>
  <c r="EK142" i="6" s="1"/>
  <c r="EL136" i="6"/>
  <c r="EK136" i="6"/>
  <c r="EL129" i="6"/>
  <c r="DR129" i="6"/>
  <c r="EK129" i="6" s="1"/>
  <c r="EK116" i="6"/>
  <c r="EL116" i="6"/>
  <c r="EK97" i="6"/>
  <c r="EL97" i="6"/>
  <c r="EL92" i="6"/>
  <c r="EK92" i="6"/>
  <c r="DR85" i="6"/>
  <c r="EK85" i="6" s="1"/>
  <c r="EL85" i="6"/>
  <c r="DR80" i="6"/>
  <c r="EK80" i="6" s="1"/>
  <c r="EL80" i="6"/>
  <c r="EL73" i="6"/>
  <c r="EK73" i="6"/>
  <c r="EK68" i="6"/>
  <c r="EL68" i="6"/>
  <c r="DR57" i="6"/>
  <c r="EK57" i="6" s="1"/>
  <c r="EL57" i="6"/>
  <c r="DR52" i="6"/>
  <c r="EK52" i="6" s="1"/>
  <c r="EL52" i="6"/>
  <c r="DR47" i="6"/>
  <c r="EK47" i="6" s="1"/>
  <c r="EL47" i="6"/>
  <c r="DR39" i="6"/>
  <c r="EK39" i="6" s="1"/>
  <c r="EL39" i="6"/>
  <c r="DR196" i="6"/>
  <c r="EK196" i="6" s="1"/>
  <c r="EL196" i="6"/>
  <c r="EK185" i="6"/>
  <c r="EL185" i="6"/>
  <c r="EK174" i="6"/>
  <c r="EL174" i="6"/>
  <c r="DR169" i="6"/>
  <c r="EK169" i="6" s="1"/>
  <c r="EL169" i="6"/>
  <c r="DR152" i="6"/>
  <c r="EK152" i="6" s="1"/>
  <c r="EL152" i="6"/>
  <c r="DR146" i="6"/>
  <c r="EK146" i="6" s="1"/>
  <c r="EL146" i="6"/>
  <c r="EK140" i="6"/>
  <c r="EL140" i="6"/>
  <c r="EK135" i="6"/>
  <c r="EL135" i="6"/>
  <c r="DR128" i="6"/>
  <c r="EK128" i="6" s="1"/>
  <c r="EL128" i="6"/>
  <c r="EK96" i="6"/>
  <c r="EL96" i="6"/>
  <c r="DR84" i="6"/>
  <c r="EK84" i="6" s="1"/>
  <c r="EL84" i="6"/>
  <c r="EK78" i="6"/>
  <c r="EL78" i="6"/>
  <c r="EK63" i="6"/>
  <c r="EL63" i="6"/>
  <c r="DR51" i="6"/>
  <c r="EK51" i="6" s="1"/>
  <c r="EL51" i="6"/>
  <c r="EK45" i="6"/>
  <c r="EL45" i="6"/>
  <c r="DR38" i="6"/>
  <c r="EK38" i="6" s="1"/>
  <c r="EL38" i="6"/>
  <c r="EL56" i="6"/>
  <c r="EL72" i="6"/>
  <c r="EL101" i="6"/>
  <c r="EL189" i="6"/>
  <c r="EK189" i="6"/>
  <c r="EL178" i="6"/>
  <c r="EK178" i="6"/>
  <c r="EL168" i="6"/>
  <c r="DR168" i="6"/>
  <c r="EK168" i="6" s="1"/>
  <c r="EL156" i="6"/>
  <c r="DR156" i="6"/>
  <c r="EK156" i="6" s="1"/>
  <c r="EL144" i="6"/>
  <c r="EK144" i="6"/>
  <c r="EK125" i="6"/>
  <c r="EL125" i="6"/>
  <c r="EL119" i="6"/>
  <c r="DR119" i="6"/>
  <c r="EK119" i="6" s="1"/>
  <c r="EK100" i="6"/>
  <c r="EL100" i="6"/>
  <c r="DR90" i="6"/>
  <c r="EK90" i="6" s="1"/>
  <c r="EL90" i="6"/>
  <c r="EK71" i="6"/>
  <c r="EL71" i="6"/>
  <c r="DR55" i="6"/>
  <c r="EK55" i="6" s="1"/>
  <c r="EL55" i="6"/>
  <c r="EK49" i="6"/>
  <c r="EL49" i="6"/>
  <c r="DR37" i="6"/>
  <c r="EK37" i="6" s="1"/>
  <c r="EL37" i="6"/>
  <c r="EK30" i="6"/>
  <c r="EL30" i="6"/>
  <c r="DR61" i="6"/>
  <c r="EK61" i="6" s="1"/>
  <c r="EL61" i="6"/>
  <c r="EL34" i="6"/>
  <c r="DQ111" i="6"/>
  <c r="DR111" i="6" s="1"/>
  <c r="EK111" i="6" s="1"/>
  <c r="EL110" i="6"/>
  <c r="EL114" i="6"/>
  <c r="EL120" i="6"/>
  <c r="EL124" i="6"/>
  <c r="EL180" i="6"/>
  <c r="EL190" i="6"/>
  <c r="EL201" i="6"/>
  <c r="EL138" i="6"/>
  <c r="EL149" i="6"/>
  <c r="EL164" i="6"/>
  <c r="EK205" i="6"/>
  <c r="EK194" i="6"/>
  <c r="DR184" i="6"/>
  <c r="EK184" i="6" s="1"/>
  <c r="EK173" i="6"/>
  <c r="EK165" i="6"/>
  <c r="EL165" i="6"/>
  <c r="EK161" i="6"/>
  <c r="EK150" i="6"/>
  <c r="EK139" i="6"/>
  <c r="EK157" i="6"/>
  <c r="EL157" i="6"/>
  <c r="EK993" i="6"/>
  <c r="EK1080" i="6"/>
  <c r="EL993" i="6"/>
  <c r="EL1080" i="6"/>
  <c r="EK235" i="6"/>
  <c r="EK44" i="6"/>
  <c r="EL44" i="6"/>
  <c r="EK115" i="6"/>
  <c r="EL115" i="6"/>
  <c r="EK164" i="6"/>
  <c r="EL29" i="6"/>
  <c r="DR29" i="6"/>
  <c r="EK29" i="6" s="1"/>
  <c r="EK34" i="6"/>
  <c r="EK160" i="6"/>
  <c r="EI1141" i="6"/>
  <c r="EJ1141" i="6"/>
  <c r="EI1142" i="6"/>
  <c r="EJ1142" i="6"/>
  <c r="EI1144" i="6"/>
  <c r="EJ1144" i="6"/>
  <c r="EK1141" i="6"/>
  <c r="EK1142" i="6"/>
  <c r="EK1144" i="6"/>
  <c r="EK1145" i="6"/>
  <c r="EL1142" i="6"/>
  <c r="AH1144" i="6"/>
  <c r="EL1141" i="6"/>
  <c r="EJ1145" i="6"/>
  <c r="EI1145" i="6"/>
  <c r="EH1145" i="6"/>
  <c r="EH1143" i="6" s="1"/>
  <c r="EG1145" i="6"/>
  <c r="EG1143" i="6" s="1"/>
  <c r="DQ1191" i="6"/>
  <c r="DR1191" i="6"/>
  <c r="EL1185" i="6" l="1"/>
  <c r="EK1185" i="6"/>
  <c r="DQ1175" i="6"/>
  <c r="DQ27" i="6"/>
  <c r="DQ923" i="6" s="1"/>
  <c r="DR27" i="6"/>
  <c r="AI1093" i="6"/>
  <c r="AI1092" i="6" s="1"/>
  <c r="AI1183" i="6" s="1"/>
  <c r="AH1092" i="6"/>
  <c r="AH1183" i="6" s="1"/>
  <c r="AI1144" i="6"/>
  <c r="AI1140" i="6" s="1"/>
  <c r="AI1191" i="6" s="1"/>
  <c r="AH1140" i="6"/>
  <c r="AH1191" i="6" s="1"/>
  <c r="EK28" i="6"/>
  <c r="EK1140" i="6"/>
  <c r="EK1191" i="6" s="1"/>
  <c r="EI1140" i="6"/>
  <c r="EI1191" i="6" s="1"/>
  <c r="EJ1140" i="6"/>
  <c r="EK1180" i="6"/>
  <c r="EL1180" i="6"/>
  <c r="EG1142" i="6"/>
  <c r="EG1141" i="6" s="1"/>
  <c r="EG1140" i="6" s="1"/>
  <c r="EH1142" i="6"/>
  <c r="EH1141" i="6" s="1"/>
  <c r="EH1140" i="6" s="1"/>
  <c r="AH1138" i="6"/>
  <c r="AH1190" i="6" s="1"/>
  <c r="AI1190" i="6"/>
  <c r="EL1144" i="6"/>
  <c r="EL1139" i="6"/>
  <c r="EL1138" i="6" s="1"/>
  <c r="EL1190" i="6" s="1"/>
  <c r="DQ1138" i="6"/>
  <c r="EL1093" i="6"/>
  <c r="EL111" i="6"/>
  <c r="EL27" i="6" s="1"/>
  <c r="EL1145" i="6"/>
  <c r="EY814" i="6"/>
  <c r="EZ814" i="6"/>
  <c r="EY819" i="6"/>
  <c r="EZ819" i="6"/>
  <c r="CE529" i="6"/>
  <c r="EK536" i="6"/>
  <c r="EK539" i="6"/>
  <c r="EK544" i="6"/>
  <c r="EK549" i="6"/>
  <c r="EK554" i="6"/>
  <c r="EK559" i="6"/>
  <c r="EK564" i="6"/>
  <c r="EK569" i="6"/>
  <c r="EK574" i="6"/>
  <c r="EK579" i="6"/>
  <c r="EK584" i="6"/>
  <c r="EK589" i="6"/>
  <c r="EK594" i="6"/>
  <c r="EK599" i="6"/>
  <c r="EK604" i="6"/>
  <c r="EK609" i="6"/>
  <c r="EK615" i="6"/>
  <c r="EK619" i="6"/>
  <c r="EK624" i="6"/>
  <c r="EK629" i="6"/>
  <c r="EK634" i="6"/>
  <c r="EK644" i="6"/>
  <c r="EK649" i="6"/>
  <c r="EK659" i="6"/>
  <c r="EK664" i="6"/>
  <c r="EK669" i="6"/>
  <c r="EK674" i="6"/>
  <c r="EK679" i="6"/>
  <c r="EK684" i="6"/>
  <c r="EK689" i="6"/>
  <c r="EK694" i="6"/>
  <c r="EK699" i="6"/>
  <c r="EK704" i="6"/>
  <c r="EK709" i="6"/>
  <c r="EK714" i="6"/>
  <c r="EK719" i="6"/>
  <c r="EK724" i="6"/>
  <c r="EK729" i="6"/>
  <c r="EK734" i="6"/>
  <c r="EK739" i="6"/>
  <c r="EK744" i="6"/>
  <c r="EK749" i="6"/>
  <c r="EK754" i="6"/>
  <c r="EK759" i="6"/>
  <c r="EK764" i="6"/>
  <c r="EK769" i="6"/>
  <c r="EK774" i="6"/>
  <c r="EK779" i="6"/>
  <c r="EK784" i="6"/>
  <c r="EK789" i="6"/>
  <c r="EK794" i="6"/>
  <c r="EK799" i="6"/>
  <c r="EK804" i="6"/>
  <c r="EK809" i="6"/>
  <c r="EK814" i="6"/>
  <c r="EK819" i="6"/>
  <c r="EK824" i="6"/>
  <c r="EK832" i="6"/>
  <c r="EK847" i="6"/>
  <c r="EK854" i="6"/>
  <c r="EK860" i="6"/>
  <c r="EK866" i="6"/>
  <c r="EK871" i="6"/>
  <c r="EK876" i="6"/>
  <c r="EK532" i="6"/>
  <c r="AF536" i="6"/>
  <c r="AF539" i="6"/>
  <c r="AF544" i="6"/>
  <c r="AF549" i="6"/>
  <c r="AF554" i="6"/>
  <c r="AF559" i="6"/>
  <c r="AF564" i="6"/>
  <c r="AF569" i="6"/>
  <c r="AF574" i="6"/>
  <c r="AF579" i="6"/>
  <c r="AF584" i="6"/>
  <c r="AF589" i="6"/>
  <c r="AF594" i="6"/>
  <c r="AF599" i="6"/>
  <c r="AF604" i="6"/>
  <c r="AF609" i="6"/>
  <c r="AF615" i="6"/>
  <c r="AI615" i="6" s="1"/>
  <c r="AF619" i="6"/>
  <c r="AF624" i="6"/>
  <c r="AF629" i="6"/>
  <c r="AF634" i="6"/>
  <c r="AF644" i="6"/>
  <c r="AF649" i="6"/>
  <c r="AF659" i="6"/>
  <c r="AF664" i="6"/>
  <c r="AF669" i="6"/>
  <c r="AF674" i="6"/>
  <c r="AF679" i="6"/>
  <c r="AF684" i="6"/>
  <c r="AF689" i="6"/>
  <c r="AF694" i="6"/>
  <c r="AF699" i="6"/>
  <c r="AF704" i="6"/>
  <c r="AF709" i="6"/>
  <c r="AF714" i="6"/>
  <c r="AF719" i="6"/>
  <c r="AF724" i="6"/>
  <c r="AF729" i="6"/>
  <c r="AF734" i="6"/>
  <c r="AF739" i="6"/>
  <c r="AF744" i="6"/>
  <c r="AF749" i="6"/>
  <c r="AF754" i="6"/>
  <c r="AF759" i="6"/>
  <c r="AF764" i="6"/>
  <c r="AF769" i="6"/>
  <c r="AF774" i="6"/>
  <c r="AF779" i="6"/>
  <c r="AF784" i="6"/>
  <c r="AF789" i="6"/>
  <c r="AF794" i="6"/>
  <c r="AF799" i="6"/>
  <c r="AF804" i="6"/>
  <c r="AF809" i="6"/>
  <c r="AF814" i="6"/>
  <c r="AI814" i="6" s="1"/>
  <c r="AF819" i="6"/>
  <c r="AI819" i="6" s="1"/>
  <c r="AF824" i="6"/>
  <c r="AF832" i="6"/>
  <c r="AF847" i="6"/>
  <c r="AF854" i="6"/>
  <c r="AF860" i="6"/>
  <c r="AF866" i="6"/>
  <c r="AF871" i="6"/>
  <c r="AF876" i="6"/>
  <c r="AF532" i="6"/>
  <c r="AI511" i="6" l="1"/>
  <c r="DQ1174" i="6"/>
  <c r="DR1174" i="6"/>
  <c r="DR923" i="6"/>
  <c r="DR9" i="6" s="1"/>
  <c r="EK27" i="6"/>
  <c r="EK1174" i="6" s="1"/>
  <c r="EL1174" i="6"/>
  <c r="EJ1191" i="6"/>
  <c r="DQ9" i="6"/>
  <c r="EL1140" i="6"/>
  <c r="EY1145" i="6"/>
  <c r="DQ1190" i="6"/>
  <c r="EG1191" i="6"/>
  <c r="EH1191" i="6"/>
  <c r="EL794" i="6"/>
  <c r="EL694" i="6"/>
  <c r="EL809" i="6"/>
  <c r="EL729" i="6"/>
  <c r="EL669" i="6"/>
  <c r="EL609" i="6"/>
  <c r="EL549" i="6"/>
  <c r="EL876" i="6"/>
  <c r="EL854" i="6"/>
  <c r="EL824" i="6"/>
  <c r="EL804" i="6"/>
  <c r="EL784" i="6"/>
  <c r="EL764" i="6"/>
  <c r="EL744" i="6"/>
  <c r="EL724" i="6"/>
  <c r="EL704" i="6"/>
  <c r="EL664" i="6"/>
  <c r="EL644" i="6"/>
  <c r="EL624" i="6"/>
  <c r="EL604" i="6"/>
  <c r="EL584" i="6"/>
  <c r="EL564" i="6"/>
  <c r="EL544" i="6"/>
  <c r="EL871" i="6"/>
  <c r="EL847" i="6"/>
  <c r="EL819" i="6"/>
  <c r="EL799" i="6"/>
  <c r="EL779" i="6"/>
  <c r="EL759" i="6"/>
  <c r="EL739" i="6"/>
  <c r="EL719" i="6"/>
  <c r="EL699" i="6"/>
  <c r="EL679" i="6"/>
  <c r="EL659" i="6"/>
  <c r="EL619" i="6"/>
  <c r="EL599" i="6"/>
  <c r="EL579" i="6"/>
  <c r="EL559" i="6"/>
  <c r="EL539" i="6"/>
  <c r="EL866" i="6"/>
  <c r="EL774" i="6"/>
  <c r="EL714" i="6"/>
  <c r="EL674" i="6"/>
  <c r="EL634" i="6"/>
  <c r="EL615" i="6"/>
  <c r="EL594" i="6"/>
  <c r="EL574" i="6"/>
  <c r="EL554" i="6"/>
  <c r="EL536" i="6"/>
  <c r="EL754" i="6"/>
  <c r="EL860" i="6"/>
  <c r="EL789" i="6"/>
  <c r="EL709" i="6"/>
  <c r="EL629" i="6"/>
  <c r="EL569" i="6"/>
  <c r="EL814" i="6"/>
  <c r="EL734" i="6"/>
  <c r="EL532" i="6"/>
  <c r="EL832" i="6"/>
  <c r="EL769" i="6"/>
  <c r="EL749" i="6"/>
  <c r="EL689" i="6"/>
  <c r="EL649" i="6"/>
  <c r="EL589" i="6"/>
  <c r="EL684" i="6"/>
  <c r="CA532" i="6"/>
  <c r="CG532" i="6" s="1"/>
  <c r="BV1142" i="6"/>
  <c r="AI923" i="6" l="1"/>
  <c r="AI1196" i="6" s="1"/>
  <c r="EL1191" i="6"/>
  <c r="EY1142" i="6"/>
  <c r="CE1142" i="6"/>
  <c r="AG9" i="6"/>
  <c r="AI1175" i="6"/>
  <c r="BW1148" i="6"/>
  <c r="BW1142" i="6"/>
  <c r="CE1147" i="6"/>
  <c r="CE1192" i="6" s="1"/>
  <c r="BV1140" i="6"/>
  <c r="DC1042" i="6"/>
  <c r="DP1042" i="6" s="1"/>
  <c r="DO1042" i="6" s="1"/>
  <c r="DB1042" i="6"/>
  <c r="AI9" i="6" l="1"/>
  <c r="CA1148" i="6"/>
  <c r="BW1147" i="6"/>
  <c r="BW1192" i="6" s="1"/>
  <c r="EY1140" i="6"/>
  <c r="DK1042" i="6"/>
  <c r="EF1042" i="6" s="1"/>
  <c r="EF1020" i="6" s="1"/>
  <c r="DN1042" i="6"/>
  <c r="EZ1142" i="6"/>
  <c r="CF1142" i="6"/>
  <c r="EZ1148" i="6"/>
  <c r="EZ1147" i="6" s="1"/>
  <c r="EZ1192" i="6" s="1"/>
  <c r="CF1148" i="6"/>
  <c r="CF1147" i="6" s="1"/>
  <c r="CF1192" i="6" s="1"/>
  <c r="BW1140" i="6"/>
  <c r="EE1042" i="6" l="1"/>
  <c r="EY1191" i="6"/>
  <c r="DM1042" i="6"/>
  <c r="EZ1140" i="6"/>
  <c r="CA1147" i="6"/>
  <c r="CA1192" i="6" s="1"/>
  <c r="CG1148" i="6"/>
  <c r="CG1147" i="6" s="1"/>
  <c r="CG1192" i="6" s="1"/>
  <c r="EF1178" i="6" l="1"/>
  <c r="EZ1191" i="6"/>
  <c r="EY1043" i="6"/>
  <c r="BW1191" i="6" l="1"/>
  <c r="BV1191" i="6" l="1"/>
  <c r="EJ503" i="6" l="1"/>
  <c r="BU503" i="6"/>
  <c r="EI503" i="6"/>
  <c r="V503" i="6"/>
  <c r="W503" i="6" s="1"/>
  <c r="U503" i="6"/>
  <c r="EG503" i="6" s="1"/>
  <c r="EJ498" i="6"/>
  <c r="EI498" i="6"/>
  <c r="BU498" i="6"/>
  <c r="V498" i="6"/>
  <c r="EH498" i="6" s="1"/>
  <c r="U498" i="6"/>
  <c r="EG498" i="6" s="1"/>
  <c r="EJ478" i="6"/>
  <c r="BU478" i="6"/>
  <c r="EI478" i="6"/>
  <c r="V478" i="6"/>
  <c r="W478" i="6" s="1"/>
  <c r="U478" i="6"/>
  <c r="EG478" i="6" s="1"/>
  <c r="EJ473" i="6"/>
  <c r="EI473" i="6"/>
  <c r="BU473" i="6"/>
  <c r="V473" i="6"/>
  <c r="EH473" i="6" s="1"/>
  <c r="U473" i="6"/>
  <c r="EG473" i="6" s="1"/>
  <c r="EJ468" i="6"/>
  <c r="EI468" i="6"/>
  <c r="BU468" i="6"/>
  <c r="V468" i="6"/>
  <c r="EH468" i="6" s="1"/>
  <c r="U468" i="6"/>
  <c r="EG468" i="6" s="1"/>
  <c r="EJ458" i="6"/>
  <c r="EI458" i="6"/>
  <c r="BU458" i="6"/>
  <c r="V458" i="6"/>
  <c r="EH458" i="6" s="1"/>
  <c r="U458" i="6"/>
  <c r="EG458" i="6" s="1"/>
  <c r="EJ453" i="6"/>
  <c r="EI453" i="6"/>
  <c r="BU453" i="6"/>
  <c r="V453" i="6"/>
  <c r="EH453" i="6" s="1"/>
  <c r="U453" i="6"/>
  <c r="EG453" i="6" s="1"/>
  <c r="EJ448" i="6"/>
  <c r="BU448" i="6"/>
  <c r="EI448" i="6"/>
  <c r="V448" i="6"/>
  <c r="W448" i="6" s="1"/>
  <c r="U448" i="6"/>
  <c r="EG448" i="6" s="1"/>
  <c r="W453" i="6" l="1"/>
  <c r="W498" i="6"/>
  <c r="W458" i="6"/>
  <c r="W468" i="6"/>
  <c r="W473" i="6"/>
  <c r="BW503" i="6"/>
  <c r="EH503" i="6"/>
  <c r="BW498" i="6"/>
  <c r="BW478" i="6"/>
  <c r="EH478" i="6"/>
  <c r="BW473" i="6"/>
  <c r="BW468" i="6"/>
  <c r="BW458" i="6"/>
  <c r="BW453" i="6"/>
  <c r="BW448" i="6"/>
  <c r="EH448" i="6"/>
  <c r="DM1043" i="6"/>
  <c r="DM1020" i="6" s="1"/>
  <c r="DN1043" i="6"/>
  <c r="DN1020" i="6" s="1"/>
  <c r="EZ458" i="6" l="1"/>
  <c r="CF458" i="6"/>
  <c r="EZ468" i="6"/>
  <c r="CF468" i="6"/>
  <c r="EZ498" i="6"/>
  <c r="CF498" i="6"/>
  <c r="EZ448" i="6"/>
  <c r="CF448" i="6"/>
  <c r="EZ473" i="6"/>
  <c r="CF473" i="6"/>
  <c r="EZ453" i="6"/>
  <c r="CF453" i="6"/>
  <c r="EZ503" i="6"/>
  <c r="CF503" i="6"/>
  <c r="EZ478" i="6"/>
  <c r="CF478" i="6"/>
  <c r="CA503" i="6"/>
  <c r="CG503" i="6" s="1"/>
  <c r="CA498" i="6"/>
  <c r="CG498" i="6" s="1"/>
  <c r="CA478" i="6"/>
  <c r="CG478" i="6" s="1"/>
  <c r="CA473" i="6"/>
  <c r="CG473" i="6" s="1"/>
  <c r="CA468" i="6"/>
  <c r="CG468" i="6" s="1"/>
  <c r="CA458" i="6"/>
  <c r="CG458" i="6" s="1"/>
  <c r="CA453" i="6"/>
  <c r="CG453" i="6" s="1"/>
  <c r="CA448" i="6"/>
  <c r="CG448" i="6" s="1"/>
  <c r="EI1040" i="6"/>
  <c r="V1040" i="6"/>
  <c r="EY1040" i="6" l="1"/>
  <c r="EG1040" i="6"/>
  <c r="EH1040" i="6"/>
  <c r="W1040" i="6"/>
  <c r="BW1040" i="6"/>
  <c r="AB1040" i="6"/>
  <c r="AC1040" i="6" s="1"/>
  <c r="EZ1040" i="6" l="1"/>
  <c r="CF1040" i="6"/>
  <c r="CA1040" i="6"/>
  <c r="CG1040" i="6" s="1"/>
  <c r="EJ1040" i="6"/>
  <c r="DP518" i="6" l="1"/>
  <c r="DP512" i="6" l="1"/>
  <c r="DN1129" i="6"/>
  <c r="DM1129" i="6"/>
  <c r="DN996" i="6" l="1"/>
  <c r="DM996" i="6" s="1"/>
  <c r="DM993" i="6" s="1"/>
  <c r="DP996" i="6"/>
  <c r="DO996" i="6" s="1"/>
  <c r="DP935" i="6"/>
  <c r="DQ935" i="6" l="1"/>
  <c r="EL935" i="6" s="1"/>
  <c r="EK935" i="6"/>
  <c r="DC1132" i="6"/>
  <c r="DK1132" i="6" s="1"/>
  <c r="EF1132" i="6" s="1"/>
  <c r="AV1132" i="6"/>
  <c r="AY1132" i="6" s="1"/>
  <c r="AP1132" i="6"/>
  <c r="AS1132" i="6" s="1"/>
  <c r="AJ1132" i="6"/>
  <c r="AM1132" i="6" s="1"/>
  <c r="AD1132" i="6"/>
  <c r="AA1132" i="6"/>
  <c r="AB1132" i="6" s="1"/>
  <c r="AC1132" i="6" s="1"/>
  <c r="U1132" i="6"/>
  <c r="V1132" i="6" s="1"/>
  <c r="BW1109" i="6"/>
  <c r="CF1109" i="6" s="1"/>
  <c r="AA1109" i="6"/>
  <c r="AB1109" i="6" s="1"/>
  <c r="AC1109" i="6" s="1"/>
  <c r="U1109" i="6"/>
  <c r="V1109" i="6" s="1"/>
  <c r="W1109" i="6" s="1"/>
  <c r="EF1129" i="6" l="1"/>
  <c r="EF1187" i="6" s="1"/>
  <c r="EE1132" i="6"/>
  <c r="EE1129" i="6" s="1"/>
  <c r="EE1187" i="6" s="1"/>
  <c r="BV1132" i="6"/>
  <c r="CE1132" i="6" s="1"/>
  <c r="EM1132" i="6"/>
  <c r="EM1129" i="6" s="1"/>
  <c r="AZ1132" i="6"/>
  <c r="ER1132" i="6" s="1"/>
  <c r="EQ1132" i="6"/>
  <c r="AT1132" i="6"/>
  <c r="EO1132" i="6"/>
  <c r="AM1129" i="6"/>
  <c r="AN1132" i="6"/>
  <c r="AO1132" i="6" s="1"/>
  <c r="DP1132" i="6"/>
  <c r="DO1132" i="6" s="1"/>
  <c r="EJ1132" i="6" s="1"/>
  <c r="AG1132" i="6"/>
  <c r="EH1132" i="6"/>
  <c r="W1132" i="6"/>
  <c r="EG1132" i="6"/>
  <c r="CA1109" i="6"/>
  <c r="CG1109" i="6" s="1"/>
  <c r="EM1187" i="6" l="1"/>
  <c r="AM1187" i="6"/>
  <c r="EN1132" i="6"/>
  <c r="EN1129" i="6" s="1"/>
  <c r="DP1129" i="6"/>
  <c r="EY1132" i="6"/>
  <c r="EY1129" i="6" s="1"/>
  <c r="EY1187" i="6" s="1"/>
  <c r="BA1132" i="6"/>
  <c r="AU1132" i="6"/>
  <c r="EP1132" i="6"/>
  <c r="AO1129" i="6"/>
  <c r="AN1129" i="6"/>
  <c r="BV1129" i="6"/>
  <c r="EI1132" i="6"/>
  <c r="BW1132" i="6"/>
  <c r="CF1132" i="6" s="1"/>
  <c r="AH1132" i="6"/>
  <c r="AG1129" i="6"/>
  <c r="AG1187" i="6" s="1"/>
  <c r="EK1132" i="6"/>
  <c r="EK1129" i="6" s="1"/>
  <c r="BW1131" i="6"/>
  <c r="CF1131" i="6" s="1"/>
  <c r="AV1131" i="6"/>
  <c r="EQ1131" i="6" s="1"/>
  <c r="EQ1129" i="6" s="1"/>
  <c r="AP1131" i="6"/>
  <c r="EO1131" i="6" s="1"/>
  <c r="EO1129" i="6" s="1"/>
  <c r="AJ1131" i="6"/>
  <c r="AD1131" i="6"/>
  <c r="EK1187" i="6" l="1"/>
  <c r="EN1187" i="6"/>
  <c r="AI1132" i="6"/>
  <c r="AN1187" i="6"/>
  <c r="AO1187" i="6"/>
  <c r="EZ1132" i="6"/>
  <c r="EO1187" i="6"/>
  <c r="EQ1187" i="6"/>
  <c r="AT1131" i="6"/>
  <c r="EP1131" i="6" s="1"/>
  <c r="EP1129" i="6" s="1"/>
  <c r="AS1129" i="6"/>
  <c r="AZ1131" i="6"/>
  <c r="ER1131" i="6" s="1"/>
  <c r="ER1129" i="6" s="1"/>
  <c r="AY1129" i="6"/>
  <c r="EZ1131" i="6"/>
  <c r="CA1132" i="6"/>
  <c r="CG1132" i="6" s="1"/>
  <c r="AH1129" i="6"/>
  <c r="AH1187" i="6" s="1"/>
  <c r="EL1132" i="6"/>
  <c r="EL1129" i="6" s="1"/>
  <c r="BV1120" i="6"/>
  <c r="AA1120" i="6"/>
  <c r="EI1120" i="6" s="1"/>
  <c r="U1120" i="6"/>
  <c r="V1120" i="6" s="1"/>
  <c r="W1120" i="6" s="1"/>
  <c r="DO1097" i="6"/>
  <c r="DP1097" i="6" s="1"/>
  <c r="U1097" i="6"/>
  <c r="EG1097" i="6" s="1"/>
  <c r="AS1187" i="6" l="1"/>
  <c r="EL1187" i="6"/>
  <c r="AY1187" i="6"/>
  <c r="AI1129" i="6"/>
  <c r="AI1187" i="6" s="1"/>
  <c r="EQ1097" i="6"/>
  <c r="EQ1095" i="6" s="1"/>
  <c r="EO1097" i="6"/>
  <c r="EO1095" i="6" s="1"/>
  <c r="EM1097" i="6"/>
  <c r="EM1095" i="6" s="1"/>
  <c r="EY1120" i="6"/>
  <c r="CE1120" i="6"/>
  <c r="EZ1129" i="6"/>
  <c r="EZ1187" i="6" s="1"/>
  <c r="ER1187" i="6"/>
  <c r="EP1187" i="6"/>
  <c r="AT1097" i="6"/>
  <c r="AT1095" i="6" s="1"/>
  <c r="AN1097" i="6"/>
  <c r="AN1095" i="6" s="1"/>
  <c r="AZ1097" i="6"/>
  <c r="AZ1095" i="6" s="1"/>
  <c r="BA1131" i="6"/>
  <c r="BA1129" i="6" s="1"/>
  <c r="AZ1129" i="6"/>
  <c r="AU1131" i="6"/>
  <c r="AU1129" i="6" s="1"/>
  <c r="AT1129" i="6"/>
  <c r="CE1097" i="6"/>
  <c r="AH1097" i="6"/>
  <c r="AH1095" i="6" s="1"/>
  <c r="AG1176" i="6"/>
  <c r="EK1097" i="6"/>
  <c r="EK1095" i="6" s="1"/>
  <c r="AB1097" i="6"/>
  <c r="AC1097" i="6" s="1"/>
  <c r="BW1120" i="6"/>
  <c r="AB1120" i="6"/>
  <c r="AC1120" i="6" s="1"/>
  <c r="V1097" i="6"/>
  <c r="BA1187" i="6" l="1"/>
  <c r="AT1187" i="6"/>
  <c r="AU1187" i="6"/>
  <c r="AZ1187" i="6"/>
  <c r="EM1176" i="6"/>
  <c r="AI1097" i="6"/>
  <c r="AI1095" i="6" s="1"/>
  <c r="AO1097" i="6"/>
  <c r="AO1095" i="6" s="1"/>
  <c r="AH1176" i="6"/>
  <c r="ER1097" i="6"/>
  <c r="ER1095" i="6" s="1"/>
  <c r="EK1176" i="6"/>
  <c r="EN1097" i="6"/>
  <c r="EN1095" i="6" s="1"/>
  <c r="EP1097" i="6"/>
  <c r="EP1095" i="6" s="1"/>
  <c r="EZ1120" i="6"/>
  <c r="CF1120" i="6"/>
  <c r="BA1097" i="6"/>
  <c r="BA1095" i="6" s="1"/>
  <c r="AS1176" i="6"/>
  <c r="AY1176" i="6"/>
  <c r="AM1176" i="6"/>
  <c r="AU1097" i="6"/>
  <c r="AU1095" i="6" s="1"/>
  <c r="EY1097" i="6"/>
  <c r="EI1097" i="6"/>
  <c r="BW1097" i="6"/>
  <c r="EL1097" i="6"/>
  <c r="EL1095" i="6" s="1"/>
  <c r="EJ1097" i="6"/>
  <c r="EJ1120" i="6"/>
  <c r="CA1120" i="6"/>
  <c r="CG1120" i="6" s="1"/>
  <c r="EH1097" i="6"/>
  <c r="W1097" i="6"/>
  <c r="AI1176" i="6" l="1"/>
  <c r="EQ1176" i="6"/>
  <c r="EO1176" i="6"/>
  <c r="CF1097" i="6"/>
  <c r="EZ1097" i="6"/>
  <c r="EL1176" i="6"/>
  <c r="AT1176" i="6"/>
  <c r="AN1176" i="6"/>
  <c r="AZ1176" i="6"/>
  <c r="AU1176" i="6"/>
  <c r="AO1176" i="6"/>
  <c r="CA1097" i="6"/>
  <c r="CG1097" i="6" s="1"/>
  <c r="DP1021" i="6"/>
  <c r="DP1022" i="6"/>
  <c r="DO1022" i="6" s="1"/>
  <c r="DP1023" i="6"/>
  <c r="DO1023" i="6" s="1"/>
  <c r="DP1025" i="6"/>
  <c r="DO1025" i="6" s="1"/>
  <c r="CE1025" i="6"/>
  <c r="AA1023" i="6"/>
  <c r="AB1023" i="6" s="1"/>
  <c r="AC1023" i="6" s="1"/>
  <c r="AB1025" i="6"/>
  <c r="AC1025" i="6" s="1"/>
  <c r="U1023" i="6"/>
  <c r="V1023" i="6" s="1"/>
  <c r="U1024" i="6"/>
  <c r="V1024" i="6" s="1"/>
  <c r="U1025" i="6"/>
  <c r="EG1025" i="6" s="1"/>
  <c r="U1022" i="6"/>
  <c r="BA1176" i="6" l="1"/>
  <c r="ER1176" i="6"/>
  <c r="EN1176" i="6"/>
  <c r="EP1176" i="6"/>
  <c r="DO1021" i="6"/>
  <c r="BW1025" i="6"/>
  <c r="CF1025" i="6" s="1"/>
  <c r="EY1025" i="6"/>
  <c r="V1025" i="6"/>
  <c r="EH1025" i="6" s="1"/>
  <c r="EI1025" i="6"/>
  <c r="EJ1025" i="6"/>
  <c r="CA1025" i="6" l="1"/>
  <c r="CG1025" i="6" s="1"/>
  <c r="EZ1025" i="6"/>
  <c r="DP1024" i="6"/>
  <c r="DP1020" i="6" s="1"/>
  <c r="DO1024" i="6" l="1"/>
  <c r="BV1024" i="6"/>
  <c r="EY1024" i="6" l="1"/>
  <c r="CE1024" i="6"/>
  <c r="DP1127" i="6"/>
  <c r="DO1127" i="6" s="1"/>
  <c r="DP1096" i="6" l="1"/>
  <c r="EI1096" i="6" s="1"/>
  <c r="EI1095" i="6" s="1"/>
  <c r="DO1095" i="6"/>
  <c r="DO1130" i="6"/>
  <c r="DO1129" i="6" s="1"/>
  <c r="U1088" i="6"/>
  <c r="EG1088" i="6" s="1"/>
  <c r="DP1088" i="6"/>
  <c r="DO1088" i="6" s="1"/>
  <c r="DP1087" i="6"/>
  <c r="DO1087" i="6" s="1"/>
  <c r="DO1086" i="6"/>
  <c r="DO1085" i="6" l="1"/>
  <c r="DP1095" i="6"/>
  <c r="EG1094" i="6" l="1"/>
  <c r="EH1094" i="6"/>
  <c r="BV1093" i="6"/>
  <c r="CE1093" i="6" s="1"/>
  <c r="BW1093" i="6" l="1"/>
  <c r="CF1093" i="6" s="1"/>
  <c r="DO1118" i="6" l="1"/>
  <c r="EE1118" i="6" s="1"/>
  <c r="EF1118" i="6" l="1"/>
  <c r="EF1117" i="6" s="1"/>
  <c r="EE1117" i="6"/>
  <c r="DP1118" i="6"/>
  <c r="DP1117" i="6" s="1"/>
  <c r="DP1185" i="6" s="1"/>
  <c r="DP1184" i="6"/>
  <c r="DO1184" i="6"/>
  <c r="DN1184" i="6"/>
  <c r="DM1184" i="6"/>
  <c r="EH1185" i="6"/>
  <c r="EG1185" i="6"/>
  <c r="DO1117" i="6"/>
  <c r="DO1185" i="6" s="1"/>
  <c r="DN1117" i="6"/>
  <c r="DN1185" i="6" s="1"/>
  <c r="DM1117" i="6"/>
  <c r="EE1185" i="6" l="1"/>
  <c r="EF1185" i="6"/>
  <c r="U1131" i="6"/>
  <c r="BV1110" i="6"/>
  <c r="BV1107" i="6" s="1"/>
  <c r="AA1110" i="6"/>
  <c r="AB1110" i="6" s="1"/>
  <c r="AC1110" i="6" s="1"/>
  <c r="U1110" i="6"/>
  <c r="V1110" i="6" s="1"/>
  <c r="BV1184" i="6" l="1"/>
  <c r="CE1110" i="6"/>
  <c r="CE1107" i="6" s="1"/>
  <c r="EY1110" i="6"/>
  <c r="EY1107" i="6" s="1"/>
  <c r="W1110" i="6"/>
  <c r="EH1110" i="6"/>
  <c r="EH1107" i="6" s="1"/>
  <c r="V1131" i="6"/>
  <c r="EG1131" i="6"/>
  <c r="EG1129" i="6" s="1"/>
  <c r="EJ1131" i="6"/>
  <c r="EJ1129" i="6" s="1"/>
  <c r="EI1131" i="6"/>
  <c r="EI1129" i="6" s="1"/>
  <c r="CE1140" i="6"/>
  <c r="EG1110" i="6"/>
  <c r="EG1107" i="6" s="1"/>
  <c r="EI1110" i="6"/>
  <c r="EI1107" i="6" s="1"/>
  <c r="BW1110" i="6"/>
  <c r="CF1110" i="6" s="1"/>
  <c r="DP1137" i="6"/>
  <c r="EY1184" i="6" l="1"/>
  <c r="CE1191" i="6"/>
  <c r="EH1184" i="6"/>
  <c r="EZ1110" i="6"/>
  <c r="EZ1107" i="6" s="1"/>
  <c r="W1131" i="6"/>
  <c r="EH1131" i="6"/>
  <c r="EH1129" i="6" s="1"/>
  <c r="EI1184" i="6"/>
  <c r="EJ1110" i="6"/>
  <c r="EJ1107" i="6" s="1"/>
  <c r="CF1140" i="6"/>
  <c r="CA1131" i="6"/>
  <c r="CG1131" i="6" s="1"/>
  <c r="CA1110" i="6"/>
  <c r="CG1110" i="6" s="1"/>
  <c r="DC294" i="6"/>
  <c r="DO294" i="6" s="1"/>
  <c r="DP294" i="6" s="1"/>
  <c r="DN294" i="6"/>
  <c r="DM285" i="6"/>
  <c r="DK294" i="6"/>
  <c r="EE294" i="6" s="1"/>
  <c r="EF294" i="6" s="1"/>
  <c r="DC269" i="6"/>
  <c r="DO269" i="6" s="1"/>
  <c r="DP269" i="6" s="1"/>
  <c r="DO293" i="6"/>
  <c r="DP293" i="6" s="1"/>
  <c r="DN293" i="6"/>
  <c r="DK293" i="6"/>
  <c r="EE293" i="6" s="1"/>
  <c r="EF293" i="6" s="1"/>
  <c r="CP293" i="6"/>
  <c r="CO293" i="6"/>
  <c r="DC285" i="6"/>
  <c r="DO285" i="6" s="1"/>
  <c r="DP285" i="6" s="1"/>
  <c r="DK285" i="6"/>
  <c r="EE285" i="6" s="1"/>
  <c r="EF285" i="6" s="1"/>
  <c r="DO284" i="6"/>
  <c r="DP284" i="6" s="1"/>
  <c r="DN284" i="6"/>
  <c r="DK284" i="6"/>
  <c r="EE284" i="6" s="1"/>
  <c r="EF284" i="6" s="1"/>
  <c r="CP284" i="6"/>
  <c r="CO284" i="6"/>
  <c r="DC277" i="6"/>
  <c r="DO277" i="6" s="1"/>
  <c r="DP277" i="6" s="1"/>
  <c r="DM277" i="6"/>
  <c r="DK277" i="6"/>
  <c r="EE277" i="6" s="1"/>
  <c r="EF277" i="6" s="1"/>
  <c r="DO276" i="6"/>
  <c r="DP276" i="6" s="1"/>
  <c r="DM276" i="6"/>
  <c r="DK276" i="6"/>
  <c r="EE276" i="6" s="1"/>
  <c r="EF276" i="6" s="1"/>
  <c r="EG257" i="6"/>
  <c r="DN269" i="6"/>
  <c r="DK269" i="6"/>
  <c r="EE269" i="6" s="1"/>
  <c r="EF269" i="6" s="1"/>
  <c r="DO268" i="6"/>
  <c r="DP268" i="6" s="1"/>
  <c r="DK268" i="6"/>
  <c r="EE268" i="6" s="1"/>
  <c r="EF268" i="6" s="1"/>
  <c r="DC260" i="6"/>
  <c r="DO260" i="6" s="1"/>
  <c r="DP260" i="6" s="1"/>
  <c r="DN260" i="6"/>
  <c r="EG260" i="6" s="1"/>
  <c r="DK260" i="6"/>
  <c r="EE260" i="6" s="1"/>
  <c r="EF260" i="6" s="1"/>
  <c r="CO260" i="6"/>
  <c r="CP260" i="6"/>
  <c r="DO259" i="6"/>
  <c r="DP259" i="6" s="1"/>
  <c r="DM259" i="6"/>
  <c r="DK259" i="6"/>
  <c r="EE259" i="6" s="1"/>
  <c r="CP259" i="6"/>
  <c r="CO259" i="6"/>
  <c r="DC252" i="6"/>
  <c r="DO252" i="6" s="1"/>
  <c r="DP252" i="6" s="1"/>
  <c r="DN252" i="6"/>
  <c r="DO251" i="6"/>
  <c r="EF259" i="6" l="1"/>
  <c r="EF247" i="6" s="1"/>
  <c r="EE247" i="6"/>
  <c r="DP251" i="6"/>
  <c r="CF1191" i="6"/>
  <c r="EZ1184" i="6"/>
  <c r="EJ1184" i="6"/>
  <c r="DM269" i="6"/>
  <c r="DN285" i="6"/>
  <c r="DM260" i="6"/>
  <c r="EH260" i="6" s="1"/>
  <c r="DM284" i="6"/>
  <c r="DN277" i="6"/>
  <c r="DN276" i="6"/>
  <c r="DM293" i="6"/>
  <c r="DM294" i="6"/>
  <c r="DN268" i="6"/>
  <c r="DM268" i="6"/>
  <c r="DB251" i="6"/>
  <c r="DM252" i="6"/>
  <c r="DN259" i="6"/>
  <c r="EG259" i="6" s="1"/>
  <c r="EY935" i="6"/>
  <c r="DM251" i="6" l="1"/>
  <c r="DM247" i="6" s="1"/>
  <c r="DN251" i="6"/>
  <c r="DN247" i="6" s="1"/>
  <c r="K28" i="8"/>
  <c r="J27" i="8"/>
  <c r="CA1082" i="6" l="1"/>
  <c r="CG1082" i="6" s="1"/>
  <c r="CA1072" i="6"/>
  <c r="CG1072" i="6" s="1"/>
  <c r="CA1047" i="6"/>
  <c r="CG1047" i="6" s="1"/>
  <c r="CA1044" i="6"/>
  <c r="CG1044" i="6" s="1"/>
  <c r="CA1043" i="6"/>
  <c r="CG1043" i="6" s="1"/>
  <c r="CA935" i="6"/>
  <c r="CG935" i="6" s="1"/>
  <c r="CA931" i="6"/>
  <c r="CG931" i="6" s="1"/>
  <c r="CA887" i="6"/>
  <c r="CA521" i="6"/>
  <c r="CG521" i="6" s="1"/>
  <c r="CA520" i="6"/>
  <c r="CG520" i="6" s="1"/>
  <c r="CA439" i="6"/>
  <c r="CG439" i="6" s="1"/>
  <c r="CA434" i="6"/>
  <c r="CG434" i="6" s="1"/>
  <c r="CA429" i="6"/>
  <c r="CG429" i="6" s="1"/>
  <c r="CA424" i="6"/>
  <c r="CG424" i="6" s="1"/>
  <c r="CA419" i="6"/>
  <c r="CG419" i="6" s="1"/>
  <c r="CA414" i="6"/>
  <c r="CG414" i="6" s="1"/>
  <c r="CA404" i="6"/>
  <c r="CG404" i="6" s="1"/>
  <c r="CA399" i="6"/>
  <c r="CG399" i="6" s="1"/>
  <c r="CA394" i="6"/>
  <c r="CG394" i="6" s="1"/>
  <c r="CA388" i="6"/>
  <c r="CA384" i="6"/>
  <c r="CG384" i="6" s="1"/>
  <c r="CA383" i="6"/>
  <c r="CG383" i="6" s="1"/>
  <c r="CA380" i="6"/>
  <c r="CG380" i="6" s="1"/>
  <c r="CA377" i="6"/>
  <c r="CG377" i="6" s="1"/>
  <c r="CA374" i="6"/>
  <c r="CG374" i="6" s="1"/>
  <c r="CA372" i="6"/>
  <c r="CG372" i="6" s="1"/>
  <c r="CA371" i="6"/>
  <c r="CA367" i="6"/>
  <c r="CG367" i="6" s="1"/>
  <c r="CA366" i="6"/>
  <c r="CG366" i="6" s="1"/>
  <c r="CA362" i="6"/>
  <c r="CG362" i="6" s="1"/>
  <c r="CA361" i="6"/>
  <c r="CG361" i="6" s="1"/>
  <c r="CA356" i="6"/>
  <c r="CG356" i="6" s="1"/>
  <c r="CA351" i="6"/>
  <c r="CG351" i="6" s="1"/>
  <c r="CA346" i="6"/>
  <c r="CG346" i="6" s="1"/>
  <c r="CA341" i="6"/>
  <c r="CG341" i="6" s="1"/>
  <c r="CA336" i="6"/>
  <c r="CG336" i="6" s="1"/>
  <c r="CA331" i="6"/>
  <c r="CG331" i="6" s="1"/>
  <c r="CA326" i="6"/>
  <c r="CG326" i="6" s="1"/>
  <c r="CA321" i="6"/>
  <c r="CG321" i="6" s="1"/>
  <c r="CA320" i="6"/>
  <c r="CG320" i="6" s="1"/>
  <c r="CA316" i="6"/>
  <c r="CG316" i="6" s="1"/>
  <c r="CA315" i="6"/>
  <c r="CG315" i="6" s="1"/>
  <c r="CA311" i="6"/>
  <c r="CG311" i="6" s="1"/>
  <c r="CA310" i="6"/>
  <c r="CG310" i="6" s="1"/>
  <c r="CA306" i="6"/>
  <c r="CG306" i="6" s="1"/>
  <c r="CA305" i="6"/>
  <c r="CG305" i="6" s="1"/>
  <c r="CA302" i="6"/>
  <c r="CG302" i="6" s="1"/>
  <c r="CA301" i="6"/>
  <c r="CG301" i="6" s="1"/>
  <c r="CA292" i="6"/>
  <c r="CG292" i="6" s="1"/>
  <c r="CA291" i="6"/>
  <c r="CG291" i="6" s="1"/>
  <c r="CA290" i="6"/>
  <c r="CG290" i="6" s="1"/>
  <c r="CA283" i="6"/>
  <c r="CG283" i="6" s="1"/>
  <c r="CA282" i="6"/>
  <c r="CG282" i="6" s="1"/>
  <c r="CA281" i="6"/>
  <c r="CG281" i="6" s="1"/>
  <c r="CA275" i="6"/>
  <c r="CG275" i="6" s="1"/>
  <c r="CA274" i="6"/>
  <c r="CG274" i="6" s="1"/>
  <c r="CA273" i="6"/>
  <c r="CG273" i="6" s="1"/>
  <c r="CA267" i="6"/>
  <c r="CG267" i="6" s="1"/>
  <c r="CA266" i="6"/>
  <c r="CG266" i="6" s="1"/>
  <c r="CA265" i="6"/>
  <c r="CG265" i="6" s="1"/>
  <c r="CA258" i="6"/>
  <c r="CG258" i="6" s="1"/>
  <c r="CA257" i="6"/>
  <c r="CG257" i="6" s="1"/>
  <c r="CA256" i="6"/>
  <c r="CG256" i="6" s="1"/>
  <c r="CA250" i="6"/>
  <c r="CG250" i="6" s="1"/>
  <c r="CA249" i="6"/>
  <c r="CG249" i="6" s="1"/>
  <c r="CA248" i="6"/>
  <c r="CA244" i="6"/>
  <c r="CG244" i="6" s="1"/>
  <c r="CA242" i="6"/>
  <c r="CG242" i="6" s="1"/>
  <c r="CA240" i="6"/>
  <c r="CG240" i="6" s="1"/>
  <c r="CA238" i="6"/>
  <c r="CG238" i="6" s="1"/>
  <c r="CA236" i="6"/>
  <c r="CG236" i="6" s="1"/>
  <c r="CA231" i="6"/>
  <c r="CG231" i="6" s="1"/>
  <c r="CA230" i="6"/>
  <c r="CG230" i="6" s="1"/>
  <c r="CA229" i="6"/>
  <c r="CG229" i="6" s="1"/>
  <c r="CA228" i="6"/>
  <c r="CG228" i="6" s="1"/>
  <c r="CA222" i="6"/>
  <c r="CG222" i="6" s="1"/>
  <c r="CA221" i="6"/>
  <c r="CG221" i="6" s="1"/>
  <c r="CA217" i="6"/>
  <c r="CG217" i="6" s="1"/>
  <c r="CA216" i="6"/>
  <c r="CG216" i="6" s="1"/>
  <c r="CA215" i="6"/>
  <c r="CG215" i="6" s="1"/>
  <c r="CA210" i="6"/>
  <c r="CG210" i="6" s="1"/>
  <c r="CA209" i="6"/>
  <c r="CG209" i="6" s="1"/>
  <c r="CA208" i="6"/>
  <c r="CA205" i="6"/>
  <c r="CG205" i="6" s="1"/>
  <c r="CA204" i="6"/>
  <c r="CG204" i="6" s="1"/>
  <c r="CA201" i="6"/>
  <c r="CG201" i="6" s="1"/>
  <c r="CA200" i="6"/>
  <c r="CG200" i="6" s="1"/>
  <c r="CA197" i="6"/>
  <c r="CG197" i="6" s="1"/>
  <c r="CA196" i="6"/>
  <c r="CG196" i="6" s="1"/>
  <c r="CA193" i="6"/>
  <c r="CG193" i="6" s="1"/>
  <c r="CA192" i="6"/>
  <c r="CG192" i="6" s="1"/>
  <c r="CA189" i="6"/>
  <c r="CG189" i="6" s="1"/>
  <c r="CA188" i="6"/>
  <c r="CG188" i="6" s="1"/>
  <c r="CA185" i="6"/>
  <c r="CG185" i="6" s="1"/>
  <c r="CA184" i="6"/>
  <c r="CG184" i="6" s="1"/>
  <c r="CA181" i="6"/>
  <c r="CG181" i="6" s="1"/>
  <c r="CA180" i="6"/>
  <c r="CG180" i="6" s="1"/>
  <c r="CA177" i="6"/>
  <c r="CG177" i="6" s="1"/>
  <c r="CA173" i="6"/>
  <c r="CG173" i="6" s="1"/>
  <c r="CA172" i="6"/>
  <c r="CG172" i="6" s="1"/>
  <c r="CA155" i="6"/>
  <c r="CG155" i="6" s="1"/>
  <c r="CA152" i="6"/>
  <c r="CG152" i="6" s="1"/>
  <c r="CA149" i="6"/>
  <c r="CG149" i="6" s="1"/>
  <c r="CA146" i="6"/>
  <c r="CG146" i="6" s="1"/>
  <c r="CA143" i="6"/>
  <c r="CG143" i="6" s="1"/>
  <c r="CA142" i="6"/>
  <c r="CG142" i="6" s="1"/>
  <c r="CA139" i="6"/>
  <c r="CG139" i="6" s="1"/>
  <c r="CA138" i="6"/>
  <c r="CG138" i="6" s="1"/>
  <c r="CA135" i="6"/>
  <c r="CG135" i="6" s="1"/>
  <c r="CA129" i="6"/>
  <c r="CG129" i="6" s="1"/>
  <c r="CA128" i="6"/>
  <c r="CG128" i="6" s="1"/>
  <c r="CA124" i="6"/>
  <c r="CG124" i="6" s="1"/>
  <c r="CA123" i="6"/>
  <c r="CG123" i="6" s="1"/>
  <c r="CA119" i="6"/>
  <c r="CG119" i="6" s="1"/>
  <c r="CA118" i="6"/>
  <c r="CG118" i="6" s="1"/>
  <c r="CA115" i="6"/>
  <c r="CG115" i="6" s="1"/>
  <c r="CA114" i="6"/>
  <c r="CG114" i="6" s="1"/>
  <c r="CA111" i="6"/>
  <c r="CG111" i="6" s="1"/>
  <c r="CA110" i="6"/>
  <c r="CG110" i="6" s="1"/>
  <c r="CA104" i="6"/>
  <c r="CG104" i="6" s="1"/>
  <c r="CA100" i="6"/>
  <c r="CG100" i="6" s="1"/>
  <c r="CA99" i="6"/>
  <c r="CG99" i="6" s="1"/>
  <c r="CA96" i="6"/>
  <c r="CG96" i="6" s="1"/>
  <c r="CA94" i="6"/>
  <c r="CG94" i="6" s="1"/>
  <c r="CA90" i="6"/>
  <c r="CG90" i="6" s="1"/>
  <c r="CA84" i="6"/>
  <c r="CG84" i="6" s="1"/>
  <c r="CA80" i="6"/>
  <c r="CG80" i="6" s="1"/>
  <c r="CA76" i="6"/>
  <c r="CG76" i="6" s="1"/>
  <c r="CA68" i="6"/>
  <c r="CG68" i="6" s="1"/>
  <c r="CA61" i="6"/>
  <c r="CG61" i="6" s="1"/>
  <c r="CA56" i="6"/>
  <c r="CG56" i="6" s="1"/>
  <c r="CA55" i="6"/>
  <c r="CG55" i="6" s="1"/>
  <c r="CA52" i="6"/>
  <c r="CG52" i="6" s="1"/>
  <c r="CA51" i="6"/>
  <c r="CG51" i="6" s="1"/>
  <c r="CA48" i="6"/>
  <c r="CG48" i="6" s="1"/>
  <c r="CA47" i="6"/>
  <c r="CG47" i="6" s="1"/>
  <c r="CA44" i="6"/>
  <c r="CG44" i="6" s="1"/>
  <c r="CA43" i="6"/>
  <c r="CG43" i="6" s="1"/>
  <c r="CA38" i="6"/>
  <c r="CG38" i="6" s="1"/>
  <c r="CA37" i="6"/>
  <c r="CG37" i="6" s="1"/>
  <c r="CA34" i="6"/>
  <c r="CG34" i="6" s="1"/>
  <c r="CA28" i="6"/>
  <c r="CA25" i="6"/>
  <c r="CG25" i="6" s="1"/>
  <c r="CA23" i="6"/>
  <c r="CG23" i="6" s="1"/>
  <c r="CA21" i="6"/>
  <c r="CG21" i="6" s="1"/>
  <c r="CA19" i="6"/>
  <c r="CG19" i="6" s="1"/>
  <c r="CA17" i="6"/>
  <c r="CG17" i="6" s="1"/>
  <c r="CA15" i="6"/>
  <c r="CG15" i="6" s="1"/>
  <c r="CG388" i="6" l="1"/>
  <c r="CG248" i="6"/>
  <c r="CG887" i="6"/>
  <c r="CG371" i="6"/>
  <c r="CG28" i="6"/>
  <c r="CG208" i="6"/>
  <c r="EY252" i="6" l="1"/>
  <c r="CE252" i="6"/>
  <c r="EI293" i="6"/>
  <c r="EJ293" i="6"/>
  <c r="CE294" i="6"/>
  <c r="W294" i="6"/>
  <c r="EG294" i="6"/>
  <c r="EH293" i="6"/>
  <c r="EG293" i="6"/>
  <c r="CE285" i="6"/>
  <c r="CE284" i="6"/>
  <c r="EI284" i="6"/>
  <c r="Y285" i="6"/>
  <c r="EI285" i="6" s="1"/>
  <c r="W285" i="6"/>
  <c r="EG285" i="6"/>
  <c r="EH284" i="6"/>
  <c r="EG284" i="6"/>
  <c r="EG277" i="6"/>
  <c r="EH276" i="6"/>
  <c r="EG276" i="6"/>
  <c r="AC277" i="6"/>
  <c r="EI277" i="6"/>
  <c r="EJ276" i="6"/>
  <c r="EI276" i="6"/>
  <c r="CE276" i="6"/>
  <c r="CE268" i="6"/>
  <c r="BT269" i="6"/>
  <c r="CE269" i="6" s="1"/>
  <c r="AC269" i="6"/>
  <c r="EI269" i="6"/>
  <c r="EJ268" i="6"/>
  <c r="EI268" i="6"/>
  <c r="EH269" i="6"/>
  <c r="EH268" i="6"/>
  <c r="EG268" i="6"/>
  <c r="S269" i="6"/>
  <c r="EG269" i="6" s="1"/>
  <c r="EI251" i="6"/>
  <c r="EJ251" i="6"/>
  <c r="CE259" i="6"/>
  <c r="EI259" i="6"/>
  <c r="EJ259" i="6"/>
  <c r="EI260" i="6"/>
  <c r="AC260" i="6"/>
  <c r="W260" i="6"/>
  <c r="BT260" i="6"/>
  <c r="EG252" i="6"/>
  <c r="EI294" i="6" l="1"/>
  <c r="AC294" i="6"/>
  <c r="EI252" i="6"/>
  <c r="EH251" i="6"/>
  <c r="EG251" i="6"/>
  <c r="EY251" i="6"/>
  <c r="CE251" i="6"/>
  <c r="EY260" i="6"/>
  <c r="CE260" i="6"/>
  <c r="EY293" i="6"/>
  <c r="CE293" i="6"/>
  <c r="EY277" i="6"/>
  <c r="CE277" i="6"/>
  <c r="BW269" i="6"/>
  <c r="CF269" i="6" s="1"/>
  <c r="EY269" i="6"/>
  <c r="BW276" i="6"/>
  <c r="EY276" i="6"/>
  <c r="BW284" i="6"/>
  <c r="EY284" i="6"/>
  <c r="BW259" i="6"/>
  <c r="EY259" i="6"/>
  <c r="BW268" i="6"/>
  <c r="EY268" i="6"/>
  <c r="BW285" i="6"/>
  <c r="CF285" i="6" s="1"/>
  <c r="EY285" i="6"/>
  <c r="BW294" i="6"/>
  <c r="CF294" i="6" s="1"/>
  <c r="EY294" i="6"/>
  <c r="EJ277" i="6"/>
  <c r="EJ260" i="6"/>
  <c r="EJ285" i="6"/>
  <c r="W259" i="6"/>
  <c r="EH259" i="6"/>
  <c r="W252" i="6"/>
  <c r="EH252" i="6"/>
  <c r="W269" i="6"/>
  <c r="W251" i="6"/>
  <c r="BW293" i="6"/>
  <c r="CF293" i="6" s="1"/>
  <c r="BW277" i="6"/>
  <c r="CF277" i="6" s="1"/>
  <c r="EH277" i="6"/>
  <c r="W277" i="6"/>
  <c r="BW260" i="6"/>
  <c r="CF260" i="6" s="1"/>
  <c r="W268" i="6"/>
  <c r="EH285" i="6"/>
  <c r="EH294" i="6"/>
  <c r="EJ294" i="6"/>
  <c r="CF252" i="6"/>
  <c r="W276" i="6"/>
  <c r="W284" i="6"/>
  <c r="W293" i="6"/>
  <c r="EJ284" i="6"/>
  <c r="EJ269" i="6"/>
  <c r="EJ252" i="6"/>
  <c r="CA1189" i="6"/>
  <c r="CA1187" i="6"/>
  <c r="CA1186" i="6"/>
  <c r="BW247" i="6" l="1"/>
  <c r="CF251" i="6"/>
  <c r="EZ259" i="6"/>
  <c r="CF259" i="6"/>
  <c r="EZ276" i="6"/>
  <c r="CF276" i="6"/>
  <c r="EZ268" i="6"/>
  <c r="CF268" i="6"/>
  <c r="EZ284" i="6"/>
  <c r="CF284" i="6"/>
  <c r="CA259" i="6"/>
  <c r="CG259" i="6" s="1"/>
  <c r="CA284" i="6"/>
  <c r="CG284" i="6" s="1"/>
  <c r="CA276" i="6"/>
  <c r="CG276" i="6" s="1"/>
  <c r="CA268" i="6"/>
  <c r="CG268" i="6" s="1"/>
  <c r="CA252" i="6"/>
  <c r="CG252" i="6" s="1"/>
  <c r="EZ252" i="6"/>
  <c r="CA260" i="6"/>
  <c r="CG260" i="6" s="1"/>
  <c r="EZ260" i="6"/>
  <c r="CA277" i="6"/>
  <c r="CG277" i="6" s="1"/>
  <c r="EZ277" i="6"/>
  <c r="CA293" i="6"/>
  <c r="CG293" i="6" s="1"/>
  <c r="EZ293" i="6"/>
  <c r="CA251" i="6"/>
  <c r="EZ251" i="6"/>
  <c r="CA294" i="6"/>
  <c r="CG294" i="6" s="1"/>
  <c r="EZ294" i="6"/>
  <c r="CA285" i="6"/>
  <c r="CG285" i="6" s="1"/>
  <c r="EZ285" i="6"/>
  <c r="CA269" i="6"/>
  <c r="CG269" i="6" s="1"/>
  <c r="EZ269" i="6"/>
  <c r="EG1024" i="6"/>
  <c r="EH1024" i="6"/>
  <c r="BW1024" i="6"/>
  <c r="AA1024" i="6"/>
  <c r="AB1024" i="6" s="1"/>
  <c r="AC1024" i="6" s="1"/>
  <c r="CF247" i="6" l="1"/>
  <c r="CA247" i="6"/>
  <c r="CG251" i="6"/>
  <c r="CG247" i="6" s="1"/>
  <c r="EZ1024" i="6"/>
  <c r="CF1024" i="6"/>
  <c r="CA1024" i="6"/>
  <c r="CG1024" i="6" s="1"/>
  <c r="EI1024" i="6"/>
  <c r="EJ1024" i="6"/>
  <c r="BW1121" i="6" l="1"/>
  <c r="AC1121" i="6"/>
  <c r="EI1121" i="6"/>
  <c r="DN1182" i="6"/>
  <c r="DM1182" i="6"/>
  <c r="EZ1121" i="6" l="1"/>
  <c r="CF1121" i="6"/>
  <c r="EJ1121" i="6"/>
  <c r="CA1121" i="6"/>
  <c r="CG1121" i="6" s="1"/>
  <c r="DM1185" i="6"/>
  <c r="EG1187" i="6"/>
  <c r="EH1187" i="6"/>
  <c r="EI1187" i="6"/>
  <c r="EJ1187" i="6"/>
  <c r="EG1133" i="6"/>
  <c r="EG1188" i="6" s="1"/>
  <c r="EH1133" i="6"/>
  <c r="EH1188" i="6" s="1"/>
  <c r="DM1126" i="6"/>
  <c r="DM1186" i="6" s="1"/>
  <c r="DN1126" i="6"/>
  <c r="DN1186" i="6" s="1"/>
  <c r="DO1126" i="6"/>
  <c r="DO1186" i="6" s="1"/>
  <c r="DP1126" i="6"/>
  <c r="DP1186" i="6" s="1"/>
  <c r="DM1187" i="6"/>
  <c r="DN1187" i="6"/>
  <c r="DO1187" i="6"/>
  <c r="DP1187" i="6"/>
  <c r="DM1133" i="6"/>
  <c r="DM1188" i="6" s="1"/>
  <c r="DN1133" i="6"/>
  <c r="DN1188" i="6" s="1"/>
  <c r="DO1133" i="6"/>
  <c r="DO1188" i="6" s="1"/>
  <c r="DP1188" i="6"/>
  <c r="DM1136" i="6"/>
  <c r="DN1136" i="6"/>
  <c r="DO1136" i="6"/>
  <c r="DP1136" i="6"/>
  <c r="DM1138" i="6"/>
  <c r="DM1190" i="6" s="1"/>
  <c r="DN1138" i="6"/>
  <c r="DN1190" i="6" s="1"/>
  <c r="DO1138" i="6"/>
  <c r="DO1190" i="6" s="1"/>
  <c r="DP1138" i="6"/>
  <c r="DP1190" i="6" s="1"/>
  <c r="DN1095" i="6"/>
  <c r="DN1176" i="6" s="1"/>
  <c r="DM1095" i="6"/>
  <c r="DM1176" i="6" s="1"/>
  <c r="BV1139" i="6"/>
  <c r="BV1137" i="6"/>
  <c r="BV1134" i="6"/>
  <c r="CE1134" i="6" s="1"/>
  <c r="BW1130" i="6"/>
  <c r="BV1127" i="6"/>
  <c r="BV1119" i="6"/>
  <c r="BV1118" i="6"/>
  <c r="BW1108" i="6"/>
  <c r="BW1107" i="6" s="1"/>
  <c r="BV1096" i="6"/>
  <c r="BV1095" i="6" s="1"/>
  <c r="AA1139" i="6"/>
  <c r="EI1139" i="6" s="1"/>
  <c r="AA1137" i="6"/>
  <c r="EI1137" i="6" s="1"/>
  <c r="AA1134" i="6"/>
  <c r="AA1133" i="6" s="1"/>
  <c r="AA1130" i="6"/>
  <c r="AA1129" i="6" s="1"/>
  <c r="AA1127" i="6"/>
  <c r="AA1119" i="6"/>
  <c r="AA1118" i="6"/>
  <c r="AA1108" i="6"/>
  <c r="AA1107" i="6" s="1"/>
  <c r="U1139" i="6"/>
  <c r="V1088" i="6"/>
  <c r="EH1088" i="6" s="1"/>
  <c r="U1137" i="6"/>
  <c r="V1137" i="6" s="1"/>
  <c r="U1134" i="6"/>
  <c r="U1130" i="6"/>
  <c r="V1130" i="6" s="1"/>
  <c r="U1127" i="6"/>
  <c r="U1121" i="6"/>
  <c r="V1121" i="6" s="1"/>
  <c r="U1119" i="6"/>
  <c r="V1119" i="6" s="1"/>
  <c r="U1118" i="6"/>
  <c r="U1108" i="6"/>
  <c r="U1107" i="6" s="1"/>
  <c r="U1096" i="6"/>
  <c r="BV1117" i="6" l="1"/>
  <c r="CE1118" i="6"/>
  <c r="CF1108" i="6"/>
  <c r="CF1107" i="6" s="1"/>
  <c r="EY1137" i="6"/>
  <c r="EY1136" i="6" s="1"/>
  <c r="EY1189" i="6" s="1"/>
  <c r="CE1137" i="6"/>
  <c r="CE1136" i="6" s="1"/>
  <c r="EY1119" i="6"/>
  <c r="FA1119" i="6" s="1"/>
  <c r="CE1119" i="6"/>
  <c r="EY1096" i="6"/>
  <c r="EY1095" i="6" s="1"/>
  <c r="CE1096" i="6"/>
  <c r="CE1095" i="6" s="1"/>
  <c r="EY1127" i="6"/>
  <c r="EY1126" i="6" s="1"/>
  <c r="EY1186" i="6" s="1"/>
  <c r="CE1127" i="6"/>
  <c r="CE1126" i="6" s="1"/>
  <c r="CE1186" i="6" s="1"/>
  <c r="EY1088" i="6"/>
  <c r="CE1088" i="6"/>
  <c r="BW1129" i="6"/>
  <c r="BW1187" i="6" s="1"/>
  <c r="CF1130" i="6"/>
  <c r="CF1129" i="6" s="1"/>
  <c r="EY1139" i="6"/>
  <c r="EY1138" i="6" s="1"/>
  <c r="EY1190" i="6" s="1"/>
  <c r="CE1139" i="6"/>
  <c r="CE1138" i="6" s="1"/>
  <c r="CE1190" i="6" s="1"/>
  <c r="V1108" i="6"/>
  <c r="U1184" i="6"/>
  <c r="BW1184" i="6"/>
  <c r="CA1108" i="6"/>
  <c r="CA1107" i="6" s="1"/>
  <c r="AA1184" i="6"/>
  <c r="EY1118" i="6"/>
  <c r="BV1133" i="6"/>
  <c r="BV1188" i="6" s="1"/>
  <c r="EY1134" i="6"/>
  <c r="EY1133" i="6" s="1"/>
  <c r="EY1188" i="6" s="1"/>
  <c r="EI1118" i="6"/>
  <c r="AA1117" i="6"/>
  <c r="AA1185" i="6" s="1"/>
  <c r="V1134" i="6"/>
  <c r="V1133" i="6" s="1"/>
  <c r="V1188" i="6" s="1"/>
  <c r="U1133" i="6"/>
  <c r="U1188" i="6" s="1"/>
  <c r="AB1096" i="6"/>
  <c r="AB1095" i="6" s="1"/>
  <c r="V1096" i="6"/>
  <c r="EH1096" i="6" s="1"/>
  <c r="EH1095" i="6" s="1"/>
  <c r="EG1096" i="6"/>
  <c r="EG1095" i="6" s="1"/>
  <c r="BW1096" i="6"/>
  <c r="BW1095" i="6" s="1"/>
  <c r="AB1127" i="6"/>
  <c r="AC1127" i="6" s="1"/>
  <c r="EI1127" i="6"/>
  <c r="EI1126" i="6" s="1"/>
  <c r="EI1186" i="6" s="1"/>
  <c r="V1127" i="6"/>
  <c r="EH1127" i="6" s="1"/>
  <c r="EH1126" i="6" s="1"/>
  <c r="EG1127" i="6"/>
  <c r="EG1126" i="6" s="1"/>
  <c r="BW1127" i="6"/>
  <c r="AB1119" i="6"/>
  <c r="AC1119" i="6" s="1"/>
  <c r="EI1119" i="6"/>
  <c r="BW1119" i="6"/>
  <c r="AB1139" i="6"/>
  <c r="AC1139" i="6" s="1"/>
  <c r="EI1138" i="6"/>
  <c r="EI1190" i="6" s="1"/>
  <c r="V1139" i="6"/>
  <c r="EH1139" i="6" s="1"/>
  <c r="EH1138" i="6" s="1"/>
  <c r="EH1137" i="6" s="1"/>
  <c r="EH1136" i="6" s="1"/>
  <c r="EG1139" i="6"/>
  <c r="EG1138" i="6" s="1"/>
  <c r="EG1137" i="6" s="1"/>
  <c r="EG1136" i="6" s="1"/>
  <c r="BW1139" i="6"/>
  <c r="AB1088" i="6"/>
  <c r="AC1088" i="6" s="1"/>
  <c r="EI1088" i="6"/>
  <c r="BW1088" i="6"/>
  <c r="CF1088" i="6" s="1"/>
  <c r="AB1134" i="6"/>
  <c r="AC1134" i="6" s="1"/>
  <c r="EI1134" i="6"/>
  <c r="BW1134" i="6"/>
  <c r="DO1189" i="6"/>
  <c r="DM1189" i="6"/>
  <c r="DP1189" i="6"/>
  <c r="DN1189" i="6"/>
  <c r="V1118" i="6"/>
  <c r="V1117" i="6" s="1"/>
  <c r="U1117" i="6"/>
  <c r="AB1118" i="6"/>
  <c r="BW1118" i="6"/>
  <c r="AB1130" i="6"/>
  <c r="AC1130" i="6" s="1"/>
  <c r="AA1187" i="6"/>
  <c r="AB1108" i="6"/>
  <c r="AB1107" i="6" s="1"/>
  <c r="AB1137" i="6"/>
  <c r="AC1137" i="6" s="1"/>
  <c r="EI1136" i="6"/>
  <c r="BW1137" i="6"/>
  <c r="EZ1137" i="6" s="1"/>
  <c r="CA1130" i="6"/>
  <c r="CG1130" i="6" s="1"/>
  <c r="V1185" i="6"/>
  <c r="U1185" i="6"/>
  <c r="AA1138" i="6"/>
  <c r="AA1190" i="6" s="1"/>
  <c r="AA1126" i="6"/>
  <c r="AA1186" i="6" s="1"/>
  <c r="BV1136" i="6"/>
  <c r="BV1138" i="6"/>
  <c r="BV1190" i="6" s="1"/>
  <c r="CE1129" i="6"/>
  <c r="BV1126" i="6"/>
  <c r="BV1186" i="6" s="1"/>
  <c r="BV1187" i="6"/>
  <c r="AA1188" i="6"/>
  <c r="AA1136" i="6"/>
  <c r="AA1189" i="6" s="1"/>
  <c r="W1119" i="6"/>
  <c r="W1088" i="6"/>
  <c r="W1121" i="6"/>
  <c r="W1130" i="6"/>
  <c r="W1129" i="6" s="1"/>
  <c r="W1187" i="6" s="1"/>
  <c r="V1129" i="6"/>
  <c r="V1187" i="6" s="1"/>
  <c r="W1137" i="6"/>
  <c r="W1136" i="6" s="1"/>
  <c r="V1136" i="6"/>
  <c r="U1095" i="6"/>
  <c r="U1126" i="6"/>
  <c r="U1186" i="6" s="1"/>
  <c r="U1129" i="6"/>
  <c r="U1187" i="6" s="1"/>
  <c r="U1136" i="6"/>
  <c r="U1138" i="6"/>
  <c r="U1190" i="6" s="1"/>
  <c r="BT518" i="6"/>
  <c r="EI518" i="6"/>
  <c r="Z518" i="6"/>
  <c r="U518" i="6"/>
  <c r="EG518" i="6" s="1"/>
  <c r="V1107" i="6" l="1"/>
  <c r="V1184" i="6" s="1"/>
  <c r="EH1186" i="6"/>
  <c r="EG1186" i="6"/>
  <c r="BV1185" i="6"/>
  <c r="BW1117" i="6"/>
  <c r="CG1108" i="6"/>
  <c r="CG1107" i="6" s="1"/>
  <c r="CA1184" i="6"/>
  <c r="EY1117" i="6"/>
  <c r="EI1117" i="6"/>
  <c r="CE1117" i="6"/>
  <c r="CF1119" i="6"/>
  <c r="EZ1119" i="6"/>
  <c r="CF1118" i="6"/>
  <c r="CG1129" i="6"/>
  <c r="CG1187" i="6" s="1"/>
  <c r="EY518" i="6"/>
  <c r="CE518" i="6"/>
  <c r="EZ1139" i="6"/>
  <c r="EZ1138" i="6" s="1"/>
  <c r="EZ1190" i="6" s="1"/>
  <c r="CF1139" i="6"/>
  <c r="CF1138" i="6" s="1"/>
  <c r="CF1190" i="6" s="1"/>
  <c r="EZ1127" i="6"/>
  <c r="EZ1126" i="6" s="1"/>
  <c r="EZ1186" i="6" s="1"/>
  <c r="CF1127" i="6"/>
  <c r="CF1126" i="6" s="1"/>
  <c r="CF1186" i="6" s="1"/>
  <c r="EZ1096" i="6"/>
  <c r="EZ1095" i="6" s="1"/>
  <c r="CF1096" i="6"/>
  <c r="CF1095" i="6" s="1"/>
  <c r="EZ1136" i="6"/>
  <c r="EZ1189" i="6" s="1"/>
  <c r="CF1137" i="6"/>
  <c r="CF1136" i="6" s="1"/>
  <c r="CF1189" i="6" s="1"/>
  <c r="EZ1134" i="6"/>
  <c r="EZ1133" i="6" s="1"/>
  <c r="EZ1188" i="6" s="1"/>
  <c r="CF1134" i="6"/>
  <c r="W1108" i="6"/>
  <c r="CE1184" i="6"/>
  <c r="CF1184" i="6"/>
  <c r="AC1108" i="6"/>
  <c r="AC1107" i="6" s="1"/>
  <c r="AB1184" i="6"/>
  <c r="AB1117" i="6"/>
  <c r="AB1185" i="6" s="1"/>
  <c r="EZ1118" i="6"/>
  <c r="W1134" i="6"/>
  <c r="W1133" i="6" s="1"/>
  <c r="W1188" i="6" s="1"/>
  <c r="EZ1088" i="6"/>
  <c r="AC1096" i="6"/>
  <c r="AC1095" i="6" s="1"/>
  <c r="EJ1096" i="6"/>
  <c r="EJ1095" i="6" s="1"/>
  <c r="AC1118" i="6"/>
  <c r="EJ1137" i="6"/>
  <c r="EJ1136" i="6" s="1"/>
  <c r="EJ1189" i="6" s="1"/>
  <c r="EJ1139" i="6"/>
  <c r="EJ1138" i="6" s="1"/>
  <c r="EJ1190" i="6" s="1"/>
  <c r="EJ1119" i="6"/>
  <c r="EJ1088" i="6"/>
  <c r="EJ1127" i="6"/>
  <c r="AC1126" i="6"/>
  <c r="AC1186" i="6" s="1"/>
  <c r="CE1133" i="6"/>
  <c r="CE1188" i="6" s="1"/>
  <c r="BW1133" i="6"/>
  <c r="EJ1134" i="6"/>
  <c r="EJ1133" i="6" s="1"/>
  <c r="EJ1188" i="6" s="1"/>
  <c r="AB1133" i="6"/>
  <c r="AB1188" i="6" s="1"/>
  <c r="EI1133" i="6"/>
  <c r="EI1188" i="6" s="1"/>
  <c r="AB1129" i="6"/>
  <c r="AB1187" i="6" s="1"/>
  <c r="W1096" i="6"/>
  <c r="W1095" i="6" s="1"/>
  <c r="V1095" i="6"/>
  <c r="CA1096" i="6"/>
  <c r="CA1095" i="6" s="1"/>
  <c r="CA1127" i="6"/>
  <c r="CG1127" i="6" s="1"/>
  <c r="CG1126" i="6" s="1"/>
  <c r="CG1186" i="6" s="1"/>
  <c r="AB1138" i="6"/>
  <c r="AB1190" i="6" s="1"/>
  <c r="V1126" i="6"/>
  <c r="V1186" i="6" s="1"/>
  <c r="AC1138" i="6"/>
  <c r="AC1190" i="6" s="1"/>
  <c r="W1127" i="6"/>
  <c r="W1126" i="6" s="1"/>
  <c r="W1186" i="6" s="1"/>
  <c r="V1138" i="6"/>
  <c r="V1190" i="6" s="1"/>
  <c r="BW1126" i="6"/>
  <c r="BW1186" i="6" s="1"/>
  <c r="W1139" i="6"/>
  <c r="W1138" i="6" s="1"/>
  <c r="W1190" i="6" s="1"/>
  <c r="EH1190" i="6"/>
  <c r="AB1126" i="6"/>
  <c r="AB1186" i="6" s="1"/>
  <c r="EG1190" i="6"/>
  <c r="BW1138" i="6"/>
  <c r="BW1190" i="6" s="1"/>
  <c r="CA1139" i="6"/>
  <c r="CG1139" i="6" s="1"/>
  <c r="CG1138" i="6" s="1"/>
  <c r="CG1190" i="6" s="1"/>
  <c r="CA1119" i="6"/>
  <c r="CG1119" i="6" s="1"/>
  <c r="CA1134" i="6"/>
  <c r="CA1088" i="6"/>
  <c r="CG1088" i="6" s="1"/>
  <c r="W1118" i="6"/>
  <c r="W1117" i="6" s="1"/>
  <c r="CA1137" i="6"/>
  <c r="CG1137" i="6" s="1"/>
  <c r="CG1136" i="6" s="1"/>
  <c r="CG1189" i="6" s="1"/>
  <c r="EJ1118" i="6"/>
  <c r="EI1189" i="6"/>
  <c r="W1189" i="6"/>
  <c r="U1189" i="6"/>
  <c r="V1189" i="6"/>
  <c r="CE1189" i="6"/>
  <c r="BV1189" i="6"/>
  <c r="EG1189" i="6"/>
  <c r="EH1189" i="6"/>
  <c r="CA1118" i="6"/>
  <c r="AB1136" i="6"/>
  <c r="AB1189" i="6" s="1"/>
  <c r="AC1136" i="6"/>
  <c r="AC1189" i="6" s="1"/>
  <c r="CF1187" i="6"/>
  <c r="CE1187" i="6"/>
  <c r="BW1136" i="6"/>
  <c r="W1185" i="6"/>
  <c r="AC518" i="6"/>
  <c r="BW518" i="6"/>
  <c r="CF518" i="6" s="1"/>
  <c r="BU518" i="6"/>
  <c r="FC518" i="6" s="1"/>
  <c r="FD518" i="6" s="1"/>
  <c r="V518" i="6"/>
  <c r="DO950" i="6"/>
  <c r="DP950" i="6" s="1"/>
  <c r="DN950" i="6"/>
  <c r="CP950" i="6"/>
  <c r="CO950" i="6"/>
  <c r="DO948" i="6"/>
  <c r="DP948" i="6" s="1"/>
  <c r="DM948" i="6"/>
  <c r="DB948" i="6"/>
  <c r="CP948" i="6"/>
  <c r="CO948" i="6"/>
  <c r="CK948" i="6"/>
  <c r="AA950" i="6"/>
  <c r="AB950" i="6" s="1"/>
  <c r="AC950" i="6" s="1"/>
  <c r="R950" i="6"/>
  <c r="U950" i="6" s="1"/>
  <c r="V950" i="6" s="1"/>
  <c r="W950" i="6" s="1"/>
  <c r="BV948" i="6"/>
  <c r="CE948" i="6" s="1"/>
  <c r="AA948" i="6"/>
  <c r="AB948" i="6" s="1"/>
  <c r="AC948" i="6" s="1"/>
  <c r="U948" i="6"/>
  <c r="V948" i="6" s="1"/>
  <c r="W948" i="6" s="1"/>
  <c r="BV946" i="6"/>
  <c r="CE946" i="6" s="1"/>
  <c r="AA946" i="6"/>
  <c r="AB946" i="6" s="1"/>
  <c r="AC946" i="6" s="1"/>
  <c r="U946" i="6"/>
  <c r="V946" i="6" s="1"/>
  <c r="W946" i="6" s="1"/>
  <c r="BV944" i="6"/>
  <c r="CE944" i="6" s="1"/>
  <c r="AA944" i="6"/>
  <c r="AB944" i="6" s="1"/>
  <c r="AC944" i="6" s="1"/>
  <c r="U944" i="6"/>
  <c r="V944" i="6" s="1"/>
  <c r="W944" i="6" s="1"/>
  <c r="BV941" i="6"/>
  <c r="CE941" i="6" s="1"/>
  <c r="AA941" i="6"/>
  <c r="AB941" i="6" s="1"/>
  <c r="AC941" i="6" s="1"/>
  <c r="U941" i="6"/>
  <c r="V941" i="6" s="1"/>
  <c r="W941" i="6" s="1"/>
  <c r="BV949" i="6"/>
  <c r="CE949" i="6" s="1"/>
  <c r="BV947" i="6"/>
  <c r="CE947" i="6" s="1"/>
  <c r="BV945" i="6"/>
  <c r="CE945" i="6" s="1"/>
  <c r="BV943" i="6"/>
  <c r="CE943" i="6" s="1"/>
  <c r="BV942" i="6"/>
  <c r="CE942" i="6" s="1"/>
  <c r="BV940" i="6"/>
  <c r="CE940" i="6" s="1"/>
  <c r="BV939" i="6"/>
  <c r="CE939" i="6" s="1"/>
  <c r="BV938" i="6"/>
  <c r="CE938" i="6" s="1"/>
  <c r="BV937" i="6"/>
  <c r="CE937" i="6" s="1"/>
  <c r="BV936" i="6"/>
  <c r="CE936" i="6" s="1"/>
  <c r="AA949" i="6"/>
  <c r="EI949" i="6" s="1"/>
  <c r="AA947" i="6"/>
  <c r="EI947" i="6" s="1"/>
  <c r="AA945" i="6"/>
  <c r="EI945" i="6" s="1"/>
  <c r="AA943" i="6"/>
  <c r="EI943" i="6" s="1"/>
  <c r="AA942" i="6"/>
  <c r="AB942" i="6" s="1"/>
  <c r="AC942" i="6" s="1"/>
  <c r="AA940" i="6"/>
  <c r="AB940" i="6" s="1"/>
  <c r="AC940" i="6" s="1"/>
  <c r="AA939" i="6"/>
  <c r="AB939" i="6" s="1"/>
  <c r="AC939" i="6" s="1"/>
  <c r="AA938" i="6"/>
  <c r="AB938" i="6" s="1"/>
  <c r="AC938" i="6" s="1"/>
  <c r="AA937" i="6"/>
  <c r="AB937" i="6" s="1"/>
  <c r="AC937" i="6" s="1"/>
  <c r="AA936" i="6"/>
  <c r="AB936" i="6" s="1"/>
  <c r="AC936" i="6" s="1"/>
  <c r="AA935" i="6"/>
  <c r="EI935" i="6" s="1"/>
  <c r="AA934" i="6"/>
  <c r="AB934" i="6" s="1"/>
  <c r="AC934" i="6" s="1"/>
  <c r="AA933" i="6"/>
  <c r="AA932" i="6"/>
  <c r="AB932" i="6" s="1"/>
  <c r="AC932" i="6" s="1"/>
  <c r="AA931" i="6"/>
  <c r="U938" i="6"/>
  <c r="U935" i="6"/>
  <c r="U931" i="6"/>
  <c r="BV928" i="6"/>
  <c r="CE928" i="6" s="1"/>
  <c r="AA928" i="6"/>
  <c r="U928" i="6"/>
  <c r="W1107" i="6" l="1"/>
  <c r="W1184" i="6" s="1"/>
  <c r="CE1185" i="6"/>
  <c r="EI1185" i="6"/>
  <c r="EY1185" i="6"/>
  <c r="BW1185" i="6"/>
  <c r="DN948" i="6"/>
  <c r="EG948" i="6" s="1"/>
  <c r="EE948" i="6"/>
  <c r="EF948" i="6" s="1"/>
  <c r="CG1184" i="6"/>
  <c r="EJ1117" i="6"/>
  <c r="CA1117" i="6"/>
  <c r="EZ1117" i="6"/>
  <c r="CF1117" i="6"/>
  <c r="EJ1126" i="6"/>
  <c r="EJ1186" i="6" s="1"/>
  <c r="CG1118" i="6"/>
  <c r="CG1096" i="6"/>
  <c r="CG1095" i="6" s="1"/>
  <c r="BW1188" i="6"/>
  <c r="EJ1185" i="6"/>
  <c r="CA1133" i="6"/>
  <c r="CA1188" i="6" s="1"/>
  <c r="CG1134" i="6"/>
  <c r="CG1133" i="6" s="1"/>
  <c r="CG1188" i="6" s="1"/>
  <c r="AC1117" i="6"/>
  <c r="AC1185" i="6" s="1"/>
  <c r="BW936" i="6"/>
  <c r="EY936" i="6"/>
  <c r="BW938" i="6"/>
  <c r="EY938" i="6"/>
  <c r="BW940" i="6"/>
  <c r="EY940" i="6"/>
  <c r="BW943" i="6"/>
  <c r="EY943" i="6"/>
  <c r="BW947" i="6"/>
  <c r="EY947" i="6"/>
  <c r="BW941" i="6"/>
  <c r="EY941" i="6"/>
  <c r="BW946" i="6"/>
  <c r="CF946" i="6" s="1"/>
  <c r="EY946" i="6"/>
  <c r="EZ518" i="6"/>
  <c r="EY928" i="6"/>
  <c r="BW937" i="6"/>
  <c r="EY937" i="6"/>
  <c r="BW939" i="6"/>
  <c r="EY939" i="6"/>
  <c r="BW942" i="6"/>
  <c r="EY942" i="6"/>
  <c r="BW945" i="6"/>
  <c r="EY945" i="6"/>
  <c r="BW949" i="6"/>
  <c r="EY949" i="6"/>
  <c r="BW944" i="6"/>
  <c r="CF944" i="6" s="1"/>
  <c r="EY944" i="6"/>
  <c r="BW948" i="6"/>
  <c r="CF948" i="6" s="1"/>
  <c r="EJ518" i="6"/>
  <c r="AC1133" i="6"/>
  <c r="AC1188" i="6" s="1"/>
  <c r="CF1133" i="6"/>
  <c r="CF1188" i="6" s="1"/>
  <c r="AC1184" i="6"/>
  <c r="AC1129" i="6"/>
  <c r="AC1187" i="6" s="1"/>
  <c r="BW1189" i="6"/>
  <c r="BV950" i="6"/>
  <c r="CE950" i="6" s="1"/>
  <c r="CA518" i="6"/>
  <c r="CG518" i="6" s="1"/>
  <c r="W518" i="6"/>
  <c r="EH518" i="6"/>
  <c r="AB943" i="6"/>
  <c r="AC943" i="6" s="1"/>
  <c r="AB945" i="6"/>
  <c r="AC945" i="6" s="1"/>
  <c r="AB947" i="6"/>
  <c r="AC947" i="6" s="1"/>
  <c r="AB949" i="6"/>
  <c r="AC949" i="6" s="1"/>
  <c r="V928" i="6"/>
  <c r="EG928" i="6"/>
  <c r="AB928" i="6"/>
  <c r="AC928" i="6" s="1"/>
  <c r="EI928" i="6"/>
  <c r="V931" i="6"/>
  <c r="EG931" i="6"/>
  <c r="V938" i="6"/>
  <c r="EG938" i="6"/>
  <c r="EJ944" i="6"/>
  <c r="BW928" i="6"/>
  <c r="CF928" i="6" s="1"/>
  <c r="V935" i="6"/>
  <c r="EG935" i="6"/>
  <c r="AB931" i="6"/>
  <c r="AC931" i="6" s="1"/>
  <c r="EI931" i="6"/>
  <c r="AB933" i="6"/>
  <c r="AC933" i="6" s="1"/>
  <c r="EI933" i="6"/>
  <c r="AB935" i="6"/>
  <c r="AC935" i="6" s="1"/>
  <c r="EJ941" i="6"/>
  <c r="EJ946" i="6"/>
  <c r="EJ950" i="6"/>
  <c r="EG950" i="6"/>
  <c r="EH948" i="6"/>
  <c r="EI946" i="6"/>
  <c r="EG946" i="6"/>
  <c r="EI944" i="6"/>
  <c r="EG944" i="6"/>
  <c r="EI942" i="6"/>
  <c r="EI941" i="6"/>
  <c r="EG941" i="6"/>
  <c r="EI940" i="6"/>
  <c r="EI939" i="6"/>
  <c r="EI938" i="6"/>
  <c r="EI937" i="6"/>
  <c r="EI936" i="6"/>
  <c r="EI934" i="6"/>
  <c r="EI932" i="6"/>
  <c r="EI948" i="6"/>
  <c r="EI950" i="6"/>
  <c r="EH950" i="6"/>
  <c r="EJ948" i="6"/>
  <c r="EH946" i="6"/>
  <c r="EH944" i="6"/>
  <c r="EJ942" i="6"/>
  <c r="EH941" i="6"/>
  <c r="EJ940" i="6"/>
  <c r="EJ939" i="6"/>
  <c r="EJ938" i="6"/>
  <c r="EJ937" i="6"/>
  <c r="EJ936" i="6"/>
  <c r="EJ934" i="6"/>
  <c r="EJ932" i="6"/>
  <c r="AB1018" i="6"/>
  <c r="AC1018" i="6" s="1"/>
  <c r="EI1018" i="6"/>
  <c r="U1018" i="6"/>
  <c r="EG1018" i="6" s="1"/>
  <c r="AB1016" i="6"/>
  <c r="AC1016" i="6" s="1"/>
  <c r="EI1016" i="6"/>
  <c r="U1016" i="6"/>
  <c r="EG1016" i="6" s="1"/>
  <c r="AB1014" i="6"/>
  <c r="AC1014" i="6" s="1"/>
  <c r="EI1014" i="6"/>
  <c r="U1014" i="6"/>
  <c r="EG1014" i="6" s="1"/>
  <c r="AB1012" i="6"/>
  <c r="AC1012" i="6" s="1"/>
  <c r="EI1012" i="6"/>
  <c r="U1012" i="6"/>
  <c r="EG1012" i="6" s="1"/>
  <c r="EI1011" i="6"/>
  <c r="U1011" i="6"/>
  <c r="EG1011" i="6" s="1"/>
  <c r="EI1009" i="6"/>
  <c r="U1009" i="6"/>
  <c r="EG1009" i="6" s="1"/>
  <c r="U1010" i="6"/>
  <c r="V1010" i="6" s="1"/>
  <c r="AB1010" i="6"/>
  <c r="AC1010" i="6" s="1"/>
  <c r="BW1010" i="6"/>
  <c r="CF1010" i="6" s="1"/>
  <c r="EI1010" i="6"/>
  <c r="AB958" i="6"/>
  <c r="AC958" i="6" s="1"/>
  <c r="EI958" i="6"/>
  <c r="U958" i="6"/>
  <c r="EG958" i="6" s="1"/>
  <c r="EI956" i="6"/>
  <c r="AB956" i="6"/>
  <c r="AC956" i="6" s="1"/>
  <c r="U956" i="6"/>
  <c r="EG956" i="6" s="1"/>
  <c r="EI953" i="6"/>
  <c r="AB953" i="6"/>
  <c r="AC953" i="6" s="1"/>
  <c r="U953" i="6"/>
  <c r="EG953" i="6" s="1"/>
  <c r="CF1185" i="6" l="1"/>
  <c r="EZ1185" i="6"/>
  <c r="CA1185" i="6"/>
  <c r="CG1117" i="6"/>
  <c r="EZ949" i="6"/>
  <c r="CF949" i="6"/>
  <c r="EZ942" i="6"/>
  <c r="CF942" i="6"/>
  <c r="EZ937" i="6"/>
  <c r="CF937" i="6"/>
  <c r="EZ947" i="6"/>
  <c r="CF947" i="6"/>
  <c r="EZ940" i="6"/>
  <c r="CF940" i="6"/>
  <c r="EZ936" i="6"/>
  <c r="CF936" i="6"/>
  <c r="EZ945" i="6"/>
  <c r="CF945" i="6"/>
  <c r="EZ939" i="6"/>
  <c r="CF939" i="6"/>
  <c r="EZ941" i="6"/>
  <c r="CF941" i="6"/>
  <c r="EZ943" i="6"/>
  <c r="CF943" i="6"/>
  <c r="EZ938" i="6"/>
  <c r="CF938" i="6"/>
  <c r="CA940" i="6"/>
  <c r="CG940" i="6" s="1"/>
  <c r="CA945" i="6"/>
  <c r="CG945" i="6" s="1"/>
  <c r="CA947" i="6"/>
  <c r="CG947" i="6" s="1"/>
  <c r="CA936" i="6"/>
  <c r="CG936" i="6" s="1"/>
  <c r="CA939" i="6"/>
  <c r="CG939" i="6" s="1"/>
  <c r="CA941" i="6"/>
  <c r="CG941" i="6" s="1"/>
  <c r="CA943" i="6"/>
  <c r="CG943" i="6" s="1"/>
  <c r="CA938" i="6"/>
  <c r="CG938" i="6" s="1"/>
  <c r="CA949" i="6"/>
  <c r="CG949" i="6" s="1"/>
  <c r="CA942" i="6"/>
  <c r="CG942" i="6" s="1"/>
  <c r="CA937" i="6"/>
  <c r="CG937" i="6" s="1"/>
  <c r="CA928" i="6"/>
  <c r="CG928" i="6" s="1"/>
  <c r="EZ928" i="6"/>
  <c r="BW950" i="6"/>
  <c r="CF950" i="6" s="1"/>
  <c r="EY950" i="6"/>
  <c r="CA1010" i="6"/>
  <c r="CG1010" i="6" s="1"/>
  <c r="EZ1010" i="6"/>
  <c r="CA948" i="6"/>
  <c r="CG948" i="6" s="1"/>
  <c r="EZ948" i="6"/>
  <c r="CA944" i="6"/>
  <c r="CG944" i="6" s="1"/>
  <c r="EZ944" i="6"/>
  <c r="CA946" i="6"/>
  <c r="CG946" i="6" s="1"/>
  <c r="EZ946" i="6"/>
  <c r="EJ1016" i="6"/>
  <c r="EJ1018" i="6"/>
  <c r="EJ953" i="6"/>
  <c r="EJ956" i="6"/>
  <c r="EJ1012" i="6"/>
  <c r="EJ958" i="6"/>
  <c r="EJ928" i="6"/>
  <c r="EJ1014" i="6"/>
  <c r="EJ943" i="6"/>
  <c r="EJ949" i="6"/>
  <c r="EJ947" i="6"/>
  <c r="EJ945" i="6"/>
  <c r="V956" i="6"/>
  <c r="EH956" i="6" s="1"/>
  <c r="EJ935" i="6"/>
  <c r="EJ933" i="6"/>
  <c r="EJ931" i="6"/>
  <c r="EH935" i="6"/>
  <c r="W935" i="6"/>
  <c r="W938" i="6"/>
  <c r="EH938" i="6"/>
  <c r="EH931" i="6"/>
  <c r="W931" i="6"/>
  <c r="W928" i="6"/>
  <c r="EH928" i="6"/>
  <c r="EY948" i="6"/>
  <c r="EG1010" i="6"/>
  <c r="AB1009" i="6"/>
  <c r="AC1009" i="6" s="1"/>
  <c r="V953" i="6"/>
  <c r="EH953" i="6" s="1"/>
  <c r="V1018" i="6"/>
  <c r="BW1018" i="6"/>
  <c r="CF1018" i="6" s="1"/>
  <c r="V1016" i="6"/>
  <c r="BW1016" i="6"/>
  <c r="CF1016" i="6" s="1"/>
  <c r="V1014" i="6"/>
  <c r="BW1014" i="6"/>
  <c r="CF1014" i="6" s="1"/>
  <c r="AB1011" i="6"/>
  <c r="AC1011" i="6" s="1"/>
  <c r="V1012" i="6"/>
  <c r="BW1012" i="6"/>
  <c r="CF1012" i="6" s="1"/>
  <c r="EJ1010" i="6"/>
  <c r="V1011" i="6"/>
  <c r="BW1011" i="6"/>
  <c r="CF1011" i="6" s="1"/>
  <c r="V1009" i="6"/>
  <c r="BW1009" i="6"/>
  <c r="CF1009" i="6" s="1"/>
  <c r="W1010" i="6"/>
  <c r="EH1010" i="6"/>
  <c r="V958" i="6"/>
  <c r="BW958" i="6"/>
  <c r="CF958" i="6" s="1"/>
  <c r="BW956" i="6"/>
  <c r="CF956" i="6" s="1"/>
  <c r="BW953" i="6"/>
  <c r="CF953" i="6" s="1"/>
  <c r="CG1185" i="6" l="1"/>
  <c r="CA1009" i="6"/>
  <c r="CG1009" i="6" s="1"/>
  <c r="EZ1009" i="6"/>
  <c r="CA1016" i="6"/>
  <c r="CG1016" i="6" s="1"/>
  <c r="EZ1016" i="6"/>
  <c r="CA953" i="6"/>
  <c r="CG953" i="6" s="1"/>
  <c r="EZ953" i="6"/>
  <c r="CA956" i="6"/>
  <c r="CG956" i="6" s="1"/>
  <c r="EZ956" i="6"/>
  <c r="CA958" i="6"/>
  <c r="CG958" i="6" s="1"/>
  <c r="EZ958" i="6"/>
  <c r="CA1011" i="6"/>
  <c r="CG1011" i="6" s="1"/>
  <c r="EZ1011" i="6"/>
  <c r="CA1012" i="6"/>
  <c r="CG1012" i="6" s="1"/>
  <c r="EZ1012" i="6"/>
  <c r="CA1014" i="6"/>
  <c r="CG1014" i="6" s="1"/>
  <c r="EZ1014" i="6"/>
  <c r="CA1018" i="6"/>
  <c r="CG1018" i="6" s="1"/>
  <c r="EZ1018" i="6"/>
  <c r="CA950" i="6"/>
  <c r="CG950" i="6" s="1"/>
  <c r="EZ950" i="6"/>
  <c r="EJ1011" i="6"/>
  <c r="EJ1009" i="6"/>
  <c r="W956" i="6"/>
  <c r="W953" i="6"/>
  <c r="EH1018" i="6"/>
  <c r="W1018" i="6"/>
  <c r="EH1016" i="6"/>
  <c r="W1016" i="6"/>
  <c r="EH1014" i="6"/>
  <c r="W1014" i="6"/>
  <c r="EH1012" i="6"/>
  <c r="W1012" i="6"/>
  <c r="EH1011" i="6"/>
  <c r="W1011" i="6"/>
  <c r="EH1009" i="6"/>
  <c r="W1009" i="6"/>
  <c r="EH958" i="6"/>
  <c r="W958" i="6"/>
  <c r="BV972" i="6" l="1"/>
  <c r="CE972" i="6" s="1"/>
  <c r="AA972" i="6"/>
  <c r="EI972" i="6" s="1"/>
  <c r="U972" i="6"/>
  <c r="EG972" i="6" s="1"/>
  <c r="EI1066" i="6"/>
  <c r="U1066" i="6"/>
  <c r="EG1066" i="6" s="1"/>
  <c r="EI1059" i="6"/>
  <c r="U1059" i="6"/>
  <c r="EG1059" i="6" s="1"/>
  <c r="EG1054" i="6"/>
  <c r="EH1054" i="6"/>
  <c r="EI1054" i="6"/>
  <c r="EG1049" i="6"/>
  <c r="EH1049" i="6"/>
  <c r="AB1049" i="6"/>
  <c r="AC1049" i="6" s="1"/>
  <c r="EG1032" i="6"/>
  <c r="EH1032" i="6"/>
  <c r="BV1039" i="6"/>
  <c r="CE1039" i="6" s="1"/>
  <c r="AA1039" i="6"/>
  <c r="EI1039" i="6" s="1"/>
  <c r="U1039" i="6"/>
  <c r="EG1039" i="6" s="1"/>
  <c r="AB1032" i="6"/>
  <c r="AC1032" i="6" s="1"/>
  <c r="EG1023" i="6"/>
  <c r="EH1023" i="6"/>
  <c r="BV1023" i="6"/>
  <c r="CE1023" i="6" s="1"/>
  <c r="EI968" i="6"/>
  <c r="V968" i="6"/>
  <c r="W968" i="6" s="1"/>
  <c r="EG963" i="6"/>
  <c r="AB963" i="6" l="1"/>
  <c r="EI963" i="6"/>
  <c r="CE963" i="6"/>
  <c r="EY963" i="6"/>
  <c r="EY1049" i="6"/>
  <c r="CE1049" i="6"/>
  <c r="EY1054" i="6"/>
  <c r="CE1054" i="6"/>
  <c r="EY1059" i="6"/>
  <c r="CE1059" i="6"/>
  <c r="BW963" i="6"/>
  <c r="EY972" i="6"/>
  <c r="BW1023" i="6"/>
  <c r="EY1023" i="6"/>
  <c r="BW1039" i="6"/>
  <c r="CF1039" i="6" s="1"/>
  <c r="EY1039" i="6"/>
  <c r="AB968" i="6"/>
  <c r="AC968" i="6" s="1"/>
  <c r="V1039" i="6"/>
  <c r="EH1039" i="6" s="1"/>
  <c r="AB1059" i="6"/>
  <c r="AC1059" i="6" s="1"/>
  <c r="V972" i="6"/>
  <c r="EH972" i="6" s="1"/>
  <c r="BW1059" i="6"/>
  <c r="EJ1023" i="6"/>
  <c r="EI1023" i="6"/>
  <c r="AB1054" i="6"/>
  <c r="AC1054" i="6" s="1"/>
  <c r="AC1066" i="6"/>
  <c r="AB972" i="6"/>
  <c r="AC972" i="6" s="1"/>
  <c r="BW968" i="6"/>
  <c r="CF968" i="6" s="1"/>
  <c r="BW1032" i="6"/>
  <c r="AB1039" i="6"/>
  <c r="AC1039" i="6" s="1"/>
  <c r="V1059" i="6"/>
  <c r="V1066" i="6"/>
  <c r="BW1066" i="6"/>
  <c r="CF1066" i="6" s="1"/>
  <c r="BW972" i="6"/>
  <c r="CF972" i="6" s="1"/>
  <c r="BW1049" i="6"/>
  <c r="BW1054" i="6"/>
  <c r="CF1054" i="6" s="1"/>
  <c r="EJ1032" i="6"/>
  <c r="EJ1049" i="6"/>
  <c r="EI1049" i="6"/>
  <c r="EI1032" i="6"/>
  <c r="V963" i="6"/>
  <c r="EH968" i="6"/>
  <c r="W963" i="6" l="1"/>
  <c r="EH963" i="6"/>
  <c r="CF963" i="6"/>
  <c r="EZ963" i="6"/>
  <c r="AC963" i="6"/>
  <c r="EJ963" i="6"/>
  <c r="EZ1049" i="6"/>
  <c r="CF1049" i="6"/>
  <c r="EZ1059" i="6"/>
  <c r="CF1059" i="6"/>
  <c r="EZ1023" i="6"/>
  <c r="CF1023" i="6"/>
  <c r="EZ1032" i="6"/>
  <c r="CF1032" i="6"/>
  <c r="EZ968" i="6"/>
  <c r="CA1023" i="6"/>
  <c r="CG1023" i="6" s="1"/>
  <c r="CA963" i="6"/>
  <c r="CG963" i="6" s="1"/>
  <c r="CA1054" i="6"/>
  <c r="CG1054" i="6" s="1"/>
  <c r="EZ1054" i="6"/>
  <c r="CA972" i="6"/>
  <c r="CG972" i="6" s="1"/>
  <c r="EZ972" i="6"/>
  <c r="CA1066" i="6"/>
  <c r="CG1066" i="6" s="1"/>
  <c r="EZ1066" i="6"/>
  <c r="CA1039" i="6"/>
  <c r="CG1039" i="6" s="1"/>
  <c r="EZ1039" i="6"/>
  <c r="EJ968" i="6"/>
  <c r="CA1049" i="6"/>
  <c r="CG1049" i="6" s="1"/>
  <c r="CA1032" i="6"/>
  <c r="CG1032" i="6" s="1"/>
  <c r="CA1059" i="6"/>
  <c r="CG1059" i="6" s="1"/>
  <c r="CA968" i="6"/>
  <c r="CG968" i="6" s="1"/>
  <c r="W1039" i="6"/>
  <c r="EJ1066" i="6"/>
  <c r="W972" i="6"/>
  <c r="EJ1059" i="6"/>
  <c r="EJ1054" i="6"/>
  <c r="EJ972" i="6"/>
  <c r="W1059" i="6"/>
  <c r="EH1059" i="6"/>
  <c r="W1066" i="6"/>
  <c r="EH1066" i="6"/>
  <c r="EJ1039" i="6"/>
  <c r="DO522" i="6"/>
  <c r="EE522" i="6" l="1"/>
  <c r="DO511" i="6"/>
  <c r="BV1081" i="6"/>
  <c r="CE1081" i="6" s="1"/>
  <c r="EE511" i="6" l="1"/>
  <c r="EE1175" i="6" s="1"/>
  <c r="EF522" i="6"/>
  <c r="BW1081" i="6"/>
  <c r="CF1081" i="6" s="1"/>
  <c r="EY1081" i="6"/>
  <c r="EI954" i="6"/>
  <c r="U954" i="6"/>
  <c r="EG954" i="6" s="1"/>
  <c r="EI957" i="6"/>
  <c r="U957" i="6"/>
  <c r="EG957" i="6" s="1"/>
  <c r="EI951" i="6"/>
  <c r="U951" i="6"/>
  <c r="EG951" i="6" s="1"/>
  <c r="EF511" i="6" l="1"/>
  <c r="EF1175" i="6" s="1"/>
  <c r="CA1081" i="6"/>
  <c r="CG1081" i="6" s="1"/>
  <c r="CG1080" i="6" s="1"/>
  <c r="EZ1081" i="6"/>
  <c r="AB957" i="6"/>
  <c r="AC957" i="6" s="1"/>
  <c r="AB954" i="6"/>
  <c r="AC954" i="6" s="1"/>
  <c r="AB951" i="6"/>
  <c r="AC951" i="6" s="1"/>
  <c r="V954" i="6"/>
  <c r="BW954" i="6"/>
  <c r="CF954" i="6" s="1"/>
  <c r="V957" i="6"/>
  <c r="BW957" i="6"/>
  <c r="CF957" i="6" s="1"/>
  <c r="V951" i="6"/>
  <c r="BW951" i="6"/>
  <c r="CF951" i="6" s="1"/>
  <c r="DK1072" i="6"/>
  <c r="DL1072" i="6" l="1"/>
  <c r="CG1180" i="6"/>
  <c r="CA957" i="6"/>
  <c r="CG957" i="6" s="1"/>
  <c r="EZ957" i="6"/>
  <c r="CA951" i="6"/>
  <c r="CG951" i="6" s="1"/>
  <c r="EZ951" i="6"/>
  <c r="CA954" i="6"/>
  <c r="CG954" i="6" s="1"/>
  <c r="EZ954" i="6"/>
  <c r="EJ954" i="6"/>
  <c r="EJ951" i="6"/>
  <c r="EJ957" i="6"/>
  <c r="EH954" i="6"/>
  <c r="W954" i="6"/>
  <c r="EH957" i="6"/>
  <c r="W957" i="6"/>
  <c r="EH951" i="6"/>
  <c r="W951" i="6"/>
  <c r="DO1072" i="6"/>
  <c r="DO1020" i="6" s="1"/>
  <c r="CE1044" i="6"/>
  <c r="EE1072" i="6" l="1"/>
  <c r="EE1020" i="6" s="1"/>
  <c r="EY1044" i="6"/>
  <c r="AA1072" i="6"/>
  <c r="EY1072" i="6"/>
  <c r="EE1178" i="6" l="1"/>
  <c r="EZ1072" i="6"/>
  <c r="BV1065" i="6"/>
  <c r="CE1065" i="6" s="1"/>
  <c r="AA1065" i="6"/>
  <c r="EI1065" i="6" s="1"/>
  <c r="U1065" i="6"/>
  <c r="V1065" i="6" s="1"/>
  <c r="EY1065" i="6" l="1"/>
  <c r="AB1065" i="6"/>
  <c r="AC1065" i="6" s="1"/>
  <c r="EH1065" i="6"/>
  <c r="W1065" i="6"/>
  <c r="EG1065" i="6"/>
  <c r="BW1065" i="6"/>
  <c r="CF1065" i="6" s="1"/>
  <c r="Q993" i="6"/>
  <c r="P993" i="6"/>
  <c r="O993" i="6"/>
  <c r="N993" i="6"/>
  <c r="CA1065" i="6" l="1"/>
  <c r="CG1065" i="6" s="1"/>
  <c r="EZ1065" i="6"/>
  <c r="EJ1065" i="6"/>
  <c r="O925" i="6"/>
  <c r="P925" i="6"/>
  <c r="Q925" i="6"/>
  <c r="DP522" i="6" l="1"/>
  <c r="DP511" i="6" s="1"/>
  <c r="EY1176" i="6" l="1"/>
  <c r="EI521" i="6"/>
  <c r="EG522" i="6"/>
  <c r="EH522" i="6"/>
  <c r="BU522" i="6"/>
  <c r="EI522" i="6"/>
  <c r="Z522" i="6"/>
  <c r="EY522" i="6" l="1"/>
  <c r="CE522" i="6"/>
  <c r="CF522" i="6"/>
  <c r="EY529" i="6" l="1"/>
  <c r="CA522" i="6"/>
  <c r="CG522" i="6" s="1"/>
  <c r="EZ522" i="6"/>
  <c r="EJ522" i="6"/>
  <c r="BV1087" i="6" l="1"/>
  <c r="CE1087" i="6" s="1"/>
  <c r="AA1087" i="6"/>
  <c r="U1087" i="6"/>
  <c r="EY1087" i="6" l="1"/>
  <c r="V1087" i="6"/>
  <c r="EG1087" i="6"/>
  <c r="EI1087" i="6"/>
  <c r="BW1087" i="6"/>
  <c r="CF1087" i="6" s="1"/>
  <c r="AB1087" i="6"/>
  <c r="AC1087" i="6" s="1"/>
  <c r="W1087" i="6" l="1"/>
  <c r="W1085" i="6" s="1"/>
  <c r="V1085" i="6"/>
  <c r="CA1087" i="6"/>
  <c r="CG1087" i="6" s="1"/>
  <c r="EZ1087" i="6"/>
  <c r="EH1087" i="6"/>
  <c r="EJ1087" i="6"/>
  <c r="BW1019" i="6"/>
  <c r="U1019" i="6"/>
  <c r="V1019" i="6" s="1"/>
  <c r="BW1017" i="6"/>
  <c r="U1017" i="6"/>
  <c r="V1017" i="6" s="1"/>
  <c r="BW1015" i="6"/>
  <c r="U1015" i="6"/>
  <c r="V1015" i="6" s="1"/>
  <c r="BW1013" i="6"/>
  <c r="U1013" i="6"/>
  <c r="V1013" i="6" s="1"/>
  <c r="BW1008" i="6"/>
  <c r="U1008" i="6"/>
  <c r="V1008" i="6" s="1"/>
  <c r="BV998" i="6"/>
  <c r="CE998" i="6" s="1"/>
  <c r="AA998" i="6"/>
  <c r="EI998" i="6" s="1"/>
  <c r="U998" i="6"/>
  <c r="V998" i="6" s="1"/>
  <c r="EZ1019" i="6" l="1"/>
  <c r="CF1019" i="6"/>
  <c r="EZ1008" i="6"/>
  <c r="CF1008" i="6"/>
  <c r="EZ1015" i="6"/>
  <c r="CF1015" i="6"/>
  <c r="EZ1013" i="6"/>
  <c r="CF1013" i="6"/>
  <c r="EZ1017" i="6"/>
  <c r="CF1017" i="6"/>
  <c r="EY998" i="6"/>
  <c r="CA1008" i="6"/>
  <c r="CG1008" i="6" s="1"/>
  <c r="CA1015" i="6"/>
  <c r="CG1015" i="6" s="1"/>
  <c r="CA1019" i="6"/>
  <c r="CG1019" i="6" s="1"/>
  <c r="CA1013" i="6"/>
  <c r="CG1013" i="6" s="1"/>
  <c r="CA1017" i="6"/>
  <c r="CG1017" i="6" s="1"/>
  <c r="EG998" i="6"/>
  <c r="EI1013" i="6"/>
  <c r="EI1017" i="6"/>
  <c r="EI1008" i="6"/>
  <c r="EI1015" i="6"/>
  <c r="W1019" i="6"/>
  <c r="EH1019" i="6"/>
  <c r="EI1019" i="6"/>
  <c r="AB1019" i="6"/>
  <c r="AC1019" i="6" s="1"/>
  <c r="EG1019" i="6"/>
  <c r="W1017" i="6"/>
  <c r="EH1017" i="6"/>
  <c r="AB1017" i="6"/>
  <c r="AC1017" i="6" s="1"/>
  <c r="EG1017" i="6"/>
  <c r="W1015" i="6"/>
  <c r="EH1015" i="6"/>
  <c r="AB1015" i="6"/>
  <c r="AC1015" i="6" s="1"/>
  <c r="EG1015" i="6"/>
  <c r="W1013" i="6"/>
  <c r="EH1013" i="6"/>
  <c r="AB1013" i="6"/>
  <c r="AC1013" i="6" s="1"/>
  <c r="EG1013" i="6"/>
  <c r="W1008" i="6"/>
  <c r="EH1008" i="6"/>
  <c r="AB1008" i="6"/>
  <c r="AC1008" i="6" s="1"/>
  <c r="EG1008" i="6"/>
  <c r="EH998" i="6"/>
  <c r="W998" i="6"/>
  <c r="BW998" i="6"/>
  <c r="CF998" i="6" s="1"/>
  <c r="AB998" i="6"/>
  <c r="AC998" i="6" s="1"/>
  <c r="BW959" i="6"/>
  <c r="CF959" i="6" s="1"/>
  <c r="AB959" i="6"/>
  <c r="AC959" i="6" s="1"/>
  <c r="U959" i="6"/>
  <c r="EG959" i="6" s="1"/>
  <c r="BW955" i="6"/>
  <c r="CF955" i="6" s="1"/>
  <c r="AB955" i="6"/>
  <c r="AC955" i="6" s="1"/>
  <c r="U955" i="6"/>
  <c r="EG955" i="6" s="1"/>
  <c r="U952" i="6"/>
  <c r="EG952" i="6" s="1"/>
  <c r="AB952" i="6"/>
  <c r="AC952" i="6" s="1"/>
  <c r="BV934" i="6"/>
  <c r="U934" i="6"/>
  <c r="EG934" i="6" s="1"/>
  <c r="EY934" i="6" l="1"/>
  <c r="CE934" i="6"/>
  <c r="CA959" i="6"/>
  <c r="CG959" i="6" s="1"/>
  <c r="EZ959" i="6"/>
  <c r="CA998" i="6"/>
  <c r="CG998" i="6" s="1"/>
  <c r="EZ998" i="6"/>
  <c r="CA955" i="6"/>
  <c r="CG955" i="6" s="1"/>
  <c r="EZ955" i="6"/>
  <c r="BW934" i="6"/>
  <c r="CF934" i="6" s="1"/>
  <c r="EJ1019" i="6"/>
  <c r="EJ1017" i="6"/>
  <c r="EJ1015" i="6"/>
  <c r="V952" i="6"/>
  <c r="W952" i="6" s="1"/>
  <c r="EJ1013" i="6"/>
  <c r="EJ1008" i="6"/>
  <c r="EJ998" i="6"/>
  <c r="EJ952" i="6"/>
  <c r="EI959" i="6"/>
  <c r="EJ959" i="6"/>
  <c r="V959" i="6"/>
  <c r="EI952" i="6"/>
  <c r="EI955" i="6"/>
  <c r="BW952" i="6"/>
  <c r="CF952" i="6" s="1"/>
  <c r="EJ955" i="6"/>
  <c r="V955" i="6"/>
  <c r="V934" i="6"/>
  <c r="CA952" i="6" l="1"/>
  <c r="CG952" i="6" s="1"/>
  <c r="EZ952" i="6"/>
  <c r="CA934" i="6"/>
  <c r="CG934" i="6" s="1"/>
  <c r="EZ934" i="6"/>
  <c r="W934" i="6"/>
  <c r="EH934" i="6"/>
  <c r="EH952" i="6"/>
  <c r="EH959" i="6"/>
  <c r="W959" i="6"/>
  <c r="EH955" i="6"/>
  <c r="W955" i="6"/>
  <c r="Z887" i="6" l="1"/>
  <c r="X531" i="6"/>
  <c r="CE512" i="6" l="1"/>
  <c r="EY527" i="6"/>
  <c r="EY512" i="6"/>
  <c r="EI390" i="6"/>
  <c r="EJ390" i="6"/>
  <c r="EG390" i="6"/>
  <c r="EG97" i="6"/>
  <c r="EH97" i="6"/>
  <c r="CE97" i="6"/>
  <c r="EI97" i="6"/>
  <c r="AC97" i="6"/>
  <c r="W97" i="6"/>
  <c r="EY511" i="6" l="1"/>
  <c r="CE511" i="6"/>
  <c r="EY390" i="6"/>
  <c r="CE390" i="6"/>
  <c r="BW97" i="6"/>
  <c r="EY97" i="6"/>
  <c r="CF390" i="6"/>
  <c r="EH390" i="6"/>
  <c r="EJ97" i="6"/>
  <c r="Z888" i="6"/>
  <c r="EZ97" i="6" l="1"/>
  <c r="CF97" i="6"/>
  <c r="CA97" i="6"/>
  <c r="CG97" i="6" s="1"/>
  <c r="CA390" i="6"/>
  <c r="CG390" i="6" s="1"/>
  <c r="EZ390" i="6"/>
  <c r="AC322" i="6"/>
  <c r="AC292" i="6"/>
  <c r="AC275" i="6"/>
  <c r="AC267" i="6"/>
  <c r="AC258" i="6"/>
  <c r="AC250" i="6" l="1"/>
  <c r="AC247" i="6" s="1"/>
  <c r="EI1064" i="6"/>
  <c r="EI1057" i="6"/>
  <c r="EI1052" i="6"/>
  <c r="EI1047" i="6"/>
  <c r="EJ1043" i="6"/>
  <c r="EI1043" i="6"/>
  <c r="EJ507" i="6"/>
  <c r="EI507" i="6"/>
  <c r="EJ492" i="6"/>
  <c r="EI492" i="6"/>
  <c r="EJ487" i="6"/>
  <c r="EI487" i="6"/>
  <c r="EJ482" i="6"/>
  <c r="EI482" i="6"/>
  <c r="EJ462" i="6"/>
  <c r="EI462" i="6"/>
  <c r="EI384" i="6"/>
  <c r="EI372" i="6"/>
  <c r="EI367" i="6"/>
  <c r="EI366" i="6"/>
  <c r="EI362" i="6"/>
  <c r="EI361" i="6"/>
  <c r="EI357" i="6"/>
  <c r="EI356" i="6"/>
  <c r="EI352" i="6"/>
  <c r="EI351" i="6"/>
  <c r="EI347" i="6"/>
  <c r="EI346" i="6"/>
  <c r="EI342" i="6"/>
  <c r="EI341" i="6"/>
  <c r="EI337" i="6"/>
  <c r="EI336" i="6"/>
  <c r="EI332" i="6"/>
  <c r="EI331" i="6"/>
  <c r="EJ327" i="6"/>
  <c r="EI327" i="6"/>
  <c r="EI326" i="6"/>
  <c r="EI321" i="6"/>
  <c r="EI320" i="6"/>
  <c r="EI316" i="6"/>
  <c r="EI315" i="6"/>
  <c r="EJ311" i="6"/>
  <c r="EI311" i="6"/>
  <c r="EJ310" i="6"/>
  <c r="EI310" i="6"/>
  <c r="EI306" i="6"/>
  <c r="EI305" i="6"/>
  <c r="EI302" i="6"/>
  <c r="EI301" i="6"/>
  <c r="EJ290" i="6"/>
  <c r="EI290" i="6"/>
  <c r="EJ281" i="6"/>
  <c r="EI281" i="6"/>
  <c r="EJ273" i="6"/>
  <c r="EI273" i="6"/>
  <c r="EJ265" i="6"/>
  <c r="EI265" i="6"/>
  <c r="EJ256" i="6"/>
  <c r="EI256" i="6"/>
  <c r="EJ248" i="6"/>
  <c r="EI248" i="6"/>
  <c r="EJ244" i="6"/>
  <c r="EI244" i="6"/>
  <c r="EJ242" i="6"/>
  <c r="EI242" i="6"/>
  <c r="EJ240" i="6"/>
  <c r="EI240" i="6"/>
  <c r="EJ238" i="6"/>
  <c r="EI238" i="6"/>
  <c r="EJ236" i="6"/>
  <c r="EI236" i="6"/>
  <c r="EJ231" i="6"/>
  <c r="EI231" i="6"/>
  <c r="EJ230" i="6"/>
  <c r="EI230" i="6"/>
  <c r="EJ229" i="6"/>
  <c r="EI229" i="6"/>
  <c r="EJ228" i="6"/>
  <c r="EI228" i="6"/>
  <c r="EJ222" i="6"/>
  <c r="EI222" i="6"/>
  <c r="EJ221" i="6"/>
  <c r="EI221" i="6"/>
  <c r="EJ217" i="6"/>
  <c r="EI217" i="6"/>
  <c r="EJ216" i="6"/>
  <c r="EI216" i="6"/>
  <c r="EJ215" i="6"/>
  <c r="EI215" i="6"/>
  <c r="EJ210" i="6"/>
  <c r="EI210" i="6"/>
  <c r="EJ209" i="6"/>
  <c r="EI209" i="6"/>
  <c r="EJ208" i="6"/>
  <c r="EI208" i="6"/>
  <c r="EI48" i="6"/>
  <c r="EJ48" i="6"/>
  <c r="EI77" i="6"/>
  <c r="EJ77" i="6"/>
  <c r="EI91" i="6"/>
  <c r="EJ91" i="6"/>
  <c r="EI100" i="6"/>
  <c r="EJ100" i="6"/>
  <c r="EI135" i="6"/>
  <c r="EJ135" i="6"/>
  <c r="EI139" i="6"/>
  <c r="EJ139" i="6"/>
  <c r="EI143" i="6"/>
  <c r="EJ143" i="6"/>
  <c r="EI173" i="6"/>
  <c r="EJ173" i="6"/>
  <c r="EI177" i="6"/>
  <c r="EJ177" i="6"/>
  <c r="EI181" i="6"/>
  <c r="EJ181" i="6"/>
  <c r="EI185" i="6"/>
  <c r="EJ185" i="6"/>
  <c r="EI189" i="6"/>
  <c r="EJ189" i="6"/>
  <c r="EI193" i="6"/>
  <c r="EJ193" i="6"/>
  <c r="EI197" i="6"/>
  <c r="EJ197" i="6"/>
  <c r="EI200" i="6"/>
  <c r="EJ200" i="6"/>
  <c r="EI201" i="6"/>
  <c r="EJ201" i="6"/>
  <c r="EI204" i="6"/>
  <c r="EJ204" i="6"/>
  <c r="EI205" i="6"/>
  <c r="EJ205" i="6"/>
  <c r="DC180" i="6" l="1"/>
  <c r="DC152" i="6"/>
  <c r="DC184" i="6"/>
  <c r="DC149" i="6"/>
  <c r="DC146" i="6"/>
  <c r="DC142" i="6"/>
  <c r="DC138" i="6"/>
  <c r="DC90" i="6"/>
  <c r="DC47" i="6"/>
  <c r="DC128" i="6"/>
  <c r="DC118" i="6"/>
  <c r="DC94" i="6"/>
  <c r="DC84" i="6"/>
  <c r="DC55" i="6"/>
  <c r="DC37" i="6"/>
  <c r="DC123" i="6"/>
  <c r="DC105" i="6"/>
  <c r="DC86" i="6"/>
  <c r="DC73" i="6"/>
  <c r="DC61" i="6"/>
  <c r="DC57" i="6"/>
  <c r="DC39" i="6"/>
  <c r="DC129" i="6"/>
  <c r="DC124" i="6"/>
  <c r="DC119" i="6"/>
  <c r="DC104" i="6"/>
  <c r="DC95" i="6"/>
  <c r="DC85" i="6"/>
  <c r="DC72" i="6"/>
  <c r="DC69" i="6"/>
  <c r="DC62" i="6"/>
  <c r="DC56" i="6"/>
  <c r="DC38" i="6"/>
  <c r="DC160" i="6"/>
  <c r="DC115" i="6"/>
  <c r="DC111" i="6"/>
  <c r="DC81" i="6"/>
  <c r="DC52" i="6"/>
  <c r="DC44" i="6"/>
  <c r="DC34" i="6"/>
  <c r="DC29" i="6"/>
  <c r="DC159" i="6"/>
  <c r="DC155" i="6"/>
  <c r="DC114" i="6"/>
  <c r="DC110" i="6"/>
  <c r="DC80" i="6"/>
  <c r="DC51" i="6"/>
  <c r="DC43" i="6"/>
  <c r="DC218" i="6" l="1"/>
  <c r="DC211" i="6"/>
  <c r="DC239" i="6" l="1"/>
  <c r="DC241" i="6"/>
  <c r="DC243" i="6"/>
  <c r="DO243" i="6" s="1"/>
  <c r="EZ283" i="6" l="1"/>
  <c r="EZ267" i="6"/>
  <c r="EZ292" i="6"/>
  <c r="EZ275" i="6"/>
  <c r="EZ250" i="6"/>
  <c r="EZ258" i="6"/>
  <c r="DO1093" i="6"/>
  <c r="DO1182" i="6"/>
  <c r="DO1082" i="6"/>
  <c r="DO1078" i="6"/>
  <c r="DO1007" i="6"/>
  <c r="DP1007" i="6" s="1"/>
  <c r="DO994" i="6"/>
  <c r="DP994" i="6" s="1"/>
  <c r="DO927" i="6"/>
  <c r="DP927" i="6" s="1"/>
  <c r="DP925" i="6" s="1"/>
  <c r="DO917" i="6"/>
  <c r="DP917" i="6" s="1"/>
  <c r="DO916" i="6"/>
  <c r="DP916" i="6" s="1"/>
  <c r="DO915" i="6"/>
  <c r="DP915" i="6" s="1"/>
  <c r="DO912" i="6"/>
  <c r="DP912" i="6" s="1"/>
  <c r="DO911" i="6"/>
  <c r="DP911" i="6" s="1"/>
  <c r="DO910" i="6"/>
  <c r="DP910" i="6" s="1"/>
  <c r="DO907" i="6"/>
  <c r="DP907" i="6" s="1"/>
  <c r="DO906" i="6"/>
  <c r="DP906" i="6" s="1"/>
  <c r="DO905" i="6"/>
  <c r="DP905" i="6" s="1"/>
  <c r="DO903" i="6"/>
  <c r="DP903" i="6" s="1"/>
  <c r="DO900" i="6"/>
  <c r="DP900" i="6" s="1"/>
  <c r="DO897" i="6"/>
  <c r="DP897" i="6" s="1"/>
  <c r="DO896" i="6"/>
  <c r="DP896" i="6" s="1"/>
  <c r="DO895" i="6"/>
  <c r="DP895" i="6" s="1"/>
  <c r="DO894" i="6"/>
  <c r="DO444" i="6"/>
  <c r="DP444" i="6" s="1"/>
  <c r="DO383" i="6"/>
  <c r="DP383" i="6" s="1"/>
  <c r="EI383" i="6" s="1"/>
  <c r="DO379" i="6"/>
  <c r="DP379" i="6" s="1"/>
  <c r="DO376" i="6"/>
  <c r="DP376" i="6" s="1"/>
  <c r="DO374" i="6"/>
  <c r="DP374" i="6" s="1"/>
  <c r="DO371" i="6"/>
  <c r="DP371" i="6" s="1"/>
  <c r="EI371" i="6" s="1"/>
  <c r="DO314" i="6"/>
  <c r="DP314" i="6" s="1"/>
  <c r="DO309" i="6"/>
  <c r="DO304" i="6"/>
  <c r="DP304" i="6" s="1"/>
  <c r="DO300" i="6"/>
  <c r="DP291" i="6"/>
  <c r="DO274" i="6"/>
  <c r="DP274" i="6" s="1"/>
  <c r="DO266" i="6"/>
  <c r="DO246" i="6"/>
  <c r="DO245" i="6"/>
  <c r="DP245" i="6" s="1"/>
  <c r="DP243" i="6"/>
  <c r="DO241" i="6"/>
  <c r="DP241" i="6" s="1"/>
  <c r="DO239" i="6"/>
  <c r="DP239" i="6" s="1"/>
  <c r="DO223" i="6"/>
  <c r="DP223" i="6" s="1"/>
  <c r="DO218" i="6"/>
  <c r="DP218" i="6" s="1"/>
  <c r="DO211" i="6"/>
  <c r="DO196" i="6"/>
  <c r="DO192" i="6"/>
  <c r="DO188" i="6"/>
  <c r="DO184" i="6"/>
  <c r="DO180" i="6"/>
  <c r="DO172" i="6"/>
  <c r="EJ172" i="6" s="1"/>
  <c r="DO169" i="6"/>
  <c r="DO168" i="6"/>
  <c r="DO164" i="6"/>
  <c r="DO160" i="6"/>
  <c r="DO159" i="6"/>
  <c r="DO156" i="6"/>
  <c r="DO155" i="6"/>
  <c r="DO152" i="6"/>
  <c r="DO149" i="6"/>
  <c r="DO146" i="6"/>
  <c r="DO142" i="6"/>
  <c r="DO138" i="6"/>
  <c r="DO129" i="6"/>
  <c r="DO128" i="6"/>
  <c r="DO124" i="6"/>
  <c r="DO123" i="6"/>
  <c r="DO119" i="6"/>
  <c r="DO118" i="6"/>
  <c r="DO114" i="6"/>
  <c r="DO115" i="6"/>
  <c r="DO111" i="6"/>
  <c r="DO110" i="6"/>
  <c r="EJ110" i="6" s="1"/>
  <c r="DO105" i="6"/>
  <c r="DP105" i="6" s="1"/>
  <c r="DO104" i="6"/>
  <c r="DO99" i="6"/>
  <c r="DO94" i="6"/>
  <c r="DO95" i="6"/>
  <c r="DO90" i="6"/>
  <c r="DO86" i="6"/>
  <c r="DP86" i="6" s="1"/>
  <c r="DO85" i="6"/>
  <c r="DO84" i="6"/>
  <c r="DO81" i="6"/>
  <c r="DO80" i="6"/>
  <c r="EJ80" i="6" s="1"/>
  <c r="EJ76" i="6"/>
  <c r="DO73" i="6"/>
  <c r="DP73" i="6" s="1"/>
  <c r="DO72" i="6"/>
  <c r="DO71" i="6"/>
  <c r="DO69" i="6"/>
  <c r="DP69" i="6" s="1"/>
  <c r="DO68" i="6"/>
  <c r="DO62" i="6"/>
  <c r="DO61" i="6"/>
  <c r="DO57" i="6"/>
  <c r="DP57" i="6" s="1"/>
  <c r="DO56" i="6"/>
  <c r="DO55" i="6"/>
  <c r="DO52" i="6"/>
  <c r="DO51" i="6"/>
  <c r="DO47" i="6"/>
  <c r="DO44" i="6"/>
  <c r="DO43" i="6"/>
  <c r="DO39" i="6"/>
  <c r="DP39" i="6" s="1"/>
  <c r="DO38" i="6"/>
  <c r="DO37" i="6"/>
  <c r="DO34" i="6"/>
  <c r="EJ34" i="6" s="1"/>
  <c r="DO29" i="6"/>
  <c r="DO28" i="6"/>
  <c r="DO25" i="6"/>
  <c r="DP25" i="6" s="1"/>
  <c r="DO23" i="6"/>
  <c r="DP23" i="6" s="1"/>
  <c r="DO21" i="6"/>
  <c r="DP21" i="6" s="1"/>
  <c r="DO19" i="6"/>
  <c r="DP19" i="6" s="1"/>
  <c r="DO17" i="6"/>
  <c r="DP17" i="6" s="1"/>
  <c r="DO15" i="6"/>
  <c r="DP15" i="6" s="1"/>
  <c r="DO14" i="6"/>
  <c r="DP14" i="6" s="1"/>
  <c r="DO13" i="6"/>
  <c r="DP13" i="6" s="1"/>
  <c r="DO12" i="6"/>
  <c r="DP12" i="6" s="1"/>
  <c r="DO11" i="6"/>
  <c r="DP11" i="6" s="1"/>
  <c r="DP237" i="6"/>
  <c r="BV1086" i="6"/>
  <c r="BV1085" i="6" s="1"/>
  <c r="BV1082" i="6"/>
  <c r="CE1082" i="6" s="1"/>
  <c r="BV1078" i="6"/>
  <c r="EY1078" i="6" s="1"/>
  <c r="EY1077" i="6" s="1"/>
  <c r="BV1058" i="6"/>
  <c r="CE1058" i="6" s="1"/>
  <c r="BV1053" i="6"/>
  <c r="CE1053" i="6" s="1"/>
  <c r="BV1048" i="6"/>
  <c r="CE1048" i="6" s="1"/>
  <c r="BV1038" i="6"/>
  <c r="BV1031" i="6"/>
  <c r="BV1022" i="6"/>
  <c r="BV1007" i="6"/>
  <c r="CE1007" i="6" s="1"/>
  <c r="BV1006" i="6"/>
  <c r="BV1004" i="6"/>
  <c r="BV1002" i="6"/>
  <c r="BV1000" i="6"/>
  <c r="BV997" i="6"/>
  <c r="BV995" i="6"/>
  <c r="BV970" i="6"/>
  <c r="CE970" i="6" s="1"/>
  <c r="BV967" i="6"/>
  <c r="BV962" i="6"/>
  <c r="EY962" i="6" s="1"/>
  <c r="BV933" i="6"/>
  <c r="BV930" i="6"/>
  <c r="CE917" i="6"/>
  <c r="BV916" i="6"/>
  <c r="CE916" i="6" s="1"/>
  <c r="BV915" i="6"/>
  <c r="CE915" i="6" s="1"/>
  <c r="CE912" i="6"/>
  <c r="BV911" i="6"/>
  <c r="CE911" i="6" s="1"/>
  <c r="BV910" i="6"/>
  <c r="CE910" i="6" s="1"/>
  <c r="CE907" i="6"/>
  <c r="BV906" i="6"/>
  <c r="CE906" i="6" s="1"/>
  <c r="BV905" i="6"/>
  <c r="CE905" i="6" s="1"/>
  <c r="CE903" i="6"/>
  <c r="CE900" i="6"/>
  <c r="CE897" i="6"/>
  <c r="BV896" i="6"/>
  <c r="CE896" i="6" s="1"/>
  <c r="BV895" i="6"/>
  <c r="CE895" i="6" s="1"/>
  <c r="BV894" i="6"/>
  <c r="BV1176" i="6"/>
  <c r="CE368" i="6"/>
  <c r="CE363" i="6"/>
  <c r="CE358" i="6"/>
  <c r="CE353" i="6"/>
  <c r="CE348" i="6"/>
  <c r="CE343" i="6"/>
  <c r="CE338" i="6"/>
  <c r="CE333" i="6"/>
  <c r="CE328" i="6"/>
  <c r="BV307" i="6"/>
  <c r="BV303" i="6"/>
  <c r="CE292" i="6"/>
  <c r="CE283" i="6"/>
  <c r="CE275" i="6"/>
  <c r="CE267" i="6"/>
  <c r="CE258" i="6"/>
  <c r="BV245" i="6"/>
  <c r="CE245" i="6" s="1"/>
  <c r="BV243" i="6"/>
  <c r="CE243" i="6" s="1"/>
  <c r="BV241" i="6"/>
  <c r="CE241" i="6" s="1"/>
  <c r="BV239" i="6"/>
  <c r="CE239" i="6" s="1"/>
  <c r="BV237" i="6"/>
  <c r="EY232" i="6"/>
  <c r="CE223" i="6"/>
  <c r="CE218" i="6"/>
  <c r="CE105" i="6"/>
  <c r="CE86" i="6"/>
  <c r="CE73" i="6"/>
  <c r="CE69" i="6"/>
  <c r="CE57" i="6"/>
  <c r="CE39" i="6"/>
  <c r="BV26" i="6"/>
  <c r="BV24" i="6"/>
  <c r="BV22" i="6"/>
  <c r="BV20" i="6"/>
  <c r="AB232" i="6"/>
  <c r="AA232" i="6"/>
  <c r="AA1093" i="6"/>
  <c r="AA1086" i="6"/>
  <c r="AA1085" i="6" s="1"/>
  <c r="AA1082" i="6"/>
  <c r="AA1078" i="6"/>
  <c r="AB1064" i="6"/>
  <c r="AC1064" i="6" s="1"/>
  <c r="AA1058" i="6"/>
  <c r="AB1057" i="6"/>
  <c r="AC1057" i="6" s="1"/>
  <c r="AA1053" i="6"/>
  <c r="AB1052" i="6"/>
  <c r="AC1052" i="6" s="1"/>
  <c r="AA1048" i="6"/>
  <c r="AB1047" i="6"/>
  <c r="AC1047" i="6" s="1"/>
  <c r="AA1042" i="6"/>
  <c r="AA1038" i="6"/>
  <c r="AA1037" i="6"/>
  <c r="AA1031" i="6"/>
  <c r="AA1030" i="6"/>
  <c r="AA1029" i="6"/>
  <c r="AA1022" i="6"/>
  <c r="AA1021" i="6"/>
  <c r="AA1007" i="6"/>
  <c r="AA1006" i="6"/>
  <c r="AA1005" i="6"/>
  <c r="AA1004" i="6"/>
  <c r="AA1003" i="6"/>
  <c r="AA1002" i="6"/>
  <c r="AA1001" i="6"/>
  <c r="AA1000" i="6"/>
  <c r="AA999" i="6"/>
  <c r="AA997" i="6"/>
  <c r="AA996" i="6"/>
  <c r="AA995" i="6"/>
  <c r="AA994" i="6"/>
  <c r="AA971" i="6"/>
  <c r="AA970" i="6"/>
  <c r="AA967" i="6"/>
  <c r="EI967" i="6" s="1"/>
  <c r="AA966" i="6"/>
  <c r="EI966" i="6" s="1"/>
  <c r="AA962" i="6"/>
  <c r="EI962" i="6" s="1"/>
  <c r="AA961" i="6"/>
  <c r="AA960" i="6" s="1"/>
  <c r="AA930" i="6"/>
  <c r="EI930" i="6" s="1"/>
  <c r="AA929" i="6"/>
  <c r="EI929" i="6" s="1"/>
  <c r="AA927" i="6"/>
  <c r="AA926" i="6"/>
  <c r="AA916" i="6"/>
  <c r="AA915" i="6"/>
  <c r="AA911" i="6"/>
  <c r="AA910" i="6"/>
  <c r="AA906" i="6"/>
  <c r="AA905" i="6"/>
  <c r="AA896" i="6"/>
  <c r="AA895" i="6"/>
  <c r="AA894" i="6"/>
  <c r="AA1176" i="6"/>
  <c r="AB508" i="6"/>
  <c r="AC508" i="6" s="1"/>
  <c r="AA508" i="6"/>
  <c r="EI508" i="6" s="1"/>
  <c r="AB506" i="6"/>
  <c r="AC506" i="6" s="1"/>
  <c r="AA506" i="6"/>
  <c r="EI506" i="6" s="1"/>
  <c r="EI502" i="6"/>
  <c r="AB501" i="6"/>
  <c r="AC501" i="6" s="1"/>
  <c r="AA501" i="6"/>
  <c r="EI501" i="6" s="1"/>
  <c r="EI497" i="6"/>
  <c r="AB496" i="6"/>
  <c r="AC496" i="6" s="1"/>
  <c r="AA496" i="6"/>
  <c r="EI496" i="6" s="1"/>
  <c r="AB493" i="6"/>
  <c r="AC493" i="6" s="1"/>
  <c r="AA493" i="6"/>
  <c r="EI493" i="6" s="1"/>
  <c r="AB491" i="6"/>
  <c r="AC491" i="6" s="1"/>
  <c r="AA491" i="6"/>
  <c r="EI491" i="6" s="1"/>
  <c r="AB488" i="6"/>
  <c r="AC488" i="6" s="1"/>
  <c r="AA488" i="6"/>
  <c r="EI488" i="6" s="1"/>
  <c r="AB486" i="6"/>
  <c r="AC486" i="6" s="1"/>
  <c r="AA486" i="6"/>
  <c r="EI486" i="6" s="1"/>
  <c r="AB483" i="6"/>
  <c r="AC483" i="6" s="1"/>
  <c r="AA483" i="6"/>
  <c r="EI483" i="6" s="1"/>
  <c r="AB481" i="6"/>
  <c r="AC481" i="6" s="1"/>
  <c r="AA481" i="6"/>
  <c r="EI481" i="6" s="1"/>
  <c r="EI477" i="6"/>
  <c r="AB476" i="6"/>
  <c r="AC476" i="6" s="1"/>
  <c r="AA476" i="6"/>
  <c r="EI476" i="6" s="1"/>
  <c r="EI472" i="6"/>
  <c r="AB471" i="6"/>
  <c r="AC471" i="6" s="1"/>
  <c r="AA471" i="6"/>
  <c r="EI471" i="6" s="1"/>
  <c r="EI467" i="6"/>
  <c r="AB466" i="6"/>
  <c r="AC466" i="6" s="1"/>
  <c r="AA466" i="6"/>
  <c r="EI466" i="6" s="1"/>
  <c r="AB463" i="6"/>
  <c r="AC463" i="6" s="1"/>
  <c r="AA463" i="6"/>
  <c r="EI463" i="6" s="1"/>
  <c r="AB461" i="6"/>
  <c r="AC461" i="6" s="1"/>
  <c r="AA461" i="6"/>
  <c r="EI461" i="6" s="1"/>
  <c r="EI457" i="6"/>
  <c r="AB456" i="6"/>
  <c r="AC456" i="6" s="1"/>
  <c r="AA456" i="6"/>
  <c r="EI456" i="6" s="1"/>
  <c r="EI452" i="6"/>
  <c r="AB451" i="6"/>
  <c r="AC451" i="6" s="1"/>
  <c r="AA451" i="6"/>
  <c r="EI451" i="6" s="1"/>
  <c r="EI447" i="6"/>
  <c r="AB446" i="6"/>
  <c r="AA446" i="6"/>
  <c r="AB444" i="6"/>
  <c r="AC444" i="6" s="1"/>
  <c r="AA444" i="6"/>
  <c r="AC440" i="6"/>
  <c r="EI440" i="6"/>
  <c r="AC435" i="6"/>
  <c r="EI435" i="6"/>
  <c r="AC430" i="6"/>
  <c r="EI430" i="6"/>
  <c r="AC425" i="6"/>
  <c r="EI425" i="6"/>
  <c r="AC420" i="6"/>
  <c r="EI420" i="6"/>
  <c r="AC415" i="6"/>
  <c r="EI415" i="6"/>
  <c r="AC410" i="6"/>
  <c r="EI410" i="6"/>
  <c r="AC405" i="6"/>
  <c r="EI405" i="6"/>
  <c r="AC400" i="6"/>
  <c r="EI400" i="6"/>
  <c r="AC395" i="6"/>
  <c r="EI395" i="6"/>
  <c r="EI389" i="6"/>
  <c r="AA385" i="6"/>
  <c r="AB384" i="6"/>
  <c r="AC384" i="6" s="1"/>
  <c r="AB383" i="6"/>
  <c r="AC383" i="6" s="1"/>
  <c r="AA381" i="6"/>
  <c r="AA380" i="6"/>
  <c r="AA379" i="6"/>
  <c r="AA378" i="6"/>
  <c r="AA377" i="6"/>
  <c r="AA376" i="6"/>
  <c r="AA375" i="6"/>
  <c r="AA374" i="6"/>
  <c r="AA373" i="6"/>
  <c r="AB372" i="6"/>
  <c r="AC372" i="6" s="1"/>
  <c r="AB371" i="6"/>
  <c r="AC371" i="6" s="1"/>
  <c r="AA368" i="6"/>
  <c r="AB367" i="6"/>
  <c r="AC367" i="6" s="1"/>
  <c r="AB366" i="6"/>
  <c r="AC366" i="6" s="1"/>
  <c r="AA363" i="6"/>
  <c r="AB362" i="6"/>
  <c r="AC362" i="6" s="1"/>
  <c r="AB361" i="6"/>
  <c r="AC361" i="6" s="1"/>
  <c r="AA358" i="6"/>
  <c r="AB357" i="6"/>
  <c r="AC357" i="6" s="1"/>
  <c r="AB356" i="6"/>
  <c r="AC356" i="6" s="1"/>
  <c r="AA353" i="6"/>
  <c r="AB352" i="6"/>
  <c r="AC352" i="6" s="1"/>
  <c r="AB351" i="6"/>
  <c r="AC351" i="6" s="1"/>
  <c r="AA348" i="6"/>
  <c r="AB347" i="6"/>
  <c r="AC347" i="6" s="1"/>
  <c r="AB346" i="6"/>
  <c r="AC346" i="6" s="1"/>
  <c r="AA343" i="6"/>
  <c r="AB342" i="6"/>
  <c r="AC342" i="6" s="1"/>
  <c r="AB341" i="6"/>
  <c r="AC341" i="6" s="1"/>
  <c r="AA340" i="6"/>
  <c r="AA338" i="6"/>
  <c r="AB337" i="6"/>
  <c r="AC337" i="6" s="1"/>
  <c r="AB336" i="6"/>
  <c r="AC336" i="6" s="1"/>
  <c r="AA333" i="6"/>
  <c r="AB332" i="6"/>
  <c r="AC332" i="6" s="1"/>
  <c r="AB331" i="6"/>
  <c r="AC331" i="6" s="1"/>
  <c r="AB326" i="6"/>
  <c r="AC326" i="6" s="1"/>
  <c r="AA325" i="6"/>
  <c r="AB321" i="6"/>
  <c r="AC321" i="6" s="1"/>
  <c r="AB320" i="6"/>
  <c r="AC320" i="6" s="1"/>
  <c r="AA317" i="6"/>
  <c r="AB316" i="6"/>
  <c r="AC316" i="6" s="1"/>
  <c r="AB315" i="6"/>
  <c r="AC315" i="6" s="1"/>
  <c r="AA314" i="6"/>
  <c r="AA312" i="6"/>
  <c r="AA309" i="6"/>
  <c r="AA307" i="6"/>
  <c r="AB306" i="6"/>
  <c r="AC306" i="6" s="1"/>
  <c r="AB305" i="6"/>
  <c r="AC305" i="6" s="1"/>
  <c r="AA304" i="6"/>
  <c r="AA303" i="6"/>
  <c r="AB302" i="6"/>
  <c r="AC302" i="6" s="1"/>
  <c r="AB301" i="6"/>
  <c r="AC301" i="6" s="1"/>
  <c r="AA300" i="6"/>
  <c r="AA246" i="6"/>
  <c r="AB245" i="6"/>
  <c r="AC245" i="6" s="1"/>
  <c r="AA245" i="6"/>
  <c r="AB243" i="6"/>
  <c r="AC243" i="6" s="1"/>
  <c r="AA243" i="6"/>
  <c r="AB241" i="6"/>
  <c r="AC241" i="6" s="1"/>
  <c r="AA241" i="6"/>
  <c r="AB239" i="6"/>
  <c r="AC239" i="6" s="1"/>
  <c r="AA239" i="6"/>
  <c r="AB237" i="6"/>
  <c r="AA237" i="6"/>
  <c r="AB234" i="6"/>
  <c r="AC234" i="6" s="1"/>
  <c r="AA234" i="6"/>
  <c r="Z229" i="6"/>
  <c r="Z223" i="6"/>
  <c r="AC223" i="6" s="1"/>
  <c r="Z218" i="6"/>
  <c r="AC218" i="6" s="1"/>
  <c r="Z217" i="6"/>
  <c r="Z211" i="6"/>
  <c r="Z210" i="6"/>
  <c r="AB206" i="6"/>
  <c r="AC206" i="6" s="1"/>
  <c r="AA206" i="6"/>
  <c r="EI206" i="6" s="1"/>
  <c r="AC202" i="6"/>
  <c r="EI202" i="6"/>
  <c r="AA198" i="6"/>
  <c r="EI198" i="6" s="1"/>
  <c r="Z198" i="6"/>
  <c r="AB198" i="6" s="1"/>
  <c r="AC198" i="6" s="1"/>
  <c r="AA194" i="6"/>
  <c r="EI194" i="6" s="1"/>
  <c r="Z194" i="6"/>
  <c r="AB194" i="6" s="1"/>
  <c r="AC194" i="6" s="1"/>
  <c r="AA190" i="6"/>
  <c r="EI190" i="6" s="1"/>
  <c r="Z190" i="6"/>
  <c r="AB190" i="6" s="1"/>
  <c r="AC190" i="6" s="1"/>
  <c r="EI186" i="6"/>
  <c r="Z186" i="6"/>
  <c r="AC186" i="6" s="1"/>
  <c r="EI182" i="6"/>
  <c r="Z182" i="6"/>
  <c r="AC182" i="6" s="1"/>
  <c r="EI178" i="6"/>
  <c r="Z178" i="6"/>
  <c r="AC178" i="6" s="1"/>
  <c r="AA174" i="6"/>
  <c r="EI174" i="6" s="1"/>
  <c r="Z174" i="6"/>
  <c r="AB174" i="6" s="1"/>
  <c r="AC174" i="6" s="1"/>
  <c r="AB170" i="6"/>
  <c r="AC170" i="6" s="1"/>
  <c r="AA170" i="6"/>
  <c r="EI170" i="6" s="1"/>
  <c r="AC165" i="6"/>
  <c r="EI165" i="6"/>
  <c r="AC161" i="6"/>
  <c r="EI161" i="6"/>
  <c r="AC157" i="6"/>
  <c r="EI157" i="6"/>
  <c r="AC153" i="6"/>
  <c r="EI153" i="6"/>
  <c r="AC150" i="6"/>
  <c r="EI150" i="6"/>
  <c r="AC147" i="6"/>
  <c r="EI147" i="6"/>
  <c r="AC144" i="6"/>
  <c r="EI144" i="6"/>
  <c r="AC140" i="6"/>
  <c r="EI140" i="6"/>
  <c r="AC136" i="6"/>
  <c r="EI136" i="6"/>
  <c r="AC130" i="6"/>
  <c r="EI130" i="6"/>
  <c r="AC125" i="6"/>
  <c r="EI125" i="6"/>
  <c r="AC120" i="6"/>
  <c r="EI120" i="6"/>
  <c r="AC116" i="6"/>
  <c r="EI116" i="6"/>
  <c r="AC112" i="6"/>
  <c r="EI112" i="6"/>
  <c r="AC105" i="6"/>
  <c r="AB101" i="6"/>
  <c r="AC101" i="6" s="1"/>
  <c r="AA101" i="6"/>
  <c r="EI101" i="6" s="1"/>
  <c r="EI96" i="6"/>
  <c r="AC92" i="6"/>
  <c r="EI92" i="6"/>
  <c r="AC86" i="6"/>
  <c r="AC82" i="6"/>
  <c r="EI82" i="6"/>
  <c r="AB78" i="6"/>
  <c r="AC78" i="6" s="1"/>
  <c r="AA78" i="6"/>
  <c r="EI78" i="6" s="1"/>
  <c r="AC73" i="6"/>
  <c r="AC69" i="6"/>
  <c r="AC63" i="6"/>
  <c r="EI63" i="6"/>
  <c r="AC57" i="6"/>
  <c r="AC53" i="6"/>
  <c r="EI53" i="6"/>
  <c r="AC49" i="6"/>
  <c r="EI49" i="6"/>
  <c r="AC45" i="6"/>
  <c r="EI45" i="6"/>
  <c r="AC35" i="6"/>
  <c r="EI35" i="6"/>
  <c r="EI30" i="6"/>
  <c r="AA26" i="6"/>
  <c r="AA25" i="6"/>
  <c r="AA24" i="6"/>
  <c r="AA23" i="6"/>
  <c r="AA22" i="6"/>
  <c r="AA21" i="6"/>
  <c r="AA20" i="6"/>
  <c r="AA19" i="6"/>
  <c r="AA18" i="6"/>
  <c r="AA17" i="6"/>
  <c r="AA16" i="6"/>
  <c r="AA15" i="6"/>
  <c r="AA14" i="6"/>
  <c r="AA13" i="6"/>
  <c r="AA12" i="6"/>
  <c r="AA11" i="6"/>
  <c r="AA893" i="6" l="1"/>
  <c r="AA1020" i="6"/>
  <c r="DO247" i="6"/>
  <c r="DO1175" i="6" s="1"/>
  <c r="EZ247" i="6"/>
  <c r="AC387" i="6"/>
  <c r="AA445" i="6"/>
  <c r="AB445" i="6"/>
  <c r="AA308" i="6"/>
  <c r="AA1182" i="6"/>
  <c r="CE1086" i="6"/>
  <c r="CE1085" i="6" s="1"/>
  <c r="BV1182" i="6"/>
  <c r="AC232" i="6"/>
  <c r="AB207" i="6"/>
  <c r="EI232" i="6"/>
  <c r="AA207" i="6"/>
  <c r="DP211" i="6"/>
  <c r="DP207" i="6" s="1"/>
  <c r="DO207" i="6"/>
  <c r="AA299" i="6"/>
  <c r="DP266" i="6"/>
  <c r="DP247" i="6" s="1"/>
  <c r="DP300" i="6"/>
  <c r="DP299" i="6" s="1"/>
  <c r="DO299" i="6"/>
  <c r="CE250" i="6"/>
  <c r="CE247" i="6" s="1"/>
  <c r="CE894" i="6"/>
  <c r="CE893" i="6" s="1"/>
  <c r="BV893" i="6"/>
  <c r="BV27" i="6"/>
  <c r="CE237" i="6"/>
  <c r="BV235" i="6"/>
  <c r="DP309" i="6"/>
  <c r="DP308" i="6" s="1"/>
  <c r="DO308" i="6"/>
  <c r="AA324" i="6"/>
  <c r="DP324" i="6"/>
  <c r="DO324" i="6"/>
  <c r="AA511" i="6"/>
  <c r="AA1175" i="6" s="1"/>
  <c r="DP1078" i="6"/>
  <c r="EI1078" i="6" s="1"/>
  <c r="DO1077" i="6"/>
  <c r="DO1179" i="6" s="1"/>
  <c r="CE1078" i="6"/>
  <c r="CE1077" i="6" s="1"/>
  <c r="BV1077" i="6"/>
  <c r="EI961" i="6"/>
  <c r="CE967" i="6"/>
  <c r="EY967" i="6"/>
  <c r="CE211" i="6"/>
  <c r="CE207" i="6" s="1"/>
  <c r="EY26" i="6"/>
  <c r="CE26" i="6"/>
  <c r="EY49" i="6"/>
  <c r="CE49" i="6"/>
  <c r="EY112" i="6"/>
  <c r="CE112" i="6"/>
  <c r="EY130" i="6"/>
  <c r="CE130" i="6"/>
  <c r="EY147" i="6"/>
  <c r="CE147" i="6"/>
  <c r="EY161" i="6"/>
  <c r="CE161" i="6"/>
  <c r="EY178" i="6"/>
  <c r="CE178" i="6"/>
  <c r="EY194" i="6"/>
  <c r="CE194" i="6"/>
  <c r="EY307" i="6"/>
  <c r="CE307" i="6"/>
  <c r="EY381" i="6"/>
  <c r="CE381" i="6"/>
  <c r="EY405" i="6"/>
  <c r="CE405" i="6"/>
  <c r="EY425" i="6"/>
  <c r="CE425" i="6"/>
  <c r="EY930" i="6"/>
  <c r="CE930" i="6"/>
  <c r="EY1002" i="6"/>
  <c r="CE1002" i="6"/>
  <c r="EY1022" i="6"/>
  <c r="CE1022" i="6"/>
  <c r="EY20" i="6"/>
  <c r="CE20" i="6"/>
  <c r="EY35" i="6"/>
  <c r="CE35" i="6"/>
  <c r="EY53" i="6"/>
  <c r="CE53" i="6"/>
  <c r="EY92" i="6"/>
  <c r="CE92" i="6"/>
  <c r="EY116" i="6"/>
  <c r="CE116" i="6"/>
  <c r="EY136" i="6"/>
  <c r="CE136" i="6"/>
  <c r="EY150" i="6"/>
  <c r="CE150" i="6"/>
  <c r="EY165" i="6"/>
  <c r="CE165" i="6"/>
  <c r="EY182" i="6"/>
  <c r="CE182" i="6"/>
  <c r="EY198" i="6"/>
  <c r="CE198" i="6"/>
  <c r="EY312" i="6"/>
  <c r="CE312" i="6"/>
  <c r="EY373" i="6"/>
  <c r="CE373" i="6"/>
  <c r="EY385" i="6"/>
  <c r="CE385" i="6"/>
  <c r="EY410" i="6"/>
  <c r="CE410" i="6"/>
  <c r="EY430" i="6"/>
  <c r="CE430" i="6"/>
  <c r="EY933" i="6"/>
  <c r="CE933" i="6"/>
  <c r="EY995" i="6"/>
  <c r="CE995" i="6"/>
  <c r="EY1004" i="6"/>
  <c r="CE1004" i="6"/>
  <c r="EY1031" i="6"/>
  <c r="CE1031" i="6"/>
  <c r="EY22" i="6"/>
  <c r="CE22" i="6"/>
  <c r="EY78" i="6"/>
  <c r="CE78" i="6"/>
  <c r="EY101" i="6"/>
  <c r="CE101" i="6"/>
  <c r="EY120" i="6"/>
  <c r="CE120" i="6"/>
  <c r="EY140" i="6"/>
  <c r="CE140" i="6"/>
  <c r="EY153" i="6"/>
  <c r="CE153" i="6"/>
  <c r="EY170" i="6"/>
  <c r="CE170" i="6"/>
  <c r="EY186" i="6"/>
  <c r="CE186" i="6"/>
  <c r="EY202" i="6"/>
  <c r="CE202" i="6"/>
  <c r="EY317" i="6"/>
  <c r="CE317" i="6"/>
  <c r="EY375" i="6"/>
  <c r="CE375" i="6"/>
  <c r="EY395" i="6"/>
  <c r="CE395" i="6"/>
  <c r="EY415" i="6"/>
  <c r="CE415" i="6"/>
  <c r="EY435" i="6"/>
  <c r="CE435" i="6"/>
  <c r="CE962" i="6"/>
  <c r="EY997" i="6"/>
  <c r="CE997" i="6"/>
  <c r="EY1006" i="6"/>
  <c r="CE1006" i="6"/>
  <c r="EY1038" i="6"/>
  <c r="CE1038" i="6"/>
  <c r="EY24" i="6"/>
  <c r="CE24" i="6"/>
  <c r="EY45" i="6"/>
  <c r="CE45" i="6"/>
  <c r="EY63" i="6"/>
  <c r="CE63" i="6"/>
  <c r="EY82" i="6"/>
  <c r="CE82" i="6"/>
  <c r="EY125" i="6"/>
  <c r="CE125" i="6"/>
  <c r="EY144" i="6"/>
  <c r="CE144" i="6"/>
  <c r="EY157" i="6"/>
  <c r="CE157" i="6"/>
  <c r="EY174" i="6"/>
  <c r="CE174" i="6"/>
  <c r="EY190" i="6"/>
  <c r="CE190" i="6"/>
  <c r="EY206" i="6"/>
  <c r="CE206" i="6"/>
  <c r="EY303" i="6"/>
  <c r="CE303" i="6"/>
  <c r="EY322" i="6"/>
  <c r="CE322" i="6"/>
  <c r="EY378" i="6"/>
  <c r="CE378" i="6"/>
  <c r="EY400" i="6"/>
  <c r="CE400" i="6"/>
  <c r="EY420" i="6"/>
  <c r="CE420" i="6"/>
  <c r="EY440" i="6"/>
  <c r="CE440" i="6"/>
  <c r="EY1000" i="6"/>
  <c r="CE1000" i="6"/>
  <c r="EY283" i="6"/>
  <c r="EY250" i="6"/>
  <c r="EY970" i="6"/>
  <c r="EY267" i="6"/>
  <c r="DP1082" i="6"/>
  <c r="EI1082" i="6" s="1"/>
  <c r="EY258" i="6"/>
  <c r="EY275" i="6"/>
  <c r="EY292" i="6"/>
  <c r="EI446" i="6"/>
  <c r="EI445" i="6" s="1"/>
  <c r="AC446" i="6"/>
  <c r="AC445" i="6" s="1"/>
  <c r="AC211" i="6"/>
  <c r="AC27" i="6"/>
  <c r="AB27" i="6"/>
  <c r="AC237" i="6"/>
  <c r="AC235" i="6" s="1"/>
  <c r="AB235" i="6"/>
  <c r="DP1093" i="6"/>
  <c r="DP235" i="6"/>
  <c r="EI39" i="6"/>
  <c r="EI57" i="6"/>
  <c r="EI241" i="6"/>
  <c r="DP1083" i="6"/>
  <c r="DP1181" i="6" s="1"/>
  <c r="DO1083" i="6"/>
  <c r="DO1181" i="6" s="1"/>
  <c r="EI223" i="6"/>
  <c r="EI245" i="6"/>
  <c r="EI234" i="6"/>
  <c r="DP246" i="6"/>
  <c r="DP894" i="6"/>
  <c r="DP893" i="6" s="1"/>
  <c r="DO893" i="6"/>
  <c r="DO1176" i="6"/>
  <c r="EI512" i="6"/>
  <c r="AA925" i="6"/>
  <c r="EI237" i="6"/>
  <c r="EI444" i="6"/>
  <c r="DP1086" i="6"/>
  <c r="DP1085" i="6" s="1"/>
  <c r="DP80" i="6"/>
  <c r="EI80" i="6" s="1"/>
  <c r="DO925" i="6"/>
  <c r="AA993" i="6"/>
  <c r="EI76" i="6"/>
  <c r="EI86" i="6"/>
  <c r="DP110" i="6"/>
  <c r="EI110" i="6" s="1"/>
  <c r="DP34" i="6"/>
  <c r="EI34" i="6" s="1"/>
  <c r="DP172" i="6"/>
  <c r="EI172" i="6" s="1"/>
  <c r="EI12" i="6"/>
  <c r="EI218" i="6"/>
  <c r="EI243" i="6"/>
  <c r="EI105" i="6"/>
  <c r="EJ211" i="6"/>
  <c r="EJ234" i="6"/>
  <c r="EI239" i="6"/>
  <c r="EI69" i="6"/>
  <c r="EI73" i="6"/>
  <c r="AB11" i="6"/>
  <c r="AC11" i="6" s="1"/>
  <c r="EI11" i="6"/>
  <c r="AB19" i="6"/>
  <c r="AC19" i="6" s="1"/>
  <c r="EI19" i="6"/>
  <c r="AB16" i="6"/>
  <c r="AC16" i="6" s="1"/>
  <c r="EI16" i="6"/>
  <c r="AB20" i="6"/>
  <c r="AC20" i="6" s="1"/>
  <c r="EI20" i="6"/>
  <c r="EJ147" i="6"/>
  <c r="AB304" i="6"/>
  <c r="AC304" i="6" s="1"/>
  <c r="EI304" i="6"/>
  <c r="AB309" i="6"/>
  <c r="EJ321" i="6"/>
  <c r="EJ337" i="6"/>
  <c r="AB13" i="6"/>
  <c r="AC13" i="6" s="1"/>
  <c r="EI13" i="6"/>
  <c r="AB17" i="6"/>
  <c r="AC17" i="6" s="1"/>
  <c r="EI17" i="6"/>
  <c r="AB21" i="6"/>
  <c r="AC21" i="6" s="1"/>
  <c r="EI21" i="6"/>
  <c r="AB25" i="6"/>
  <c r="AC25" i="6" s="1"/>
  <c r="EI25" i="6"/>
  <c r="EJ69" i="6"/>
  <c r="EJ73" i="6"/>
  <c r="EJ78" i="6"/>
  <c r="EJ82" i="6"/>
  <c r="EJ86" i="6"/>
  <c r="EJ92" i="6"/>
  <c r="EJ96" i="6"/>
  <c r="EJ101" i="6"/>
  <c r="EJ105" i="6"/>
  <c r="EJ112" i="6"/>
  <c r="EJ116" i="6"/>
  <c r="EJ120" i="6"/>
  <c r="EJ125" i="6"/>
  <c r="EJ130" i="6"/>
  <c r="EJ136" i="6"/>
  <c r="EJ140" i="6"/>
  <c r="EJ144" i="6"/>
  <c r="EJ174" i="6"/>
  <c r="EJ178" i="6"/>
  <c r="EJ182" i="6"/>
  <c r="EJ186" i="6"/>
  <c r="EJ190" i="6"/>
  <c r="EJ194" i="6"/>
  <c r="EJ198" i="6"/>
  <c r="EJ218" i="6"/>
  <c r="EJ223" i="6"/>
  <c r="EJ237" i="6"/>
  <c r="EJ245" i="6"/>
  <c r="EJ301" i="6"/>
  <c r="EJ305" i="6"/>
  <c r="AB312" i="6"/>
  <c r="AC312" i="6" s="1"/>
  <c r="EI312" i="6"/>
  <c r="AB317" i="6"/>
  <c r="AC317" i="6" s="1"/>
  <c r="EI317" i="6"/>
  <c r="EI322" i="6"/>
  <c r="AC328" i="6"/>
  <c r="EI328" i="6"/>
  <c r="AB333" i="6"/>
  <c r="AC333" i="6" s="1"/>
  <c r="EI333" i="6"/>
  <c r="AB338" i="6"/>
  <c r="AC338" i="6" s="1"/>
  <c r="EI338" i="6"/>
  <c r="AB343" i="6"/>
  <c r="AC343" i="6" s="1"/>
  <c r="EI343" i="6"/>
  <c r="AB348" i="6"/>
  <c r="AC348" i="6" s="1"/>
  <c r="EI348" i="6"/>
  <c r="AB353" i="6"/>
  <c r="AC353" i="6" s="1"/>
  <c r="EI353" i="6"/>
  <c r="AB358" i="6"/>
  <c r="AC358" i="6" s="1"/>
  <c r="EI358" i="6"/>
  <c r="AB363" i="6"/>
  <c r="AC363" i="6" s="1"/>
  <c r="EI363" i="6"/>
  <c r="AB368" i="6"/>
  <c r="AC368" i="6" s="1"/>
  <c r="EI368" i="6"/>
  <c r="AB374" i="6"/>
  <c r="AC374" i="6" s="1"/>
  <c r="EI374" i="6"/>
  <c r="AB378" i="6"/>
  <c r="AC378" i="6" s="1"/>
  <c r="EI378" i="6"/>
  <c r="EJ383" i="6"/>
  <c r="EJ395" i="6"/>
  <c r="EJ415" i="6"/>
  <c r="EJ435" i="6"/>
  <c r="EJ466" i="6"/>
  <c r="EJ471" i="6"/>
  <c r="EJ476" i="6"/>
  <c r="EJ481" i="6"/>
  <c r="EJ488" i="6"/>
  <c r="AB516" i="6"/>
  <c r="AC516" i="6" s="1"/>
  <c r="EI516" i="6"/>
  <c r="AB527" i="6"/>
  <c r="EI527" i="6"/>
  <c r="AB888" i="6"/>
  <c r="AB886" i="6" s="1"/>
  <c r="AC897" i="6"/>
  <c r="EI897" i="6"/>
  <c r="AB906" i="6"/>
  <c r="AC906" i="6" s="1"/>
  <c r="EI906" i="6"/>
  <c r="AC912" i="6"/>
  <c r="EI912" i="6"/>
  <c r="AB926" i="6"/>
  <c r="AC926" i="6" s="1"/>
  <c r="AB962" i="6"/>
  <c r="AB971" i="6"/>
  <c r="AC971" i="6" s="1"/>
  <c r="EI971" i="6"/>
  <c r="AB997" i="6"/>
  <c r="AC997" i="6" s="1"/>
  <c r="EI997" i="6"/>
  <c r="AB1002" i="6"/>
  <c r="AC1002" i="6" s="1"/>
  <c r="EI1002" i="6"/>
  <c r="AB1006" i="6"/>
  <c r="AC1006" i="6" s="1"/>
  <c r="EI1006" i="6"/>
  <c r="AB1029" i="6"/>
  <c r="AC1029" i="6" s="1"/>
  <c r="EI1029" i="6"/>
  <c r="AB1038" i="6"/>
  <c r="AC1038" i="6" s="1"/>
  <c r="EI1038" i="6"/>
  <c r="EJ1047" i="6"/>
  <c r="EJ1057" i="6"/>
  <c r="AB1078" i="6"/>
  <c r="AC1078" i="6" s="1"/>
  <c r="AB1086" i="6"/>
  <c r="AB1085" i="6" s="1"/>
  <c r="DP43" i="6"/>
  <c r="EI43" i="6" s="1"/>
  <c r="EJ43" i="6"/>
  <c r="DP52" i="6"/>
  <c r="EI52" i="6" s="1"/>
  <c r="EJ52" i="6"/>
  <c r="DP61" i="6"/>
  <c r="EI61" i="6" s="1"/>
  <c r="EJ61" i="6"/>
  <c r="DP71" i="6"/>
  <c r="EI71" i="6" s="1"/>
  <c r="EJ71" i="6"/>
  <c r="DP99" i="6"/>
  <c r="EI99" i="6" s="1"/>
  <c r="EJ99" i="6"/>
  <c r="DP118" i="6"/>
  <c r="EI118" i="6" s="1"/>
  <c r="EJ118" i="6"/>
  <c r="DP128" i="6"/>
  <c r="EI128" i="6" s="1"/>
  <c r="EJ128" i="6"/>
  <c r="DP142" i="6"/>
  <c r="EI142" i="6" s="1"/>
  <c r="EJ142" i="6"/>
  <c r="DP155" i="6"/>
  <c r="EI155" i="6" s="1"/>
  <c r="EJ155" i="6"/>
  <c r="DP188" i="6"/>
  <c r="EI188" i="6" s="1"/>
  <c r="EJ188" i="6"/>
  <c r="EI250" i="6"/>
  <c r="EJ250" i="6"/>
  <c r="EI267" i="6"/>
  <c r="EJ267" i="6"/>
  <c r="EI283" i="6"/>
  <c r="EJ283" i="6"/>
  <c r="DP399" i="6"/>
  <c r="EI399" i="6" s="1"/>
  <c r="EJ399" i="6"/>
  <c r="DP419" i="6"/>
  <c r="EI419" i="6" s="1"/>
  <c r="EJ419" i="6"/>
  <c r="DP439" i="6"/>
  <c r="EI439" i="6" s="1"/>
  <c r="EJ439" i="6"/>
  <c r="AB18" i="6"/>
  <c r="AC18" i="6" s="1"/>
  <c r="EI18" i="6"/>
  <c r="AB26" i="6"/>
  <c r="AC26" i="6" s="1"/>
  <c r="EI26" i="6"/>
  <c r="EJ30" i="6"/>
  <c r="EJ35" i="6"/>
  <c r="EJ39" i="6"/>
  <c r="EJ45" i="6"/>
  <c r="EJ49" i="6"/>
  <c r="EJ53" i="6"/>
  <c r="EJ57" i="6"/>
  <c r="EJ63" i="6"/>
  <c r="EJ153" i="6"/>
  <c r="EJ157" i="6"/>
  <c r="EJ161" i="6"/>
  <c r="EJ165" i="6"/>
  <c r="EJ170" i="6"/>
  <c r="EJ202" i="6"/>
  <c r="EJ206" i="6"/>
  <c r="EJ243" i="6"/>
  <c r="EJ302" i="6"/>
  <c r="EJ306" i="6"/>
  <c r="AB314" i="6"/>
  <c r="AC314" i="6" s="1"/>
  <c r="EI314" i="6"/>
  <c r="AB325" i="6"/>
  <c r="EI325" i="6"/>
  <c r="AB340" i="6"/>
  <c r="AC340" i="6" s="1"/>
  <c r="EI340" i="6"/>
  <c r="EJ371" i="6"/>
  <c r="AB375" i="6"/>
  <c r="AC375" i="6" s="1"/>
  <c r="EI375" i="6"/>
  <c r="AB379" i="6"/>
  <c r="AC379" i="6" s="1"/>
  <c r="EI379" i="6"/>
  <c r="EJ384" i="6"/>
  <c r="EJ389" i="6"/>
  <c r="EJ410" i="6"/>
  <c r="EJ430" i="6"/>
  <c r="EJ444" i="6"/>
  <c r="EJ447" i="6"/>
  <c r="EJ452" i="6"/>
  <c r="EJ457" i="6"/>
  <c r="EJ486" i="6"/>
  <c r="EJ493" i="6"/>
  <c r="EJ497" i="6"/>
  <c r="EJ502" i="6"/>
  <c r="AB517" i="6"/>
  <c r="AC517" i="6" s="1"/>
  <c r="EI517" i="6"/>
  <c r="AB529" i="6"/>
  <c r="AC529" i="6" s="1"/>
  <c r="EI529" i="6"/>
  <c r="AB894" i="6"/>
  <c r="AC900" i="6"/>
  <c r="EI900" i="6"/>
  <c r="AC907" i="6"/>
  <c r="EI907" i="6"/>
  <c r="AB915" i="6"/>
  <c r="AC915" i="6" s="1"/>
  <c r="EI915" i="6"/>
  <c r="AB927" i="6"/>
  <c r="AC927" i="6" s="1"/>
  <c r="EI927" i="6"/>
  <c r="AB966" i="6"/>
  <c r="AB994" i="6"/>
  <c r="AC994" i="6" s="1"/>
  <c r="EI994" i="6"/>
  <c r="AB999" i="6"/>
  <c r="AC999" i="6" s="1"/>
  <c r="EI999" i="6"/>
  <c r="AB1003" i="6"/>
  <c r="AC1003" i="6" s="1"/>
  <c r="EI1003" i="6"/>
  <c r="AB1007" i="6"/>
  <c r="AC1007" i="6" s="1"/>
  <c r="EI1007" i="6"/>
  <c r="AB1030" i="6"/>
  <c r="AC1030" i="6" s="1"/>
  <c r="EI1030" i="6"/>
  <c r="AB1042" i="6"/>
  <c r="AC1042" i="6" s="1"/>
  <c r="EI1042" i="6"/>
  <c r="AB1048" i="6"/>
  <c r="AC1048" i="6" s="1"/>
  <c r="EI1048" i="6"/>
  <c r="AB1058" i="6"/>
  <c r="AC1058" i="6" s="1"/>
  <c r="EI1058" i="6"/>
  <c r="AB1081" i="6"/>
  <c r="AC1081" i="6" s="1"/>
  <c r="EI1081" i="6"/>
  <c r="AB1093" i="6"/>
  <c r="AC1093" i="6" s="1"/>
  <c r="DP28" i="6"/>
  <c r="EI28" i="6" s="1"/>
  <c r="EJ28" i="6"/>
  <c r="DP37" i="6"/>
  <c r="EI37" i="6" s="1"/>
  <c r="EJ37" i="6"/>
  <c r="DP44" i="6"/>
  <c r="EI44" i="6" s="1"/>
  <c r="EJ44" i="6"/>
  <c r="DP55" i="6"/>
  <c r="EI55" i="6" s="1"/>
  <c r="EJ55" i="6"/>
  <c r="DP62" i="6"/>
  <c r="EI62" i="6" s="1"/>
  <c r="EJ62" i="6"/>
  <c r="DP72" i="6"/>
  <c r="EI72" i="6" s="1"/>
  <c r="EJ72" i="6"/>
  <c r="DP81" i="6"/>
  <c r="EI81" i="6" s="1"/>
  <c r="EJ81" i="6"/>
  <c r="DP90" i="6"/>
  <c r="EI90" i="6" s="1"/>
  <c r="EJ90" i="6"/>
  <c r="DP111" i="6"/>
  <c r="EI111" i="6" s="1"/>
  <c r="EJ111" i="6"/>
  <c r="DP119" i="6"/>
  <c r="EI119" i="6" s="1"/>
  <c r="EJ119" i="6"/>
  <c r="DP129" i="6"/>
  <c r="EI129" i="6" s="1"/>
  <c r="EJ129" i="6"/>
  <c r="DP146" i="6"/>
  <c r="EI146" i="6" s="1"/>
  <c r="EJ146" i="6"/>
  <c r="DP156" i="6"/>
  <c r="EI156" i="6" s="1"/>
  <c r="EJ156" i="6"/>
  <c r="DP164" i="6"/>
  <c r="EI164" i="6" s="1"/>
  <c r="EJ164" i="6"/>
  <c r="DP192" i="6"/>
  <c r="EI192" i="6" s="1"/>
  <c r="EJ192" i="6"/>
  <c r="EI257" i="6"/>
  <c r="EJ257" i="6"/>
  <c r="EI274" i="6"/>
  <c r="EJ274" i="6"/>
  <c r="EI291" i="6"/>
  <c r="EJ291" i="6"/>
  <c r="DP404" i="6"/>
  <c r="EI404" i="6" s="1"/>
  <c r="EJ404" i="6"/>
  <c r="DP424" i="6"/>
  <c r="EI424" i="6" s="1"/>
  <c r="EJ424" i="6"/>
  <c r="AB14" i="6"/>
  <c r="AC14" i="6" s="1"/>
  <c r="EI14" i="6"/>
  <c r="EJ241" i="6"/>
  <c r="EJ246" i="6"/>
  <c r="AB303" i="6"/>
  <c r="AC303" i="6" s="1"/>
  <c r="EI303" i="6"/>
  <c r="AB307" i="6"/>
  <c r="AC307" i="6" s="1"/>
  <c r="EI307" i="6"/>
  <c r="EJ315" i="6"/>
  <c r="EJ320" i="6"/>
  <c r="EJ326" i="6"/>
  <c r="EJ331" i="6"/>
  <c r="EJ336" i="6"/>
  <c r="EJ341" i="6"/>
  <c r="EJ346" i="6"/>
  <c r="EJ351" i="6"/>
  <c r="EJ356" i="6"/>
  <c r="EJ361" i="6"/>
  <c r="EJ366" i="6"/>
  <c r="EJ372" i="6"/>
  <c r="AB376" i="6"/>
  <c r="AC376" i="6" s="1"/>
  <c r="EI376" i="6"/>
  <c r="AB380" i="6"/>
  <c r="AC380" i="6" s="1"/>
  <c r="EI380" i="6"/>
  <c r="AB385" i="6"/>
  <c r="AC385" i="6" s="1"/>
  <c r="EI385" i="6"/>
  <c r="EJ405" i="6"/>
  <c r="EJ425" i="6"/>
  <c r="EJ463" i="6"/>
  <c r="EJ467" i="6"/>
  <c r="EJ472" i="6"/>
  <c r="EJ477" i="6"/>
  <c r="EJ491" i="6"/>
  <c r="EJ508" i="6"/>
  <c r="AB520" i="6"/>
  <c r="AC520" i="6" s="1"/>
  <c r="EI520" i="6"/>
  <c r="AB531" i="6"/>
  <c r="AC531" i="6" s="1"/>
  <c r="EI531" i="6"/>
  <c r="AB895" i="6"/>
  <c r="AC895" i="6" s="1"/>
  <c r="EI895" i="6"/>
  <c r="AB903" i="6"/>
  <c r="AC903" i="6" s="1"/>
  <c r="EI903" i="6"/>
  <c r="AB910" i="6"/>
  <c r="AC910" i="6" s="1"/>
  <c r="EI910" i="6"/>
  <c r="AB916" i="6"/>
  <c r="AC916" i="6" s="1"/>
  <c r="EI916" i="6"/>
  <c r="AB929" i="6"/>
  <c r="AC929" i="6" s="1"/>
  <c r="AB967" i="6"/>
  <c r="AB995" i="6"/>
  <c r="AC995" i="6" s="1"/>
  <c r="EI995" i="6"/>
  <c r="AB1000" i="6"/>
  <c r="AC1000" i="6" s="1"/>
  <c r="EI1000" i="6"/>
  <c r="AB1004" i="6"/>
  <c r="AC1004" i="6" s="1"/>
  <c r="EI1004" i="6"/>
  <c r="AB1021" i="6"/>
  <c r="EI1021" i="6"/>
  <c r="AB1031" i="6"/>
  <c r="AC1031" i="6" s="1"/>
  <c r="EI1031" i="6"/>
  <c r="EJ1052" i="6"/>
  <c r="EJ1064" i="6"/>
  <c r="AB1082" i="6"/>
  <c r="AC1082" i="6" s="1"/>
  <c r="DP29" i="6"/>
  <c r="EI29" i="6" s="1"/>
  <c r="EJ29" i="6"/>
  <c r="DP38" i="6"/>
  <c r="EI38" i="6" s="1"/>
  <c r="EJ38" i="6"/>
  <c r="DP47" i="6"/>
  <c r="EI47" i="6" s="1"/>
  <c r="EJ47" i="6"/>
  <c r="DP56" i="6"/>
  <c r="EI56" i="6" s="1"/>
  <c r="EJ56" i="6"/>
  <c r="DP68" i="6"/>
  <c r="EI68" i="6" s="1"/>
  <c r="EJ68" i="6"/>
  <c r="DP84" i="6"/>
  <c r="EI84" i="6" s="1"/>
  <c r="EJ84" i="6"/>
  <c r="DP95" i="6"/>
  <c r="EI95" i="6" s="1"/>
  <c r="EJ95" i="6"/>
  <c r="DP104" i="6"/>
  <c r="EI104" i="6" s="1"/>
  <c r="EJ104" i="6"/>
  <c r="DP115" i="6"/>
  <c r="EI115" i="6" s="1"/>
  <c r="EJ115" i="6"/>
  <c r="DP123" i="6"/>
  <c r="EI123" i="6" s="1"/>
  <c r="EJ123" i="6"/>
  <c r="DP149" i="6"/>
  <c r="EI149" i="6" s="1"/>
  <c r="EJ149" i="6"/>
  <c r="DP159" i="6"/>
  <c r="EI159" i="6" s="1"/>
  <c r="EJ159" i="6"/>
  <c r="DP168" i="6"/>
  <c r="EI168" i="6" s="1"/>
  <c r="EJ168" i="6"/>
  <c r="DP180" i="6"/>
  <c r="EI180" i="6" s="1"/>
  <c r="EJ180" i="6"/>
  <c r="DP196" i="6"/>
  <c r="EI196" i="6" s="1"/>
  <c r="EJ196" i="6"/>
  <c r="EI258" i="6"/>
  <c r="EJ258" i="6"/>
  <c r="EI275" i="6"/>
  <c r="EJ275" i="6"/>
  <c r="EI292" i="6"/>
  <c r="EJ292" i="6"/>
  <c r="DP388" i="6"/>
  <c r="EJ388" i="6"/>
  <c r="DP429" i="6"/>
  <c r="EI429" i="6" s="1"/>
  <c r="EJ429" i="6"/>
  <c r="AB22" i="6"/>
  <c r="AC22" i="6" s="1"/>
  <c r="EI22" i="6"/>
  <c r="AB15" i="6"/>
  <c r="AC15" i="6" s="1"/>
  <c r="EI15" i="6"/>
  <c r="AB23" i="6"/>
  <c r="AC23" i="6" s="1"/>
  <c r="EI23" i="6"/>
  <c r="EJ150" i="6"/>
  <c r="AB24" i="6"/>
  <c r="AC24" i="6" s="1"/>
  <c r="EI24" i="6"/>
  <c r="EJ239" i="6"/>
  <c r="AB300" i="6"/>
  <c r="EJ316" i="6"/>
  <c r="EJ332" i="6"/>
  <c r="EJ342" i="6"/>
  <c r="EJ347" i="6"/>
  <c r="EJ352" i="6"/>
  <c r="EJ357" i="6"/>
  <c r="EJ362" i="6"/>
  <c r="EJ367" i="6"/>
  <c r="AB373" i="6"/>
  <c r="AC373" i="6" s="1"/>
  <c r="EI373" i="6"/>
  <c r="AB377" i="6"/>
  <c r="AC377" i="6" s="1"/>
  <c r="EI377" i="6"/>
  <c r="AB381" i="6"/>
  <c r="AC381" i="6" s="1"/>
  <c r="EI381" i="6"/>
  <c r="EJ400" i="6"/>
  <c r="EJ420" i="6"/>
  <c r="EJ440" i="6"/>
  <c r="EJ446" i="6"/>
  <c r="EJ451" i="6"/>
  <c r="EJ456" i="6"/>
  <c r="EJ461" i="6"/>
  <c r="EJ483" i="6"/>
  <c r="EJ496" i="6"/>
  <c r="EJ501" i="6"/>
  <c r="EJ506" i="6"/>
  <c r="AB512" i="6"/>
  <c r="AB521" i="6"/>
  <c r="AC521" i="6" s="1"/>
  <c r="EI887" i="6"/>
  <c r="AB896" i="6"/>
  <c r="AC896" i="6" s="1"/>
  <c r="EI896" i="6"/>
  <c r="AB905" i="6"/>
  <c r="AC905" i="6" s="1"/>
  <c r="EI905" i="6"/>
  <c r="AB911" i="6"/>
  <c r="AC911" i="6" s="1"/>
  <c r="EI911" i="6"/>
  <c r="AC917" i="6"/>
  <c r="EI917" i="6"/>
  <c r="AB930" i="6"/>
  <c r="AC930" i="6" s="1"/>
  <c r="AB961" i="6"/>
  <c r="AB970" i="6"/>
  <c r="AC970" i="6" s="1"/>
  <c r="EI970" i="6"/>
  <c r="AB996" i="6"/>
  <c r="AC996" i="6" s="1"/>
  <c r="EI996" i="6"/>
  <c r="AB1001" i="6"/>
  <c r="AC1001" i="6" s="1"/>
  <c r="EI1001" i="6"/>
  <c r="AB1005" i="6"/>
  <c r="AC1005" i="6" s="1"/>
  <c r="EI1005" i="6"/>
  <c r="AB1022" i="6"/>
  <c r="AC1022" i="6" s="1"/>
  <c r="EI1022" i="6"/>
  <c r="AB1037" i="6"/>
  <c r="AC1037" i="6" s="1"/>
  <c r="EI1037" i="6"/>
  <c r="AB1044" i="6"/>
  <c r="AC1044" i="6" s="1"/>
  <c r="EI1044" i="6"/>
  <c r="AB1053" i="6"/>
  <c r="AC1053" i="6" s="1"/>
  <c r="EI1053" i="6"/>
  <c r="EI1072" i="6"/>
  <c r="EJ232" i="6"/>
  <c r="DP51" i="6"/>
  <c r="EI51" i="6" s="1"/>
  <c r="EJ51" i="6"/>
  <c r="DP85" i="6"/>
  <c r="EI85" i="6" s="1"/>
  <c r="EJ85" i="6"/>
  <c r="DP94" i="6"/>
  <c r="EI94" i="6" s="1"/>
  <c r="EJ94" i="6"/>
  <c r="DP114" i="6"/>
  <c r="EI114" i="6" s="1"/>
  <c r="EJ114" i="6"/>
  <c r="DP124" i="6"/>
  <c r="EI124" i="6" s="1"/>
  <c r="EJ124" i="6"/>
  <c r="DP138" i="6"/>
  <c r="EI138" i="6" s="1"/>
  <c r="EJ138" i="6"/>
  <c r="DP152" i="6"/>
  <c r="EI152" i="6" s="1"/>
  <c r="EJ152" i="6"/>
  <c r="DP160" i="6"/>
  <c r="EI160" i="6" s="1"/>
  <c r="EJ160" i="6"/>
  <c r="DP169" i="6"/>
  <c r="EI169" i="6" s="1"/>
  <c r="EJ169" i="6"/>
  <c r="DP184" i="6"/>
  <c r="EI184" i="6" s="1"/>
  <c r="EJ184" i="6"/>
  <c r="EI249" i="6"/>
  <c r="EJ249" i="6"/>
  <c r="EJ266" i="6"/>
  <c r="EI282" i="6"/>
  <c r="EJ282" i="6"/>
  <c r="DP394" i="6"/>
  <c r="EI394" i="6" s="1"/>
  <c r="EJ394" i="6"/>
  <c r="DP414" i="6"/>
  <c r="EI414" i="6" s="1"/>
  <c r="EJ414" i="6"/>
  <c r="DP434" i="6"/>
  <c r="EI434" i="6" s="1"/>
  <c r="EJ434" i="6"/>
  <c r="DO1080" i="6"/>
  <c r="DO27" i="6"/>
  <c r="DO10" i="6"/>
  <c r="DO993" i="6"/>
  <c r="AA235" i="6"/>
  <c r="AA27" i="6"/>
  <c r="DO370" i="6"/>
  <c r="AA370" i="6"/>
  <c r="DO235" i="6"/>
  <c r="DP993" i="6"/>
  <c r="DP370" i="6"/>
  <c r="DP10" i="6"/>
  <c r="AA1092" i="6"/>
  <c r="AA1183" i="6" s="1"/>
  <c r="AA10" i="6"/>
  <c r="AB12" i="6"/>
  <c r="AC12" i="6" s="1"/>
  <c r="AA1077" i="6"/>
  <c r="AA1179" i="6" s="1"/>
  <c r="AA1080" i="6"/>
  <c r="FC521" i="6"/>
  <c r="FD521" i="6" s="1"/>
  <c r="FC520" i="6"/>
  <c r="FD520" i="6" s="1"/>
  <c r="U521" i="6"/>
  <c r="EG521" i="6" s="1"/>
  <c r="AB960" i="6" l="1"/>
  <c r="EI960" i="6"/>
  <c r="AB893" i="6"/>
  <c r="EI511" i="6"/>
  <c r="EI1020" i="6"/>
  <c r="AB1020" i="6"/>
  <c r="EJ247" i="6"/>
  <c r="EY247" i="6"/>
  <c r="AA1174" i="6"/>
  <c r="EJ387" i="6"/>
  <c r="EI388" i="6"/>
  <c r="EI387" i="6" s="1"/>
  <c r="DP387" i="6"/>
  <c r="CE387" i="6"/>
  <c r="EJ445" i="6"/>
  <c r="AC309" i="6"/>
  <c r="AB308" i="6"/>
  <c r="AC894" i="6"/>
  <c r="AC893" i="6" s="1"/>
  <c r="EI211" i="6"/>
  <c r="EI207" i="6" s="1"/>
  <c r="AC207" i="6"/>
  <c r="DP1182" i="6"/>
  <c r="AC1086" i="6"/>
  <c r="AC1085" i="6" s="1"/>
  <c r="AB1182" i="6"/>
  <c r="EI266" i="6"/>
  <c r="EI247" i="6" s="1"/>
  <c r="EJ207" i="6"/>
  <c r="DO1180" i="6"/>
  <c r="AA1180" i="6"/>
  <c r="EI300" i="6"/>
  <c r="EI299" i="6" s="1"/>
  <c r="AC300" i="6"/>
  <c r="AC299" i="6" s="1"/>
  <c r="AB299" i="6"/>
  <c r="EI27" i="6"/>
  <c r="CE27" i="6"/>
  <c r="EJ27" i="6"/>
  <c r="EI309" i="6"/>
  <c r="EI308" i="6" s="1"/>
  <c r="EI370" i="6"/>
  <c r="EI324" i="6"/>
  <c r="CE308" i="6"/>
  <c r="EI10" i="6"/>
  <c r="AC325" i="6"/>
  <c r="AC324" i="6" s="1"/>
  <c r="AB324" i="6"/>
  <c r="AB511" i="6"/>
  <c r="AB1175" i="6" s="1"/>
  <c r="DO1174" i="6"/>
  <c r="EI1077" i="6"/>
  <c r="EI1179" i="6" s="1"/>
  <c r="DP1077" i="6"/>
  <c r="DP1179" i="6" s="1"/>
  <c r="AA923" i="6"/>
  <c r="AA9" i="6" s="1"/>
  <c r="DO923" i="6"/>
  <c r="AC967" i="6"/>
  <c r="EJ967" i="6"/>
  <c r="AC961" i="6"/>
  <c r="EJ961" i="6"/>
  <c r="AC962" i="6"/>
  <c r="EJ962" i="6"/>
  <c r="AC966" i="6"/>
  <c r="EJ966" i="6"/>
  <c r="AC1021" i="6"/>
  <c r="AC1020" i="6" s="1"/>
  <c r="AC527" i="6"/>
  <c r="EJ527" i="6"/>
  <c r="AC512" i="6"/>
  <c r="DP1080" i="6"/>
  <c r="EJ235" i="6"/>
  <c r="DP1176" i="6"/>
  <c r="AC888" i="6"/>
  <c r="AB1176" i="6"/>
  <c r="EI1086" i="6"/>
  <c r="EI1085" i="6" s="1"/>
  <c r="AC10" i="6"/>
  <c r="AB1077" i="6"/>
  <c r="AB1179" i="6" s="1"/>
  <c r="AB370" i="6"/>
  <c r="AB1092" i="6"/>
  <c r="AB1183" i="6" s="1"/>
  <c r="AA1178" i="6"/>
  <c r="AA1177" i="6"/>
  <c r="DP1178" i="6"/>
  <c r="EI894" i="6"/>
  <c r="EI893" i="6" s="1"/>
  <c r="EI888" i="6"/>
  <c r="EI886" i="6" s="1"/>
  <c r="DO1177" i="6"/>
  <c r="DO1178" i="6"/>
  <c r="DP1175" i="6"/>
  <c r="EI246" i="6"/>
  <c r="EJ930" i="6"/>
  <c r="EJ929" i="6"/>
  <c r="AB925" i="6"/>
  <c r="EI993" i="6"/>
  <c r="AC993" i="6"/>
  <c r="AB993" i="6"/>
  <c r="AB1080" i="6"/>
  <c r="EI235" i="6"/>
  <c r="EJ1081" i="6"/>
  <c r="AC1080" i="6"/>
  <c r="EJ926" i="6"/>
  <c r="EJ1093" i="6"/>
  <c r="AC1092" i="6"/>
  <c r="AC1183" i="6" s="1"/>
  <c r="EJ325" i="6"/>
  <c r="EJ1078" i="6"/>
  <c r="AC1077" i="6"/>
  <c r="AC1179" i="6" s="1"/>
  <c r="EJ300" i="6"/>
  <c r="EJ1021" i="6"/>
  <c r="EJ1037" i="6"/>
  <c r="EJ917" i="6"/>
  <c r="EJ12" i="6"/>
  <c r="EI1093" i="6"/>
  <c r="DP27" i="6"/>
  <c r="EJ1072" i="6"/>
  <c r="EJ1044" i="6"/>
  <c r="EJ1022" i="6"/>
  <c r="EJ1001" i="6"/>
  <c r="EJ970" i="6"/>
  <c r="EJ911" i="6"/>
  <c r="EJ896" i="6"/>
  <c r="EJ521" i="6"/>
  <c r="EJ377" i="6"/>
  <c r="EJ15" i="6"/>
  <c r="EJ1082" i="6"/>
  <c r="EJ1000" i="6"/>
  <c r="EJ910" i="6"/>
  <c r="EJ895" i="6"/>
  <c r="EJ520" i="6"/>
  <c r="EJ380" i="6"/>
  <c r="EJ307" i="6"/>
  <c r="EJ1058" i="6"/>
  <c r="EJ1042" i="6"/>
  <c r="EJ1007" i="6"/>
  <c r="EJ999" i="6"/>
  <c r="EJ927" i="6"/>
  <c r="EJ907" i="6"/>
  <c r="EJ894" i="6"/>
  <c r="EJ517" i="6"/>
  <c r="EJ375" i="6"/>
  <c r="EJ314" i="6"/>
  <c r="EJ18" i="6"/>
  <c r="EJ1086" i="6"/>
  <c r="EJ1085" i="6" s="1"/>
  <c r="EJ1038" i="6"/>
  <c r="EJ1006" i="6"/>
  <c r="EJ997" i="6"/>
  <c r="EJ906" i="6"/>
  <c r="EJ888" i="6"/>
  <c r="EJ516" i="6"/>
  <c r="EJ20" i="6"/>
  <c r="EJ14" i="6"/>
  <c r="EI1080" i="6"/>
  <c r="EJ378" i="6"/>
  <c r="EJ368" i="6"/>
  <c r="EJ358" i="6"/>
  <c r="EJ348" i="6"/>
  <c r="EJ338" i="6"/>
  <c r="EJ328" i="6"/>
  <c r="EJ317" i="6"/>
  <c r="EJ25" i="6"/>
  <c r="EJ17" i="6"/>
  <c r="EJ309" i="6"/>
  <c r="EJ19" i="6"/>
  <c r="EJ1053" i="6"/>
  <c r="EJ1005" i="6"/>
  <c r="EJ905" i="6"/>
  <c r="EJ887" i="6"/>
  <c r="EJ512" i="6"/>
  <c r="EJ381" i="6"/>
  <c r="EJ373" i="6"/>
  <c r="EJ24" i="6"/>
  <c r="EJ23" i="6"/>
  <c r="EJ22" i="6"/>
  <c r="EJ1031" i="6"/>
  <c r="EJ1004" i="6"/>
  <c r="EJ995" i="6"/>
  <c r="EJ916" i="6"/>
  <c r="EJ903" i="6"/>
  <c r="EJ531" i="6"/>
  <c r="EJ385" i="6"/>
  <c r="EJ376" i="6"/>
  <c r="EJ303" i="6"/>
  <c r="EJ1048" i="6"/>
  <c r="EJ1030" i="6"/>
  <c r="EJ1003" i="6"/>
  <c r="EJ994" i="6"/>
  <c r="EJ915" i="6"/>
  <c r="EJ900" i="6"/>
  <c r="EJ529" i="6"/>
  <c r="EJ379" i="6"/>
  <c r="EJ340" i="6"/>
  <c r="EJ26" i="6"/>
  <c r="EJ1029" i="6"/>
  <c r="EJ1002" i="6"/>
  <c r="EJ971" i="6"/>
  <c r="EJ912" i="6"/>
  <c r="EJ897" i="6"/>
  <c r="EJ16" i="6"/>
  <c r="EJ996" i="6"/>
  <c r="EI926" i="6"/>
  <c r="EI925" i="6" s="1"/>
  <c r="EJ374" i="6"/>
  <c r="EJ363" i="6"/>
  <c r="EJ353" i="6"/>
  <c r="EJ343" i="6"/>
  <c r="EJ333" i="6"/>
  <c r="EJ322" i="6"/>
  <c r="EJ312" i="6"/>
  <c r="EJ21" i="6"/>
  <c r="EJ13" i="6"/>
  <c r="EJ304" i="6"/>
  <c r="EJ11" i="6"/>
  <c r="DO991" i="6"/>
  <c r="DO924" i="6" s="1"/>
  <c r="AA991" i="6"/>
  <c r="AA924" i="6" s="1"/>
  <c r="AB10" i="6"/>
  <c r="V521" i="6"/>
  <c r="EH521" i="6" s="1"/>
  <c r="FC516" i="6"/>
  <c r="BU517" i="6"/>
  <c r="FC517" i="6" s="1"/>
  <c r="FD517" i="6" s="1"/>
  <c r="FE517" i="6" s="1"/>
  <c r="FF517" i="6" s="1"/>
  <c r="U517" i="6"/>
  <c r="EG517" i="6" s="1"/>
  <c r="EJ960" i="6" l="1"/>
  <c r="AC960" i="6"/>
  <c r="EJ511" i="6"/>
  <c r="EJ1175" i="6" s="1"/>
  <c r="EJ1020" i="6"/>
  <c r="EJ886" i="6"/>
  <c r="EJ1176" i="6" s="1"/>
  <c r="AB1174" i="6"/>
  <c r="AC886" i="6"/>
  <c r="AC1176" i="6" s="1"/>
  <c r="AC1182" i="6"/>
  <c r="EI991" i="6"/>
  <c r="EI924" i="6" s="1"/>
  <c r="EI1182" i="6"/>
  <c r="EJ1182" i="6"/>
  <c r="AC1180" i="6"/>
  <c r="AB1180" i="6"/>
  <c r="DP1180" i="6"/>
  <c r="EJ299" i="6"/>
  <c r="EJ893" i="6"/>
  <c r="EJ370" i="6"/>
  <c r="EJ324" i="6"/>
  <c r="EJ308" i="6"/>
  <c r="EJ10" i="6"/>
  <c r="DP1174" i="6"/>
  <c r="AC511" i="6"/>
  <c r="AC1175" i="6" s="1"/>
  <c r="EI1174" i="6"/>
  <c r="EJ1077" i="6"/>
  <c r="EJ1179" i="6" s="1"/>
  <c r="DP923" i="6"/>
  <c r="DP9" i="6" s="1"/>
  <c r="EI923" i="6"/>
  <c r="AB923" i="6"/>
  <c r="AB9" i="6" s="1"/>
  <c r="DP1092" i="6"/>
  <c r="DP1170" i="6" s="1"/>
  <c r="DK1094" i="6"/>
  <c r="EE1094" i="6" s="1"/>
  <c r="EI1176" i="6"/>
  <c r="EI1180" i="6"/>
  <c r="AB1177" i="6"/>
  <c r="AB1178" i="6"/>
  <c r="EI1177" i="6"/>
  <c r="EI1175" i="6"/>
  <c r="EI1178" i="6"/>
  <c r="DP991" i="6"/>
  <c r="DP924" i="6" s="1"/>
  <c r="DP1177" i="6"/>
  <c r="AC925" i="6"/>
  <c r="AC1177" i="6" s="1"/>
  <c r="EJ993" i="6"/>
  <c r="EJ925" i="6"/>
  <c r="EJ1080" i="6"/>
  <c r="AB991" i="6"/>
  <c r="AB924" i="6" s="1"/>
  <c r="AC370" i="6"/>
  <c r="AC308" i="6"/>
  <c r="W521" i="6"/>
  <c r="DO9" i="6"/>
  <c r="V517" i="6"/>
  <c r="BW517" i="6"/>
  <c r="CF517" i="6" s="1"/>
  <c r="EF1094" i="6" l="1"/>
  <c r="EF1092" i="6" s="1"/>
  <c r="EF1183" i="6" s="1"/>
  <c r="EE1092" i="6"/>
  <c r="AC1174" i="6"/>
  <c r="EJ991" i="6"/>
  <c r="EJ924" i="6" s="1"/>
  <c r="EJ1174" i="6"/>
  <c r="AC923" i="6"/>
  <c r="AC9" i="6" s="1"/>
  <c r="EJ923" i="6"/>
  <c r="EJ9" i="6" s="1"/>
  <c r="EJ1094" i="6"/>
  <c r="EJ1092" i="6" s="1"/>
  <c r="EJ1183" i="6" s="1"/>
  <c r="DO1092" i="6"/>
  <c r="DO1170" i="6" s="1"/>
  <c r="EZ1094" i="6"/>
  <c r="CA517" i="6"/>
  <c r="CG517" i="6" s="1"/>
  <c r="EZ517" i="6"/>
  <c r="EI9" i="6"/>
  <c r="EJ1180" i="6"/>
  <c r="EI1094" i="6"/>
  <c r="EI1092" i="6" s="1"/>
  <c r="EI1183" i="6" s="1"/>
  <c r="DP1183" i="6"/>
  <c r="DP1173" i="6" s="1"/>
  <c r="DP992" i="6"/>
  <c r="AC1178" i="6"/>
  <c r="EJ1177" i="6"/>
  <c r="EJ1178" i="6"/>
  <c r="AC991" i="6"/>
  <c r="AC924" i="6" s="1"/>
  <c r="EH517" i="6"/>
  <c r="W517" i="6"/>
  <c r="BU328" i="6"/>
  <c r="EY1094" i="6" l="1"/>
  <c r="EE1183" i="6"/>
  <c r="DO1183" i="6"/>
  <c r="DO1173" i="6" s="1"/>
  <c r="DO1171" i="6"/>
  <c r="DP1171" i="6"/>
  <c r="U384" i="6"/>
  <c r="EG384" i="6" s="1"/>
  <c r="BW373" i="6"/>
  <c r="U373" i="6"/>
  <c r="EG373" i="6" s="1"/>
  <c r="U367" i="6"/>
  <c r="EG367" i="6" s="1"/>
  <c r="U362" i="6"/>
  <c r="EG362" i="6" s="1"/>
  <c r="BW357" i="6"/>
  <c r="CF357" i="6" s="1"/>
  <c r="U357" i="6"/>
  <c r="EG357" i="6" s="1"/>
  <c r="BW352" i="6"/>
  <c r="CF352" i="6" s="1"/>
  <c r="U352" i="6"/>
  <c r="EG352" i="6" s="1"/>
  <c r="BW347" i="6"/>
  <c r="CF347" i="6" s="1"/>
  <c r="U347" i="6"/>
  <c r="EG347" i="6" s="1"/>
  <c r="BW342" i="6"/>
  <c r="CF342" i="6" s="1"/>
  <c r="U342" i="6"/>
  <c r="EG342" i="6" s="1"/>
  <c r="BW337" i="6"/>
  <c r="CF337" i="6" s="1"/>
  <c r="U337" i="6"/>
  <c r="EG337" i="6" s="1"/>
  <c r="BW332" i="6"/>
  <c r="CF332" i="6" s="1"/>
  <c r="U332" i="6"/>
  <c r="EG332" i="6" s="1"/>
  <c r="BW327" i="6"/>
  <c r="CF327" i="6" s="1"/>
  <c r="U327" i="6"/>
  <c r="EG327" i="6" s="1"/>
  <c r="U321" i="6"/>
  <c r="EG321" i="6" s="1"/>
  <c r="U316" i="6"/>
  <c r="EG316" i="6" s="1"/>
  <c r="U311" i="6"/>
  <c r="EG311" i="6" s="1"/>
  <c r="U306" i="6"/>
  <c r="V306" i="6" s="1"/>
  <c r="W306" i="6" s="1"/>
  <c r="BW303" i="6"/>
  <c r="CF303" i="6" s="1"/>
  <c r="U303" i="6"/>
  <c r="V303" i="6" s="1"/>
  <c r="W303" i="6" s="1"/>
  <c r="CF373" i="6" l="1"/>
  <c r="DO992" i="6"/>
  <c r="CA303" i="6"/>
  <c r="CG303" i="6" s="1"/>
  <c r="EZ303" i="6"/>
  <c r="CA327" i="6"/>
  <c r="CG327" i="6" s="1"/>
  <c r="EZ327" i="6"/>
  <c r="CA332" i="6"/>
  <c r="CG332" i="6" s="1"/>
  <c r="EZ332" i="6"/>
  <c r="CA337" i="6"/>
  <c r="CG337" i="6" s="1"/>
  <c r="EZ337" i="6"/>
  <c r="CA342" i="6"/>
  <c r="CG342" i="6" s="1"/>
  <c r="EZ342" i="6"/>
  <c r="CA347" i="6"/>
  <c r="CG347" i="6" s="1"/>
  <c r="EZ347" i="6"/>
  <c r="CA352" i="6"/>
  <c r="CG352" i="6" s="1"/>
  <c r="EZ352" i="6"/>
  <c r="CA357" i="6"/>
  <c r="CG357" i="6" s="1"/>
  <c r="EZ357" i="6"/>
  <c r="CA373" i="6"/>
  <c r="EZ373" i="6"/>
  <c r="V352" i="6"/>
  <c r="W352" i="6" s="1"/>
  <c r="V373" i="6"/>
  <c r="EH373" i="6" s="1"/>
  <c r="V384" i="6"/>
  <c r="EH384" i="6" s="1"/>
  <c r="V367" i="6"/>
  <c r="EH367" i="6" s="1"/>
  <c r="V362" i="6"/>
  <c r="EH362" i="6" s="1"/>
  <c r="V357" i="6"/>
  <c r="EH357" i="6" s="1"/>
  <c r="V347" i="6"/>
  <c r="EH347" i="6" s="1"/>
  <c r="V342" i="6"/>
  <c r="EH342" i="6" s="1"/>
  <c r="V321" i="6"/>
  <c r="EH321" i="6" s="1"/>
  <c r="V327" i="6"/>
  <c r="EH327" i="6" s="1"/>
  <c r="V332" i="6"/>
  <c r="W332" i="6" s="1"/>
  <c r="V337" i="6"/>
  <c r="EH337" i="6" s="1"/>
  <c r="V311" i="6"/>
  <c r="EH311" i="6" s="1"/>
  <c r="V316" i="6"/>
  <c r="EH316" i="6" s="1"/>
  <c r="EH306" i="6"/>
  <c r="EG306" i="6"/>
  <c r="EH303" i="6"/>
  <c r="EG303" i="6"/>
  <c r="CG373" i="6" l="1"/>
  <c r="W342" i="6"/>
  <c r="W362" i="6"/>
  <c r="EH332" i="6"/>
  <c r="W327" i="6"/>
  <c r="W337" i="6"/>
  <c r="W347" i="6"/>
  <c r="W316" i="6"/>
  <c r="W357" i="6"/>
  <c r="W321" i="6"/>
  <c r="EH352" i="6"/>
  <c r="W367" i="6"/>
  <c r="W311" i="6"/>
  <c r="W384" i="6"/>
  <c r="W373" i="6"/>
  <c r="BW507" i="6"/>
  <c r="CF507" i="6" s="1"/>
  <c r="BU508" i="6"/>
  <c r="V508" i="6"/>
  <c r="W508" i="6" s="1"/>
  <c r="U508" i="6"/>
  <c r="EG508" i="6" s="1"/>
  <c r="BU493" i="6"/>
  <c r="V493" i="6"/>
  <c r="W493" i="6" s="1"/>
  <c r="U493" i="6"/>
  <c r="EG493" i="6" s="1"/>
  <c r="BU488" i="6"/>
  <c r="V488" i="6"/>
  <c r="W488" i="6" s="1"/>
  <c r="U488" i="6"/>
  <c r="EG488" i="6" s="1"/>
  <c r="BW483" i="6"/>
  <c r="CF483" i="6" s="1"/>
  <c r="BU483" i="6"/>
  <c r="V483" i="6"/>
  <c r="W483" i="6" s="1"/>
  <c r="U483" i="6"/>
  <c r="EG483" i="6" s="1"/>
  <c r="BU463" i="6"/>
  <c r="V463" i="6"/>
  <c r="W463" i="6" s="1"/>
  <c r="U463" i="6"/>
  <c r="EG463" i="6" s="1"/>
  <c r="CA483" i="6" l="1"/>
  <c r="CG483" i="6" s="1"/>
  <c r="EZ483" i="6"/>
  <c r="CA507" i="6"/>
  <c r="CG507" i="6" s="1"/>
  <c r="EZ507" i="6"/>
  <c r="BW463" i="6"/>
  <c r="CF463" i="6" s="1"/>
  <c r="CA493" i="6"/>
  <c r="CG493" i="6" s="1"/>
  <c r="CA488" i="6"/>
  <c r="CG488" i="6" s="1"/>
  <c r="CA508" i="6"/>
  <c r="CG508" i="6" s="1"/>
  <c r="EH508" i="6"/>
  <c r="EH493" i="6"/>
  <c r="EH488" i="6"/>
  <c r="EH483" i="6"/>
  <c r="EH463" i="6"/>
  <c r="V232" i="6"/>
  <c r="W232" i="6" s="1"/>
  <c r="U232" i="6"/>
  <c r="EG232" i="6" s="1"/>
  <c r="CA463" i="6" l="1"/>
  <c r="CG463" i="6" s="1"/>
  <c r="EZ463" i="6"/>
  <c r="EH232" i="6"/>
  <c r="BW232" i="6"/>
  <c r="CF232" i="6" s="1"/>
  <c r="EZ1093" i="6"/>
  <c r="EZ1092" i="6" l="1"/>
  <c r="EZ1183" i="6" s="1"/>
  <c r="CA232" i="6"/>
  <c r="CG232" i="6" s="1"/>
  <c r="EZ232" i="6"/>
  <c r="CE1092" i="6"/>
  <c r="U1093" i="6"/>
  <c r="U1092" i="6" s="1"/>
  <c r="DN1092" i="6"/>
  <c r="DM1092" i="6"/>
  <c r="BV1092" i="6"/>
  <c r="EY1093" i="6" l="1"/>
  <c r="EG1093" i="6"/>
  <c r="EG1092" i="6" s="1"/>
  <c r="BV1183" i="6"/>
  <c r="DN1183" i="6"/>
  <c r="DM1183" i="6"/>
  <c r="CE1183" i="6"/>
  <c r="CA1093" i="6"/>
  <c r="CG1093" i="6" s="1"/>
  <c r="CG1092" i="6" s="1"/>
  <c r="CG1183" i="6" s="1"/>
  <c r="V1093" i="6"/>
  <c r="EH1093" i="6" s="1"/>
  <c r="EH1092" i="6" s="1"/>
  <c r="AD531" i="6"/>
  <c r="BU531" i="6"/>
  <c r="BT531" i="6"/>
  <c r="EY1092" i="6" l="1"/>
  <c r="EY1183" i="6" s="1"/>
  <c r="EG1183" i="6"/>
  <c r="U1183" i="6"/>
  <c r="W1093" i="6"/>
  <c r="W1092" i="6" s="1"/>
  <c r="V1092" i="6"/>
  <c r="BW1092" i="6"/>
  <c r="EL531" i="6" l="1"/>
  <c r="EL511" i="6" s="1"/>
  <c r="EK531" i="6"/>
  <c r="EK511" i="6" s="1"/>
  <c r="V1183" i="6"/>
  <c r="EH1183" i="6"/>
  <c r="W1183" i="6"/>
  <c r="CA1092" i="6"/>
  <c r="CA1183" i="6" s="1"/>
  <c r="BW1183" i="6"/>
  <c r="CF1092" i="6"/>
  <c r="EK923" i="6" l="1"/>
  <c r="EL923" i="6"/>
  <c r="AH1175" i="6"/>
  <c r="AH9" i="6"/>
  <c r="AG1175" i="6"/>
  <c r="CF1183" i="6"/>
  <c r="EK9" i="6" l="1"/>
  <c r="EK1175" i="6"/>
  <c r="EL9" i="6"/>
  <c r="EL1175" i="6"/>
  <c r="V1044" i="6"/>
  <c r="W1044" i="6" s="1"/>
  <c r="EG1044" i="6" l="1"/>
  <c r="EH1044" i="6"/>
  <c r="CZ25" i="6"/>
  <c r="DK25" i="6" s="1"/>
  <c r="EE25" i="6" s="1"/>
  <c r="EF25" i="6" s="1"/>
  <c r="CZ23" i="6"/>
  <c r="DK23" i="6" s="1"/>
  <c r="EE23" i="6" s="1"/>
  <c r="EF23" i="6" s="1"/>
  <c r="CZ21" i="6"/>
  <c r="DK21" i="6" s="1"/>
  <c r="EE21" i="6" s="1"/>
  <c r="EF21" i="6" s="1"/>
  <c r="CZ19" i="6"/>
  <c r="DK19" i="6" s="1"/>
  <c r="EE19" i="6" s="1"/>
  <c r="EF19" i="6" s="1"/>
  <c r="CZ17" i="6"/>
  <c r="DK17" i="6" s="1"/>
  <c r="EE17" i="6" s="1"/>
  <c r="EF17" i="6" s="1"/>
  <c r="CZ15" i="6"/>
  <c r="DK15" i="6" s="1"/>
  <c r="EE15" i="6" s="1"/>
  <c r="EF15" i="6" s="1"/>
  <c r="CZ14" i="6"/>
  <c r="DK14" i="6" s="1"/>
  <c r="EE14" i="6" s="1"/>
  <c r="EF14" i="6" s="1"/>
  <c r="CZ13" i="6"/>
  <c r="DK13" i="6" s="1"/>
  <c r="EE13" i="6" s="1"/>
  <c r="EF13" i="6" s="1"/>
  <c r="CZ12" i="6"/>
  <c r="DK12" i="6" s="1"/>
  <c r="EE12" i="6" s="1"/>
  <c r="EF12" i="6" s="1"/>
  <c r="CZ11" i="6"/>
  <c r="DK11" i="6" s="1"/>
  <c r="EE11" i="6" s="1"/>
  <c r="DB19" i="6"/>
  <c r="DM19" i="6" s="1"/>
  <c r="DN19" i="6" s="1"/>
  <c r="DB17" i="6"/>
  <c r="DM17" i="6" s="1"/>
  <c r="DN17" i="6" s="1"/>
  <c r="DB15" i="6"/>
  <c r="DM15" i="6" s="1"/>
  <c r="DN15" i="6" s="1"/>
  <c r="DB314" i="6"/>
  <c r="DB309" i="6"/>
  <c r="EF11" i="6" l="1"/>
  <c r="EF10" i="6" s="1"/>
  <c r="EE10" i="6"/>
  <c r="EY314" i="6"/>
  <c r="EY309" i="6"/>
  <c r="EY15" i="6"/>
  <c r="EZ15" i="6"/>
  <c r="EY19" i="6"/>
  <c r="EZ19" i="6"/>
  <c r="EY23" i="6"/>
  <c r="EZ23" i="6"/>
  <c r="EY17" i="6"/>
  <c r="EZ17" i="6"/>
  <c r="EY21" i="6"/>
  <c r="EZ21" i="6"/>
  <c r="EY25" i="6"/>
  <c r="EZ25" i="6"/>
  <c r="S12" i="6"/>
  <c r="EY308" i="6" l="1"/>
  <c r="DK917" i="6"/>
  <c r="EE917" i="6" s="1"/>
  <c r="EF917" i="6" s="1"/>
  <c r="DB917" i="6"/>
  <c r="DM917" i="6" s="1"/>
  <c r="DN917" i="6" s="1"/>
  <c r="DK916" i="6"/>
  <c r="EE916" i="6" s="1"/>
  <c r="EF916" i="6" s="1"/>
  <c r="DB916" i="6"/>
  <c r="DM916" i="6" s="1"/>
  <c r="DN916" i="6" s="1"/>
  <c r="DK915" i="6"/>
  <c r="EE915" i="6" s="1"/>
  <c r="EF915" i="6" s="1"/>
  <c r="DB915" i="6"/>
  <c r="DM915" i="6" s="1"/>
  <c r="DN915" i="6" s="1"/>
  <c r="DK912" i="6"/>
  <c r="EE912" i="6" s="1"/>
  <c r="EF912" i="6" s="1"/>
  <c r="DB912" i="6"/>
  <c r="DM912" i="6" s="1"/>
  <c r="DN912" i="6" s="1"/>
  <c r="DK911" i="6"/>
  <c r="EE911" i="6" s="1"/>
  <c r="EF911" i="6" s="1"/>
  <c r="DB911" i="6"/>
  <c r="DM911" i="6" s="1"/>
  <c r="DN911" i="6" s="1"/>
  <c r="DK910" i="6"/>
  <c r="EE910" i="6" s="1"/>
  <c r="EF910" i="6" s="1"/>
  <c r="DB910" i="6"/>
  <c r="DM910" i="6" s="1"/>
  <c r="DN910" i="6" s="1"/>
  <c r="DK907" i="6"/>
  <c r="EE907" i="6" s="1"/>
  <c r="EF907" i="6" s="1"/>
  <c r="DB907" i="6"/>
  <c r="DM907" i="6" s="1"/>
  <c r="DN907" i="6" s="1"/>
  <c r="DK906" i="6"/>
  <c r="EE906" i="6" s="1"/>
  <c r="EF906" i="6" s="1"/>
  <c r="DB906" i="6"/>
  <c r="DM906" i="6" s="1"/>
  <c r="DN906" i="6" s="1"/>
  <c r="DK905" i="6"/>
  <c r="EE905" i="6" s="1"/>
  <c r="EF905" i="6" s="1"/>
  <c r="DB905" i="6"/>
  <c r="DM905" i="6" s="1"/>
  <c r="DN905" i="6" s="1"/>
  <c r="DK903" i="6"/>
  <c r="EE903" i="6" s="1"/>
  <c r="EF903" i="6" s="1"/>
  <c r="DB903" i="6"/>
  <c r="DM903" i="6" s="1"/>
  <c r="DN903" i="6" s="1"/>
  <c r="DK900" i="6"/>
  <c r="EE900" i="6" s="1"/>
  <c r="EF900" i="6" s="1"/>
  <c r="DB900" i="6"/>
  <c r="DM900" i="6" s="1"/>
  <c r="DN900" i="6" s="1"/>
  <c r="DK897" i="6"/>
  <c r="EE897" i="6" s="1"/>
  <c r="EF897" i="6" s="1"/>
  <c r="DB897" i="6"/>
  <c r="DM897" i="6" s="1"/>
  <c r="DN897" i="6" s="1"/>
  <c r="DK896" i="6"/>
  <c r="EE896" i="6" s="1"/>
  <c r="EF896" i="6" s="1"/>
  <c r="DB896" i="6"/>
  <c r="DM896" i="6" s="1"/>
  <c r="DN896" i="6" s="1"/>
  <c r="DK895" i="6"/>
  <c r="EE895" i="6" s="1"/>
  <c r="DB895" i="6"/>
  <c r="DM895" i="6" s="1"/>
  <c r="DN895" i="6" s="1"/>
  <c r="DB894" i="6"/>
  <c r="DM894" i="6" s="1"/>
  <c r="EF895" i="6" l="1"/>
  <c r="EF893" i="6" s="1"/>
  <c r="EE893" i="6"/>
  <c r="EY896" i="6"/>
  <c r="EY897" i="6"/>
  <c r="EY900" i="6"/>
  <c r="EY903" i="6"/>
  <c r="EY905" i="6"/>
  <c r="EY906" i="6"/>
  <c r="EY907" i="6"/>
  <c r="EY910" i="6"/>
  <c r="EY911" i="6"/>
  <c r="EY912" i="6"/>
  <c r="EY915" i="6"/>
  <c r="EY916" i="6"/>
  <c r="EY917" i="6"/>
  <c r="DN894" i="6"/>
  <c r="DN893" i="6" s="1"/>
  <c r="DM893" i="6"/>
  <c r="EY895" i="6" l="1"/>
  <c r="EY894" i="6"/>
  <c r="CP996" i="6"/>
  <c r="CO996" i="6"/>
  <c r="EY893" i="6" l="1"/>
  <c r="BU888" i="6"/>
  <c r="FC888" i="6" s="1"/>
  <c r="FD888" i="6" s="1"/>
  <c r="BW888" i="6"/>
  <c r="BW886" i="6" s="1"/>
  <c r="U888" i="6"/>
  <c r="EG888" i="6" s="1"/>
  <c r="CF888" i="6" l="1"/>
  <c r="CF886" i="6" s="1"/>
  <c r="BW1176" i="6"/>
  <c r="EZ888" i="6"/>
  <c r="EZ886" i="6" s="1"/>
  <c r="CA888" i="6"/>
  <c r="CA886" i="6" s="1"/>
  <c r="V888" i="6"/>
  <c r="EH888" i="6" s="1"/>
  <c r="EZ1176" i="6" l="1"/>
  <c r="CA1176" i="6"/>
  <c r="CG888" i="6"/>
  <c r="CG886" i="6" s="1"/>
  <c r="EG258" i="6"/>
  <c r="W888" i="6"/>
  <c r="EY1048" i="6"/>
  <c r="CG1176" i="6" l="1"/>
  <c r="EG249" i="6"/>
  <c r="EH249" i="6"/>
  <c r="EG250" i="6"/>
  <c r="EH250" i="6"/>
  <c r="EG256" i="6"/>
  <c r="EH256" i="6"/>
  <c r="EH257" i="6"/>
  <c r="EH258" i="6"/>
  <c r="EG265" i="6"/>
  <c r="EH265" i="6"/>
  <c r="EG266" i="6"/>
  <c r="EH266" i="6"/>
  <c r="EG267" i="6"/>
  <c r="EH267" i="6"/>
  <c r="EG273" i="6"/>
  <c r="EH273" i="6"/>
  <c r="EG274" i="6"/>
  <c r="EH274" i="6"/>
  <c r="EG275" i="6"/>
  <c r="EH275" i="6"/>
  <c r="EG281" i="6"/>
  <c r="EH281" i="6"/>
  <c r="EG282" i="6"/>
  <c r="EH282" i="6"/>
  <c r="EG283" i="6"/>
  <c r="EH283" i="6"/>
  <c r="EG290" i="6"/>
  <c r="EH290" i="6"/>
  <c r="EG291" i="6"/>
  <c r="EH291" i="6"/>
  <c r="EG292" i="6"/>
  <c r="EH292" i="6"/>
  <c r="EH248" i="6"/>
  <c r="EG248" i="6"/>
  <c r="W249" i="6"/>
  <c r="W250" i="6"/>
  <c r="W256" i="6"/>
  <c r="W257" i="6"/>
  <c r="W258" i="6"/>
  <c r="W265" i="6"/>
  <c r="W266" i="6"/>
  <c r="W267" i="6"/>
  <c r="W273" i="6"/>
  <c r="W274" i="6"/>
  <c r="W275" i="6"/>
  <c r="W281" i="6"/>
  <c r="W282" i="6"/>
  <c r="W283" i="6"/>
  <c r="W290" i="6"/>
  <c r="W291" i="6"/>
  <c r="W292" i="6"/>
  <c r="EG247" i="6" l="1"/>
  <c r="EH247" i="6"/>
  <c r="EY1053" i="6"/>
  <c r="EY1058" i="6"/>
  <c r="DK218" i="6"/>
  <c r="EE218" i="6" s="1"/>
  <c r="EF218" i="6" s="1"/>
  <c r="DK211" i="6"/>
  <c r="EE211" i="6" s="1"/>
  <c r="DK223" i="6"/>
  <c r="EE223" i="6" s="1"/>
  <c r="EF223" i="6" s="1"/>
  <c r="DM223" i="6"/>
  <c r="DN223" i="6" s="1"/>
  <c r="DB218" i="6"/>
  <c r="DM218" i="6" s="1"/>
  <c r="DN218" i="6" s="1"/>
  <c r="DB211" i="6"/>
  <c r="DM211" i="6" s="1"/>
  <c r="EF211" i="6" l="1"/>
  <c r="EF207" i="6" s="1"/>
  <c r="EE207" i="6"/>
  <c r="EY223" i="6"/>
  <c r="EY218" i="6"/>
  <c r="DN211" i="6"/>
  <c r="DN207" i="6" s="1"/>
  <c r="DM207" i="6"/>
  <c r="BV444" i="6"/>
  <c r="EY211" i="6" l="1"/>
  <c r="EY207" i="6" s="1"/>
  <c r="EY444" i="6"/>
  <c r="CE444" i="6"/>
  <c r="EG48" i="6"/>
  <c r="EH48" i="6"/>
  <c r="EG77" i="6"/>
  <c r="EH77" i="6"/>
  <c r="EG91" i="6"/>
  <c r="EH91" i="6"/>
  <c r="EG100" i="6"/>
  <c r="EH100" i="6"/>
  <c r="EG135" i="6"/>
  <c r="EH135" i="6"/>
  <c r="EG139" i="6"/>
  <c r="EH139" i="6"/>
  <c r="EG143" i="6"/>
  <c r="EH143" i="6"/>
  <c r="EG173" i="6"/>
  <c r="EH173" i="6"/>
  <c r="EG177" i="6"/>
  <c r="EH177" i="6"/>
  <c r="EG181" i="6"/>
  <c r="EH181" i="6"/>
  <c r="EG185" i="6"/>
  <c r="EH185" i="6"/>
  <c r="EG189" i="6"/>
  <c r="EH189" i="6"/>
  <c r="EG193" i="6"/>
  <c r="EH193" i="6"/>
  <c r="EG197" i="6"/>
  <c r="EH197" i="6"/>
  <c r="EG200" i="6"/>
  <c r="EH200" i="6"/>
  <c r="EG201" i="6"/>
  <c r="EH201" i="6"/>
  <c r="EG204" i="6"/>
  <c r="EH204" i="6"/>
  <c r="EG205" i="6"/>
  <c r="EH205" i="6"/>
  <c r="BW896" i="6"/>
  <c r="CF896" i="6" s="1"/>
  <c r="BW900" i="6"/>
  <c r="CF900" i="6" s="1"/>
  <c r="BW905" i="6"/>
  <c r="CF905" i="6" s="1"/>
  <c r="BW911" i="6"/>
  <c r="CF911" i="6" s="1"/>
  <c r="U894" i="6"/>
  <c r="U895" i="6"/>
  <c r="U896" i="6"/>
  <c r="EG896" i="6" s="1"/>
  <c r="EG897" i="6"/>
  <c r="EG900" i="6"/>
  <c r="U905" i="6"/>
  <c r="EG905" i="6" s="1"/>
  <c r="U906" i="6"/>
  <c r="EG906" i="6" s="1"/>
  <c r="EG907" i="6"/>
  <c r="U910" i="6"/>
  <c r="U911" i="6"/>
  <c r="EG911" i="6" s="1"/>
  <c r="EG912" i="6"/>
  <c r="U915" i="6"/>
  <c r="EG915" i="6" s="1"/>
  <c r="U916" i="6"/>
  <c r="EG917" i="6"/>
  <c r="U206" i="6"/>
  <c r="EG206" i="6" s="1"/>
  <c r="V206" i="6"/>
  <c r="EH206" i="6" s="1"/>
  <c r="U202" i="6"/>
  <c r="EG202" i="6" s="1"/>
  <c r="V202" i="6"/>
  <c r="W202" i="6" s="1"/>
  <c r="U893" i="6" l="1"/>
  <c r="CA905" i="6"/>
  <c r="CG905" i="6" s="1"/>
  <c r="EZ905" i="6"/>
  <c r="CA896" i="6"/>
  <c r="CG896" i="6" s="1"/>
  <c r="EZ896" i="6"/>
  <c r="CA911" i="6"/>
  <c r="CG911" i="6" s="1"/>
  <c r="EZ911" i="6"/>
  <c r="CA900" i="6"/>
  <c r="CG900" i="6" s="1"/>
  <c r="EZ900" i="6"/>
  <c r="EG894" i="6"/>
  <c r="W912" i="6"/>
  <c r="V894" i="6"/>
  <c r="BW917" i="6"/>
  <c r="CF917" i="6" s="1"/>
  <c r="V911" i="6"/>
  <c r="W911" i="6" s="1"/>
  <c r="EH907" i="6"/>
  <c r="V896" i="6"/>
  <c r="W896" i="6" s="1"/>
  <c r="EH897" i="6"/>
  <c r="V910" i="6"/>
  <c r="EG910" i="6"/>
  <c r="BW903" i="6"/>
  <c r="CF903" i="6" s="1"/>
  <c r="V915" i="6"/>
  <c r="V906" i="6"/>
  <c r="V903" i="6"/>
  <c r="EG903" i="6"/>
  <c r="BW915" i="6"/>
  <c r="CF915" i="6" s="1"/>
  <c r="BW906" i="6"/>
  <c r="CF906" i="6" s="1"/>
  <c r="V895" i="6"/>
  <c r="EG895" i="6"/>
  <c r="BW910" i="6"/>
  <c r="CF910" i="6" s="1"/>
  <c r="BW895" i="6"/>
  <c r="CF895" i="6" s="1"/>
  <c r="BW202" i="6"/>
  <c r="V916" i="6"/>
  <c r="EG916" i="6"/>
  <c r="V905" i="6"/>
  <c r="BW912" i="6"/>
  <c r="CF912" i="6" s="1"/>
  <c r="BW907" i="6"/>
  <c r="CF907" i="6" s="1"/>
  <c r="BW897" i="6"/>
  <c r="CF897" i="6" s="1"/>
  <c r="BW894" i="6"/>
  <c r="EH202" i="6"/>
  <c r="BW916" i="6"/>
  <c r="CF916" i="6" s="1"/>
  <c r="W206" i="6"/>
  <c r="U231" i="6"/>
  <c r="V231" i="6"/>
  <c r="EG174" i="6"/>
  <c r="BW159" i="6"/>
  <c r="CF159" i="6" s="1"/>
  <c r="BW160" i="6"/>
  <c r="CF160" i="6" s="1"/>
  <c r="BW164" i="6"/>
  <c r="CF164" i="6" s="1"/>
  <c r="BW168" i="6"/>
  <c r="CF168" i="6" s="1"/>
  <c r="BW169" i="6"/>
  <c r="CF169" i="6" s="1"/>
  <c r="EG157" i="6"/>
  <c r="W159" i="6"/>
  <c r="W160" i="6"/>
  <c r="EG161" i="6"/>
  <c r="W164" i="6"/>
  <c r="EG165" i="6"/>
  <c r="W168" i="6"/>
  <c r="W169" i="6"/>
  <c r="EG170" i="6"/>
  <c r="EG130" i="6"/>
  <c r="W135" i="6"/>
  <c r="EG136" i="6"/>
  <c r="W138" i="6"/>
  <c r="W139" i="6"/>
  <c r="EG140" i="6"/>
  <c r="W142" i="6"/>
  <c r="W143" i="6"/>
  <c r="EG144" i="6"/>
  <c r="EH144" i="6"/>
  <c r="EG116" i="6"/>
  <c r="W118" i="6"/>
  <c r="W119" i="6"/>
  <c r="EG120" i="6"/>
  <c r="EH120" i="6"/>
  <c r="W123" i="6"/>
  <c r="W124" i="6"/>
  <c r="EG125" i="6"/>
  <c r="EG112" i="6"/>
  <c r="W104" i="6"/>
  <c r="EG101" i="6"/>
  <c r="EG96" i="6"/>
  <c r="W71" i="6"/>
  <c r="W72" i="6"/>
  <c r="W76" i="6"/>
  <c r="W77" i="6"/>
  <c r="EG78" i="6"/>
  <c r="W80" i="6"/>
  <c r="W81" i="6"/>
  <c r="EG82" i="6"/>
  <c r="EH82" i="6"/>
  <c r="BW95" i="6"/>
  <c r="CF95" i="6" s="1"/>
  <c r="BW91" i="6"/>
  <c r="BW77" i="6"/>
  <c r="BW81" i="6"/>
  <c r="CF81" i="6" s="1"/>
  <c r="BW85" i="6"/>
  <c r="CF85" i="6" s="1"/>
  <c r="BW71" i="6"/>
  <c r="CF71" i="6" s="1"/>
  <c r="BW72" i="6"/>
  <c r="CF72" i="6" s="1"/>
  <c r="EG92" i="6"/>
  <c r="EG63" i="6"/>
  <c r="EH63" i="6"/>
  <c r="EG53" i="6"/>
  <c r="EH53" i="6"/>
  <c r="EG49" i="6"/>
  <c r="EG45" i="6"/>
  <c r="EG35" i="6"/>
  <c r="W28" i="6"/>
  <c r="BW893" i="6" l="1"/>
  <c r="BU893" i="6"/>
  <c r="V893" i="6"/>
  <c r="W231" i="6"/>
  <c r="V207" i="6"/>
  <c r="EG231" i="6"/>
  <c r="U207" i="6"/>
  <c r="CF894" i="6"/>
  <c r="CF893" i="6" s="1"/>
  <c r="EG893" i="6"/>
  <c r="EZ206" i="6"/>
  <c r="CF206" i="6"/>
  <c r="EZ202" i="6"/>
  <c r="CF202" i="6"/>
  <c r="EZ77" i="6"/>
  <c r="CF77" i="6"/>
  <c r="EZ91" i="6"/>
  <c r="CF91" i="6"/>
  <c r="CA916" i="6"/>
  <c r="CG916" i="6" s="1"/>
  <c r="EZ916" i="6"/>
  <c r="CA894" i="6"/>
  <c r="EZ894" i="6"/>
  <c r="CA897" i="6"/>
  <c r="CG897" i="6" s="1"/>
  <c r="EZ897" i="6"/>
  <c r="CA907" i="6"/>
  <c r="CG907" i="6" s="1"/>
  <c r="EZ907" i="6"/>
  <c r="CA912" i="6"/>
  <c r="CG912" i="6" s="1"/>
  <c r="EZ912" i="6"/>
  <c r="CA910" i="6"/>
  <c r="CG910" i="6" s="1"/>
  <c r="EZ910" i="6"/>
  <c r="CA895" i="6"/>
  <c r="CG895" i="6" s="1"/>
  <c r="EZ895" i="6"/>
  <c r="CA906" i="6"/>
  <c r="CG906" i="6" s="1"/>
  <c r="EZ906" i="6"/>
  <c r="CA915" i="6"/>
  <c r="CG915" i="6" s="1"/>
  <c r="EZ915" i="6"/>
  <c r="CA903" i="6"/>
  <c r="CG903" i="6" s="1"/>
  <c r="EZ903" i="6"/>
  <c r="CA917" i="6"/>
  <c r="CG917" i="6" s="1"/>
  <c r="EZ917" i="6"/>
  <c r="CA72" i="6"/>
  <c r="CG72" i="6" s="1"/>
  <c r="CA77" i="6"/>
  <c r="CG77" i="6" s="1"/>
  <c r="CA95" i="6"/>
  <c r="CG95" i="6" s="1"/>
  <c r="CA169" i="6"/>
  <c r="CG169" i="6" s="1"/>
  <c r="CA160" i="6"/>
  <c r="CG160" i="6" s="1"/>
  <c r="CA71" i="6"/>
  <c r="CG71" i="6" s="1"/>
  <c r="CA168" i="6"/>
  <c r="CG168" i="6" s="1"/>
  <c r="CA159" i="6"/>
  <c r="CG159" i="6" s="1"/>
  <c r="CA206" i="6"/>
  <c r="CG206" i="6" s="1"/>
  <c r="CA164" i="6"/>
  <c r="CG164" i="6" s="1"/>
  <c r="CA202" i="6"/>
  <c r="CG202" i="6" s="1"/>
  <c r="CA85" i="6"/>
  <c r="CG85" i="6" s="1"/>
  <c r="CA91" i="6"/>
  <c r="CG91" i="6" s="1"/>
  <c r="CA81" i="6"/>
  <c r="CG81" i="6" s="1"/>
  <c r="EH894" i="6"/>
  <c r="EH911" i="6"/>
  <c r="EH912" i="6"/>
  <c r="W53" i="6"/>
  <c r="W894" i="6"/>
  <c r="W897" i="6"/>
  <c r="W907" i="6"/>
  <c r="EH896" i="6"/>
  <c r="W39" i="6"/>
  <c r="BW86" i="6"/>
  <c r="CF86" i="6" s="1"/>
  <c r="BW105" i="6"/>
  <c r="CF105" i="6" s="1"/>
  <c r="W125" i="6"/>
  <c r="EH125" i="6"/>
  <c r="W116" i="6"/>
  <c r="EH116" i="6"/>
  <c r="BW116" i="6"/>
  <c r="BW165" i="6"/>
  <c r="W905" i="6"/>
  <c r="EH905" i="6"/>
  <c r="EH915" i="6"/>
  <c r="W915" i="6"/>
  <c r="EH30" i="6"/>
  <c r="W35" i="6"/>
  <c r="EH35" i="6"/>
  <c r="BW45" i="6"/>
  <c r="CF45" i="6" s="1"/>
  <c r="W86" i="6"/>
  <c r="EH101" i="6"/>
  <c r="W105" i="6"/>
  <c r="W112" i="6"/>
  <c r="EH112" i="6"/>
  <c r="W140" i="6"/>
  <c r="EH140" i="6"/>
  <c r="W136" i="6"/>
  <c r="EH136" i="6"/>
  <c r="W130" i="6"/>
  <c r="EH130" i="6"/>
  <c r="BW136" i="6"/>
  <c r="BW170" i="6"/>
  <c r="W895" i="6"/>
  <c r="EH895" i="6"/>
  <c r="W903" i="6"/>
  <c r="EH903" i="6"/>
  <c r="W917" i="6"/>
  <c r="EH917" i="6"/>
  <c r="BW30" i="6"/>
  <c r="W92" i="6"/>
  <c r="EH92" i="6"/>
  <c r="EG30" i="6"/>
  <c r="CF39" i="6"/>
  <c r="CF57" i="6"/>
  <c r="BW73" i="6"/>
  <c r="CF73" i="6" s="1"/>
  <c r="BW125" i="6"/>
  <c r="BW157" i="6"/>
  <c r="W916" i="6"/>
  <c r="EH916" i="6"/>
  <c r="EH906" i="6"/>
  <c r="W906" i="6"/>
  <c r="W910" i="6"/>
  <c r="EH910" i="6"/>
  <c r="BW35" i="6"/>
  <c r="W45" i="6"/>
  <c r="EH45" i="6"/>
  <c r="W49" i="6"/>
  <c r="EH49" i="6"/>
  <c r="W57" i="6"/>
  <c r="BW63" i="6"/>
  <c r="BW82" i="6"/>
  <c r="W78" i="6"/>
  <c r="EH78" i="6"/>
  <c r="W73" i="6"/>
  <c r="W96" i="6"/>
  <c r="EH96" i="6"/>
  <c r="BW101" i="6"/>
  <c r="BW112" i="6"/>
  <c r="BW144" i="6"/>
  <c r="W170" i="6"/>
  <c r="EH170" i="6"/>
  <c r="W165" i="6"/>
  <c r="EH165" i="6"/>
  <c r="W161" i="6"/>
  <c r="EH161" i="6"/>
  <c r="W157" i="6"/>
  <c r="EH157" i="6"/>
  <c r="BW161" i="6"/>
  <c r="BW174" i="6"/>
  <c r="EH900" i="6"/>
  <c r="W900" i="6"/>
  <c r="EH231" i="6"/>
  <c r="BW53" i="6"/>
  <c r="W120" i="6"/>
  <c r="BW120" i="6"/>
  <c r="W144" i="6"/>
  <c r="BW130" i="6"/>
  <c r="BW140" i="6"/>
  <c r="BW92" i="6"/>
  <c r="W82" i="6"/>
  <c r="BW78" i="6"/>
  <c r="BW49" i="6"/>
  <c r="W63" i="6"/>
  <c r="W30" i="6"/>
  <c r="W893" i="6" l="1"/>
  <c r="EZ893" i="6"/>
  <c r="CG894" i="6"/>
  <c r="CG893" i="6" s="1"/>
  <c r="CA893" i="6"/>
  <c r="EH893" i="6"/>
  <c r="EZ78" i="6"/>
  <c r="CF78" i="6"/>
  <c r="EZ174" i="6"/>
  <c r="CF174" i="6"/>
  <c r="EZ92" i="6"/>
  <c r="CF92" i="6"/>
  <c r="EZ120" i="6"/>
  <c r="CF120" i="6"/>
  <c r="EZ144" i="6"/>
  <c r="CF144" i="6"/>
  <c r="EZ49" i="6"/>
  <c r="CF49" i="6"/>
  <c r="EZ140" i="6"/>
  <c r="CF140" i="6"/>
  <c r="EZ112" i="6"/>
  <c r="CF112" i="6"/>
  <c r="EZ63" i="6"/>
  <c r="CF63" i="6"/>
  <c r="EZ170" i="6"/>
  <c r="CF170" i="6"/>
  <c r="EZ130" i="6"/>
  <c r="CF130" i="6"/>
  <c r="EZ30" i="6"/>
  <c r="CF30" i="6"/>
  <c r="EZ136" i="6"/>
  <c r="CF136" i="6"/>
  <c r="EZ53" i="6"/>
  <c r="CF53" i="6"/>
  <c r="EZ101" i="6"/>
  <c r="CF101" i="6"/>
  <c r="EZ157" i="6"/>
  <c r="CF157" i="6"/>
  <c r="EZ161" i="6"/>
  <c r="CF161" i="6"/>
  <c r="EZ35" i="6"/>
  <c r="CF35" i="6"/>
  <c r="EZ125" i="6"/>
  <c r="CF125" i="6"/>
  <c r="EZ165" i="6"/>
  <c r="CF165" i="6"/>
  <c r="EZ82" i="6"/>
  <c r="CF82" i="6"/>
  <c r="EZ116" i="6"/>
  <c r="CF116" i="6"/>
  <c r="EZ45" i="6"/>
  <c r="CA130" i="6"/>
  <c r="CG130" i="6" s="1"/>
  <c r="CA49" i="6"/>
  <c r="CG49" i="6" s="1"/>
  <c r="CA53" i="6"/>
  <c r="CG53" i="6" s="1"/>
  <c r="CA174" i="6"/>
  <c r="CG174" i="6" s="1"/>
  <c r="CA144" i="6"/>
  <c r="CG144" i="6" s="1"/>
  <c r="CA112" i="6"/>
  <c r="CG112" i="6" s="1"/>
  <c r="CA73" i="6"/>
  <c r="CG73" i="6" s="1"/>
  <c r="CA136" i="6"/>
  <c r="CG136" i="6" s="1"/>
  <c r="CA105" i="6"/>
  <c r="CG105" i="6" s="1"/>
  <c r="CA86" i="6"/>
  <c r="CG86" i="6" s="1"/>
  <c r="CA140" i="6"/>
  <c r="CG140" i="6" s="1"/>
  <c r="CA82" i="6"/>
  <c r="CG82" i="6" s="1"/>
  <c r="CA57" i="6"/>
  <c r="CG57" i="6" s="1"/>
  <c r="CA78" i="6"/>
  <c r="CG78" i="6" s="1"/>
  <c r="CA92" i="6"/>
  <c r="CG92" i="6" s="1"/>
  <c r="CA120" i="6"/>
  <c r="CG120" i="6" s="1"/>
  <c r="CA161" i="6"/>
  <c r="CG161" i="6" s="1"/>
  <c r="CA101" i="6"/>
  <c r="CG101" i="6" s="1"/>
  <c r="CA35" i="6"/>
  <c r="CG35" i="6" s="1"/>
  <c r="CA39" i="6"/>
  <c r="CG39" i="6" s="1"/>
  <c r="CA170" i="6"/>
  <c r="CG170" i="6" s="1"/>
  <c r="CA63" i="6"/>
  <c r="CG63" i="6" s="1"/>
  <c r="CA157" i="6"/>
  <c r="CG157" i="6" s="1"/>
  <c r="CA125" i="6"/>
  <c r="CG125" i="6" s="1"/>
  <c r="CA30" i="6"/>
  <c r="CG30" i="6" s="1"/>
  <c r="CA165" i="6"/>
  <c r="CG165" i="6" s="1"/>
  <c r="CA116" i="6"/>
  <c r="CG116" i="6" s="1"/>
  <c r="CA45" i="6"/>
  <c r="CG45" i="6" s="1"/>
  <c r="EY1086" i="6" l="1"/>
  <c r="EY1085" i="6" s="1"/>
  <c r="EY1182" i="6" l="1"/>
  <c r="EY338" i="6"/>
  <c r="EY348" i="6"/>
  <c r="EY358" i="6"/>
  <c r="EY368" i="6"/>
  <c r="EY333" i="6"/>
  <c r="EY343" i="6"/>
  <c r="EY353" i="6"/>
  <c r="EY363" i="6"/>
  <c r="FD516" i="6"/>
  <c r="FE516" i="6" s="1"/>
  <c r="FF516" i="6" s="1"/>
  <c r="FC527" i="6"/>
  <c r="FD527" i="6" s="1"/>
  <c r="FC529" i="6"/>
  <c r="FD529" i="6" s="1"/>
  <c r="FC531" i="6"/>
  <c r="FD531" i="6" s="1"/>
  <c r="FC887" i="6"/>
  <c r="FD887" i="6" s="1"/>
  <c r="FC512" i="6"/>
  <c r="FD512" i="6" s="1"/>
  <c r="DN324" i="6" l="1"/>
  <c r="DM324" i="6"/>
  <c r="FD923" i="6"/>
  <c r="FC923" i="6"/>
  <c r="W439" i="6"/>
  <c r="W434" i="6"/>
  <c r="W429" i="6"/>
  <c r="W424" i="6"/>
  <c r="W419" i="6"/>
  <c r="W414" i="6"/>
  <c r="W404" i="6"/>
  <c r="W399" i="6"/>
  <c r="W394" i="6"/>
  <c r="W388" i="6"/>
  <c r="W238" i="6"/>
  <c r="W240" i="6"/>
  <c r="W242" i="6"/>
  <c r="W244" i="6"/>
  <c r="W236" i="6"/>
  <c r="W209" i="6"/>
  <c r="W210" i="6"/>
  <c r="W215" i="6"/>
  <c r="W216" i="6"/>
  <c r="W217" i="6"/>
  <c r="W221" i="6"/>
  <c r="W222" i="6"/>
  <c r="W228" i="6"/>
  <c r="W229" i="6"/>
  <c r="W208" i="6"/>
  <c r="W37" i="6"/>
  <c r="W43" i="6"/>
  <c r="W47" i="6"/>
  <c r="W51" i="6"/>
  <c r="W55" i="6"/>
  <c r="W61" i="6"/>
  <c r="W68" i="6"/>
  <c r="W84" i="6"/>
  <c r="W90" i="6"/>
  <c r="W91" i="6"/>
  <c r="W94" i="6"/>
  <c r="W95" i="6"/>
  <c r="W99" i="6"/>
  <c r="W110" i="6"/>
  <c r="W114" i="6"/>
  <c r="W128" i="6"/>
  <c r="W146" i="6"/>
  <c r="W149" i="6"/>
  <c r="W152" i="6"/>
  <c r="W155" i="6"/>
  <c r="W172" i="6"/>
  <c r="W173" i="6"/>
  <c r="W177" i="6"/>
  <c r="W180" i="6"/>
  <c r="W181" i="6"/>
  <c r="W184" i="6"/>
  <c r="W185" i="6"/>
  <c r="W188" i="6"/>
  <c r="W189" i="6"/>
  <c r="W192" i="6"/>
  <c r="W193" i="6"/>
  <c r="W196" i="6"/>
  <c r="W197" i="6"/>
  <c r="W200" i="6"/>
  <c r="W204" i="6"/>
  <c r="EY328" i="6" l="1"/>
  <c r="CA531" i="6"/>
  <c r="CG531" i="6" s="1"/>
  <c r="BW529" i="6"/>
  <c r="CF529" i="6" s="1"/>
  <c r="BW527" i="6"/>
  <c r="CF527" i="6" s="1"/>
  <c r="BW516" i="6"/>
  <c r="U516" i="6"/>
  <c r="V516" i="6" s="1"/>
  <c r="U520" i="6"/>
  <c r="V520" i="6" s="1"/>
  <c r="U527" i="6"/>
  <c r="V527" i="6" s="1"/>
  <c r="U529" i="6"/>
  <c r="V529" i="6" s="1"/>
  <c r="U531" i="6"/>
  <c r="V531" i="6" s="1"/>
  <c r="U887" i="6"/>
  <c r="U886" i="6" s="1"/>
  <c r="U512" i="6"/>
  <c r="U511" i="6" l="1"/>
  <c r="CA516" i="6"/>
  <c r="CG516" i="6" s="1"/>
  <c r="CF516" i="6"/>
  <c r="CA529" i="6"/>
  <c r="CG529" i="6" s="1"/>
  <c r="EZ529" i="6"/>
  <c r="CA527" i="6"/>
  <c r="CG527" i="6" s="1"/>
  <c r="EZ527" i="6"/>
  <c r="V887" i="6"/>
  <c r="U1176" i="6"/>
  <c r="V512" i="6"/>
  <c r="V511" i="6" s="1"/>
  <c r="BW512" i="6"/>
  <c r="BW511" i="6" s="1"/>
  <c r="EH520" i="6"/>
  <c r="W520" i="6"/>
  <c r="EH531" i="6"/>
  <c r="W531" i="6"/>
  <c r="EH516" i="6"/>
  <c r="W516" i="6"/>
  <c r="EH529" i="6"/>
  <c r="W529" i="6"/>
  <c r="EH527" i="6"/>
  <c r="W527" i="6"/>
  <c r="EG512" i="6"/>
  <c r="EG516" i="6"/>
  <c r="EG520" i="6"/>
  <c r="EG527" i="6"/>
  <c r="EG529" i="6"/>
  <c r="EG531" i="6"/>
  <c r="EG887" i="6"/>
  <c r="EG886" i="6" s="1"/>
  <c r="CE1182" i="6"/>
  <c r="BW1086" i="6"/>
  <c r="BW1085" i="6" s="1"/>
  <c r="U1086" i="6"/>
  <c r="U1085" i="6" s="1"/>
  <c r="EG511" i="6" l="1"/>
  <c r="U1182" i="6"/>
  <c r="CF1086" i="6"/>
  <c r="CF1085" i="6" s="1"/>
  <c r="BW1182" i="6"/>
  <c r="CF512" i="6"/>
  <c r="CF511" i="6" s="1"/>
  <c r="EZ512" i="6"/>
  <c r="EZ511" i="6" s="1"/>
  <c r="CE1176" i="6"/>
  <c r="EG1176" i="6"/>
  <c r="V886" i="6"/>
  <c r="V1176" i="6" s="1"/>
  <c r="CF1176" i="6"/>
  <c r="W887" i="6"/>
  <c r="CA1086" i="6"/>
  <c r="CA1085" i="6" s="1"/>
  <c r="CA512" i="6"/>
  <c r="CA511" i="6" s="1"/>
  <c r="EH887" i="6"/>
  <c r="EH886" i="6" s="1"/>
  <c r="EH512" i="6"/>
  <c r="EH511" i="6" s="1"/>
  <c r="W512" i="6"/>
  <c r="W511" i="6" s="1"/>
  <c r="EG1086" i="6"/>
  <c r="EG1085" i="6" s="1"/>
  <c r="BV971" i="6"/>
  <c r="CE971" i="6" s="1"/>
  <c r="CF1182" i="6" l="1"/>
  <c r="V1182" i="6"/>
  <c r="EG1182" i="6"/>
  <c r="CA1182" i="6"/>
  <c r="CG1086" i="6"/>
  <c r="CG1085" i="6" s="1"/>
  <c r="CG512" i="6"/>
  <c r="CG511" i="6" s="1"/>
  <c r="BW971" i="6"/>
  <c r="CF971" i="6" s="1"/>
  <c r="EY971" i="6"/>
  <c r="EH1176" i="6"/>
  <c r="W886" i="6"/>
  <c r="W1176" i="6" s="1"/>
  <c r="W1182" i="6"/>
  <c r="EH1086" i="6"/>
  <c r="EH1085" i="6" s="1"/>
  <c r="EH1182" i="6" l="1"/>
  <c r="CG1182" i="6"/>
  <c r="CA971" i="6"/>
  <c r="CG971" i="6" s="1"/>
  <c r="EZ971" i="6"/>
  <c r="CQ234" i="6"/>
  <c r="CP234" i="6"/>
  <c r="CK234" i="6"/>
  <c r="BV1080" i="6" l="1"/>
  <c r="BV1180" i="6" l="1"/>
  <c r="AD1084" i="6"/>
  <c r="AG1084" i="6" s="1"/>
  <c r="X1084" i="6"/>
  <c r="AA1084" i="6" s="1"/>
  <c r="R1084" i="6"/>
  <c r="AH1084" i="6" l="1"/>
  <c r="AI1084" i="6" s="1"/>
  <c r="AI1083" i="6" s="1"/>
  <c r="AI1170" i="6" s="1"/>
  <c r="AG1083" i="6"/>
  <c r="AG1170" i="6" s="1"/>
  <c r="EK1084" i="6"/>
  <c r="EK1083" i="6" s="1"/>
  <c r="U1084" i="6"/>
  <c r="V1084" i="6" s="1"/>
  <c r="W1084" i="6" s="1"/>
  <c r="W1083" i="6" s="1"/>
  <c r="W1181" i="6" s="1"/>
  <c r="BV1084" i="6"/>
  <c r="CE1084" i="6" s="1"/>
  <c r="AA1083" i="6"/>
  <c r="AA1170" i="6" s="1"/>
  <c r="AB1084" i="6"/>
  <c r="AC1084" i="6" s="1"/>
  <c r="EI1084" i="6"/>
  <c r="EI1083" i="6" s="1"/>
  <c r="BW1080" i="6"/>
  <c r="DN1083" i="6"/>
  <c r="DN1181" i="6" s="1"/>
  <c r="DM1083" i="6"/>
  <c r="DM1181" i="6" s="1"/>
  <c r="AG1171" i="6" l="1"/>
  <c r="AI992" i="6"/>
  <c r="AI1181" i="6"/>
  <c r="AI1173" i="6" s="1"/>
  <c r="BW1084" i="6"/>
  <c r="EY1084" i="6"/>
  <c r="EY1083" i="6" s="1"/>
  <c r="EY1181" i="6" s="1"/>
  <c r="EK1181" i="6"/>
  <c r="AG1181" i="6"/>
  <c r="AG1173" i="6" s="1"/>
  <c r="AH1083" i="6"/>
  <c r="AH1170" i="6" s="1"/>
  <c r="EL1084" i="6"/>
  <c r="EL1083" i="6" s="1"/>
  <c r="AA992" i="6"/>
  <c r="AA1181" i="6"/>
  <c r="AA1173" i="6" s="1"/>
  <c r="BW1180" i="6"/>
  <c r="EI1181" i="6"/>
  <c r="CA1080" i="6"/>
  <c r="V1083" i="6"/>
  <c r="V1181" i="6" s="1"/>
  <c r="U1083" i="6"/>
  <c r="U1181" i="6" s="1"/>
  <c r="EH1084" i="6"/>
  <c r="EH1083" i="6" s="1"/>
  <c r="EH1181" i="6" s="1"/>
  <c r="AB1083" i="6"/>
  <c r="AB1170" i="6" s="1"/>
  <c r="EJ1084" i="6"/>
  <c r="EJ1083" i="6" s="1"/>
  <c r="EG1084" i="6"/>
  <c r="EG1083" i="6" s="1"/>
  <c r="EG1181" i="6" s="1"/>
  <c r="DM237" i="6"/>
  <c r="CF1084" i="6" l="1"/>
  <c r="BW1083" i="6"/>
  <c r="CA1083" i="6" s="1"/>
  <c r="CA1181" i="6" s="1"/>
  <c r="AI1171" i="6"/>
  <c r="CA1084" i="6"/>
  <c r="CG1084" i="6" s="1"/>
  <c r="CG1083" i="6" s="1"/>
  <c r="CG1181" i="6" s="1"/>
  <c r="EZ1084" i="6"/>
  <c r="EZ1083" i="6" s="1"/>
  <c r="EZ1181" i="6" s="1"/>
  <c r="EL1181" i="6"/>
  <c r="CA1180" i="6"/>
  <c r="AH992" i="6"/>
  <c r="AH1181" i="6"/>
  <c r="AH1173" i="6" s="1"/>
  <c r="AG992" i="6"/>
  <c r="AB1181" i="6"/>
  <c r="AB1173" i="6" s="1"/>
  <c r="AA1171" i="6"/>
  <c r="EJ1181" i="6"/>
  <c r="AC1083" i="6"/>
  <c r="AC1170" i="6" s="1"/>
  <c r="BV1083" i="6"/>
  <c r="BV1181" i="6" s="1"/>
  <c r="CE1083" i="6"/>
  <c r="CE1181" i="6" s="1"/>
  <c r="EZ238" i="6"/>
  <c r="DB239" i="6"/>
  <c r="DM239" i="6" s="1"/>
  <c r="DN239" i="6" s="1"/>
  <c r="DK239" i="6"/>
  <c r="EE239" i="6" s="1"/>
  <c r="DB241" i="6"/>
  <c r="DM241" i="6" s="1"/>
  <c r="DN241" i="6" s="1"/>
  <c r="DK241" i="6"/>
  <c r="EE241" i="6" s="1"/>
  <c r="EF241" i="6" s="1"/>
  <c r="DB243" i="6"/>
  <c r="DM243" i="6" s="1"/>
  <c r="DN243" i="6" s="1"/>
  <c r="DK243" i="6"/>
  <c r="EE243" i="6" s="1"/>
  <c r="EF243" i="6" s="1"/>
  <c r="DM245" i="6"/>
  <c r="DN245" i="6" s="1"/>
  <c r="DK245" i="6"/>
  <c r="EE245" i="6" s="1"/>
  <c r="EF245" i="6" s="1"/>
  <c r="EY237" i="6"/>
  <c r="DN237" i="6"/>
  <c r="EF239" i="6" l="1"/>
  <c r="EF235" i="6" s="1"/>
  <c r="EE235" i="6"/>
  <c r="EY245" i="6"/>
  <c r="EY241" i="6"/>
  <c r="EY243" i="6"/>
  <c r="CF1083" i="6"/>
  <c r="CF1181" i="6" s="1"/>
  <c r="BW1181" i="6"/>
  <c r="EY242" i="6"/>
  <c r="EZ242" i="6"/>
  <c r="EY244" i="6"/>
  <c r="EZ244" i="6"/>
  <c r="EY240" i="6"/>
  <c r="EZ240" i="6"/>
  <c r="AH1171" i="6"/>
  <c r="EY238" i="6"/>
  <c r="AC992" i="6"/>
  <c r="AC1181" i="6"/>
  <c r="AC1173" i="6" s="1"/>
  <c r="AB992" i="6"/>
  <c r="AB1171" i="6"/>
  <c r="EY239" i="6" l="1"/>
  <c r="EY235" i="6" s="1"/>
  <c r="AC1171" i="6"/>
  <c r="BU229" i="6"/>
  <c r="EG229" i="6"/>
  <c r="T229" i="6"/>
  <c r="BU223" i="6"/>
  <c r="T223" i="6"/>
  <c r="BS223" i="6" s="1"/>
  <c r="BW223" i="6"/>
  <c r="CF223" i="6" s="1"/>
  <c r="EG223" i="6"/>
  <c r="EG218" i="6"/>
  <c r="T218" i="6"/>
  <c r="BS218" i="6" s="1"/>
  <c r="T211" i="6"/>
  <c r="BS211" i="6" s="1"/>
  <c r="EH229" i="6" l="1"/>
  <c r="BS229" i="6"/>
  <c r="CA223" i="6"/>
  <c r="CG223" i="6" s="1"/>
  <c r="EZ223" i="6"/>
  <c r="BW218" i="6"/>
  <c r="CF218" i="6" s="1"/>
  <c r="EG211" i="6"/>
  <c r="BW211" i="6"/>
  <c r="EH211" i="6"/>
  <c r="W211" i="6"/>
  <c r="EH218" i="6"/>
  <c r="W218" i="6"/>
  <c r="EH223" i="6"/>
  <c r="W223" i="6"/>
  <c r="BU198" i="6"/>
  <c r="T198" i="6"/>
  <c r="BS198" i="6" s="1"/>
  <c r="BU194" i="6"/>
  <c r="T194" i="6"/>
  <c r="BS194" i="6" s="1"/>
  <c r="BU190" i="6"/>
  <c r="T190" i="6"/>
  <c r="BS190" i="6" s="1"/>
  <c r="BU186" i="6"/>
  <c r="T186" i="6"/>
  <c r="BS186" i="6" s="1"/>
  <c r="BU182" i="6"/>
  <c r="T182" i="6"/>
  <c r="BS182" i="6" s="1"/>
  <c r="BU178" i="6"/>
  <c r="T178" i="6"/>
  <c r="BS178" i="6" s="1"/>
  <c r="BU174" i="6"/>
  <c r="T174" i="6"/>
  <c r="EH228" i="6"/>
  <c r="EG228" i="6"/>
  <c r="T217" i="6"/>
  <c r="BS217" i="6" s="1"/>
  <c r="EH216" i="6"/>
  <c r="EG216" i="6"/>
  <c r="T210" i="6"/>
  <c r="BS210" i="6" s="1"/>
  <c r="EH209" i="6"/>
  <c r="EG209" i="6"/>
  <c r="BS207" i="6" l="1"/>
  <c r="EH174" i="6"/>
  <c r="BS174" i="6"/>
  <c r="BS27" i="6" s="1"/>
  <c r="BW207" i="6"/>
  <c r="CF211" i="6"/>
  <c r="CF207" i="6" s="1"/>
  <c r="CA211" i="6"/>
  <c r="EZ211" i="6"/>
  <c r="CA218" i="6"/>
  <c r="CG218" i="6" s="1"/>
  <c r="EZ218" i="6"/>
  <c r="BW1064" i="6"/>
  <c r="CF1064" i="6" s="1"/>
  <c r="BW1057" i="6"/>
  <c r="CF1057" i="6" s="1"/>
  <c r="BW1052" i="6"/>
  <c r="CF1052" i="6" s="1"/>
  <c r="U1052" i="6"/>
  <c r="V1052" i="6" s="1"/>
  <c r="U1047" i="6"/>
  <c r="V1047" i="6" s="1"/>
  <c r="BS1174" i="6" l="1"/>
  <c r="BS923" i="6"/>
  <c r="EZ207" i="6"/>
  <c r="CA207" i="6"/>
  <c r="CG211" i="6"/>
  <c r="CG207" i="6" s="1"/>
  <c r="CA1057" i="6"/>
  <c r="CG1057" i="6" s="1"/>
  <c r="EZ1057" i="6"/>
  <c r="CA1052" i="6"/>
  <c r="CG1052" i="6" s="1"/>
  <c r="EZ1052" i="6"/>
  <c r="CA1064" i="6"/>
  <c r="CG1064" i="6" s="1"/>
  <c r="EZ1064" i="6"/>
  <c r="EH1047" i="6"/>
  <c r="W1047" i="6"/>
  <c r="EH1052" i="6"/>
  <c r="W1052" i="6"/>
  <c r="EH1064" i="6"/>
  <c r="W1064" i="6"/>
  <c r="EH1057" i="6"/>
  <c r="W1057" i="6"/>
  <c r="EG1064" i="6"/>
  <c r="EG1057" i="6"/>
  <c r="EG1052" i="6"/>
  <c r="EG1047" i="6"/>
  <c r="BW26" i="6"/>
  <c r="CF26" i="6" s="1"/>
  <c r="BU26" i="6"/>
  <c r="U26" i="6"/>
  <c r="EG26" i="6" s="1"/>
  <c r="BW24" i="6"/>
  <c r="CF24" i="6" s="1"/>
  <c r="BU24" i="6"/>
  <c r="U24" i="6"/>
  <c r="EG24" i="6" s="1"/>
  <c r="BW22" i="6"/>
  <c r="CF22" i="6" s="1"/>
  <c r="BU22" i="6"/>
  <c r="U22" i="6"/>
  <c r="EG22" i="6" s="1"/>
  <c r="BW20" i="6"/>
  <c r="CF20" i="6" s="1"/>
  <c r="BU20" i="6"/>
  <c r="U20" i="6"/>
  <c r="EG20" i="6" s="1"/>
  <c r="BV18" i="6"/>
  <c r="CE18" i="6" s="1"/>
  <c r="BU18" i="6"/>
  <c r="U18" i="6"/>
  <c r="EG18" i="6" s="1"/>
  <c r="BV16" i="6"/>
  <c r="CE16" i="6" s="1"/>
  <c r="BU16" i="6"/>
  <c r="U16" i="6"/>
  <c r="EG16" i="6" s="1"/>
  <c r="CD10" i="6"/>
  <c r="CC10" i="6"/>
  <c r="CB10" i="6"/>
  <c r="DK383" i="6"/>
  <c r="EE383" i="6" s="1"/>
  <c r="EF383" i="6" s="1"/>
  <c r="DB383" i="6"/>
  <c r="DM383" i="6" s="1"/>
  <c r="DN383" i="6" s="1"/>
  <c r="CQ383" i="6"/>
  <c r="CP383" i="6"/>
  <c r="CO383" i="6"/>
  <c r="U383" i="6"/>
  <c r="U380" i="6"/>
  <c r="V380" i="6" s="1"/>
  <c r="U377" i="6"/>
  <c r="V377" i="6" s="1"/>
  <c r="U375" i="6"/>
  <c r="V375" i="6" s="1"/>
  <c r="U372" i="6"/>
  <c r="V372" i="6" s="1"/>
  <c r="U366" i="6"/>
  <c r="V366" i="6" s="1"/>
  <c r="U361" i="6"/>
  <c r="V361" i="6" s="1"/>
  <c r="U356" i="6"/>
  <c r="V356" i="6" s="1"/>
  <c r="U351" i="6"/>
  <c r="V351" i="6" s="1"/>
  <c r="U346" i="6"/>
  <c r="V346" i="6" s="1"/>
  <c r="U341" i="6"/>
  <c r="V341" i="6" s="1"/>
  <c r="U336" i="6"/>
  <c r="V336" i="6" s="1"/>
  <c r="CF333" i="6"/>
  <c r="U333" i="6"/>
  <c r="V333" i="6" s="1"/>
  <c r="U328" i="6"/>
  <c r="V328" i="6" s="1"/>
  <c r="U320" i="6"/>
  <c r="V320" i="6" s="1"/>
  <c r="U315" i="6"/>
  <c r="V315" i="6" s="1"/>
  <c r="U310" i="6"/>
  <c r="V310" i="6" s="1"/>
  <c r="U305" i="6"/>
  <c r="V305" i="6" s="1"/>
  <c r="W305" i="6" s="1"/>
  <c r="U301" i="6"/>
  <c r="V301" i="6" s="1"/>
  <c r="W301" i="6" s="1"/>
  <c r="EH221" i="6"/>
  <c r="EG221" i="6"/>
  <c r="EH215" i="6"/>
  <c r="EG215" i="6"/>
  <c r="EH210" i="6"/>
  <c r="EG210" i="6"/>
  <c r="EG217" i="6"/>
  <c r="EH217" i="6"/>
  <c r="W205" i="6"/>
  <c r="EH198" i="6"/>
  <c r="EG198" i="6"/>
  <c r="EH194" i="6"/>
  <c r="EG194" i="6"/>
  <c r="EH190" i="6"/>
  <c r="EG190" i="6"/>
  <c r="EH186" i="6"/>
  <c r="EG186" i="6"/>
  <c r="EH182" i="6"/>
  <c r="EG182" i="6"/>
  <c r="EH178" i="6"/>
  <c r="EG178" i="6"/>
  <c r="W156" i="6"/>
  <c r="EH153" i="6"/>
  <c r="EG153" i="6"/>
  <c r="EH150" i="6"/>
  <c r="EG150" i="6"/>
  <c r="EH147" i="6"/>
  <c r="EG147" i="6"/>
  <c r="W129" i="6"/>
  <c r="W115" i="6"/>
  <c r="W111" i="6"/>
  <c r="W85" i="6"/>
  <c r="W62" i="6"/>
  <c r="W56" i="6"/>
  <c r="W52" i="6"/>
  <c r="W44" i="6"/>
  <c r="W38" i="6"/>
  <c r="W34" i="6"/>
  <c r="W29" i="6"/>
  <c r="BS9" i="6" l="1"/>
  <c r="BW18" i="6"/>
  <c r="CF18" i="6" s="1"/>
  <c r="EY18" i="6"/>
  <c r="CA22" i="6"/>
  <c r="CG22" i="6" s="1"/>
  <c r="EZ22" i="6"/>
  <c r="CA26" i="6"/>
  <c r="CG26" i="6" s="1"/>
  <c r="EZ26" i="6"/>
  <c r="CA333" i="6"/>
  <c r="CG333" i="6" s="1"/>
  <c r="EZ333" i="6"/>
  <c r="EY383" i="6"/>
  <c r="EZ383" i="6"/>
  <c r="BW16" i="6"/>
  <c r="CF16" i="6" s="1"/>
  <c r="EY16" i="6"/>
  <c r="CA20" i="6"/>
  <c r="CG20" i="6" s="1"/>
  <c r="EZ20" i="6"/>
  <c r="CA24" i="6"/>
  <c r="CG24" i="6" s="1"/>
  <c r="EZ24" i="6"/>
  <c r="BW328" i="6"/>
  <c r="CF328" i="6" s="1"/>
  <c r="BW194" i="6"/>
  <c r="U27" i="6"/>
  <c r="BW190" i="6"/>
  <c r="W69" i="6"/>
  <c r="V27" i="6"/>
  <c r="BW186" i="6"/>
  <c r="BW198" i="6"/>
  <c r="W48" i="6"/>
  <c r="W100" i="6"/>
  <c r="W174" i="6"/>
  <c r="W190" i="6"/>
  <c r="EH310" i="6"/>
  <c r="W310" i="6"/>
  <c r="EH333" i="6"/>
  <c r="W333" i="6"/>
  <c r="EH346" i="6"/>
  <c r="W346" i="6"/>
  <c r="EH366" i="6"/>
  <c r="W366" i="6"/>
  <c r="W153" i="6"/>
  <c r="W186" i="6"/>
  <c r="EH315" i="6"/>
  <c r="W315" i="6"/>
  <c r="EH351" i="6"/>
  <c r="W351" i="6"/>
  <c r="EH372" i="6"/>
  <c r="W372" i="6"/>
  <c r="EH377" i="6"/>
  <c r="W377" i="6"/>
  <c r="W150" i="6"/>
  <c r="W182" i="6"/>
  <c r="W198" i="6"/>
  <c r="EH320" i="6"/>
  <c r="W320" i="6"/>
  <c r="EH328" i="6"/>
  <c r="W328" i="6"/>
  <c r="EH336" i="6"/>
  <c r="W336" i="6"/>
  <c r="EH356" i="6"/>
  <c r="W356" i="6"/>
  <c r="EH380" i="6"/>
  <c r="W380" i="6"/>
  <c r="W147" i="6"/>
  <c r="W178" i="6"/>
  <c r="W194" i="6"/>
  <c r="W201" i="6"/>
  <c r="EH341" i="6"/>
  <c r="W341" i="6"/>
  <c r="EH361" i="6"/>
  <c r="W361" i="6"/>
  <c r="EH375" i="6"/>
  <c r="W375" i="6"/>
  <c r="BW62" i="6"/>
  <c r="CF62" i="6" s="1"/>
  <c r="BW147" i="6"/>
  <c r="BW153" i="6"/>
  <c r="BW178" i="6"/>
  <c r="BW29" i="6"/>
  <c r="CF69" i="6"/>
  <c r="BW150" i="6"/>
  <c r="BW156" i="6"/>
  <c r="CF156" i="6" s="1"/>
  <c r="BW182" i="6"/>
  <c r="EG383" i="6"/>
  <c r="V16" i="6"/>
  <c r="V18" i="6"/>
  <c r="V20" i="6"/>
  <c r="V22" i="6"/>
  <c r="V24" i="6"/>
  <c r="V26" i="6"/>
  <c r="V383" i="6"/>
  <c r="EH383" i="6" s="1"/>
  <c r="EG380" i="6"/>
  <c r="EG377" i="6"/>
  <c r="EG375" i="6"/>
  <c r="BW375" i="6"/>
  <c r="EG372" i="6"/>
  <c r="EG366" i="6"/>
  <c r="EG361" i="6"/>
  <c r="EG356" i="6"/>
  <c r="EG351" i="6"/>
  <c r="EG346" i="6"/>
  <c r="EG341" i="6"/>
  <c r="EG336" i="6"/>
  <c r="EG333" i="6"/>
  <c r="EG328" i="6"/>
  <c r="EG320" i="6"/>
  <c r="EG315" i="6"/>
  <c r="EG310" i="6"/>
  <c r="EH305" i="6"/>
  <c r="EG305" i="6"/>
  <c r="EH301" i="6"/>
  <c r="EG301" i="6"/>
  <c r="DB439" i="6"/>
  <c r="CQ439" i="6"/>
  <c r="CP439" i="6"/>
  <c r="CO439" i="6"/>
  <c r="EG435" i="6"/>
  <c r="EG425" i="6"/>
  <c r="EG420" i="6"/>
  <c r="EG415" i="6"/>
  <c r="EG410" i="6"/>
  <c r="CO414" i="6"/>
  <c r="CP414" i="6"/>
  <c r="CQ414" i="6"/>
  <c r="DB414" i="6"/>
  <c r="EG405" i="6"/>
  <c r="EG400" i="6"/>
  <c r="EG395" i="6"/>
  <c r="CO399" i="6"/>
  <c r="CP399" i="6"/>
  <c r="CQ399" i="6"/>
  <c r="DB399" i="6"/>
  <c r="BW389" i="6"/>
  <c r="BW387" i="6" s="1"/>
  <c r="CF389" i="6" l="1"/>
  <c r="CF375" i="6"/>
  <c r="CF29" i="6"/>
  <c r="BW27" i="6"/>
  <c r="EZ147" i="6"/>
  <c r="CF147" i="6"/>
  <c r="EZ182" i="6"/>
  <c r="CF182" i="6"/>
  <c r="EZ198" i="6"/>
  <c r="CF198" i="6"/>
  <c r="EZ190" i="6"/>
  <c r="CF190" i="6"/>
  <c r="EZ178" i="6"/>
  <c r="CF178" i="6"/>
  <c r="EZ186" i="6"/>
  <c r="CF186" i="6"/>
  <c r="EZ150" i="6"/>
  <c r="CF150" i="6"/>
  <c r="EZ153" i="6"/>
  <c r="CF153" i="6"/>
  <c r="EZ194" i="6"/>
  <c r="CF194" i="6"/>
  <c r="EY399" i="6"/>
  <c r="EZ399" i="6"/>
  <c r="CA389" i="6"/>
  <c r="EZ389" i="6"/>
  <c r="EY414" i="6"/>
  <c r="EZ414" i="6"/>
  <c r="EY439" i="6"/>
  <c r="EZ439" i="6"/>
  <c r="CA375" i="6"/>
  <c r="EZ375" i="6"/>
  <c r="CA328" i="6"/>
  <c r="CG328" i="6" s="1"/>
  <c r="EZ328" i="6"/>
  <c r="CA16" i="6"/>
  <c r="CG16" i="6" s="1"/>
  <c r="EZ16" i="6"/>
  <c r="CA18" i="6"/>
  <c r="CG18" i="6" s="1"/>
  <c r="EZ18" i="6"/>
  <c r="DM399" i="6"/>
  <c r="DN399" i="6" s="1"/>
  <c r="EG399" i="6" s="1"/>
  <c r="DF399" i="6"/>
  <c r="DU399" i="6" s="1"/>
  <c r="DG399" i="6"/>
  <c r="DM414" i="6"/>
  <c r="DN414" i="6" s="1"/>
  <c r="EG414" i="6" s="1"/>
  <c r="DG414" i="6"/>
  <c r="DF414" i="6"/>
  <c r="DU414" i="6" s="1"/>
  <c r="DM439" i="6"/>
  <c r="DN439" i="6" s="1"/>
  <c r="EG439" i="6" s="1"/>
  <c r="DF439" i="6"/>
  <c r="DU439" i="6" s="1"/>
  <c r="DG439" i="6"/>
  <c r="CA62" i="6"/>
  <c r="CG62" i="6" s="1"/>
  <c r="CA186" i="6"/>
  <c r="CG186" i="6" s="1"/>
  <c r="CA190" i="6"/>
  <c r="CG190" i="6" s="1"/>
  <c r="CA150" i="6"/>
  <c r="CG150" i="6" s="1"/>
  <c r="CA29" i="6"/>
  <c r="CA153" i="6"/>
  <c r="CG153" i="6" s="1"/>
  <c r="CA182" i="6"/>
  <c r="CG182" i="6" s="1"/>
  <c r="CA69" i="6"/>
  <c r="CG69" i="6" s="1"/>
  <c r="CA198" i="6"/>
  <c r="CG198" i="6" s="1"/>
  <c r="CA156" i="6"/>
  <c r="CG156" i="6" s="1"/>
  <c r="CA178" i="6"/>
  <c r="CG178" i="6" s="1"/>
  <c r="CA147" i="6"/>
  <c r="CG147" i="6" s="1"/>
  <c r="CA194" i="6"/>
  <c r="CG194" i="6" s="1"/>
  <c r="W27" i="6"/>
  <c r="EH389" i="6"/>
  <c r="W389" i="6"/>
  <c r="EH410" i="6"/>
  <c r="W410" i="6"/>
  <c r="EH420" i="6"/>
  <c r="W420" i="6"/>
  <c r="EH405" i="6"/>
  <c r="W405" i="6"/>
  <c r="EH415" i="6"/>
  <c r="W415" i="6"/>
  <c r="EH435" i="6"/>
  <c r="W435" i="6"/>
  <c r="EH22" i="6"/>
  <c r="W22" i="6"/>
  <c r="EH430" i="6"/>
  <c r="W430" i="6"/>
  <c r="W383" i="6"/>
  <c r="EH20" i="6"/>
  <c r="W20" i="6"/>
  <c r="EH400" i="6"/>
  <c r="W400" i="6"/>
  <c r="EH395" i="6"/>
  <c r="W395" i="6"/>
  <c r="EH425" i="6"/>
  <c r="W425" i="6"/>
  <c r="EH26" i="6"/>
  <c r="W26" i="6"/>
  <c r="EH18" i="6"/>
  <c r="W18" i="6"/>
  <c r="EH24" i="6"/>
  <c r="W24" i="6"/>
  <c r="EH16" i="6"/>
  <c r="W16" i="6"/>
  <c r="CF435" i="6"/>
  <c r="EG430" i="6"/>
  <c r="CF430" i="6"/>
  <c r="CF425" i="6"/>
  <c r="CF420" i="6"/>
  <c r="CF415" i="6"/>
  <c r="CF410" i="6"/>
  <c r="CF405" i="6"/>
  <c r="CF400" i="6"/>
  <c r="CF395" i="6"/>
  <c r="EG389" i="6"/>
  <c r="EH244" i="6"/>
  <c r="EG244" i="6"/>
  <c r="BW243" i="6"/>
  <c r="CF243" i="6" s="1"/>
  <c r="V243" i="6"/>
  <c r="U243" i="6"/>
  <c r="EG243" i="6" s="1"/>
  <c r="BW241" i="6"/>
  <c r="CF241" i="6" s="1"/>
  <c r="V241" i="6"/>
  <c r="U241" i="6"/>
  <c r="EG241" i="6" s="1"/>
  <c r="BW239" i="6"/>
  <c r="CF239" i="6" s="1"/>
  <c r="V239" i="6"/>
  <c r="U239" i="6"/>
  <c r="EG239" i="6" s="1"/>
  <c r="BW237" i="6"/>
  <c r="CF237" i="6" s="1"/>
  <c r="V237" i="6"/>
  <c r="U237" i="6"/>
  <c r="EG237" i="6" s="1"/>
  <c r="CG389" i="6" l="1"/>
  <c r="CF27" i="6"/>
  <c r="CG375" i="6"/>
  <c r="EH414" i="6"/>
  <c r="EH439" i="6"/>
  <c r="CG29" i="6"/>
  <c r="CG27" i="6" s="1"/>
  <c r="CA27" i="6"/>
  <c r="DV439" i="6"/>
  <c r="EO439" i="6" s="1"/>
  <c r="EP439" i="6"/>
  <c r="DV414" i="6"/>
  <c r="EO414" i="6" s="1"/>
  <c r="EP414" i="6"/>
  <c r="DV399" i="6"/>
  <c r="EO399" i="6" s="1"/>
  <c r="EP399" i="6"/>
  <c r="CA237" i="6"/>
  <c r="CG237" i="6" s="1"/>
  <c r="EZ237" i="6"/>
  <c r="CA241" i="6"/>
  <c r="CG241" i="6" s="1"/>
  <c r="EZ241" i="6"/>
  <c r="CA405" i="6"/>
  <c r="CG405" i="6" s="1"/>
  <c r="EZ405" i="6"/>
  <c r="CA425" i="6"/>
  <c r="CG425" i="6" s="1"/>
  <c r="EZ425" i="6"/>
  <c r="CA435" i="6"/>
  <c r="CG435" i="6" s="1"/>
  <c r="EZ435" i="6"/>
  <c r="CA239" i="6"/>
  <c r="CG239" i="6" s="1"/>
  <c r="EZ239" i="6"/>
  <c r="CA243" i="6"/>
  <c r="CG243" i="6" s="1"/>
  <c r="EZ243" i="6"/>
  <c r="CA400" i="6"/>
  <c r="CG400" i="6" s="1"/>
  <c r="EZ400" i="6"/>
  <c r="CA410" i="6"/>
  <c r="CG410" i="6" s="1"/>
  <c r="EZ410" i="6"/>
  <c r="CA415" i="6"/>
  <c r="CG415" i="6" s="1"/>
  <c r="EZ415" i="6"/>
  <c r="CA395" i="6"/>
  <c r="CG395" i="6" s="1"/>
  <c r="EZ395" i="6"/>
  <c r="CA420" i="6"/>
  <c r="CG420" i="6" s="1"/>
  <c r="EZ420" i="6"/>
  <c r="CA430" i="6"/>
  <c r="CG430" i="6" s="1"/>
  <c r="EZ430" i="6"/>
  <c r="EH399" i="6"/>
  <c r="EH237" i="6"/>
  <c r="W237" i="6"/>
  <c r="EH243" i="6"/>
  <c r="W243" i="6"/>
  <c r="EH241" i="6"/>
  <c r="W241" i="6"/>
  <c r="EH239" i="6"/>
  <c r="W239" i="6"/>
  <c r="U1048" i="6"/>
  <c r="V1048" i="6" s="1"/>
  <c r="U1053" i="6"/>
  <c r="V1053" i="6" s="1"/>
  <c r="U1058" i="6"/>
  <c r="V1058" i="6" s="1"/>
  <c r="BW1048" i="6"/>
  <c r="CF1048" i="6" s="1"/>
  <c r="BW1053" i="6"/>
  <c r="CF1053" i="6" s="1"/>
  <c r="BW1058" i="6"/>
  <c r="CF1058" i="6" s="1"/>
  <c r="BW1031" i="6"/>
  <c r="CF1031" i="6" s="1"/>
  <c r="U1031" i="6"/>
  <c r="V1031" i="6" s="1"/>
  <c r="CA1058" i="6" l="1"/>
  <c r="CG1058" i="6" s="1"/>
  <c r="EZ1058" i="6"/>
  <c r="CA1048" i="6"/>
  <c r="CG1048" i="6" s="1"/>
  <c r="EZ1048" i="6"/>
  <c r="CA1031" i="6"/>
  <c r="CG1031" i="6" s="1"/>
  <c r="EZ1031" i="6"/>
  <c r="CA1053" i="6"/>
  <c r="CG1053" i="6" s="1"/>
  <c r="EZ1053" i="6"/>
  <c r="EH1031" i="6"/>
  <c r="W1031" i="6"/>
  <c r="EH1053" i="6"/>
  <c r="W1053" i="6"/>
  <c r="EH1048" i="6"/>
  <c r="W1048" i="6"/>
  <c r="EH1072" i="6"/>
  <c r="EH1058" i="6"/>
  <c r="W1058" i="6"/>
  <c r="EG1053" i="6"/>
  <c r="EG1072" i="6"/>
  <c r="EG1048" i="6"/>
  <c r="EG1058" i="6"/>
  <c r="EG1031" i="6"/>
  <c r="U947" i="6"/>
  <c r="V947" i="6" l="1"/>
  <c r="EG947" i="6"/>
  <c r="W947" i="6" l="1"/>
  <c r="EH947" i="6"/>
  <c r="U949" i="6"/>
  <c r="DK37" i="6"/>
  <c r="EE37" i="6" s="1"/>
  <c r="EF37" i="6" s="1"/>
  <c r="DB37" i="6"/>
  <c r="V949" i="6" l="1"/>
  <c r="EG949" i="6"/>
  <c r="DB196" i="6"/>
  <c r="DM196" i="6" s="1"/>
  <c r="DK196" i="6"/>
  <c r="EE196" i="6" s="1"/>
  <c r="EF196" i="6" s="1"/>
  <c r="DB192" i="6"/>
  <c r="DM192" i="6" s="1"/>
  <c r="DK192" i="6"/>
  <c r="EE192" i="6" s="1"/>
  <c r="EF192" i="6" s="1"/>
  <c r="DB188" i="6"/>
  <c r="DM188" i="6" s="1"/>
  <c r="DK188" i="6"/>
  <c r="EE188" i="6" s="1"/>
  <c r="EF188" i="6" s="1"/>
  <c r="DB184" i="6"/>
  <c r="DM184" i="6" s="1"/>
  <c r="DK184" i="6"/>
  <c r="EE184" i="6" s="1"/>
  <c r="EF184" i="6" s="1"/>
  <c r="DB180" i="6"/>
  <c r="DM180" i="6" s="1"/>
  <c r="DK180" i="6"/>
  <c r="EE180" i="6" s="1"/>
  <c r="EF180" i="6" s="1"/>
  <c r="DB172" i="6"/>
  <c r="DM172" i="6" s="1"/>
  <c r="DK172" i="6"/>
  <c r="EE172" i="6" s="1"/>
  <c r="EF172" i="6" s="1"/>
  <c r="DB152" i="6"/>
  <c r="DM152" i="6" s="1"/>
  <c r="DK152" i="6"/>
  <c r="EE152" i="6" s="1"/>
  <c r="EF152" i="6" s="1"/>
  <c r="DB149" i="6"/>
  <c r="DM149" i="6" s="1"/>
  <c r="DK149" i="6"/>
  <c r="EE149" i="6" s="1"/>
  <c r="EF149" i="6" s="1"/>
  <c r="DB146" i="6"/>
  <c r="DM146" i="6" s="1"/>
  <c r="DK146" i="6"/>
  <c r="EE146" i="6" s="1"/>
  <c r="EF146" i="6" s="1"/>
  <c r="DB142" i="6"/>
  <c r="DM142" i="6" s="1"/>
  <c r="EH142" i="6" s="1"/>
  <c r="DK142" i="6"/>
  <c r="EE142" i="6" s="1"/>
  <c r="EF142" i="6" s="1"/>
  <c r="DB138" i="6"/>
  <c r="DM138" i="6" s="1"/>
  <c r="EH138" i="6" s="1"/>
  <c r="DK138" i="6"/>
  <c r="EE138" i="6" s="1"/>
  <c r="EF138" i="6" s="1"/>
  <c r="EZ138" i="6" l="1"/>
  <c r="EZ142" i="6"/>
  <c r="EZ146" i="6"/>
  <c r="EZ149" i="6"/>
  <c r="EZ152" i="6"/>
  <c r="EZ172" i="6"/>
  <c r="EZ180" i="6"/>
  <c r="EZ184" i="6"/>
  <c r="EZ188" i="6"/>
  <c r="EZ192" i="6"/>
  <c r="EZ196" i="6"/>
  <c r="W949" i="6"/>
  <c r="EH949" i="6"/>
  <c r="EY152" i="6"/>
  <c r="EY149" i="6"/>
  <c r="EY180" i="6"/>
  <c r="EY188" i="6"/>
  <c r="EY196" i="6"/>
  <c r="DN149" i="6"/>
  <c r="EG149" i="6" s="1"/>
  <c r="EH149" i="6"/>
  <c r="DN172" i="6"/>
  <c r="EG172" i="6" s="1"/>
  <c r="EH172" i="6"/>
  <c r="DN180" i="6"/>
  <c r="EG180" i="6" s="1"/>
  <c r="EH180" i="6"/>
  <c r="DN188" i="6"/>
  <c r="EG188" i="6" s="1"/>
  <c r="EH188" i="6"/>
  <c r="DN196" i="6"/>
  <c r="EG196" i="6" s="1"/>
  <c r="EH196" i="6"/>
  <c r="EY184" i="6"/>
  <c r="EY146" i="6"/>
  <c r="EY192" i="6"/>
  <c r="DN146" i="6"/>
  <c r="EG146" i="6" s="1"/>
  <c r="EH146" i="6"/>
  <c r="DN152" i="6"/>
  <c r="EG152" i="6" s="1"/>
  <c r="EH152" i="6"/>
  <c r="DN184" i="6"/>
  <c r="EG184" i="6" s="1"/>
  <c r="EH184" i="6"/>
  <c r="DN192" i="6"/>
  <c r="EG192" i="6" s="1"/>
  <c r="EH192" i="6"/>
  <c r="EY172" i="6"/>
  <c r="EY142" i="6"/>
  <c r="DN142" i="6"/>
  <c r="EG142" i="6" s="1"/>
  <c r="EY138" i="6"/>
  <c r="DN138" i="6"/>
  <c r="EG138" i="6" s="1"/>
  <c r="DB90" i="6"/>
  <c r="DM90" i="6" s="1"/>
  <c r="DK90" i="6"/>
  <c r="EE90" i="6" s="1"/>
  <c r="EF90" i="6" s="1"/>
  <c r="DB47" i="6"/>
  <c r="DM47" i="6" s="1"/>
  <c r="DK47" i="6"/>
  <c r="EE47" i="6" s="1"/>
  <c r="EF47" i="6" s="1"/>
  <c r="EZ47" i="6" l="1"/>
  <c r="EZ90" i="6"/>
  <c r="EY90" i="6"/>
  <c r="EY47" i="6"/>
  <c r="DN90" i="6"/>
  <c r="EG90" i="6" s="1"/>
  <c r="EH90" i="6"/>
  <c r="DN47" i="6"/>
  <c r="EG47" i="6" s="1"/>
  <c r="EH47" i="6"/>
  <c r="DB129" i="6"/>
  <c r="DM129" i="6" s="1"/>
  <c r="DK129" i="6"/>
  <c r="EE129" i="6" s="1"/>
  <c r="EF129" i="6" s="1"/>
  <c r="DB124" i="6"/>
  <c r="DM124" i="6" s="1"/>
  <c r="EH124" i="6" s="1"/>
  <c r="DK124" i="6"/>
  <c r="EE124" i="6" s="1"/>
  <c r="EF124" i="6" s="1"/>
  <c r="DB119" i="6"/>
  <c r="DM119" i="6" s="1"/>
  <c r="EH119" i="6" s="1"/>
  <c r="DK119" i="6"/>
  <c r="EE119" i="6" s="1"/>
  <c r="EF119" i="6" s="1"/>
  <c r="DB104" i="6"/>
  <c r="DM104" i="6" s="1"/>
  <c r="DK104" i="6"/>
  <c r="EE104" i="6" s="1"/>
  <c r="EF104" i="6" s="1"/>
  <c r="DK99" i="6"/>
  <c r="EE99" i="6" s="1"/>
  <c r="EF99" i="6" s="1"/>
  <c r="DB99" i="6"/>
  <c r="DM99" i="6" s="1"/>
  <c r="DB95" i="6"/>
  <c r="DM95" i="6" s="1"/>
  <c r="DK95" i="6"/>
  <c r="EE95" i="6" s="1"/>
  <c r="EF95" i="6" s="1"/>
  <c r="DB85" i="6"/>
  <c r="DM85" i="6" s="1"/>
  <c r="DK85" i="6"/>
  <c r="EE85" i="6" s="1"/>
  <c r="EF85" i="6" s="1"/>
  <c r="DB72" i="6"/>
  <c r="DM72" i="6" s="1"/>
  <c r="DK72" i="6"/>
  <c r="EE72" i="6" s="1"/>
  <c r="EF72" i="6" s="1"/>
  <c r="DB69" i="6"/>
  <c r="DM69" i="6" s="1"/>
  <c r="DK69" i="6"/>
  <c r="EE69" i="6" s="1"/>
  <c r="EF69" i="6" s="1"/>
  <c r="DB62" i="6"/>
  <c r="DM62" i="6" s="1"/>
  <c r="DK62" i="6"/>
  <c r="EE62" i="6" s="1"/>
  <c r="EF62" i="6" s="1"/>
  <c r="DB56" i="6"/>
  <c r="DM56" i="6" s="1"/>
  <c r="DK56" i="6"/>
  <c r="EE56" i="6" s="1"/>
  <c r="EF56" i="6" s="1"/>
  <c r="DB38" i="6"/>
  <c r="DM38" i="6" s="1"/>
  <c r="EH38" i="6" s="1"/>
  <c r="DK38" i="6"/>
  <c r="EE38" i="6" s="1"/>
  <c r="EF38" i="6" s="1"/>
  <c r="DB123" i="6"/>
  <c r="DM123" i="6" s="1"/>
  <c r="EH123" i="6" s="1"/>
  <c r="DK123" i="6"/>
  <c r="EE123" i="6" s="1"/>
  <c r="EF123" i="6" s="1"/>
  <c r="DB105" i="6"/>
  <c r="DM105" i="6" s="1"/>
  <c r="DK105" i="6"/>
  <c r="EE105" i="6" s="1"/>
  <c r="EF105" i="6" s="1"/>
  <c r="DB86" i="6"/>
  <c r="DM86" i="6" s="1"/>
  <c r="DK86" i="6"/>
  <c r="EE86" i="6" s="1"/>
  <c r="EF86" i="6" s="1"/>
  <c r="DB73" i="6"/>
  <c r="DM73" i="6" s="1"/>
  <c r="EH73" i="6" s="1"/>
  <c r="DK73" i="6"/>
  <c r="EE73" i="6" s="1"/>
  <c r="EF73" i="6" s="1"/>
  <c r="DB61" i="6"/>
  <c r="DM61" i="6" s="1"/>
  <c r="EZ61" i="6"/>
  <c r="DB57" i="6"/>
  <c r="DM57" i="6" s="1"/>
  <c r="EH57" i="6" s="1"/>
  <c r="DK57" i="6"/>
  <c r="EE57" i="6" s="1"/>
  <c r="EF57" i="6" s="1"/>
  <c r="DB39" i="6"/>
  <c r="DM39" i="6" s="1"/>
  <c r="EH39" i="6" s="1"/>
  <c r="DK39" i="6"/>
  <c r="EE39" i="6" s="1"/>
  <c r="EF39" i="6" s="1"/>
  <c r="EZ39" i="6" l="1"/>
  <c r="EZ57" i="6"/>
  <c r="EZ73" i="6"/>
  <c r="EZ86" i="6"/>
  <c r="EZ105" i="6"/>
  <c r="EZ123" i="6"/>
  <c r="EZ38" i="6"/>
  <c r="EZ56" i="6"/>
  <c r="EZ62" i="6"/>
  <c r="EZ69" i="6"/>
  <c r="EZ72" i="6"/>
  <c r="EZ85" i="6"/>
  <c r="EZ95" i="6"/>
  <c r="EZ104" i="6"/>
  <c r="EZ119" i="6"/>
  <c r="EZ124" i="6"/>
  <c r="EZ129" i="6"/>
  <c r="EZ99" i="6"/>
  <c r="DN62" i="6"/>
  <c r="EG62" i="6" s="1"/>
  <c r="EH62" i="6"/>
  <c r="DN86" i="6"/>
  <c r="EG86" i="6" s="1"/>
  <c r="EH86" i="6"/>
  <c r="DN56" i="6"/>
  <c r="EG56" i="6" s="1"/>
  <c r="EH56" i="6"/>
  <c r="EY57" i="6"/>
  <c r="EY73" i="6"/>
  <c r="EY38" i="6"/>
  <c r="EY104" i="6"/>
  <c r="DN72" i="6"/>
  <c r="EG72" i="6" s="1"/>
  <c r="EH72" i="6"/>
  <c r="DN95" i="6"/>
  <c r="EG95" i="6" s="1"/>
  <c r="EH95" i="6"/>
  <c r="DN104" i="6"/>
  <c r="EG104" i="6" s="1"/>
  <c r="EH104" i="6"/>
  <c r="DN105" i="6"/>
  <c r="EG105" i="6" s="1"/>
  <c r="EH105" i="6"/>
  <c r="EY61" i="6"/>
  <c r="EY86" i="6"/>
  <c r="EY56" i="6"/>
  <c r="EY69" i="6"/>
  <c r="EY85" i="6"/>
  <c r="DN99" i="6"/>
  <c r="EG99" i="6" s="1"/>
  <c r="EH99" i="6"/>
  <c r="DN61" i="6"/>
  <c r="EG61" i="6" s="1"/>
  <c r="EH61" i="6"/>
  <c r="DN69" i="6"/>
  <c r="EG69" i="6" s="1"/>
  <c r="EH69" i="6"/>
  <c r="DN85" i="6"/>
  <c r="EG85" i="6" s="1"/>
  <c r="EH85" i="6"/>
  <c r="EY99" i="6"/>
  <c r="DN129" i="6"/>
  <c r="EG129" i="6" s="1"/>
  <c r="EH129" i="6"/>
  <c r="EY123" i="6"/>
  <c r="DN123" i="6"/>
  <c r="EG123" i="6" s="1"/>
  <c r="EY124" i="6"/>
  <c r="DN124" i="6"/>
  <c r="EG124" i="6" s="1"/>
  <c r="DN119" i="6"/>
  <c r="EG119" i="6" s="1"/>
  <c r="DN39" i="6"/>
  <c r="EG39" i="6" s="1"/>
  <c r="DN38" i="6"/>
  <c r="EG38" i="6" s="1"/>
  <c r="EY72" i="6"/>
  <c r="EY129" i="6"/>
  <c r="EY105" i="6"/>
  <c r="DN57" i="6"/>
  <c r="EG57" i="6" s="1"/>
  <c r="EY62" i="6"/>
  <c r="DN73" i="6"/>
  <c r="EG73" i="6" s="1"/>
  <c r="EY95" i="6"/>
  <c r="EY119" i="6"/>
  <c r="EY39" i="6"/>
  <c r="DK128" i="6" l="1"/>
  <c r="EE128" i="6" s="1"/>
  <c r="EF128" i="6" s="1"/>
  <c r="DB128" i="6"/>
  <c r="DM128" i="6" s="1"/>
  <c r="DK118" i="6"/>
  <c r="EE118" i="6" s="1"/>
  <c r="EF118" i="6" s="1"/>
  <c r="DB118" i="6"/>
  <c r="DM118" i="6" s="1"/>
  <c r="EH118" i="6" s="1"/>
  <c r="DK94" i="6"/>
  <c r="EE94" i="6" s="1"/>
  <c r="EF94" i="6" s="1"/>
  <c r="DB94" i="6"/>
  <c r="DM94" i="6" s="1"/>
  <c r="DB84" i="6"/>
  <c r="DM84" i="6" s="1"/>
  <c r="DK84" i="6"/>
  <c r="EE84" i="6" s="1"/>
  <c r="EF84" i="6" s="1"/>
  <c r="DB71" i="6"/>
  <c r="DM71" i="6" s="1"/>
  <c r="DK71" i="6"/>
  <c r="EE71" i="6" s="1"/>
  <c r="EF71" i="6" s="1"/>
  <c r="DB76" i="6"/>
  <c r="DM76" i="6" s="1"/>
  <c r="DK76" i="6"/>
  <c r="EE76" i="6" s="1"/>
  <c r="EF76" i="6" s="1"/>
  <c r="DB80" i="6"/>
  <c r="DM80" i="6" s="1"/>
  <c r="DK80" i="6"/>
  <c r="EE80" i="6" s="1"/>
  <c r="EF80" i="6" s="1"/>
  <c r="DK68" i="6"/>
  <c r="EE68" i="6" s="1"/>
  <c r="EF68" i="6" s="1"/>
  <c r="DB68" i="6"/>
  <c r="DM68" i="6" s="1"/>
  <c r="DB55" i="6"/>
  <c r="DM55" i="6" s="1"/>
  <c r="DK55" i="6"/>
  <c r="EE55" i="6" s="1"/>
  <c r="EF55" i="6" s="1"/>
  <c r="DB52" i="6"/>
  <c r="EZ37" i="6"/>
  <c r="DM37" i="6"/>
  <c r="EZ55" i="6" l="1"/>
  <c r="EZ80" i="6"/>
  <c r="EZ76" i="6"/>
  <c r="EZ71" i="6"/>
  <c r="EZ84" i="6"/>
  <c r="EZ68" i="6"/>
  <c r="EZ94" i="6"/>
  <c r="EZ118" i="6"/>
  <c r="EZ128" i="6"/>
  <c r="DN71" i="6"/>
  <c r="EG71" i="6" s="1"/>
  <c r="EH71" i="6"/>
  <c r="EY37" i="6"/>
  <c r="EY55" i="6"/>
  <c r="EY80" i="6"/>
  <c r="EY71" i="6"/>
  <c r="DN94" i="6"/>
  <c r="EG94" i="6" s="1"/>
  <c r="EH94" i="6"/>
  <c r="DN55" i="6"/>
  <c r="EG55" i="6" s="1"/>
  <c r="EH55" i="6"/>
  <c r="DN80" i="6"/>
  <c r="EG80" i="6" s="1"/>
  <c r="EH80" i="6"/>
  <c r="DN68" i="6"/>
  <c r="EG68" i="6" s="1"/>
  <c r="EH68" i="6"/>
  <c r="EY76" i="6"/>
  <c r="EY84" i="6"/>
  <c r="DN128" i="6"/>
  <c r="EG128" i="6" s="1"/>
  <c r="EH128" i="6"/>
  <c r="DN37" i="6"/>
  <c r="EG37" i="6" s="1"/>
  <c r="EH37" i="6"/>
  <c r="EY94" i="6"/>
  <c r="EY68" i="6"/>
  <c r="DN76" i="6"/>
  <c r="EG76" i="6" s="1"/>
  <c r="EH76" i="6"/>
  <c r="DN84" i="6"/>
  <c r="EG84" i="6" s="1"/>
  <c r="EH84" i="6"/>
  <c r="EY128" i="6"/>
  <c r="DN118" i="6"/>
  <c r="EG118" i="6" s="1"/>
  <c r="EY118" i="6"/>
  <c r="DN1007" i="6"/>
  <c r="DB1007" i="6" l="1"/>
  <c r="EF1007" i="6"/>
  <c r="EF993" i="6" s="1"/>
  <c r="DN993" i="6"/>
  <c r="BV506" i="6"/>
  <c r="CE506" i="6" s="1"/>
  <c r="BU506" i="6"/>
  <c r="V506" i="6"/>
  <c r="U506" i="6"/>
  <c r="EG506" i="6" s="1"/>
  <c r="BW502" i="6"/>
  <c r="CF502" i="6" s="1"/>
  <c r="BU502" i="6"/>
  <c r="V502" i="6"/>
  <c r="U502" i="6"/>
  <c r="EG502" i="6" s="1"/>
  <c r="BW497" i="6"/>
  <c r="CF497" i="6" s="1"/>
  <c r="BU497" i="6"/>
  <c r="V497" i="6"/>
  <c r="U497" i="6"/>
  <c r="EG497" i="6" s="1"/>
  <c r="BW492" i="6"/>
  <c r="CF492" i="6" s="1"/>
  <c r="BU492" i="6"/>
  <c r="V492" i="6"/>
  <c r="U492" i="6"/>
  <c r="EG492" i="6" s="1"/>
  <c r="BW487" i="6"/>
  <c r="CF487" i="6" s="1"/>
  <c r="BU487" i="6"/>
  <c r="V487" i="6"/>
  <c r="U487" i="6"/>
  <c r="EG487" i="6" s="1"/>
  <c r="BW482" i="6"/>
  <c r="CF482" i="6" s="1"/>
  <c r="BU482" i="6"/>
  <c r="V482" i="6"/>
  <c r="U482" i="6"/>
  <c r="EG482" i="6" s="1"/>
  <c r="BW477" i="6"/>
  <c r="CF477" i="6" s="1"/>
  <c r="BU477" i="6"/>
  <c r="V477" i="6"/>
  <c r="U477" i="6"/>
  <c r="EG477" i="6" s="1"/>
  <c r="BW472" i="6"/>
  <c r="CF472" i="6" s="1"/>
  <c r="BU472" i="6"/>
  <c r="V472" i="6"/>
  <c r="U472" i="6"/>
  <c r="EG472" i="6" s="1"/>
  <c r="CA467" i="6"/>
  <c r="CG467" i="6" s="1"/>
  <c r="BU467" i="6"/>
  <c r="V467" i="6"/>
  <c r="U467" i="6"/>
  <c r="EG467" i="6" s="1"/>
  <c r="BW462" i="6"/>
  <c r="CF462" i="6" s="1"/>
  <c r="BU462" i="6"/>
  <c r="V462" i="6"/>
  <c r="U462" i="6"/>
  <c r="EG462" i="6" s="1"/>
  <c r="BW457" i="6"/>
  <c r="CF457" i="6" s="1"/>
  <c r="BU457" i="6"/>
  <c r="V457" i="6"/>
  <c r="U457" i="6"/>
  <c r="EG457" i="6" s="1"/>
  <c r="BW452" i="6"/>
  <c r="CF452" i="6" s="1"/>
  <c r="BU452" i="6"/>
  <c r="V452" i="6"/>
  <c r="U452" i="6"/>
  <c r="EG452" i="6" s="1"/>
  <c r="BW447" i="6"/>
  <c r="CF447" i="6" s="1"/>
  <c r="BU447" i="6"/>
  <c r="V447" i="6"/>
  <c r="U447" i="6"/>
  <c r="EG447" i="6" s="1"/>
  <c r="CA447" i="6" l="1"/>
  <c r="CG447" i="6" s="1"/>
  <c r="EZ447" i="6"/>
  <c r="CA452" i="6"/>
  <c r="CG452" i="6" s="1"/>
  <c r="EZ452" i="6"/>
  <c r="CA457" i="6"/>
  <c r="CG457" i="6" s="1"/>
  <c r="EZ457" i="6"/>
  <c r="CA462" i="6"/>
  <c r="CG462" i="6" s="1"/>
  <c r="EZ462" i="6"/>
  <c r="CA472" i="6"/>
  <c r="CG472" i="6" s="1"/>
  <c r="EZ472" i="6"/>
  <c r="CA477" i="6"/>
  <c r="CG477" i="6" s="1"/>
  <c r="EZ477" i="6"/>
  <c r="CA482" i="6"/>
  <c r="CG482" i="6" s="1"/>
  <c r="EZ482" i="6"/>
  <c r="CA487" i="6"/>
  <c r="CG487" i="6" s="1"/>
  <c r="EZ487" i="6"/>
  <c r="CA492" i="6"/>
  <c r="CG492" i="6" s="1"/>
  <c r="EZ492" i="6"/>
  <c r="CA497" i="6"/>
  <c r="CG497" i="6" s="1"/>
  <c r="EZ497" i="6"/>
  <c r="CA502" i="6"/>
  <c r="CG502" i="6" s="1"/>
  <c r="EZ502" i="6"/>
  <c r="BW506" i="6"/>
  <c r="CF506" i="6" s="1"/>
  <c r="EY506" i="6"/>
  <c r="EY1007" i="6"/>
  <c r="EH462" i="6"/>
  <c r="W462" i="6"/>
  <c r="EH477" i="6"/>
  <c r="W477" i="6"/>
  <c r="EH482" i="6"/>
  <c r="W482" i="6"/>
  <c r="EH487" i="6"/>
  <c r="W487" i="6"/>
  <c r="EH492" i="6"/>
  <c r="W492" i="6"/>
  <c r="EH497" i="6"/>
  <c r="W497" i="6"/>
  <c r="EH502" i="6"/>
  <c r="W502" i="6"/>
  <c r="EH506" i="6"/>
  <c r="W506" i="6"/>
  <c r="EH447" i="6"/>
  <c r="W447" i="6"/>
  <c r="EH452" i="6"/>
  <c r="W452" i="6"/>
  <c r="EH457" i="6"/>
  <c r="W457" i="6"/>
  <c r="EH467" i="6"/>
  <c r="W467" i="6"/>
  <c r="EH472" i="6"/>
  <c r="W472" i="6"/>
  <c r="U385" i="6"/>
  <c r="V385" i="6" s="1"/>
  <c r="W385" i="6" s="1"/>
  <c r="U381" i="6"/>
  <c r="V381" i="6" s="1"/>
  <c r="W381" i="6" s="1"/>
  <c r="U379" i="6"/>
  <c r="V379" i="6" s="1"/>
  <c r="W379" i="6" s="1"/>
  <c r="U378" i="6"/>
  <c r="V378" i="6" s="1"/>
  <c r="W378" i="6" s="1"/>
  <c r="U376" i="6"/>
  <c r="V376" i="6" s="1"/>
  <c r="W376" i="6" s="1"/>
  <c r="U374" i="6"/>
  <c r="V374" i="6" s="1"/>
  <c r="W374" i="6" s="1"/>
  <c r="U371" i="6"/>
  <c r="V371" i="6" s="1"/>
  <c r="W371" i="6" s="1"/>
  <c r="U368" i="6"/>
  <c r="V368" i="6" s="1"/>
  <c r="W368" i="6" s="1"/>
  <c r="U363" i="6"/>
  <c r="V363" i="6" s="1"/>
  <c r="W363" i="6" s="1"/>
  <c r="U358" i="6"/>
  <c r="V358" i="6" s="1"/>
  <c r="W358" i="6" s="1"/>
  <c r="U353" i="6"/>
  <c r="V353" i="6" s="1"/>
  <c r="W353" i="6" s="1"/>
  <c r="U348" i="6"/>
  <c r="V348" i="6" s="1"/>
  <c r="W348" i="6" s="1"/>
  <c r="U343" i="6"/>
  <c r="V343" i="6" s="1"/>
  <c r="W343" i="6" s="1"/>
  <c r="U340" i="6"/>
  <c r="V340" i="6" s="1"/>
  <c r="W340" i="6" s="1"/>
  <c r="U338" i="6"/>
  <c r="V338" i="6" s="1"/>
  <c r="W338" i="6" s="1"/>
  <c r="U331" i="6"/>
  <c r="V331" i="6" s="1"/>
  <c r="W331" i="6" s="1"/>
  <c r="U326" i="6"/>
  <c r="V326" i="6" s="1"/>
  <c r="W326" i="6" s="1"/>
  <c r="U325" i="6"/>
  <c r="U322" i="6"/>
  <c r="V322" i="6" s="1"/>
  <c r="W322" i="6" s="1"/>
  <c r="U317" i="6"/>
  <c r="V317" i="6" s="1"/>
  <c r="W317" i="6" s="1"/>
  <c r="U314" i="6"/>
  <c r="V314" i="6" s="1"/>
  <c r="W314" i="6" s="1"/>
  <c r="U312" i="6"/>
  <c r="V312" i="6" s="1"/>
  <c r="W312" i="6" s="1"/>
  <c r="U309" i="6"/>
  <c r="U302" i="6"/>
  <c r="V302" i="6" s="1"/>
  <c r="W302" i="6" s="1"/>
  <c r="U304" i="6"/>
  <c r="V304" i="6" s="1"/>
  <c r="W304" i="6" s="1"/>
  <c r="U307" i="6"/>
  <c r="V307" i="6" s="1"/>
  <c r="W307" i="6" s="1"/>
  <c r="U300" i="6"/>
  <c r="U12" i="6"/>
  <c r="V12" i="6" s="1"/>
  <c r="W12" i="6" s="1"/>
  <c r="U13" i="6"/>
  <c r="V13" i="6" s="1"/>
  <c r="W13" i="6" s="1"/>
  <c r="U14" i="6"/>
  <c r="V14" i="6" s="1"/>
  <c r="W14" i="6" s="1"/>
  <c r="U15" i="6"/>
  <c r="U17" i="6"/>
  <c r="U19" i="6"/>
  <c r="U21" i="6"/>
  <c r="U23" i="6"/>
  <c r="U25" i="6"/>
  <c r="U11" i="6"/>
  <c r="V309" i="6" l="1"/>
  <c r="W309" i="6" s="1"/>
  <c r="U308" i="6"/>
  <c r="V300" i="6"/>
  <c r="U299" i="6"/>
  <c r="V325" i="6"/>
  <c r="W325" i="6" s="1"/>
  <c r="W324" i="6" s="1"/>
  <c r="U324" i="6"/>
  <c r="CA506" i="6"/>
  <c r="CG506" i="6" s="1"/>
  <c r="EZ506" i="6"/>
  <c r="W308" i="6"/>
  <c r="W370" i="6"/>
  <c r="V11" i="6"/>
  <c r="W11" i="6" s="1"/>
  <c r="U10" i="6"/>
  <c r="V23" i="6"/>
  <c r="V19" i="6"/>
  <c r="EG19" i="6"/>
  <c r="V25" i="6"/>
  <c r="V21" i="6"/>
  <c r="V17" i="6"/>
  <c r="EG17" i="6"/>
  <c r="V15" i="6"/>
  <c r="W15" i="6" s="1"/>
  <c r="BW1078" i="6"/>
  <c r="BV1042" i="6"/>
  <c r="BV1037" i="6"/>
  <c r="BV1030" i="6"/>
  <c r="BV1029" i="6"/>
  <c r="BV1021" i="6"/>
  <c r="BW1007" i="6"/>
  <c r="CF1007" i="6" s="1"/>
  <c r="BW1006" i="6"/>
  <c r="CF1006" i="6" s="1"/>
  <c r="BV1005" i="6"/>
  <c r="CE1005" i="6" s="1"/>
  <c r="BW1004" i="6"/>
  <c r="CF1004" i="6" s="1"/>
  <c r="BV1003" i="6"/>
  <c r="CE1003" i="6" s="1"/>
  <c r="BW1002" i="6"/>
  <c r="CF1002" i="6" s="1"/>
  <c r="BV1001" i="6"/>
  <c r="CE1001" i="6" s="1"/>
  <c r="BW1000" i="6"/>
  <c r="CF1000" i="6" s="1"/>
  <c r="BV999" i="6"/>
  <c r="CE999" i="6" s="1"/>
  <c r="BW997" i="6"/>
  <c r="CF997" i="6" s="1"/>
  <c r="BV996" i="6"/>
  <c r="CE996" i="6" s="1"/>
  <c r="BW995" i="6"/>
  <c r="CF995" i="6" s="1"/>
  <c r="BV994" i="6"/>
  <c r="BV966" i="6"/>
  <c r="BV961" i="6"/>
  <c r="BV960" i="6" s="1"/>
  <c r="BW933" i="6"/>
  <c r="CF933" i="6" s="1"/>
  <c r="BV932" i="6"/>
  <c r="BW930" i="6"/>
  <c r="CF930" i="6" s="1"/>
  <c r="BV929" i="6"/>
  <c r="BW927" i="6"/>
  <c r="CF927" i="6" s="1"/>
  <c r="BW444" i="6"/>
  <c r="CF444" i="6" s="1"/>
  <c r="BV501" i="6"/>
  <c r="CE501" i="6" s="1"/>
  <c r="BV496" i="6"/>
  <c r="CE496" i="6" s="1"/>
  <c r="BV491" i="6"/>
  <c r="CE491" i="6" s="1"/>
  <c r="BV486" i="6"/>
  <c r="CE486" i="6" s="1"/>
  <c r="BV481" i="6"/>
  <c r="CE481" i="6" s="1"/>
  <c r="BV476" i="6"/>
  <c r="CE476" i="6" s="1"/>
  <c r="BV471" i="6"/>
  <c r="CE471" i="6" s="1"/>
  <c r="BV466" i="6"/>
  <c r="CE466" i="6" s="1"/>
  <c r="CE461" i="6"/>
  <c r="BV456" i="6"/>
  <c r="CE456" i="6" s="1"/>
  <c r="CE451" i="6"/>
  <c r="BV446" i="6"/>
  <c r="CF381" i="6"/>
  <c r="CE379" i="6"/>
  <c r="BW378" i="6"/>
  <c r="CF378" i="6" s="1"/>
  <c r="CE376" i="6"/>
  <c r="CF368" i="6"/>
  <c r="CF363" i="6"/>
  <c r="CF358" i="6"/>
  <c r="BW353" i="6"/>
  <c r="CF353" i="6" s="1"/>
  <c r="BW348" i="6"/>
  <c r="CF348" i="6" s="1"/>
  <c r="CF343" i="6"/>
  <c r="BV340" i="6"/>
  <c r="CE340" i="6" s="1"/>
  <c r="BW338" i="6"/>
  <c r="CF338" i="6" s="1"/>
  <c r="BV325" i="6"/>
  <c r="CF322" i="6"/>
  <c r="CF317" i="6"/>
  <c r="BW314" i="6"/>
  <c r="CF314" i="6" s="1"/>
  <c r="BW312" i="6"/>
  <c r="CF312" i="6" s="1"/>
  <c r="BW309" i="6"/>
  <c r="BW307" i="6"/>
  <c r="CF307" i="6" s="1"/>
  <c r="BV304" i="6"/>
  <c r="CE304" i="6" s="1"/>
  <c r="BV300" i="6"/>
  <c r="BV246" i="6"/>
  <c r="CE246" i="6" s="1"/>
  <c r="BW245" i="6"/>
  <c r="CF245" i="6" s="1"/>
  <c r="BV12" i="6"/>
  <c r="CE12" i="6" s="1"/>
  <c r="BV13" i="6"/>
  <c r="CE13" i="6" s="1"/>
  <c r="BV14" i="6"/>
  <c r="CE14" i="6" s="1"/>
  <c r="BV11" i="6"/>
  <c r="BV1020" i="6" l="1"/>
  <c r="BV445" i="6"/>
  <c r="BV299" i="6"/>
  <c r="W300" i="6"/>
  <c r="W299" i="6" s="1"/>
  <c r="V299" i="6"/>
  <c r="BV324" i="6"/>
  <c r="BV993" i="6"/>
  <c r="BV10" i="6"/>
  <c r="CE300" i="6"/>
  <c r="CE299" i="6" s="1"/>
  <c r="CE370" i="6"/>
  <c r="BW308" i="6"/>
  <c r="CF309" i="6"/>
  <c r="CF308" i="6" s="1"/>
  <c r="CF385" i="6"/>
  <c r="V324" i="6"/>
  <c r="CF1078" i="6"/>
  <c r="CF1077" i="6" s="1"/>
  <c r="CF1179" i="6" s="1"/>
  <c r="CA1078" i="6"/>
  <c r="CA1077" i="6" s="1"/>
  <c r="BW1077" i="6"/>
  <c r="CE1021" i="6"/>
  <c r="CE966" i="6"/>
  <c r="EY966" i="6"/>
  <c r="CE961" i="6"/>
  <c r="CE960" i="6" s="1"/>
  <c r="EY961" i="6"/>
  <c r="EY960" i="6" s="1"/>
  <c r="EY325" i="6"/>
  <c r="CE325" i="6"/>
  <c r="CE324" i="6" s="1"/>
  <c r="EZ440" i="6"/>
  <c r="CF440" i="6"/>
  <c r="CF387" i="6" s="1"/>
  <c r="EY1030" i="6"/>
  <c r="CE1030" i="6"/>
  <c r="EY446" i="6"/>
  <c r="CE446" i="6"/>
  <c r="CE445" i="6" s="1"/>
  <c r="EY932" i="6"/>
  <c r="CE932" i="6"/>
  <c r="EY994" i="6"/>
  <c r="CE994" i="6"/>
  <c r="EY1037" i="6"/>
  <c r="CE1037" i="6"/>
  <c r="EY11" i="6"/>
  <c r="CE11" i="6"/>
  <c r="EY1042" i="6"/>
  <c r="CE1042" i="6"/>
  <c r="EY929" i="6"/>
  <c r="CE929" i="6"/>
  <c r="EY1029" i="6"/>
  <c r="CE1029" i="6"/>
  <c r="EY1021" i="6"/>
  <c r="BW12" i="6"/>
  <c r="CF12" i="6" s="1"/>
  <c r="EY12" i="6"/>
  <c r="CA245" i="6"/>
  <c r="EZ245" i="6"/>
  <c r="EZ235" i="6" s="1"/>
  <c r="CA307" i="6"/>
  <c r="CG307" i="6" s="1"/>
  <c r="EZ307" i="6"/>
  <c r="CA317" i="6"/>
  <c r="CG317" i="6" s="1"/>
  <c r="EZ317" i="6"/>
  <c r="CA322" i="6"/>
  <c r="CG322" i="6" s="1"/>
  <c r="EZ322" i="6"/>
  <c r="BW340" i="6"/>
  <c r="CF340" i="6" s="1"/>
  <c r="EY340" i="6"/>
  <c r="BW13" i="6"/>
  <c r="CF13" i="6" s="1"/>
  <c r="EY13" i="6"/>
  <c r="BW246" i="6"/>
  <c r="CF246" i="6" s="1"/>
  <c r="BW304" i="6"/>
  <c r="CF304" i="6" s="1"/>
  <c r="EY304" i="6"/>
  <c r="CA309" i="6"/>
  <c r="EZ309" i="6"/>
  <c r="CA314" i="6"/>
  <c r="CG314" i="6" s="1"/>
  <c r="EZ314" i="6"/>
  <c r="CA338" i="6"/>
  <c r="CG338" i="6" s="1"/>
  <c r="EZ338" i="6"/>
  <c r="CA343" i="6"/>
  <c r="CG343" i="6" s="1"/>
  <c r="EZ343" i="6"/>
  <c r="CA348" i="6"/>
  <c r="CG348" i="6" s="1"/>
  <c r="EZ348" i="6"/>
  <c r="CA353" i="6"/>
  <c r="CG353" i="6" s="1"/>
  <c r="EZ353" i="6"/>
  <c r="CA358" i="6"/>
  <c r="CG358" i="6" s="1"/>
  <c r="EZ358" i="6"/>
  <c r="CA363" i="6"/>
  <c r="CG363" i="6" s="1"/>
  <c r="EZ363" i="6"/>
  <c r="CA368" i="6"/>
  <c r="CG368" i="6" s="1"/>
  <c r="EZ368" i="6"/>
  <c r="CA378" i="6"/>
  <c r="CG378" i="6" s="1"/>
  <c r="EZ378" i="6"/>
  <c r="CA381" i="6"/>
  <c r="CG381" i="6" s="1"/>
  <c r="EZ381" i="6"/>
  <c r="BW451" i="6"/>
  <c r="CF451" i="6" s="1"/>
  <c r="EY451" i="6"/>
  <c r="BW461" i="6"/>
  <c r="CF461" i="6" s="1"/>
  <c r="EY461" i="6"/>
  <c r="BW471" i="6"/>
  <c r="CF471" i="6" s="1"/>
  <c r="EY471" i="6"/>
  <c r="BW481" i="6"/>
  <c r="CF481" i="6" s="1"/>
  <c r="EY481" i="6"/>
  <c r="BW491" i="6"/>
  <c r="CF491" i="6" s="1"/>
  <c r="EY491" i="6"/>
  <c r="BW501" i="6"/>
  <c r="CF501" i="6" s="1"/>
  <c r="EY501" i="6"/>
  <c r="CA927" i="6"/>
  <c r="CG927" i="6" s="1"/>
  <c r="CA930" i="6"/>
  <c r="CG930" i="6" s="1"/>
  <c r="EZ930" i="6"/>
  <c r="CA933" i="6"/>
  <c r="CG933" i="6" s="1"/>
  <c r="EZ933" i="6"/>
  <c r="CA995" i="6"/>
  <c r="CG995" i="6" s="1"/>
  <c r="EZ995" i="6"/>
  <c r="CA997" i="6"/>
  <c r="CG997" i="6" s="1"/>
  <c r="EZ997" i="6"/>
  <c r="CA1000" i="6"/>
  <c r="CG1000" i="6" s="1"/>
  <c r="EZ1000" i="6"/>
  <c r="CA1002" i="6"/>
  <c r="CG1002" i="6" s="1"/>
  <c r="EZ1002" i="6"/>
  <c r="CA1004" i="6"/>
  <c r="CG1004" i="6" s="1"/>
  <c r="EZ1004" i="6"/>
  <c r="CA1006" i="6"/>
  <c r="CG1006" i="6" s="1"/>
  <c r="EZ1006" i="6"/>
  <c r="BW14" i="6"/>
  <c r="CF14" i="6" s="1"/>
  <c r="EY14" i="6"/>
  <c r="BW300" i="6"/>
  <c r="EY300" i="6"/>
  <c r="CA312" i="6"/>
  <c r="CG312" i="6" s="1"/>
  <c r="EZ312" i="6"/>
  <c r="BW376" i="6"/>
  <c r="BW379" i="6"/>
  <c r="CF379" i="6" s="1"/>
  <c r="CA385" i="6"/>
  <c r="CG385" i="6" s="1"/>
  <c r="EZ385" i="6"/>
  <c r="BW456" i="6"/>
  <c r="CF456" i="6" s="1"/>
  <c r="EY456" i="6"/>
  <c r="BW466" i="6"/>
  <c r="CF466" i="6" s="1"/>
  <c r="EY466" i="6"/>
  <c r="BW476" i="6"/>
  <c r="CF476" i="6" s="1"/>
  <c r="EY476" i="6"/>
  <c r="BW486" i="6"/>
  <c r="CF486" i="6" s="1"/>
  <c r="EY486" i="6"/>
  <c r="BW496" i="6"/>
  <c r="CF496" i="6" s="1"/>
  <c r="EY496" i="6"/>
  <c r="CA444" i="6"/>
  <c r="CG444" i="6" s="1"/>
  <c r="EZ444" i="6"/>
  <c r="BW996" i="6"/>
  <c r="CF996" i="6" s="1"/>
  <c r="EY996" i="6"/>
  <c r="BW999" i="6"/>
  <c r="CF999" i="6" s="1"/>
  <c r="EY999" i="6"/>
  <c r="BW1001" i="6"/>
  <c r="CF1001" i="6" s="1"/>
  <c r="EY1001" i="6"/>
  <c r="BW1003" i="6"/>
  <c r="CF1003" i="6" s="1"/>
  <c r="EY1003" i="6"/>
  <c r="BW1005" i="6"/>
  <c r="CF1005" i="6" s="1"/>
  <c r="EY1005" i="6"/>
  <c r="CA1007" i="6"/>
  <c r="CG1007" i="6" s="1"/>
  <c r="EZ1007" i="6"/>
  <c r="CA440" i="6"/>
  <c r="CA387" i="6" s="1"/>
  <c r="CF234" i="6"/>
  <c r="BV1175" i="6"/>
  <c r="BW929" i="6"/>
  <c r="CF929" i="6" s="1"/>
  <c r="BW932" i="6"/>
  <c r="CF932" i="6" s="1"/>
  <c r="BW961" i="6"/>
  <c r="BW994" i="6"/>
  <c r="BW235" i="6"/>
  <c r="EH444" i="6"/>
  <c r="BW325" i="6"/>
  <c r="BW446" i="6"/>
  <c r="EH17" i="6"/>
  <c r="W17" i="6"/>
  <c r="W25" i="6"/>
  <c r="W23" i="6"/>
  <c r="W21" i="6"/>
  <c r="EH19" i="6"/>
  <c r="W19" i="6"/>
  <c r="BW11" i="6"/>
  <c r="V10" i="6"/>
  <c r="BW966" i="6"/>
  <c r="BW970" i="6"/>
  <c r="CF970" i="6" s="1"/>
  <c r="BW1022" i="6"/>
  <c r="CF1022" i="6" s="1"/>
  <c r="BW1030" i="6"/>
  <c r="CF1030" i="6" s="1"/>
  <c r="BW1038" i="6"/>
  <c r="CF1038" i="6" s="1"/>
  <c r="BW962" i="6"/>
  <c r="BW967" i="6"/>
  <c r="BW1021" i="6"/>
  <c r="BW1029" i="6"/>
  <c r="CF1029" i="6" s="1"/>
  <c r="BW1037" i="6"/>
  <c r="CF1037" i="6" s="1"/>
  <c r="BW1042" i="6"/>
  <c r="CF1042" i="6" s="1"/>
  <c r="U1029" i="6"/>
  <c r="U1030" i="6"/>
  <c r="U1037" i="6"/>
  <c r="U1038" i="6"/>
  <c r="U1042" i="6"/>
  <c r="U962" i="6"/>
  <c r="EG962" i="6" s="1"/>
  <c r="U966" i="6"/>
  <c r="EG966" i="6" s="1"/>
  <c r="U967" i="6"/>
  <c r="EG967" i="6" s="1"/>
  <c r="U970" i="6"/>
  <c r="EG970" i="6" s="1"/>
  <c r="U971" i="6"/>
  <c r="EG971" i="6" s="1"/>
  <c r="U1021" i="6"/>
  <c r="U961" i="6"/>
  <c r="U960" i="6" s="1"/>
  <c r="BW960" i="6" l="1"/>
  <c r="EY1020" i="6"/>
  <c r="CE1020" i="6"/>
  <c r="U1020" i="6"/>
  <c r="BW1020" i="6"/>
  <c r="BW445" i="6"/>
  <c r="EY445" i="6"/>
  <c r="EY299" i="6"/>
  <c r="CF300" i="6"/>
  <c r="CF299" i="6" s="1"/>
  <c r="BW299" i="6"/>
  <c r="BW324" i="6"/>
  <c r="EY324" i="6"/>
  <c r="EZ308" i="6"/>
  <c r="CA308" i="6"/>
  <c r="EY10" i="6"/>
  <c r="CG309" i="6"/>
  <c r="CG308" i="6" s="1"/>
  <c r="CF376" i="6"/>
  <c r="CF370" i="6" s="1"/>
  <c r="BW370" i="6"/>
  <c r="CG1078" i="6"/>
  <c r="CG1077" i="6" s="1"/>
  <c r="EG961" i="6"/>
  <c r="EG960" i="6" s="1"/>
  <c r="CF1021" i="6"/>
  <c r="CF1020" i="6" s="1"/>
  <c r="CF994" i="6"/>
  <c r="BW993" i="6"/>
  <c r="CF967" i="6"/>
  <c r="EZ967" i="6"/>
  <c r="CF962" i="6"/>
  <c r="EZ962" i="6"/>
  <c r="CF961" i="6"/>
  <c r="EZ961" i="6"/>
  <c r="CF966" i="6"/>
  <c r="EZ966" i="6"/>
  <c r="BW10" i="6"/>
  <c r="EZ446" i="6"/>
  <c r="CF446" i="6"/>
  <c r="CF445" i="6" s="1"/>
  <c r="EZ325" i="6"/>
  <c r="CF325" i="6"/>
  <c r="CF324" i="6" s="1"/>
  <c r="CG440" i="6"/>
  <c r="CG387" i="6" s="1"/>
  <c r="CA235" i="6"/>
  <c r="CG245" i="6"/>
  <c r="CG235" i="6" s="1"/>
  <c r="EY993" i="6"/>
  <c r="CA1029" i="6"/>
  <c r="CG1029" i="6" s="1"/>
  <c r="EZ1029" i="6"/>
  <c r="CA1038" i="6"/>
  <c r="CG1038" i="6" s="1"/>
  <c r="EZ1038" i="6"/>
  <c r="CA994" i="6"/>
  <c r="CG994" i="6" s="1"/>
  <c r="EZ994" i="6"/>
  <c r="CA929" i="6"/>
  <c r="CG929" i="6" s="1"/>
  <c r="EZ929" i="6"/>
  <c r="CG234" i="6"/>
  <c r="EZ234" i="6"/>
  <c r="CA1005" i="6"/>
  <c r="CG1005" i="6" s="1"/>
  <c r="EZ1005" i="6"/>
  <c r="CA1003" i="6"/>
  <c r="CG1003" i="6" s="1"/>
  <c r="EZ1003" i="6"/>
  <c r="CA1001" i="6"/>
  <c r="CG1001" i="6" s="1"/>
  <c r="EZ1001" i="6"/>
  <c r="CA999" i="6"/>
  <c r="CG999" i="6" s="1"/>
  <c r="EZ999" i="6"/>
  <c r="CA996" i="6"/>
  <c r="CG996" i="6" s="1"/>
  <c r="EZ996" i="6"/>
  <c r="CA379" i="6"/>
  <c r="CG379" i="6" s="1"/>
  <c r="CA376" i="6"/>
  <c r="CA300" i="6"/>
  <c r="EZ300" i="6"/>
  <c r="CA14" i="6"/>
  <c r="CG14" i="6" s="1"/>
  <c r="EZ14" i="6"/>
  <c r="CA501" i="6"/>
  <c r="CG501" i="6" s="1"/>
  <c r="EZ501" i="6"/>
  <c r="CA491" i="6"/>
  <c r="CG491" i="6" s="1"/>
  <c r="EZ491" i="6"/>
  <c r="CA481" i="6"/>
  <c r="CG481" i="6" s="1"/>
  <c r="EZ481" i="6"/>
  <c r="CA471" i="6"/>
  <c r="CG471" i="6" s="1"/>
  <c r="EZ471" i="6"/>
  <c r="CA461" i="6"/>
  <c r="CG461" i="6" s="1"/>
  <c r="EZ461" i="6"/>
  <c r="CA451" i="6"/>
  <c r="CG451" i="6" s="1"/>
  <c r="EZ451" i="6"/>
  <c r="CA13" i="6"/>
  <c r="CG13" i="6" s="1"/>
  <c r="EZ13" i="6"/>
  <c r="CA1042" i="6"/>
  <c r="CG1042" i="6" s="1"/>
  <c r="EZ1042" i="6"/>
  <c r="CA967" i="6"/>
  <c r="CG967" i="6" s="1"/>
  <c r="CA1022" i="6"/>
  <c r="CG1022" i="6" s="1"/>
  <c r="EZ1022" i="6"/>
  <c r="CA966" i="6"/>
  <c r="CG966" i="6" s="1"/>
  <c r="CA1037" i="6"/>
  <c r="CG1037" i="6" s="1"/>
  <c r="EZ1037" i="6"/>
  <c r="CA1021" i="6"/>
  <c r="EZ1021" i="6"/>
  <c r="CA962" i="6"/>
  <c r="CG962" i="6" s="1"/>
  <c r="CA1030" i="6"/>
  <c r="CG1030" i="6" s="1"/>
  <c r="EZ1030" i="6"/>
  <c r="CA970" i="6"/>
  <c r="CG970" i="6" s="1"/>
  <c r="EZ970" i="6"/>
  <c r="CF11" i="6"/>
  <c r="EZ11" i="6"/>
  <c r="CA961" i="6"/>
  <c r="CA960" i="6" s="1"/>
  <c r="CA932" i="6"/>
  <c r="CG932" i="6" s="1"/>
  <c r="EZ932" i="6"/>
  <c r="CA496" i="6"/>
  <c r="CG496" i="6" s="1"/>
  <c r="EZ496" i="6"/>
  <c r="CA486" i="6"/>
  <c r="CG486" i="6" s="1"/>
  <c r="EZ486" i="6"/>
  <c r="CA476" i="6"/>
  <c r="CG476" i="6" s="1"/>
  <c r="EZ476" i="6"/>
  <c r="CA466" i="6"/>
  <c r="CG466" i="6" s="1"/>
  <c r="EZ466" i="6"/>
  <c r="CA456" i="6"/>
  <c r="CG456" i="6" s="1"/>
  <c r="EZ456" i="6"/>
  <c r="CA304" i="6"/>
  <c r="CG304" i="6" s="1"/>
  <c r="EZ304" i="6"/>
  <c r="CA246" i="6"/>
  <c r="CG246" i="6" s="1"/>
  <c r="EZ246" i="6"/>
  <c r="CA340" i="6"/>
  <c r="CG340" i="6" s="1"/>
  <c r="EZ340" i="6"/>
  <c r="CA12" i="6"/>
  <c r="CG12" i="6" s="1"/>
  <c r="EZ12" i="6"/>
  <c r="CA446" i="6"/>
  <c r="CA11" i="6"/>
  <c r="CA325" i="6"/>
  <c r="BV1178" i="6"/>
  <c r="BW1175" i="6"/>
  <c r="V961" i="6"/>
  <c r="W10" i="6"/>
  <c r="V1021" i="6"/>
  <c r="EG1021" i="6"/>
  <c r="V970" i="6"/>
  <c r="V971" i="6"/>
  <c r="V967" i="6"/>
  <c r="EH967" i="6" s="1"/>
  <c r="V962" i="6"/>
  <c r="EH962" i="6" s="1"/>
  <c r="EG1043" i="6"/>
  <c r="V1038" i="6"/>
  <c r="EG1038" i="6"/>
  <c r="V1030" i="6"/>
  <c r="EG1030" i="6"/>
  <c r="V966" i="6"/>
  <c r="EH966" i="6" s="1"/>
  <c r="V1022" i="6"/>
  <c r="EG1022" i="6"/>
  <c r="V1042" i="6"/>
  <c r="W1042" i="6" s="1"/>
  <c r="V1037" i="6"/>
  <c r="EG1037" i="6"/>
  <c r="V1029" i="6"/>
  <c r="EG1029" i="6"/>
  <c r="V960" i="6" l="1"/>
  <c r="CF960" i="6"/>
  <c r="EZ960" i="6"/>
  <c r="CA1020" i="6"/>
  <c r="V1020" i="6"/>
  <c r="EZ1020" i="6"/>
  <c r="CG961" i="6"/>
  <c r="CG960" i="6" s="1"/>
  <c r="EZ445" i="6"/>
  <c r="CG446" i="6"/>
  <c r="CG445" i="6" s="1"/>
  <c r="CA445" i="6"/>
  <c r="CG1179" i="6"/>
  <c r="EZ299" i="6"/>
  <c r="CG300" i="6"/>
  <c r="CG299" i="6" s="1"/>
  <c r="CA299" i="6"/>
  <c r="CA324" i="6"/>
  <c r="EZ324" i="6"/>
  <c r="EZ10" i="6"/>
  <c r="CG376" i="6"/>
  <c r="CG370" i="6" s="1"/>
  <c r="CA370" i="6"/>
  <c r="CG325" i="6"/>
  <c r="CG324" i="6" s="1"/>
  <c r="CG1021" i="6"/>
  <c r="CG1020" i="6" s="1"/>
  <c r="EY1178" i="6"/>
  <c r="CG1175" i="6"/>
  <c r="CG993" i="6"/>
  <c r="CA10" i="6"/>
  <c r="W1021" i="6"/>
  <c r="EZ1175" i="6"/>
  <c r="CA1175" i="6"/>
  <c r="EZ993" i="6"/>
  <c r="CG11" i="6"/>
  <c r="CG10" i="6" s="1"/>
  <c r="U1178" i="6"/>
  <c r="BW1178" i="6"/>
  <c r="W961" i="6"/>
  <c r="EH1022" i="6"/>
  <c r="W1022" i="6"/>
  <c r="EH1030" i="6"/>
  <c r="W1030" i="6"/>
  <c r="EH1043" i="6"/>
  <c r="W1043" i="6"/>
  <c r="W967" i="6"/>
  <c r="EH970" i="6"/>
  <c r="W970" i="6"/>
  <c r="EH1037" i="6"/>
  <c r="W1037" i="6"/>
  <c r="W966" i="6"/>
  <c r="EH1038" i="6"/>
  <c r="W1038" i="6"/>
  <c r="W962" i="6"/>
  <c r="EH971" i="6"/>
  <c r="W971" i="6"/>
  <c r="EH1029" i="6"/>
  <c r="W1029" i="6"/>
  <c r="EH1021" i="6"/>
  <c r="W960" i="6" l="1"/>
  <c r="W1020" i="6"/>
  <c r="CG1174" i="6"/>
  <c r="CA1174" i="6"/>
  <c r="CG923" i="6"/>
  <c r="CA923" i="6"/>
  <c r="CA9" i="6" s="1"/>
  <c r="CG1178" i="6"/>
  <c r="EZ1178" i="6"/>
  <c r="V1178" i="6"/>
  <c r="W1178" i="6" l="1"/>
  <c r="U451" i="6"/>
  <c r="U456" i="6"/>
  <c r="U461" i="6"/>
  <c r="U466" i="6"/>
  <c r="U471" i="6"/>
  <c r="U476" i="6"/>
  <c r="U481" i="6"/>
  <c r="U486" i="6"/>
  <c r="U491" i="6"/>
  <c r="U496" i="6"/>
  <c r="U501" i="6"/>
  <c r="U507" i="6"/>
  <c r="U446" i="6"/>
  <c r="V446" i="6"/>
  <c r="V451" i="6"/>
  <c r="W451" i="6" s="1"/>
  <c r="V456" i="6"/>
  <c r="W456" i="6" s="1"/>
  <c r="V461" i="6"/>
  <c r="W461" i="6" s="1"/>
  <c r="V466" i="6"/>
  <c r="W466" i="6" s="1"/>
  <c r="V471" i="6"/>
  <c r="W471" i="6" s="1"/>
  <c r="V476" i="6"/>
  <c r="W476" i="6" s="1"/>
  <c r="V481" i="6"/>
  <c r="W481" i="6" s="1"/>
  <c r="V486" i="6"/>
  <c r="W486" i="6" s="1"/>
  <c r="V491" i="6"/>
  <c r="W491" i="6" s="1"/>
  <c r="V496" i="6"/>
  <c r="W496" i="6" s="1"/>
  <c r="V501" i="6"/>
  <c r="W501" i="6" s="1"/>
  <c r="V507" i="6"/>
  <c r="W507" i="6" s="1"/>
  <c r="V445" i="6" l="1"/>
  <c r="U445" i="6"/>
  <c r="W446" i="6"/>
  <c r="W445" i="6" s="1"/>
  <c r="EZ1078" i="6" l="1"/>
  <c r="DM1078" i="6"/>
  <c r="CC993" i="6"/>
  <c r="CB993" i="6"/>
  <c r="U997" i="6"/>
  <c r="U995" i="6"/>
  <c r="U1000" i="6"/>
  <c r="U1006" i="6"/>
  <c r="U1007" i="6"/>
  <c r="U1002" i="6"/>
  <c r="U1005" i="6"/>
  <c r="U1004" i="6"/>
  <c r="U1003" i="6"/>
  <c r="U1001" i="6"/>
  <c r="U999" i="6"/>
  <c r="U996" i="6"/>
  <c r="U994" i="6"/>
  <c r="U933" i="6"/>
  <c r="EG933" i="6" s="1"/>
  <c r="DB927" i="6"/>
  <c r="DK927" i="6" s="1"/>
  <c r="CP927" i="6"/>
  <c r="CO927" i="6"/>
  <c r="U930" i="6"/>
  <c r="EG930" i="6" s="1"/>
  <c r="U937" i="6"/>
  <c r="EG937" i="6" s="1"/>
  <c r="U945" i="6"/>
  <c r="EG945" i="6" s="1"/>
  <c r="U943" i="6"/>
  <c r="EG943" i="6" s="1"/>
  <c r="BV926" i="6"/>
  <c r="BV925" i="6" s="1"/>
  <c r="BV991" i="6" s="1"/>
  <c r="U929" i="6"/>
  <c r="EG929" i="6" s="1"/>
  <c r="U932" i="6"/>
  <c r="EG932" i="6" s="1"/>
  <c r="U936" i="6"/>
  <c r="EG936" i="6" s="1"/>
  <c r="U939" i="6"/>
  <c r="EG939" i="6" s="1"/>
  <c r="U940" i="6"/>
  <c r="EG940" i="6" s="1"/>
  <c r="U942" i="6"/>
  <c r="EG942" i="6" s="1"/>
  <c r="U926" i="6"/>
  <c r="EZ1077" i="6" l="1"/>
  <c r="DN1078" i="6"/>
  <c r="DN1077" i="6" s="1"/>
  <c r="DM1077" i="6"/>
  <c r="EY926" i="6"/>
  <c r="CE926" i="6"/>
  <c r="DQ925" i="6"/>
  <c r="DM927" i="6"/>
  <c r="EE927" i="6" s="1"/>
  <c r="EE925" i="6" s="1"/>
  <c r="U925" i="6"/>
  <c r="V994" i="6"/>
  <c r="U993" i="6"/>
  <c r="BW926" i="6"/>
  <c r="V926" i="6"/>
  <c r="V942" i="6"/>
  <c r="V939" i="6"/>
  <c r="V932" i="6"/>
  <c r="V945" i="6"/>
  <c r="V937" i="6"/>
  <c r="V933" i="6"/>
  <c r="V940" i="6"/>
  <c r="V936" i="6"/>
  <c r="V929" i="6"/>
  <c r="EH929" i="6" s="1"/>
  <c r="V943" i="6"/>
  <c r="V930" i="6"/>
  <c r="EH930" i="6" s="1"/>
  <c r="V927" i="6"/>
  <c r="W927" i="6" s="1"/>
  <c r="V1007" i="6"/>
  <c r="EG1007" i="6"/>
  <c r="V996" i="6"/>
  <c r="EG996" i="6"/>
  <c r="V999" i="6"/>
  <c r="EG999" i="6"/>
  <c r="V1001" i="6"/>
  <c r="EG1001" i="6"/>
  <c r="V1003" i="6"/>
  <c r="EG1003" i="6"/>
  <c r="V1004" i="6"/>
  <c r="EG1004" i="6"/>
  <c r="V1005" i="6"/>
  <c r="EG1005" i="6"/>
  <c r="V1002" i="6"/>
  <c r="EG1002" i="6"/>
  <c r="V1006" i="6"/>
  <c r="EG1006" i="6"/>
  <c r="V1000" i="6"/>
  <c r="EG1000" i="6"/>
  <c r="V995" i="6"/>
  <c r="EG995" i="6"/>
  <c r="V997" i="6"/>
  <c r="EG997" i="6"/>
  <c r="CA993" i="6"/>
  <c r="EH381" i="6"/>
  <c r="EH378" i="6"/>
  <c r="EG378" i="6"/>
  <c r="EE1177" i="6" l="1"/>
  <c r="EE991" i="6"/>
  <c r="DQ991" i="6"/>
  <c r="DQ924" i="6" s="1"/>
  <c r="EZ927" i="6"/>
  <c r="DM925" i="6"/>
  <c r="EY1179" i="6"/>
  <c r="EZ1179" i="6"/>
  <c r="EZ926" i="6"/>
  <c r="CF926" i="6"/>
  <c r="BV924" i="6"/>
  <c r="BV1177" i="6"/>
  <c r="EK927" i="6"/>
  <c r="EK925" i="6" s="1"/>
  <c r="EK991" i="6" s="1"/>
  <c r="EL927" i="6"/>
  <c r="EL925" i="6" s="1"/>
  <c r="EL991" i="6" s="1"/>
  <c r="EL924" i="6" s="1"/>
  <c r="DQ1177" i="6"/>
  <c r="BW925" i="6"/>
  <c r="BW991" i="6" s="1"/>
  <c r="CA926" i="6"/>
  <c r="CG926" i="6" s="1"/>
  <c r="CG925" i="6" s="1"/>
  <c r="CG991" i="6" s="1"/>
  <c r="U1177" i="6"/>
  <c r="W943" i="6"/>
  <c r="EH943" i="6"/>
  <c r="W940" i="6"/>
  <c r="EH940" i="6"/>
  <c r="W945" i="6"/>
  <c r="EH945" i="6"/>
  <c r="EH932" i="6"/>
  <c r="W932" i="6"/>
  <c r="EH942" i="6"/>
  <c r="W942" i="6"/>
  <c r="EH936" i="6"/>
  <c r="W936" i="6"/>
  <c r="EH933" i="6"/>
  <c r="W933" i="6"/>
  <c r="W937" i="6"/>
  <c r="EH937" i="6"/>
  <c r="EH939" i="6"/>
  <c r="W939" i="6"/>
  <c r="W926" i="6"/>
  <c r="V925" i="6"/>
  <c r="W994" i="6"/>
  <c r="V993" i="6"/>
  <c r="EH995" i="6"/>
  <c r="W995" i="6"/>
  <c r="EH1006" i="6"/>
  <c r="W1006" i="6"/>
  <c r="EH1002" i="6"/>
  <c r="W1002" i="6"/>
  <c r="EH1004" i="6"/>
  <c r="W1004" i="6"/>
  <c r="EH1001" i="6"/>
  <c r="W1001" i="6"/>
  <c r="EH996" i="6"/>
  <c r="W996" i="6"/>
  <c r="EH1007" i="6"/>
  <c r="W1007" i="6"/>
  <c r="W930" i="6"/>
  <c r="EH997" i="6"/>
  <c r="W997" i="6"/>
  <c r="EH1000" i="6"/>
  <c r="W1000" i="6"/>
  <c r="EH1005" i="6"/>
  <c r="W1005" i="6"/>
  <c r="EH1003" i="6"/>
  <c r="W1003" i="6"/>
  <c r="EH999" i="6"/>
  <c r="W999" i="6"/>
  <c r="W929" i="6"/>
  <c r="EH927" i="6"/>
  <c r="DN927" i="6"/>
  <c r="EG381" i="6"/>
  <c r="BU507" i="6"/>
  <c r="BU501" i="6"/>
  <c r="BU496" i="6"/>
  <c r="BU491" i="6"/>
  <c r="BU486" i="6"/>
  <c r="BU481" i="6"/>
  <c r="BU476" i="6"/>
  <c r="BU471" i="6"/>
  <c r="BU466" i="6"/>
  <c r="BU461" i="6"/>
  <c r="BU456" i="6"/>
  <c r="BU451" i="6"/>
  <c r="BU446" i="6"/>
  <c r="EG927" i="6" l="1"/>
  <c r="EF927" i="6"/>
  <c r="EF925" i="6" s="1"/>
  <c r="EE924" i="6"/>
  <c r="EZ925" i="6"/>
  <c r="CG1177" i="6"/>
  <c r="BW1177" i="6"/>
  <c r="EK1177" i="6"/>
  <c r="EL1177" i="6"/>
  <c r="DR925" i="6"/>
  <c r="DR991" i="6" s="1"/>
  <c r="CA925" i="6"/>
  <c r="CA991" i="6" s="1"/>
  <c r="V1177" i="6"/>
  <c r="W993" i="6"/>
  <c r="W925" i="6"/>
  <c r="EH507" i="6"/>
  <c r="EG507" i="6"/>
  <c r="EH501" i="6"/>
  <c r="EG501" i="6"/>
  <c r="EH496" i="6"/>
  <c r="EG496" i="6"/>
  <c r="EH491" i="6"/>
  <c r="EG491" i="6"/>
  <c r="EH486" i="6"/>
  <c r="EG486" i="6"/>
  <c r="EH481" i="6"/>
  <c r="EG481" i="6"/>
  <c r="EH476" i="6"/>
  <c r="EG476" i="6"/>
  <c r="EH471" i="6"/>
  <c r="EG471" i="6"/>
  <c r="EH466" i="6"/>
  <c r="EG466" i="6"/>
  <c r="EH461" i="6"/>
  <c r="EG461" i="6"/>
  <c r="EH456" i="6"/>
  <c r="EG456" i="6"/>
  <c r="EH451" i="6"/>
  <c r="EG451" i="6"/>
  <c r="EH446" i="6"/>
  <c r="EG446" i="6"/>
  <c r="EH302" i="6"/>
  <c r="EY927" i="6" l="1"/>
  <c r="EY925" i="6" s="1"/>
  <c r="EY991" i="6" s="1"/>
  <c r="EY924" i="6" s="1"/>
  <c r="EF991" i="6"/>
  <c r="EF1177" i="6"/>
  <c r="EH445" i="6"/>
  <c r="EG445" i="6"/>
  <c r="EZ991" i="6"/>
  <c r="EZ924" i="6" s="1"/>
  <c r="EZ1177" i="6"/>
  <c r="CG924" i="6"/>
  <c r="EK924" i="6"/>
  <c r="DR1177" i="6"/>
  <c r="CA1177" i="6"/>
  <c r="DR924" i="6"/>
  <c r="CA924" i="6"/>
  <c r="W991" i="6"/>
  <c r="W924" i="6" s="1"/>
  <c r="W1177" i="6"/>
  <c r="EH307" i="6"/>
  <c r="EG307" i="6"/>
  <c r="EG302" i="6"/>
  <c r="DB419" i="6"/>
  <c r="DB424" i="6"/>
  <c r="DB429" i="6"/>
  <c r="DB434" i="6"/>
  <c r="DB404" i="6"/>
  <c r="EY1177" i="6" l="1"/>
  <c r="EF924" i="6"/>
  <c r="DG394" i="6"/>
  <c r="DF394" i="6"/>
  <c r="DU394" i="6" s="1"/>
  <c r="DG404" i="6"/>
  <c r="DF404" i="6"/>
  <c r="DU404" i="6" s="1"/>
  <c r="DF429" i="6"/>
  <c r="DU429" i="6" s="1"/>
  <c r="DG429" i="6"/>
  <c r="DF419" i="6"/>
  <c r="DU419" i="6" s="1"/>
  <c r="DG419" i="6"/>
  <c r="DG434" i="6"/>
  <c r="DF434" i="6"/>
  <c r="DU434" i="6" s="1"/>
  <c r="DG424" i="6"/>
  <c r="DF424" i="6"/>
  <c r="DU424" i="6" s="1"/>
  <c r="EH1042" i="6"/>
  <c r="EH1020" i="6" s="1"/>
  <c r="DM1082" i="6"/>
  <c r="DM1080" i="6" s="1"/>
  <c r="DM1170" i="6" s="1"/>
  <c r="DU387" i="6" l="1"/>
  <c r="DU1174" i="6" s="1"/>
  <c r="EZ1082" i="6"/>
  <c r="EZ1080" i="6" s="1"/>
  <c r="DV424" i="6"/>
  <c r="EO424" i="6" s="1"/>
  <c r="EP424" i="6"/>
  <c r="DV434" i="6"/>
  <c r="EO434" i="6" s="1"/>
  <c r="EP434" i="6"/>
  <c r="DV404" i="6"/>
  <c r="EO404" i="6" s="1"/>
  <c r="EP404" i="6"/>
  <c r="DV394" i="6"/>
  <c r="EP394" i="6"/>
  <c r="DV419" i="6"/>
  <c r="EO419" i="6" s="1"/>
  <c r="EP419" i="6"/>
  <c r="DV429" i="6"/>
  <c r="EO429" i="6" s="1"/>
  <c r="EP429" i="6"/>
  <c r="DM1180" i="6"/>
  <c r="DN1082" i="6"/>
  <c r="DN1080" i="6" s="1"/>
  <c r="DN1170" i="6" s="1"/>
  <c r="EG1042" i="6"/>
  <c r="EG1020" i="6" s="1"/>
  <c r="EH994" i="6"/>
  <c r="EH993" i="6" s="1"/>
  <c r="EG994" i="6"/>
  <c r="EG993" i="6" s="1"/>
  <c r="EH368" i="6"/>
  <c r="EG368" i="6"/>
  <c r="EH363" i="6"/>
  <c r="EG363" i="6"/>
  <c r="EH358" i="6"/>
  <c r="EG358" i="6"/>
  <c r="EH353" i="6"/>
  <c r="EG353" i="6"/>
  <c r="EH348" i="6"/>
  <c r="EG348" i="6"/>
  <c r="EH343" i="6"/>
  <c r="EG343" i="6"/>
  <c r="EH340" i="6"/>
  <c r="EG340" i="6"/>
  <c r="EH338" i="6"/>
  <c r="EG338" i="6"/>
  <c r="EH331" i="6"/>
  <c r="EG331" i="6"/>
  <c r="EH326" i="6"/>
  <c r="EG326" i="6"/>
  <c r="EH325" i="6"/>
  <c r="EG325" i="6"/>
  <c r="EH322" i="6"/>
  <c r="EG322" i="6"/>
  <c r="EH317" i="6"/>
  <c r="EG317" i="6"/>
  <c r="EH314" i="6"/>
  <c r="EG314" i="6"/>
  <c r="EH312" i="6"/>
  <c r="EG312" i="6"/>
  <c r="EH309" i="6"/>
  <c r="EG309" i="6"/>
  <c r="EG15" i="6"/>
  <c r="EH15" i="6"/>
  <c r="EP387" i="6" l="1"/>
  <c r="EP923" i="6" s="1"/>
  <c r="DV387" i="6"/>
  <c r="DV1174" i="6" s="1"/>
  <c r="EZ1180" i="6"/>
  <c r="EG308" i="6"/>
  <c r="EH308" i="6"/>
  <c r="EH324" i="6"/>
  <c r="EG324" i="6"/>
  <c r="DU923" i="6"/>
  <c r="EO394" i="6"/>
  <c r="EO387" i="6" s="1"/>
  <c r="EY1082" i="6"/>
  <c r="EY1080" i="6" s="1"/>
  <c r="DN1180" i="6"/>
  <c r="DB169" i="6"/>
  <c r="DM169" i="6" s="1"/>
  <c r="EH169" i="6" s="1"/>
  <c r="DK169" i="6"/>
  <c r="EE169" i="6" s="1"/>
  <c r="EF169" i="6" s="1"/>
  <c r="DB164" i="6"/>
  <c r="DM164" i="6" s="1"/>
  <c r="EH164" i="6" s="1"/>
  <c r="DK164" i="6"/>
  <c r="EE164" i="6" s="1"/>
  <c r="EF164" i="6" s="1"/>
  <c r="DB160" i="6"/>
  <c r="DM160" i="6" s="1"/>
  <c r="EH160" i="6" s="1"/>
  <c r="DK160" i="6"/>
  <c r="EE160" i="6" s="1"/>
  <c r="EF160" i="6" s="1"/>
  <c r="DB156" i="6"/>
  <c r="DM156" i="6" s="1"/>
  <c r="EH156" i="6" s="1"/>
  <c r="DK156" i="6"/>
  <c r="EE156" i="6" s="1"/>
  <c r="EF156" i="6" s="1"/>
  <c r="DB115" i="6"/>
  <c r="DM115" i="6" s="1"/>
  <c r="EH115" i="6" s="1"/>
  <c r="DK115" i="6"/>
  <c r="EE115" i="6" s="1"/>
  <c r="EF115" i="6" s="1"/>
  <c r="DB111" i="6"/>
  <c r="DM111" i="6" s="1"/>
  <c r="EH111" i="6" s="1"/>
  <c r="DK111" i="6"/>
  <c r="EE111" i="6" s="1"/>
  <c r="EF111" i="6" s="1"/>
  <c r="DB81" i="6"/>
  <c r="DM81" i="6" s="1"/>
  <c r="EH81" i="6" s="1"/>
  <c r="DK81" i="6"/>
  <c r="EE81" i="6" s="1"/>
  <c r="EF81" i="6" s="1"/>
  <c r="DM52" i="6"/>
  <c r="EH52" i="6" s="1"/>
  <c r="DK52" i="6"/>
  <c r="EE52" i="6" s="1"/>
  <c r="EF52" i="6" s="1"/>
  <c r="DB44" i="6"/>
  <c r="DM44" i="6" s="1"/>
  <c r="EH44" i="6" s="1"/>
  <c r="DK44" i="6"/>
  <c r="EE44" i="6" s="1"/>
  <c r="EF44" i="6" s="1"/>
  <c r="DK34" i="6"/>
  <c r="EE34" i="6" s="1"/>
  <c r="EF34" i="6" s="1"/>
  <c r="DB34" i="6"/>
  <c r="DM34" i="6" s="1"/>
  <c r="EH34" i="6" s="1"/>
  <c r="DK29" i="6"/>
  <c r="EE29" i="6" s="1"/>
  <c r="DB29" i="6"/>
  <c r="DM29" i="6" s="1"/>
  <c r="EH29" i="6" s="1"/>
  <c r="EF29" i="6" l="1"/>
  <c r="EY29" i="6" s="1"/>
  <c r="EZ34" i="6"/>
  <c r="EZ29" i="6"/>
  <c r="EZ44" i="6"/>
  <c r="EZ52" i="6"/>
  <c r="EZ81" i="6"/>
  <c r="EZ111" i="6"/>
  <c r="EZ115" i="6"/>
  <c r="EZ156" i="6"/>
  <c r="EZ160" i="6"/>
  <c r="EZ164" i="6"/>
  <c r="EZ169" i="6"/>
  <c r="EO923" i="6"/>
  <c r="EO1174" i="6"/>
  <c r="EP1174" i="6"/>
  <c r="DV923" i="6"/>
  <c r="DU9" i="6"/>
  <c r="EY1180" i="6"/>
  <c r="DN29" i="6"/>
  <c r="EG29" i="6" s="1"/>
  <c r="EY44" i="6"/>
  <c r="DN44" i="6"/>
  <c r="EG44" i="6" s="1"/>
  <c r="EY115" i="6"/>
  <c r="EY34" i="6"/>
  <c r="DN34" i="6"/>
  <c r="EG34" i="6" s="1"/>
  <c r="EY52" i="6"/>
  <c r="EY111" i="6"/>
  <c r="DN52" i="6"/>
  <c r="EG52" i="6" s="1"/>
  <c r="DN156" i="6"/>
  <c r="EG156" i="6" s="1"/>
  <c r="DN160" i="6"/>
  <c r="EG160" i="6" s="1"/>
  <c r="EY81" i="6"/>
  <c r="DN115" i="6"/>
  <c r="EG115" i="6" s="1"/>
  <c r="DN164" i="6"/>
  <c r="EG164" i="6" s="1"/>
  <c r="DN169" i="6"/>
  <c r="EG169" i="6" s="1"/>
  <c r="DN111" i="6"/>
  <c r="EG111" i="6" s="1"/>
  <c r="DN81" i="6"/>
  <c r="EG81" i="6" s="1"/>
  <c r="EY169" i="6"/>
  <c r="EY164" i="6"/>
  <c r="EY160" i="6"/>
  <c r="EY156" i="6"/>
  <c r="DV9" i="6" l="1"/>
  <c r="EP9" i="6"/>
  <c r="EO9" i="6"/>
  <c r="DB159" i="6"/>
  <c r="DK159" i="6"/>
  <c r="EE159" i="6" s="1"/>
  <c r="EF159" i="6" s="1"/>
  <c r="DB168" i="6"/>
  <c r="DK168" i="6"/>
  <c r="EE168" i="6" s="1"/>
  <c r="EF168" i="6" s="1"/>
  <c r="DK155" i="6"/>
  <c r="EE155" i="6" s="1"/>
  <c r="EF155" i="6" s="1"/>
  <c r="DB155" i="6"/>
  <c r="EZ168" i="6" l="1"/>
  <c r="DM168" i="6"/>
  <c r="EZ159" i="6"/>
  <c r="DM159" i="6"/>
  <c r="EZ155" i="6"/>
  <c r="DM155" i="6"/>
  <c r="DB114" i="6"/>
  <c r="DM114" i="6" s="1"/>
  <c r="DK114" i="6"/>
  <c r="EE114" i="6" s="1"/>
  <c r="EF114" i="6" s="1"/>
  <c r="DK110" i="6"/>
  <c r="EE110" i="6" s="1"/>
  <c r="EF110" i="6" s="1"/>
  <c r="DB110" i="6"/>
  <c r="DM110" i="6" s="1"/>
  <c r="EZ110" i="6" l="1"/>
  <c r="EZ114" i="6"/>
  <c r="DN114" i="6"/>
  <c r="EG114" i="6" s="1"/>
  <c r="EH114" i="6"/>
  <c r="DN110" i="6"/>
  <c r="EG110" i="6" s="1"/>
  <c r="EH110" i="6"/>
  <c r="DN155" i="6"/>
  <c r="EG155" i="6" s="1"/>
  <c r="EH155" i="6"/>
  <c r="DN159" i="6"/>
  <c r="EG159" i="6" s="1"/>
  <c r="EH159" i="6"/>
  <c r="DN168" i="6"/>
  <c r="EG168" i="6" s="1"/>
  <c r="EH168" i="6"/>
  <c r="EY114" i="6"/>
  <c r="EY110" i="6"/>
  <c r="EY155" i="6"/>
  <c r="EY159" i="6"/>
  <c r="EY168" i="6"/>
  <c r="DK51" i="6"/>
  <c r="EE51" i="6" s="1"/>
  <c r="EF51" i="6" s="1"/>
  <c r="DB51" i="6"/>
  <c r="DM51" i="6" s="1"/>
  <c r="EZ51" i="6" l="1"/>
  <c r="DN51" i="6"/>
  <c r="EG51" i="6" s="1"/>
  <c r="EH51" i="6"/>
  <c r="EY51" i="6"/>
  <c r="DK43" i="6"/>
  <c r="EE43" i="6" s="1"/>
  <c r="EF43" i="6" s="1"/>
  <c r="DB43" i="6"/>
  <c r="DM43" i="6" s="1"/>
  <c r="DM28" i="6"/>
  <c r="EF27" i="6" l="1"/>
  <c r="EE27" i="6"/>
  <c r="EZ43" i="6"/>
  <c r="EZ28" i="6"/>
  <c r="DN28" i="6"/>
  <c r="EG28" i="6" s="1"/>
  <c r="DM27" i="6"/>
  <c r="DN43" i="6"/>
  <c r="EG43" i="6" s="1"/>
  <c r="EH43" i="6"/>
  <c r="EY43" i="6"/>
  <c r="DM394" i="6"/>
  <c r="DN394" i="6" s="1"/>
  <c r="EG394" i="6" s="1"/>
  <c r="DM404" i="6"/>
  <c r="DN404" i="6" s="1"/>
  <c r="EG404" i="6" s="1"/>
  <c r="EZ404" i="6"/>
  <c r="DM419" i="6"/>
  <c r="DN419" i="6" s="1"/>
  <c r="EG419" i="6" s="1"/>
  <c r="EZ419" i="6"/>
  <c r="DM424" i="6"/>
  <c r="DN424" i="6" s="1"/>
  <c r="EG424" i="6" s="1"/>
  <c r="EZ424" i="6"/>
  <c r="DM429" i="6"/>
  <c r="DN429" i="6" s="1"/>
  <c r="EG429" i="6" s="1"/>
  <c r="EZ429" i="6"/>
  <c r="DM434" i="6"/>
  <c r="DN434" i="6" s="1"/>
  <c r="EG434" i="6" s="1"/>
  <c r="EZ434" i="6"/>
  <c r="EZ388" i="6"/>
  <c r="DM388" i="6"/>
  <c r="CQ434" i="6"/>
  <c r="CP434" i="6"/>
  <c r="CO434" i="6"/>
  <c r="CQ429" i="6"/>
  <c r="CP429" i="6"/>
  <c r="CO429" i="6"/>
  <c r="CQ424" i="6"/>
  <c r="CP424" i="6"/>
  <c r="CO424" i="6"/>
  <c r="CQ419" i="6"/>
  <c r="CP419" i="6"/>
  <c r="CO419" i="6"/>
  <c r="CQ404" i="6"/>
  <c r="CP404" i="6"/>
  <c r="CO404" i="6"/>
  <c r="CQ394" i="6"/>
  <c r="CP394" i="6"/>
  <c r="CO394" i="6"/>
  <c r="CQ388" i="6"/>
  <c r="CP388" i="6"/>
  <c r="CO388" i="6"/>
  <c r="CP994" i="6"/>
  <c r="CO994" i="6"/>
  <c r="EY246" i="6"/>
  <c r="DM246" i="6"/>
  <c r="CQ246" i="6"/>
  <c r="CP246" i="6"/>
  <c r="CO246" i="6"/>
  <c r="CK246" i="6"/>
  <c r="EY234" i="6"/>
  <c r="CQ444" i="6"/>
  <c r="CO234" i="6"/>
  <c r="CP444" i="6"/>
  <c r="CO444" i="6"/>
  <c r="CK444" i="6"/>
  <c r="CQ11" i="6"/>
  <c r="CR11" i="6"/>
  <c r="DB11" i="6" s="1"/>
  <c r="DM11" i="6" s="1"/>
  <c r="EH11" i="6" s="1"/>
  <c r="CQ12" i="6"/>
  <c r="CR12" i="6"/>
  <c r="DB12" i="6" s="1"/>
  <c r="DM12" i="6" s="1"/>
  <c r="DN12" i="6" s="1"/>
  <c r="EG12" i="6" s="1"/>
  <c r="CQ14" i="6"/>
  <c r="CR14" i="6"/>
  <c r="DB14" i="6" s="1"/>
  <c r="DM14" i="6" s="1"/>
  <c r="CQ15" i="6"/>
  <c r="CQ17" i="6"/>
  <c r="CQ19" i="6"/>
  <c r="CQ21" i="6"/>
  <c r="CR21" i="6"/>
  <c r="DB21" i="6" s="1"/>
  <c r="DM21" i="6" s="1"/>
  <c r="CQ23" i="6"/>
  <c r="CR23" i="6"/>
  <c r="DB23" i="6" s="1"/>
  <c r="DM23" i="6" s="1"/>
  <c r="CQ25" i="6"/>
  <c r="CR25" i="6"/>
  <c r="DB25" i="6" s="1"/>
  <c r="DM25" i="6" s="1"/>
  <c r="CR13" i="6"/>
  <c r="DB13" i="6" s="1"/>
  <c r="DM13" i="6" s="1"/>
  <c r="CQ13" i="6"/>
  <c r="CP25" i="6"/>
  <c r="CO25" i="6"/>
  <c r="CP23" i="6"/>
  <c r="CO23" i="6"/>
  <c r="CP21" i="6"/>
  <c r="CO21" i="6"/>
  <c r="CP19" i="6"/>
  <c r="CO19" i="6"/>
  <c r="CP17" i="6"/>
  <c r="CO17" i="6"/>
  <c r="CP15" i="6"/>
  <c r="CO15" i="6"/>
  <c r="CP14" i="6"/>
  <c r="CO14" i="6"/>
  <c r="CP13" i="6"/>
  <c r="CO13" i="6"/>
  <c r="CP12" i="6"/>
  <c r="CO12" i="6"/>
  <c r="CP11" i="6"/>
  <c r="CO11" i="6"/>
  <c r="CQ304" i="6"/>
  <c r="CQ300" i="6"/>
  <c r="CO304" i="6"/>
  <c r="CP304" i="6"/>
  <c r="CP300" i="6"/>
  <c r="CO300" i="6"/>
  <c r="CQ314" i="6"/>
  <c r="CQ309" i="6"/>
  <c r="CP314" i="6"/>
  <c r="CP309" i="6"/>
  <c r="CO314" i="6"/>
  <c r="CO309" i="6"/>
  <c r="DK374" i="6"/>
  <c r="EE374" i="6" s="1"/>
  <c r="DK376" i="6"/>
  <c r="EE376" i="6" s="1"/>
  <c r="EF376" i="6" s="1"/>
  <c r="DK379" i="6"/>
  <c r="EE379" i="6" s="1"/>
  <c r="EF379" i="6" s="1"/>
  <c r="EZ371" i="6"/>
  <c r="DB374" i="6"/>
  <c r="DM374" i="6" s="1"/>
  <c r="EH374" i="6" s="1"/>
  <c r="DB376" i="6"/>
  <c r="DM376" i="6" s="1"/>
  <c r="DN376" i="6" s="1"/>
  <c r="DB379" i="6"/>
  <c r="DM379" i="6" s="1"/>
  <c r="DN379" i="6" s="1"/>
  <c r="EH385" i="6"/>
  <c r="DB371" i="6"/>
  <c r="DM371" i="6" s="1"/>
  <c r="EH371" i="6" s="1"/>
  <c r="CQ379" i="6"/>
  <c r="CP379" i="6"/>
  <c r="CO379" i="6"/>
  <c r="CQ376" i="6"/>
  <c r="CP376" i="6"/>
  <c r="CO376" i="6"/>
  <c r="CQ374" i="6"/>
  <c r="CP374" i="6"/>
  <c r="CO374" i="6"/>
  <c r="CQ371" i="6"/>
  <c r="CP371" i="6"/>
  <c r="CO371" i="6"/>
  <c r="U1082" i="6"/>
  <c r="CE1179" i="6"/>
  <c r="CF993" i="6"/>
  <c r="CE993" i="6"/>
  <c r="CF925" i="6"/>
  <c r="CE925" i="6"/>
  <c r="BU23" i="6"/>
  <c r="BU25" i="6"/>
  <c r="BU15" i="6"/>
  <c r="BU17" i="6"/>
  <c r="BU19" i="6"/>
  <c r="BU21" i="6"/>
  <c r="EG222" i="6"/>
  <c r="EH222" i="6"/>
  <c r="EG230" i="6"/>
  <c r="EH208" i="6"/>
  <c r="EG208" i="6"/>
  <c r="U1078" i="6"/>
  <c r="V1078" i="6" s="1"/>
  <c r="W1078" i="6" s="1"/>
  <c r="W1077" i="6" s="1"/>
  <c r="W1179" i="6" s="1"/>
  <c r="V444" i="6"/>
  <c r="W444" i="6" s="1"/>
  <c r="U444" i="6"/>
  <c r="EG440" i="6"/>
  <c r="W440" i="6"/>
  <c r="W387" i="6" s="1"/>
  <c r="V308" i="6"/>
  <c r="U234" i="6"/>
  <c r="V246" i="6"/>
  <c r="W246" i="6" s="1"/>
  <c r="U246" i="6"/>
  <c r="EG238" i="6"/>
  <c r="EH238" i="6"/>
  <c r="EG240" i="6"/>
  <c r="EH240" i="6"/>
  <c r="EG242" i="6"/>
  <c r="EH242" i="6"/>
  <c r="U245" i="6"/>
  <c r="EG245" i="6" s="1"/>
  <c r="V245" i="6"/>
  <c r="EH236" i="6"/>
  <c r="EG236" i="6"/>
  <c r="V234" i="6"/>
  <c r="EH28" i="6"/>
  <c r="DN235" i="6"/>
  <c r="DM235" i="6"/>
  <c r="EG444" i="6"/>
  <c r="EG300" i="6"/>
  <c r="EH300" i="6"/>
  <c r="EH304" i="6"/>
  <c r="EG304" i="6"/>
  <c r="EZ27" i="6" l="1"/>
  <c r="EF374" i="6"/>
  <c r="EF370" i="6" s="1"/>
  <c r="EF923" i="6" s="1"/>
  <c r="EE370" i="6"/>
  <c r="EE1174" i="6" s="1"/>
  <c r="EZ379" i="6"/>
  <c r="EZ376" i="6"/>
  <c r="DN388" i="6"/>
  <c r="DN387" i="6" s="1"/>
  <c r="DM387" i="6"/>
  <c r="CE991" i="6"/>
  <c r="CE924" i="6" s="1"/>
  <c r="EG207" i="6"/>
  <c r="EG299" i="6"/>
  <c r="EH299" i="6"/>
  <c r="EH27" i="6"/>
  <c r="EG27" i="6"/>
  <c r="EZ374" i="6"/>
  <c r="EY28" i="6"/>
  <c r="BW1174" i="6"/>
  <c r="BV1174" i="6"/>
  <c r="BV923" i="6"/>
  <c r="BW923" i="6"/>
  <c r="EZ394" i="6"/>
  <c r="EZ387" i="6" s="1"/>
  <c r="CF991" i="6"/>
  <c r="EY1175" i="6"/>
  <c r="CE1080" i="6"/>
  <c r="CF1177" i="6"/>
  <c r="CE1177" i="6"/>
  <c r="CF1175" i="6"/>
  <c r="BW1179" i="6"/>
  <c r="EG234" i="6"/>
  <c r="U1175" i="6"/>
  <c r="CE1175" i="6"/>
  <c r="DM1179" i="6"/>
  <c r="BV1179" i="6"/>
  <c r="EH234" i="6"/>
  <c r="V1175" i="6"/>
  <c r="DN246" i="6"/>
  <c r="DN1175" i="6" s="1"/>
  <c r="DM1175" i="6"/>
  <c r="DN1179" i="6"/>
  <c r="EY379" i="6"/>
  <c r="DN25" i="6"/>
  <c r="EG25" i="6" s="1"/>
  <c r="EH25" i="6"/>
  <c r="DN23" i="6"/>
  <c r="EG23" i="6" s="1"/>
  <c r="EH23" i="6"/>
  <c r="DN21" i="6"/>
  <c r="EG21" i="6" s="1"/>
  <c r="EH21" i="6"/>
  <c r="EH12" i="6"/>
  <c r="DN13" i="6"/>
  <c r="EG13" i="6" s="1"/>
  <c r="EH13" i="6"/>
  <c r="DN14" i="6"/>
  <c r="EG14" i="6" s="1"/>
  <c r="EH14" i="6"/>
  <c r="DN11" i="6"/>
  <c r="DM10" i="6"/>
  <c r="DN27" i="6"/>
  <c r="U1080" i="6"/>
  <c r="EH230" i="6"/>
  <c r="EH207" i="6" s="1"/>
  <c r="W230" i="6"/>
  <c r="W207" i="6" s="1"/>
  <c r="EH245" i="6"/>
  <c r="EH235" i="6" s="1"/>
  <c r="W245" i="6"/>
  <c r="W235" i="6" s="1"/>
  <c r="W248" i="6"/>
  <c r="W247" i="6" s="1"/>
  <c r="CG9" i="6"/>
  <c r="EG1081" i="6"/>
  <c r="CF1080" i="6"/>
  <c r="EY374" i="6"/>
  <c r="CE10" i="6"/>
  <c r="CF10" i="6"/>
  <c r="EH388" i="6"/>
  <c r="EG385" i="6"/>
  <c r="EH246" i="6"/>
  <c r="DN374" i="6"/>
  <c r="EG374" i="6" s="1"/>
  <c r="EG376" i="6"/>
  <c r="CE235" i="6"/>
  <c r="U991" i="6"/>
  <c r="EG235" i="6"/>
  <c r="DN371" i="6"/>
  <c r="EG371" i="6" s="1"/>
  <c r="DM1177" i="6"/>
  <c r="V1081" i="6"/>
  <c r="W1081" i="6" s="1"/>
  <c r="EH440" i="6"/>
  <c r="EH434" i="6"/>
  <c r="EH429" i="6"/>
  <c r="EH424" i="6"/>
  <c r="EH419" i="6"/>
  <c r="EH404" i="6"/>
  <c r="EH394" i="6"/>
  <c r="EH379" i="6"/>
  <c r="CF235" i="6"/>
  <c r="U1077" i="6"/>
  <c r="U1179" i="6" s="1"/>
  <c r="EG1078" i="6"/>
  <c r="EY434" i="6"/>
  <c r="EY424" i="6"/>
  <c r="EY404" i="6"/>
  <c r="EY394" i="6"/>
  <c r="V370" i="6"/>
  <c r="EH376" i="6"/>
  <c r="EY388" i="6"/>
  <c r="EY429" i="6"/>
  <c r="EY419" i="6"/>
  <c r="V1077" i="6"/>
  <c r="V1179" i="6" s="1"/>
  <c r="EH1078" i="6"/>
  <c r="U370" i="6"/>
  <c r="EG379" i="6"/>
  <c r="V1082" i="6"/>
  <c r="EG1082" i="6"/>
  <c r="EY376" i="6"/>
  <c r="V235" i="6"/>
  <c r="DM370" i="6"/>
  <c r="U235" i="6"/>
  <c r="DM1178" i="6"/>
  <c r="V923" i="6" l="1"/>
  <c r="EY27" i="6"/>
  <c r="EF1174" i="6"/>
  <c r="EZ370" i="6"/>
  <c r="EZ923" i="6" s="1"/>
  <c r="EZ9" i="6" s="1"/>
  <c r="EE923" i="6"/>
  <c r="EF9" i="6"/>
  <c r="EG388" i="6"/>
  <c r="EG387" i="6" s="1"/>
  <c r="EY387" i="6"/>
  <c r="BV9" i="6"/>
  <c r="EH387" i="6"/>
  <c r="U1170" i="6"/>
  <c r="U992" i="6" s="1"/>
  <c r="EH370" i="6"/>
  <c r="EG370" i="6"/>
  <c r="EY371" i="6"/>
  <c r="EY370" i="6" s="1"/>
  <c r="EH10" i="6"/>
  <c r="CF1174" i="6"/>
  <c r="CE1174" i="6"/>
  <c r="DM1174" i="6"/>
  <c r="DM1173" i="6" s="1"/>
  <c r="BW9" i="6"/>
  <c r="CE1180" i="6"/>
  <c r="EG1077" i="6"/>
  <c r="EH1077" i="6"/>
  <c r="U923" i="6"/>
  <c r="U9" i="6" s="1"/>
  <c r="CE923" i="6"/>
  <c r="CF923" i="6"/>
  <c r="DM923" i="6"/>
  <c r="CF924" i="6"/>
  <c r="CF1178" i="6"/>
  <c r="CA1179" i="6"/>
  <c r="EG246" i="6"/>
  <c r="EG1175" i="6" s="1"/>
  <c r="CF1180" i="6"/>
  <c r="U1180" i="6"/>
  <c r="W1175" i="6"/>
  <c r="U1174" i="6"/>
  <c r="V1174" i="6"/>
  <c r="W1174" i="6"/>
  <c r="EH1175" i="6"/>
  <c r="CE1178" i="6"/>
  <c r="DN1178" i="6"/>
  <c r="EH961" i="6"/>
  <c r="EH960" i="6" s="1"/>
  <c r="DN10" i="6"/>
  <c r="EG11" i="6"/>
  <c r="EG10" i="6" s="1"/>
  <c r="EG1080" i="6"/>
  <c r="EH1082" i="6"/>
  <c r="W1082" i="6"/>
  <c r="W1080" i="6" s="1"/>
  <c r="W1170" i="6" s="1"/>
  <c r="V1080" i="6"/>
  <c r="V1170" i="6" s="1"/>
  <c r="EH1081" i="6"/>
  <c r="U924" i="6"/>
  <c r="BW924" i="6"/>
  <c r="DN925" i="6"/>
  <c r="DN1177" i="6" s="1"/>
  <c r="DM991" i="6"/>
  <c r="DN370" i="6"/>
  <c r="V991" i="6"/>
  <c r="EH926" i="6"/>
  <c r="EH925" i="6" s="1"/>
  <c r="EZ1174" i="6" l="1"/>
  <c r="EE9" i="6"/>
  <c r="EH1177" i="6"/>
  <c r="EH991" i="6"/>
  <c r="EH924" i="6" s="1"/>
  <c r="EY1174" i="6"/>
  <c r="DN1174" i="6"/>
  <c r="DN1173" i="6" s="1"/>
  <c r="EG1174" i="6"/>
  <c r="EH1174" i="6"/>
  <c r="EG1179" i="6"/>
  <c r="EH1179" i="6"/>
  <c r="W923" i="6"/>
  <c r="W9" i="6" s="1"/>
  <c r="EH923" i="6"/>
  <c r="EG923" i="6"/>
  <c r="EG9" i="6" s="1"/>
  <c r="DN923" i="6"/>
  <c r="DN9" i="6" s="1"/>
  <c r="U1171" i="6"/>
  <c r="U1173" i="6"/>
  <c r="EH1178" i="6"/>
  <c r="FA961" i="6"/>
  <c r="V992" i="6"/>
  <c r="V1180" i="6"/>
  <c r="V1173" i="6" s="1"/>
  <c r="W1180" i="6"/>
  <c r="W1173" i="6" s="1"/>
  <c r="EG1180" i="6"/>
  <c r="CA1178" i="6"/>
  <c r="EH1080" i="6"/>
  <c r="CE9" i="6"/>
  <c r="CF9" i="6"/>
  <c r="DM9" i="6"/>
  <c r="V924" i="6"/>
  <c r="EG926" i="6"/>
  <c r="EG925" i="6" s="1"/>
  <c r="EG991" i="6" s="1"/>
  <c r="DN991" i="6"/>
  <c r="DN924" i="6" s="1"/>
  <c r="V9" i="6"/>
  <c r="DM924" i="6"/>
  <c r="EG1177" i="6" l="1"/>
  <c r="W1171" i="6"/>
  <c r="W992" i="6"/>
  <c r="EH1180" i="6"/>
  <c r="EH9" i="6"/>
  <c r="V1171" i="6"/>
  <c r="DN992" i="6" l="1"/>
  <c r="DN1171" i="6" l="1"/>
  <c r="DM1171" i="6"/>
  <c r="DM992" i="6" l="1"/>
  <c r="EZ1086" i="6" l="1"/>
  <c r="EZ1085" i="6" s="1"/>
  <c r="EZ1182" i="6" l="1"/>
  <c r="EL1066" i="6" l="1"/>
  <c r="EL1020" i="6" s="1"/>
  <c r="DR1066" i="6"/>
  <c r="DR1020" i="6" s="1"/>
  <c r="EK1066" i="6" l="1"/>
  <c r="EK1020" i="6" s="1"/>
  <c r="EL1178" i="6"/>
  <c r="DQ1178" i="6"/>
  <c r="EK1178" i="6" l="1"/>
  <c r="DR1178" i="6"/>
  <c r="EG1184" i="6"/>
  <c r="EG924" i="6" l="1"/>
  <c r="EG1178" i="6"/>
  <c r="EL1094" i="6"/>
  <c r="EL1092" i="6" s="1"/>
  <c r="DQ1092" i="6"/>
  <c r="DQ1170" i="6" s="1"/>
  <c r="EK1094" i="6"/>
  <c r="EK1092" i="6" s="1"/>
  <c r="DR1092" i="6"/>
  <c r="DR1170" i="6" s="1"/>
  <c r="DQ1171" i="6" l="1"/>
  <c r="EK1183" i="6"/>
  <c r="EL1183" i="6"/>
  <c r="DQ992" i="6"/>
  <c r="DR992" i="6"/>
  <c r="DR1171" i="6"/>
  <c r="DR1183" i="6"/>
  <c r="DR1173" i="6" s="1"/>
  <c r="DQ1183" i="6"/>
  <c r="DQ1173" i="6" s="1"/>
  <c r="EY921" i="6" l="1"/>
  <c r="EY920" i="6" s="1"/>
  <c r="EY1195" i="6" l="1"/>
  <c r="EY923" i="6"/>
  <c r="EY9" i="6" l="1"/>
  <c r="AM1170" i="6"/>
  <c r="AM992" i="6" s="1"/>
  <c r="AM1193" i="6"/>
  <c r="AM1173" i="6" s="1"/>
  <c r="AN1170" i="6"/>
  <c r="AN1171" i="6" s="1"/>
  <c r="AN1193" i="6"/>
  <c r="AN1173" i="6" s="1"/>
  <c r="AM1171" i="6" l="1"/>
  <c r="AN992" i="6"/>
  <c r="AO1193" i="6"/>
  <c r="AO1173" i="6" s="1"/>
  <c r="AO1170" i="6"/>
  <c r="AO992" i="6" s="1"/>
  <c r="AO1171" i="6" l="1"/>
  <c r="AO2" i="6" s="1"/>
  <c r="AS1170" i="6"/>
  <c r="AS1171" i="6" s="1"/>
  <c r="AS1193" i="6"/>
  <c r="AS1173" i="6" s="1"/>
  <c r="AS992" i="6" l="1"/>
  <c r="AU1193" i="6"/>
  <c r="AU1173" i="6" s="1"/>
  <c r="AT1170" i="6"/>
  <c r="AT1171" i="6" s="1"/>
  <c r="AU1170" i="6"/>
  <c r="AU1171" i="6" s="1"/>
  <c r="AT1193" i="6"/>
  <c r="AT1173" i="6" s="1"/>
  <c r="AU992" i="6" l="1"/>
  <c r="AT992" i="6"/>
  <c r="AZ1170" i="6"/>
  <c r="AZ1171" i="6" s="1"/>
  <c r="AY1170" i="6"/>
  <c r="AY1171" i="6" s="1"/>
  <c r="AZ1193" i="6"/>
  <c r="AZ1173" i="6" s="1"/>
  <c r="AY1193" i="6"/>
  <c r="AY1173" i="6" s="1"/>
  <c r="BA1170" i="6"/>
  <c r="BA1171" i="6" s="1"/>
  <c r="BA1193" i="6"/>
  <c r="BA1173" i="6" s="1"/>
  <c r="BA992" i="6" l="1"/>
  <c r="AY992" i="6"/>
  <c r="AZ992" i="6"/>
  <c r="BG1170" i="6"/>
  <c r="BG992" i="6" s="1"/>
  <c r="BE1170" i="6"/>
  <c r="BE1193" i="6"/>
  <c r="BE1173" i="6" s="1"/>
  <c r="BG1193" i="6"/>
  <c r="BG1173" i="6" s="1"/>
  <c r="BF1170" i="6"/>
  <c r="BF992" i="6" s="1"/>
  <c r="BF1193" i="6"/>
  <c r="BF1173" i="6" s="1"/>
  <c r="BE992" i="6" l="1"/>
  <c r="BE1171" i="6"/>
  <c r="BG1171" i="6"/>
  <c r="BF1171" i="6"/>
  <c r="BM1170" i="6"/>
  <c r="BM992" i="6" s="1"/>
  <c r="BK1170" i="6"/>
  <c r="BK992" i="6" s="1"/>
  <c r="BL1170" i="6"/>
  <c r="BL992" i="6" s="1"/>
  <c r="BM1193" i="6"/>
  <c r="BM1173" i="6" s="1"/>
  <c r="BK1193" i="6"/>
  <c r="BK1173" i="6" s="1"/>
  <c r="BL1193" i="6"/>
  <c r="BL1173" i="6" s="1"/>
  <c r="BK1171" i="6" l="1"/>
  <c r="BL1171" i="6"/>
  <c r="BM1171" i="6"/>
  <c r="BV1170" i="6" l="1"/>
  <c r="BV992" i="6" s="1"/>
  <c r="BV1193" i="6"/>
  <c r="BV1173" i="6" s="1"/>
  <c r="BV1171" i="6" l="1"/>
  <c r="BW1170" i="6"/>
  <c r="BW992" i="6" s="1"/>
  <c r="BW1193" i="6"/>
  <c r="BW1173" i="6" s="1"/>
  <c r="BW1171" i="6" l="1"/>
  <c r="ET1170" i="6"/>
  <c r="ET992" i="6" s="1"/>
  <c r="CA1170" i="6"/>
  <c r="CA992" i="6" s="1"/>
  <c r="EK1170" i="6"/>
  <c r="EK1171" i="6" s="1"/>
  <c r="DY1170" i="6"/>
  <c r="DY1171" i="6" s="1"/>
  <c r="EP1170" i="6"/>
  <c r="EP992" i="6" s="1"/>
  <c r="DX1170" i="6"/>
  <c r="DX1171" i="6" s="1"/>
  <c r="EL1170" i="6"/>
  <c r="EL992" i="6" s="1"/>
  <c r="EF1170" i="6"/>
  <c r="EF1171" i="6" s="1"/>
  <c r="EZ1170" i="6"/>
  <c r="EZ1171" i="6" s="1"/>
  <c r="EX1170" i="6"/>
  <c r="EX1171" i="6" s="1"/>
  <c r="CE1193" i="6"/>
  <c r="CE1173" i="6" s="1"/>
  <c r="EC1193" i="6"/>
  <c r="EC1173" i="6" s="1"/>
  <c r="EY1170" i="6"/>
  <c r="EY1171" i="6" s="1"/>
  <c r="EE1170" i="6"/>
  <c r="EE992" i="6" s="1"/>
  <c r="EW1170" i="6"/>
  <c r="EW992" i="6" s="1"/>
  <c r="ED1170" i="6"/>
  <c r="ED992" i="6" s="1"/>
  <c r="DT1193" i="6"/>
  <c r="DT1173" i="6" s="1"/>
  <c r="EH1170" i="6"/>
  <c r="EH992" i="6" s="1"/>
  <c r="EM1193" i="6"/>
  <c r="EM1173" i="6" s="1"/>
  <c r="DY1193" i="6"/>
  <c r="DY1173" i="6" s="1"/>
  <c r="EM1170" i="6"/>
  <c r="EM992" i="6" s="1"/>
  <c r="EK1193" i="6"/>
  <c r="EK1173" i="6" s="1"/>
  <c r="ER1170" i="6"/>
  <c r="ER1171" i="6" s="1"/>
  <c r="DS1170" i="6"/>
  <c r="DS1171" i="6" s="1"/>
  <c r="EU1170" i="6"/>
  <c r="EU1171" i="6" s="1"/>
  <c r="EJ1170" i="6"/>
  <c r="EJ1171" i="6" s="1"/>
  <c r="EV1170" i="6"/>
  <c r="EV992" i="6" s="1"/>
  <c r="EC1170" i="6"/>
  <c r="EC1171" i="6" s="1"/>
  <c r="EI1170" i="6"/>
  <c r="EI992" i="6" s="1"/>
  <c r="CG1170" i="6"/>
  <c r="CG992" i="6" s="1"/>
  <c r="DW1170" i="6"/>
  <c r="DW1171" i="6" s="1"/>
  <c r="EJ1193" i="6"/>
  <c r="EJ1173" i="6" s="1"/>
  <c r="DX1193" i="6"/>
  <c r="DX1173" i="6" s="1"/>
  <c r="ES1170" i="6"/>
  <c r="ES1171" i="6" s="1"/>
  <c r="EB1170" i="6"/>
  <c r="EB992" i="6" s="1"/>
  <c r="EO1170" i="6"/>
  <c r="EO1171" i="6" s="1"/>
  <c r="EN1170" i="6"/>
  <c r="EN992" i="6" s="1"/>
  <c r="EF1193" i="6"/>
  <c r="EF1173" i="6" s="1"/>
  <c r="EQ1170" i="6"/>
  <c r="EQ1171" i="6" s="1"/>
  <c r="EY1193" i="6"/>
  <c r="EY1173" i="6" s="1"/>
  <c r="EW1193" i="6"/>
  <c r="EW1173" i="6" s="1"/>
  <c r="CE1170" i="6"/>
  <c r="CE1171" i="6" s="1"/>
  <c r="EI1193" i="6"/>
  <c r="EI1173" i="6" s="1"/>
  <c r="DT1170" i="6"/>
  <c r="DT992" i="6" s="1"/>
  <c r="ES1193" i="6"/>
  <c r="ES1173" i="6" s="1"/>
  <c r="EA1193" i="6"/>
  <c r="EA1173" i="6" s="1"/>
  <c r="EL1193" i="6"/>
  <c r="EL1173" i="6" s="1"/>
  <c r="EG1170" i="6"/>
  <c r="EG1171" i="6" s="1"/>
  <c r="EA1170" i="6"/>
  <c r="EA1171" i="6" s="1"/>
  <c r="EB1193" i="6"/>
  <c r="EB1173" i="6" s="1"/>
  <c r="EV1193" i="6"/>
  <c r="EV1173" i="6" s="1"/>
  <c r="EP1193" i="6"/>
  <c r="EP1173" i="6" s="1"/>
  <c r="DZ1170" i="6"/>
  <c r="DZ1171" i="6" s="1"/>
  <c r="DZ1193" i="6"/>
  <c r="DZ1173" i="6" s="1"/>
  <c r="DV1170" i="6"/>
  <c r="DV1171" i="6" s="1"/>
  <c r="DV1193" i="6"/>
  <c r="DV1173" i="6" s="1"/>
  <c r="ET1193" i="6"/>
  <c r="ET1173" i="6" s="1"/>
  <c r="ED1193" i="6"/>
  <c r="ED1173" i="6" s="1"/>
  <c r="DU1170" i="6"/>
  <c r="DU1171" i="6" s="1"/>
  <c r="DU1193" i="6"/>
  <c r="DU1173" i="6" s="1"/>
  <c r="EX1193" i="6"/>
  <c r="EX1173" i="6" s="1"/>
  <c r="EN1193" i="6"/>
  <c r="EN1173" i="6" s="1"/>
  <c r="CF1170" i="6"/>
  <c r="CF992" i="6" s="1"/>
  <c r="CF1193" i="6"/>
  <c r="CF1173" i="6" s="1"/>
  <c r="EE1193" i="6"/>
  <c r="EE1173" i="6" s="1"/>
  <c r="EQ1193" i="6"/>
  <c r="EQ1173" i="6" s="1"/>
  <c r="CG1193" i="6"/>
  <c r="CG1173" i="6" s="1"/>
  <c r="CA1193" i="6"/>
  <c r="CA1173" i="6" s="1"/>
  <c r="EG1193" i="6"/>
  <c r="EG1173" i="6" s="1"/>
  <c r="DS1193" i="6"/>
  <c r="DS1173" i="6" s="1"/>
  <c r="ER1193" i="6"/>
  <c r="ER1173" i="6" s="1"/>
  <c r="EZ1193" i="6"/>
  <c r="EZ1173" i="6" s="1"/>
  <c r="DW1193" i="6"/>
  <c r="DW1173" i="6" s="1"/>
  <c r="EO1193" i="6"/>
  <c r="EO1173" i="6" s="1"/>
  <c r="EH1193" i="6"/>
  <c r="EH1173" i="6" s="1"/>
  <c r="EU1193" i="6"/>
  <c r="EU1173" i="6" s="1"/>
  <c r="ES992" i="6" l="1"/>
  <c r="EG992" i="6"/>
  <c r="EA992" i="6"/>
  <c r="EH1171" i="6"/>
  <c r="EJ992" i="6"/>
  <c r="EC992" i="6"/>
  <c r="CE992" i="6"/>
  <c r="DT1171" i="6"/>
  <c r="DY992" i="6"/>
  <c r="EV1171" i="6"/>
  <c r="DW992" i="6"/>
  <c r="CG1171" i="6"/>
  <c r="EU992" i="6"/>
  <c r="DS992" i="6"/>
  <c r="EP1171" i="6"/>
  <c r="EK992" i="6"/>
  <c r="DV992" i="6"/>
  <c r="EO992" i="6"/>
  <c r="EF992" i="6"/>
  <c r="EN1171" i="6"/>
  <c r="EB1171" i="6"/>
  <c r="EM1171" i="6"/>
  <c r="ED1171" i="6"/>
  <c r="DU992" i="6"/>
  <c r="EX992" i="6"/>
  <c r="ER992" i="6"/>
  <c r="ET1171" i="6"/>
  <c r="EQ992" i="6"/>
  <c r="EL1171" i="6"/>
  <c r="DZ992" i="6"/>
  <c r="CF1171" i="6"/>
  <c r="EI1171" i="6"/>
  <c r="EW1171" i="6"/>
  <c r="EY992" i="6"/>
  <c r="DX992" i="6"/>
  <c r="EE1171" i="6"/>
  <c r="CA1171" i="6"/>
  <c r="EZ992" i="6"/>
  <c r="BQ1170" i="6"/>
  <c r="BQ1171" i="6" s="1"/>
  <c r="BS1170" i="6"/>
  <c r="BS992" i="6" s="1"/>
  <c r="BS1193" i="6"/>
  <c r="BS1173" i="6" s="1"/>
  <c r="BQ1193" i="6"/>
  <c r="BQ1173" i="6" s="1"/>
  <c r="BR1170" i="6"/>
  <c r="BR992" i="6" s="1"/>
  <c r="BR1193" i="6"/>
  <c r="BR1173" i="6" s="1"/>
  <c r="AT1199" i="6" s="1"/>
  <c r="BR1171" i="6" l="1"/>
  <c r="BQ992" i="6"/>
  <c r="BS1171" i="6"/>
  <c r="CD1170" i="6"/>
  <c r="CB1170" i="6"/>
  <c r="CC1170" i="6"/>
</calcChain>
</file>

<file path=xl/comments1.xml><?xml version="1.0" encoding="utf-8"?>
<comments xmlns="http://schemas.openxmlformats.org/spreadsheetml/2006/main">
  <authors>
    <author>Kushkinbaev</author>
    <author>user</author>
  </authors>
  <commentList>
    <comment ref="CL817" authorId="0">
      <text>
        <r>
          <rPr>
            <b/>
            <sz val="8"/>
            <color indexed="81"/>
            <rFont val="Tahoma"/>
            <family val="2"/>
            <charset val="204"/>
          </rPr>
          <t>Kushkinbaev:</t>
        </r>
        <r>
          <rPr>
            <sz val="8"/>
            <color indexed="81"/>
            <rFont val="Tahoma"/>
            <family val="2"/>
            <charset val="204"/>
          </rPr>
          <t xml:space="preserve">
с 17 года увелечина</t>
        </r>
      </text>
    </comment>
    <comment ref="CL822" authorId="0">
      <text>
        <r>
          <rPr>
            <b/>
            <sz val="8"/>
            <color indexed="81"/>
            <rFont val="Tahoma"/>
            <family val="2"/>
            <charset val="204"/>
          </rPr>
          <t>Kushkinbaev:</t>
        </r>
        <r>
          <rPr>
            <sz val="8"/>
            <color indexed="81"/>
            <rFont val="Tahoma"/>
            <family val="2"/>
            <charset val="204"/>
          </rPr>
          <t xml:space="preserve">
с 17 года цена увеличилась</t>
        </r>
      </text>
    </comment>
    <comment ref="CL864" authorId="0">
      <text>
        <r>
          <rPr>
            <b/>
            <sz val="8"/>
            <color indexed="81"/>
            <rFont val="Tahoma"/>
            <family val="2"/>
            <charset val="204"/>
          </rPr>
          <t>Kushkinbaev:</t>
        </r>
        <r>
          <rPr>
            <sz val="8"/>
            <color indexed="81"/>
            <rFont val="Tahoma"/>
            <family val="2"/>
            <charset val="204"/>
          </rPr>
          <t xml:space="preserve">
корр-ка кол-во 17 год
</t>
        </r>
      </text>
    </comment>
    <comment ref="CL865" authorId="0">
      <text>
        <r>
          <rPr>
            <b/>
            <sz val="8"/>
            <color indexed="81"/>
            <rFont val="Tahoma"/>
            <family val="2"/>
            <charset val="204"/>
          </rPr>
          <t>Kushkinbaev:</t>
        </r>
        <r>
          <rPr>
            <sz val="8"/>
            <color indexed="81"/>
            <rFont val="Tahoma"/>
            <family val="2"/>
            <charset val="204"/>
          </rPr>
          <t xml:space="preserve">
кор-ка кол-во на 17 год
</t>
        </r>
      </text>
    </comment>
    <comment ref="BZ962" authorId="1">
      <text>
        <r>
          <rPr>
            <b/>
            <sz val="8"/>
            <color indexed="81"/>
            <rFont val="Tahoma"/>
            <family val="2"/>
            <charset val="204"/>
          </rPr>
          <t>user:</t>
        </r>
        <r>
          <rPr>
            <sz val="8"/>
            <color indexed="81"/>
            <rFont val="Tahoma"/>
            <family val="2"/>
            <charset val="204"/>
          </rPr>
          <t xml:space="preserve">
договор вступил в силу с 20.12.2012 г.</t>
        </r>
      </text>
    </comment>
    <comment ref="BZ967" authorId="1">
      <text>
        <r>
          <rPr>
            <b/>
            <sz val="8"/>
            <color indexed="81"/>
            <rFont val="Tahoma"/>
            <family val="2"/>
            <charset val="204"/>
          </rPr>
          <t>user:</t>
        </r>
        <r>
          <rPr>
            <sz val="8"/>
            <color indexed="81"/>
            <rFont val="Tahoma"/>
            <family val="2"/>
            <charset val="204"/>
          </rPr>
          <t xml:space="preserve">
договор вступил в силу с 01.10.2010 г.</t>
        </r>
      </text>
    </comment>
    <comment ref="DB1093" authorId="1">
      <text>
        <r>
          <rPr>
            <b/>
            <sz val="8"/>
            <color indexed="81"/>
            <rFont val="Tahoma"/>
            <family val="2"/>
            <charset val="204"/>
          </rPr>
          <t>user:</t>
        </r>
        <r>
          <rPr>
            <sz val="8"/>
            <color indexed="81"/>
            <rFont val="Tahoma"/>
            <family val="2"/>
            <charset val="204"/>
          </rPr>
          <t xml:space="preserve">
сумма за 2013 г. по договору (2 999 360 тенге с НДС)не проставленна. Т.к. договор был заключен в 2013 г. и числился в плане закупа 2013 г.</t>
        </r>
      </text>
    </comment>
  </commentList>
</comments>
</file>

<file path=xl/sharedStrings.xml><?xml version="1.0" encoding="utf-8"?>
<sst xmlns="http://schemas.openxmlformats.org/spreadsheetml/2006/main" count="18032" uniqueCount="2810">
  <si>
    <t xml:space="preserve">                                                                                                                                                                                  </t>
  </si>
  <si>
    <t xml:space="preserve">№ </t>
  </si>
  <si>
    <t>Способ закупок</t>
  </si>
  <si>
    <t>Срок осуществления закупок (предполагаемая дата/месяц проведения)</t>
  </si>
  <si>
    <t>Регион, место поставки товара, выполнения работ, оказания услуг</t>
  </si>
  <si>
    <t>Ед. измерен.</t>
  </si>
  <si>
    <t>Кол-во, объем</t>
  </si>
  <si>
    <t>Маркетинговая цена за единицу, тенге без НДС</t>
  </si>
  <si>
    <t>Сумма,  планируемая для закупки ТРУ с НДС,  тенге</t>
  </si>
  <si>
    <t>Примечание</t>
  </si>
  <si>
    <t>Наименование организации</t>
  </si>
  <si>
    <t xml:space="preserve">Наименование закупаемых товаров, работ и услуг </t>
  </si>
  <si>
    <t>Сумма, планируемая для закупок ТРУ без НДС,  тенге</t>
  </si>
  <si>
    <t>Условия оплаты (размер авансового платежа), %</t>
  </si>
  <si>
    <t>Код  ТРУ</t>
  </si>
  <si>
    <t>Дополнительная характеристика</t>
  </si>
  <si>
    <t>Приоритет закупки</t>
  </si>
  <si>
    <t>Условия поставки по ИНКОТЕРМС 2010</t>
  </si>
  <si>
    <t>Прогноз местного содержания, %</t>
  </si>
  <si>
    <t>Год закупки/год корректировки</t>
  </si>
  <si>
    <t xml:space="preserve">Краткая характеристика (описание) товаров, работ и услуг  </t>
  </si>
  <si>
    <t>ТОО "АНПЗ"</t>
  </si>
  <si>
    <t>69.20.10.10.00.00.00</t>
  </si>
  <si>
    <t>Аудиторские услуги</t>
  </si>
  <si>
    <t>Аудит отдельной финансовой отчетности, подготовленных в соответствии с международными стандартами финансовой отчетности (далее -МСФО); обзор системы бухгалтерского учета и составления финансовой отчетности ( в том числе обзор оценки и переоценки активов)</t>
  </si>
  <si>
    <t>ОИ</t>
  </si>
  <si>
    <t>г.Атырау, ТОО АНПЗ</t>
  </si>
  <si>
    <t>68.20.12.00.00.00.08</t>
  </si>
  <si>
    <t>Аренда земельных участков</t>
  </si>
  <si>
    <t xml:space="preserve">Услуги по аренде и экслуатации имущества недвижимого собственного или арендуемого нежилого </t>
  </si>
  <si>
    <t>г.Атырау,ул.Кабдолова 1, здание заводоуправления ТОО АНПЗ</t>
  </si>
  <si>
    <t>Оплата частичными платежами</t>
  </si>
  <si>
    <t>71.12.11.12.00.00.00</t>
  </si>
  <si>
    <t>Строительство комплекса глубокой переработки нефти (авторский надзор)</t>
  </si>
  <si>
    <t>Авторский надзор за ходом строительства</t>
  </si>
  <si>
    <t>март</t>
  </si>
  <si>
    <t>г. Атырау</t>
  </si>
  <si>
    <t xml:space="preserve">DDP для резидентов РК,  DAP для нерезидентов РК </t>
  </si>
  <si>
    <t>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t>
  </si>
  <si>
    <t>Строительство комплекса глубокой переработки нефти (технический надзор)</t>
  </si>
  <si>
    <t xml:space="preserve"> Технический надзор за ходом строительства</t>
  </si>
  <si>
    <t>ОТ</t>
  </si>
  <si>
    <t>ОПРУ</t>
  </si>
  <si>
    <t>Деэмульгатор</t>
  </si>
  <si>
    <t>январь-февраль</t>
  </si>
  <si>
    <t>г.Атырау, база ТОО "АНПЗ"</t>
  </si>
  <si>
    <t>по факту поставки в течении 30 рабочих дней с момента оформления приходного ордера</t>
  </si>
  <si>
    <t>тонна метрическая</t>
  </si>
  <si>
    <t>ОТП</t>
  </si>
  <si>
    <t>20.59.59.00.01.05.00.10.1</t>
  </si>
  <si>
    <t>20.59.59.00.01.10.00.02.1</t>
  </si>
  <si>
    <t xml:space="preserve">Бактерицид </t>
  </si>
  <si>
    <t>20.59.59.00.15.00.00.65.1</t>
  </si>
  <si>
    <t>Пенообразователь</t>
  </si>
  <si>
    <t>февраль</t>
  </si>
  <si>
    <t xml:space="preserve">Рукавицы </t>
  </si>
  <si>
    <t>г.Атырау, база ТОО АНПЗ</t>
  </si>
  <si>
    <t>пара</t>
  </si>
  <si>
    <t>Рукавицы</t>
  </si>
  <si>
    <t>ГОСТ 12.4.010-75 Ткань Двунитка-плотность 460 гр/м. Арт: А 3770.</t>
  </si>
  <si>
    <t>ГОСТ 12.4.010-75. Ткань Брезент - огнеупорная. плотность 480гр/м.Арт С 323.</t>
  </si>
  <si>
    <t>ГОСТ 12.4.010-75. Ткань Брезент - огнеупорная.плотность 520р/м.Арт С 300.</t>
  </si>
  <si>
    <t>ГОСТ 17-535-75.Ткань шинельное сукно. Арт: М 16.Предназначены для защиты от брызг и искр расплавленного металла</t>
  </si>
  <si>
    <t>ОИН</t>
  </si>
  <si>
    <t>28.25.11.00.00.00.16.13.1</t>
  </si>
  <si>
    <t>штука</t>
  </si>
  <si>
    <t xml:space="preserve">Теплообменник </t>
  </si>
  <si>
    <t>800 ТП-40-М1/25х2,5Г6К4</t>
  </si>
  <si>
    <t xml:space="preserve">Трубный пучок  </t>
  </si>
  <si>
    <t xml:space="preserve">Трубный пучок     </t>
  </si>
  <si>
    <t xml:space="preserve">Трубный пучок </t>
  </si>
  <si>
    <t>Секции АВО</t>
  </si>
  <si>
    <t>28.25.11.00.00.00.15.10.1</t>
  </si>
  <si>
    <t>22.23.13.00.00.10.50.10.1</t>
  </si>
  <si>
    <t xml:space="preserve">Резервуар </t>
  </si>
  <si>
    <t>22.19.35.00.00.00.70.10.1</t>
  </si>
  <si>
    <t>Рукава пожарные</t>
  </si>
  <si>
    <t>дм-50мм, 20 метровые в сборе с головками ГР-50</t>
  </si>
  <si>
    <t>Рукава для передвижной пожарной техники - Рукава изготавливаются с внутренним гидроизоляционным покрытием без наружного защитного покрытия. Внутреннее гидроизоляционное покрытие рукава - резиновая камера черного цвета с содержанием каучука и латексированных соединений (латекс). Силовой каркас изготовлен из высокопрочной адгезионной полиэфирной нити, саржевого плетения. Рукава для пожарных кранов и переносимых мотопомп - Рукава изготавливаются с внутренним гидроизоляционным покрытием без наружного защитного покрытия, с внутренним гидроизоляционным слоем (резиновая камера или камера из полимерных материалов). Силовой каркас изготовлен из высокопрочной адгезионной полиэфирной нити, саржевого плетения. Товар должен быть промышленного производства, иметь сертификаты соответствия. Поставляемая продукция должна быть не бывшая в употреблении (в эксплуатации, в консервации), не должна быть контрафактной. Товар должен соответствовать государственному стандарту СТ РК 1714-2007, а также ГОСТу 7877-75. Гарантийный срок хранения рукавов 24 месяца с момента изготовления.</t>
  </si>
  <si>
    <t>комплект</t>
  </si>
  <si>
    <t>22.19.35.00.00.00.70.20.1</t>
  </si>
  <si>
    <t>дм-65м, 20 метровые в сборе с головками ГР-65</t>
  </si>
  <si>
    <t>22.19.35.00.00.00.70.30.1</t>
  </si>
  <si>
    <t>дм-80 мм, 20 метровые в сборе с головками ГР-80</t>
  </si>
  <si>
    <t>22.19.35.00.00.00.70.40.1</t>
  </si>
  <si>
    <t>Рукава пожарные напорно-всасываюшии</t>
  </si>
  <si>
    <t>28.14.13.21.00.00.00.11.1</t>
  </si>
  <si>
    <t xml:space="preserve">Задвижка </t>
  </si>
  <si>
    <t>клиновая, стальная литая с выдвижным шпинделем с КОФ воротниковыми, клин цельный Ду50 Ру16. ЗКЛ-2 ГОСТ 5762-2002 30с41нж</t>
  </si>
  <si>
    <t>клиновая, стальная литая с выдвижным шпинделем с КОФворотниковыми, клин цельный Ду80 Ру16. ЗКЛ-2 ГОСТ 5762-2002 30с41нж</t>
  </si>
  <si>
    <t>клиновая, стальная литая с выдвижным шпинделем с КОФворотниковыми, клин цельный Ду100 Ру16. ЗКЛ-2 ГОСТ 5762-2002 30с41нж</t>
  </si>
  <si>
    <t>клиновая, стальная литая с выдвижным шпинделем с КОФ воротниковыми, клин цельный Ду150 Ру16 ЗКЛ-2 ГОСТ 5762-2002 30с41нж</t>
  </si>
  <si>
    <t>клиновая, стальная литая с выдвижным шпинделем с КОФвороктниковыми, клин цельный Ду200 Ру16. ЗКЛ-2 ГОСТ 5762-2002 30с41нж</t>
  </si>
  <si>
    <t>клиновая, стальная литая с выдвижным шпинделем с КОФ вороктниковыми, клин цельный Ду250 Ру16. ЗКЛ-2 ГОСТ 9544-80 30с41нж</t>
  </si>
  <si>
    <t>клиновая, стальная литая с выдвижным шпинделем с КОФ вороктниковыми, клин цельный Ду300 Ру16. ЗКЛ-2 ГОСТ 9544-80 30с41нж</t>
  </si>
  <si>
    <t>клиновая, стальная литая с выдвижным шпинделем с КОФ вороктниковыми, клин цельный Ду350 Ру16. ЗКЛ-2 ГОСТ 9544-80 30с41нж</t>
  </si>
  <si>
    <t>клиновая, стальная литая с выдвижным шпинделем с КОФ вороктниковыми, клин цельный Ду400 Ру16. ЗКЛ-2 ГОСТ 9544-80 30с41нж</t>
  </si>
  <si>
    <t>клиновая, стальная литая с выдвижным шпинделем с КОФ вороктниковыми, клин цельный Ду500 Ру16. ЗКЛ-2 ГОСТ 9544-80 30с41нж</t>
  </si>
  <si>
    <t>клиновая, стальная литая с выдвижным шпинделем с КОФ вороктниковыми, клин цельный Ду600 Ру16. ЗКЛ-2 ГОСТ 9544-80 30с41нж</t>
  </si>
  <si>
    <t>28.14.13.21.00.00.00.13.1</t>
  </si>
  <si>
    <t>клиновая, стальная литая с выдвижным шпинделем с КОФ вороктниковыми, клин цельный Ду50 Ру25. ЗКЛ-2 ГОСТ 5762-2002 30с64нж</t>
  </si>
  <si>
    <t>клиновая, стальная литая с выдвижным шпинделем с КОФ вороктниковыми, клин цельный Ду100 Ру25. ЗКЛ-2 ГОСТ 5762-2002 30с64нж</t>
  </si>
  <si>
    <t>клиновая, стальная литая с выдвижным шпинделем с КОФ вороктниковыми, клин цельный Ду150 Ру25. ЗКЛ-2 ГОСТ 5762-2002 30с64нж</t>
  </si>
  <si>
    <t>клиновая, стальная литая с выдвижным шпинделем с КОФ вороктниковыми, клин цельный Ду200 Ру25. ЗКЛ-2 ГОСТ 5762-2002 30с64нж</t>
  </si>
  <si>
    <t>клиновая, стальная литая с выдвижным шпинделем с КОФ вороктниковыми, клин цельный Ду500 Ру25. ЗКЛ-2 ГОСТ 5762-2002 30с64нж</t>
  </si>
  <si>
    <t>28.14.13.21.00.00.00.15.1</t>
  </si>
  <si>
    <t>клиновая, стальная литая с выдвижным шпинделем с КОФ вороктниковыми, клин цельный Ду50 Ру40 ЗКЛ-2 ГОСТ 5762-2002 30с15нж</t>
  </si>
  <si>
    <t>клиновая, стальная литая с выдвижным шпинделем с КОФ вороктниковыми, клин цельный Ду80 Ру40. ЗКЛ-2 ГОСТ 5762-2002  30с15нж</t>
  </si>
  <si>
    <t xml:space="preserve">клиновая, стальная литая с выдвижным шпинделем с КОФ вороктниковыми, клин цельный Ду100 Ру40. ЗКЛ-2 ГОСТ 5762-2002 </t>
  </si>
  <si>
    <t>клиновая, стальная литая с выдвижным шпинделем с КОФ вороктниковыми, клин цельный Ду150 Ру40. ЗКЛ-2 ГОСТ 5762-2002 30с15нж</t>
  </si>
  <si>
    <t>клиновая, стальная литая с выдвижным шпинделем с КОФ вороктниковыми, клин цельный Ду200 Ру40 ЗКЛ-2ГОСТ 5762-2002 30с15нж</t>
  </si>
  <si>
    <t>клиновая, стальная литая с выдвижным шпинделем с КОФ вороктниковыми, клин цельный Ду250 Ру40 ЗКЛ-2 ГОСТ 5762-2002  30с15нж</t>
  </si>
  <si>
    <t>28.14.13.21.00.00.00.23.1</t>
  </si>
  <si>
    <t xml:space="preserve"> муфтовая Ду15 Ру160, 31ЛС41НЖ,ЗКС, ГОСТ 9544-2005 </t>
  </si>
  <si>
    <t xml:space="preserve">муфтовая  Ду20 Ру160, 31ЛС41НЖ,ЗКС, ГОСТ 9544-2005 </t>
  </si>
  <si>
    <t xml:space="preserve">муфтовая   Ду25 Ру160,  31ЛС41НЖ,ЗКС, ГОСТ 9544-2005 </t>
  </si>
  <si>
    <t xml:space="preserve">муфтовая   Ду32 Ру160, 31ЛС41НЖ,ЗКС, ГОСТ 9544-2005 </t>
  </si>
  <si>
    <t xml:space="preserve">муфтовая   Ду40 Ру160,  31ЛС41НЖ,ЗКС, ГОСТ 9544-2005 </t>
  </si>
  <si>
    <t xml:space="preserve">муфтовая  Ду50 Ру160,  31ЛС41НЖ,ЗКС, ГОСТ 9544-2005 </t>
  </si>
  <si>
    <t>28.14.13.21.00.00.00.17.1</t>
  </si>
  <si>
    <t>Задвижки стальные ДУ50Ру64 с КОФ,ЗКЛ 30с76нж с цельным клином ТУ3741-001-07531604-2008</t>
  </si>
  <si>
    <t>Задвижки стальные ДУ80Ру64 с КОФ,ЗКЛ 30с76нж с цельным клином ТУ3741-001-07531604-2008</t>
  </si>
  <si>
    <t>Задвижки стальные ДУ100Ру64 с КОФ, 30с76нж</t>
  </si>
  <si>
    <t>Ду150 Ру64  с цельным клином, 30с76нжТУ3741-001-07531604-2008</t>
  </si>
  <si>
    <t>Задвижка стальная  Ду 300 Ру 64 ЗКЛ 30с76нж, кольцо АРМКО</t>
  </si>
  <si>
    <t>28.14.13.21.00.00.00.25.1</t>
  </si>
  <si>
    <t>Задвижка стальная  Ду 50 Ру 160 ЗКЛ  кольцо АРМКО</t>
  </si>
  <si>
    <t>30лс45нж1</t>
  </si>
  <si>
    <t>Задвижка стальная  Ду 80 Ру 160 ЗКЛ  кольцо АРМКО</t>
  </si>
  <si>
    <t>Задвижка стальная  Ду 100 Ру 160 ЗКЛ  кольцо АРМКО</t>
  </si>
  <si>
    <t>Задвижка стальная  Ду 150 Ру 160 ЗКЛ  кольцо АРМКО</t>
  </si>
  <si>
    <t>Задвижка стальная  Ду 150 Ру 64 ЗКЛ  кольцо АРМКО</t>
  </si>
  <si>
    <t>30лс76нж с КОФ</t>
  </si>
  <si>
    <t>Задвижка стальная  Ду 200 Ру 40 ЗКЛ  кольцо АРМКО</t>
  </si>
  <si>
    <t>30с15нж1 С КОФ</t>
  </si>
  <si>
    <t>28.14.13.21.00.00.00.38.1</t>
  </si>
  <si>
    <t>Задвижка ст.высокого давл.Ду-150 Ру-230 с эп.прив.</t>
  </si>
  <si>
    <t xml:space="preserve">Ру250 31с977нж сэлприводом В-Г-05 У1 </t>
  </si>
  <si>
    <t>Задвижка стальная высокого давления Ду-50 Ру-230</t>
  </si>
  <si>
    <t>31с45нж Ду 150 Ру250 класс А</t>
  </si>
  <si>
    <t>27.20.21.00.00.00.02.45.3</t>
  </si>
  <si>
    <t>Аккумуляторы к автомашинам</t>
  </si>
  <si>
    <t>6СТ-190</t>
  </si>
  <si>
    <t>27.20.21.00.00.00.02.25.3</t>
  </si>
  <si>
    <t>6СТ-90</t>
  </si>
  <si>
    <t>27.20.21.00.00.00.02.15.3</t>
  </si>
  <si>
    <t>6СТ-60</t>
  </si>
  <si>
    <t>27.20.21.00.00.00.02.40.1</t>
  </si>
  <si>
    <t>6СТ-132</t>
  </si>
  <si>
    <t>27.20.21.00.00.00.02.20.3</t>
  </si>
  <si>
    <t>6СТ-75</t>
  </si>
  <si>
    <t>800ХП-16-М3/25-Г6-Т4 ГОСТ 14244-79 (зав. обозн. ПТА302.000)</t>
  </si>
  <si>
    <t>DDP</t>
  </si>
  <si>
    <t>к теплообменнику 31-Е-005А (зав. обозн. ТП318.500)</t>
  </si>
  <si>
    <t>к теплообменнику 31-Е-005В (зав. обозн. ТП318.500-01)</t>
  </si>
  <si>
    <t>к теплообменнику 31-Е-004 (зав. обозн. ТП317.500)</t>
  </si>
  <si>
    <t>к теплообменнику 31-Е-002 (зав. обозн. ТП319.500)</t>
  </si>
  <si>
    <t xml:space="preserve">Трубный пучок                            </t>
  </si>
  <si>
    <t xml:space="preserve">800ХП-16-М1/25-Г6-К4 ГОСТ 14244-79 (зав. обозн. ПТА223.000)                   </t>
  </si>
  <si>
    <t xml:space="preserve">Трубный пучок                                         </t>
  </si>
  <si>
    <t>800ТП -63-М1/25-Г6-Т4 ГОСТ 14246-79 (зав. обозн. ПТ392.000)</t>
  </si>
  <si>
    <t>800ТП-40-М3/25-Г6-К4 ГОСТ 14246-79 (зав. обозн. ПТ514.000)</t>
  </si>
  <si>
    <t>800ТП -63-УКЭ-М1/25-Г6-Т4 ГОСТ 14246-79 (зав. обозн. ПТ392.000)</t>
  </si>
  <si>
    <t>1000ТП-40-М1/25-6-К2, ГОСТ14246-79</t>
  </si>
  <si>
    <t xml:space="preserve">Холодильник  </t>
  </si>
  <si>
    <t>1000 ХП-25-М3/25Г6К4</t>
  </si>
  <si>
    <t xml:space="preserve">Объем 1000м3  </t>
  </si>
  <si>
    <t xml:space="preserve">Бак запаса питательной воды </t>
  </si>
  <si>
    <t xml:space="preserve">РВС U-1000м3 </t>
  </si>
  <si>
    <t>изготовленная по проекту ТП-704-1166-84, ТП-10-Т79-83КН"</t>
  </si>
  <si>
    <t xml:space="preserve">АВГ-14,6-Ж-6-Б5В3/8-1-8 </t>
  </si>
  <si>
    <t>ГОСТ 20764-79</t>
  </si>
  <si>
    <t>АВЗ-20-1,6-Б1/6-1-6</t>
  </si>
  <si>
    <t>ГОСТ 15150-69</t>
  </si>
  <si>
    <t>АВЗ-14,6-Ж-16-Б1/8-1-6</t>
  </si>
  <si>
    <t>АВЗ-14,6-64-Б2/8-2-6</t>
  </si>
  <si>
    <t xml:space="preserve">Емкость </t>
  </si>
  <si>
    <t xml:space="preserve">Дренажная, подземная  горизонтальная V-25 м³  ЕПП 25-2400-   с электронасосом АХП50-32-200 ТУ26-18-34-89 </t>
  </si>
  <si>
    <t>Вертикальная V-32м3</t>
  </si>
  <si>
    <t>Вертикальная V-2м3</t>
  </si>
  <si>
    <t>ЕТГ-137 горизонтальная емкость будет изготовлена согласно опросного листа, представленного заводом. Обечайки емкости будут изготовлены из стали 09Г2С днище из стали 516Gr70 Потрубки из стали Ст20фланцы из стали  10 или 20 опоры из стали Ст3</t>
  </si>
  <si>
    <t xml:space="preserve">Емкость ресивер стабилизатор </t>
  </si>
  <si>
    <t>V-5,2 м3, Рр-12,66 кгс/см2, среда - хлористый водород, водород, углеводороды.  Материальное исполнение 09Г2С+08Х13 с плакирующим слоем</t>
  </si>
  <si>
    <t>27.32.13.00.02.01.50.03.1</t>
  </si>
  <si>
    <t>Кабель</t>
  </si>
  <si>
    <t>0,4 кВ ВБбШв 4 х 4</t>
  </si>
  <si>
    <t>метр</t>
  </si>
  <si>
    <t>0,4 кВ ВБбШв 3 х 95 + 1 х 50</t>
  </si>
  <si>
    <t>0,4 кВ ВБбШв 3 х 10 + 1 х 6</t>
  </si>
  <si>
    <t xml:space="preserve">контрольный  КВБбШв     10 х 2,5 </t>
  </si>
  <si>
    <t>ВВГ 3х50 + 1х16мм ГОСТ 16442-80</t>
  </si>
  <si>
    <t>27.32.13.00.01.05.05.18.1</t>
  </si>
  <si>
    <t xml:space="preserve">Провод </t>
  </si>
  <si>
    <t>Провод  ПВ 3 - 0,75 мм</t>
  </si>
  <si>
    <t>27.32.13.00.01.05.05.22.1</t>
  </si>
  <si>
    <t>Провод   ПВ 3 - 1,5</t>
  </si>
  <si>
    <t>27.32.13.00.01.05.05.24.1</t>
  </si>
  <si>
    <t xml:space="preserve">Провод   ПВ 3 - 2,5 мм  </t>
  </si>
  <si>
    <t>Изолированный провод</t>
  </si>
  <si>
    <t>ППВ 3х2,5мм</t>
  </si>
  <si>
    <t>27.32.13.00.01.05.05.04.1</t>
  </si>
  <si>
    <t>ПВ 1х1,5мм</t>
  </si>
  <si>
    <t>27.32.13.00.01.05.05.06.1</t>
  </si>
  <si>
    <t>ПВ 1х2,5мм</t>
  </si>
  <si>
    <t>5 У</t>
  </si>
  <si>
    <t>6 У</t>
  </si>
  <si>
    <t>27.32.13.00.02.03.02.10.1</t>
  </si>
  <si>
    <t>27.32.13.00.02.01.82.10.1</t>
  </si>
  <si>
    <t>42.99.19.00.00.00.00</t>
  </si>
  <si>
    <t xml:space="preserve">Строительство комплекса глубокой переработки нефти </t>
  </si>
  <si>
    <t>Строительство комплекса включает в себя детальное проектирование рабочей документации, поставку оборудования, лицензионные платежи, СМР, обучение, пусконаладочные работы.</t>
  </si>
  <si>
    <t>9 Р</t>
  </si>
  <si>
    <t>Оснащение оборудования системами контроля вибрации  и диагностики. Комплекс работ.</t>
  </si>
  <si>
    <t>по факту</t>
  </si>
  <si>
    <t xml:space="preserve">Оснащение оборудования системами контроля вибрации  и диагностики. Авторский надзор. </t>
  </si>
  <si>
    <t>Авторский надзор</t>
  </si>
  <si>
    <t xml:space="preserve">март-апрель </t>
  </si>
  <si>
    <t>г. Атырау, ул. З.Кабдолова 1, здание заводоуправления ТОО "АНПЗ"</t>
  </si>
  <si>
    <t>71.20.19.12.00.00.00</t>
  </si>
  <si>
    <t>43.29.19.10.00.00.00</t>
  </si>
  <si>
    <t>1 Т</t>
  </si>
  <si>
    <t>2 Т</t>
  </si>
  <si>
    <t>3 Т</t>
  </si>
  <si>
    <t>4 Т</t>
  </si>
  <si>
    <t>1 У</t>
  </si>
  <si>
    <t>2 У</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</si>
  <si>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</si>
  <si>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</si>
  <si>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</si>
  <si>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</si>
  <si>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</si>
  <si>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</si>
  <si>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</si>
  <si>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</si>
  <si>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</si>
  <si>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</si>
  <si>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</si>
  <si>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</si>
  <si>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</si>
  <si>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</si>
  <si>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</si>
  <si>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</si>
  <si>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</si>
  <si>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</si>
  <si>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</si>
  <si>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</si>
  <si>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</si>
  <si>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</si>
  <si>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</si>
  <si>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</si>
  <si>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</si>
  <si>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</si>
  <si>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</si>
  <si>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</si>
  <si>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</si>
  <si>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</si>
  <si>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</si>
  <si>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</si>
  <si>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</si>
  <si>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</si>
  <si>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</si>
  <si>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</si>
  <si>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</si>
  <si>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</si>
  <si>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</si>
  <si>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</si>
  <si>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</si>
  <si>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</si>
  <si>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</si>
  <si>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</si>
  <si>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</si>
  <si>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</si>
  <si>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</si>
  <si>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</si>
  <si>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</si>
  <si>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</si>
  <si>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Утверждено решением Правления ТОО "Атырауский НПЗ" № 279 от 24.12.2012г</t>
  </si>
  <si>
    <t>оплата производится по факту в течении 30 дней, на основании акта сдачи-приемки</t>
  </si>
  <si>
    <t>Авансовый платеж 30%, оставшаяся часть по факту за каждый этап выполненных работ</t>
  </si>
  <si>
    <t>авансовый платеж - 0%, оставшаяся часть в течении 30 рабочих дней с момента подписания акта приема - выполненных работ.</t>
  </si>
  <si>
    <t>Всего товары</t>
  </si>
  <si>
    <t>Всего работы</t>
  </si>
  <si>
    <t>Всего товары, работы, услуги</t>
  </si>
  <si>
    <t>Всего услуги</t>
  </si>
  <si>
    <t>КОНТРОЛЬ</t>
  </si>
  <si>
    <t>РАЗНИЦА</t>
  </si>
  <si>
    <t>ИЗМЕНЕНИЯ</t>
  </si>
  <si>
    <t>Информация по исполнению  плана закупок</t>
  </si>
  <si>
    <t>Прогноз казахстанского содержания, тенге</t>
  </si>
  <si>
    <t>№ и дата протокола</t>
  </si>
  <si>
    <t>№ и дата приказа</t>
  </si>
  <si>
    <t>Способ закупки</t>
  </si>
  <si>
    <t>Наименование предмета договора</t>
  </si>
  <si>
    <t>№ договора</t>
  </si>
  <si>
    <t>Дата заключения</t>
  </si>
  <si>
    <t>Наименование поставщика</t>
  </si>
  <si>
    <t xml:space="preserve">Наименование закупаемых ТРУ </t>
  </si>
  <si>
    <t>Краткая характеристика (описание) ТРУ</t>
  </si>
  <si>
    <t>Ед. изм.</t>
  </si>
  <si>
    <t>Количество</t>
  </si>
  <si>
    <t>Цена закупки товара в валюте договора</t>
  </si>
  <si>
    <t>Всего в валюте договора</t>
  </si>
  <si>
    <t>Курс на дату заключения договора</t>
  </si>
  <si>
    <t>Сумма без НДС</t>
  </si>
  <si>
    <t>Сумма с НДС</t>
  </si>
  <si>
    <t>Эквавалент в тенге с НДС</t>
  </si>
  <si>
    <t>Эквавалент в тенге без НДС</t>
  </si>
  <si>
    <t>2013г</t>
  </si>
  <si>
    <t>ТОВАРЫ</t>
  </si>
  <si>
    <t>РАБОТЫ</t>
  </si>
  <si>
    <t>Маркетинговая цена за единицу, тенге с НДС</t>
  </si>
  <si>
    <t>2013 г</t>
  </si>
  <si>
    <t>Запорная арматура</t>
  </si>
  <si>
    <t>Резервуарное оборудование</t>
  </si>
  <si>
    <t>Теплообменное оборудование</t>
  </si>
  <si>
    <t>Трубные пучки</t>
  </si>
  <si>
    <t>Емкостное оборудование</t>
  </si>
  <si>
    <t>Кабельная продукция</t>
  </si>
  <si>
    <t>ДКС</t>
  </si>
  <si>
    <t>ДУНХП</t>
  </si>
  <si>
    <t>Бухгалтерия</t>
  </si>
  <si>
    <t>ОРА</t>
  </si>
  <si>
    <t>УСЛУГИ</t>
  </si>
  <si>
    <t>2013 год</t>
  </si>
  <si>
    <t>Сумма договора  2013 год</t>
  </si>
  <si>
    <t>План долгосрочных закупок товаров, работ и услуг на 2013 -2020 годы по ТОО "АНПЗ"</t>
  </si>
  <si>
    <t>28.25.11.00.00.00.15.10.2</t>
  </si>
  <si>
    <t>АВГ-9-16-Б5-В/4-2-8</t>
  </si>
  <si>
    <t>28.25.11.00.00.00.15.10.3</t>
  </si>
  <si>
    <t>АВМ-Г9-0,6-Б1/6-2-3</t>
  </si>
  <si>
    <t>28.25.11.00.00.00.15.10.4</t>
  </si>
  <si>
    <t>АВЗ-14,6-16-Б1/8-1-6</t>
  </si>
  <si>
    <t>20764-79</t>
  </si>
  <si>
    <t>28.25.11.00.00.00.15.10.5</t>
  </si>
  <si>
    <t>АВГ-9-16-Б5/6-2-6</t>
  </si>
  <si>
    <t>Н0089М с крышками</t>
  </si>
  <si>
    <t>28.25.11.00.00.00.15.10.6</t>
  </si>
  <si>
    <t>ГОСТ 15150-69 без крышек</t>
  </si>
  <si>
    <t>28.25.11.00.00.00.15.10.7</t>
  </si>
  <si>
    <t>АВЗ-14,6-16-Б1/8-2-6</t>
  </si>
  <si>
    <t>3 У</t>
  </si>
  <si>
    <t>66.19.10.00.00.00.04</t>
  </si>
  <si>
    <t>Услуги регистратора</t>
  </si>
  <si>
    <t>Ведение реестра участников</t>
  </si>
  <si>
    <t>январь</t>
  </si>
  <si>
    <t>г.Атырау</t>
  </si>
  <si>
    <t>до 20 числа первого месяца каждого полугодия</t>
  </si>
  <si>
    <t>23 от 31.01.2013</t>
  </si>
  <si>
    <t>АО "Белкамит"</t>
  </si>
  <si>
    <t>АО "Петропавловский завод тяжелого машиностроения"</t>
  </si>
  <si>
    <t>ТОО "Тағлымғазы"</t>
  </si>
  <si>
    <t>511-12/ доп 1</t>
  </si>
  <si>
    <t>12.06.2012/07.09.2012</t>
  </si>
  <si>
    <t>ОО "Казахское общество глухих"</t>
  </si>
  <si>
    <t>Рукавицы х/б</t>
  </si>
  <si>
    <t>Атырауское Учебно-производственное предприятие Казахского общества глухих"</t>
  </si>
  <si>
    <t>ТОО "Рауан"</t>
  </si>
  <si>
    <t>584-12/ доп 1/ доп 2</t>
  </si>
  <si>
    <t>09.07.2012/ 29.02.2012/ 24.01.2013</t>
  </si>
  <si>
    <t>162-12/ доп 1/ доп 2</t>
  </si>
  <si>
    <t>29.02.2012/ 16.11.2012/ 24.01.2013</t>
  </si>
  <si>
    <t>ТОО "Алматынефтехим А."</t>
  </si>
  <si>
    <t>1254-12</t>
  </si>
  <si>
    <t>Казпромприбор</t>
  </si>
  <si>
    <t>877-12</t>
  </si>
  <si>
    <t>ТОО "КазИнТехПром"</t>
  </si>
  <si>
    <t>Строительно-монтажные работы. Сведения об объемах товаров, приобретаемых в рамках выполнения данных работ и характеристики будут предоставлены после получения рабочего проекта.</t>
  </si>
  <si>
    <t>Работы по строительству  комплекса глубокой переработки нефти "под ключ"</t>
  </si>
  <si>
    <t>29.12.2011/20.04.2012</t>
  </si>
  <si>
    <t>Компания Sinopec Engineering  Китай - лидер консорциума.  Консорциум  в составе: - Компания Sinopec Engineering  Китай,  - компания  Marubeni Corporation Япония, компания АО "НГСК КазСтройСервис" Казахстан</t>
  </si>
  <si>
    <t>Строительство комплекса глубокой переработки нефти</t>
  </si>
  <si>
    <t>44 от 11.02.2013</t>
  </si>
  <si>
    <t>ТОО "КазЭлектроМаш"</t>
  </si>
  <si>
    <t>закуп задвижек</t>
  </si>
  <si>
    <t>ТОО Павлодарский завод трубопроводной арматуры</t>
  </si>
  <si>
    <t>ТОО ТехСнабЭлектрикс</t>
  </si>
  <si>
    <t>по ведению реестра участников товарищества</t>
  </si>
  <si>
    <t>АО "Единый регистратор ценных бумаг</t>
  </si>
  <si>
    <t>СМР.Развитие ТЭЦ Атырауского НПЗ. Комплекс работ по монтажу турбоагрегата П-12/13-3,4/1,0</t>
  </si>
  <si>
    <t>Строительно-монтажные работы</t>
  </si>
  <si>
    <t>комплекс работ по объекту:  «Реконструкция установки УПНК. Под ключ»</t>
  </si>
  <si>
    <t xml:space="preserve"> Строительно-монтажные работы. Сведения об объемах товаров, приобретаемых в рамках выполнения данных работ и характеристики будут предоставлены после получения рабочего проекта.</t>
  </si>
  <si>
    <t>8 Р</t>
  </si>
  <si>
    <t xml:space="preserve">монтажные и пуско-наладочные работы по объекту «Оснащение резервуарных товарных парков микропроцессорным контролем замера уровня». </t>
  </si>
  <si>
    <t>"Строительство РП вакуумного блока газойля (2 резервуара V-10000 м3) и замена 4-х резервуаров V-10000 м3 хранения мазута РП №1"</t>
  </si>
  <si>
    <t>Замена резервуаров №31,32,34,28 резервуарного парка №33 на территории ТОО "АНПЗ"</t>
  </si>
  <si>
    <t>Строительство комплекса по производству ароматических углеводородов</t>
  </si>
  <si>
    <t>авансовый платеж - 30%, оставшаяся часть в течении 30 рабочих дней с момента подписания акта приема - передачи поставленных товаров/ выполненных работ/ оказанных услуг</t>
  </si>
  <si>
    <t>4 У</t>
  </si>
  <si>
    <t>авторского надзора за строительством на объекте «Реконструкция установки УПНК. Под ключ».</t>
  </si>
  <si>
    <t>71.20.19.12.00.00.01</t>
  </si>
  <si>
    <t>Развитие ТЭЦ Атырауского НПЗ. Комплекс работ по монтажу турбоагрегата ПТ-12/13-3,4/1,0. Под ключ</t>
  </si>
  <si>
    <t>Авторский надзор по объекту Замена резервуаров №31,32,34,28 резервуарного парка №33 на территории ТОО "АНПЗ"</t>
  </si>
  <si>
    <t>Авторский надзор по объекту "Строительство РП вакуумного блока газойля (2 резервуара V-10000 м3) и замена 4-х резервуаров V-10000 м3 хранения мазута РП №1"</t>
  </si>
  <si>
    <t>"Оснащение резервуарных товарных парков микропроцессорным контролем замера уровня"</t>
  </si>
  <si>
    <t>Строительство комплекса по производству ароматических углеводородов(технический надзор)</t>
  </si>
  <si>
    <t>Строительство комплекса по производству ароматических углеводородов (авторский надзор)</t>
  </si>
  <si>
    <t>143 от 30.05.2013</t>
  </si>
  <si>
    <t>Огнетушители</t>
  </si>
  <si>
    <t>28.29.22.00.00.00.11.16.1</t>
  </si>
  <si>
    <t>огнетушитель переносной</t>
  </si>
  <si>
    <t>огнетушитель переносной порошковый</t>
  </si>
  <si>
    <t>огнетушитель ОП-5             ТУ-4854-002-11967975-03</t>
  </si>
  <si>
    <t>июнь</t>
  </si>
  <si>
    <t>огнетушитель ОП-2  ГОСТ Р 51057-2001</t>
  </si>
  <si>
    <t>огнетушитель ОП-8 ГОСТ Р 51057-2001</t>
  </si>
  <si>
    <t>28.29.22.00.00.00.12.14.1</t>
  </si>
  <si>
    <t>огнетушитель передвижной</t>
  </si>
  <si>
    <t>огнетушитель передвижной порошковый</t>
  </si>
  <si>
    <t>огнетушитель ОП-35 ГОСТ Р 51057-2001</t>
  </si>
  <si>
    <t>28.29.22.00.00.00.11.17.1</t>
  </si>
  <si>
    <t>огнетушитель переносной газовый углекислотный</t>
  </si>
  <si>
    <t>огнетушитель ОУ-3 ГОСТ Р 51057-2001</t>
  </si>
  <si>
    <t>огнетушитель ОУ-5 ГОСТ Р 51057-2001</t>
  </si>
  <si>
    <t>огнетушитель ОУ-8 ГОСТ Р 51057-2001</t>
  </si>
  <si>
    <t>огнетушитель  ОП-70 ГОСТ Р 51057-2001</t>
  </si>
  <si>
    <t>огнетушитель ОВП-50 ГОСТ Р 51057-2001</t>
  </si>
  <si>
    <t>огнетушитель ОВП-100 ГОСТ Р 51057-2001</t>
  </si>
  <si>
    <t>огнетушитель ОУ-10 ГОСТ Р 51057-2001</t>
  </si>
  <si>
    <t>огнетушитель ОП-10 ГОСТ Р 51057-2001</t>
  </si>
  <si>
    <t>огнетушитель ОУ-80 ТУ4854-157-2135 2393-96, с  раструбом,  на  тележке</t>
  </si>
  <si>
    <t>изм</t>
  </si>
  <si>
    <t>328п от 06.06.2013</t>
  </si>
  <si>
    <t>№154 от 05.06.213</t>
  </si>
  <si>
    <t>156 от 07.06.2013</t>
  </si>
  <si>
    <t>2009-2012 годы</t>
  </si>
  <si>
    <t>Работы по монтажу (установке) прочие, не включенные в другие группировки</t>
  </si>
  <si>
    <t>Строительно-монтажные работы. Реконструкция силосов сырого кокса под хранение и выгрузки прокаленного кокса. Комплекс работ.</t>
  </si>
  <si>
    <t>авансовый платеж - 30%, оплата производится по факту в течении 30 дней, на основании акта сдачи-приемки</t>
  </si>
  <si>
    <t>Услуги по авторскому надзору</t>
  </si>
  <si>
    <t xml:space="preserve">  Авторский надзор. Строительство РП вакуумного блока газойля (2 резервуара V-10000 м3) и замена 4-х резервуаров V-10000 м3 хранения мазута РП №1</t>
  </si>
  <si>
    <t>авансовый платеж - 0%, оплата в течении 30 рабочих дней на основании акта приема - выполненных работ.</t>
  </si>
  <si>
    <t>Авторский надзор. Замена резервуаров №31,32,34,28 резервуарного парка №33 на территории ТОО АНПЗ</t>
  </si>
  <si>
    <t>авансовый платеж - 0%, оплата производится поэтапно, по факту  в течении 30 рабочих дней после утверждения акта приема - выполненных работ.</t>
  </si>
  <si>
    <t>Авторский надзор. Реконструкция силосов сырого кокса под хранение и выгрузки прокаленного кокса</t>
  </si>
  <si>
    <t>Авторский надзор. Оснащение резервуарных товарных парков микропроцессорным контролем замера уровня</t>
  </si>
  <si>
    <t>Авторский надзор. Развитие ТЭЦ Атырауского НПЗ. Комплекс работ по монтажу турбоагрегата ПТ-12/13-3,4/1,0. Под ключ</t>
  </si>
  <si>
    <t>Авторский надзор. Оснащение оборудования системами контроля вибрации  и диагностики.</t>
  </si>
  <si>
    <t>Авторский надзор. "Реконструкция установки УПНК. Под ключ"</t>
  </si>
  <si>
    <t>Строительно-монтажные работы. Строительство РП вакуумного блока газойля (2 резервуара V-10000 м3) и замена 4-х резервуаров V-10000 м3 хранения мазута РП №1</t>
  </si>
  <si>
    <t>авансовый платеж - 40%, оплата производится по факту в течении 30 дней, на основании акта сдачи-приемки</t>
  </si>
  <si>
    <t>Строительно-монтажные работы. Замена резервуаров №31,32,34,28 резервуарного парка №33 на территории ТОО АНПЗ</t>
  </si>
  <si>
    <t>Строительно-монтажные работы.  Развитие ТЭЦ Атырауского НПЗ. Комплекс работ по монтажу турбоагрегата ПТ-12/13-3,4/1,0. Под ключ</t>
  </si>
  <si>
    <t xml:space="preserve"> Строительно-монтажные работы. Оснащение оборудования системами контроля вибрации  и диагностики. Комплекс работ.</t>
  </si>
  <si>
    <t>Строительно-монтажные работы.  Реконструкция установки УПНК. Под ключ</t>
  </si>
  <si>
    <t>8-1 Р</t>
  </si>
  <si>
    <t>Услуги по аудиту финансовой отчетности на 2013-2015 годы</t>
  </si>
  <si>
    <t>ТОО "Эрнст энд Янг"</t>
  </si>
  <si>
    <t>339 от 14.06.2013</t>
  </si>
  <si>
    <t>175 от 20.06.2013</t>
  </si>
  <si>
    <t>Омскнефтехимпроект</t>
  </si>
  <si>
    <t>42.99.21.20.30.00.00</t>
  </si>
  <si>
    <t>Работы строительные по устройству сооружений для обрабатывающей промышленности прочих</t>
  </si>
  <si>
    <t>Полный цикл работ строительных по устройству  сооружений для обрабатывающей промышленности прочих</t>
  </si>
  <si>
    <t>Строительство комплекса глубокой переработки нефти. Строительство комплекса включает в себя детальное проектирование рабочей документации, поставку оборудования, лицензионные платежи, СМР, обучение, пусконаладочные работы.</t>
  </si>
  <si>
    <t>г.Атырау, ул. Зейноллы Кабдолова, 1, здание заводоуправления ТОО "АНПЗ"</t>
  </si>
  <si>
    <t>Авансовый платеж 16,8%, оставшаяся часть по факту за каждый этап выполненных работ</t>
  </si>
  <si>
    <t>9-1 Р</t>
  </si>
  <si>
    <t>Строительство комплекса по производству ароматических углеводородов. Строительство комплекса включает в себя детальное проектирование рабочей документации, поставку оборудования, лицензионные платежи, СМР, обучение, пусконаладочные работы.</t>
  </si>
  <si>
    <t>43.12.11.10.00.00.00</t>
  </si>
  <si>
    <t>Работы по расчистке территории строительства</t>
  </si>
  <si>
    <t>Специализированные работы по расчистке территории строительства</t>
  </si>
  <si>
    <t>Строительство комплекса глубокой переработки нефти (Подготовка площадок). Демонтаж резервуаров 1, 2, 3, 4, 107.</t>
  </si>
  <si>
    <t>Строительство комплекса глубокой переработки нефти (Подготовка площадок). Демонтаж резервуаров 142,143,205а,206а</t>
  </si>
  <si>
    <t>5-1 У</t>
  </si>
  <si>
    <t>Услуги консультационные инженерные в области промышленного строительства</t>
  </si>
  <si>
    <t>Авторский надзор за строительством комплекса глубокой переработки нефти</t>
  </si>
  <si>
    <t>июль</t>
  </si>
  <si>
    <t>авансовый платеж - 20%, оставшаяся часть в течении 30 рабочих дней с момента подписания акта приема - передачи поставленных товаров/ выполненных работ/ оказанных услуг</t>
  </si>
  <si>
    <t>Технический надзор за строительством комплекса глубокой переработки нефти</t>
  </si>
  <si>
    <t>Технический надзор за строительством комплекса по производству ароматических углеводородов</t>
  </si>
  <si>
    <t>Авторский надзор за строительством комплекса по производству ароматических углеводородов</t>
  </si>
  <si>
    <t>194 от 03.07.2013</t>
  </si>
  <si>
    <t>запорная арматура</t>
  </si>
  <si>
    <t>АО "Казнефтегазмаш"</t>
  </si>
  <si>
    <t>ТОО Казахстанский Завод Трубопроводной Арматуры</t>
  </si>
  <si>
    <t>ТОО Казахстанский Завод Трубопроводной арматуры</t>
  </si>
  <si>
    <t>Разработка ТЭО. Строительство газотурбийннной электростанции ТОО "АНПЗ"</t>
  </si>
  <si>
    <t>ноябрь</t>
  </si>
  <si>
    <t>Установка 2-х паровых котлов производительностью 50 тонн в час каждый. Разработка РП.</t>
  </si>
  <si>
    <t>авансовый платеж -30%, оплата производится по факту в течении 30 дней, на основании акта сдачи-приемки</t>
  </si>
  <si>
    <t>Услуги по проведению ревизий финансовых</t>
  </si>
  <si>
    <t>Услуги по проведению ревизий финансовых (аудита)</t>
  </si>
  <si>
    <t>6-2 У</t>
  </si>
  <si>
    <t>6-1 У</t>
  </si>
  <si>
    <t>Технический надзор за строительством технологических установок комплекса глубокой переработки нефти (тит. 3201,3202,3203,3206,3208,3210)</t>
  </si>
  <si>
    <t>август</t>
  </si>
  <si>
    <t>по факту поставки в течении 30 рабочих дней с момента подписания акта приема - передачи поставленных товаров/ выполненных работ/ оказанных услуг</t>
  </si>
  <si>
    <t>Технический надзор за строительством технологических установок комплекса глубокой переработки нефти (тит. 3204,3205,3207,3211,3212)</t>
  </si>
  <si>
    <t>Технический надзор за строительством ОЗХ (тит. 3219,3224/1,3224/2,3228,3229,3232,2222,3301,3401,3402,3404,1018,3501,3502,3505,3601,3606), интегрированных объектов с КПА (тит. 3214,1013,2223), установкой каталитического риформинга ЛГ-35-11/300 (модернизация) (тит. 3213) комплекса глубокой переработки нефти</t>
  </si>
  <si>
    <t>Технический надзор за строительством ОЗХ (тит. 3215,3216,3217,3218,3220,3221,3222,3223,3225,3227,3231,1034,12224-126,2220,2221/1,2221/2,3403,3602,3603,3604,3605), интегрированных объектов с КПА (тит. 3226) комплекса глубокой переработки нефти</t>
  </si>
  <si>
    <t>245 от 26.08.2013</t>
  </si>
  <si>
    <t>246 от 26.08.2013</t>
  </si>
  <si>
    <t>50-1 Т</t>
  </si>
  <si>
    <t>Аккумуляторная батарея</t>
  </si>
  <si>
    <t>Аккумуляторы к автомашинам 6СТ-190</t>
  </si>
  <si>
    <t>г.Атырау, ТОО "АНПЗ"</t>
  </si>
  <si>
    <t>51-1 Т</t>
  </si>
  <si>
    <t>Аккумуляторы к автомашинам 6СТ-90</t>
  </si>
  <si>
    <t>52-1 Т</t>
  </si>
  <si>
    <t>Аккумуляторы к автомашинам 6СТ-60</t>
  </si>
  <si>
    <t>53-1 Т</t>
  </si>
  <si>
    <t>Аккумуляторы к автомашинам 6СТ-132</t>
  </si>
  <si>
    <t>54-1 Т</t>
  </si>
  <si>
    <t>Аккумуляторы к автомашинам 6СТ-75</t>
  </si>
  <si>
    <t>3517 от 03.09.2013</t>
  </si>
  <si>
    <t>82 Т</t>
  </si>
  <si>
    <t>82-1 Т</t>
  </si>
  <si>
    <t>ВБбШв 4*4</t>
  </si>
  <si>
    <t>Кабель 0,4 кВ ВБбШв 4 х 4</t>
  </si>
  <si>
    <t>83 Т</t>
  </si>
  <si>
    <t>83-1 Т</t>
  </si>
  <si>
    <t>27.32.13.00.02.01.82.07.1</t>
  </si>
  <si>
    <t>АВБбШв 3*95+1*50</t>
  </si>
  <si>
    <t>Кабель 0,4 кВ ВБбШв 3 х 95 + 1 х 50</t>
  </si>
  <si>
    <t>84 Т</t>
  </si>
  <si>
    <t>84-1 Т</t>
  </si>
  <si>
    <t>27.32.13.00.02.01.82.01.1</t>
  </si>
  <si>
    <t>АВБбШв 3*10+1*6</t>
  </si>
  <si>
    <t>Кабель 0,4 кВ ВБбШв 3 х 10 + 1 х 6</t>
  </si>
  <si>
    <t>85 Т</t>
  </si>
  <si>
    <t>85-1 Т</t>
  </si>
  <si>
    <t>27.32.13.00.02.03.06.17.1</t>
  </si>
  <si>
    <t>КВВГ 10*2.5</t>
  </si>
  <si>
    <t xml:space="preserve">Кабель контрольный  КВБбШв     10 х 2,5 </t>
  </si>
  <si>
    <t>86 Т</t>
  </si>
  <si>
    <t>86-1 Т</t>
  </si>
  <si>
    <t>27.32.13.00.02.01.37.25.1</t>
  </si>
  <si>
    <t>ВВГ 3*50+1*25</t>
  </si>
  <si>
    <t>Кабель ВВГ 3х50 + 1х16мм ГОСТ 16442-80</t>
  </si>
  <si>
    <t>87 Т</t>
  </si>
  <si>
    <t>87-1 Т</t>
  </si>
  <si>
    <t>ПВ-3 0.75</t>
  </si>
  <si>
    <t>88 Т</t>
  </si>
  <si>
    <t>88-1 Т</t>
  </si>
  <si>
    <t>ПВ-3 1.5</t>
  </si>
  <si>
    <t>89 Т</t>
  </si>
  <si>
    <t>89-1 Т</t>
  </si>
  <si>
    <t>ПВ-3 2.5</t>
  </si>
  <si>
    <t>90 Т</t>
  </si>
  <si>
    <t>90-1 Т</t>
  </si>
  <si>
    <t>27.32.13.00.01.02.25.35.1</t>
  </si>
  <si>
    <t>ППВ 3*2.5</t>
  </si>
  <si>
    <t>Изолированный провод ППВ 3х2,5мм</t>
  </si>
  <si>
    <t>91 Т</t>
  </si>
  <si>
    <t>91-1 Т</t>
  </si>
  <si>
    <t>ПВ-1 1.5</t>
  </si>
  <si>
    <t>Изолированный провод ПВ 1х1,5мм</t>
  </si>
  <si>
    <t>92 Т</t>
  </si>
  <si>
    <t>92-1 Т</t>
  </si>
  <si>
    <t>ПВ-1 2.5</t>
  </si>
  <si>
    <t>Изолированный провод ПВ 1х2,5мм</t>
  </si>
  <si>
    <t>3518 от 03.09.2013</t>
  </si>
  <si>
    <t>55 Т</t>
  </si>
  <si>
    <t>56 Т</t>
  </si>
  <si>
    <t>57 Т</t>
  </si>
  <si>
    <t>58 Т</t>
  </si>
  <si>
    <t>59 Т</t>
  </si>
  <si>
    <t>60 Т</t>
  </si>
  <si>
    <t>61 Т</t>
  </si>
  <si>
    <t>62 Т</t>
  </si>
  <si>
    <t>63 Т</t>
  </si>
  <si>
    <t>63-1 Т</t>
  </si>
  <si>
    <t>64 Т</t>
  </si>
  <si>
    <t>64-1 Т</t>
  </si>
  <si>
    <t>65 Т</t>
  </si>
  <si>
    <t>65-1 Т</t>
  </si>
  <si>
    <t>66 Т</t>
  </si>
  <si>
    <t>66-1 Т</t>
  </si>
  <si>
    <t>67 Т</t>
  </si>
  <si>
    <t>67-1 Т</t>
  </si>
  <si>
    <t>68 Т</t>
  </si>
  <si>
    <t>68-1 Т</t>
  </si>
  <si>
    <t>69 Т</t>
  </si>
  <si>
    <t>69-1 Т</t>
  </si>
  <si>
    <t>70 Т</t>
  </si>
  <si>
    <t>70-1 Т</t>
  </si>
  <si>
    <t>71 Т</t>
  </si>
  <si>
    <t>71-1 Т</t>
  </si>
  <si>
    <t>72 Т</t>
  </si>
  <si>
    <t>72-1 Т</t>
  </si>
  <si>
    <t>73 Т</t>
  </si>
  <si>
    <t>73-1 Т</t>
  </si>
  <si>
    <t>74 Т</t>
  </si>
  <si>
    <t>74-1 Т</t>
  </si>
  <si>
    <t>75 Т</t>
  </si>
  <si>
    <t>75-1 Т</t>
  </si>
  <si>
    <t>76 Т</t>
  </si>
  <si>
    <t>76-1 Т</t>
  </si>
  <si>
    <t>77 Т</t>
  </si>
  <si>
    <t>78 Т</t>
  </si>
  <si>
    <t>79 Т</t>
  </si>
  <si>
    <t>79-1 Т</t>
  </si>
  <si>
    <t>80 Т</t>
  </si>
  <si>
    <t>80-1 Т</t>
  </si>
  <si>
    <t>81 Т</t>
  </si>
  <si>
    <t>93 Т</t>
  </si>
  <si>
    <t>94 Т</t>
  </si>
  <si>
    <t>95 Т</t>
  </si>
  <si>
    <t>96 Т</t>
  </si>
  <si>
    <t>97 Т</t>
  </si>
  <si>
    <t>98 Т</t>
  </si>
  <si>
    <t>99 Т</t>
  </si>
  <si>
    <t>100 Т</t>
  </si>
  <si>
    <t>100-1 Т</t>
  </si>
  <si>
    <t>101 Т</t>
  </si>
  <si>
    <t>101-1 Т</t>
  </si>
  <si>
    <t>102 Т</t>
  </si>
  <si>
    <t>102-1 Т</t>
  </si>
  <si>
    <t>103 Т</t>
  </si>
  <si>
    <t>103-1 Т</t>
  </si>
  <si>
    <t>104 Т</t>
  </si>
  <si>
    <t>104-1 Т</t>
  </si>
  <si>
    <t>105 Т</t>
  </si>
  <si>
    <t>105-1 Т</t>
  </si>
  <si>
    <t>106 Т</t>
  </si>
  <si>
    <t>106-1 Т</t>
  </si>
  <si>
    <t>107 Т</t>
  </si>
  <si>
    <t>107-1 Т</t>
  </si>
  <si>
    <t>108 Т</t>
  </si>
  <si>
    <t>108-1 Т</t>
  </si>
  <si>
    <t>109 Т</t>
  </si>
  <si>
    <t>109-1 Т</t>
  </si>
  <si>
    <t>110 Т</t>
  </si>
  <si>
    <t>110-1 Т</t>
  </si>
  <si>
    <t>111 Т</t>
  </si>
  <si>
    <t>111-1 Т</t>
  </si>
  <si>
    <t>112 Т</t>
  </si>
  <si>
    <t>112-1 Т</t>
  </si>
  <si>
    <t>1 Р</t>
  </si>
  <si>
    <t>2 Р</t>
  </si>
  <si>
    <t>2-1 Р</t>
  </si>
  <si>
    <t>3 Р</t>
  </si>
  <si>
    <t>5 Р</t>
  </si>
  <si>
    <t>6 Р</t>
  </si>
  <si>
    <t>6-1 Р</t>
  </si>
  <si>
    <t>7 Р</t>
  </si>
  <si>
    <t>7-1 Р</t>
  </si>
  <si>
    <t>10 Р</t>
  </si>
  <si>
    <t>10-1 Р</t>
  </si>
  <si>
    <t>11 Р</t>
  </si>
  <si>
    <t>11-1 Р</t>
  </si>
  <si>
    <t>12 Р</t>
  </si>
  <si>
    <t>12-1 Р</t>
  </si>
  <si>
    <t>7 У</t>
  </si>
  <si>
    <t>7-1 У</t>
  </si>
  <si>
    <t>8 У</t>
  </si>
  <si>
    <t>8-1 У</t>
  </si>
  <si>
    <t>9 У</t>
  </si>
  <si>
    <t>9-1 У</t>
  </si>
  <si>
    <t>10 У</t>
  </si>
  <si>
    <t>10-1 У</t>
  </si>
  <si>
    <t>11 У</t>
  </si>
  <si>
    <t>11-1 У</t>
  </si>
  <si>
    <t>12 У</t>
  </si>
  <si>
    <t>12-1 У</t>
  </si>
  <si>
    <t>13 У</t>
  </si>
  <si>
    <t>13-1 У</t>
  </si>
  <si>
    <t>14 У</t>
  </si>
  <si>
    <t>14-1 У</t>
  </si>
  <si>
    <t>13 Р</t>
  </si>
  <si>
    <t>14 Р</t>
  </si>
  <si>
    <t>15 У</t>
  </si>
  <si>
    <t>16 У</t>
  </si>
  <si>
    <t>17 У</t>
  </si>
  <si>
    <t>18 У</t>
  </si>
  <si>
    <t>5-1 Т</t>
  </si>
  <si>
    <t>Задвижка</t>
  </si>
  <si>
    <t xml:space="preserve">Задвижка стальная, давление P - 1,6 Мпа, тип присодинения к трубопроводу - фланцевое. ГОСТ 9698-86
</t>
  </si>
  <si>
    <t>6-1 Т</t>
  </si>
  <si>
    <t>7-1 Т</t>
  </si>
  <si>
    <t>8-1 Т</t>
  </si>
  <si>
    <t>9-1 Т</t>
  </si>
  <si>
    <t>10-1 Т</t>
  </si>
  <si>
    <t>11-1 Т</t>
  </si>
  <si>
    <t>12-1 Т</t>
  </si>
  <si>
    <t>13-1 Т</t>
  </si>
  <si>
    <t>14-1 Т</t>
  </si>
  <si>
    <t>15-1 Т</t>
  </si>
  <si>
    <t>16-1 Т</t>
  </si>
  <si>
    <t>Задвижка стальная, давление P - 2,5 Мпа, тип присодинения к трубопроводу - фланцевое. ГОСТ 9698-86</t>
  </si>
  <si>
    <t>17-1 Т</t>
  </si>
  <si>
    <t>18-1 Т</t>
  </si>
  <si>
    <t>19-1 Т</t>
  </si>
  <si>
    <t>20-1 Т</t>
  </si>
  <si>
    <t>21-1 Т</t>
  </si>
  <si>
    <t>Задвижка стальная, давление P - 4 Мпа, тип присодинения к трубопроводу - фланцевое. ГОСТ 9698-86</t>
  </si>
  <si>
    <t>22-1 Т</t>
  </si>
  <si>
    <t>23-1 Т</t>
  </si>
  <si>
    <t>24-1 Т</t>
  </si>
  <si>
    <t>25-1 Т</t>
  </si>
  <si>
    <t>26-1 Т</t>
  </si>
  <si>
    <t>27-1 Т</t>
  </si>
  <si>
    <t>Задвижка стальная, давление P - 16 Мпа, тип присодинения к трубопроводу - муфтовое. ГОСТ 9698-86</t>
  </si>
  <si>
    <t xml:space="preserve">муфтовая Ду15 Ру160, 31ЛС41НЖ,ЗКС, ГОСТ 9544-2005 </t>
  </si>
  <si>
    <t>28-1 Т</t>
  </si>
  <si>
    <t>29-1 Т</t>
  </si>
  <si>
    <t>30-1 Т</t>
  </si>
  <si>
    <t>31-1 Т</t>
  </si>
  <si>
    <t>32-1 Т</t>
  </si>
  <si>
    <t>33-1 Т</t>
  </si>
  <si>
    <t>Задвижка стальная, давление P - 6,3 Мпа, тип присодинения к трубопроводу - фланцевое. ГОСТ 9698-86</t>
  </si>
  <si>
    <t>34-1 Т</t>
  </si>
  <si>
    <t>35-1 Т</t>
  </si>
  <si>
    <t>36-1 Т</t>
  </si>
  <si>
    <t>37-1 Т</t>
  </si>
  <si>
    <t>38-1 Т</t>
  </si>
  <si>
    <t>Задвижка стальная, давление P - 16 Мпа, тип присодинения к трубопроводу - фланцевое. ГОСТ 9698-86</t>
  </si>
  <si>
    <t>Задвижка стальная  Ду 50 Ру 160 ЗКЛ  кольцо АРМКО 30лс45нж1</t>
  </si>
  <si>
    <t>39-1 Т</t>
  </si>
  <si>
    <t>Задвижка стальная  Ду 80 Ру 160 ЗКЛ  кольцо АРМКО 30лс45нж1</t>
  </si>
  <si>
    <t>40-1 Т</t>
  </si>
  <si>
    <t>Задвижка стальная  Ду 100 Ру 160 ЗКЛ  кольцо АРМКО 30лс45нж1</t>
  </si>
  <si>
    <t>41-1 Т</t>
  </si>
  <si>
    <t>Задвижка стальная  Ду 150 Ру 160 ЗКЛ  кольцо АРМКО 30лс45нж1</t>
  </si>
  <si>
    <t>42-1 Т</t>
  </si>
  <si>
    <t>Задвижка стальная  Ду 150 Ру 64 ЗКЛ  кольцо АРМКО 30лс76нж с КОФ</t>
  </si>
  <si>
    <t>43-1 Т</t>
  </si>
  <si>
    <t>Задвижка стальная  Ду 200 Ру 40 ЗКЛ  кольцо АРМКО 30с15нж1 С КОФ</t>
  </si>
  <si>
    <t>44-1 Т</t>
  </si>
  <si>
    <t xml:space="preserve">Задвижка ст.высокого давл.Ду-150 Ру-230 с эп.прив. Ру250 31с977нж сэлприводом В-Г-05 У1 </t>
  </si>
  <si>
    <t>45-1 Т</t>
  </si>
  <si>
    <t xml:space="preserve">Задвижка стальная высокого давления Ду-50 Ру-230 31с45нж  </t>
  </si>
  <si>
    <t>46-1 Т</t>
  </si>
  <si>
    <t>Пожарный рукав</t>
  </si>
  <si>
    <t>Пожарный рукав, внут. диам. 51,0.  ГОСТ 7877-75</t>
  </si>
  <si>
    <t>дм-50мм, 20 метровые в сборе с головками ГР-50 Рукава для передвижной пожарной техники - Рукава изготавливаются с внутренним гидроизоляционным покрытием без наружного защитного покрытия. Внутреннее гидроизоляционное покрытие рукава - резиновая камера черного цвета с содержанием каучука и латексированных соединений (латекс). Силовой каркас изготовлен из высокопрочной адгезионной полиэфирной нити, саржевого плетения. Рукава для пожарных кранов и переносимых мотопомп - Рукава изготавливаются с внутренним гидроизоляционным покрытием без наружного защитного покрытия, с внутренним гидроизоляционным слоем (резиновая камера или камера из полимерных материалов). Силовой каркас изготовлен из высокопрочной адгезионной полиэфирной нити, саржевого плетения. Товар должен быть промышленного производства, иметь сертификаты соответствия. Поставляемая продукция должна быть не бывшая в употреблении (в эксплуатации, в консервации), не должна быть контрафактной. Товар должен соответствовать государственному стандарту СТ РК 1714-2007, а также ГОСТу 7877-75. Гарантийный срок хранения рукавов 24 месяца с момента изготовления.</t>
  </si>
  <si>
    <t>47-1 Т</t>
  </si>
  <si>
    <t>Пожарный рукав, внут. диам. 66,0.  ГОСТ 7877-75</t>
  </si>
  <si>
    <t>дм-65м, 20 метровые в сборе с головками ГР-65 Рукава для передвижной пожарной техники - Рукава изготавливаются с внутренним гидроизоляционным покрытием без наружного защитного покрытия. Внутреннее гидроизоляционное покрытие рукава - резиновая камера черного цвета с содержанием каучука и латексированных соединений (латекс). Силовой каркас изготовлен из высокопрочной адгезионной полиэфирной нити, саржевого плетения. Рукава для пожарных кранов и переносимых мотопомп - Рукава изготавливаются с внутренним гидроизоляционным покрытием без наружного защитного покрытия, с внутренним гидроизоляционным слоем (резиновая камера или камера из полимерных материалов). Силовой каркас изготовлен из высокопрочной адгезионной полиэфирной нити, саржевого плетения. Товар должен быть промышленного производства, иметь сертификаты соответствия. Поставляемая продукция должна быть не бывшая в употреблении (в эксплуатации, в консервации), не должна быть контрафактной. Товар должен соответствовать государственному стандарту СТ РК 1714-2007, а также ГОСТу 7877-75. Гарантийный срок хранения рукавов 24 месяца с момента изготовления.</t>
  </si>
  <si>
    <t>48-1 Т</t>
  </si>
  <si>
    <t>Пожарный рукав, внут. диам. 89,0.  ГОСТ 7877-75</t>
  </si>
  <si>
    <t>дм-80 мм, 20 метровые в сборе с головками ГР-80 Рукава для передвижной пожарной техники - Рукава изготавливаются с внутренним гидроизоляционным покрытием без наружного защитного покрытия. Внутреннее гидроизоляционное покрытие рукава - резиновая камера черного цвета с содержанием каучука и латексированных соединений (латекс). Силовой каркас изготовлен из высокопрочной адгезионной полиэфирной нити, саржевого плетения. Рукава для пожарных кранов и переносимых мотопомп - Рукава изготавливаются с внутренним гидроизоляционным покрытием без наружного защитного покрытия, с внутренним гидроизоляционным слоем (резиновая камера или камера из полимерных материалов). Силовой каркас изготовлен из высокопрочной адгезионной полиэфирной нити, саржевого плетения. Товар должен быть промышленного производства, иметь сертификаты соответствия. Поставляемая продукция должна быть не бывшая в употреблении (в эксплуатации, в консервации), не должна быть контрафактной. Товар должен соответствовать государственному стандарту СТ РК 1714-2007, а также ГОСТу 7877-75. Гарантийный срок хранения рукавов 24 месяца с момента изготовления.</t>
  </si>
  <si>
    <t xml:space="preserve">Ду-77 мм, ГОСТ Р 51049-2008 Всасывающие неармированные резиновые рукава с текстильным каркасом и металлической спиралью представляют собой гибкие трубопроводы и предназначены для всасывания воды из различных водоисточников насосами пожарных автомобилей, мотопомп и другими насосами. Товар должен быть промышленного производства, иметь сертификаты соответствия. Поставляемая продукция должна быть не бывшая в употреблении (в эксплуатации, в консервации), не должна быть контрафактной.Товар должен соответствовать  ГОСТу 5398-76. Гарантийный срок хранения рукавов 24 месяца с момента изготовления.
</t>
  </si>
  <si>
    <t>49-1 Т</t>
  </si>
  <si>
    <t>Пожарный рукав, внут. диам. 77,0.  ГОСТ 7877-75</t>
  </si>
  <si>
    <t xml:space="preserve"> Ду-77 мм, ГОСТ Р 51049-2008 Всасывающие неармированные резиновые рукава с текстильным каркасом и металлической спиралью представляют собой гибкие трубопроводы и предназначены для всасывания воды из различных водоисточников насосами пожарных автомобилей, мотопомп и другими насосами. Товар должен быть промышленного производства, иметь сертификаты соответствия. Поставляемая продукция должна быть не бывшая в употреблении (в эксплуатации, в консервации), не должна быть контрафактной.Товар должен соответствовать  ГОСТу 5398-76. Гарантийный срок хранения рукавов 24 месяца с момента изготовления.
 Рукава для передвижной пожарной техники - Рукава изготавливаются с внутренним гидроизоляционным покрытием без наружного защитного покрытия. Внутреннее гидроизоляционное покрытие рукава - резиновая камера черного цвета с содержанием каучука и латексированных соединений (латекс). Силовой каркас изготовлен из высокопрочной адгезионной полиэфирной нити, саржевого плетения. Рукава для пожарных кранов и переносимых мотопомп - Рукава изготавливаются с внутренним гидроизоляционным покрытием без наружного защитного покрытия, с внутренним гидроизоляционным слоем (резиновая камера или камера из полимерных материалов). Силовой каркас изготовлен из высокопрочной адгезионной полиэфирной нити, саржевого плетения. Товар должен быть промышленного производства, иметь сертификаты соответствия. Поставляемая продукция должна быть не бывшая в употреблении (в эксплуатации, в консервации), не должна быть контрафактной. Товар должен соответствовать государственному стандарту СТ РК 1714-2007, а также ГОСТу 7877-75. Гарантийный срок хранения рукавов 24 месяца с момента изготовления.</t>
  </si>
  <si>
    <t>63-2 Т</t>
  </si>
  <si>
    <t>Резервуар</t>
  </si>
  <si>
    <t xml:space="preserve">Резервуар  Объем 1000м3  </t>
  </si>
  <si>
    <t>64-2 Т</t>
  </si>
  <si>
    <t>Бак запаса питательной воды  РВС U-1000м3 изготовленная по проекту ТП-704-1166-84, ТП-10-Т79-83КН"</t>
  </si>
  <si>
    <t>65-2 Т</t>
  </si>
  <si>
    <t>аппарат теплообменный</t>
  </si>
  <si>
    <t>аппарат теплообменный, относящиеся к химическому, нефтегазоперерабатывающему оборудованию, прочие</t>
  </si>
  <si>
    <t>Теплообменник  1000ТП-40-М1/25-6-К2, ГОСТ14246-79</t>
  </si>
  <si>
    <t>66-2 Т</t>
  </si>
  <si>
    <t>Теплообменник  800 ТП-40-М1/25х2,5Г6К4</t>
  </si>
  <si>
    <t>67-2 Т</t>
  </si>
  <si>
    <t>Холодильник   1000 ХП-25-М3/25Г6К4</t>
  </si>
  <si>
    <t>68-2 Т</t>
  </si>
  <si>
    <t>Трубный пучок  800ХП-16-М3/25-Г6-Т4 ГОСТ 14244-79 (зав. обозн. ПТА302.000)</t>
  </si>
  <si>
    <t>69-2 Т</t>
  </si>
  <si>
    <t>Трубный пучок  к теплообменнику 31-Е-005А (зав. обозн. ТП318.500)</t>
  </si>
  <si>
    <t>70-2 Т</t>
  </si>
  <si>
    <t>Трубный пучок  к теплообменнику 31-Е-005В (зав. обозн. ТП318.500-01)</t>
  </si>
  <si>
    <t>71-2 Т</t>
  </si>
  <si>
    <t>Трубный пучок  к теплообменнику 31-Е-004 (зав. обозн. ТП317.500)</t>
  </si>
  <si>
    <t>72-2 Т</t>
  </si>
  <si>
    <t>Трубный пучок  к теплообменнику 31-Е-002 (зав. обозн. ТП319.500)</t>
  </si>
  <si>
    <t>73-2 Т</t>
  </si>
  <si>
    <t xml:space="preserve">Трубный пучок                             800ХП-16-М1/25-Г6-К4 ГОСТ 14244-79 (зав. обозн. ПТА223.000)                   </t>
  </si>
  <si>
    <t>74-2 Т</t>
  </si>
  <si>
    <t>Трубный пучок                                          800ТП -63-М1/25-Г6-Т4 ГОСТ 14246-79 (зав. обозн. ПТ392.000)</t>
  </si>
  <si>
    <t>75-2 Т</t>
  </si>
  <si>
    <t>Трубный пучок      800ТП-40-М3/25-Г6-К4 ГОСТ 14246-79 (зав. обозн. ПТ514.000)</t>
  </si>
  <si>
    <t>76-2 Т</t>
  </si>
  <si>
    <t>Трубный пучок   800ТП -63-УКЭ-М1/25-Г6-Т4 ГОСТ 14246-79 (зав. обозн. ПТ392.000)</t>
  </si>
  <si>
    <t>77-1 Т</t>
  </si>
  <si>
    <t>25.29.11.00.00.20.10.28.1</t>
  </si>
  <si>
    <t>Емкость</t>
  </si>
  <si>
    <t>металлические, объем 60 м3</t>
  </si>
  <si>
    <t>Емкость  ЕТГ-137 горизонтальная емкость будет изготовлена согласно опросного листа, представленного заводом. Обечайки емкости будут изготовлены из стали 09Г2С днище из стали 516Gr70 Потрубки из стали Ст20фланцы из стали  10 или 20 опоры из стали Ст3</t>
  </si>
  <si>
    <t>78-1 Т</t>
  </si>
  <si>
    <t>Емкость ресивер стабилизатор  V-5,2 м3, Рр-12,66 кгс/см2, среда - хлористый водород, водород, углеводороды.  Материальное исполнение 09Г2С+08Х13 с плакирующим слоем</t>
  </si>
  <si>
    <t>79-2 Т</t>
  </si>
  <si>
    <t xml:space="preserve">Емкость  Дренажная, подземная  горизонтальная V-25 м³  ЕПП 25-2400-   с электронасосом АХП50-32-200 ТУ26-18-34-89 </t>
  </si>
  <si>
    <t>80-2 Т</t>
  </si>
  <si>
    <t>Емкость  Вертикальная V-32м3</t>
  </si>
  <si>
    <t>81-1 Т</t>
  </si>
  <si>
    <t>Емкость  Вертикальная V-2м3</t>
  </si>
  <si>
    <t>94-1 Т</t>
  </si>
  <si>
    <t>Секции АВО АВГ-9-16-Б5/6-2-6, Н0089М с крышками</t>
  </si>
  <si>
    <t>95-1 Т</t>
  </si>
  <si>
    <t>Секции АВО АВЗ-20-1,6-Б1/6-1-6 ГОСТ 15150-69 без крышек</t>
  </si>
  <si>
    <t>96-1 Т</t>
  </si>
  <si>
    <t>Секции АВО АВЗ-14,6-16-Б1/8-2-6 ГОСТ 20764-79</t>
  </si>
  <si>
    <t>97-1 Т</t>
  </si>
  <si>
    <t xml:space="preserve">Секции АВО АВГ-9-16-Б5-В/4-2-8 </t>
  </si>
  <si>
    <t>98-1 Т</t>
  </si>
  <si>
    <t xml:space="preserve">Секции АВО АВМ-Г9-0,6-Б1/6-2-3 </t>
  </si>
  <si>
    <t>99-1 Т</t>
  </si>
  <si>
    <t>Секции АВО АВЗ-14,6-16-Б1/8-1-6 20764-79</t>
  </si>
  <si>
    <t>утепленные (ватные)ГОСТ 12.4.010-75ГОСТ 12.4.010-75.ТУ 78-5111-79
 Ткань двунитка. Плотность300гр/м. Утеплитель вата. Предназначена для защиты от пониженной температуры.</t>
  </si>
  <si>
    <t>14.12.30.00.00.80.15.50.1</t>
  </si>
  <si>
    <t>для защиты от повышенных температур, тип Б ГОСТ 12.4.010-75</t>
  </si>
  <si>
    <t>14.12.30.00.00.80.10.10.1</t>
  </si>
  <si>
    <t>для защиты от механических воздействий, тип Б ГОСТ 12.4.010-75</t>
  </si>
  <si>
    <t>утепленные, двупалые</t>
  </si>
  <si>
    <t xml:space="preserve">                          </t>
  </si>
  <si>
    <t xml:space="preserve">обеззараживатель на оборотную воду типа Dodigen 2808 (WS 180)        </t>
  </si>
  <si>
    <t>химический реагент, применяемый для обезвоживания и обессоливания эмульсий сырых нефтей</t>
  </si>
  <si>
    <t>СТ ТОО 38626239-25-2007 типа Атырау</t>
  </si>
  <si>
    <t>для пожаротушения</t>
  </si>
  <si>
    <t>СТ ТОО 38626239-23-2007,изм №1,2,3 типа РАУАН-6Ц</t>
  </si>
  <si>
    <t>3546 от 04.09.2013</t>
  </si>
  <si>
    <t>15-1 У</t>
  </si>
  <si>
    <t>16-1 У</t>
  </si>
  <si>
    <t>17-1 У</t>
  </si>
  <si>
    <t>18-1 У</t>
  </si>
  <si>
    <t>ДТ</t>
  </si>
  <si>
    <t>3606 от 09.09.2013</t>
  </si>
  <si>
    <t>37-2 Т</t>
  </si>
  <si>
    <t>38-2 Т</t>
  </si>
  <si>
    <t>39-2 Т</t>
  </si>
  <si>
    <t>40-2 Т</t>
  </si>
  <si>
    <t>41-2 Т</t>
  </si>
  <si>
    <t>42-2 Т</t>
  </si>
  <si>
    <t>43-2 Т</t>
  </si>
  <si>
    <t>46-2 Т</t>
  </si>
  <si>
    <t>47-2 Т</t>
  </si>
  <si>
    <t>49-2 Т</t>
  </si>
  <si>
    <t>46-3 Т</t>
  </si>
  <si>
    <t>сентябрь</t>
  </si>
  <si>
    <t>47-3 Т</t>
  </si>
  <si>
    <t>48-2 Т</t>
  </si>
  <si>
    <t>Рукава пожарные d-77мм, длина 20м Рукава для передвижной пожарной техники - Рукава изготавливаются с внутренним гидроизоляционным покрытием без наружного защитного покрытия. Внутреннее гидроизоляционное покрытие рукава - резиновая камера черного цвета с содержанием каучука и латексированных соединений (латекс). Силовой каркас изготовлен из высокопрочной адгезионной полиэфирной нити, саржевого плетения. Рукава для пожарных кранов и переносимых мотопомп - Рукава изготавливаются с внутренним гидроизоляционным покрытием без наружного защитного покрытия, с внутренним гидроизоляционным слоем (резиновая камера или камера из полимерных материалов). Силовой каркас изготовлен из высокопрочной адгезионной полиэфирной нити, саржевого плетения. Товар должен быть промышленного производства, иметь сертификаты соответствия. Поставляемая продукция должна быть не бывшая в употреблении (в эксплуатации, в консервации), не должна быть контрафактной. Товар должен соответствовать государственному стандарту СТ РК 1714-2007, а также ГОСТу 7877-75. Гарантийный срок хранения рукавов 24 месяца с момента изготовления.</t>
  </si>
  <si>
    <t>49-3 Т</t>
  </si>
  <si>
    <t xml:space="preserve">Рукава пожарные d-66мм, длина 20м
дм-66м, 20 метровые в сборе с головками ГР-65 Рукава для передвижной пожарной техники - Рукава изготавливаются с внутренним гидроизоляционным покрытием без наружного защитного покрытия. Внутреннее гидроизоляционное покрытие рукава - резиновая камера черного цвета с содержанием каучука и латексированных соединений (латекс). Силовой каркас изготовлен из высокопрочной адгезионной полиэфирной нити, саржевого плетения. Рукава для пожарных кранов и переносимых мотопомп - Рукава изготавливаются с внутренним гидроизоляционным покрытием без наружного защитного покрытия, с внутренним гидроизоляционным слоем (резиновая камера или камера из полимерных материалов). Силовой каркас изготовлен из высокопрочной адгезионной полиэфирной нити, саржевого плетения. Товар должен быть промышленного </t>
  </si>
  <si>
    <t>Рукава пожарные d-51мм длина 20м
дм-51мм, 20 метровые в сборе с головками ГР-50 Рукава для передвижной пожарной техники - Рукава изготавливаются с внутренним гидроизоляционным покрытием без наружного защитного покрытия. Внутреннее гидроизоляционное покрытие рукава - резиновая камера черного цвета с содержанием каучука и латексированных соединений (латекс). Силовой каркас изготовлен из высокопрочной адгезионной полиэфирной нити, саржевого плетения. Рукава для пожарных кранов и переносимых мотопомп - Рукава изготавливаются с внутренним гидроизоляционным покрытием без наружного защитного покрытия, с внутренним гидроизоляционным слоем (резиновая камера или камера из полимерных материалов). Силовой каркас изготовлен из высокопрочной адгезионной полиэфирной нити, саржевого плетения. Товар должен быть промышленного производства, иметь сертификаты соответствия. Поставляемая продукция должна быть не бывшая в употреблении (в эксплуатации, в консервации), не должна быть контрафактной. Товар должен соответствовать государственному стандарту СТ РК 1714-2007, а также ГОСТу 7877-75. Гарантийный срок хранения рукавов 24 месяца с момента изготовления.</t>
  </si>
  <si>
    <t>3546 от 04.09.2013/289 от 19.09.2013</t>
  </si>
  <si>
    <t>поставка аккумуляторов к автомашинам</t>
  </si>
  <si>
    <t xml:space="preserve">ТОО «Кайнар-АКБ» </t>
  </si>
  <si>
    <t>ИСМ</t>
  </si>
  <si>
    <t>19 У</t>
  </si>
  <si>
    <t>70.22.30.30.10.00.00</t>
  </si>
  <si>
    <t>Услуги по сертификации 
систем менеджемента</t>
  </si>
  <si>
    <t>на предмет 
соответствия требованиям международных стандартов, включая аудит</t>
  </si>
  <si>
    <t xml:space="preserve">Сертификационный аудит системы менеджмента качества  ISO 9001, системы экологич. менеджмента  ISO 14001 и системы  менеджмента охраны труда и техники безопасности OHSAS  18001  </t>
  </si>
  <si>
    <t>октябрь-ноябрь</t>
  </si>
  <si>
    <t>г.Атырау, 
ул. Зейноллы Кабдолова, 1, здание заводоуправления ТОО "АНПЗ"</t>
  </si>
  <si>
    <t>оплата производится по факту</t>
  </si>
  <si>
    <t>ТОО "Кайнар АКБ"</t>
  </si>
  <si>
    <t>315 от 10.10.2013</t>
  </si>
  <si>
    <t>Проведение ре-сертификационного аудита</t>
  </si>
  <si>
    <t>ТОО «Интертек Интернэшинал Казахстан»</t>
  </si>
  <si>
    <t xml:space="preserve">Сертификационный аудит системы менеджмента качества  ISO 9001, системы экологич. менеджмента  ISO 14001 и системы  менеджмента охраны труда и </t>
  </si>
  <si>
    <t>1054-13</t>
  </si>
  <si>
    <t>194 от 03.07.2013/ 339 от 28.10.2013</t>
  </si>
  <si>
    <t>ТО</t>
  </si>
  <si>
    <t>20 У</t>
  </si>
  <si>
    <t xml:space="preserve"> Разработка рабочей документации на изменение системы рекуперации тепла дымовых газов печей П-1, П-2 установки ЭЛОУ-АТ-2 с выработки пара на подогрев воздуха
</t>
  </si>
  <si>
    <t>г.Атырау,ул.Зейлоллы Кабдолова 1, здание заводоуправления ТОО АНПЗ</t>
  </si>
  <si>
    <t>20.59.59.00.15.00.00.73.1</t>
  </si>
  <si>
    <t>Соль поваренная техническая</t>
  </si>
  <si>
    <t>Соль техническая - хлорид натрия (поваренная соль) для производственных целей</t>
  </si>
  <si>
    <t>Соль поваренная техническая ТУ113-1310-77</t>
  </si>
  <si>
    <t>тонна</t>
  </si>
  <si>
    <t>23.52.10.00.00.10.10.10.1</t>
  </si>
  <si>
    <t>Известь</t>
  </si>
  <si>
    <t>негашеная комовая, кальциевая, 1 сорт, быстрогасящаяся, ГОСТ 9179-77</t>
  </si>
  <si>
    <t>Известь комовая ГОСТ 9179-77</t>
  </si>
  <si>
    <t>17.12.13.40.10.00.00.10.1</t>
  </si>
  <si>
    <t>Бумага</t>
  </si>
  <si>
    <t>формат А4, плотность 80г/м2, 21х29,5 см</t>
  </si>
  <si>
    <t>ксероксная А4 80г/м2</t>
  </si>
  <si>
    <t>пачка</t>
  </si>
  <si>
    <t>17.12.13.40.10.00.00.50.1</t>
  </si>
  <si>
    <t>формат А3, плотность 80г/м2, 420мм</t>
  </si>
  <si>
    <t>ксероксная А3 80г/м2</t>
  </si>
  <si>
    <t>20.59.42.00.00.30.20.10.1</t>
  </si>
  <si>
    <t>Депрессант</t>
  </si>
  <si>
    <t>10.51.11.00.00.00.13.50.1</t>
  </si>
  <si>
    <t>Молоко</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</si>
  <si>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t>
  </si>
  <si>
    <t>Молоко несгущенное и неподслащенное</t>
  </si>
  <si>
    <t>Литр (куб. дм.)</t>
  </si>
  <si>
    <t>113 Т</t>
  </si>
  <si>
    <t>114 Т</t>
  </si>
  <si>
    <t>115 Т</t>
  </si>
  <si>
    <t>116 Т</t>
  </si>
  <si>
    <t>117 Т</t>
  </si>
  <si>
    <t>118 Т</t>
  </si>
  <si>
    <t>119 Т</t>
  </si>
  <si>
    <t>ноябрь-декабрь 2013г</t>
  </si>
  <si>
    <t>30% предоплата</t>
  </si>
  <si>
    <t>казахстанское содержание 2013 год</t>
  </si>
  <si>
    <t>959-12/ доп 4</t>
  </si>
  <si>
    <t>ТОО "Спецпроект универсал"</t>
  </si>
  <si>
    <t>5-2 Т</t>
  </si>
  <si>
    <t>6-2 Т</t>
  </si>
  <si>
    <t>8-2 Т</t>
  </si>
  <si>
    <t>7-2 Т</t>
  </si>
  <si>
    <t>9-2 Т</t>
  </si>
  <si>
    <t>10-2 Т</t>
  </si>
  <si>
    <t>11-2 Т</t>
  </si>
  <si>
    <t>12-2 Т</t>
  </si>
  <si>
    <t>14-2 Т</t>
  </si>
  <si>
    <t>15-2 Т</t>
  </si>
  <si>
    <t xml:space="preserve"> </t>
  </si>
  <si>
    <t>16-2 Т</t>
  </si>
  <si>
    <t>17-2 Т</t>
  </si>
  <si>
    <t>18-2 Т</t>
  </si>
  <si>
    <t>19-2 Т</t>
  </si>
  <si>
    <t>20-2 Т</t>
  </si>
  <si>
    <t>21-2 Т</t>
  </si>
  <si>
    <t>22-2 Т</t>
  </si>
  <si>
    <t>23-2 Т</t>
  </si>
  <si>
    <t>24-2 Т</t>
  </si>
  <si>
    <t>25-2 Т</t>
  </si>
  <si>
    <t>26-2 Т</t>
  </si>
  <si>
    <t>27-2 Т</t>
  </si>
  <si>
    <t>28-2 Т</t>
  </si>
  <si>
    <t>29-2 Т</t>
  </si>
  <si>
    <t>33-2 Т</t>
  </si>
  <si>
    <t>34-2 Т</t>
  </si>
  <si>
    <t>35-2 Т</t>
  </si>
  <si>
    <t>36-2 Т</t>
  </si>
  <si>
    <t>49-4 Т</t>
  </si>
  <si>
    <t>44-2 Т</t>
  </si>
  <si>
    <t>45-2 Т</t>
  </si>
  <si>
    <t>120 Т</t>
  </si>
  <si>
    <t>121 Т</t>
  </si>
  <si>
    <t>122 Т</t>
  </si>
  <si>
    <t>123 Т</t>
  </si>
  <si>
    <t>124 Т</t>
  </si>
  <si>
    <t>125 Т</t>
  </si>
  <si>
    <t>126 Т</t>
  </si>
  <si>
    <t>127 Т</t>
  </si>
  <si>
    <t>128 Т</t>
  </si>
  <si>
    <t>129 Т</t>
  </si>
  <si>
    <t>130 Т</t>
  </si>
  <si>
    <t>131 Т</t>
  </si>
  <si>
    <t>132 Т</t>
  </si>
  <si>
    <t>133 Т</t>
  </si>
  <si>
    <t>134 Т</t>
  </si>
  <si>
    <t>28.14.20.18.00.00.00.05.1</t>
  </si>
  <si>
    <t>Прокладка</t>
  </si>
  <si>
    <t>Прокладка спирально- навитая межфланцевая</t>
  </si>
  <si>
    <t>СНП на 20-Е-001 1240х1114х1210№ чертежа СНП 007-09</t>
  </si>
  <si>
    <t>Прокладка завальцованная на 20-Е-001 1090х10х13 № чертежа СНП 011</t>
  </si>
  <si>
    <t>СНП на 20-Е-001 1240х1114х1210 с перегородкой № чертежа СНП 016-16</t>
  </si>
  <si>
    <t>Прокладка спирально-навитая RF Gr/316L ANSI GIA 30"-300#, ASME B 16.20 / ANSI B 16.50</t>
  </si>
  <si>
    <t>Прокладка спирально-навитая RF Gr/316L ANSI GIA 30"-900#, ASME B 16.20 / ANSI B 16.50</t>
  </si>
  <si>
    <t>СНП RF Gr/316L ANSI GIA 30" 600#</t>
  </si>
  <si>
    <t>СНП 11-E-004, 988*963*912*864*4.5мм</t>
  </si>
  <si>
    <t>СНП 11-E-004, 888*863*812*764*4.5мм</t>
  </si>
  <si>
    <t>СНП 988*963*912*864*10*4.5мм</t>
  </si>
  <si>
    <t>СНП 868*843*792*764*10*10*10*4.5мм</t>
  </si>
  <si>
    <t>СНП 888*863*812*784*10*10*10*4.5мм</t>
  </si>
  <si>
    <t>СНП на 11-Е-001 988х963х912х864 № чертежаDK2003-069-002</t>
  </si>
  <si>
    <t xml:space="preserve"> завальцованная на 11-Е-004 740х714 № чертежа DK2003-0073-002</t>
  </si>
  <si>
    <t>СНП 1½" СL 3/600</t>
  </si>
  <si>
    <t>СНП 304FG 560х 600х650х700х4</t>
  </si>
  <si>
    <t>25.10.2012/26.10.2012</t>
  </si>
  <si>
    <t>394 от 27.11.2013</t>
  </si>
  <si>
    <t>ТОО Респект Астана</t>
  </si>
  <si>
    <t>ТОО Интертек Интернэшинэл Казахстан</t>
  </si>
  <si>
    <t>ТОО АВЕ&amp;К</t>
  </si>
  <si>
    <t>ТОО ЖайыкСтройИнжиниринг</t>
  </si>
  <si>
    <t>249 от 26.08.2013</t>
  </si>
  <si>
    <t>485п от 23.08.2013</t>
  </si>
  <si>
    <t>282 от 17.09.2013/ 394 от 27.11.2013</t>
  </si>
  <si>
    <t>282 от 17.09.2013</t>
  </si>
  <si>
    <t>57-1 Т</t>
  </si>
  <si>
    <t>57-2 Т</t>
  </si>
  <si>
    <t>хлопчатобумажные  с накладками из брезентовой ткани ГОСТ 12.4.010-75</t>
  </si>
  <si>
    <t>58-1 Т</t>
  </si>
  <si>
    <t>хлопчатобумажные  с накладками из брезентовой ткани ГОСТ 12.4.010-76</t>
  </si>
  <si>
    <t>декабрь</t>
  </si>
  <si>
    <t>59-1 Т</t>
  </si>
  <si>
    <t>59-2 Т</t>
  </si>
  <si>
    <t>60-1 Т</t>
  </si>
  <si>
    <t>60-2 Т</t>
  </si>
  <si>
    <t>61-1 Т</t>
  </si>
  <si>
    <t>61-2 Т</t>
  </si>
  <si>
    <t>62-1 Т</t>
  </si>
  <si>
    <t>62-2 Т</t>
  </si>
  <si>
    <t>58-2 Т</t>
  </si>
  <si>
    <t>373-12/ доп согл 1</t>
  </si>
  <si>
    <t>410 от 06.12.2013</t>
  </si>
  <si>
    <t>23.04.2012/19.12.2013</t>
  </si>
  <si>
    <t>119-1 Т</t>
  </si>
  <si>
    <t xml:space="preserve">дополнительное соглашени к договру </t>
  </si>
  <si>
    <t xml:space="preserve">сумма договора 2011-2012 гг 5 208 912 674 тенге с НДС </t>
  </si>
  <si>
    <t>ТОО "integrator"</t>
  </si>
  <si>
    <t>ТОО«Новус Силинг Каспиан»</t>
  </si>
  <si>
    <t>спиральнонавитые прокладки</t>
  </si>
  <si>
    <t>Спирально-навитая прокладка</t>
  </si>
  <si>
    <t>11-2 У</t>
  </si>
  <si>
    <t>«Молоко»</t>
  </si>
  <si>
    <t>ТОО «Первомайский»</t>
  </si>
  <si>
    <t>литр</t>
  </si>
  <si>
    <t>ТОО "Caspain Constractors Trust"</t>
  </si>
  <si>
    <t>895-12/доп 4</t>
  </si>
  <si>
    <t>килограмм</t>
  </si>
  <si>
    <t>Промперевозки</t>
  </si>
  <si>
    <t>21 У</t>
  </si>
  <si>
    <t>77.39.11.23.11.00.00</t>
  </si>
  <si>
    <t>Услуги по аренде грузовых вагонов-цистерн</t>
  </si>
  <si>
    <t>Краткосрочная, среднесрочная или долгосрочная аренда (прокат) грузовых вагонов-цистерн</t>
  </si>
  <si>
    <t>г.Атырау, ул.Зейноллы Кабдолова 1, здание заводоуправления ТОО АНПЗ</t>
  </si>
  <si>
    <t>100% предоплата</t>
  </si>
  <si>
    <t>Услуга оператора вагонов</t>
  </si>
  <si>
    <t>АО Казтемиртранс</t>
  </si>
  <si>
    <t>5 от 14.01.2013</t>
  </si>
  <si>
    <t>49-5 Т</t>
  </si>
  <si>
    <t>103-2 Т</t>
  </si>
  <si>
    <t>107-2 Т</t>
  </si>
  <si>
    <t>108-2 Т</t>
  </si>
  <si>
    <t>109-2 Т</t>
  </si>
  <si>
    <t>112-2 Т</t>
  </si>
  <si>
    <t>63-3 Т</t>
  </si>
  <si>
    <t>1,9,14,16,17,19</t>
  </si>
  <si>
    <t>64-3 Т</t>
  </si>
  <si>
    <t>65-3 Т</t>
  </si>
  <si>
    <t>66-3 Т</t>
  </si>
  <si>
    <t>67-3 Т</t>
  </si>
  <si>
    <t>68-3 Т</t>
  </si>
  <si>
    <t>69-3 Т</t>
  </si>
  <si>
    <t>70-3 Т</t>
  </si>
  <si>
    <t>71-3 Т</t>
  </si>
  <si>
    <t>72-3 Т</t>
  </si>
  <si>
    <t>73-3 Т</t>
  </si>
  <si>
    <t>74-3 Т</t>
  </si>
  <si>
    <t>75-3 Т</t>
  </si>
  <si>
    <t>76-3 Т</t>
  </si>
  <si>
    <t>77-2 Т</t>
  </si>
  <si>
    <t>81-2 Т</t>
  </si>
  <si>
    <t>114-1 Т</t>
  </si>
  <si>
    <t>25 от 23.01.2014</t>
  </si>
  <si>
    <t>29.12.2010/29.04.2010/ 01.02.2012/ 27.04.2012/30.12.2013/23.01.2014</t>
  </si>
  <si>
    <t>1350-10/ доп 1/ доп2/ доп 3/доп 4/доп 5</t>
  </si>
  <si>
    <t>29 от 23.01.2014</t>
  </si>
  <si>
    <t>№ 32 от 24.01.2014</t>
  </si>
  <si>
    <t>594-13</t>
  </si>
  <si>
    <t>1197-13</t>
  </si>
  <si>
    <t>1198-13</t>
  </si>
  <si>
    <t>115-1 Т</t>
  </si>
  <si>
    <t>2014 года</t>
  </si>
  <si>
    <t>2014 г</t>
  </si>
  <si>
    <t>2014г</t>
  </si>
  <si>
    <t>Сумма договора  2014 год</t>
  </si>
  <si>
    <t>Компания Sinopec Engineering  Китай</t>
  </si>
  <si>
    <t>Разница между Планом и Договором 2014 год</t>
  </si>
  <si>
    <t>Разница между Планом и Договором 2013 год</t>
  </si>
  <si>
    <t>19-3 Т</t>
  </si>
  <si>
    <t>14,16,17</t>
  </si>
  <si>
    <t>82-2 Т</t>
  </si>
  <si>
    <t>каз сод</t>
  </si>
  <si>
    <t>75 от 17.02.2014</t>
  </si>
  <si>
    <t>7-2 Р</t>
  </si>
  <si>
    <t>15 Р</t>
  </si>
  <si>
    <t>16 Р</t>
  </si>
  <si>
    <t>17 Р</t>
  </si>
  <si>
    <t>42.21.23.13.11.00.00</t>
  </si>
  <si>
    <t>Работы строительные по ремонту систем водоочистки</t>
  </si>
  <si>
    <t>Работы строительные по ремонту и реконструкции систем водоочистки</t>
  </si>
  <si>
    <t>СМР. ПНР. Реконструкция установки механические очистные сооружения (МОС) с внедрением передовых технологии.</t>
  </si>
  <si>
    <t>Работы строительные по ремонту установок по переработке сточных вод</t>
  </si>
  <si>
    <t>Работы строительные по ремонту и реконструкции установок по переработке сточных вод</t>
  </si>
  <si>
    <t>СМР. ПНР. Строительство установки обессоливания и охлаждения биологический очищенной сточной воды на установке БОСВ.</t>
  </si>
  <si>
    <t>Работы строительные по устройству установок по переработке сточных вод</t>
  </si>
  <si>
    <t>Комплекс работ строительных по устройству и возведению установок по переработке сточных вод</t>
  </si>
  <si>
    <t>СМР. ПНР.Строительство градирни на очистных сооружениях сточной воды УЗК.</t>
  </si>
  <si>
    <t>авансовый платеж - 30%, оставшаяся часть в течении 30 рабочих дней с момента подписания акта приема - выполненных работ.</t>
  </si>
  <si>
    <t>июль-август 2014г.</t>
  </si>
  <si>
    <t>8-2 У</t>
  </si>
  <si>
    <t>22 У</t>
  </si>
  <si>
    <t>23 У</t>
  </si>
  <si>
    <t>24 У</t>
  </si>
  <si>
    <t>25 У</t>
  </si>
  <si>
    <t>26 У</t>
  </si>
  <si>
    <t>27 У</t>
  </si>
  <si>
    <t>Авторский надзор. Реконструкция установки механические очистные сооружения (МОС) с внедрением передовых технологии.</t>
  </si>
  <si>
    <t>Технический надзор. Реконструкция установки механические очистные сооружения (МОС) с внедрением передовых технологии.</t>
  </si>
  <si>
    <t>Авторский надзор. Строительство установки обессоливания и охлаждения биологический очищенной сточной воды на установке БОСВ.</t>
  </si>
  <si>
    <t>Технический надзор. Строительство установки обессоливания и охлаждения биологический очищенной сточной воды на установке БОСВ.</t>
  </si>
  <si>
    <t>Авторский надзор. Строительство градирни на очистных сооружениях сточной воды УЗК.</t>
  </si>
  <si>
    <t>Технический надзор. Строительство градирни на очистных сооружениях сточной воды УЗК.</t>
  </si>
  <si>
    <t>20-1 У</t>
  </si>
  <si>
    <t>19-13/доп№1( увеличение на 4392000 из 2014г.)доп№2(увеличение на 4392000)доп№3(увеличение на 4392000)</t>
  </si>
  <si>
    <t>89 от 24.02.2014</t>
  </si>
  <si>
    <t>364 от 11.11.2013/ 92 от 25.02.2014</t>
  </si>
  <si>
    <t>ТОО «Kagaz Shahary SEZ»</t>
  </si>
  <si>
    <t>115-2 Т</t>
  </si>
  <si>
    <t>117 от 17.03.2014</t>
  </si>
  <si>
    <t>Деэмульгатор СТ ТОО 38626239-25-2007 типа Атырау</t>
  </si>
  <si>
    <t>ТОО "Рауан Налко!</t>
  </si>
  <si>
    <t>28 У</t>
  </si>
  <si>
    <t>69.10.19.22.00.00.00</t>
  </si>
  <si>
    <t>Услуги юридические</t>
  </si>
  <si>
    <t>Услуги по  проведению экспертиз проектов  международных договоров</t>
  </si>
  <si>
    <t>Услуги юридических консультантов Экспортно-Импортного Банка Китая, предусмотренные условиями Договора о предоставлении покупательского кредита №BLA201201 от 06.06.2012г.</t>
  </si>
  <si>
    <t>апрель</t>
  </si>
  <si>
    <t>РК г. Атырау Зейноллы Кабдолова, 1, здание заводоуправления ТОО "АНПЗ"</t>
  </si>
  <si>
    <t>в течении 30 рабочих дней с момента выставления счета на оплату</t>
  </si>
  <si>
    <t>483-14</t>
  </si>
  <si>
    <t>180 от 04.04.2014</t>
  </si>
  <si>
    <t>14.12.30.00.00.80.11.10.1</t>
  </si>
  <si>
    <t>1,14,16,17</t>
  </si>
  <si>
    <t>1,5,6</t>
  </si>
  <si>
    <t>1,6,14,16,17</t>
  </si>
  <si>
    <t>1,4,5,6</t>
  </si>
  <si>
    <t>1,14,15,16,17</t>
  </si>
  <si>
    <t>1,9,14,15,16,17</t>
  </si>
  <si>
    <t>1,3,4,5,6</t>
  </si>
  <si>
    <t>1,15,16,17</t>
  </si>
  <si>
    <t>1,6,9</t>
  </si>
  <si>
    <t>1,6,9,15,16,17</t>
  </si>
  <si>
    <t>1,9,14,15,16,17,19</t>
  </si>
  <si>
    <t>1,14,16,17,19</t>
  </si>
  <si>
    <t>14,16,17,19</t>
  </si>
  <si>
    <t>1,14,15,16,17,19</t>
  </si>
  <si>
    <t>1,7,9</t>
  </si>
  <si>
    <t>1,4,5,6,12</t>
  </si>
  <si>
    <t>1,4,5,6,9</t>
  </si>
  <si>
    <t>1,4,5,6,9,12,19</t>
  </si>
  <si>
    <t>1,4,5,6,9,12,18,19</t>
  </si>
  <si>
    <t>1,4,5,6,12,18</t>
  </si>
  <si>
    <t>1,16,17</t>
  </si>
  <si>
    <t>477-12</t>
  </si>
  <si>
    <t xml:space="preserve">Baker &amp; McKenzie </t>
  </si>
  <si>
    <t>15-1 Р</t>
  </si>
  <si>
    <t>16-1 Р</t>
  </si>
  <si>
    <t>17-1 Р</t>
  </si>
  <si>
    <t>243 от 30.04.2014</t>
  </si>
  <si>
    <t>ТОО «ТУЗ»</t>
  </si>
  <si>
    <t>259 от 12.05.2014</t>
  </si>
  <si>
    <t>9-2 Р</t>
  </si>
  <si>
    <t>10-2 Р</t>
  </si>
  <si>
    <t>5-2 У</t>
  </si>
  <si>
    <t>6-3 У</t>
  </si>
  <si>
    <t>10-2 У</t>
  </si>
  <si>
    <t>15-2 У</t>
  </si>
  <si>
    <t>16-2 У</t>
  </si>
  <si>
    <t>17-2 У</t>
  </si>
  <si>
    <t>18-2 У</t>
  </si>
  <si>
    <t>18 Р</t>
  </si>
  <si>
    <t>71.12.17.10.00.00.00</t>
  </si>
  <si>
    <t>Работы инженерные по проектированию предприятий промышленных и процессов технологических</t>
  </si>
  <si>
    <t>Проектно-изыскательские работы по разработке проекта на строительство комплекса глубокой переработки нефти</t>
  </si>
  <si>
    <t>Авансовый платеж 29%, оставшаяся часть по факту за каждый этап выполненных работ</t>
  </si>
  <si>
    <t xml:space="preserve">февраль-март </t>
  </si>
  <si>
    <t xml:space="preserve">январь </t>
  </si>
  <si>
    <t xml:space="preserve">сентябрь </t>
  </si>
  <si>
    <t>июль-август</t>
  </si>
  <si>
    <t>октябрь</t>
  </si>
  <si>
    <t>март-апрель</t>
  </si>
  <si>
    <t xml:space="preserve">декабрь </t>
  </si>
  <si>
    <t>2011-2013</t>
  </si>
  <si>
    <t>2008-2012</t>
  </si>
  <si>
    <t>2013-2015</t>
  </si>
  <si>
    <t>3,4,5</t>
  </si>
  <si>
    <t>15-2 Р</t>
  </si>
  <si>
    <t>16-2 Р</t>
  </si>
  <si>
    <t>ноябрь-декабрь 2014г.</t>
  </si>
  <si>
    <t>17-2 Р</t>
  </si>
  <si>
    <t>22-1 У</t>
  </si>
  <si>
    <t>23-1 У</t>
  </si>
  <si>
    <t>24-1 У</t>
  </si>
  <si>
    <t>25-1 У</t>
  </si>
  <si>
    <t>26-1 У</t>
  </si>
  <si>
    <t>27-1 У</t>
  </si>
  <si>
    <t>апрель 2014г.</t>
  </si>
  <si>
    <t>297 от 29.05.2014</t>
  </si>
  <si>
    <t>2-2 Р</t>
  </si>
  <si>
    <t>33.20.42.12.10.05.00</t>
  </si>
  <si>
    <t>Работы по установке, монтажу и пуско-наладке программно-аппаратного комплекса</t>
  </si>
  <si>
    <t>6-2 Р</t>
  </si>
  <si>
    <t>ТОО АНПЗ</t>
  </si>
  <si>
    <t>7-3 Р</t>
  </si>
  <si>
    <t>8-2 Р</t>
  </si>
  <si>
    <t>11-2 Р</t>
  </si>
  <si>
    <t>12-2 Р</t>
  </si>
  <si>
    <t>3-1 Р</t>
  </si>
  <si>
    <t>13-1 Р</t>
  </si>
  <si>
    <t>14-1 Р</t>
  </si>
  <si>
    <t>23.04.2012/ 16.06.2014</t>
  </si>
  <si>
    <t>2481 от 16.06.2014</t>
  </si>
  <si>
    <t>114-2 Т</t>
  </si>
  <si>
    <t>июнь-июль 2014 г.</t>
  </si>
  <si>
    <t>9,15,16,17</t>
  </si>
  <si>
    <t>№ 351 от 27.06.2014</t>
  </si>
  <si>
    <t>ОТБиОТ</t>
  </si>
  <si>
    <t>ОГП</t>
  </si>
  <si>
    <t>УТР</t>
  </si>
  <si>
    <t>ОТИЗ</t>
  </si>
  <si>
    <t>АСУП</t>
  </si>
  <si>
    <t>Пресслужба</t>
  </si>
  <si>
    <t>ОТН</t>
  </si>
  <si>
    <t>ПКЦ</t>
  </si>
  <si>
    <t>84.25.11.12.00.00.00</t>
  </si>
  <si>
    <t>74.90.21.16.20.00.00</t>
  </si>
  <si>
    <t>84.24.19.22.10.00.00</t>
  </si>
  <si>
    <t>86.90.19.19.00.00.00</t>
  </si>
  <si>
    <t>69.20.24.10.00.00.00</t>
  </si>
  <si>
    <t>62.03.12.10.10.00.00</t>
  </si>
  <si>
    <t>58.19.10.10.10.10.00</t>
  </si>
  <si>
    <t>43.22.12.20.13.10.00</t>
  </si>
  <si>
    <t>74.90.21.98.20.15.00</t>
  </si>
  <si>
    <t>29 У</t>
  </si>
  <si>
    <t>30 У</t>
  </si>
  <si>
    <t>31 У</t>
  </si>
  <si>
    <t>32 У</t>
  </si>
  <si>
    <t>33 У</t>
  </si>
  <si>
    <t>34 У</t>
  </si>
  <si>
    <t>35 У</t>
  </si>
  <si>
    <t>36 У</t>
  </si>
  <si>
    <t>37 У</t>
  </si>
  <si>
    <t>38 У</t>
  </si>
  <si>
    <t>39 У</t>
  </si>
  <si>
    <t>Услуги профессиональной аварийно-спасательной службы</t>
  </si>
  <si>
    <t>Услуги по организации метрологического обеспечения  средств измерений</t>
  </si>
  <si>
    <t>Услуги по организации и обеспечению контрольно-пропускного режима</t>
  </si>
  <si>
    <t>Услуги по медицинскому осмотру персонала, включая предварительные, периодические и внеочередные (внеплановые) осмотры</t>
  </si>
  <si>
    <t>Услуги бухгалтерские по заработной плате</t>
  </si>
  <si>
    <t>Услуги по управлению IT-инфраструктурой</t>
  </si>
  <si>
    <t>Услуги по исследованию вентиляционных установок</t>
  </si>
  <si>
    <t>Услуги профессиональные, технические и коммерческие прочие, не включенные в другие группировки</t>
  </si>
  <si>
    <t xml:space="preserve">Услуги по разработке проектно-сметной документации </t>
  </si>
  <si>
    <t>Услуги по обеспечению пожарной охраны и выполнению аварийно-спасательных работ на объектах ТОО "АНПЗ".</t>
  </si>
  <si>
    <t xml:space="preserve">ежемесячно по факту оказания услуг в течении 30 рабочих дней с момента подписания акта приемки </t>
  </si>
  <si>
    <t>Услуги по метрологическому обеспечению производства и поверке средств измерений</t>
  </si>
  <si>
    <t>Контроль и учет рабочего времени</t>
  </si>
  <si>
    <t>оплата производится по факту в течении 30 рабочих дней с момента подписания  акта приема передачи оказанных услуг</t>
  </si>
  <si>
    <t>Услуги по медицинскому осмотру персонала, включая предварительные, периодические и  внеочередные (внеплановые) осмотры</t>
  </si>
  <si>
    <t>Оказания медицинских услуг</t>
  </si>
  <si>
    <t>Услуги бухгалтерские по выплате, расчету заработной платы</t>
  </si>
  <si>
    <t>Услуги по расчету с персоналом</t>
  </si>
  <si>
    <t>ежемесячно по факту</t>
  </si>
  <si>
    <t>Предоставление услуг по управлению, обслуживанию инфраструктуры информационных и компьютерных технологий (IT – аутсорсинг)</t>
  </si>
  <si>
    <t>Услуги по техническому обслуживанию IT-систем</t>
  </si>
  <si>
    <t xml:space="preserve">Выполнение комплекса мероприятий по оказанию услуг по изданию двуязычной (государственный и русский яз.) еженедельной корпоративной газеты "Новатор". Газета 8-ми полосная, 4 страницы черно-белые, 4 страницы-цветные. Выход газеты - до 10.00. каждой пятницы, исключая праздничные дни, подпадающие на пятницу.  </t>
  </si>
  <si>
    <t>июнь-июль 2014</t>
  </si>
  <si>
    <t>6% предоплаты ежеквартально, оставшаяся сумма по факту ежемесячно.</t>
  </si>
  <si>
    <t>Исследование  вентиляционных установок  на предмет эффективной работы</t>
  </si>
  <si>
    <t>Оказание услуг по вентиляционным системам</t>
  </si>
  <si>
    <t>июль   2014 год</t>
  </si>
  <si>
    <t>услуга</t>
  </si>
  <si>
    <t>ОП</t>
  </si>
  <si>
    <t>«Оказание услуг по нормативно - техническому сопровождению обеспечения легитимного функционирования предприятия и готовности производимой продукции к отгрузке в требуемом для Заказчика (ТОО «АНПЗ») объеме и выполнением всех необходимых для этого работ»</t>
  </si>
  <si>
    <t>Услуги по разработке проектно-сметной документации  по капитальному ремонту  технологических установок,   модернизации, реконструкции  и техническому  перевооружению обьектов нефтеперерабатывающего завода. Разработка проектно-сметной документации: 1. выпуск рабочих чертежей  для согласования с заказчиком; 2. Копирование в несколько экземпляров согласованных с заказчиком рабочей документации. Услуги по копированию и сканированию техничесской и иной документации.</t>
  </si>
  <si>
    <t>ежемесячно на основании счета на оплату согласно договора</t>
  </si>
  <si>
    <t>Услуги по изданию корпоративной газеты</t>
  </si>
  <si>
    <t>77.11.10.13.00.00.00</t>
  </si>
  <si>
    <t>Услуги по транспортному обслуживанию служебным автотранспортом</t>
  </si>
  <si>
    <t>356 от 30.06.2014</t>
  </si>
  <si>
    <t>352 от 27.06.2014</t>
  </si>
  <si>
    <t>358 от 30.06.2014</t>
  </si>
  <si>
    <t>363 от 30.06.2014</t>
  </si>
  <si>
    <t>357 от 30.06.2014</t>
  </si>
  <si>
    <t>359 от 30.06.2014</t>
  </si>
  <si>
    <t>360 от 30.06.2014</t>
  </si>
  <si>
    <t>361 от 30.06.2014</t>
  </si>
  <si>
    <t>362 от 30.06.2014</t>
  </si>
  <si>
    <t>364 от 30.06.2014</t>
  </si>
  <si>
    <t>1107-12/ доп.соглашение №1 срок простоя вагонов на станциях, оплата простоя вагонов по тарифам/ доп.соглашение №2(продление срока договора до 31.12.2014 г.) соглашение о расторжении договора</t>
  </si>
  <si>
    <t>14.12.2012/ 15.04.2013/27.01.2014/16.06.2014</t>
  </si>
  <si>
    <t>381 от 09.07.2014</t>
  </si>
  <si>
    <t>383 от 09.07.2014</t>
  </si>
  <si>
    <t>5-3 У</t>
  </si>
  <si>
    <t>ОКиО</t>
  </si>
  <si>
    <t>ОМТС</t>
  </si>
  <si>
    <t>БиОТ</t>
  </si>
  <si>
    <t>Проперевозки</t>
  </si>
  <si>
    <t>Всего</t>
  </si>
  <si>
    <t>ДОП. ОМТС 2014 года</t>
  </si>
  <si>
    <t>ДОП. ОКиО 2014 года</t>
  </si>
  <si>
    <t>ДОП БиОТ</t>
  </si>
  <si>
    <t>57-3 Т</t>
  </si>
  <si>
    <t>57-4 Т</t>
  </si>
  <si>
    <t>15,16,17</t>
  </si>
  <si>
    <t>58-3 Т</t>
  </si>
  <si>
    <t>58-4 Т</t>
  </si>
  <si>
    <t>59-3 Т</t>
  </si>
  <si>
    <t>59-4 Т</t>
  </si>
  <si>
    <t>60-3 Т</t>
  </si>
  <si>
    <t>60-4 Т</t>
  </si>
  <si>
    <t>61-3 Т</t>
  </si>
  <si>
    <t>61-4 Т</t>
  </si>
  <si>
    <t>62-3 Т</t>
  </si>
  <si>
    <t>62-4 Т</t>
  </si>
  <si>
    <t>391 от 16.07.2014</t>
  </si>
  <si>
    <t>394 от 18.07.2014</t>
  </si>
  <si>
    <t>31.03.2014/23.07.2014</t>
  </si>
  <si>
    <t>доп согл 2 к дог 372-12</t>
  </si>
  <si>
    <t>для защиты от механических воздействий, тип Б ГОСТ 12.4.010-74</t>
  </si>
  <si>
    <t>для защиты от механических воздействий, тип Б ГОСТ 12.4.010-76</t>
  </si>
  <si>
    <t>для защиты от повышенных температур, тип Б ГОСТ 12.4.010-74</t>
  </si>
  <si>
    <t xml:space="preserve"> ТОО «Высотремстрой»</t>
  </si>
  <si>
    <t>30-1 У</t>
  </si>
  <si>
    <t>35-1 У</t>
  </si>
  <si>
    <t xml:space="preserve"> ИП «АЙZА-СЕРВИС»</t>
  </si>
  <si>
    <t>комплекс мероприятий по оказанию услуг по изданию двуязычной (на государственном и русском языках) еженедельной корпоративной газеты "Новатор"</t>
  </si>
  <si>
    <t>ИП MEDYAGROUP</t>
  </si>
  <si>
    <t>слуги по метрологическому обеспечению производства и поверке средств измерений (СИ)</t>
  </si>
  <si>
    <t>Товарищество с ограниченной ответственностью «Институт нефтегазового инжиниринга и информационных технологий КБТУ»</t>
  </si>
  <si>
    <t>ИП «ИНФОРМТЭК»</t>
  </si>
  <si>
    <t xml:space="preserve">Аутсорсинг IT </t>
  </si>
  <si>
    <t>ТОО «Институт инжиниринга и информационных технологий КБТУ»</t>
  </si>
  <si>
    <t>Услуги по обеспечению пожарной охраны и выполнению аварийно-спасательных работ на объектах ТОО "АНПЗ"</t>
  </si>
  <si>
    <t>АО "Өрт сөндіруші"</t>
  </si>
  <si>
    <t>ТОО «ИНЖИНИРИНГОВАЯ КОМПАНИЯ «КАЗГИПРОНЕФТЕТРАНС»</t>
  </si>
  <si>
    <t>утепленные, двухпалые</t>
  </si>
  <si>
    <t>Рукавицы специальные</t>
  </si>
  <si>
    <t>для защиты от повышенных температур, тип Б, ГОСТ 12.4.010-75</t>
  </si>
  <si>
    <t>для защиты от механических воздействий, тип Б, ГОСТ 12.4.010-75</t>
  </si>
  <si>
    <t>Услуги по медицинскому осмотру персонала, включая предварительные, периодические и внеочередные (внеплановые) осмотры, указанный в приложении №2 к настоящему договору (далее – техническая спецификация)</t>
  </si>
  <si>
    <t>ТОО «Медикер»</t>
  </si>
  <si>
    <t>1151-14</t>
  </si>
  <si>
    <t>1152-14</t>
  </si>
  <si>
    <t>ИП "Джакумбаев"</t>
  </si>
  <si>
    <t>ТОО «Транс – Ойл ББ»</t>
  </si>
  <si>
    <t>ТОО "ИНЖИНИРИНГОВАЯ КОМПАНИЯ "КАЗГИПРОНЕФТЕТРАНС"</t>
  </si>
  <si>
    <t>5-4 У</t>
  </si>
  <si>
    <t>29-1 У</t>
  </si>
  <si>
    <t>32-1 У</t>
  </si>
  <si>
    <t>30-2 У</t>
  </si>
  <si>
    <t>35-2 У</t>
  </si>
  <si>
    <t>900-11/допп согл 4/ доп согл 5 продл срока/доп 6/ доп 7 от 07.08.2014</t>
  </si>
  <si>
    <t>1443-11/доп 4/ доп согл 5/ доп 6</t>
  </si>
  <si>
    <t>29.12.2012/31.12.2014/ 18.07.2014/ 07.08.2014</t>
  </si>
  <si>
    <t>421 от 04.08.2014</t>
  </si>
  <si>
    <t>421 от 08.08.2014</t>
  </si>
  <si>
    <t>1153-14/доп согл 1</t>
  </si>
  <si>
    <t>30.07.2014/13.08.2014</t>
  </si>
  <si>
    <t>435 от 19.08.2014</t>
  </si>
  <si>
    <t>Известь комовую негашеную строительную 2 сорта ГОСТ 9179-77</t>
  </si>
  <si>
    <t>ТОО «Стройдеталь»</t>
  </si>
  <si>
    <t>10-3 У</t>
  </si>
  <si>
    <t>491 от 03.10.2014</t>
  </si>
  <si>
    <t>ТОО «Проектный институт «Промстройпроект»</t>
  </si>
  <si>
    <t>100-2 Т</t>
  </si>
  <si>
    <t>101-2 Т</t>
  </si>
  <si>
    <t>102-2 Т</t>
  </si>
  <si>
    <t>104-2 Т</t>
  </si>
  <si>
    <t>105-2 Т</t>
  </si>
  <si>
    <t>106-2 Т</t>
  </si>
  <si>
    <t>1,9,14,16,17</t>
  </si>
  <si>
    <t>110-2 Т</t>
  </si>
  <si>
    <t>111-2 Т</t>
  </si>
  <si>
    <t>Канцелярия</t>
  </si>
  <si>
    <t>40 У</t>
  </si>
  <si>
    <t>82.19.13.05.10.10.00</t>
  </si>
  <si>
    <t xml:space="preserve">Услуги по набору текста на компьютере </t>
  </si>
  <si>
    <t xml:space="preserve">Формирование внутренних документов в электронной системе документооборота, набор текста на компьютере на казахском  языке, услуги по подготовке документов.   </t>
  </si>
  <si>
    <t>41 У</t>
  </si>
  <si>
    <t xml:space="preserve">Формирование внутренних документов в электронной системе документооборота, набор текста на компьютере на русском языке. </t>
  </si>
  <si>
    <t>10.10.2013/05.11.2014</t>
  </si>
  <si>
    <t>01.08.2014/01.10.2014/28.11.2014</t>
  </si>
  <si>
    <t>1012-13/доп.согл № 1 (уменьш. объема)/ доп.согл.№ 2 (сокращ.объема)</t>
  </si>
  <si>
    <t>22.09.2010/ доп 3?/ 22.01.2014/ 08.07.2014</t>
  </si>
  <si>
    <t>986-10/доп согл 3/ доп согл 4/ доп 5/ доп 6</t>
  </si>
  <si>
    <t>40-1 У</t>
  </si>
  <si>
    <t>ООП</t>
  </si>
  <si>
    <t>81.10.10.10.00.00.00</t>
  </si>
  <si>
    <t>Услуги по комплексному обслуживанию объектов</t>
  </si>
  <si>
    <t>Комплексное обслуживание объектов (общая уборка интерьера, вывоз мусора, обеспечение охраны и безопасности, услуги почты, прачечной)</t>
  </si>
  <si>
    <t>Услуги по комплексному обслуживанию объектов (Обслуживания полигона захоронения отходов производства, пруда-испарителя левобережной части г. Атырау, канала нормативно-очищенных стоков завода, техническое обслуживание и чистка магистральных промышленных канализации завода)</t>
  </si>
  <si>
    <t>г. Атырау, ТОО АНПЗ</t>
  </si>
  <si>
    <t>по факту течении 30 рабочих дней со дня подписания акта приема выполненных услуг</t>
  </si>
  <si>
    <t>42 У</t>
  </si>
  <si>
    <t>135 Т</t>
  </si>
  <si>
    <t>136 Т</t>
  </si>
  <si>
    <t>20.13.25.00.00.10.00.40.1</t>
  </si>
  <si>
    <t>Гидроксид натрия (натр едкий, сода каустическая)</t>
  </si>
  <si>
    <t>марки РД, второй сорт, 44,0% ГОСТ 2263-79</t>
  </si>
  <si>
    <t>Сода каустическая- едкий натр марка РД  в пересчете на 100 %,  ГОСТ 2263-79 изм. 1,3</t>
  </si>
  <si>
    <t>январь-февраль 2015</t>
  </si>
  <si>
    <t>30% предоплата, оставшаяся часть в течении 30 рабочих дней с момента оформления приходного ордера</t>
  </si>
  <si>
    <t>Тонна метрическая</t>
  </si>
  <si>
    <t>20.13.32.00.10.10.20.10.1</t>
  </si>
  <si>
    <t>Гипохлорит натрия</t>
  </si>
  <si>
    <t>марки А, ГОСТ 11086-76</t>
  </si>
  <si>
    <t>Натрия гипохлорит (10% по весу раствор) марка А с содержанием активн.хлора не менее 120 г/дм3 (жидкий) на УГОВ   ГОСТ 11086-76</t>
  </si>
  <si>
    <t>январь-февраль 2016</t>
  </si>
  <si>
    <t>19.20.29.00.00.20.22.10.1</t>
  </si>
  <si>
    <t>Многоцелевая смазка</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</si>
  <si>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</si>
  <si>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 xml:space="preserve">Смазка Литол-24 "Fastroil" </t>
  </si>
  <si>
    <t>ЦП</t>
  </si>
  <si>
    <t>Килограмм</t>
  </si>
  <si>
    <t>19.20.29.00.00.00.13.70.3</t>
  </si>
  <si>
    <t>Масло индустриальное</t>
  </si>
  <si>
    <t xml:space="preserve">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 </t>
  </si>
  <si>
    <t>Масло "Fastroil" И-40</t>
  </si>
  <si>
    <t>19.20.29.00.00.11.10.11.1</t>
  </si>
  <si>
    <t>Масло моторное</t>
  </si>
  <si>
    <t>авиационное МС-20 первого сорта, плотность 897 кг/м3 при 20° С, кинематическая вязкость при 100° С не менее 20,5 мм2/с (сСт)</t>
  </si>
  <si>
    <t>Масло "Fastroil" МС-20</t>
  </si>
  <si>
    <t>19.20.29.00.00.00.17.12.2</t>
  </si>
  <si>
    <t>Масло компрессорное</t>
  </si>
  <si>
    <t>КС-19, ГОСТ 9243-75, масло из сернистых парафинистых нефтей методом селективной очистки</t>
  </si>
  <si>
    <t>Масло "Fastroil" КС-19</t>
  </si>
  <si>
    <t>19.20.29.00.00.00.16.05.1</t>
  </si>
  <si>
    <t>Масло трансмиссионное</t>
  </si>
  <si>
    <t>Синтетическое транссмиссионное масло  для автоматических трансмиссий и коробок передач с ручным переключением</t>
  </si>
  <si>
    <t xml:space="preserve">Масло HILL Transmission 85W-90 (GL-5) (супер т-3(ТАД-17) </t>
  </si>
  <si>
    <t>19.20.29.00.00.20.18.35.1</t>
  </si>
  <si>
    <t>Смазка</t>
  </si>
  <si>
    <t>Железнодорожная смазка (грызь), состоит из вязкого масла нигрол, загущенного натриевыми мылами природных жиров (саломаса и жирового гудрона)</t>
  </si>
  <si>
    <t>Нигрол Fastroil Transmission GB III 85W-140 (GL-4)</t>
  </si>
  <si>
    <t>19.20.29.00.00.11.20.36.1</t>
  </si>
  <si>
    <t>для бензиновых двигателей обозначение по SAE 15W-40 к использованию при температуре -20 ... +45 °С</t>
  </si>
  <si>
    <t>Масло Fastroil 15W-40 SF/CC</t>
  </si>
  <si>
    <t>19.20.29.00.00.11.40.17.2</t>
  </si>
  <si>
    <t>для дизельных двигателей с обозначением по SAE 10W-40 к использованию при температуре -25... +35 °С</t>
  </si>
  <si>
    <t>Масло Fastroil Universal Super 10W-40 SL/CF</t>
  </si>
  <si>
    <t>19.20.29.00.00.11.20.14.3</t>
  </si>
  <si>
    <t>для бензиновых двигателей с обозначением по SAE 5W, зимнее к использованию при диапазоне температур ниже -30°С</t>
  </si>
  <si>
    <t>Масло Fastroil Premium Plus 5W-40 SM/CF</t>
  </si>
  <si>
    <t>19.20.29.00.00.20.11.40.1</t>
  </si>
  <si>
    <t>Графитная УСсА, высоковязкое нефтяное масло, загущенное кальциевым мылом с добавлением 10% графита  ГОСТ 3333-80</t>
  </si>
  <si>
    <t>Смазка "Fastroil" графитная</t>
  </si>
  <si>
    <t>19.20.29.00.00.20.11.10.1</t>
  </si>
  <si>
    <t>Солидол</t>
  </si>
  <si>
    <t>смазка общего назначения марка С,  смесь масел кислотно-щелочной (70%) и селективной (30%) очистки, загущенная кальциевыми мылами кубовых остатков СЖК (С20 и выше) и низкомолекулярных СЖК С5-С6, ГОСТ 4366-76</t>
  </si>
  <si>
    <t>Смазка "Fastroil" Солидол</t>
  </si>
  <si>
    <t>19.20.29.00.00.00.16.22.3</t>
  </si>
  <si>
    <t>ТСп-15К (обозначение по SAE 90 АPI GL-3), для применения при температурах -20 .. +130°С, плотность 910 кг/м3 при 20° С, вязкость кинематическая при 50 °С не менее 15,0+1 мм2/с (сСт)</t>
  </si>
  <si>
    <t>Масло "Fastroil"  ТСп-15к</t>
  </si>
  <si>
    <t>19.20.29.00.00.00.12.21.3</t>
  </si>
  <si>
    <t>Масло гидравлическое</t>
  </si>
  <si>
    <t>АУ, масло веретенное, из малосернистых и сернистых парафинистых нефтей с использованием процессов глубокой селективной очистки фенолом и глубокой депарафинизации, содержащее антиокислительную присадку. Кинематическая вязкость 16-22 мм2/с при 40°С</t>
  </si>
  <si>
    <t>Масло "Fastroil" веретенное АУ</t>
  </si>
  <si>
    <t>19.20.29.00.00.00.13.15.1</t>
  </si>
  <si>
    <t>ИГП-30, масло дистиллятное из сернистых нефтей глубокой селективной очистки с антиокислительной, противоизносной, антикоррозионной и антипенной присадками, плотность не более 885 кг/м3. Вязкость кинематическая 39-50 мм2/с (сСт) при 40°С</t>
  </si>
  <si>
    <t>Масло Fastroil hydraulic oil 100</t>
  </si>
  <si>
    <t>19.20.29.00.00.00.30.10.1</t>
  </si>
  <si>
    <t>Масло</t>
  </si>
  <si>
    <t>Редукторное масло</t>
  </si>
  <si>
    <t>Масло Fastroil CLP Oil 150</t>
  </si>
  <si>
    <t>19.20.29.00.00.11.40.42.3</t>
  </si>
  <si>
    <t>для дизельных двигателей М-10Г2, классификация SAE 30, API СС, плотность при 20° С 905 кг/м3, вязкость кинематическая 11,0±0,5 мм2/с (сСт) при 100 °С,температура застывания не выше -17°С</t>
  </si>
  <si>
    <t>Масло "Fastroil"  М-10Г2</t>
  </si>
  <si>
    <t>19.20.29.00.00.20.24.10.1</t>
  </si>
  <si>
    <t>Низкотемпературная смазка</t>
  </si>
  <si>
    <t>Смазка Циатим-203, внешний вид однородная мазь темно-коричневого или желто-коричневого цвета зернистость, температура каплепадения, °С, не ниже  160, пенетрация при 25 °С , мм•10-1 250-300, вязкость эффективная, Па•с (П )  при 50 °С и среднем градиенте ск</t>
  </si>
  <si>
    <t>Смазка "Fastroil" Циатим-203</t>
  </si>
  <si>
    <t>19.20.29.00.00.00.14.15.3</t>
  </si>
  <si>
    <t>Масло электроизоляционное</t>
  </si>
  <si>
    <t>трансформаторное ГК , вязкость кинематическая не более 9 мм2/спри 50°С, вязкость кинематическая при -30°С, мм2/с: 1200</t>
  </si>
  <si>
    <t>Масло "Fastroil" ГК</t>
  </si>
  <si>
    <t>23.99.11.04.01.00.00.09.1</t>
  </si>
  <si>
    <t>Шнур</t>
  </si>
  <si>
    <t>асбестовый, общего назначения (ШАОН), диаметр - 6,0 мм. ГОСТ 1779-83</t>
  </si>
  <si>
    <t>асбестовый сухой (Марка ШАОН) 4*4 ГОСТ 1779-84</t>
  </si>
  <si>
    <t>асбестовый сухой (Марка ШАОН) 6*6 ГОСТ 1779-84</t>
  </si>
  <si>
    <t>13.96.16.00.00.00.50.10.1</t>
  </si>
  <si>
    <t>Шнур асбестовый общего назначения - ШАОН. Рабочая среда: газ, пар, вода. Давление до 0,1МПа.  ГОСТ 1779-83</t>
  </si>
  <si>
    <t>асбестовый сухой (Марка ШАОН) 16*16 ГОСТ 1779-84</t>
  </si>
  <si>
    <t>23.99.11.04.01.00.00.14.1</t>
  </si>
  <si>
    <t>асбестовый, общего назначения (ШАОН), диаметр - 18,0 мм. ГОСТ 1779-83</t>
  </si>
  <si>
    <t>асбестовый сухой (Марка ШАОН) 18*18 ГОСТ 1779-84</t>
  </si>
  <si>
    <t>23.99.11.04.01.00.00.15.1</t>
  </si>
  <si>
    <t>асбестовый, общего назначения (ШАОН), диаметр - 20,0 мм. ГОСТ 1779-83</t>
  </si>
  <si>
    <t>асбестовый сухой (Марка ШАОН) 20*20 ГОСТ 1779-84</t>
  </si>
  <si>
    <t>23.99.11.04.01.00.00.16.1</t>
  </si>
  <si>
    <t>асбестовый, общего назначения (ШАОН), диаметр - 25,0 мм. ГОСТ 1779-83</t>
  </si>
  <si>
    <t>асбестовый ШАОН Ø-25мм ГОСТ 1779-84.</t>
  </si>
  <si>
    <t>асбестовый сухой (Марка ШАОН) 32*32 ГОСТ 1779-84</t>
  </si>
  <si>
    <t>23.99.14.00.00.00.40.20.2</t>
  </si>
  <si>
    <t>Набивка</t>
  </si>
  <si>
    <t>асбестовая АГИ δ-8мм, ГОСТ 5152-84</t>
  </si>
  <si>
    <t>асбестовая АГИ δ-12мм,  ГОСТ 5152-84</t>
  </si>
  <si>
    <t>сальниковая, из плетеного гибкого графитового волокна армированного высококачест венным углеволокном</t>
  </si>
  <si>
    <t>РК-240 6х6 СТ ТОО 080640014035-01-2011</t>
  </si>
  <si>
    <t xml:space="preserve"> РК-240  8*8 СТ ТОО  080640014035-01-2011</t>
  </si>
  <si>
    <t>РК-240  10*10 СТ ТОО 080640014035-01-2011</t>
  </si>
  <si>
    <t>РК-240 12*12 СТ ТОО 080640014035-01-2011</t>
  </si>
  <si>
    <t>РК -240  18*18  СТ ТОО 080640014035-01-2011</t>
  </si>
  <si>
    <t>РК-240  20*20 СТ ТОО 080640014035-01-2011</t>
  </si>
  <si>
    <t>РК-240 Ф  6х6   СТ ТОО 080640014035-01-2011</t>
  </si>
  <si>
    <t>РК-240 Ф  8х8  СТ ТОО 080640014035-01-2011</t>
  </si>
  <si>
    <t>23.99.11.06.05.00.00.01.1</t>
  </si>
  <si>
    <t xml:space="preserve"> РК-240 Е  4х4 СТ ТОО  080640014035-01-2011</t>
  </si>
  <si>
    <t>РК-240 Е  6*6   СТ ТОО 080640014035-01-2011</t>
  </si>
  <si>
    <t>РК-240 Е  8*8   СТ ТОО 080640014035-01-2011</t>
  </si>
  <si>
    <t>РК-240 Е  10*10  СТ ТОО 080640014035-01-2011</t>
  </si>
  <si>
    <t xml:space="preserve"> РК-240 Е 12*12  СТ ТОО 080640014035-01-2011</t>
  </si>
  <si>
    <t xml:space="preserve">РК-240 Е 14*14  СТ ТОО 080640014035-01-2011 </t>
  </si>
  <si>
    <t xml:space="preserve">РК-240 Е 16х16   СТ  ТОО 080640014035-01-2011 </t>
  </si>
  <si>
    <t>сальниковая, асбестовая, АП (АП-31), круглая, 4 мм</t>
  </si>
  <si>
    <t>пропит.програф. (Марка АП-31) 4*4 ГОСТ 5152-84</t>
  </si>
  <si>
    <t>23.99.11.06.17.00.01.06.1</t>
  </si>
  <si>
    <t>сальниковая, асбестовая, АП (АП-31), круглая, 8 мм</t>
  </si>
  <si>
    <t>пропит.програф. (Марка АП-31) 8*8 ГОСТ 5152-84</t>
  </si>
  <si>
    <t>23.99.11.06.17.00.01.07.1</t>
  </si>
  <si>
    <t>сальниковая, асбестовая, АП (АП-31), круглая, 10 мм</t>
  </si>
  <si>
    <t>пропит.програф. (Марка АП-31) 10*10 ГОСТ 5152-84</t>
  </si>
  <si>
    <t>23.99.11.06.17.00.01.08.1</t>
  </si>
  <si>
    <t>сальниковая, асбестовая, АП (АП-31), круглая, 12 мм</t>
  </si>
  <si>
    <t>пропит.програф. (Марка АП-31) 12*12 ГОСТ 5152-84</t>
  </si>
  <si>
    <t>23.99.11.06.17.00.01.10.1</t>
  </si>
  <si>
    <t>сальниковая, асбестовая, АП (АП-31), круглая, 14 мм</t>
  </si>
  <si>
    <t>пропит.програф. (Марка АП-31) 14*14 ГОСТ 5152-84</t>
  </si>
  <si>
    <t>23.99.11.06.17.00.01.11.1</t>
  </si>
  <si>
    <t>сальниковая, асбестовая, АП (АП-31), круглая, 16 мм</t>
  </si>
  <si>
    <t>пропит.програф. (Марка АП-31) 16*16 ГОСТ 5152-84</t>
  </si>
  <si>
    <t>23.99.11.06.17.00.01.12.1</t>
  </si>
  <si>
    <t>сальниковая, асбестовая, АП (АП-31), круглая, 18 мм</t>
  </si>
  <si>
    <t>пропит.програф. (Марка АП-31) 18*18 ГОСТ 5152-84</t>
  </si>
  <si>
    <t>23.99.11.06.17.00.01.14.1</t>
  </si>
  <si>
    <t>сальниковая, асбестовая, АП (АП-31), круглая, 20 мм</t>
  </si>
  <si>
    <t>пропит.програф. (Марка АП-31) 20*20 ГОСТ 5152-84</t>
  </si>
  <si>
    <t>23.99.11.06.01.00.00.01.1</t>
  </si>
  <si>
    <t>сальниковая, асбестовая, марка - АС - плетеная сухая. ГОСТ 5152-84</t>
  </si>
  <si>
    <t>сухая АС 8х8,  ГОСТ 5152-84</t>
  </si>
  <si>
    <t>сухая АС  10х10,  ГОСТ 5152-84</t>
  </si>
  <si>
    <t>сухая АС  12х12,  ГОСТ 5152-84</t>
  </si>
  <si>
    <t>сухая АС  20х20,  ГОСТ 5152-84</t>
  </si>
  <si>
    <t>14.12.30.00.00.80.16.26.1</t>
  </si>
  <si>
    <t>Перчатки технические</t>
  </si>
  <si>
    <t>спилковые</t>
  </si>
  <si>
    <t>Перчатки спилковые комбинированные ГОСТ  12.4.010-75</t>
  </si>
  <si>
    <t>Пара</t>
  </si>
  <si>
    <t>14.14.12.00.00.10.15.20.1</t>
  </si>
  <si>
    <t>Белье нательное мужское</t>
  </si>
  <si>
    <t>комплект, состоящий из кальсон и  нательной фуфайки, зимний, трикотажный из хлопчатобумажной пряжи, с начесом, ГОСТ 31408-2009</t>
  </si>
  <si>
    <t>Белье нательное мужское зимнее. Трикотаж бельевой с начесом, 100% ХБ,  плотность 250гр</t>
  </si>
  <si>
    <t>Комплект</t>
  </si>
  <si>
    <t>14.14.12.00.00.10.15.10.1</t>
  </si>
  <si>
    <t>комплект, состоящий из кальсон и  нательной фуфайки, летний, трикотажный из хлопчатобумажной пряжи, ГОСТ 31408-2009</t>
  </si>
  <si>
    <t>Белье нательное мужское летнее. Ткань бязь белая 100% ХБ,плотность 142гр</t>
  </si>
  <si>
    <t>14.12.11.00.00.70.10.05.1</t>
  </si>
  <si>
    <t>Костюм мужской</t>
  </si>
  <si>
    <t>Для защиты от производственных загрязнений, летний.  состоит из куртки и полукомбинезона</t>
  </si>
  <si>
    <t xml:space="preserve">Костюм мужской летний. Наименование модели:Комплектация модели: куртка и брюки; Цвет модели: василек; Ткань огнезащитный, от зарубежного производителя, типа "PROBAN"; Плотность ткани 220г/м2-250г/м2, 100% х\б ткань должна быть эластичной, обладать нефте-масло-водоотталкивающими, огнезащитными свойствами, с низким показателем усадки, возможность стирки изделия при 85С. Костюм шьется в соответствии со стандартами ГОСТ 27575-87. Куртка прямого силуэта. Застегивается на металическую молнию с противоветровым клапаном. Ветравой клапан закрываетя с лева на права. Металическая молния из искранеоразующего материала с двойным бегунком. Ветровой клапан куртки, закрывающий молнию по всей длине крепится на металических кнопках. Воротник стойка. Светоотражающая, огнезащитная  полоса шириной 50мм настрачивается по низу рукавов и вверху спинки.   Куртка на поясе, по бокам паты для регулировки на кнопках.Спинка с отрезной кокеткой. На спине проложены складки для свободы движения.
Рукава из трех частей. В области локтя- налокотник. На левом рукаве накладной карман двойного деления с клапаном на металической кнопке для мелких вещей и карандаша . Рукава  на манжете, крепятся на кнопках.
Карманы: два нагрудных кармана на металическом замке с клапанами на кнопках. Над правым карманом шлевка размером 7-8 см для газоанализатора или минифильтра. Два нижних прорезных кармана с косым входом.
Брюки : на кнопке с застежкой на металичекой молнии. На передней половинке в области колен – наколенник. Два передних боковых кармана. На задней половинке два задних кармана с клапаном застежкой на кнопке.
На поясе спинки резинки для регулировки и крепления для ремня.
Светоотражающая, огнезащитная  лента по низу брюк. Все швы выполняются тройной строчкой. нить использовать в тон ткани с огнезащитными своиствами. Изделие должны быть снабжены соответствующими этикетками: EN стандарт, ГОСТ; памятка, включающая % содержание волокон ткани, а также инструкция по уходу за изделием; размерные и ростовые признаки. Логотип АНПЗ наносится вышивным способом на груди карман с левой стороны куртки, ширина логотипа 5 см, длина 11см.
На спине куртки логотип, нанесенный цветной термопечатью, шириной 10см, длиной 25см.
</t>
  </si>
  <si>
    <t>14.12.21.00.00.70.10.05.1</t>
  </si>
  <si>
    <t>Костюм женский</t>
  </si>
  <si>
    <t>Для защиты от производственных загрязнений. Состоит из куртки и брюк</t>
  </si>
  <si>
    <t xml:space="preserve">Костюм женский летний. Наименование модели: Комплектация модели: куртка и брюки; Цвет модели: василек; Ткань огнезащитный, от зарубежного производителя, типа "PROBAN"; Плотность ткани 220г/м2-250г/м2, 100% х\б ткань должна быть эластичной, обладать нефте-масло-водоотталкивающими, огнезащитными свойствами, с низким показателем усадки, возможность стирки изделия при 85С. Костюм шьется в соответствии со стандартами ГОСТ 27575-87. Куртка прямого силуэта. Застегивается на металическую молнию с противоветровым клапаном. Ветравой клапан закрываетя с права на лева. Металическая молния из искранеоразующего материала с двойным бегунком. Ветровой клапан куртки, закрывающий молнию по всей длине крепится на металических кнопках. Воротник стойка. Светоотражающая, огнезащитная  полоса шириной 50мм настрачивается по низу рукавов и вверху спинки.   Куртка на поясе, по бокам паты для регулировки на кнопках.Спинка с отрезной кокеткой. На спине проложены складки для свободы движения.
Рукава из трех частей. В области локтя- налокотник. На левом рукаве накладной карман двойного деления с клапаном на металической кнопке для мелких вещей и карандаша . Рукава  на манжете, крепятся на кнопках.
Карманы: два нагрудных кармана на металическом замке с клапанами на кнопках. Над правым карманом шлевка размером 7-8 см для газоанализатора или минифильтра. Два нижних прорезных кармана с косым входом.
Брюки : на кнопке с застежкой на металичекой молнии. На передней половинке в области колен – наколенник. Два передних боковых кармана. На задней половинке два задних кармана с клапаном застежкой на кнопке.
На поясе спинки резинки для регулировки и крепления для ремня.
Светоотражающая, огнезащитная лента по низу брюк. Все швы выполняются тройной строчкой. Нить использовать в тон ткани,обладющим огнезащитными своствами. Изделие должны быть снабжены соответствующими этикетками: EN стандарт, ГОСТ; памятка, включающая % содержание волокон ткани, а также инструкция по уходу за изделием; размерные и ростовые признаки. Логотип АНПЗ наносится вышивным способом на груди карман с левой стороны куртки, ширина логотипа 5 см, длина 11см.
На спине куртки логотип, нанесенный цветной термопечатью, шириной 10см, длиной 25см.
</t>
  </si>
  <si>
    <t>14.12.11.00.00.70.10.30.1</t>
  </si>
  <si>
    <t>Для защиты от производственных загрязнений. Комплект мужской из хлопчатобумажной ткани. 100% хлопок, утепленный.  Состоит из куртки и брюк или куртки и полукомбинезона. ГОСТ 27575-87</t>
  </si>
  <si>
    <t>14.12.21.00.00.70.10.30.1</t>
  </si>
  <si>
    <t>Для защиты от производственных загрязнений. Комплект женский из хлопчатобумажной ткани. 100% хлопок, утепленный.  Состоит из куртки и брюк или куртки и полукомбинезона. ГОСТ 27574-87</t>
  </si>
  <si>
    <t>Костюм женский утепленный. Информация о ткани: Ткань огнезащитный, от зарубежного производителя, типа "PROBAN"; состав ткани: 100% хлопчатобумажная, огнезащитная с нефте-масло-водоотталкивающей пропиткой.  плотность: 320-350 гр.м2. цвет ткани: темно – синий.  необходимые качества: Внешняя ткань должна быть эластичной, обладать нефте-масло-водоотталкивающими, огнезащитными свойствами, с низким показателем усадки, возможность стирки изделия при 85С. Характеристика изделия. Материал куртки должен быть с огнезащитным покрытием, с нефте-масло-водоотталкивающей пропиткой. Огнестойкие свойства ткани гарантированы на весь срок службы защитной одежды. Куртка должна быть пошита в соответствии со стандартом ГОСТ Р ЕН 340:2010.  Внутренний слой куртки должен быть из ткани так же ветрозащитным и водостойким, а так же обладать защитой от испарений. Материал утеплителя должен быть легковесным, с низким влаговпитывающим свойством, антистатичным и низким показателем усадки. Плотностью 300 г/м. кв (в рукавах 250г/м. кв). Капюшон отстегивающиеся на металическом замке имеющий противоветровой клапан закрывающий замок, достаточно большой для ношения под ним каски, с регулятором высоты капюшона должен быть, по периметру лицевого отверстия - вытяжной шнур, регулируемый самофиксирующимися зажимами. Рукава куртки должны быть снабжены внутренними манжетами из трикотажного материала, плотно прилегающие к руке, не пропускающими воздух. Два (2) наклонно-расположенных нагрудных кармана для согрева рук, внутренняя часть кормана должна быть из материала "ФЛИС"с антистатическими свойствами. Карманы должны иметь застежку в виде металлических кнопок и утеплены. Два накладных кармана по низу куртки с клапаном на Велькро. Расположение карманов должно быть удобным для хранения мелких предметов. Карманы должны быть досягаемыми, то есть не сильно низкими. Эти карманы должны быть оборудованы застежкой на металлической кнопке. Один (1) внутренний накладной карман. Ветровой клапан куртки, закрывающий металической молнией по всей длине и крепится на металлических кнопках. Брюки модели полукомбинезон должны иметь крепление для ремня, наплечные лямки из эластичного материала шириной не менее 5см и с крепежным элементом из пластика с надежной фиксацией, рассчитанные для многократного применения. Светоотражающая огнестойкая лента, на куртке и на брюках  шириной 50 мм. На куртке на плечах, руковах и по нижней части куртки под карманами по всей длинне. На брюках в нижней части штанин. Брюки в нижней части  штанин по внешней стороне  должны иметь застежку на металической молнии длинной 20-30 см с внутренним вкладышем для регулирования диаметра штанин и удобства использования. Утеплитель куртки и брюк должен быть не съемный и прострочены косыми  поперечными друг другу строчками в виде ромба для минимизации изменения внешнего вида зимней спец.одежды после многочисленных стирок. Нить необходимо использовать в тон цвету спец.одежды обладающую огнезашитными свойствами. Все швы должны быть выполнены тройной строчкой и закреплены на конце фигурной строчкой. Спереди куртка застегивается на правостороннюю металлическую молнию, двойной бегунок работает в оба направления, способный выдерживать нагрузки, хорошего качества, производства одной из международно - признанных фирм производителей. Изделие должны быть снабжены соответствующими этикетками: EN стандарт, ГОСТ; памятка, включающая % содержание волокон ткани, а также инструкция по уходу за изделием; размерные и ростовые признаки. Логотипы АНПЗ должны находиться на груди куртки слева и на нагрудном кармане и полукомбинезона  ширина 5 см, длинна 11см нанесенные вышивным способом. На спине куртки логотип нанесенный цветной термопечатью ширина 10 см, длинна 25 см.</t>
  </si>
  <si>
    <t>15.20.31.00.00.00.14.12.1</t>
  </si>
  <si>
    <t>Ботинки мужские</t>
  </si>
  <si>
    <t>с верхом из юфтевой или хромовой кожи, на подошве из резины, кожи или полимерных материалов, с подноском защитным металлическим, маслобензостойкой подошвой</t>
  </si>
  <si>
    <t>ГОСТ 28507-99. Ботинки мужские цельноюфтевые с МВО пропиткой, с металлическим подноском, с защитой от механических воздействий до 200 Дж, с глухим клапаном для препятствия от попадания грязи и пыли в обувь, двухслойная подошва с литьевым методом крепление, устойчевая к масло-бензо-кислото-щелочной среде, имеющей антипрокольное свойство.</t>
  </si>
  <si>
    <t>15.20.31.00.00.00.14.15.1</t>
  </si>
  <si>
    <t>с верхом из юфтевой или хромовой кожи, на подошве из резины, кожи или полимерных материалов, утепленные, с подноском защитным металлическим, маслобензостойкой подошвой</t>
  </si>
  <si>
    <t>ГОСТ 28507-99. Ботинки мужские с утеплителем из шерстяного меха (зимние) , цельноюфтевые с МВО пропиткой, с металлическим подноском, с защитой от механических воздействий до 200 Дж,с глухим клапаном для препятствия от попадания грязи и пыли в обувь, двухслойная подошва с литьевым методом крепление, с крупным протектором, устойчевая к масло-бензо-кислото-щелочной среде, имеющей антипрокольное и антискользящее свойство .</t>
  </si>
  <si>
    <t>15.20.31.00.00.00.15.15.1</t>
  </si>
  <si>
    <t>Ботинки женские</t>
  </si>
  <si>
    <t>ГОСТ 28507-99. Ботинки женские с утеплителем из шерстяного меха ( зимние) цельноюфтевые с МВО пропиткой, с металлическим подноском с защитой от механических воздействий до 200 Дж, с глухим клапаном для препятствия от попадания грязи и пыли в обувь, двухслойная подошва с литьевым методом крепление, с крупным протектором, устойчевая к масло-бензо-кислото-щелочной среде, имеющей антипрокольное свойство.</t>
  </si>
  <si>
    <t>15.20.32.00.00.00.12.37.1</t>
  </si>
  <si>
    <t>Полуботинки мужские</t>
  </si>
  <si>
    <t xml:space="preserve">ГОСТ 28507-99. Полуботинки мужские облегченные, цельноюфтевые с МВО пропиткой,  на текстильной подкладке,  обечпечивающей быстрое впитывание пота, высыхание и воздухообмен, метод крепление подошвы литьевой, с металлическим подноском, с защитой от механических воздействий до 200 Дж, с глухим клапаном для препятствия от попадания грязи и пыли в обувь. </t>
  </si>
  <si>
    <t>15.20.32.00.00.00.13.37.1</t>
  </si>
  <si>
    <t>Полуботинки женские</t>
  </si>
  <si>
    <t>ГОСТ 28507-99. Полуботинки женские облегченные, цельноюфтевые с МВО пропиткой,  на текстильной подкладке,  обечпечивающей быстрое впитывание пота, высыхание и воздухообмен, метод крепление подошвы литьевой, с металлическим подноском, с защитой от механических воздействий до 200 Дж. с глухим клапаном для препятствия от попадания грязи и пыли в обувь.</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</si>
  <si>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</si>
  <si>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</si>
  <si>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</si>
  <si>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</si>
  <si>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</si>
  <si>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</si>
  <si>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</si>
  <si>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</si>
  <si>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</si>
  <si>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</si>
  <si>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</si>
  <si>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</si>
  <si>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</si>
  <si>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</si>
  <si>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</si>
  <si>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</si>
  <si>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</si>
  <si>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</si>
  <si>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</si>
  <si>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</si>
  <si>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</si>
  <si>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</si>
  <si>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</si>
  <si>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</si>
  <si>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</si>
  <si>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</si>
  <si>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</si>
  <si>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</si>
  <si>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</si>
  <si>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</si>
  <si>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</si>
  <si>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</si>
  <si>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</si>
  <si>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</si>
  <si>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</si>
  <si>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</si>
  <si>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</si>
  <si>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</si>
  <si>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</si>
  <si>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</si>
  <si>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</si>
  <si>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</si>
  <si>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</si>
  <si>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</si>
  <si>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</si>
  <si>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</si>
  <si>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</si>
  <si>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</si>
  <si>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</si>
  <si>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</si>
  <si>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</si>
  <si>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</si>
  <si>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</si>
  <si>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</si>
  <si>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</si>
  <si>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</si>
  <si>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</si>
  <si>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</si>
  <si>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</si>
  <si>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197 Т</t>
  </si>
  <si>
    <t>198 Т</t>
  </si>
  <si>
    <t>199 Т</t>
  </si>
  <si>
    <t>200 Т</t>
  </si>
  <si>
    <t>201 Т</t>
  </si>
  <si>
    <t>202 Т</t>
  </si>
  <si>
    <t>27.20.21.00.00.00.02.45.1</t>
  </si>
  <si>
    <t>Аккумулятор</t>
  </si>
  <si>
    <t>ГОСТ 959-2002 марка 6СТ -190стартерный, напряжением 12 В, емкостью 190 А*час, с общей крышкой.</t>
  </si>
  <si>
    <t>27.20.21.00.00.00.02.25.1</t>
  </si>
  <si>
    <t>ГОСТ 959-2002 марка 6СТ-90; кислотный, стартерный, напряжением 12 В, емкостью 90 А*час</t>
  </si>
  <si>
    <t>27.20.21.00.00.00.02.15.1</t>
  </si>
  <si>
    <t>ГОСТ 959-2002 марка 6СТ-60; кислотный, стартерный, напряжением 12 В, емкостью 60 А*час</t>
  </si>
  <si>
    <t>ГОСТ 959-2002 марка 6СТ -132стартерный, напряжением 12 В, емкостью 132 А*час, с общей крышкой.</t>
  </si>
  <si>
    <t>27.20.21.00.00.00.02.20.1</t>
  </si>
  <si>
    <t>ГОСТ 959-2002 марка 6СТ-75; кислотный, стартерный, напряжением 12 В, емкостью 75 А*час</t>
  </si>
  <si>
    <t>25.29.11.00.00.11.10.15.1</t>
  </si>
  <si>
    <t>ГОСТ 31385-2008, объем 1000 м3</t>
  </si>
  <si>
    <t>28.25.11.00.00.00.10.10.1</t>
  </si>
  <si>
    <t>аппарат теплообменный кожухотрубчатый</t>
  </si>
  <si>
    <t>аппарат теплообменный кожухотрубчатый с неподвижными трубами при давлении в трубах и межтрубном пространстве выше атмосферного</t>
  </si>
  <si>
    <t>28.25.11.00.00.10.00.10.1</t>
  </si>
  <si>
    <t>Трубный пучок</t>
  </si>
  <si>
    <t>к теплообменнику</t>
  </si>
  <si>
    <t>28.29.22.00.00.00.02.23.1</t>
  </si>
  <si>
    <t>Огнетушитель порошковый</t>
  </si>
  <si>
    <t>ОП-35 (ОП-50) (з) ххх (А, В, С, Е)</t>
  </si>
  <si>
    <t>28.29.22.00.00.00.02.50.1</t>
  </si>
  <si>
    <t>ОП-100 (з) ххх (А, В, С, Е)</t>
  </si>
  <si>
    <t>33.20.11.11.00.00.00</t>
  </si>
  <si>
    <t>Установка промышленного оборудования на промышленных предприятиях</t>
  </si>
  <si>
    <t>62.02.20.51.00.00.00</t>
  </si>
  <si>
    <t>Услуги технические консультационные</t>
  </si>
  <si>
    <t>Услуги включающие (но не ограничивающиеся) - оценку технологических решений, всесторонний анализ и выработку рекомендаций по реализации проектов</t>
  </si>
  <si>
    <t>1168-14/ доп.соглашение №1 (продление срока до 31.12.2018 г.)</t>
  </si>
  <si>
    <t>доп.соглашение №2 (пролонгация дог.№392-14 от 18.03.2014 г. На январь)</t>
  </si>
  <si>
    <t>ИП «Ержанова К.Ж.»</t>
  </si>
  <si>
    <t>Сумма договора  2015 год</t>
  </si>
  <si>
    <t>Разница между Планом и Договором 2015 год</t>
  </si>
  <si>
    <t>2015 г.</t>
  </si>
  <si>
    <t>41-1 У</t>
  </si>
  <si>
    <t>155-1 Т</t>
  </si>
  <si>
    <t>156-1 Т</t>
  </si>
  <si>
    <t>157-1 Т</t>
  </si>
  <si>
    <t>158-1 Т</t>
  </si>
  <si>
    <t>159-1 Т</t>
  </si>
  <si>
    <t>160-1 Т</t>
  </si>
  <si>
    <t>161-1 Т</t>
  </si>
  <si>
    <t>190-1 Т</t>
  </si>
  <si>
    <t>189-1 Т</t>
  </si>
  <si>
    <t>188-1 Т</t>
  </si>
  <si>
    <t>187-1 Т</t>
  </si>
  <si>
    <t>186-1 Т</t>
  </si>
  <si>
    <t>185-1 Т</t>
  </si>
  <si>
    <t>184-1 Т</t>
  </si>
  <si>
    <t>183-1 Т</t>
  </si>
  <si>
    <t>182-1 Т</t>
  </si>
  <si>
    <t>181-1 Т</t>
  </si>
  <si>
    <t>180-1 Т</t>
  </si>
  <si>
    <t>179-1 Т</t>
  </si>
  <si>
    <t>178-1 Т</t>
  </si>
  <si>
    <t>177-1 Т</t>
  </si>
  <si>
    <t>176-1 Т</t>
  </si>
  <si>
    <t>175-1 Т</t>
  </si>
  <si>
    <t>174-1 Т</t>
  </si>
  <si>
    <t>173-1 Т</t>
  </si>
  <si>
    <t>172-1 Т</t>
  </si>
  <si>
    <t>171-1 Т</t>
  </si>
  <si>
    <t>170-1 Т</t>
  </si>
  <si>
    <t>169-1 Т</t>
  </si>
  <si>
    <t>168-1 Т</t>
  </si>
  <si>
    <t>167-1 Т</t>
  </si>
  <si>
    <t>166-1 Т</t>
  </si>
  <si>
    <t>165-1 Т</t>
  </si>
  <si>
    <t>164-1 Т</t>
  </si>
  <si>
    <t>163-1 Т</t>
  </si>
  <si>
    <t>162-1 Т</t>
  </si>
  <si>
    <t>ЭОТ</t>
  </si>
  <si>
    <t>128 от 15.01.2015</t>
  </si>
  <si>
    <t>191-1 Т</t>
  </si>
  <si>
    <t>36-1 У</t>
  </si>
  <si>
    <t>137-1 Т</t>
  </si>
  <si>
    <t>138-1 Т</t>
  </si>
  <si>
    <t>139-1 Т</t>
  </si>
  <si>
    <t>140-1 Т</t>
  </si>
  <si>
    <t>141-1 Т</t>
  </si>
  <si>
    <t>142-1 Т</t>
  </si>
  <si>
    <t>143-1 Т</t>
  </si>
  <si>
    <t>144-1 Т</t>
  </si>
  <si>
    <t>145-1 Т</t>
  </si>
  <si>
    <t>146-1 Т</t>
  </si>
  <si>
    <t>147-1 Т</t>
  </si>
  <si>
    <t>148-1 Т</t>
  </si>
  <si>
    <t>149-1 Т</t>
  </si>
  <si>
    <t>150-1 Т</t>
  </si>
  <si>
    <t>8 от 23.01.2015</t>
  </si>
  <si>
    <t>194-1 Т</t>
  </si>
  <si>
    <t>195-1 Т</t>
  </si>
  <si>
    <t>196-1 Т</t>
  </si>
  <si>
    <t>197-1 Т</t>
  </si>
  <si>
    <t xml:space="preserve">Костюм мужской летний огнезащитный. Комплектация модели: куртка и брюки; Цвет модели: василек; Ткань огнезащитная, от зарубежных производителей, типа "PROBAN"; Плотность ткани 250г/м2-300г/м2, 100% хлопчатобумажная ткань должна быть эластичной, обладать нефте-масло-водоотталкивающими, огнезащитными свойствами, с нулевыми показателем усадки, возможность стирки изделия при 850 С. Костюм шьется в соответствии со стандартами  ГОСТ 27575-87. Куртка прямого силуэта. Застегивается на застежку- молнию металическую с противоветровым клапаном. Ветровой клапан закрывается с лева на права. Металлическая застежка- молния из неискрообразующего материала с двойным бегунком. Ветровой клапан куртки, закрывающий молнию-застежку по всей длине крепится на металлических пуговицах-кнопках. Металлические пуговицы-кнопки из неискрообразующего материала. Воротник стойка. Светоотражающая, огнезащитная  полоса типа 3Мтм Scotchliteтм  шириной 50мм настрачивается по низу рукавов и вверху спинки.    На поясе куртки, по бокам паты для регулировки на металлических пуговицах-кнопках из неискрообразующего материала. Спинка с отрезной кокеткой. На спине проложены складки для свободы движения. Рукава из трех частей. В области локтя- налокотник. На левом рукаве накладной карман двойного деления с клапаном на металлической пуговице-кнопке из неискрообразующего материала для мелких вещей и карандаша. Рукава  на манжете, крепятся на металлических  пуговицах-кнопках из неискрообразующего материала .   Карманы: два  вшитых нагрудных  объемных кармана на металлической застежке-молнии из неискрообразующего материала с клапанами на двух  металлических пуговицах-кнопках из неискрообразующего материала расположенных по горизонтали. Над правым нагрудным  объемным карманом по горизонтали расположена шлевка, размером : длина- (7-8 см) , ширина- (2,5-3см) для газоанализатора или минифильтра. Два нижних прорезных кармана с косым входом.    Брюки : на поясе металлическая пуговица-заклепка и вшивной внутренний  металлический крючок с металлической петлей , металлическая  застежка- молния из неискрообразующего материала. На передней половинке в области колен – наколенник. Для прочности  изделия в промежной части брюк предусмотреть ластовицу. Два передних боковых кармана. На задней половинке вшиты два  объемных кармана  с клапаном и пуговицей-кнопкой  из неискрообразующего материала. На поясе по бокам резинки для регулировки и крепления для ремня. Светоотражающая, огнезащитная  лента по низу брюк типа 3Мтм Scotchliteтм . Все  швы костюма мужского летнего выполняются тройной строчкой,  нитью с огнезащитными свойствами в тон ткани и закреплены на конце фигурной строчкой . Изделие должны быть снабжены соответствующими этикетками, содержащими следующую информацию : EN стандарт, ГОСТ; % содержание волокон ткани, информацию о огнестойкости изделия, а также инструкция по уходу за изделием; размерные и ростовые признаки. Этикетки должны быть вшиты в воротниковую часть куртки. Логотип предприятия наносится вышивным способом на грудном кармане с левой стороны куртки, ширина логотипа 5 см, длина 11см. На спине куртки логотип, нанесенный цветной термопечатью, шириной 10см, длиной 25см.Предусмотрены 4 вентиляционных отверстия в подмышечной части куртки с металлической окантовкой или окантовкой выполненной прошивным способом.    </t>
  </si>
  <si>
    <t xml:space="preserve">Костюм женский летний. Наименование модели: Костюм женский летний  огнезащитный.  Комплектация модели: куртка и брюки; ; Цвет модели: василек; Ткань огнезащитная, от зарубежных производителей, типа "PROBAN"; Плотность ткани 250г/м2-300г/м2, 100% хлопчатобумажная ткань должна быть эластичной, обладать нефте-масло-водоотталкивающими, огнезащитными свойствами, с нулевыми показателем усадки, возможность стирки изделия при 850 С. Костюм шьется в соответствии со стандартами  ГОСТ 27575-87. Куртка прямого силуэта. Застегивается на застежку- молнию металическую с противоветровым клапаном. Ветровой клапан закрывается с права на лево. Металлическая застежка- молния из неискрообразующего материала с двойным бегунком. Ветровой клапан куртки, закрывающий молнию-застежку по всей длине крепится на металлических пуговицах-кнопках. Металлические пуговицы-кнопки из неискрообразующего материала. Воротник стойка. Светоотражающая, огнезащитная  полоса типа 3Мтм Scotchliteтм  шириной 50мм настрачивается по низу рукавов и вверху спинки.    На поясе куртки, по бокам паты для регулировки на металлических пуговицах-кнопках  из неискрообразующего материала. Спинка с отрезной кокеткой. На спине проложены складки для свободы движения. Рукава из трех частей. В области локтя- налокотник. На левом рукаве накладной карман двойного деления с клапаном на металлической пуговице-кнопке из неискрообразующего материала для мелких вещей и карандаша. Рукава  на манжете, крепятся на металлических  пуговицах-кнопках  из неискрообразующего материала .                                                       Карманы: два  вшитых нагрудных  объемных кармана на металлической застежке-молнии из неискрообразующего материала с клапанами на двух  металлических пуговицах-кнопках  из неискрообразующего материала расположенных по горизонтали. Над правым нагрудным  объемным карманом по горизонтали расположена шлевка, размером : длина (7-8 см), ширина (2,5-3 см) для газоанализатора или минифильтра. Два нижних прорезных кармана с косым входом.                                                       Брюки : на поясе металлическая пуговица-заклепка и вшивной внутренний  металлический крючок с металлической петлей , металлическая  застежка- молния из неискрообразующего материала. На передней половинке в области  колен – наколенники. Для прочности  изделия в промежной части брюк предусмотреть ластовицу.  Два передних боковых кармана. На задней половинке вшиты два  обьемных кармана  с клапаном и пуговицей-кнопкой  из неискрообразующего материала. На поясе по бокам резинки для регулировки и крепления для ремня. Светоотражающая, огнезащитная  лента по низу брюк типа 3Мтм Scotchliteтм .  Все  швы костюма женского летнего выполняются тройной строчкой,  нитью с огнезащитными свойствами в тон ткани и закреплены на конце фигурной строчкой . Изделие должны быть снабжены соответствующими этикетками, содержащими следующую информацию : EN стандарт, ГОСТ; % содержание волокон ткани, информацию о огнестойкости изделия, а также инструкция по уходу за изделием; размерные и ростовые признаки. Этикетки должны быть вшиты в воротниковую часть куртки. Логотип предприятия наносится вышивным способом на грудном кармане с левой стороны куртки, ширина логотипа 5 см, длина 11см. На спине куртки логотип, нанесенный цветной термопечатью, шириной 10см, длиной 25см. Предусмотрены 4  вентиляционных отверстия в подмышечной части куртки с металлической окантовкой или окантовкой выполненной прошивным способом.                                              </t>
  </si>
  <si>
    <t>Костюм мужской утепленный, огнезащитный.               Комплектация модели: куртка и брюки –полукомбинезон утепленные;                                                               Цвет модели темно-синий;                 Информация о ткани: Ткань огнезащитная от зарубежных производитей, типа "PROBAN"; Плотность  ткани 320-350 гр.м2;                     Состав ткани: 100% хлопчатобумажная ткань должна быть эластичной, обладать  нефте-масло-водоотталкивающими, огнезащитными свойствами, с нулевым показателем усадки, возможность стирки изделия при 850 С. Огнезащитные свойства ткани гарантированы на весь срок службы защитной одежды.                Куртка должна быть пошита в соответствии со стандартом ГОСТ  Р  ЕН 340:2010.            Материал внутренней  подкладки  по содержанию, качеству и плотности идентичен пошивному ( наружному) материалу.     Материал  утеплителя должен быть легковесным, антистатичным, с нулевыми показателем усадки и низкими влаговпитывающим свойствами. Плотность материала утеплителя 300 гр/м. кв (в рукавах 250гр/м. кв);                                               Капюшон  должен быть достаточно большой для ношения под ним каски, отстегивающиеся на металлической застежке-молнии из неискрообразующего материала,  имеющий противоветровой клапан закрывающий лицевую часть и фиксирующийся металлическими пуговицами-кнопками  из неискрообразующего материала.                                                        Внутренняя часть капюшона и воротника куртки из материала типа «ФЛИС» , с антистатичными свойствами. Высота воротника не менее 12 см.                                                               Регулятор высоты капюшона с металлическим фиксатором из неискрообразующего материала.                          По периметру лицевой части капюшона вытяжной шнур, регулируемый самофиксирующимися   неискрообразующими металлическими зажимами;                                                                 Рукава куртки должны быть снабжены внутренними эластичными  манжетами из трикотажного материала, плотно прилегающими  к руке;                                                                        Карманы:     Два (2) наклонно-расположенных нагрудных кармана для согрева рук, внутренняя часть нагрудных карманов должна быть из материала  типа"ФЛИС"с антистатическими свойствами. Нагрудные карманы должны иметь застежки в виде металлических пуговиц-кнопок из неискрообразующего материала ;                            Два  прямых накладных  объемных кармана по низу куртки  выполнены в виде конверта должны  быть    снабжены         клапаном     с застежкой в виде металлической пуговицы-кнопки из неискрообразующего материала. Расположение карманов должно быть удобным  и досягаемым т.е. не сильно низкими.                                      Один (1) внутренний накладной карман.  Ветровой клапан закрывается с лева на право.                                        Ветровой клапан куртки, закрывающий металлическую застежку-молнию по всей длине  крепится на металлических пуговицах-кнопках. Спереди куртка застегивается на правостороннюю металлическую застежку-молнию, двойной бегунок застежки-молнии работает в оба направления, способный выдерживать нагрузки, хорошего качества  производства одной из международно - признанных фирм производителей .                           Светоотражающая огнестойкая лента типа 3Мтм Scotchliteтм   шириной 5 см  располагается по кругу в нижней части рукавов, поперек  по середине плечевой части длинной  30см и по всей длине нижней части куртки.                                                         Логотипы предприятия  шириной 5 см и длинной 11 см должны находиться слева на грудной части куртки и на нагрудном кармане  полукомбинезона и  нанесенные вышивным способом. На спине куртки логотип шириной 10 см, длинной 25 см. нанесен цветной термопечатью.                                                       Внутри поясничной  части куртки  эластичный ветровой клапан , фиксирующийся металлическими пуговицами -кнопками из не искрообразующего материала и по кругу плотно прилегающий к поясничной части тела.                                                                       Брюки- полукомбинезон должны иметь по бокам резинки для регулировки и крепления для ремня, наплечные лямки из эластичного материала шириной не менее 5см и с крепежным элементом из качественного пластика с надежной фиксацией, рассчитанные для многократного применения. Светоотражающая огнестойкая лента типа 3Мтм Scotchliteтм ., по низу штанин  шириной 50 мм.     Для более удобного использования  передняя часть брюк-полукомбинезона должна быть разъемной и  застегивается  металлической  застежкой-молнией  длинной не менее 45 см с двойным бегунком из неискрообразующего материала и клапаном с  2 (двумя) металлическими пуговицами-кнопками из неискрообразующего материала.  На передней половине в области  колен – наколенники                                                  Брюки-полукомбинезон  в нижней части  штанин по внешней стороне  должны иметь металлическую неискрообразующую застежку-молнию длинной 20-30 см с внутренним вкладышем для регулирования диаметра штанин и удобства использования. Утеплитель куртки и брюк -полукомбинезона должен быть не съемный и прострочены косыми  поперечными друг другу строчками в виде ромба (длина стороны ромба должна быть не более 100 мм) для минимизации изменения внешнего вида  спец.одежды после многочисленных стирок. Нить необходимо использовать в тон цвету спец.одежды обладающую огнезащитными свойствами.                                                                  Все швы костюма зимнего утепленного должны быть выполнены тройной строчкой и закреплены на конце фигурной строчкой.                             Изделие должны быть снабжены соответствующими этикетками, содержащими следующую информацию : EN стандарт, ГОСТ; % содержание волокон ткани, информацию о огнестойкости изделия, а также инструкция по уходу за изделием; размерные и ростовые признаки. Этикетки должны быть вшиты в воротниковую часть куртки.</t>
  </si>
  <si>
    <t>Костюм женский утепленный, огнезащитный.               Комплектация модели: куртка и брюки –полукомбинезон утепленные;                                                               Цвет модели темно-синий;                     Информация о ткани: Ткань огнезащитная от зарубежных производитей, типа "PROBAN"; Плотность  ткани 320-350 гр.м2;                     Состав ткани: 100% хлопчатобумажная ткань должна быть эластичной, обладать  нефте-масло-водоотталкивающими, огнезащитными свойствами, с нулевым показателем усадки, возможность стирки изделия при 850 С. Огнезащитные свойства ткани гарантированы на весь срок службы защитной одежды.                Куртка должна быть пошита в соответствии со стандартом ГОСТ  Р  ЕН 340:2010.              Материал внутренней  подкладки  по содержанию, качеству и плотности идентичен пошивному ( наружному) материалу.             Материал  утеплителя должен быть легковесным, антистатичным, с нулевым  показателем усадки и низкими влаговпитывающим свойствами. Плотность материала утеплителя 300 г/м. кв (в рукавах 250г/м. кв);   Капюшон  должен быть достаточно большой для ношения под ним каски, отстегивающиеся на металлической застежке-молнии из неискрообразующего материала,  имеющий противоветровой клапан закрывающий лицевую часть и фиксирующийся металлическими пуговицами-кнопками из неискрообразующего материала.                                                        Внутренняя часть капюшона и воротника куртки из материала типа «ФЛИС» , с антистатичными свойствами.                        Высота воротника не менее 12 см.                                                               Регулятор высоты капюшона с металлическим фиксатором из неискрообразующего материала.                          По периметру лицевой части капюшона вытяжной шнур, регулируемый самофиксирующимися   неискрообразующими металлическими зажимами;                                                                 Рукава куртки должны быть снабжены внутренними эластичными  манжетами из трикотажного материала, плотно прилегающими  к руке;                                                                        Карманы:     Два (2) наклонно-расположенных нагрудных кармана для согрева рук, внутренняя часть нагрудных карманов должна быть из материала  типа"ФЛИС"с антистатическими свойствами. Нагрудные карманы должны иметь застежки в виде металлических пуговиц-кнопок из неискрообразующего материала ;                            Два обьемных прямых накладных кармана по низу куртки  должны  быть    снабжены         клапаном     с застежкой в виде металлической пуговицы-кнопки из неискрообразующего материала. Расположение карманов должно быть удобным  и досягаемым т.е. не сильно низкими. Один (1) внутренний накладной карман.                                                           Ветровой клапан закрывается с права на лево.                                        Ветровой клапан куртки, закрывающий металлическую застежку-молнию по всей длине  крепится на металлических пуговицах-кнопках.  Спереди куртка застегивается на правостороннюю металлическую застежку-молнию, двойной бегунок застежки-молнии работает в оба направления, способный выдерживать нагрузки, хорошего качества  производства одной из международно - признанных фирм производителей .                           Светоотражающая огнестойкая лента типа 3Мтм Scotchliteтм   шириной 5 см  располагается по кругу в нижней части рукавов, поперек  по середине плечевой части длинной  30см и по всей длине нижней части куртки.                                                         Логотипы предприятия  шириной 5 см и длинной 11 см должны находиться слева на грудной части куртки и на нагрудном кармане  полукомбинезона и  нанесенные вышивным способом. На спине куртки логотип шириной 10 см, длинной 25 см. нанесен цветной термопечатью.                                                       Внутри поясничной  части куртки  эластичный ветровой клапан , фиксирующийся металлическими пуговицами - кнопками из не искрообразующего материала и по кругу плотно прилегающий к поясничной части тела.                                                                       Брюки- полукомбинезон должны иметь по бокам резинки для регулировки и крепления для ремня, наплечные лямки из эластичного материала шириной не менее 5см и с крепежным элементом из качественного пластика с надежной фиксацией, рассчитанные для многократного применения. Светоотражающая огнестойкая лента типа 3Мтм Scotchliteтм  , по низу штанин  шириной 50 мм. Для более удобного использования предусмотреть по бокам брюк-комбинезона металлические  молнии - застежки длинной не менее 30 см. По верх молний-застежек клапана с пуговицами-кнопками. На передней половине в области  колен – наколенники .                                                                                                    Брюки-полукомбинезон  в нижней части  штанин по внешней стороне  должны иметь металлическую неискрообразующую застежку-молнию длинной 20-30 см с внутренним вкладышем для регулирования диаметра штанин и удобства использования. Утеплитель куртки и брюк -полукомбинезона должен быть не съемный и прострочены косыми  поперечными друг другу строчками в виде ромба (длина стороны ромба должна быть не более 100 мм) для минимизации изменения внешнего вида  спец.одежды после многочисленных стирок. Нить необходимо использовать в тон цвету спец.одежды обладающую огнезащитными свойствами.                                                                  Все швы костюма зимнего утепленного должны быть выполнены тройной строчкой и закреплены на конце фигурной строчкой.                             Изделие должны быть снабжены соответствующими этикетками, содержащими следующую информацию : EN стандарт, ГОСТ; % содержание волокон ткани, информацию о огнестойкости изделия, а также инструкция по уходу за изделием; размерные и ростовые признаки. Этикетки должны быть вшиты в воротниковую часть куртки.</t>
  </si>
  <si>
    <t>2012/2014</t>
  </si>
  <si>
    <t>198-1 Т</t>
  </si>
  <si>
    <t>199-1 Т</t>
  </si>
  <si>
    <t>200-1 Т</t>
  </si>
  <si>
    <t>201-1 Т</t>
  </si>
  <si>
    <t>202-1 Т</t>
  </si>
  <si>
    <t>ГОСТ 28507-99, ГОСТ 12.4.137-84, ГОСТ 28507-90. Ботинки (летние) мужские из натуральной лицевой кожи с МВО пропиткой, металлическим подноском для защиты от механического воздействия до 200Дж, глухим клапаном для препятствия от попадания грязи и пыли внутрь  обуви. гигроскопичная, стойкая к истиранию подкладка, шнуровка на металлических не вызывающих искрообразования петлях. Подошва резиновая термостойкая с литьевым методом крепления, устойчивая к масло-бензо-кислото-шелочной  среде, с антипрокольными свойствами. Внешняя « ходовая» часть подошвы имеет специальное рифление препятствующие скольжению. Цвет черный.</t>
  </si>
  <si>
    <t>ГОСТ 28507-99, ГОСТ 12.4.137-84, ГОСТ 28507-90. Ботинки (зимние) мужские с утеплителем из шерстяного меха, из натуральной лицевой кожи с МВО пропиткой, металлическим подноском для защиты от механического воздействия до 200Дж, глухим клапаном для препятствия от попадания грязи и пыли внутрь  обуви, шнуровка на металлических не вызывающих искрообразования петлях. Подошва резиновая термостойкая с литьевым методом крепления, устойчивая к масло-бензо-кислото-шелочной  среде, с антипрокольными свойствами. Внешняя « ходовая» часть подошвы имеет специальное рифление препятствующие скольжению с глубиной протектора не менее 4 мм. Цвет черный.</t>
  </si>
  <si>
    <t xml:space="preserve">ГОСТ 28507-99, ГОСТ 12.4.137-84, ГОСТ 28507-90. Ботинки (зимние) женские с утеплителем из шерстяного меха, из натуральной лицевой кожи с МВО пропиткой, металлическим подноском для защиты от механического воздействия до 200Дж, глухим клапаном для препятствия от попадания грязи и пыли внутрь  обуви, шнуровка на металлических не вызывающих искрообразования петлях. Подошва резиновая термостойкая с литьевым методом крепления, устойчивая к масло-бензо-кислото-шелочной  среде, с антипрокольными свойствами. Внешняя « ходовая» часть подошвы имеет специальное рифление препятствующие скольжению с протектором не менее 4 мм. Цвет черный.
</t>
  </si>
  <si>
    <t>ГОСТ 28507-99, ГОСТ 12.4.137-84, ГОСТ 28507-90. Полуботинки (летние) облегченные  мужские из натуральной лицевой кожи с МВО пропиткой, металлическим подноском для защиты от механического воздействия до 200Дж, глухим клапаном для препятствия от попадания грязи и пыли внутрь  обуви,  гигроскопичная  стойкая к истиранию подкладка, шнуровка на металлических не вызывающих искрообразования петлях. Подошва резиновая термостойкая с литьевым методом крепления, устойчивая к масло-бензо-кислото-шелочной  среде, с антипрокольными свойствами. Цвет черный.</t>
  </si>
  <si>
    <t>ГОСТ 28507-99, ГОСТ 12.4.137-84, ГОСТ 28507-90. Полуботинки (летние) облегченные женские из натуральной лицевой кожи с МВО пропиткой, металлическим подноском для защиты от механического воздействия до 200Дж, глухим клапаном для препятствия от попадания грязи и пыли внутрь  обуви,  гигроскопичная  стойкая к истиранию подкладка, шнуровка на металлических не вызывающих искрообразования петлях. Подошва резиновая термостойкая с литьевым методом крепления, устойчивая к масло-бензо-кислото-шелочной  среде, с антипрокольными свойствами. Цвет черный.</t>
  </si>
  <si>
    <t>329 от 27.01.2015</t>
  </si>
  <si>
    <t>10-3 Р</t>
  </si>
  <si>
    <t>2009/2015</t>
  </si>
  <si>
    <t>Сода каустическая – натр едкий,  СТ АО 020840001585-04-2012, марки РМ в виде водного раствора с содержанием основного вещества 50%</t>
  </si>
  <si>
    <t>АО «КАУСТИК»</t>
  </si>
  <si>
    <t>Натрия гипохлорит технический   СТ АО 39769573-02-2009</t>
  </si>
  <si>
    <t>ТОО «International Safety Standard»</t>
  </si>
  <si>
    <t>16.06.2014/ 06.01.2015</t>
  </si>
  <si>
    <t>135-1 Т</t>
  </si>
  <si>
    <t>946-09/ доп 8</t>
  </si>
  <si>
    <t>2178 от 02.06.2014/ 23 от 02.02.2015</t>
  </si>
  <si>
    <t>24 от 02.02.2015</t>
  </si>
  <si>
    <t>18 от 29.01.2015</t>
  </si>
  <si>
    <t>"Набор текста на компьютере на русском и английском языках на период 2015-2019 годы"</t>
  </si>
  <si>
    <t>"Сервисная компания Олеум"</t>
  </si>
  <si>
    <t>"Набор текста на компьютере на казахском  и английском языках на период 2015-2019 годы"</t>
  </si>
  <si>
    <t xml:space="preserve"> 27 от 04.02.2015</t>
  </si>
  <si>
    <t>ОГЭ</t>
  </si>
  <si>
    <t>ТОО "Атырауский НПЗ"</t>
  </si>
  <si>
    <t xml:space="preserve">33.14.19.21.00.00.00 </t>
  </si>
  <si>
    <t>Ремонт, технический уход и обслуживание электрооборудования</t>
  </si>
  <si>
    <t>по эксплуатации, обслуживанию и ремоту электротехнических установок, электрооборудования и кабельного хозяйства.</t>
  </si>
  <si>
    <t>март 2015 года</t>
  </si>
  <si>
    <t>г.Атырау,ул. З. Каболова,1, здание заводоуправления ТОО АНПЗ</t>
  </si>
  <si>
    <t>19 Р</t>
  </si>
  <si>
    <t>2012/2015</t>
  </si>
  <si>
    <t>2012</t>
  </si>
  <si>
    <t>35 от 10.02.2015</t>
  </si>
  <si>
    <t>05-15 от 10.02.2015</t>
  </si>
  <si>
    <t>33-1 У</t>
  </si>
  <si>
    <t>135-2 Т</t>
  </si>
  <si>
    <t>марки А, ГОСТ 11086-77</t>
  </si>
  <si>
    <t>Натрия гипохлорит (10% по весу раствор) марка А с содержанием активн.хлора не менее 120 г/дм3 (жидкий) на УГОВ   ГОСТ 11086-77</t>
  </si>
  <si>
    <t>январь-февраль 2017</t>
  </si>
  <si>
    <t>136-1 Т</t>
  </si>
  <si>
    <t>52 от 24.02.2015</t>
  </si>
  <si>
    <t>155-2 Т</t>
  </si>
  <si>
    <t>156-2 Т</t>
  </si>
  <si>
    <t>157-2 Т</t>
  </si>
  <si>
    <t>158-2 Т</t>
  </si>
  <si>
    <t>159-2 Т</t>
  </si>
  <si>
    <t>160-2 Т</t>
  </si>
  <si>
    <t>161-2 Т</t>
  </si>
  <si>
    <t>162-2 Т</t>
  </si>
  <si>
    <t>163-2 Т</t>
  </si>
  <si>
    <t>164-2 Т</t>
  </si>
  <si>
    <t>165-2 Т</t>
  </si>
  <si>
    <t>166-2 Т</t>
  </si>
  <si>
    <t>167-2 Т</t>
  </si>
  <si>
    <t>168-2 Т</t>
  </si>
  <si>
    <t>169-2 Т</t>
  </si>
  <si>
    <t>170-2 Т</t>
  </si>
  <si>
    <t>171-2 Т</t>
  </si>
  <si>
    <t>172-2 Т</t>
  </si>
  <si>
    <t>173-2 Т</t>
  </si>
  <si>
    <t>174-2 Т</t>
  </si>
  <si>
    <t>175-2 Т</t>
  </si>
  <si>
    <t>176-2 Т</t>
  </si>
  <si>
    <t>177-2 Т</t>
  </si>
  <si>
    <t>178-2 Т</t>
  </si>
  <si>
    <t>179-2 Т</t>
  </si>
  <si>
    <t>180-2 Т</t>
  </si>
  <si>
    <t>181-2 Т</t>
  </si>
  <si>
    <t>182-2 Т</t>
  </si>
  <si>
    <t>183-2 Т</t>
  </si>
  <si>
    <t>184-2 Т</t>
  </si>
  <si>
    <t>185-2 Т</t>
  </si>
  <si>
    <t>186-2 Т</t>
  </si>
  <si>
    <t>187-2 Т</t>
  </si>
  <si>
    <t>189-2 Т</t>
  </si>
  <si>
    <t>190-2 Т</t>
  </si>
  <si>
    <t>188-2 Т</t>
  </si>
  <si>
    <t>783 от 24.02.2015</t>
  </si>
  <si>
    <t>151-1 Т</t>
  </si>
  <si>
    <t>152-2 Т</t>
  </si>
  <si>
    <t>152-1 Т</t>
  </si>
  <si>
    <t>153-1 Т</t>
  </si>
  <si>
    <t>154-1 Т</t>
  </si>
  <si>
    <t>137-2 Т</t>
  </si>
  <si>
    <t xml:space="preserve"> 15w-40 SF/CC масло на минеральной основе предназначено для всесезонного применения в умеренной и жаркой климатических зонах. Эффективно защищает деталей двигателя от износа и предотвращает коррозию. Снижает до минимума саже- и нагарообразование. Обеспечивает надежную смазку и чистоту двигателя в условиях работы при повышенных нагрузках и температурах окружающего воздуха.</t>
  </si>
  <si>
    <t xml:space="preserve"> 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Смазка имеет высокую коллоидную, химическую и механическую стабильности, водостойка даже в кипящей воде, при нагревании не упрочняется. Работоспособна при температуре -40…+120°С, кратковременно сохраняет работоспособность при температуре 130°С.</t>
  </si>
  <si>
    <t>И-40  масло общего назначения, дистиллятное или смесь дистиллятного с остаточным, из сернистых нефтей селективной очистки. Не содержит присадок. 
Вязкость кинематическая при 40°С, мм2/с 61-75
Кислотное число, мг КОН на 1 г масла, не более 0,05
Зольность, %, не более 0,005Температура застывания, °С, не выше минус 15
Цвет на колориметре ЦНТ, единицы ЦНТ, не более 3,0 (4,5)
Температура вспышки, определяемая в открытом тигле, °С, не ниже 220 (200)</t>
  </si>
  <si>
    <t>138-2 Т</t>
  </si>
  <si>
    <t>МС-20 — авиационное масло селективной очистки. Изготавливается из беспарафиновых и парафиновых нефтей с низким содержанием серы. Обладает высокой вязкостью, отличной адгезией, хорошими смазывающими свойствами и температурой вспышки не ниже 265°C.</t>
  </si>
  <si>
    <t>139-2 Т</t>
  </si>
  <si>
    <t>140-2 Т</t>
  </si>
  <si>
    <t>KC-19 – минеральное масло из сернистых парафинистых нефтей селективной очистки.</t>
  </si>
  <si>
    <t>141-2 Т</t>
  </si>
  <si>
    <t>142-2 Т</t>
  </si>
  <si>
    <t>Трансмиссионное масло 85w-90 GL-5.Уменьшает износ гипоидных передач и подшипников. Характеризуется высокой устойчивостью к окислению и старению при высоких температурах. Гарантирует стабильность вязкостных характеристик при длительной эксплуатации. Обладает антипенными свойствами. Предотвращает образованию коррозии.</t>
  </si>
  <si>
    <t xml:space="preserve">высококачественное минеральное трансмиссионное масло 85w-140 GL-4 , включающее в себя современный высокотехнологичный пакет присадок, обеспечивает надежную работу узлов и агрегатов. Выдерживает высокие нагрузки в течение долгого времени. Характеризуется хорошими вязкостными характеристиками. Продлевает срок службы оборудования.
Вязкость кинематическая при 100 0С, мм2/с - 24 - 32
Индекс вязкости, не менее - 90
</t>
  </si>
  <si>
    <t>143-2 Т</t>
  </si>
  <si>
    <t>144-2 Т</t>
  </si>
  <si>
    <t>145-2 Т</t>
  </si>
  <si>
    <t xml:space="preserve">10w-40 SL/CF обеспечивает надежную защиту деталей двигателя от износа, коррозии, отложений и шлама. Гарантирует стабильность вязкостных характеристик в любых условиях эксплуатации. Обладает надежными антикоррозионными, антипенными и низкотемпературными свойствами. Гарантирует легкий и быстрый пуск двигателя автомобиля, при температуре наружного воздуха до -25 0С. </t>
  </si>
  <si>
    <t>5w-40 SM/CF высококачественные синтетические маслаобеспечивают максимальную защиту двигателя в любых условиях, предотвращают образование загрязнений и отложений. Высокие эксплуатационные характеристики масла исключительно стабильны в течение всего срока его службы. Синтетическая основа масла обеспечивает лёгкий холодный пуск двигателя, даже при экстремально низких температурах.</t>
  </si>
  <si>
    <t>146-2 Т</t>
  </si>
  <si>
    <t>147-2 Т</t>
  </si>
  <si>
    <t>Графитная  смазка общего назначения; высоковязкое нефтяное масло, загущенное кальциевым мылом с добавлением 10% графита. Основные эксплуатационные характеристики графитной смазки: работоспособна при температуре -20… +70°С; допускается к применению при температуре ниже -20°С в рессорах и аналогичных устройствах.</t>
  </si>
  <si>
    <t>Солидол  смазка общего назначения.Смесь масел кислотно-щелочной (70%) и селективной (30%) очистки, загущенная кальциевыми мылами кубовых остатков СЖК (С20 и выше) и низкомолекулярных СЖК С5-С6. Основные эксплуатационные характеристики синтетического солидола: хорошие водостойкость, коллоидная стабильность, защитные свойства, широкий диапазон рабочих температур и низкая механическая стабильность. Работоспособна при температуре -30…+65°С, в мощных механизмах (подшипники, шарниры, блоки и т. п.) — от -50°С.</t>
  </si>
  <si>
    <t>148-2 Т</t>
  </si>
  <si>
    <t>149-2 Т</t>
  </si>
  <si>
    <t>ТСп-15к  остаточное масло с небольшой добавкой дистиллятного и содержащего композицию, обеспечивающие надежные противоизносные, противозадирные, низкотемпературные и антипенные свойства. Вязкость кинематическая при 100 0С, мм2/с 15,0±1
динамическая, Па•с, при -15(-20)°С, не более 75
Температура, °С:
вспышки в открытом тигле, не ниже 185
застывания, не выше -25</t>
  </si>
  <si>
    <t>Масло гидравлическое веретенное АУ - минеральное масло полученное из малосернистых и сернистых парафинистыхнефтей с использованием процессов глубокой селективной очистки фенолом и глубокой депарафинизации. Содержит антиокислительную присадку.</t>
  </si>
  <si>
    <t>150-2 Т</t>
  </si>
  <si>
    <t>151-2 Т</t>
  </si>
  <si>
    <t>Гидравлическое масло  «Hydraulic oil 100» содержит антипенную и противоизносную присадки. Использование современных технологий присадок придает маслу высочайшие про-тивоизносные свойства и стабильность против воздействия температуры и окислителей. 
Предназначено для гидросистем и приводов, работающих в условиях экстремальных на-грузок и температур, для широкого спектра промышленного оборудования, гидронасосов, автоматических линий,  прессов, в циркуляционных системах смазки металлорежущих станков и других механизмах, работающих на масле с аналогичными свойствами,   но не подходит для старых моделей с покрытиями из серебра. 
Вязкость кинематическая при 400С, мм2/с до 110
Индекс вязкости, не менее 97
Температура застывания, 0С, не выше -32
Коррозия на медной пластине, не более 1А</t>
  </si>
  <si>
    <t xml:space="preserve"> CLP 150 - предназначено для смазывания закрытых редукторов промышленного и передвижного оборудования, гипоидных и червячных передач дорожной, строительной и горнодобывающей техники, цепных приводов, зубчатых колес, подшипников скольжения, антифрикционных подшипников, направляющих скольжения и шарнирных соединений эксплуатируемых при условии умеренных нагрузок
Вязкость кинематиче-ская при 400С, мм2/с - 145-155
Индекс вязкости, не ме-нее - 95
Температура застыва-ния, 0С, не выше - -18</t>
  </si>
  <si>
    <t xml:space="preserve">масло М-10Г2 моторное получают смешением дистиллятного и остаточного компонентов, содержит сбалансированные композиции присадок, которые придают маслам более высокий уровень эксплуатационных свойств.
Кинематическая вязкость при 100°С,мм2/с, не менее 11,0±0,5
Плотность, г/см3, не более 0,905
Индекс вязкости, не менее 85
Зольность сульфатная, %, не более 1,65
Щелочное число, мг КОН на 1 г масла, не менее 6,0
Температура вспышки в открытом тигле, °С, не ниже 205
Температура застывания, °С, не выше −15
</t>
  </si>
  <si>
    <t>153-2 Т</t>
  </si>
  <si>
    <t>154-2 Т</t>
  </si>
  <si>
    <t xml:space="preserve">Смазка Циатим-203 — антифрикционная низкотемпературная смазка.  </t>
  </si>
  <si>
    <t xml:space="preserve">ГК — трансформаторное масло  из сернистых парафинистых нефтей с использованием  гидрокрекинга. Содержит противоокислительную присадку </t>
  </si>
  <si>
    <t>802 от 25.02.2015</t>
  </si>
  <si>
    <t>6-4 У</t>
  </si>
  <si>
    <t>18-3 У</t>
  </si>
  <si>
    <t>2178 от 02.06.2014/ 67 от 05.03.2015</t>
  </si>
  <si>
    <t>68 от 05.03.2015</t>
  </si>
  <si>
    <t>09.07.2012/23.01.2015/06.03.2015 изм. Реквиз</t>
  </si>
  <si>
    <t>для защиты от механических воздействий, верх из юфтевой кожи,  ГОСТ 28507-99</t>
  </si>
  <si>
    <t>ТОО «Монтажное Управление №7»</t>
  </si>
  <si>
    <t>Оказание услуг по эксплуатации, обслуживанию и работ по текущему ремонту электрооборудования и электрических сетей</t>
  </si>
  <si>
    <t>100-3 Т</t>
  </si>
  <si>
    <t>101-3 Т</t>
  </si>
  <si>
    <t>102-3 Т</t>
  </si>
  <si>
    <t>103-3 Т</t>
  </si>
  <si>
    <t>104-3 Т</t>
  </si>
  <si>
    <t>105-3 Т</t>
  </si>
  <si>
    <t>106-3 Т</t>
  </si>
  <si>
    <t>107-3 Т</t>
  </si>
  <si>
    <t>108-3 Т</t>
  </si>
  <si>
    <t>109-3 Т</t>
  </si>
  <si>
    <t>110-3 Т</t>
  </si>
  <si>
    <t>111-3 Т</t>
  </si>
  <si>
    <t>112-3 Т</t>
  </si>
  <si>
    <t>5-3 Т</t>
  </si>
  <si>
    <t>119-2 Т</t>
  </si>
  <si>
    <t>119-3 Т</t>
  </si>
  <si>
    <t>2016 г.</t>
  </si>
  <si>
    <t>Сумма договора  2016 год</t>
  </si>
  <si>
    <t>2017 г.</t>
  </si>
  <si>
    <t>2018 г.</t>
  </si>
  <si>
    <t>Сумма договора  2017 год</t>
  </si>
  <si>
    <t>Сумма договора  2018 год</t>
  </si>
  <si>
    <t>112 от 14.04.2015</t>
  </si>
  <si>
    <t>109 от 13.04.2015</t>
  </si>
  <si>
    <t>519 от 20.10.2014/ 109 от 13.04.2015</t>
  </si>
  <si>
    <t>Разница между Планом и Договором 2016 год</t>
  </si>
  <si>
    <t>Разница между Планом и Договором 2017 год</t>
  </si>
  <si>
    <t>2016 год</t>
  </si>
  <si>
    <t>2015 год</t>
  </si>
  <si>
    <t>2017 год</t>
  </si>
  <si>
    <t>2018 год</t>
  </si>
  <si>
    <t>2019 год</t>
  </si>
  <si>
    <t>203 Т</t>
  </si>
  <si>
    <t>28.13.31.00.00.00.20.13.1</t>
  </si>
  <si>
    <t>пневмоклапан обратный</t>
  </si>
  <si>
    <t>пневмоклапан обратный работает на сжатом воздухе очищенном не грубее 10 класса загрязненности по ГОСТ17433-80. Климатическое исполнение УХЛ и О, категория размещения 4 по ГОСТ 15150, с условным проходом, Ду 20 мм</t>
  </si>
  <si>
    <t>Диффузор "Vibriare"GMB код 62183 полипропиленовый корпус чугунный, вибрационный, пружинный, невозвратный клапан крепежная сборка из нержавеющей стали</t>
  </si>
  <si>
    <t>апрель-май</t>
  </si>
  <si>
    <t>предоплата 30%</t>
  </si>
  <si>
    <t>Разница между Планом и Договором 2018 год</t>
  </si>
  <si>
    <t>121 от 20.04.2015</t>
  </si>
  <si>
    <t>241п от 20.04.2015</t>
  </si>
  <si>
    <t>Разница между Планом и Договором 2019 год</t>
  </si>
  <si>
    <t>440-14/доп №1 изменение сроков оплаты/ доп согл 2 (14, 15 год по март месяц)</t>
  </si>
  <si>
    <t>Сумма договора  2019 год</t>
  </si>
  <si>
    <t>2019 г.</t>
  </si>
  <si>
    <t>137-3 Т</t>
  </si>
  <si>
    <t>138-3 Т</t>
  </si>
  <si>
    <t>139-3 Т</t>
  </si>
  <si>
    <t>140-3 Т</t>
  </si>
  <si>
    <t>141-3 Т</t>
  </si>
  <si>
    <t>142-3 Т</t>
  </si>
  <si>
    <t>143-3 Т</t>
  </si>
  <si>
    <t>144-3 Т</t>
  </si>
  <si>
    <t>145-3 Т</t>
  </si>
  <si>
    <t>146-3 Т</t>
  </si>
  <si>
    <t>147-3 Т</t>
  </si>
  <si>
    <t>148-3 Т</t>
  </si>
  <si>
    <t>149-3 Т</t>
  </si>
  <si>
    <t>150-3 Т</t>
  </si>
  <si>
    <t>151-3 Т</t>
  </si>
  <si>
    <t>152-3 Т</t>
  </si>
  <si>
    <t>153-3 Т</t>
  </si>
  <si>
    <t>154-3 Т</t>
  </si>
  <si>
    <t>апрель-май 2015</t>
  </si>
  <si>
    <t>191-2 Т</t>
  </si>
  <si>
    <t>192-1 Т</t>
  </si>
  <si>
    <t>193-1 Т</t>
  </si>
  <si>
    <t>194-2 Т</t>
  </si>
  <si>
    <t>195-2 Т</t>
  </si>
  <si>
    <t>196-2 Т</t>
  </si>
  <si>
    <t>198-2 Т</t>
  </si>
  <si>
    <t>200-2 Т</t>
  </si>
  <si>
    <t>201-2 Т</t>
  </si>
  <si>
    <t>ЭОТТ</t>
  </si>
  <si>
    <t>197-2 Т</t>
  </si>
  <si>
    <t>199-2 Т</t>
  </si>
  <si>
    <t>202-2 Т</t>
  </si>
  <si>
    <t>43 У</t>
  </si>
  <si>
    <t>Предоставление услуг служебного автотранспорта и спецтехники, включая услуги обслуживающего персонала</t>
  </si>
  <si>
    <t>май</t>
  </si>
  <si>
    <t>1702 от 24.04.2015</t>
  </si>
  <si>
    <t>131 от 27.04.2015</t>
  </si>
  <si>
    <t>134 от 04.05.2015</t>
  </si>
  <si>
    <t>133 от 04.05.2015</t>
  </si>
  <si>
    <t>372-12/ доп согл 1/ доп согл 3</t>
  </si>
  <si>
    <t>155-3 Т</t>
  </si>
  <si>
    <t>156-3 Т</t>
  </si>
  <si>
    <t>157-3 Т</t>
  </si>
  <si>
    <t>158-3 Т</t>
  </si>
  <si>
    <t>159-3 Т</t>
  </si>
  <si>
    <t>160-3 Т</t>
  </si>
  <si>
    <t>161-3 Т</t>
  </si>
  <si>
    <t>162-3 Т</t>
  </si>
  <si>
    <t>163-3 Т</t>
  </si>
  <si>
    <t>164-3 Т</t>
  </si>
  <si>
    <t>165-3 Т</t>
  </si>
  <si>
    <t>166-3 Т</t>
  </si>
  <si>
    <t>167-3 Т</t>
  </si>
  <si>
    <t>168-3 Т</t>
  </si>
  <si>
    <t>169-3 Т</t>
  </si>
  <si>
    <t>170-3 Т</t>
  </si>
  <si>
    <t>171-3 Т</t>
  </si>
  <si>
    <t>172-3 Т</t>
  </si>
  <si>
    <t>173-3 Т</t>
  </si>
  <si>
    <t>174-3 Т</t>
  </si>
  <si>
    <t>175-3 Т</t>
  </si>
  <si>
    <t>177-3 Т</t>
  </si>
  <si>
    <t>176-3 Т</t>
  </si>
  <si>
    <t>178-3 Т</t>
  </si>
  <si>
    <t>179-3 Т</t>
  </si>
  <si>
    <t>180-3 Т</t>
  </si>
  <si>
    <t>181-3 Т</t>
  </si>
  <si>
    <t>182-3 Т</t>
  </si>
  <si>
    <t>183-3 Т</t>
  </si>
  <si>
    <t>184-3 Т</t>
  </si>
  <si>
    <t>185-3 Т</t>
  </si>
  <si>
    <t>186-3 Т</t>
  </si>
  <si>
    <t>187-3 Т</t>
  </si>
  <si>
    <t>188-3 Т</t>
  </si>
  <si>
    <t>189-3 Т</t>
  </si>
  <si>
    <t>190-3 Т</t>
  </si>
  <si>
    <t>май-июнь 2015</t>
  </si>
  <si>
    <t>1983 от 13.05.2015</t>
  </si>
  <si>
    <t>ПК«Уральский литейно-механический завод»</t>
  </si>
  <si>
    <t>Диффузор</t>
  </si>
  <si>
    <t>"Vibriare"GMB код 62183 полипропиленовый корпус чугунный, вибрационный, пружинный, невозвратный клапан крепежная сборка из нержавеющей стали</t>
  </si>
  <si>
    <t>ТОО «GoldSunray»</t>
  </si>
  <si>
    <t>33.12.19.05.10.00.00</t>
  </si>
  <si>
    <t>Ремонт и техническое обслуживание контрольно-измерительных приборов и автоматики</t>
  </si>
  <si>
    <t>Ремонт и техническое обслуживание контрольно-измерительных приборов и автоматики (КИПиА)</t>
  </si>
  <si>
    <t>май-июнь</t>
  </si>
  <si>
    <t>Услуги по транспортному обслуживанию служебным автотранспортом, спецтехникой, включая услуги обслуживающего персонала»</t>
  </si>
  <si>
    <t>20 Р</t>
  </si>
  <si>
    <t>204 Т</t>
  </si>
  <si>
    <t>20.59.42.00.00.50.20.50.1</t>
  </si>
  <si>
    <t>Синтетическая смазка на основе полиэфиров</t>
  </si>
  <si>
    <t>синтетические смазки на основе полиоксиэтилена (полиэтиленгликоля)</t>
  </si>
  <si>
    <t>Присадка противоизносная смазывающая присадка для дизельных топлив типа Dodilube 4940 фирмы Clariant</t>
  </si>
  <si>
    <t>апрель 2015 г.</t>
  </si>
  <si>
    <t>184 от 01.06.2015</t>
  </si>
  <si>
    <t>187 от 01.06.2015</t>
  </si>
  <si>
    <t>204-1 Т</t>
  </si>
  <si>
    <t>2453 от 04.06.2015</t>
  </si>
  <si>
    <t>Асбоматериалы</t>
  </si>
  <si>
    <t>ТОО "АТИ-Казахстан"</t>
  </si>
  <si>
    <t>191-3 Т</t>
  </si>
  <si>
    <t>192-2 Т</t>
  </si>
  <si>
    <t>193-2 Т</t>
  </si>
  <si>
    <t>194-3 Т</t>
  </si>
  <si>
    <t>195-3 Т</t>
  </si>
  <si>
    <t>июль-август 2015</t>
  </si>
  <si>
    <t>196-3 Т</t>
  </si>
  <si>
    <t>197-3 Т</t>
  </si>
  <si>
    <t>198-3 Т</t>
  </si>
  <si>
    <t>199-3 Т</t>
  </si>
  <si>
    <t>200-3 Т</t>
  </si>
  <si>
    <t>201-3 Т</t>
  </si>
  <si>
    <t>2577 от 11.06.2015</t>
  </si>
  <si>
    <t>202-3 Т</t>
  </si>
  <si>
    <t>700-15</t>
  </si>
  <si>
    <t>ОГМ</t>
  </si>
  <si>
    <t>33.19.10.47.10.00.00</t>
  </si>
  <si>
    <t>Капитальный ремонт трубопроводов</t>
  </si>
  <si>
    <t>Комплекс работ по ремонту и техническому обслуживанию оборудования для нефтегазовой отрасли (замена элементов, проверка состояния и др.)</t>
  </si>
  <si>
    <t>Работы по ремонту и техническому обслуживанию оборудования для нефтегазовой отрасли</t>
  </si>
  <si>
    <t>июнь 2015 г.</t>
  </si>
  <si>
    <t>21 Р</t>
  </si>
  <si>
    <t>10-4 У</t>
  </si>
  <si>
    <t>44 У</t>
  </si>
  <si>
    <t xml:space="preserve">Строительство комплекса по производству ароматических углеводородов.  Корректировка Проектной документации для приведения ее в соответствие Рабочей документации </t>
  </si>
  <si>
    <t>г. Атырау, ул. З. Кабдолова, 1, здание заводоуправления ТОО "АНПЗ"</t>
  </si>
  <si>
    <t>ТОО «Проектный Институт «Промстройпроект»</t>
  </si>
  <si>
    <t>582-14/ доп согл 6 увел суммы</t>
  </si>
  <si>
    <t>45 У</t>
  </si>
  <si>
    <t>Услуги по разработке и внедрению информационных систем</t>
  </si>
  <si>
    <t>Разработка и внедрение информационной системы</t>
  </si>
  <si>
    <t>Внедрение системы и лицензии MES</t>
  </si>
  <si>
    <t>62.01.11.60.00.00.00</t>
  </si>
  <si>
    <t>июнь-июль</t>
  </si>
  <si>
    <t>209 от 22.06.2015</t>
  </si>
  <si>
    <t>211 от 22.06.2015</t>
  </si>
  <si>
    <t>Противоизносная присадка для дизельных топлив Додилюб 4940</t>
  </si>
  <si>
    <t>ТОО «Алматынефтехим А»</t>
  </si>
  <si>
    <t>21-1 Р</t>
  </si>
  <si>
    <t>22 Р</t>
  </si>
  <si>
    <t>62.01.11.85.00.00.00</t>
  </si>
  <si>
    <t>Работы по созданию информационной системы</t>
  </si>
  <si>
    <t>Комплекс работ по созданию, внедрению и технической поддержке информационной системы</t>
  </si>
  <si>
    <t>1052-11/ доп согл 6</t>
  </si>
  <si>
    <t>2948 от 02.07.2015</t>
  </si>
  <si>
    <t>221 от 24.06.2015</t>
  </si>
  <si>
    <t>387-12</t>
  </si>
  <si>
    <t>ТОО ИНТЕГРОПРОМ</t>
  </si>
  <si>
    <t>ТОО КАЗИНТЕХПРОМ</t>
  </si>
  <si>
    <t>1430-11</t>
  </si>
  <si>
    <t>9-3 Р</t>
  </si>
  <si>
    <t>6-5 У</t>
  </si>
  <si>
    <t>11-3 У</t>
  </si>
  <si>
    <t>15-3 У</t>
  </si>
  <si>
    <t>16-3 У</t>
  </si>
  <si>
    <t>17-3 У</t>
  </si>
  <si>
    <t>18-4 У</t>
  </si>
  <si>
    <t>589-12/доп 1/доп№2/доп№3/доп №4 изм. Объема</t>
  </si>
  <si>
    <t>268 от 23.07.2015</t>
  </si>
  <si>
    <t>241 от 07.07.2015</t>
  </si>
  <si>
    <t>Спецодежда (Костюм мужской летний)</t>
  </si>
  <si>
    <t>ТОО «Завод плюс»</t>
  </si>
  <si>
    <t xml:space="preserve">Костюм мужской летний огнезащитный. Комплектация модели: куртка и брюки; Цвет модели: василек; Ткань огнезащитная, от зарубежных производителей, типа "PROBAN"; Плотность ткани 250г/м2-300г/м2, 100% хлопчатобумажная ткань должна быть эластичной, обладать нефте-масло-водоотталкивающими, огнезащитными свойствами, с нулевыми показателем усадки, возможность стирки изделия при 850 С. Костюм шьется в соответствии со стандартами  ГОСТ 27575-87. Куртка прямого силуэта. Застегивается на застежку- молнию металическую с противоветровым клапаном. Ветровой клапан закрывается с лева на права. Металлическая застежка- молния из неискрообразующего материала с двойным бегунком. Ветровой клапан куртки, закрывающий молнию-застежку по всей длине крепится на металлических пуговицах-кнопках. Металлические пуговицы-кнопки из неискрообразующего материала. Воротник стойка. Светоотражающая, огнезащитная  полоса типа 3Мтм Scotchliteтм  шириной 50мм настрачивается по низу рукавов и вверху спинки.    На поясе куртки, по бокам паты для регулировки на металлических пуговицах-кнопках из неискрообразующего материала. Спинка с отрезной кокеткой. На спине проложены складки для свободы движения. Рукава из трех частей. В области локтя- налокотник. На левом рукаве накладной карман двойного деления с клапаном на металлической пуговице-кнопке из неискрообразующего материала для мелких вещей и карандаша. Рукава  на манжете, крепятся на металлических  пуговицах-кнопках из неискрообразующего материала .   Карманы: два  вшитых нагрудных  объемных кармана на металлической застежке-молнии из неискрообразующего материала с клапанами на двух  металлических пуговицах-кнопках из неискрообразующего материала расположенных по горизонтали. Над правым нагрудным  объемным карманом по горизонтали расположена шлевка, размером : длина- (7-8 см) , ширина- (2,5-3см) для газоанализатора или минифильтра. Два нижних прорезных кармана с косым входом.    Брюки : на поясе металлическая пуговица-заклепка и вшивной внутренний  металлический крючок с металлической петлей , металлическая  застежка- молния из неискрообразующего материала. На передней половинке в области колен – наколенник. Для прочности  изделия в промежной части брюк предусмотреть ластовицу. Два передних боковых кармана. На задней половинке вшиты два  объемных кармана  с клапаном и пуговицей-кнопкой  из неискрообразующего материала. На поясе по бокам резинки для регулировки и крепления для ремня. Светоотражающая, огнезащитная  лента по низу брюк типа 3Мтм Scotchliteтм . Все  швы костюма мужского летнего выполняются тройной строчкой,  нитью с огнезащитными свойствами в тон ткани и закреплены на конце фигурной строчкой . Изделие должны быть снабжены соответствующими этикетками, содержащими следующую информацию : EN стандарт, ГОСТ; % содержание волокон ткани, информацию о огнестойкости изделия, а также инструкция по уходу за изделием; размерные и ростовые признаки. Этикетки должны быть вшиты в воротниковую часть куртки. Логотип предприятия наносится вышивным способом на грудном кармане с левой стороны куртки, ширина логотипа 5 см, длина 11см. На спине куртки логотип, нанесенный цветной термопечатью, шириной 10см, длиной 25см.Предусмотрены 4 вентиляционных отверстия в подмышечной части куртки с металлической окантовкой или окантовкой выполненной прошивным способом. Вся документация по изделию должна быть представлена поставщиками на русском языке содержать следующее:  
- нотариально заверенный протокол  лабораторного испытания , предоставленного  на тендер изделия с информацией об испытании изделия на огнезащитные свойства.  
- нотариально заверенный сертификат соответствия  ткани с информацией о огнезащитных свойствах. 
 -предоставленный «СТ-КZ» на товар должен соответствовать наименованию лота.
</t>
  </si>
  <si>
    <t>ТОО «NGS+»</t>
  </si>
  <si>
    <t>ИП Баязит</t>
  </si>
  <si>
    <t>Костюм женский утепленный, огнезащитный</t>
  </si>
  <si>
    <t xml:space="preserve">Костюм женский утепленный, огнезащитный. Комплектация модели: куртка и брюки –полукомбинезон утепленные; Цвет модели темно-синий; Информация о ткани: Ткань огнезащитная от зарубежных производитей, типа "PROBAN"; Плотность  ткани 320-350 гр.м2; Состав ткани: 100% хлопчатобумажная ткань должна быть эластичной, обладать  нефте-масло-водоотталкивающими, огнезащитными свойствами, с нулевым показателем усадки, возможность стирки изделия при 850 С. Огнезащитные свойства ткани гарантированы на весь срок службы защитной одежды.                Куртка должна быть пошита в соответствии со стандартом ГОСТ  Р  ЕН 340:2010.              Материал внутренней  подкладки  по содержанию, качеству и плотности идентичен пошивному ( наружному) материалу. Материал  утеплителя должен быть легковесным, антистатичным, с нулевым  показателем усадки и низкими влаговпитывающим свойствами. Плотность материала утеплителя 300 г/м. кв (в рукавах 250г/м. кв);   Капюшон  должен быть достаточно большой для ношения под ним каски, отстегивающиеся на металлической застежке-молнии из неискрообразующего материала,  имеющий противоветровой клапан закрывающий лицевую часть и фиксирующийся металлическими пуговицами-кнопками из неискрообразующего материала. Внутренняя часть капюшона и воротника куртки из материала типа «ФЛИС» , с антистатичными свойствами. Высота воротника не менее 12 см. Регулятор высоты капюшона с металлическим фиксатором из неискрообразующего материала. По периметру лицевой части капюшона вытяжной шнур, регулируемый самофиксирующимися   неискрообразующими металлическими зажимами; Рукава куртки должны быть снабжены внутренними эластичными  манжетами из трикотажного материала, плотно прилегающими  к руке;                                                                        Карманы: Два (2) наклонно-расположенных нагрудных кармана для согрева рук, внутренняя часть нагрудных карманов должна быть из материала  типа"ФЛИС"с антистатическими свойствами. Нагрудные карманы должны иметь застежки в виде металлических пуговиц-кнопок из неискрообразующего материала ;                            Два обьемных прямых накладных кармана по низу куртки  должны  быть    снабжены         клапаном с застежкой в виде металлической пуговицы-кнопки из неискрообразующего материала. Расположение карманов должно быть удобным  и досягаемым т.е. не сильно низкими. Один (1) внутренний накладной карман. Ветровой клапан закрывается с права на лево. Ветровой клапан куртки, закрывающий металлическую застежку-молнию по всей длине  крепится на металлических пуговицах-кнопках.  Спереди куртка застегивается на правостороннюю металлическую застежку-молнию, двойной бегунок застежки-молнии работает в оба направления, способный выдерживать нагрузки, хорошего качества  производства одной из международно - признанных фирм производителей . Светоотражающая огнестойкая лента типа 3Мтм Scotchliteтм   шириной 5 см  располагается по кругу в нижней части рукавов, поперек  по середине плечевой части длинной  30см и по всей длине нижней части куртки. Логотипы предприятия  шириной 5 см и длинной 11 см должны находиться слева на грудной части куртки и на нагрудном кармане  полукомбинезона и  нанесенные вышивным способом. На спине куртки логотип шириной 10 см, длинной 25 см. нанесен цветной термопечатью. Внутри поясничной  части куртки  эластичный ветровой клапан , фиксирующийся металлическими пуговицами - кнопками из не искрообразующего материала и по кругу плотно прилегающий к поясничной части тела. Брюки- полукомбинезон должны иметь по бокам резинки для регулировки и крепления для ремня, наплечные лямки из эластичного материала шириной не менее 5см и с крепежным элементом из качественного пластика с надежной фиксацией, рассчитанные для многократного применения. Светоотражающая огнестойкая лента типа 3Мтм Scotchliteтм  , по низу штанин  шириной 50 мм. Для более удобного использования предусмотреть по бокам брюк-комбинезона металлические  молнии - застежки длинной не менее 30 см. По верх молний-застежек клапана с пуговицами-кнопками. На передней половине в области  колен – наколенники .                                                                                                    Брюки-полукомбинезон  в нижней части  штанин по внешней стороне  должны иметь металлическую неискрообразующую застежку-молнию длинной 20-30 см с внутренним вкладышем для регулирования диаметра штанин и удобства использования. Утеплитель куртки и брюк -полукомбинезона должен быть не съемный и прострочены косыми  поперечными друг другу строчками в виде ромба (длина стороны ромба должна быть не более 100 мм) для минимизации изменения внешнего вида  спец.одежды после многочисленных стирок. Нить необходимо использовать в тон цвету спец.одежды обладающую огнезащитными свойствами. Все швы костюма зимнего утепленного должны быть выполнены тройной строчкой и закреплены на конце фигурной строчкой. Изделие должны быть снабжены соответствующими этикетками, содержащими следующую информацию : EN стандарт, ГОСТ; % содержание волокон ткани, информацию о огнестойкости изделия, а также инструкция по уходу за изделием; размерные и ростовые признаки. Этикетки должны быть вшиты в воротниковую часть куртки. Вся документация по изделию должна быть представлена поставщиками на русском языке и содержать следующее:  
- нотариально заверенный протокол  лабораторного испытания предоставленного  на тендер изделия с информацией об испытании изделия на огнезащитные свойства. 
- нотариально заверенный сертификат соответствия  ткани с информацией о огнезащитных свойствах. 
- предоставленный «СТ-КZ» на товар должен соответствовать наименованию лота.
</t>
  </si>
  <si>
    <t>Костюм мужской утепленный, огнезащитный</t>
  </si>
  <si>
    <t xml:space="preserve">Костюм мужской утепленный, огнезащитный. Комплектация модели: куртка и брюки –полукомбинезон утепленные; Цвет модели темно-синий; Информация о ткани: Ткань огнезащитная от зарубежных производитей, типа "PROBAN"; Плотность  ткани 320-350 гр.м2; Состав ткани: 100% хлопчатобумажная ткань должна быть эластичной, обладать  нефте-масло-водоотталкивающими, огнезащитными свойствами, с нулевым показателем усадки, возможность стирки изделия при 850 С. Огнезащитные свойства ткани гарантированы на весь срок службы защитной одежды.                Куртка должна быть пошита в соответствии со стандартом ГОСТ  Р  ЕН 340:2010.            Материал внутренней  подкладки  по содержанию, качеству и плотности идентичен пошивному ( наружному) материалу. Материал  утеплителя должен быть легковесным, антистатичным, с нулевыми показателем усадки и низкими влаговпитывающим свойствами. Плотность материала утеплителя 300 гр/м. кв (в рукавах 250гр/м. кв); Капюшон  должен быть достаточно большой для ношения под ним каски, отстегивающиеся на металлической застежке-молнии из неискрообразующего материала,  имеющий противоветровой клапан закрывающий лицевую часть и фиксирующийся металлическими пуговицами-кнопками  из неискрообразующего материала. Внутренняя часть капюшона и воротника куртки из материала типа «ФЛИС» , с антистатичными свойствами. Высота воротника не менее 12 см. Регулятор высоты капюшона с металлическим фиксатором из неискрообразующего материала. По периметру лицевой части капюшона вытяжной шнур, регулируемый самофиксирующимися   неискрообразующими металлическими зажимами; Рукава куртки должны быть снабжены внутренними эластичными  манжетами из трикотажного материала, плотно прилегающими  к руке; Карманы:  Два (2) наклонно-расположенных нагрудных кармана для согрева рук, внутренняя часть нагрудных карманов должна быть из материала  типа"ФЛИС"с антистатическими свойствами. Нагрудные карманы должны иметь застежки в виде металлических пуговиц-кнопок из неискрообразующего материала ; Два  прямых накладных  объемных кармана по низу куртки  выполнены в виде конверта должны  быть    снабжены  клапаном с застежкой в виде металлической пуговицы-кнопки из неискрообразующего материала. Расположение карманов должно быть удобным  и досягаемым т.е. не сильно низкими. Один (1) внутренний накладной карман.  Ветровой клапан закрывается с лева на право. Ветровой клапан куртки, закрывающий металлическую застежку-молнию по всей длине  крепится на металлических пуговицах-кнопках. Спереди куртка застегивается на правостороннюю металлическую застежку-молнию, двойной бегунок застежки-молнии работает в оба направления, способный выдерживать нагрузки, хорошего качества  производства одной из международно - признанных фирм производителей. Светоотражающая огнестойкая лента типа 3Мтм Scotchliteтм   шириной 5 см  располагается по кругу в нижней части рукавов, поперек  по середине плечевой части длинной  30см и по всей длине нижней части куртки.                                                         Логотипы предприятия  шириной 5 см и длинной 11 см должны находиться слева на грудной части куртки и на нагрудном кармане  полукомбинезона и  нанесенные вышивным способом. На спине куртки логотип шириной 10 см, длинной 25 см. нанесен цветной термопечатью. Внутри поясничной  части куртки  эластичный ветровой клапан , фиксирующийся металлическими пуговицами -кнопками из не искрообразующего материала и по кругу плотно прилегающий к поясничной части тела. Брюки- полукомбинезон должны иметь по бокам резинки для регулировки и крепления для ремня, наплечные лямки из эластичного материала шириной не менее 5см и с крепежным элементом из качественного пластика с надежной фиксацией, рассчитанные для многократного применения. Светоотражающая огнестойкая лента типа 3Мтм Scotchliteтм ., по низу штанин  шириной 50 мм.     Для более удобного использования  передняя часть брюк-полукомбинезона должна быть разъемной и  застегивается  металлической  застежкой-молнией  длинной не менее 45 см с двойным бегунком из неискрообразующего материала и клапаном с  2 (двумя) металлическими пуговицами-кнопками из неискрообразующего материала.  На передней половине в области  колен – наколенники                                                  Брюки-полукомбинезон  в нижней части  штанин по внешней стороне  должны иметь металлическую неискрообразующую застежку-молнию длинной 20-30 см с внутренним вкладышем для регулирования диаметра штанин и удобства использования. Утеплитель куртки и брюк -полукомбинезона должен быть не съемный и прострочены косыми  поперечными друг другу строчками в виде ромба (длина стороны ромба должна быть не более 100 мм) для минимизации изменения внешнего вида  спец.одежды после многочисленных стирок. Нить необходимо использовать в тон цвету спец.одежды обладающую огнезащитными свойствами.                                                                  Все швы костюма зимнего утепленного должны быть выполнены тройной строчкой и закреплены на конце фигурной строчкой. Изделие должны быть снабжены соответствующими этикетками, содержащими следующую информацию : EN стандарт, ГОСТ; % содержание волокон ткани, информацию о огнестойкости изделия, а также инструкция по уходу за изделием; размерные и ростовые признаки. Этикетки должны быть вшиты в воротниковую часть куртки. Вся документация по изделию должна быть представлена поставщиками на русском языке и содержать следующее:  
- нотариально заверенный протокол  лабораторного испытания предоставленного  на тендер изделия с информацией об испытании изделия на огнезащитные свойства.  
- нотариально заверенный сертификат соответствия  ткани с информацией о огнезащитных свойствах. 
 -предоставленный «СТ-КZ» на товар должен соответствовать наименованию лота.
</t>
  </si>
  <si>
    <t>ТОО «NGS+</t>
  </si>
  <si>
    <t>ИП «Баязит»</t>
  </si>
  <si>
    <t>Костюм женский летний</t>
  </si>
  <si>
    <t xml:space="preserve">Костюм женский летний. Наименование модели: Костюм женский летний  огнезащитный.  Комплектация модели: куртка и брюки; ; Цвет модели: василек; Ткань огнезащитная, от зарубежных производителей, типа "PROBAN"; Плотность ткани 250г/м2-300г/м2, 100% хлопчатобумажная ткань должна быть эластичной, обладать нефте-масло-водоотталкивающими, огнезащитными свойствами, с нулевыми показателем усадки, возможность стирки изделия при 850 С. Костюм шьется в соответствии со стандартами  ГОСТ 27575-87. Куртка прямого силуэта. Застегивается на застежку- молнию металическую с противоветровым клапаном. Ветровой клапан закрывается с права на лево. Металлическая застежка- молния из неискрообразующего материала с двойным бегунком. Ветровой клапан куртки, закрывающий молнию-застежку по всей длине крепится на металлических пуговицах-кнопках. Металлические пуговицы-кнопки из неискрообразующего материала. Воротник стойка. Светоотражающая, огнезащитная  полоса типа 3Мтм Scotchliteтм  шириной 50мм настрачивается по низу рукавов и вверху спинки.    На поясе куртки, по бокам паты для регулировки на металлических пуговицах-кнопках  из неискрообразующего материала. Спинка с отрезной кокеткой. На спине проложены складки для свободы движения. Рукава из трех частей. В области локтя- налокотник. На левом рукаве накладной карман двойного деления с клапаном на металлической пуговице-кнопке из неискрообразующего материала для мелких вещей и карандаша. Рукава  на манжете, крепятся на металлических  пуговицах-кнопках  из неискрообразующего материала. Карманы: два  вшитых нагрудных  объемных кармана на металлической застежке-молнии из неискрообразующего материала с клапанами на двух  металлических пуговицах-кнопках  из неискрообразующего материала расположенных по горизонтали. Над правым нагрудным  объемным карманом по горизонтали расположена шлевка, размером : длина (7-8 см), ширина (2,5-3 см) для газоанализатора или минифильтра. Два нижних прорезных кармана с косым входом.Брюки : на поясе металлическая пуговица-заклепка и вшивной внутренний  металлический крючок с металлической петлей , металлическая  застежка- молния из неискрообразующего материала. На передней половинке в области  колен – наколенники. Для прочности  изделия в промежной части брюк предусмотреть ластовицу.  Два передних боковых кармана. На задней половинке вшиты два  обьемных кармана  с клапаном и пуговицей-кнопкой  из неискрообразующего материала. На поясе по бокам резинки для регулировки и крепления для ремня. Светоотражающая, огнезащитная  лента по низу брюк типа 3Мтм Scotchliteтм .  Все  швы костюма женского летнего выполняются тройной строчкой,  нитью с огнезащитными свойствами в тон ткани и закреплены на конце фигурной строчкой . Изделие должны быть снабжены соответствующими этикетками, содержащими следующую информацию : EN стандарт, ГОСТ; % содержание волокон ткани, информацию о огнестойкости изделия, а также инструкция по уходу за изделием; размерные и ростовые признаки. Этикетки должны быть вшиты в воротниковую часть куртки. Логотип предприятия наносится вышивным способом на грудном кармане с левой стороны куртки, ширина логотипа 5 см, длина 11см. На спине куртки логотип, нанесенный цветной термопечатью, шириной 10см, длиной 25см. Предусмотрены 4  вентиляционных отверстия в подмышечной части куртки с металлической окантовкой или окантовкой выполненной прошивным способом. Вся документация по изделию должна быть представлена поставщиками на русском языке содержать следующее:  
- нотариально заверенный протокол  лабораторного испытания предоставленного  на тендер изделия с информацией об испытании изделия на огнезащитные свойства. 
- нотариально заверенный сертификат соответствия  ткани с информацией о огнезащитных свойствах. . 
- предоставленный «СТ-КZ» на товар должен соответствовать наименованию лота.
</t>
  </si>
  <si>
    <t>46 У</t>
  </si>
  <si>
    <t>70.22.11.16.10.10.00</t>
  </si>
  <si>
    <t>Услуги консультационные по оценке систем управления и деятельности в области охраны труда и промышленной безопасности</t>
  </si>
  <si>
    <t>Разработка и внедрение Интегрированной Системы ТБ и ОТ на ТОО «Атырауский НПЗ»</t>
  </si>
  <si>
    <t xml:space="preserve">20% предоплаты, оставшая сумма оплачиваетсяпо факту поставки услуг и оформления акта приема услуг в течении 30 рабочих дней </t>
  </si>
  <si>
    <t>Спецобувь (Ботинки мужские летние)</t>
  </si>
  <si>
    <t>ТОО «Завод Плюс»</t>
  </si>
  <si>
    <t>Спецобувь (Ботинки мужские зимние)</t>
  </si>
  <si>
    <t>Спецодежда (Белье нательное мужское летнее)</t>
  </si>
  <si>
    <t>ИП "Баязит"</t>
  </si>
  <si>
    <t>Белье нательное мужское летнее. Ткань бязь белая 100% ХБ, плотность 142гр</t>
  </si>
  <si>
    <t>ТОО «Anttec»</t>
  </si>
  <si>
    <t>Белье нательное мужское зимнее</t>
  </si>
  <si>
    <t>ТОО «Taimas REAL»</t>
  </si>
  <si>
    <t>ТОО «ТаразКожОбувь»</t>
  </si>
  <si>
    <t>Услуги по обеспечению пожарной охраны и выполнению аварийно-спасательных работ на вновь вводимых объектах ТОО "АНПЗ".</t>
  </si>
  <si>
    <t>август-сентябрь</t>
  </si>
  <si>
    <t xml:space="preserve">0% предоплата, ежемесячно по факту оказания услуг в течении 30 рабочих дней с момента подписания акта приемки </t>
  </si>
  <si>
    <t>47 У</t>
  </si>
  <si>
    <t>137-4 Т</t>
  </si>
  <si>
    <t>138-4 Т</t>
  </si>
  <si>
    <t>139-4 Т</t>
  </si>
  <si>
    <t>140-4 Т</t>
  </si>
  <si>
    <t>141-4 Т</t>
  </si>
  <si>
    <t>142-4 Т</t>
  </si>
  <si>
    <t>143-4 Т</t>
  </si>
  <si>
    <t>144-4 Т</t>
  </si>
  <si>
    <t>145-4 Т</t>
  </si>
  <si>
    <t>146-4 Т</t>
  </si>
  <si>
    <t>147-4 Т</t>
  </si>
  <si>
    <t>148-4 Т</t>
  </si>
  <si>
    <t>149-4 Т</t>
  </si>
  <si>
    <t>150-4 Т</t>
  </si>
  <si>
    <t>151-4 Т</t>
  </si>
  <si>
    <t>152-4 Т</t>
  </si>
  <si>
    <t>153-4 Т</t>
  </si>
  <si>
    <t>154-4 Т</t>
  </si>
  <si>
    <t>316 от 01.09.2015</t>
  </si>
  <si>
    <t>Услуги по обеспечению пожарной охраны и выполнению аварийно-спасательных работ на вновь вводимых объектах ТОО "АНПЗ"</t>
  </si>
  <si>
    <t>314 от 26.08.2015/317 от 01.09.2015</t>
  </si>
  <si>
    <t>318 от 03.09.2015</t>
  </si>
  <si>
    <t>191-4 Т</t>
  </si>
  <si>
    <t>43.11.10.10.00.00.00</t>
  </si>
  <si>
    <t>Работы по разборке и сносу зданий и сооружений</t>
  </si>
  <si>
    <t>Комплекс работ по разборке и сносу зданий и сооружений</t>
  </si>
  <si>
    <t>Подготовка площадок под строительство комплекса глубокой переработки нефти. Снос существующих сооружений на территории тит. 3220,3221,3228,3505</t>
  </si>
  <si>
    <t>0%, оставшаяся часть в течении 30 рабочих дней с момента подписания акта приема - передачи поставленных товаров/ выполненных работ/ оказанных услуг.</t>
  </si>
  <si>
    <t>23 Р</t>
  </si>
  <si>
    <t>200-4 Т</t>
  </si>
  <si>
    <t>201-4 Т</t>
  </si>
  <si>
    <t>202-4 Т</t>
  </si>
  <si>
    <t>48 У</t>
  </si>
  <si>
    <t>Строительство Комплекса глубокой переработки нефти. Услуги перевода с нотариальным заверением подписи переводчика</t>
  </si>
  <si>
    <t>7-3 Т</t>
  </si>
  <si>
    <t>11-3 Т</t>
  </si>
  <si>
    <t>21-3 Т</t>
  </si>
  <si>
    <t>24-3 Т</t>
  </si>
  <si>
    <t>25-3 Т</t>
  </si>
  <si>
    <t>331 от 15.09.2015</t>
  </si>
  <si>
    <t>339 от 16.09.2015</t>
  </si>
  <si>
    <t>346 от 18.09.2015</t>
  </si>
  <si>
    <t>347 от 18.09.2015</t>
  </si>
  <si>
    <t>352 от 19.09.2015</t>
  </si>
  <si>
    <t>26-3 Т</t>
  </si>
  <si>
    <t>ТОО «Техноконтроль»</t>
  </si>
  <si>
    <t>1112-15</t>
  </si>
  <si>
    <t>ПО</t>
  </si>
  <si>
    <t>205 Т</t>
  </si>
  <si>
    <t>06.20.10.00.00.00.20.20.1</t>
  </si>
  <si>
    <t>Газ природный (естественный) в газообразном состоянии</t>
  </si>
  <si>
    <t>для промышленного и коммунально-бытового назначения, Теплота сгорания низшая, МДж/м3  ккал/м3),при 20 °С, 101,325 кПа,не менее 31,8 (7600), массовая концентрация сероводорода, г/м3,не более 0,02, массовая концентрация меркаптановой серы,г/м3,не более 0,03</t>
  </si>
  <si>
    <t xml:space="preserve">СТ РК 1666-2007 </t>
  </si>
  <si>
    <t>авансовый платеж 50% 20-го календарного дня месяца предыдущего месяцу поставки, остальные 50% оплаты до 10-го календарного дня месяца поставки</t>
  </si>
  <si>
    <t>метр кубический</t>
  </si>
  <si>
    <t>2016-2019</t>
  </si>
  <si>
    <t>368 от 01.10.2015</t>
  </si>
  <si>
    <t>11-4 У</t>
  </si>
  <si>
    <t>1456-14/ доп согл 1/ доп согл 2/ доп согл 3</t>
  </si>
  <si>
    <t>988-15/ доп согл 1/ доп согл 2</t>
  </si>
  <si>
    <t>986-15/ доп согл 1/ доп согл 2</t>
  </si>
  <si>
    <t>991-15/ доп согл 1/ доп согл 2</t>
  </si>
  <si>
    <t>993-15/ доп согл 1/ доп согл 2</t>
  </si>
  <si>
    <t>69.20.10.000.002.00.0777.000000000000</t>
  </si>
  <si>
    <t>Услуги по проведению аудита финансовой отчетности</t>
  </si>
  <si>
    <t>Аудит отдельной финансовой отчетности, подготовленной в соответствии с международными стандартами финансовой отчетности (далее -МСФО); обзор системы бухгалтерского учета и составления финансовой отчетности ( в том числе обзор оценки и переоценки активов)</t>
  </si>
  <si>
    <t>июнь 2015г.</t>
  </si>
  <si>
    <t>-</t>
  </si>
  <si>
    <t>авансовый платеж 0%, оставшаяся сумма по факту</t>
  </si>
  <si>
    <t>49 У</t>
  </si>
  <si>
    <t>393 от 22.10.2015</t>
  </si>
  <si>
    <t>19.08.2015/ 09.09.2015/ 06.11.2015</t>
  </si>
  <si>
    <t>421 от  10.11.2015</t>
  </si>
  <si>
    <t>615п от 06.11.2015</t>
  </si>
  <si>
    <t>ТОО «Атырауоблгаз»</t>
  </si>
  <si>
    <t>987-15/ доп согл 1/ доп согл 2/ доп согл 3</t>
  </si>
  <si>
    <t>989-15/ доп согл 1/ доп согл 2/ доп согл 3</t>
  </si>
  <si>
    <t>990-15/ доп согл 1/ доп согл 2/ доп согл 3</t>
  </si>
  <si>
    <t>992-15/ доп согл 1/ доп согл 2/ доп согл 3</t>
  </si>
  <si>
    <t>ПТО</t>
  </si>
  <si>
    <t>50 У</t>
  </si>
  <si>
    <t>52.24.19.130.000.00.0777.000000000000</t>
  </si>
  <si>
    <t>Услуги по перегрузке (перевалке) грузов (кроме обработки грузов в портах и в контейнерах)</t>
  </si>
  <si>
    <t>Складирование и укладка ТМЦ внутри складов и площадок под навесом; своевременная погрузка вагонов и автомашин ТМЦ; безопасная эксплуатация оборудования КС с соблюдением технологического регламента; обеспечивание чистоты и порядка на площадках под навесом и складах для ТМЦ.</t>
  </si>
  <si>
    <t xml:space="preserve">2020 год </t>
  </si>
  <si>
    <t>51 У</t>
  </si>
  <si>
    <t>84.11.12.200.000.00.0777.000000000000</t>
  </si>
  <si>
    <t>Услуги по таможенному оформлению</t>
  </si>
  <si>
    <t>Прием поступающих товаров, и их таможенная очистка; раскредитация, поступающих вагонов и контейнеров на станциях; производить декларирование товаров и транспортных средств, производить работы по оплате таможенных платежей; предоставление таможенному органу документы и сведения для полной таможенной очистки груза; оформлять и выполнять отчеты.</t>
  </si>
  <si>
    <t>ноябрь-декабрь 2015г.</t>
  </si>
  <si>
    <t xml:space="preserve"> Оплата за выполненный объем услуг производится в течение 30 (тридцати) рабочих дней на основании акта сдачи-приемки результатов услуги, счета-фактуры перечислением денежных средств на расчетный счет.</t>
  </si>
  <si>
    <t>19.08.2015/ 09.09.2015/ 19.10.2015/ 02.12.2015</t>
  </si>
  <si>
    <t>47-1 У</t>
  </si>
  <si>
    <t>47-2 У</t>
  </si>
  <si>
    <t>454 от 09.12.2015</t>
  </si>
  <si>
    <t>204-2 Т</t>
  </si>
  <si>
    <t>114-3 Т</t>
  </si>
  <si>
    <t>445 от 03.12.2015</t>
  </si>
  <si>
    <t>42-1 У</t>
  </si>
  <si>
    <t>481-12/доп 1/доп 2/ доп согл 3/ДС4</t>
  </si>
  <si>
    <t>187-12/ доп 1/ доп 2/доп 3/ДС4</t>
  </si>
  <si>
    <t>205-1 Т</t>
  </si>
  <si>
    <t>465 от 15.12.2015</t>
  </si>
  <si>
    <t>469 от 15.12.2015</t>
  </si>
  <si>
    <t>47-3 У</t>
  </si>
  <si>
    <t>415-12/доп 1/доп 2/доп 3/доп 4/ доп 5</t>
  </si>
  <si>
    <t>27.04.2012/29.11.2013/24.01.2014/16.01.2015/14.04.2015/ 23.12.2015</t>
  </si>
  <si>
    <t>06.03.2012/30.12.2013/23.01.2014/16.01.2015/ 23.12.2015</t>
  </si>
  <si>
    <t>25.05.2012/30.12.2013/24.01.2014/ 30.01.2015/ 23.12.2015</t>
  </si>
  <si>
    <t>477 от 24.12.2015</t>
  </si>
  <si>
    <t>474 от 23.12.2015</t>
  </si>
  <si>
    <t>994-15/ доп согл 1</t>
  </si>
  <si>
    <t>995-15/ доп согл 1/ доп согл 2</t>
  </si>
  <si>
    <t>5-5 У</t>
  </si>
  <si>
    <t>47-4 У</t>
  </si>
  <si>
    <t>19.08.2015/ 13.10.2015/ 29.12.2015</t>
  </si>
  <si>
    <t>19.08.2015/ 29.12.2015</t>
  </si>
  <si>
    <t>113-15/ доп.соглашение №1 (корректировка суммы)</t>
  </si>
  <si>
    <t>06.02.2015/ 30.12.2015</t>
  </si>
  <si>
    <t>2020 г.</t>
  </si>
  <si>
    <t>Сумма договора  2020 год</t>
  </si>
  <si>
    <t>Разница между Планом и Договором 2020 год</t>
  </si>
  <si>
    <t>486 от 31.12.2015</t>
  </si>
  <si>
    <t>ТОО «КазМунайГаз-Инжиниринг»</t>
  </si>
  <si>
    <t>Товарищество с ограниченной ответственностью «iQS Engineering»</t>
  </si>
  <si>
    <t>Услуги таможенных декларантов</t>
  </si>
  <si>
    <t>ТОО «Атырау Евразия»</t>
  </si>
  <si>
    <t>65-4 Т</t>
  </si>
  <si>
    <t>авансовый платеж 0%, оставшаяся часть по факту поставки в течении 30 рабочих дней с момента оформления приходного ордера</t>
  </si>
  <si>
    <t>2012/2014/2016</t>
  </si>
  <si>
    <t>485 от 31.12.2015</t>
  </si>
  <si>
    <t>66-4 Т</t>
  </si>
  <si>
    <t>68-4 Т</t>
  </si>
  <si>
    <t>67-4 Т</t>
  </si>
  <si>
    <t>69-4 Т</t>
  </si>
  <si>
    <t>70-4 Т</t>
  </si>
  <si>
    <t>71-4 Т</t>
  </si>
  <si>
    <t>72-4 Т</t>
  </si>
  <si>
    <t>73-4 Т</t>
  </si>
  <si>
    <t>74-4 Т</t>
  </si>
  <si>
    <t>75-4 Т</t>
  </si>
  <si>
    <t>76-4 Т</t>
  </si>
  <si>
    <t>80-3Т</t>
  </si>
  <si>
    <t>81-3 Т</t>
  </si>
  <si>
    <t>2012/2016</t>
  </si>
  <si>
    <t>4 от 14.01.2016</t>
  </si>
  <si>
    <t>ТОО «iQS Engineering»</t>
  </si>
  <si>
    <t>27.05.2013/04.02.2014/14.01.2015/18.01.2016</t>
  </si>
  <si>
    <t>57-5 Т</t>
  </si>
  <si>
    <t>57-6 Т</t>
  </si>
  <si>
    <t>февраль-март</t>
  </si>
  <si>
    <t>58-5 Т</t>
  </si>
  <si>
    <t>58-6 Т</t>
  </si>
  <si>
    <t>7,9,12,15,16,17</t>
  </si>
  <si>
    <t>59-5 Т</t>
  </si>
  <si>
    <t>59-6 Т</t>
  </si>
  <si>
    <t>60-5 Т</t>
  </si>
  <si>
    <t>60-6 Т</t>
  </si>
  <si>
    <t>2012-2016 г.г</t>
  </si>
  <si>
    <t>61-5 Т</t>
  </si>
  <si>
    <t>61-6 Т</t>
  </si>
  <si>
    <t>62-5 Т</t>
  </si>
  <si>
    <t>62-6 Т</t>
  </si>
  <si>
    <t>64-16</t>
  </si>
  <si>
    <t>119-4 Т</t>
  </si>
  <si>
    <t>доп согл 2 к дог 373-12</t>
  </si>
  <si>
    <t>50-1 У</t>
  </si>
  <si>
    <t>февраль-март 2016г.</t>
  </si>
  <si>
    <t>17 от 25.01.2016</t>
  </si>
  <si>
    <t>22 от29.01.2016</t>
  </si>
  <si>
    <t>06.02.2015/01.02.2016</t>
  </si>
  <si>
    <t>117-15/ доп.согл № 1 (продление срока)</t>
  </si>
  <si>
    <t>46 от 12.02.2016</t>
  </si>
  <si>
    <t>1319-14</t>
  </si>
  <si>
    <t>Услуги по техническому обслуживанию контрольно-измерительных приборов и автоматики и аналогичных измерительных средств и оборудования</t>
  </si>
  <si>
    <t>апрель 2016 года</t>
  </si>
  <si>
    <t>52 У</t>
  </si>
  <si>
    <t>53 У</t>
  </si>
  <si>
    <t>33.11.19.100.003.00.0777.000000000000</t>
  </si>
  <si>
    <t>Услуги по техническому обслуживанию энергетических котлов/котельного оборудования и аналогичного энергетического оборудования и систем</t>
  </si>
  <si>
    <t>54 У</t>
  </si>
  <si>
    <t>33.12.29.900.015.00.0777.000000000000</t>
  </si>
  <si>
    <t>Услуги по техническому обслуживанию нефтеперерабатывающих установок/оборудования/систем/аппаратов</t>
  </si>
  <si>
    <t xml:space="preserve">Услуги  по техническому обслуживанию и ревизии вспомогательного оборудования ППН ТОО «АНПЗ» </t>
  </si>
  <si>
    <t>март 2016 г.</t>
  </si>
  <si>
    <t>Администратор</t>
  </si>
  <si>
    <t>55 У</t>
  </si>
  <si>
    <t>81.21.10.000.000.00.0777.000000000000</t>
  </si>
  <si>
    <t>Услуги по уборке зданий/помещений/территории/транспорта и аналогичных объектов</t>
  </si>
  <si>
    <t>Уборка территорий прилегающих к цехам и подразделениям завода. Раздельный сбор и вывоз отходов производства и потребления (ТБО, строительный отход, пищевой отход)</t>
  </si>
  <si>
    <t>Ежемесячно по акту оказанных услуг, на основании счета - фактуры, и нарядов</t>
  </si>
  <si>
    <t>01.08.2014/23.02.2015/24.02.2016</t>
  </si>
  <si>
    <t>77 от 25.02.2016 г.</t>
  </si>
  <si>
    <t>718-13/ доп.соглашение №1 (изменение срока поставки)/ доп.соглашение №2 (уточнение срока поставки)/ доп.соглашение №3 (уточнение срока поставки)/ соглашение о расторжении дог. На 2016-2017 год</t>
  </si>
  <si>
    <t>804-13/ доп.соглашение №1 (изменение срока поставки)/ доп.соглашение №2 (уточнение срока поставки)/ доп.соглашение №3 (уточнение срока поставки)/ соглашение о расторжении договора на 2016-2017 год</t>
  </si>
  <si>
    <t>73 от 25.02.2016</t>
  </si>
  <si>
    <t>63 от 22.06.2016</t>
  </si>
  <si>
    <t>1178-14/доп№1 увел. Кол. Средств измер./доп№2 изм. Суммы в 2016.г</t>
  </si>
  <si>
    <t>31.07.2014/01.02.2016/02.03.2016</t>
  </si>
  <si>
    <t>03.08.2013/ 04.02.2014/06.04.2015/18.01.2016/02.03.2016</t>
  </si>
  <si>
    <t>23.07.2013/ 04.02.2014/ 06.04.2015/18.01.2016/02.03.2016</t>
  </si>
  <si>
    <t>116-1 Т</t>
  </si>
  <si>
    <t>2014-2015</t>
  </si>
  <si>
    <t>307-14/ соглашение 1 расторжение дог-ра</t>
  </si>
  <si>
    <t>117-1 Т</t>
  </si>
  <si>
    <t>7-4 Т</t>
  </si>
  <si>
    <t>9-3 Т</t>
  </si>
  <si>
    <t>11-4 Т</t>
  </si>
  <si>
    <t>12-3 Т</t>
  </si>
  <si>
    <t>13-2 Т</t>
  </si>
  <si>
    <t>14-3 Т</t>
  </si>
  <si>
    <t>17-3 Т</t>
  </si>
  <si>
    <t>18-3 Т</t>
  </si>
  <si>
    <t>19-4 Т</t>
  </si>
  <si>
    <t>21-4 Т</t>
  </si>
  <si>
    <t>24-4 Т</t>
  </si>
  <si>
    <t>26-4 Т</t>
  </si>
  <si>
    <t>27-3 Т</t>
  </si>
  <si>
    <t>28-3 Т</t>
  </si>
  <si>
    <t>29-3 Т</t>
  </si>
  <si>
    <t>30-2 Т</t>
  </si>
  <si>
    <t>31-2 Т</t>
  </si>
  <si>
    <t>32-2 Т</t>
  </si>
  <si>
    <t>35-3 Т</t>
  </si>
  <si>
    <t>36-3 Т</t>
  </si>
  <si>
    <t>37-3 Т</t>
  </si>
  <si>
    <t>38-3 Т</t>
  </si>
  <si>
    <t>39-3 Т</t>
  </si>
  <si>
    <t>46-4 Т</t>
  </si>
  <si>
    <t>47-4 Т</t>
  </si>
  <si>
    <t>48-3 Т</t>
  </si>
  <si>
    <t>49-6 Т</t>
  </si>
  <si>
    <t>109 от 24.03.2016</t>
  </si>
  <si>
    <t>183п от 15.03.2016</t>
  </si>
  <si>
    <t>106 от 17.03.2016</t>
  </si>
  <si>
    <t>53-1 У</t>
  </si>
  <si>
    <t>29-2 У</t>
  </si>
  <si>
    <t>апрель  2016 г.</t>
  </si>
  <si>
    <t>12-4 Т</t>
  </si>
  <si>
    <t>44-3 Т</t>
  </si>
  <si>
    <t>46-5 Т</t>
  </si>
  <si>
    <t>48-4 Т</t>
  </si>
  <si>
    <t>128-1 Т</t>
  </si>
  <si>
    <t>131-1 Т</t>
  </si>
  <si>
    <t>196 Т</t>
  </si>
  <si>
    <t>54-1 У</t>
  </si>
  <si>
    <t>197п от 29.03.2016</t>
  </si>
  <si>
    <t>120 от 29.03.2016</t>
  </si>
  <si>
    <t>194-4 Т</t>
  </si>
  <si>
    <t>194-5 Т</t>
  </si>
  <si>
    <t>194-6 Т</t>
  </si>
  <si>
    <t>195-4 Т</t>
  </si>
  <si>
    <t>195-5 Т</t>
  </si>
  <si>
    <t>196-4 Т</t>
  </si>
  <si>
    <t>196-5 Т</t>
  </si>
  <si>
    <t>196-6 Т</t>
  </si>
  <si>
    <t>197-4 Т</t>
  </si>
  <si>
    <t>197-5 Т</t>
  </si>
  <si>
    <t>52-1 У</t>
  </si>
  <si>
    <t>Оказание услуг по  техническому обслуживанию и  текущему ремонту основного и вспомогательного теплоэнергетического оборудования, металлоконструкций зданий и сооружений ТЭЦ</t>
  </si>
  <si>
    <t xml:space="preserve">Оказание услуг по техническому обслуживанию и  текущему ремонту оборудования тепловой автоматики и измерений, АСУ ТП  ТЭЦ ППН ТОО «АНПЗ» </t>
  </si>
  <si>
    <t>122 от 01.04.2016</t>
  </si>
  <si>
    <t>123 от 01.04.2016</t>
  </si>
  <si>
    <t>125 от 05.04.2016</t>
  </si>
  <si>
    <t>440-14/ доп согл 2 (с апреля 15, 16, 17, 18 года)/доп №3 умен. Суммы в 2016г.</t>
  </si>
  <si>
    <t>131 от 07.04.2016</t>
  </si>
  <si>
    <t>47-5 У</t>
  </si>
  <si>
    <t>33.13.11.100.014.00.0777.000000000000</t>
  </si>
  <si>
    <t>ИП "АйZa Сервис"</t>
  </si>
  <si>
    <t>Услуг по общей уборке прилегающей территории здания - Уборка территорий прилегающих к цехам и подразделениям завода. Раздельный сбор и вывоз отходов производства и потребления (ТБО, строительный отход, пищевой отход)</t>
  </si>
  <si>
    <t>54-2 У</t>
  </si>
  <si>
    <t>139 от13.04.2016</t>
  </si>
  <si>
    <t>408-16</t>
  </si>
  <si>
    <t>47-6 У</t>
  </si>
  <si>
    <t>Услуги по  обслуживанию и выполнить работы по текущему ремонту тепловой автоматики и измерений, АСУТП, ТЭЦ ТОО «АНПЗ»</t>
  </si>
  <si>
    <t>Товарищество с ограниченной ответственностью «IQS Engineering»</t>
  </si>
  <si>
    <t>38-1 У</t>
  </si>
  <si>
    <t>43-1 У</t>
  </si>
  <si>
    <t>113-1 Т</t>
  </si>
  <si>
    <t>113-2Т</t>
  </si>
  <si>
    <t>154 от 22.04.2016</t>
  </si>
  <si>
    <t>759-14/ доп.согл № 1/ доп. согл. № 2 (смена реквизитов)/ доп.согл № 3 (ув. цены и объема)</t>
  </si>
  <si>
    <t>доп.согл № 3 (ув. цены и объема)</t>
  </si>
  <si>
    <t>159 от 29.04.2016</t>
  </si>
  <si>
    <t>261п от 28.04.2016</t>
  </si>
  <si>
    <t>16.05.2014/11.06.2015/03.05.2016</t>
  </si>
  <si>
    <t>163 от 04.05.2016</t>
  </si>
  <si>
    <t>24 Р</t>
  </si>
  <si>
    <t>02.40.10.299.000.00.0999.000000000000</t>
  </si>
  <si>
    <t>Работы по содержанию зеленых насаждений</t>
  </si>
  <si>
    <t>Выполнение требовании Экологического Кодекса РК. Обслуживание и содержание зеленых насаждений санитарно-защитной зоны  завода площадью 191 га.</t>
  </si>
  <si>
    <t>100-4 Т</t>
  </si>
  <si>
    <t>101-4 Т</t>
  </si>
  <si>
    <t>102-4 Т</t>
  </si>
  <si>
    <t>103-4 Т</t>
  </si>
  <si>
    <t>104-4 Т</t>
  </si>
  <si>
    <t>105-4 Т</t>
  </si>
  <si>
    <t>106-4 Т</t>
  </si>
  <si>
    <t>107-4 Т</t>
  </si>
  <si>
    <t>108-4 Т</t>
  </si>
  <si>
    <t>109-4 Т</t>
  </si>
  <si>
    <t>110-4 Т</t>
  </si>
  <si>
    <t>111-4 Т</t>
  </si>
  <si>
    <t>112-4 Т</t>
  </si>
  <si>
    <t>56 У</t>
  </si>
  <si>
    <t>Услуги по корректировке технико-экономического обоснования по проекту КГПН</t>
  </si>
  <si>
    <t>172 от 12.05.2016</t>
  </si>
  <si>
    <t>177 от 13.05.2016</t>
  </si>
  <si>
    <t>57 У</t>
  </si>
  <si>
    <t>71.20.19.000.011.00.0777.000000000000</t>
  </si>
  <si>
    <t>Услуги по проведению лабораторных/лабораторно-инструментальных исследований/анализов</t>
  </si>
  <si>
    <t xml:space="preserve">Услуги по осуществлению химического контроля 
водного режима ТЭЦ, котлов – утилизаторов технологических установок, 
а также  качества оборотной воды и очищенных стоков   ТОО «АНПЗ»
</t>
  </si>
  <si>
    <t>июль 2016 года</t>
  </si>
  <si>
    <t>115-3 Т</t>
  </si>
  <si>
    <t>115-4 Т</t>
  </si>
  <si>
    <t>58 У</t>
  </si>
  <si>
    <t>Услуги по техническому обслуживанию и  текущему ремонту санитарно-технического, лабораторного оборудования, электрооборудования, линий газоснабжения, водоснабжения и канализации, газового хозяйства, сосудов работающих под давлением, электроосвещения, лабораторной и офисной мебели  ИЦ «ЦЗЛ»</t>
  </si>
  <si>
    <t>180 от 17.05.2016</t>
  </si>
  <si>
    <t>30-3 У</t>
  </si>
  <si>
    <t>188 от 23.05.2016</t>
  </si>
  <si>
    <t>190 от 24.05.2016</t>
  </si>
  <si>
    <t>290 п от 17.05.2016</t>
  </si>
  <si>
    <t>197 от 24.05.2016</t>
  </si>
  <si>
    <t>198 от 25.05.2016</t>
  </si>
  <si>
    <t>204 от 27.05.2016</t>
  </si>
  <si>
    <t>304п от 26.05.2016</t>
  </si>
  <si>
    <t>205 от 30.05.2016</t>
  </si>
  <si>
    <t>доп.соглашение №1</t>
  </si>
  <si>
    <t>ТОО "Рауан Налко"</t>
  </si>
  <si>
    <t>672-15/ доп.согл № 4 Ш(уменьш. суммы)/ доп. согл № 5/доп.согл № 6 (ууменьш.суммы)/доп.согл. № 7 (корректир. цены)/ доп.соглашение №8 (коррект суммы)</t>
  </si>
  <si>
    <t>15.10.2015/ 19.01.2016/30.03.2016/ 01.06.2016</t>
  </si>
  <si>
    <t>43-2 У</t>
  </si>
  <si>
    <t>2015/2016</t>
  </si>
  <si>
    <t>82-3 Т</t>
  </si>
  <si>
    <t>82-4 Т</t>
  </si>
  <si>
    <t>83-2 Т</t>
  </si>
  <si>
    <t>83-3 Т</t>
  </si>
  <si>
    <t>84-2 Т</t>
  </si>
  <si>
    <t>84-3 Т</t>
  </si>
  <si>
    <t>85-2 Т</t>
  </si>
  <si>
    <t>85-3 Т</t>
  </si>
  <si>
    <t>86-2 Т</t>
  </si>
  <si>
    <t>86-3 Т</t>
  </si>
  <si>
    <t>87-2 Т</t>
  </si>
  <si>
    <t>87-3 Т</t>
  </si>
  <si>
    <t>88-2 Т</t>
  </si>
  <si>
    <t>88-3 Т</t>
  </si>
  <si>
    <t>89-2 Т</t>
  </si>
  <si>
    <t>89-3 Т</t>
  </si>
  <si>
    <t>90-2 Т</t>
  </si>
  <si>
    <t>90-3 Т</t>
  </si>
  <si>
    <t>91-2 Т</t>
  </si>
  <si>
    <t>91-3 Т</t>
  </si>
  <si>
    <t>92-2 Т</t>
  </si>
  <si>
    <t>92-3 Т</t>
  </si>
  <si>
    <t>доп.соглашение №5(коррект.цены и суммы)</t>
  </si>
  <si>
    <t>115-5 Т</t>
  </si>
  <si>
    <t>113-3Т</t>
  </si>
  <si>
    <t>57-7 Т</t>
  </si>
  <si>
    <t>58-7 Т</t>
  </si>
  <si>
    <t>59-7 Т</t>
  </si>
  <si>
    <t>60-7 Т</t>
  </si>
  <si>
    <t>61-7 Т</t>
  </si>
  <si>
    <t>62-7 Т</t>
  </si>
  <si>
    <t>194-7 Т</t>
  </si>
  <si>
    <t>195-6 Т</t>
  </si>
  <si>
    <t>196-7 Т</t>
  </si>
  <si>
    <t>197-6 Т</t>
  </si>
  <si>
    <t>82-5 Т</t>
  </si>
  <si>
    <t>83-4 Т</t>
  </si>
  <si>
    <t>84-4 Т</t>
  </si>
  <si>
    <t>85-4 Т</t>
  </si>
  <si>
    <t>86-4 Т</t>
  </si>
  <si>
    <t>87-4 Т</t>
  </si>
  <si>
    <t>88-4 Т</t>
  </si>
  <si>
    <t>89-4 Т</t>
  </si>
  <si>
    <t>90-4 Т</t>
  </si>
  <si>
    <t>91-4 Т</t>
  </si>
  <si>
    <t>92-4 Т</t>
  </si>
  <si>
    <t>135-3 Т</t>
  </si>
  <si>
    <t>136-2 Т</t>
  </si>
  <si>
    <t>104-15/ соглашение о расторжении договора</t>
  </si>
  <si>
    <t>04.02.2015/ 14.06.2016</t>
  </si>
  <si>
    <t>105-15/ соглашение о расторжении договора</t>
  </si>
  <si>
    <t>33.14.11.200.001.00.0777.000000000000</t>
  </si>
  <si>
    <t>Услуги по техническому обслуживанию электрического, электрораспределительного/регулирующего оборудования и аналогичной аппаратуры</t>
  </si>
  <si>
    <t>Оказание услуг по эксплуатации, обслуживанию и текущему ремонту электрооборудования и электрических сетей КГПН</t>
  </si>
  <si>
    <t>59 У</t>
  </si>
  <si>
    <t>57-1 У</t>
  </si>
  <si>
    <t>август 2016 года</t>
  </si>
  <si>
    <t>60 У</t>
  </si>
  <si>
    <t xml:space="preserve"> 33.13.11.100.014.00.0777.000000000000</t>
  </si>
  <si>
    <t>Услуги по техническому обслуживанию контрольно-измерительных приборов и автоматики КГПН</t>
  </si>
  <si>
    <t>119-5 Т</t>
  </si>
  <si>
    <t>2014/2016</t>
  </si>
  <si>
    <t>14,20,21</t>
  </si>
  <si>
    <t>219 от 22.06.2016</t>
  </si>
  <si>
    <t>57-2 У</t>
  </si>
  <si>
    <t>216 от 22.06.2016</t>
  </si>
  <si>
    <t>ТОО «Эрнст энд Янг»</t>
  </si>
  <si>
    <t>Услуги по аудиту финансовой отчетности на 2016-2018 годы</t>
  </si>
  <si>
    <t>233 от 08.07.2016</t>
  </si>
  <si>
    <t>252 от 08.07.2016</t>
  </si>
  <si>
    <t>248 от 08.07.2016</t>
  </si>
  <si>
    <t>257 от 08.07.2016</t>
  </si>
  <si>
    <t>259 от 08.07.2016</t>
  </si>
  <si>
    <t>234 от 08.07.2016</t>
  </si>
  <si>
    <t>237 от 08.07.2016</t>
  </si>
  <si>
    <t>262 от 08.07.2016</t>
  </si>
  <si>
    <t>236 от 08.07.2016</t>
  </si>
  <si>
    <t>23-1 Р</t>
  </si>
  <si>
    <t>321-12/ доп.согл.№ 1(продление срока поставки 2015 год)/ доп.согл.№ 2(продление срока поставки 2016 год)</t>
  </si>
  <si>
    <t>16.04.2012/30.06.2015/18.07.2016</t>
  </si>
  <si>
    <t>299 от 18.07.2016</t>
  </si>
  <si>
    <t>Работы по содержанию зеленых насаждений (Обслуживание и содержание зеленых насаждений санитарно-защитной зоны  завода 191 га)</t>
  </si>
  <si>
    <t>ТОО «GOLD SUNRAY»</t>
  </si>
  <si>
    <t>1205-14/ доп. согл №1/ доп. согл №2/доп.согл № 3 (изменение суммы)</t>
  </si>
  <si>
    <t>24-1 Р</t>
  </si>
  <si>
    <t>Выполнение требовании Экологического Кодекса РК. Обслуживание и содержание зеленых насаждений санитарно-защитной зоны  завода площадью 207 га.</t>
  </si>
  <si>
    <t>3632 от 03.08.2016</t>
  </si>
  <si>
    <t>58-8 Т</t>
  </si>
  <si>
    <t>61-8 Т</t>
  </si>
  <si>
    <t>62-8 Т</t>
  </si>
  <si>
    <t>3640 от 04.08.2016</t>
  </si>
  <si>
    <t>589-12/доп 1/доп№2/доп№3/доп №4 изм. Объема/доп.№5</t>
  </si>
  <si>
    <t>09.07.2012/23.01.2015/06.03.2015 изм. Реквиз/05.08.2016</t>
  </si>
  <si>
    <t>31.07.2014/24.02.2015/02.03.2015/16.08.2016</t>
  </si>
  <si>
    <t>155-4 Т</t>
  </si>
  <si>
    <t>156-4 Т</t>
  </si>
  <si>
    <t>157-4 Т</t>
  </si>
  <si>
    <t>158-4 Т</t>
  </si>
  <si>
    <t>159-4 Т</t>
  </si>
  <si>
    <t>160-4 Т</t>
  </si>
  <si>
    <t>161-4 Т</t>
  </si>
  <si>
    <t>162-4 Т</t>
  </si>
  <si>
    <t>163-4 Т</t>
  </si>
  <si>
    <t>164-4 Т</t>
  </si>
  <si>
    <t>165-4 Т</t>
  </si>
  <si>
    <t>166-4 Т</t>
  </si>
  <si>
    <t>167-4 Т</t>
  </si>
  <si>
    <t>168-4 Т</t>
  </si>
  <si>
    <t>169-4 Т</t>
  </si>
  <si>
    <t>170-4 Т</t>
  </si>
  <si>
    <t>171-4 Т</t>
  </si>
  <si>
    <t>172-4 Т</t>
  </si>
  <si>
    <t>173-4 Т</t>
  </si>
  <si>
    <t>174-4 Т</t>
  </si>
  <si>
    <t>175-4 Т</t>
  </si>
  <si>
    <t>176-4 Т</t>
  </si>
  <si>
    <t>177-4 Т</t>
  </si>
  <si>
    <t>178-4 Т</t>
  </si>
  <si>
    <t>179-4 Т</t>
  </si>
  <si>
    <t>180-4 Т</t>
  </si>
  <si>
    <t>181-4 Т</t>
  </si>
  <si>
    <t>182-4 Т</t>
  </si>
  <si>
    <t>183-4 Т</t>
  </si>
  <si>
    <t>184-4 Т</t>
  </si>
  <si>
    <t>185-4 Т</t>
  </si>
  <si>
    <t>186-4 Т</t>
  </si>
  <si>
    <t>187-4 Т</t>
  </si>
  <si>
    <t>188-4 Т</t>
  </si>
  <si>
    <t>189-4 Т</t>
  </si>
  <si>
    <t>190-4 Т</t>
  </si>
  <si>
    <t>14,15,16,17</t>
  </si>
  <si>
    <t>387 от 09.09.2016</t>
  </si>
  <si>
    <t>асбестовый сухой (Марка ШАОН) 4*4 ГОСТ 1779-85</t>
  </si>
  <si>
    <t>асбестовый сухой (Марка ШАОН) 6*6 ГОСТ 1779-85</t>
  </si>
  <si>
    <t>асбестовый сухой (Марка ШАОН) 16*16 ГОСТ 1779-85</t>
  </si>
  <si>
    <t>асбестовый сухой (Марка ШАОН) 18*18 ГОСТ 1779-85</t>
  </si>
  <si>
    <t>асбестовый сухой (Марка ШАОН) 20*20 ГОСТ 1779-85</t>
  </si>
  <si>
    <t>асбестовый сухой (Марка ШАОН) 32*32 ГОСТ 1779-85</t>
  </si>
  <si>
    <t>асбестовая АГИ δ-8мм, ГОСТ 5152-85</t>
  </si>
  <si>
    <t>асбестовая АГИ δ-12мм,  ГОСТ 5152-85</t>
  </si>
  <si>
    <t>РК-240 6х6 СТ ТОО 080640014035-01-2012</t>
  </si>
  <si>
    <t xml:space="preserve"> РК-240  8*8 СТ ТОО  080640014035-01-2012</t>
  </si>
  <si>
    <t>РК-240  10*10 СТ ТОО 080640014035-01-2012</t>
  </si>
  <si>
    <t>РК-240 12*12 СТ ТОО 080640014035-01-2012</t>
  </si>
  <si>
    <t>РК -240  18*18  СТ ТОО 080640014035-01-2012</t>
  </si>
  <si>
    <t>РК-240  20*20 СТ ТОО 080640014035-01-2012</t>
  </si>
  <si>
    <t>РК-240 Ф  6х6   СТ ТОО 080640014035-01-2012</t>
  </si>
  <si>
    <t>РК-240 Ф  8х8  СТ ТОО 080640014035-01-2012</t>
  </si>
  <si>
    <t xml:space="preserve"> РК-240 Е  4х4 СТ ТОО  080640014035-01-2012</t>
  </si>
  <si>
    <t>РК-240 Е  6*6   СТ ТОО 080640014035-01-2012</t>
  </si>
  <si>
    <t>РК-240 Е  8*8   СТ ТОО 080640014035-01-2012</t>
  </si>
  <si>
    <t>РК-240 Е  10*10  СТ ТОО 080640014035-01-2012</t>
  </si>
  <si>
    <t xml:space="preserve"> РК-240 Е 12*12  СТ ТОО 080640014035-01-2012</t>
  </si>
  <si>
    <t>РК-240 Е 14*14  СТ ТОО 080640014035-01-2012</t>
  </si>
  <si>
    <t>РК-240 Е 16х16   СТ  ТОО 080640014035-01-2012</t>
  </si>
  <si>
    <t>пропит.програф. (Марка АП-31) 4*4 ГОСТ 5152-85</t>
  </si>
  <si>
    <t>пропит.програф. (Марка АП-31) 8*8 ГОСТ 5152-85</t>
  </si>
  <si>
    <t>пропит.програф. (Марка АП-31) 10*10 ГОСТ 5152-85</t>
  </si>
  <si>
    <t>пропит.програф. (Марка АП-31) 12*12 ГОСТ 5152-85</t>
  </si>
  <si>
    <t>пропит.програф. (Марка АП-31) 14*14 ГОСТ 5152-85</t>
  </si>
  <si>
    <t>пропит.програф. (Марка АП-31) 16*16 ГОСТ 5152-85</t>
  </si>
  <si>
    <t>пропит.програф. (Марка АП-31) 18*18 ГОСТ 5152-85</t>
  </si>
  <si>
    <t>пропит.програф. (Марка АП-31) 20*20 ГОСТ 5152-85</t>
  </si>
  <si>
    <t>сухая АС 8х8,  ГОСТ 5152-85</t>
  </si>
  <si>
    <t>сухая АС  10х10,  ГОСТ 5152-85</t>
  </si>
  <si>
    <t>сухая АС  12х12,  ГОСТ 5152-85</t>
  </si>
  <si>
    <t>сухая АС  20х20,  ГОСТ 5152-85</t>
  </si>
  <si>
    <t>ТОО «BBSCENTRECOMPANY»</t>
  </si>
  <si>
    <t>783-16/ доп согл 1 увел суммы/ доп.соглашение №2 (по пунктам договора)</t>
  </si>
  <si>
    <t>61 У</t>
  </si>
  <si>
    <t>Аренда катализаторов ЭМКТ (ЭксонМобил Каталист Текнолоджиз)</t>
  </si>
  <si>
    <t>февраль, май, август, ноябрь</t>
  </si>
  <si>
    <t xml:space="preserve">2021 год </t>
  </si>
  <si>
    <t>2021 г.</t>
  </si>
  <si>
    <t>Сумма договора  2021 год</t>
  </si>
  <si>
    <t>2009 г-2021г</t>
  </si>
  <si>
    <t>2013г-2021 г</t>
  </si>
  <si>
    <t>Сумма договора  2013-2021 годы</t>
  </si>
  <si>
    <t>Разница между Планом и Договором 2013 -2021 годы</t>
  </si>
  <si>
    <t>Разница между Планом и Договором 2021 год</t>
  </si>
  <si>
    <t>1019-16</t>
  </si>
  <si>
    <t>03.08.2016/04.08.2016/29/09/2016</t>
  </si>
  <si>
    <t>427 от 06.10.2016</t>
  </si>
  <si>
    <t>204-3 Т</t>
  </si>
  <si>
    <t>25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</si>
  <si>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</si>
  <si>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</si>
  <si>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</si>
  <si>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Корректировка проектно-сметной документации Комплекса глубокой переработки нефти</t>
  </si>
  <si>
    <t>18-5 У</t>
  </si>
  <si>
    <t>17-4 У</t>
  </si>
  <si>
    <t>6-6 У</t>
  </si>
  <si>
    <t>448 от 01.11.2016</t>
  </si>
  <si>
    <t>204-4 Т</t>
  </si>
  <si>
    <t xml:space="preserve">810-15/ доп.согл.№ 1 (уменьшение объема 2016 год)/ </t>
  </si>
  <si>
    <t>118-15/ доп.согл. № 1 (продление срока)/доп.согл  № 2 (уменьш. суммы)</t>
  </si>
  <si>
    <t>450 от 03.11.2016</t>
  </si>
  <si>
    <t>459 от 08.11.2016</t>
  </si>
  <si>
    <t>60-1 У</t>
  </si>
  <si>
    <t>26 Р</t>
  </si>
  <si>
    <t>62.09.20.000.017.00.0999.000000000000</t>
  </si>
  <si>
    <t>Комплексные работы в сфере информационных технологий «под ключ»</t>
  </si>
  <si>
    <t>Комплексные работы в сфере информационных технологий «под ключ», включающая: поставку программного обеспечения, консалтинговые услуги по внедрению информационной системы и поставку оборудования (при необходимости)</t>
  </si>
  <si>
    <t>Комплексные работы в сфере информационных технологий «под ключ», включающие: поставку программного обеспечения, консалтинговые услуги по внедрению информационной системы управления ТОРО и НМЦ(Система управления Инспекциями и Обеспечения Надежности, Система управления Мониторинга оборудования, Система Учета простоев оборудования) и поставку оборудования</t>
  </si>
  <si>
    <t>декабрь  2016 г.</t>
  </si>
  <si>
    <t>470 от 22.10.2016</t>
  </si>
  <si>
    <t>462 от 17.11.2016</t>
  </si>
  <si>
    <t>700-15/ доп.соглашение №1 (увеличение цены, корректировка количества)</t>
  </si>
  <si>
    <t>1367-14/ доп. согл № 1 (смена реквизитов)/ доп.согл. № 2 (уменьш. объема 2015 г)/доп.согл № 3 (уменьшение объема 2016 год)</t>
  </si>
  <si>
    <t>19.09.2014/28.04.2015/08.12.2016</t>
  </si>
  <si>
    <t>1184-14/доп.сог №1/доп.согл. №2 (увел. суммы)/ доп. Согл. № 3/ доп.согл № 4 (смена реквизитов)/доп.согл.№ 6 (тех спец)/доп.согл. № 7 (смена реквиз)</t>
  </si>
  <si>
    <t>192-3 Т</t>
  </si>
  <si>
    <t>193-3 Т</t>
  </si>
  <si>
    <t>198-4 Т</t>
  </si>
  <si>
    <t>199-4 Т</t>
  </si>
  <si>
    <t>495 от 13.12.2016/ 503 от 20.12.2016</t>
  </si>
  <si>
    <t>1167-15/ доп согл 1 название компании/ доп. Согл № 2 условия оплаты/ доп согл 3/ доп согл 4/доп.согл № 5 условия оплаты</t>
  </si>
  <si>
    <t>ТОО "Ханиуэлл-Автоматическая Система Управления</t>
  </si>
  <si>
    <t>192-4 Т</t>
  </si>
  <si>
    <t>193-4 Т</t>
  </si>
  <si>
    <t>198-5 Т</t>
  </si>
  <si>
    <t>199-5 Т</t>
  </si>
  <si>
    <t>118 от 10.11.2017</t>
  </si>
  <si>
    <t>2015/2017</t>
  </si>
  <si>
    <t>630-15/доп№1 поставка до апреля 16г./доп№2 поставка до 30.06.2017</t>
  </si>
  <si>
    <t>42-3 Т</t>
  </si>
  <si>
    <t>исключено</t>
  </si>
  <si>
    <t>394 от 27.11.2013/ 320 от 19.01.2017</t>
  </si>
  <si>
    <t>109 от 24.03.2016/ 320 от 19.01.2017</t>
  </si>
  <si>
    <t>320 от 19.01.2017</t>
  </si>
  <si>
    <t>25.11.2013/ 19.01.2017</t>
  </si>
  <si>
    <t>14.03.2016/ 19.01.2017</t>
  </si>
  <si>
    <t>2013/2017</t>
  </si>
  <si>
    <t>2013/2016</t>
  </si>
  <si>
    <t>1000-15/ доп согл 1/ доп согл 2/ доп согл 3/ доп согл 4/ доп согл 5</t>
  </si>
  <si>
    <t>1017-15/ доп 1/ доп согл 2/ доп согл 3</t>
  </si>
  <si>
    <t>1018-15/ доп согл 1/ доп согл 2/ доп согл 3</t>
  </si>
  <si>
    <t>КОО "ЭксонМобил Каталист Текнолоджиз"</t>
  </si>
  <si>
    <t>516-13/ доп соглашение №1 (уточнение срока поставки)/ доп соглашение №2 (уточнение срока поставки)/ доп соглашение №3 (уточнение срока поставки и количества)/ доп соглашение №4 (уточнение срока поставки и количества)</t>
  </si>
  <si>
    <t>1002-15/ доп согл 1/ доп согл 2/ доп согл 3</t>
  </si>
  <si>
    <t>438-15/ДС №1/ДС2/ДС3(уменьшение суммы)/ДС4 /ДС5</t>
  </si>
  <si>
    <t>1035-15/ доп согл 1/ доп согл 2/ доп согл 3/ доп согл 4/ доп согл 5/ доп согл 6</t>
  </si>
  <si>
    <t>28.08.2015/ /22.12.2015/ 22.01.2016/ доп5-19.04.2016/ 31.01.2017</t>
  </si>
  <si>
    <t>25.08.2015/ / 19.04.2016/ 31.01.2017</t>
  </si>
  <si>
    <t>24.08.2015/ 19.10.2015/ 19.04.2016/ 31.01.2017</t>
  </si>
  <si>
    <t>24.08.2015/ 09.09.2015/ 19.10.2015/ 02.12.2015/ 19.04.2016/ 31.01.2017</t>
  </si>
  <si>
    <t>21.05.2015/ 15.01.2016/31.01.2017</t>
  </si>
  <si>
    <t>доп.соглашение №2 (кор. объема и цены 2016г.), доп.согл. № 3 (уменьш. объема 2017 года)</t>
  </si>
  <si>
    <t>1197-14/доп№1/доп№2 умен. Суммы за 2016г./доп №3 умен. 2017г.</t>
  </si>
  <si>
    <t>1185-14/ доп.№1 изменение реквизитов/доп№2/ доп 3/ доп 4</t>
  </si>
  <si>
    <t>832 от 13.02.2017</t>
  </si>
  <si>
    <t>5-6 У</t>
  </si>
  <si>
    <t>6-7 У</t>
  </si>
  <si>
    <t>17-5 У</t>
  </si>
  <si>
    <t>18-6 У</t>
  </si>
  <si>
    <t>872 от 14.02.2017</t>
  </si>
  <si>
    <t>01.04.2015/29.02.2016/04.04.2016/ 27.07.2016/20.02.2017</t>
  </si>
  <si>
    <t>1161-14/ доп согл 1</t>
  </si>
  <si>
    <t>1018-15/ доп согл 1/ доп согл 2/ доп согл 3/ доп 4</t>
  </si>
  <si>
    <t>1017-15/ доп 1/ доп согл 2/ доп согл 3/ доп 4</t>
  </si>
  <si>
    <t>31.07.2014/01.11.2014/30.07.2015/ 23.02.2017</t>
  </si>
  <si>
    <t>1001-15/ доп согл 1/ доп согл 2/ доп согл 3/ доп согл 4/ доп согл 5/ доп согл 6</t>
  </si>
  <si>
    <t>1031-15/ доп согл 1/ доп согл 2/ доп согл 3/ доп согл 4/ доп согл 5/ доп согл 6/ доп согл 7</t>
  </si>
  <si>
    <t>01.06.2015/11.03.2016/23.05.2016/25.05.2016/27.02.2017</t>
  </si>
  <si>
    <t>30.07.2014/ 27.02.2017</t>
  </si>
  <si>
    <t>1280-14/ доп согл 1</t>
  </si>
  <si>
    <t>27.08.2015/ /22.12.2015/ 21.01.2016/доп5-19.04.2016/ 31.01.2017/28.02.2017</t>
  </si>
  <si>
    <t>24.08.2015/ 09.09.2015/ 19.10.2015/ 02.12.2015/ доп4-19.04.2016/ 31.01.2017/28.02.2017</t>
  </si>
  <si>
    <t>1178-14/доп№1 увел. Кол. Средств измер./доп№2 изм. Суммы в 2016.г/доп №3 изм. Суммы увел. Объема работ/доп №4 умен. Суммы на 2017г./доп №5 умен. Суммы на 2017г.</t>
  </si>
  <si>
    <t>517-13/ доп.соглашение №1 (уточнение срока поставки)/ дос.соглашение №2 (изменение реквизитов)/ дос.соглашение №3 (изменение реквизитов)/ доп.соглашение №4 (уточнение срока поставки)/ доп.соглашение №5 (уточнение срока поставки)/ соглашение о расторжении №1</t>
  </si>
  <si>
    <t>717-13/ доп.соглашение №1 (уточнение срока поставки)/ доп.соглашение №2 (изменение реквизитов)/ дос.соглашение №3 (изменение реквизитов)/ доп.соглашение №4 (уточнение срока поставки)/ доп.соглашение №5 (уточнение срока поставки и объемов)/ Соглашение о расторжении №1</t>
  </si>
  <si>
    <t>1196-13/ доп согл 1</t>
  </si>
  <si>
    <t>378-15/ доп согл 1</t>
  </si>
  <si>
    <t>25.08.2015/ / 19.04.2016/ 31.01.2017/02.03.2017</t>
  </si>
  <si>
    <t>1035-15/ доп согл 1/ доп согл 2/ доп согл 3/ доп согл 4/ доп согл 5/ доп согл 6/ доп 7</t>
  </si>
  <si>
    <t>1000-15/ доп согл 1/ доп согл 2/ доп согл 3/ доп согл 4/ доп согл 5/ доп 6</t>
  </si>
  <si>
    <t>31.07.2014/01.02.2016/02.03.2016/21.02.2017/03.03.2017</t>
  </si>
  <si>
    <t>446-16/ доп согл 1/доп №2 изм. Рекв.</t>
  </si>
  <si>
    <t>801-15доп №1 изм. Реквизитов/доп№2 изм. Реквизитов/доп №3 изм. Суммы на 16г./доп №4 умен. Суммы на 2017г./доп №5 изм. Рекв</t>
  </si>
  <si>
    <t>28.08.2015/ /22.12.2015/ 22.01.2016/ доп5-19.04.2016/ 31.01.2017/ 09.03.2017</t>
  </si>
  <si>
    <t>24.08.2015/ 09.09.2015/ 19.10.2015/ 02.12.2015/ 19.04.2016/ 31.01.2017/ 09.03.2017</t>
  </si>
  <si>
    <t>27.05.2013/ 04.02.2014/ 27.07.2014/16.01.2015/18.01.2016/ 09.03.2017</t>
  </si>
  <si>
    <t>23.07.2013/ 04.02.2014/ 24.07.2014/ 29.09.2014/ 30.01.2015/ 10.02.2016/ 09.03.2017</t>
  </si>
  <si>
    <t>29.04.2016/15.08.2016/13.03.2017</t>
  </si>
  <si>
    <t>01.07.2015/13.07.2015/11.01.2016/02.03.2016/21.02.2017/13.03.2017</t>
  </si>
  <si>
    <t>5-4 Т</t>
  </si>
  <si>
    <t>2013/2015</t>
  </si>
  <si>
    <t>6-3 Т</t>
  </si>
  <si>
    <t>7-5 Т</t>
  </si>
  <si>
    <t>8-3 Т</t>
  </si>
  <si>
    <t>10-3 Т</t>
  </si>
  <si>
    <t>11-5 Т</t>
  </si>
  <si>
    <t>12-5 Т</t>
  </si>
  <si>
    <t>14-4 Т</t>
  </si>
  <si>
    <t>15-3 Т</t>
  </si>
  <si>
    <t>16-3 Т</t>
  </si>
  <si>
    <t>17-4 Т</t>
  </si>
  <si>
    <t>21-5 Т</t>
  </si>
  <si>
    <t>22-3 Т</t>
  </si>
  <si>
    <t>23-3 Т</t>
  </si>
  <si>
    <t>25-4 Т</t>
  </si>
  <si>
    <t>33-3 Т</t>
  </si>
  <si>
    <t>34-3 Т</t>
  </si>
  <si>
    <t>35-4 Т</t>
  </si>
  <si>
    <t>1341 от 13.03.2017</t>
  </si>
  <si>
    <t>1477-11/доп согл № 1/Доп.сог.№2/ доп согл 3/ доп согл 4/ доп согл 5</t>
  </si>
  <si>
    <t>9-4 Р</t>
  </si>
  <si>
    <t>999-15/ доп согл 1/ доп согл 2/ доп согл 3</t>
  </si>
  <si>
    <t>713-13/ доп.соглашение №1 (уточнение срока поставки на 2014 г.)/ доп.соглашение №2 (уточнение срока поставки на 2015 г.)/ доп.соглашение №3 (уточнение срока поставки на 2016 г.)/ доп.соглашение №4 (уменьшение количества)/ доп.соглашение №5 (уточнение срока поставки на 2017 г. и уменьшение количества)</t>
  </si>
  <si>
    <t>24.08.2015/ 19.04.2016/ 31.01.2017/ 04.07.2017</t>
  </si>
  <si>
    <t>414-16/ДС1 (уменьшение суммы)/ДС2</t>
  </si>
  <si>
    <t>827-15/доп согл№1/ДС2/ДС3/ ДС4/ ДС 5/ДС6/ДС7</t>
  </si>
  <si>
    <t>03.07.2015//28.04.2017</t>
  </si>
  <si>
    <t>5-7 У</t>
  </si>
  <si>
    <t>2379 от 02.05.2017</t>
  </si>
  <si>
    <t>21-2 Р</t>
  </si>
  <si>
    <t>53-2 У</t>
  </si>
  <si>
    <t>54-3 У</t>
  </si>
  <si>
    <t>май-июнь 2017 года</t>
  </si>
  <si>
    <t>56-1 У</t>
  </si>
  <si>
    <t>565-15/ доп 1/ доп согл 2/ доп согл 3/ доп согл 4/ доп согл 5</t>
  </si>
  <si>
    <t>1030-15/ доп согл 2</t>
  </si>
  <si>
    <t>Работы по обеспечению бесперебойной работы технологического и динамического оборудования, техническому обслуживанию (ревизии) и текущему ремонту основного, вспомогательного  и теплоэнергетического оборудования, металлоконструкций, зданий и сооружений</t>
  </si>
  <si>
    <t>09.10.11.500.002.00.0999.000000000000</t>
  </si>
  <si>
    <t>Работы по ремонту/модернизации нефтеперерабатывающих установок/оборудования/систем/аппаратов</t>
  </si>
  <si>
    <t>Ремонт/модернизация нефтеперерабатывающих установок/оборудования/систем/аппаратов</t>
  </si>
  <si>
    <t>27 Р</t>
  </si>
  <si>
    <t>22.07.2013/ 04.02.2014/16.01.2015/18.01.2016/15.02.2016/ 11.04.2017</t>
  </si>
  <si>
    <t>2432 от 03.05.2017</t>
  </si>
  <si>
    <t>15-4 У</t>
  </si>
  <si>
    <t>16-4 У</t>
  </si>
  <si>
    <t>17-6 У</t>
  </si>
  <si>
    <t>18-7 У</t>
  </si>
  <si>
    <t>872 от 14.02.2017/ 2933 от 31.05.2017</t>
  </si>
  <si>
    <t>2933 от 31.05.2017</t>
  </si>
  <si>
    <t>1306-13/ доп согл 1</t>
  </si>
  <si>
    <t>403-16/ДС1</t>
  </si>
  <si>
    <t>18.04.2016/25.08.2016</t>
  </si>
  <si>
    <t>19.04.2016/05.08.2016/29.06.2017</t>
  </si>
  <si>
    <t>Товарищество с ограниченной ответственностью «Cервисный центр «Казтурборемонт»</t>
  </si>
  <si>
    <t>115-6 Т</t>
  </si>
  <si>
    <t>1305-16/ДС1 (тех характ)</t>
  </si>
  <si>
    <t>12-6 Т</t>
  </si>
  <si>
    <t>20-3 Т</t>
  </si>
  <si>
    <t>21-6 Т</t>
  </si>
  <si>
    <t>26-5 Т</t>
  </si>
  <si>
    <t>46-6 Т</t>
  </si>
  <si>
    <t>48-5 Т</t>
  </si>
  <si>
    <t>123-1 Т</t>
  </si>
  <si>
    <t>124-1 Т</t>
  </si>
  <si>
    <t>125-1 Т</t>
  </si>
  <si>
    <t>128-2 Т</t>
  </si>
  <si>
    <t>131-2 Т</t>
  </si>
  <si>
    <t>134-1 Т</t>
  </si>
  <si>
    <t>3859 от 13.07.2017</t>
  </si>
  <si>
    <t>17-5 Т</t>
  </si>
  <si>
    <t>40-3 Т</t>
  </si>
  <si>
    <t>41-3 Т</t>
  </si>
  <si>
    <t>43-3 Т</t>
  </si>
  <si>
    <t>3861 от 13.07.2017</t>
  </si>
  <si>
    <t>1171-14/доп№1/доп№2/доп№3/доп №4/доп№5/доп№6/доп№7/доп.№8/доп №9/№10(изм. Рекв)</t>
  </si>
  <si>
    <t>1051-15/доп№1 умен. Суммы на 2016г./доп.№2 умен.суммы/доп№3увел. 2016г/доп №4умен.2017г./доп №5 умен. На 2017/доп№6 изм. Рекв.)</t>
  </si>
  <si>
    <t>31.07.2014/30.09.2014/04.09.2015/22.09.2015/24.02.2016/29.03.2016/14.02.2017/ 21.07.2017</t>
  </si>
  <si>
    <t>04.09.2015/ 23.12.2015/29.04.2016/14.02.2017/26.04.2017/ 21.07.2017</t>
  </si>
  <si>
    <t>1173-14/доп№1/ДС №2/ ДС№3/ ДС№4/ДС №5</t>
  </si>
  <si>
    <t>31.07.2014/22.10.2014/ / 29.02.2016/ 23.02.2017/ 15.08.2017</t>
  </si>
  <si>
    <t>06.02.2015/01.02.2016/18.08.2017</t>
  </si>
  <si>
    <t>830-17/ДС1</t>
  </si>
  <si>
    <t>17.07.2017/29.08.2017</t>
  </si>
  <si>
    <t>1002-15/ доп согл 1/ доп согл 2/ доп согл 3/ доп 4/ доп согл 5</t>
  </si>
  <si>
    <t>24.08.2015/ 19.10.2015/ 19.04.2016/ 31.01.2017/02.03.2017/ 05.09.2017</t>
  </si>
  <si>
    <t>1201-13/ доп согл 1/ доп согл 2/ доп.согл № 3 (корр. Объема и суммы 2017 год)/ расторжение договора</t>
  </si>
  <si>
    <t>5128 от 08.09.2017</t>
  </si>
  <si>
    <t>47-5 Т</t>
  </si>
  <si>
    <t>03.12.2013/ 16.01.2014/ 07.04.2016/ 04.07.2017/ 12.09.2017</t>
  </si>
  <si>
    <t>1482-15/ДС1/ дс2/ дс3/ дс 4/ дс 5/ дс 6/ дс 7/ дс 8/ дс 9/ дс 10/дс 11/ дс 12/ дс 13/расторгнут с 01.08.2017/ дс 14/ /дс 16/ дс 17/ дс 18</t>
  </si>
  <si>
    <t>123-2 Т</t>
  </si>
  <si>
    <t>124-2 Т</t>
  </si>
  <si>
    <t>5256 от 14.09.2017</t>
  </si>
  <si>
    <t>28.12.2015/11.01.2016/ дс4-12.04.2016/ 16.05.2016/ 09.06.2016/ 29.06.2016/ 08.09.2016/ 14.11.2016/11.01.2017/ 10.03.2017/ 11.05.2017/расторгнут с 01.08.2017/ 26.07.2017/ 21.08.2017/ 06.09.2017/ 15.09.2017</t>
  </si>
  <si>
    <t>1398-13/ доп 1/ доп 2 / доп 3/ доп 4/ доп 5</t>
  </si>
  <si>
    <t>31.12.2013/ 30.01.2015/ 15.01.2016/ 05.04.2016/ 01.03.2017/ 21.09.2017</t>
  </si>
  <si>
    <t>28 Р</t>
  </si>
  <si>
    <t>43.11.10.335.000.00.0999.000000000000</t>
  </si>
  <si>
    <t>Работы по разборке/сносу зданий и сооружений</t>
  </si>
  <si>
    <t>Подготовка площадок под благоустройство и озеленение на территории санитарно-защитной зоны комплекса глубокой переработки нефти (титул 1033)</t>
  </si>
  <si>
    <t>5428 от 22.09.2017</t>
  </si>
  <si>
    <t>ИП «Голубничий Алексей Алексеевич»</t>
  </si>
  <si>
    <t>572-16/ доп согл 1</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</si>
</sst>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 #,##0.00_р_._-;\-* #,##0.00_р_._-;_-* &quot;-&quot;??_р_._-;_-@_-"/>
    <numFmt numFmtId="165" formatCode="_(* #,##0.00_);_(* \(#,##0.00\);_(* &quot;-&quot;??_);_(@_)"/>
    <numFmt numFmtId="166" formatCode="_(* #,##0_);_(* \(#,##0\);_(* &quot;-&quot;??_);_(@_)"/>
    <numFmt numFmtId="167" formatCode="dd/mm/yy;@"/>
    <numFmt numFmtId="168" formatCode="#,##0.000"/>
    <numFmt numFmtId="169" formatCode="#,##0.000000"/>
    <numFmt numFmtId="170" formatCode="#,##0.0"/>
    <numFmt numFmtId="171" formatCode="000000"/>
    <numFmt numFmtId="172" formatCode="#,##0.0000"/>
    <numFmt numFmtId="173" formatCode="_-* #,##0_р_._-;\-* #,##0_р_._-;_-* &quot;-&quot;??_р_._-;_-@_-"/>
    <numFmt numFmtId="174" formatCode="#,##0.00000"/>
  </numFmts>
  <fonts count="42" x14ac:knownFonts="1">
    <font>
      <sz val="10"/>
      <name val="Arial"/>
    </font>
    <font>
      <sz val="11"/>
      <color theme="1"/>
      <name val="Calibri"/>
      <family val="2"/>
      <charset val="204"/>
      <scheme val="minor"/>
    </font>
    <font>
      <sz val="11"/>
      <color theme="1"/>
      <name val="Calibri"/>
      <family val="2"/>
      <charset val="204"/>
      <scheme val="minor"/>
    </font>
    <font>
      <sz val="10"/>
      <name val="Arial"/>
      <family val="2"/>
      <charset val="204"/>
    </font>
    <font>
      <sz val="10"/>
      <name val="Arial"/>
      <family val="2"/>
      <charset val="204"/>
    </font>
    <font>
      <sz val="10"/>
      <name val="Arial Cyr"/>
      <charset val="204"/>
    </font>
    <font>
      <sz val="10"/>
      <name val="Helv"/>
    </font>
    <font>
      <b/>
      <sz val="12"/>
      <name val="Times New Roman"/>
      <family val="1"/>
      <charset val="204"/>
    </font>
    <font>
      <sz val="12"/>
      <name val="Times New Roman"/>
      <family val="1"/>
      <charset val="204"/>
    </font>
    <font>
      <b/>
      <sz val="12"/>
      <color indexed="8"/>
      <name val="Times New Roman"/>
      <family val="1"/>
      <charset val="204"/>
    </font>
    <font>
      <b/>
      <sz val="12"/>
      <color indexed="10"/>
      <name val="Times New Roman"/>
      <family val="1"/>
      <charset val="204"/>
    </font>
    <font>
      <b/>
      <sz val="14"/>
      <name val="Times New Roman"/>
      <family val="1"/>
      <charset val="204"/>
    </font>
    <font>
      <sz val="12"/>
      <color rgb="FFFF0000"/>
      <name val="Times New Roman"/>
      <family val="1"/>
      <charset val="204"/>
    </font>
    <font>
      <b/>
      <sz val="12"/>
      <color rgb="FFFF0000"/>
      <name val="Times New Roman"/>
      <family val="1"/>
      <charset val="204"/>
    </font>
    <font>
      <sz val="10"/>
      <name val="Times New Roman"/>
      <family val="1"/>
      <charset val="204"/>
    </font>
    <font>
      <sz val="8"/>
      <color indexed="81"/>
      <name val="Tahoma"/>
      <family val="2"/>
      <charset val="204"/>
    </font>
    <font>
      <b/>
      <sz val="8"/>
      <color indexed="81"/>
      <name val="Tahoma"/>
      <family val="2"/>
      <charset val="204"/>
    </font>
    <font>
      <sz val="12"/>
      <color theme="1"/>
      <name val="Times New Roman"/>
      <family val="1"/>
      <charset val="204"/>
    </font>
    <font>
      <b/>
      <sz val="12"/>
      <color theme="1"/>
      <name val="Times New Roman"/>
      <family val="1"/>
      <charset val="204"/>
    </font>
    <font>
      <sz val="10"/>
      <color theme="1"/>
      <name val="Times New Roman"/>
      <family val="1"/>
      <charset val="204"/>
    </font>
    <font>
      <sz val="10"/>
      <name val="Arial"/>
      <family val="2"/>
      <charset val="204"/>
    </font>
    <font>
      <b/>
      <sz val="10"/>
      <name val="Times New Roman"/>
      <family val="1"/>
      <charset val="204"/>
    </font>
    <font>
      <u/>
      <sz val="12"/>
      <name val="Times New Roman"/>
      <family val="1"/>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ahoma"/>
      <family val="2"/>
      <charset val="204"/>
    </font>
    <font>
      <sz val="10"/>
      <name val="Tahoma"/>
      <family val="2"/>
      <charset val="204"/>
    </font>
    <font>
      <sz val="10"/>
      <color rgb="FFFF0000"/>
      <name val="Times New Roman"/>
      <family val="1"/>
      <charset val="204"/>
    </font>
  </fonts>
  <fills count="58">
    <fill>
      <patternFill patternType="none"/>
    </fill>
    <fill>
      <patternFill patternType="gray125"/>
    </fill>
    <fill>
      <patternFill patternType="solid">
        <fgColor indexed="11"/>
        <bgColor indexed="64"/>
      </patternFill>
    </fill>
    <fill>
      <patternFill patternType="solid">
        <fgColor indexed="45"/>
        <bgColor indexed="64"/>
      </patternFill>
    </fill>
    <fill>
      <patternFill patternType="solid">
        <fgColor indexed="15"/>
        <bgColor indexed="64"/>
      </patternFill>
    </fill>
    <fill>
      <patternFill patternType="solid">
        <fgColor indexed="42"/>
        <bgColor indexed="64"/>
      </patternFill>
    </fill>
    <fill>
      <patternFill patternType="solid">
        <fgColor rgb="FF00FF00"/>
        <bgColor indexed="64"/>
      </patternFill>
    </fill>
    <fill>
      <patternFill patternType="solid">
        <fgColor rgb="FFFFFF00"/>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rgb="FFCCECFF"/>
        <bgColor indexed="64"/>
      </patternFill>
    </fill>
    <fill>
      <patternFill patternType="solid">
        <fgColor theme="6" tint="0.59999389629810485"/>
        <bgColor indexed="64"/>
      </patternFill>
    </fill>
    <fill>
      <patternFill patternType="solid">
        <fgColor theme="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00B050"/>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s>
  <borders count="83">
    <border>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medium">
        <color indexed="64"/>
      </bottom>
      <diagonal/>
    </border>
    <border>
      <left/>
      <right/>
      <top style="thin">
        <color indexed="64"/>
      </top>
      <bottom/>
      <diagonal/>
    </border>
    <border>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150">
    <xf numFmtId="0" fontId="0"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6" fillId="0" borderId="0"/>
    <xf numFmtId="165" fontId="3" fillId="0" borderId="0" applyFont="0" applyFill="0" applyBorder="0" applyAlignment="0" applyProtection="0"/>
    <xf numFmtId="164" fontId="5" fillId="0" borderId="0" applyFont="0" applyFill="0" applyBorder="0" applyAlignment="0" applyProtection="0"/>
    <xf numFmtId="164" fontId="4" fillId="0" borderId="0" applyFont="0" applyFill="0" applyBorder="0" applyAlignment="0" applyProtection="0"/>
    <xf numFmtId="0" fontId="2" fillId="0" borderId="0"/>
    <xf numFmtId="0" fontId="20" fillId="0" borderId="0"/>
    <xf numFmtId="0" fontId="3" fillId="0" borderId="0"/>
    <xf numFmtId="0" fontId="3" fillId="0" borderId="0"/>
    <xf numFmtId="0" fontId="3" fillId="0" borderId="0"/>
    <xf numFmtId="165"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0" fontId="23" fillId="0" borderId="0" applyNumberFormat="0" applyFill="0" applyBorder="0" applyAlignment="0" applyProtection="0"/>
    <xf numFmtId="0" fontId="24" fillId="0" borderId="74" applyNumberFormat="0" applyFill="0" applyAlignment="0" applyProtection="0"/>
    <xf numFmtId="0" fontId="25" fillId="0" borderId="75" applyNumberFormat="0" applyFill="0" applyAlignment="0" applyProtection="0"/>
    <xf numFmtId="0" fontId="26" fillId="0" borderId="76" applyNumberFormat="0" applyFill="0" applyAlignment="0" applyProtection="0"/>
    <xf numFmtId="0" fontId="26" fillId="0" borderId="0" applyNumberFormat="0" applyFill="0" applyBorder="0" applyAlignment="0" applyProtection="0"/>
    <xf numFmtId="0" fontId="27" fillId="26" borderId="0" applyNumberFormat="0" applyBorder="0" applyAlignment="0" applyProtection="0"/>
    <xf numFmtId="0" fontId="28" fillId="27" borderId="0" applyNumberFormat="0" applyBorder="0" applyAlignment="0" applyProtection="0"/>
    <xf numFmtId="0" fontId="29" fillId="28" borderId="0" applyNumberFormat="0" applyBorder="0" applyAlignment="0" applyProtection="0"/>
    <xf numFmtId="0" fontId="30" fillId="29" borderId="77" applyNumberFormat="0" applyAlignment="0" applyProtection="0"/>
    <xf numFmtId="0" fontId="31" fillId="30" borderId="78" applyNumberFormat="0" applyAlignment="0" applyProtection="0"/>
    <xf numFmtId="0" fontId="32" fillId="30" borderId="77" applyNumberFormat="0" applyAlignment="0" applyProtection="0"/>
    <xf numFmtId="0" fontId="33" fillId="0" borderId="79" applyNumberFormat="0" applyFill="0" applyAlignment="0" applyProtection="0"/>
    <xf numFmtId="0" fontId="34" fillId="31" borderId="80" applyNumberFormat="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82" applyNumberFormat="0" applyFill="0" applyAlignment="0" applyProtection="0"/>
    <xf numFmtId="0" fontId="38"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38" fillId="56" borderId="0" applyNumberFormat="0" applyBorder="0" applyAlignment="0" applyProtection="0"/>
    <xf numFmtId="0" fontId="39" fillId="0" borderId="0"/>
    <xf numFmtId="0" fontId="40" fillId="0" borderId="0">
      <alignment vertical="center"/>
    </xf>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40" fillId="0" borderId="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40" fillId="0" borderId="0"/>
    <xf numFmtId="0" fontId="40" fillId="0" borderId="0"/>
    <xf numFmtId="0" fontId="40" fillId="0" borderId="0"/>
    <xf numFmtId="0" fontId="40" fillId="0" borderId="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2" borderId="81"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2" borderId="81"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2" borderId="8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2" borderId="8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2" borderId="8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2" borderId="8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2" borderId="8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2" borderId="8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2" borderId="8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46" borderId="0" applyNumberFormat="0" applyBorder="0" applyAlignment="0" applyProtection="0"/>
    <xf numFmtId="0" fontId="1" fillId="47" borderId="0" applyNumberFormat="0" applyBorder="0" applyAlignment="0" applyProtection="0"/>
    <xf numFmtId="0" fontId="1" fillId="32" borderId="81" applyNumberFormat="0" applyFont="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2" borderId="8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38"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5"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2" borderId="81"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32" borderId="81" applyNumberFormat="0" applyFont="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8"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2" borderId="81" applyNumberFormat="0" applyFont="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2" borderId="8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32" borderId="81" applyNumberFormat="0" applyFont="0" applyAlignment="0" applyProtection="0"/>
    <xf numFmtId="0" fontId="1" fillId="0" borderId="0"/>
    <xf numFmtId="0" fontId="1" fillId="32" borderId="81" applyNumberFormat="0" applyFont="0" applyAlignment="0" applyProtection="0"/>
    <xf numFmtId="0" fontId="1" fillId="32" borderId="81" applyNumberFormat="0" applyFont="0" applyAlignment="0" applyProtection="0"/>
    <xf numFmtId="0" fontId="1" fillId="0" borderId="0"/>
    <xf numFmtId="0" fontId="1" fillId="0" borderId="0"/>
    <xf numFmtId="0" fontId="1" fillId="32" borderId="81" applyNumberFormat="0" applyFont="0" applyAlignment="0" applyProtection="0"/>
    <xf numFmtId="0" fontId="1" fillId="32" borderId="81" applyNumberFormat="0" applyFont="0" applyAlignment="0" applyProtection="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32" borderId="81" applyNumberFormat="0" applyFont="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32" borderId="81" applyNumberFormat="0" applyFont="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32" borderId="81" applyNumberFormat="0" applyFont="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2" borderId="81"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32" borderId="81" applyNumberFormat="0" applyFont="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0" borderId="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2" borderId="81"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5" borderId="0" applyNumberFormat="0" applyBorder="0" applyAlignment="0" applyProtection="0"/>
    <xf numFmtId="0" fontId="1" fillId="32" borderId="8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34"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8"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32" borderId="81" applyNumberFormat="0" applyFont="0" applyAlignment="0" applyProtection="0"/>
    <xf numFmtId="0" fontId="1" fillId="50" borderId="0" applyNumberFormat="0" applyBorder="0" applyAlignment="0" applyProtection="0"/>
    <xf numFmtId="0" fontId="1" fillId="51" borderId="0" applyNumberFormat="0" applyBorder="0" applyAlignment="0" applyProtection="0"/>
    <xf numFmtId="0" fontId="1" fillId="42"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0" borderId="0"/>
    <xf numFmtId="0" fontId="1" fillId="0" borderId="0"/>
    <xf numFmtId="0" fontId="1" fillId="32" borderId="81" applyNumberFormat="0" applyFont="0" applyAlignment="0" applyProtection="0"/>
    <xf numFmtId="0" fontId="1" fillId="32" borderId="81" applyNumberFormat="0" applyFont="0" applyAlignment="0" applyProtection="0"/>
    <xf numFmtId="0" fontId="1" fillId="0" borderId="0"/>
    <xf numFmtId="0" fontId="1" fillId="0" borderId="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32" borderId="8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38"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5" borderId="0" applyNumberFormat="0" applyBorder="0" applyAlignment="0" applyProtection="0"/>
    <xf numFmtId="0" fontId="1" fillId="32" borderId="81" applyNumberFormat="0" applyFont="0" applyAlignment="0" applyProtection="0"/>
    <xf numFmtId="0" fontId="1" fillId="54" borderId="0" applyNumberFormat="0" applyBorder="0" applyAlignment="0" applyProtection="0"/>
    <xf numFmtId="0" fontId="1" fillId="5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32" borderId="81" applyNumberFormat="0" applyFont="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32" borderId="81" applyNumberFormat="0" applyFont="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2" borderId="81"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32" borderId="81" applyNumberFormat="0" applyFont="0" applyAlignment="0" applyProtection="0"/>
    <xf numFmtId="0" fontId="1" fillId="35"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8"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2" borderId="81" applyNumberFormat="0" applyFont="0" applyAlignment="0" applyProtection="0"/>
    <xf numFmtId="0" fontId="1" fillId="54" borderId="0" applyNumberFormat="0" applyBorder="0" applyAlignment="0" applyProtection="0"/>
    <xf numFmtId="0" fontId="1" fillId="55"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0" borderId="0"/>
    <xf numFmtId="0" fontId="1" fillId="3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2" borderId="8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5"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32" borderId="81" applyNumberFormat="0" applyFont="0" applyAlignment="0" applyProtection="0"/>
    <xf numFmtId="0" fontId="1" fillId="0" borderId="0"/>
    <xf numFmtId="0" fontId="1" fillId="32" borderId="81" applyNumberFormat="0" applyFont="0" applyAlignment="0" applyProtection="0"/>
    <xf numFmtId="0" fontId="1" fillId="32" borderId="81" applyNumberFormat="0" applyFont="0" applyAlignment="0" applyProtection="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0" borderId="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0" borderId="0"/>
    <xf numFmtId="0" fontId="1" fillId="3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2" borderId="8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5"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1" applyNumberFormat="0" applyFont="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8"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2" borderId="81" applyNumberFormat="0" applyFont="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8"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2" borderId="81" applyNumberFormat="0" applyFont="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1" applyNumberFormat="0" applyFont="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2" borderId="81"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2" borderId="81" applyNumberFormat="0" applyFont="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8"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32" borderId="8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2" borderId="81" applyNumberFormat="0" applyFont="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2" borderId="8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5"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8"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2" borderId="81" applyNumberFormat="0" applyFont="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32" borderId="81"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38"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9" borderId="0" applyNumberFormat="0" applyBorder="0" applyAlignment="0" applyProtection="0"/>
    <xf numFmtId="0" fontId="1" fillId="32" borderId="81"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40" fillId="0" borderId="0"/>
    <xf numFmtId="0" fontId="40" fillId="0" borderId="0"/>
    <xf numFmtId="0" fontId="40" fillId="0" borderId="0"/>
    <xf numFmtId="0" fontId="40" fillId="0" borderId="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40" fillId="0" borderId="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40" fillId="0" borderId="0"/>
    <xf numFmtId="0" fontId="40" fillId="0" borderId="0"/>
    <xf numFmtId="0" fontId="40" fillId="0" borderId="0"/>
    <xf numFmtId="0" fontId="40" fillId="0" borderId="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2" borderId="81"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2" borderId="81"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2" borderId="8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2" borderId="8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2" borderId="8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2" borderId="8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2" borderId="8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2" borderId="8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2" borderId="8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46" borderId="0" applyNumberFormat="0" applyBorder="0" applyAlignment="0" applyProtection="0"/>
    <xf numFmtId="0" fontId="1" fillId="47" borderId="0" applyNumberFormat="0" applyBorder="0" applyAlignment="0" applyProtection="0"/>
    <xf numFmtId="0" fontId="1" fillId="32" borderId="81" applyNumberFormat="0" applyFont="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2" borderId="8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38"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5"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2" borderId="81"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32" borderId="81" applyNumberFormat="0" applyFont="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8"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2" borderId="81" applyNumberFormat="0" applyFont="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2" borderId="8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32" borderId="81" applyNumberFormat="0" applyFont="0" applyAlignment="0" applyProtection="0"/>
    <xf numFmtId="0" fontId="1" fillId="0" borderId="0"/>
    <xf numFmtId="0" fontId="1" fillId="32" borderId="81" applyNumberFormat="0" applyFont="0" applyAlignment="0" applyProtection="0"/>
    <xf numFmtId="0" fontId="1" fillId="32" borderId="81" applyNumberFormat="0" applyFont="0" applyAlignment="0" applyProtection="0"/>
    <xf numFmtId="0" fontId="1" fillId="0" borderId="0"/>
    <xf numFmtId="0" fontId="1" fillId="0" borderId="0"/>
    <xf numFmtId="0" fontId="1" fillId="32" borderId="81" applyNumberFormat="0" applyFont="0" applyAlignment="0" applyProtection="0"/>
    <xf numFmtId="0" fontId="1" fillId="32" borderId="81" applyNumberFormat="0" applyFont="0" applyAlignment="0" applyProtection="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32" borderId="81" applyNumberFormat="0" applyFont="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32" borderId="81" applyNumberFormat="0" applyFont="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32" borderId="81" applyNumberFormat="0" applyFont="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0" borderId="0"/>
    <xf numFmtId="0" fontId="1" fillId="0" borderId="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2" borderId="81"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32" borderId="81" applyNumberFormat="0" applyFont="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2" borderId="81" applyNumberFormat="0" applyFont="0" applyAlignment="0" applyProtection="0"/>
    <xf numFmtId="0" fontId="1" fillId="0" borderId="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2" borderId="81"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5" borderId="0" applyNumberFormat="0" applyBorder="0" applyAlignment="0" applyProtection="0"/>
    <xf numFmtId="0" fontId="1" fillId="32" borderId="8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34"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8"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32" borderId="81" applyNumberFormat="0" applyFont="0" applyAlignment="0" applyProtection="0"/>
    <xf numFmtId="0" fontId="1" fillId="50" borderId="0" applyNumberFormat="0" applyBorder="0" applyAlignment="0" applyProtection="0"/>
    <xf numFmtId="0" fontId="1" fillId="51" borderId="0" applyNumberFormat="0" applyBorder="0" applyAlignment="0" applyProtection="0"/>
    <xf numFmtId="0" fontId="1" fillId="42"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0" borderId="0"/>
    <xf numFmtId="0" fontId="1" fillId="32" borderId="81" applyNumberFormat="0" applyFont="0" applyAlignment="0" applyProtection="0"/>
    <xf numFmtId="0" fontId="1" fillId="32" borderId="81" applyNumberFormat="0" applyFont="0" applyAlignment="0" applyProtection="0"/>
    <xf numFmtId="0" fontId="1" fillId="32" borderId="81" applyNumberFormat="0" applyFont="0" applyAlignment="0" applyProtection="0"/>
    <xf numFmtId="0" fontId="1" fillId="0" borderId="0"/>
    <xf numFmtId="0" fontId="1" fillId="0" borderId="0"/>
    <xf numFmtId="0" fontId="1" fillId="32" borderId="81" applyNumberFormat="0" applyFont="0" applyAlignment="0" applyProtection="0"/>
    <xf numFmtId="0" fontId="1" fillId="32" borderId="81" applyNumberFormat="0" applyFont="0" applyAlignment="0" applyProtection="0"/>
    <xf numFmtId="0" fontId="1" fillId="0" borderId="0"/>
    <xf numFmtId="0" fontId="1" fillId="0" borderId="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32" borderId="8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38"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5" borderId="0" applyNumberFormat="0" applyBorder="0" applyAlignment="0" applyProtection="0"/>
    <xf numFmtId="0" fontId="1" fillId="32" borderId="81" applyNumberFormat="0" applyFont="0" applyAlignment="0" applyProtection="0"/>
    <xf numFmtId="0" fontId="1" fillId="54" borderId="0" applyNumberFormat="0" applyBorder="0" applyAlignment="0" applyProtection="0"/>
    <xf numFmtId="0" fontId="1" fillId="55"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32" borderId="81" applyNumberFormat="0" applyFont="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32" borderId="81" applyNumberFormat="0" applyFont="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2" borderId="81"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32" borderId="81" applyNumberFormat="0" applyFont="0" applyAlignment="0" applyProtection="0"/>
    <xf numFmtId="0" fontId="1" fillId="35"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9"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8"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2" borderId="81" applyNumberFormat="0" applyFont="0" applyAlignment="0" applyProtection="0"/>
    <xf numFmtId="0" fontId="1" fillId="54" borderId="0" applyNumberFormat="0" applyBorder="0" applyAlignment="0" applyProtection="0"/>
    <xf numFmtId="0" fontId="1" fillId="55"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0" borderId="0"/>
    <xf numFmtId="0" fontId="1" fillId="3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2" borderId="8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5"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0" borderId="0"/>
    <xf numFmtId="0" fontId="1" fillId="32" borderId="81" applyNumberFormat="0" applyFont="0" applyAlignment="0" applyProtection="0"/>
    <xf numFmtId="0" fontId="1" fillId="0" borderId="0"/>
    <xf numFmtId="0" fontId="1" fillId="32" borderId="81" applyNumberFormat="0" applyFont="0" applyAlignment="0" applyProtection="0"/>
    <xf numFmtId="0" fontId="1" fillId="32" borderId="81" applyNumberFormat="0" applyFont="0" applyAlignment="0" applyProtection="0"/>
    <xf numFmtId="0" fontId="1" fillId="4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0" borderId="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0" borderId="0"/>
    <xf numFmtId="0" fontId="1" fillId="3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2" borderId="8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5"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1" applyNumberFormat="0" applyFont="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8"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2" borderId="81" applyNumberFormat="0" applyFont="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8"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2" borderId="81" applyNumberFormat="0" applyFont="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1" applyNumberFormat="0" applyFont="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2" borderId="81"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0" borderId="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2" borderId="81" applyNumberFormat="0" applyFont="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8"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42"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9"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43" borderId="0" applyNumberFormat="0" applyBorder="0" applyAlignment="0" applyProtection="0"/>
    <xf numFmtId="0" fontId="1" fillId="32" borderId="8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2" borderId="81" applyNumberFormat="0" applyFont="0" applyAlignment="0" applyProtection="0"/>
    <xf numFmtId="0" fontId="1" fillId="34" borderId="0" applyNumberFormat="0" applyBorder="0" applyAlignment="0" applyProtection="0"/>
    <xf numFmtId="0" fontId="1" fillId="35"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4"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2" borderId="81" applyNumberFormat="0" applyFont="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2" borderId="81" applyNumberFormat="0" applyFont="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5"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4"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38"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2" borderId="81" applyNumberFormat="0" applyFont="0" applyAlignment="0" applyProtection="0"/>
    <xf numFmtId="0" fontId="1" fillId="50" borderId="0" applyNumberFormat="0" applyBorder="0" applyAlignment="0" applyProtection="0"/>
    <xf numFmtId="0" fontId="1" fillId="51" borderId="0" applyNumberFormat="0" applyBorder="0" applyAlignment="0" applyProtection="0"/>
    <xf numFmtId="0" fontId="1" fillId="38"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5" borderId="0" applyNumberFormat="0" applyBorder="0" applyAlignment="0" applyProtection="0"/>
    <xf numFmtId="0" fontId="1" fillId="32" borderId="81"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38"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9" borderId="0" applyNumberFormat="0" applyBorder="0" applyAlignment="0" applyProtection="0"/>
    <xf numFmtId="0" fontId="1" fillId="32" borderId="81" applyNumberFormat="0" applyFont="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35"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3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cellStyleXfs>
  <cellXfs count="1641">
    <xf numFmtId="0" fontId="0" fillId="0" borderId="0" xfId="0"/>
    <xf numFmtId="0" fontId="7" fillId="0" borderId="0" xfId="1" applyFont="1" applyAlignment="1">
      <alignment vertical="top"/>
    </xf>
    <xf numFmtId="0" fontId="7" fillId="0" borderId="0" xfId="1" applyFont="1" applyFill="1" applyAlignment="1">
      <alignment vertical="top"/>
    </xf>
    <xf numFmtId="0" fontId="7" fillId="0" borderId="0" xfId="1" applyFont="1" applyFill="1" applyBorder="1" applyAlignment="1">
      <alignment vertical="top"/>
    </xf>
    <xf numFmtId="0" fontId="8" fillId="0" borderId="0" xfId="1" applyFont="1" applyFill="1" applyAlignment="1">
      <alignment vertical="top"/>
    </xf>
    <xf numFmtId="0" fontId="8" fillId="0" borderId="1" xfId="1" applyFont="1" applyFill="1" applyBorder="1" applyAlignment="1">
      <alignment vertical="top"/>
    </xf>
    <xf numFmtId="0" fontId="7" fillId="0" borderId="1" xfId="1" applyFont="1" applyFill="1" applyBorder="1" applyAlignment="1">
      <alignment vertical="top"/>
    </xf>
    <xf numFmtId="0" fontId="7" fillId="0" borderId="2" xfId="1" applyFont="1" applyFill="1" applyBorder="1" applyAlignment="1">
      <alignment vertical="top"/>
    </xf>
    <xf numFmtId="0" fontId="8" fillId="0" borderId="3" xfId="1" applyFont="1" applyFill="1" applyBorder="1" applyAlignment="1">
      <alignment vertical="top"/>
    </xf>
    <xf numFmtId="0" fontId="8" fillId="0" borderId="4" xfId="1" applyFont="1" applyFill="1" applyBorder="1" applyAlignment="1">
      <alignment vertical="top" wrapText="1"/>
    </xf>
    <xf numFmtId="0" fontId="8" fillId="0" borderId="5" xfId="1" applyFont="1" applyFill="1" applyBorder="1" applyAlignment="1">
      <alignment vertical="top" wrapText="1"/>
    </xf>
    <xf numFmtId="0" fontId="7" fillId="0" borderId="5" xfId="1" applyFont="1" applyFill="1" applyBorder="1" applyAlignment="1">
      <alignment vertical="top" wrapText="1"/>
    </xf>
    <xf numFmtId="0" fontId="7" fillId="0" borderId="6" xfId="1" applyFont="1" applyFill="1" applyBorder="1" applyAlignment="1">
      <alignment vertical="top" wrapText="1"/>
    </xf>
    <xf numFmtId="0" fontId="8" fillId="0" borderId="7" xfId="1" applyFont="1" applyFill="1" applyBorder="1" applyAlignment="1">
      <alignment vertical="top"/>
    </xf>
    <xf numFmtId="0" fontId="8" fillId="0" borderId="8" xfId="1" applyFont="1" applyFill="1" applyBorder="1" applyAlignment="1">
      <alignment vertical="top" wrapText="1"/>
    </xf>
    <xf numFmtId="0" fontId="7" fillId="0" borderId="9" xfId="1" applyFont="1" applyFill="1" applyBorder="1" applyAlignment="1">
      <alignment vertical="top"/>
    </xf>
    <xf numFmtId="0" fontId="7" fillId="0" borderId="10" xfId="1" applyFont="1" applyFill="1" applyBorder="1" applyAlignment="1">
      <alignment vertical="top" wrapText="1"/>
    </xf>
    <xf numFmtId="0" fontId="7" fillId="0" borderId="11" xfId="1" applyFont="1" applyFill="1" applyBorder="1" applyAlignment="1">
      <alignment vertical="top" wrapText="1"/>
    </xf>
    <xf numFmtId="0" fontId="7" fillId="0" borderId="12" xfId="1" applyFont="1" applyFill="1" applyBorder="1" applyAlignment="1">
      <alignment vertical="top"/>
    </xf>
    <xf numFmtId="0" fontId="7" fillId="0" borderId="12" xfId="1" applyFont="1" applyFill="1" applyBorder="1" applyAlignment="1">
      <alignment vertical="top" wrapText="1"/>
    </xf>
    <xf numFmtId="0" fontId="8" fillId="0" borderId="13" xfId="1" applyFont="1" applyFill="1" applyBorder="1" applyAlignment="1">
      <alignment vertical="top"/>
    </xf>
    <xf numFmtId="0" fontId="7" fillId="0" borderId="3" xfId="1" applyFont="1" applyFill="1" applyBorder="1" applyAlignment="1">
      <alignment vertical="top"/>
    </xf>
    <xf numFmtId="0" fontId="7" fillId="0" borderId="4" xfId="1" applyFont="1" applyFill="1" applyBorder="1" applyAlignment="1">
      <alignment vertical="top" wrapText="1"/>
    </xf>
    <xf numFmtId="0" fontId="7" fillId="0" borderId="7" xfId="1" applyFont="1" applyFill="1" applyBorder="1" applyAlignment="1">
      <alignment vertical="top"/>
    </xf>
    <xf numFmtId="0" fontId="7" fillId="0" borderId="8" xfId="1" applyFont="1" applyFill="1" applyBorder="1" applyAlignment="1">
      <alignment vertical="top" wrapText="1"/>
    </xf>
    <xf numFmtId="0" fontId="9" fillId="6" borderId="14" xfId="2" applyFont="1" applyFill="1" applyBorder="1" applyAlignment="1">
      <alignment vertical="top" wrapText="1"/>
    </xf>
    <xf numFmtId="3" fontId="7" fillId="0" borderId="1" xfId="2" applyNumberFormat="1" applyFont="1" applyFill="1" applyBorder="1" applyAlignment="1">
      <alignment vertical="top" wrapText="1"/>
    </xf>
    <xf numFmtId="3" fontId="7" fillId="0" borderId="12" xfId="2" applyNumberFormat="1" applyFont="1" applyFill="1" applyBorder="1" applyAlignment="1">
      <alignment vertical="top" wrapText="1"/>
    </xf>
    <xf numFmtId="3" fontId="7" fillId="0" borderId="15" xfId="2" applyNumberFormat="1" applyFont="1" applyFill="1" applyBorder="1" applyAlignment="1">
      <alignment vertical="top" wrapText="1"/>
    </xf>
    <xf numFmtId="0" fontId="7" fillId="0" borderId="0" xfId="1" applyFont="1" applyBorder="1" applyAlignment="1">
      <alignment vertical="top"/>
    </xf>
    <xf numFmtId="0" fontId="7" fillId="0" borderId="0" xfId="0" applyFont="1" applyAlignment="1">
      <alignment vertical="top"/>
    </xf>
    <xf numFmtId="0" fontId="7" fillId="0" borderId="0" xfId="1" applyFont="1" applyFill="1" applyAlignment="1">
      <alignment vertical="top" wrapText="1"/>
    </xf>
    <xf numFmtId="0" fontId="8" fillId="0" borderId="0" xfId="1" applyFont="1" applyFill="1" applyBorder="1" applyAlignment="1">
      <alignment vertical="top"/>
    </xf>
    <xf numFmtId="0" fontId="8" fillId="0" borderId="0" xfId="0" applyFont="1" applyAlignment="1">
      <alignment vertical="top"/>
    </xf>
    <xf numFmtId="0" fontId="8" fillId="0" borderId="18" xfId="1" applyFont="1" applyFill="1" applyBorder="1" applyAlignment="1">
      <alignment vertical="top"/>
    </xf>
    <xf numFmtId="0" fontId="8" fillId="0" borderId="18" xfId="1" applyFont="1" applyFill="1" applyBorder="1" applyAlignment="1">
      <alignment vertical="top" wrapText="1"/>
    </xf>
    <xf numFmtId="0" fontId="7" fillId="6" borderId="14" xfId="0" applyFont="1" applyFill="1" applyBorder="1" applyAlignment="1">
      <alignment vertical="top" wrapText="1"/>
    </xf>
    <xf numFmtId="3" fontId="7" fillId="6" borderId="19" xfId="2" applyNumberFormat="1" applyFont="1" applyFill="1" applyBorder="1" applyAlignment="1">
      <alignment vertical="top" wrapText="1"/>
    </xf>
    <xf numFmtId="3" fontId="7" fillId="6" borderId="20" xfId="2" applyNumberFormat="1" applyFont="1" applyFill="1" applyBorder="1" applyAlignment="1">
      <alignment vertical="top" wrapText="1"/>
    </xf>
    <xf numFmtId="0" fontId="9" fillId="0" borderId="21" xfId="1" applyFont="1" applyFill="1" applyBorder="1" applyAlignment="1">
      <alignment vertical="top" wrapText="1"/>
    </xf>
    <xf numFmtId="0" fontId="9" fillId="0" borderId="22" xfId="1" applyFont="1" applyFill="1" applyBorder="1" applyAlignment="1">
      <alignment vertical="top" wrapText="1"/>
    </xf>
    <xf numFmtId="0" fontId="7" fillId="0" borderId="22" xfId="1" applyFont="1" applyFill="1" applyBorder="1" applyAlignment="1">
      <alignment vertical="top" wrapText="1"/>
    </xf>
    <xf numFmtId="0" fontId="7" fillId="0" borderId="21" xfId="0" applyFont="1" applyBorder="1" applyAlignment="1">
      <alignment vertical="top"/>
    </xf>
    <xf numFmtId="0" fontId="7" fillId="0" borderId="22" xfId="0" applyFont="1" applyBorder="1" applyAlignment="1">
      <alignment vertical="top"/>
    </xf>
    <xf numFmtId="0" fontId="7" fillId="0" borderId="23" xfId="0" applyFont="1" applyBorder="1" applyAlignment="1">
      <alignment vertical="top"/>
    </xf>
    <xf numFmtId="0" fontId="7" fillId="0" borderId="11" xfId="0" applyFont="1" applyBorder="1" applyAlignment="1">
      <alignment vertical="top"/>
    </xf>
    <xf numFmtId="0" fontId="9" fillId="7" borderId="25" xfId="1" applyFont="1" applyFill="1" applyBorder="1" applyAlignment="1">
      <alignment vertical="top" wrapText="1"/>
    </xf>
    <xf numFmtId="0" fontId="9" fillId="7" borderId="26" xfId="1" applyFont="1" applyFill="1" applyBorder="1" applyAlignment="1">
      <alignment vertical="top" wrapText="1"/>
    </xf>
    <xf numFmtId="0" fontId="7" fillId="7" borderId="26" xfId="1" applyFont="1" applyFill="1" applyBorder="1" applyAlignment="1">
      <alignment vertical="top" wrapText="1"/>
    </xf>
    <xf numFmtId="166" fontId="7" fillId="7" borderId="25" xfId="9" applyNumberFormat="1" applyFont="1" applyFill="1" applyBorder="1" applyAlignment="1">
      <alignment vertical="top"/>
    </xf>
    <xf numFmtId="166" fontId="7" fillId="7" borderId="26" xfId="9" applyNumberFormat="1" applyFont="1" applyFill="1" applyBorder="1" applyAlignment="1">
      <alignment vertical="top"/>
    </xf>
    <xf numFmtId="166" fontId="7" fillId="7" borderId="29" xfId="1" applyNumberFormat="1" applyFont="1" applyFill="1" applyBorder="1" applyAlignment="1">
      <alignment vertical="top" wrapText="1"/>
    </xf>
    <xf numFmtId="0" fontId="7" fillId="0" borderId="31" xfId="1" applyFont="1" applyFill="1" applyBorder="1" applyAlignment="1">
      <alignment vertical="top" wrapText="1"/>
    </xf>
    <xf numFmtId="49" fontId="7" fillId="0" borderId="31" xfId="4" applyNumberFormat="1" applyFont="1" applyFill="1" applyBorder="1" applyAlignment="1">
      <alignment vertical="top" wrapText="1"/>
    </xf>
    <xf numFmtId="0" fontId="7" fillId="0" borderId="31" xfId="1" applyFont="1" applyFill="1" applyBorder="1" applyAlignment="1">
      <alignment vertical="top"/>
    </xf>
    <xf numFmtId="9" fontId="7" fillId="0" borderId="31" xfId="1" applyNumberFormat="1" applyFont="1" applyFill="1" applyBorder="1" applyAlignment="1">
      <alignment vertical="top"/>
    </xf>
    <xf numFmtId="0" fontId="7" fillId="0" borderId="31" xfId="4" applyFont="1" applyFill="1" applyBorder="1" applyAlignment="1">
      <alignment vertical="top" wrapText="1"/>
    </xf>
    <xf numFmtId="0" fontId="7" fillId="0" borderId="31" xfId="3" applyFont="1" applyFill="1" applyBorder="1" applyAlignment="1">
      <alignment vertical="top" wrapText="1"/>
    </xf>
    <xf numFmtId="166" fontId="7" fillId="0" borderId="31" xfId="9" applyNumberFormat="1" applyFont="1" applyFill="1" applyBorder="1" applyAlignment="1">
      <alignment vertical="top"/>
    </xf>
    <xf numFmtId="166" fontId="7" fillId="0" borderId="31" xfId="1" applyNumberFormat="1" applyFont="1" applyFill="1" applyBorder="1" applyAlignment="1">
      <alignment vertical="top"/>
    </xf>
    <xf numFmtId="166" fontId="7" fillId="0" borderId="3" xfId="9" applyNumberFormat="1" applyFont="1" applyFill="1" applyBorder="1" applyAlignment="1">
      <alignment vertical="top"/>
    </xf>
    <xf numFmtId="0" fontId="7" fillId="0" borderId="33" xfId="0" applyFont="1" applyBorder="1" applyAlignment="1">
      <alignment vertical="top"/>
    </xf>
    <xf numFmtId="0" fontId="7" fillId="0" borderId="31" xfId="0" applyFont="1" applyBorder="1" applyAlignment="1">
      <alignment vertical="top"/>
    </xf>
    <xf numFmtId="0" fontId="7" fillId="0" borderId="4" xfId="0" applyFont="1" applyBorder="1" applyAlignment="1">
      <alignment vertical="top"/>
    </xf>
    <xf numFmtId="0" fontId="8" fillId="0" borderId="31" xfId="1" applyFont="1" applyFill="1" applyBorder="1" applyAlignment="1">
      <alignment vertical="top" wrapText="1"/>
    </xf>
    <xf numFmtId="49" fontId="8" fillId="0" borderId="31" xfId="4" applyNumberFormat="1" applyFont="1" applyFill="1" applyBorder="1" applyAlignment="1">
      <alignment vertical="top" wrapText="1"/>
    </xf>
    <xf numFmtId="0" fontId="8" fillId="0" borderId="31" xfId="1" applyFont="1" applyFill="1" applyBorder="1" applyAlignment="1">
      <alignment vertical="top"/>
    </xf>
    <xf numFmtId="9" fontId="8" fillId="0" borderId="31" xfId="1" applyNumberFormat="1" applyFont="1" applyFill="1" applyBorder="1" applyAlignment="1">
      <alignment vertical="top"/>
    </xf>
    <xf numFmtId="0" fontId="8" fillId="0" borderId="31" xfId="4" applyFont="1" applyFill="1" applyBorder="1" applyAlignment="1">
      <alignment vertical="top" wrapText="1"/>
    </xf>
    <xf numFmtId="0" fontId="8" fillId="0" borderId="31" xfId="3" applyFont="1" applyFill="1" applyBorder="1" applyAlignment="1">
      <alignment vertical="top" wrapText="1"/>
    </xf>
    <xf numFmtId="166" fontId="8" fillId="0" borderId="31" xfId="9" applyNumberFormat="1" applyFont="1" applyFill="1" applyBorder="1" applyAlignment="1">
      <alignment vertical="top"/>
    </xf>
    <xf numFmtId="166" fontId="8" fillId="0" borderId="31" xfId="1" applyNumberFormat="1" applyFont="1" applyFill="1" applyBorder="1" applyAlignment="1">
      <alignment vertical="top"/>
    </xf>
    <xf numFmtId="166" fontId="8" fillId="0" borderId="3" xfId="9" applyNumberFormat="1" applyFont="1" applyFill="1" applyBorder="1" applyAlignment="1">
      <alignment vertical="top"/>
    </xf>
    <xf numFmtId="0" fontId="8" fillId="0" borderId="33" xfId="0" applyFont="1" applyBorder="1" applyAlignment="1">
      <alignment vertical="top"/>
    </xf>
    <xf numFmtId="0" fontId="8" fillId="0" borderId="31" xfId="0" applyFont="1" applyBorder="1" applyAlignment="1">
      <alignment vertical="top"/>
    </xf>
    <xf numFmtId="0" fontId="8" fillId="0" borderId="4" xfId="0" applyFont="1" applyBorder="1" applyAlignment="1">
      <alignment vertical="top"/>
    </xf>
    <xf numFmtId="0" fontId="8" fillId="0" borderId="12" xfId="1" applyFont="1" applyFill="1" applyBorder="1" applyAlignment="1">
      <alignment vertical="top" wrapText="1"/>
    </xf>
    <xf numFmtId="49" fontId="8" fillId="0" borderId="12" xfId="4" applyNumberFormat="1" applyFont="1" applyFill="1" applyBorder="1" applyAlignment="1">
      <alignment vertical="top" wrapText="1"/>
    </xf>
    <xf numFmtId="0" fontId="8" fillId="0" borderId="12" xfId="1" applyFont="1" applyFill="1" applyBorder="1" applyAlignment="1">
      <alignment vertical="top"/>
    </xf>
    <xf numFmtId="9" fontId="8" fillId="0" borderId="12" xfId="1" applyNumberFormat="1" applyFont="1" applyFill="1" applyBorder="1" applyAlignment="1">
      <alignment vertical="top"/>
    </xf>
    <xf numFmtId="0" fontId="8" fillId="0" borderId="12" xfId="4" applyFont="1" applyFill="1" applyBorder="1" applyAlignment="1">
      <alignment vertical="top" wrapText="1"/>
    </xf>
    <xf numFmtId="0" fontId="8" fillId="0" borderId="12" xfId="3" applyFont="1" applyFill="1" applyBorder="1" applyAlignment="1">
      <alignment vertical="top" wrapText="1"/>
    </xf>
    <xf numFmtId="166" fontId="8" fillId="0" borderId="12" xfId="9" applyNumberFormat="1" applyFont="1" applyFill="1" applyBorder="1" applyAlignment="1">
      <alignment vertical="top" wrapText="1"/>
    </xf>
    <xf numFmtId="166" fontId="8" fillId="0" borderId="12" xfId="9" applyNumberFormat="1" applyFont="1" applyFill="1" applyBorder="1" applyAlignment="1">
      <alignment vertical="top"/>
    </xf>
    <xf numFmtId="166" fontId="8" fillId="0" borderId="12" xfId="1" applyNumberFormat="1" applyFont="1" applyFill="1" applyBorder="1" applyAlignment="1">
      <alignment vertical="top"/>
    </xf>
    <xf numFmtId="166" fontId="8" fillId="0" borderId="1" xfId="9" applyNumberFormat="1" applyFont="1" applyFill="1" applyBorder="1" applyAlignment="1">
      <alignment vertical="top"/>
    </xf>
    <xf numFmtId="0" fontId="8" fillId="0" borderId="34" xfId="0" applyFont="1" applyBorder="1" applyAlignment="1">
      <alignment vertical="top"/>
    </xf>
    <xf numFmtId="0" fontId="8" fillId="0" borderId="12" xfId="0" applyFont="1" applyBorder="1" applyAlignment="1">
      <alignment vertical="top"/>
    </xf>
    <xf numFmtId="0" fontId="8" fillId="0" borderId="5" xfId="0" applyFont="1" applyBorder="1" applyAlignment="1">
      <alignment vertical="top"/>
    </xf>
    <xf numFmtId="0" fontId="8" fillId="0" borderId="1" xfId="0" applyFont="1" applyBorder="1" applyAlignment="1">
      <alignment vertical="top"/>
    </xf>
    <xf numFmtId="49" fontId="7" fillId="0" borderId="12" xfId="4" applyNumberFormat="1" applyFont="1" applyFill="1" applyBorder="1" applyAlignment="1">
      <alignment vertical="top" wrapText="1"/>
    </xf>
    <xf numFmtId="9" fontId="7" fillId="0" borderId="12" xfId="1" applyNumberFormat="1" applyFont="1" applyFill="1" applyBorder="1" applyAlignment="1">
      <alignment vertical="top"/>
    </xf>
    <xf numFmtId="0" fontId="7" fillId="0" borderId="12" xfId="4" applyFont="1" applyFill="1" applyBorder="1" applyAlignment="1">
      <alignment vertical="top" wrapText="1"/>
    </xf>
    <xf numFmtId="0" fontId="7" fillId="0" borderId="12" xfId="3" applyFont="1" applyFill="1" applyBorder="1" applyAlignment="1">
      <alignment vertical="top" wrapText="1"/>
    </xf>
    <xf numFmtId="166" fontId="7" fillId="0" borderId="12" xfId="9" applyNumberFormat="1" applyFont="1" applyFill="1" applyBorder="1" applyAlignment="1">
      <alignment vertical="top" wrapText="1"/>
    </xf>
    <xf numFmtId="166" fontId="7" fillId="0" borderId="12" xfId="9" applyNumberFormat="1" applyFont="1" applyFill="1" applyBorder="1" applyAlignment="1">
      <alignment vertical="top"/>
    </xf>
    <xf numFmtId="166" fontId="7" fillId="0" borderId="12" xfId="1" applyNumberFormat="1" applyFont="1" applyFill="1" applyBorder="1" applyAlignment="1">
      <alignment vertical="top"/>
    </xf>
    <xf numFmtId="166" fontId="7" fillId="0" borderId="1" xfId="9" applyNumberFormat="1" applyFont="1" applyFill="1" applyBorder="1" applyAlignment="1">
      <alignment vertical="top"/>
    </xf>
    <xf numFmtId="0" fontId="7" fillId="0" borderId="34" xfId="0" applyFont="1" applyBorder="1" applyAlignment="1">
      <alignment vertical="top"/>
    </xf>
    <xf numFmtId="0" fontId="7" fillId="0" borderId="12" xfId="0" applyFont="1" applyBorder="1" applyAlignment="1">
      <alignment vertical="top"/>
    </xf>
    <xf numFmtId="0" fontId="7" fillId="0" borderId="5" xfId="0" applyFont="1" applyBorder="1" applyAlignment="1">
      <alignment vertical="top"/>
    </xf>
    <xf numFmtId="0" fontId="7" fillId="0" borderId="1" xfId="0" applyFont="1" applyBorder="1" applyAlignment="1">
      <alignment vertical="top"/>
    </xf>
    <xf numFmtId="0" fontId="8" fillId="0" borderId="35" xfId="1" applyFont="1" applyFill="1" applyBorder="1" applyAlignment="1">
      <alignment vertical="top" wrapText="1"/>
    </xf>
    <xf numFmtId="49" fontId="8" fillId="0" borderId="35" xfId="4" applyNumberFormat="1" applyFont="1" applyFill="1" applyBorder="1" applyAlignment="1">
      <alignment vertical="top" wrapText="1"/>
    </xf>
    <xf numFmtId="0" fontId="8" fillId="0" borderId="35" xfId="1" applyFont="1" applyFill="1" applyBorder="1" applyAlignment="1">
      <alignment vertical="top"/>
    </xf>
    <xf numFmtId="9" fontId="8" fillId="0" borderId="35" xfId="1" applyNumberFormat="1" applyFont="1" applyFill="1" applyBorder="1" applyAlignment="1">
      <alignment vertical="top"/>
    </xf>
    <xf numFmtId="0" fontId="8" fillId="0" borderId="35" xfId="4" applyFont="1" applyFill="1" applyBorder="1" applyAlignment="1">
      <alignment vertical="top" wrapText="1"/>
    </xf>
    <xf numFmtId="0" fontId="8" fillId="0" borderId="35" xfId="3" applyFont="1" applyFill="1" applyBorder="1" applyAlignment="1">
      <alignment vertical="top" wrapText="1"/>
    </xf>
    <xf numFmtId="166" fontId="8" fillId="0" borderId="35" xfId="9" applyNumberFormat="1" applyFont="1" applyFill="1" applyBorder="1" applyAlignment="1">
      <alignment vertical="top" wrapText="1"/>
    </xf>
    <xf numFmtId="166" fontId="8" fillId="0" borderId="35" xfId="9" applyNumberFormat="1" applyFont="1" applyFill="1" applyBorder="1" applyAlignment="1">
      <alignment vertical="top"/>
    </xf>
    <xf numFmtId="166" fontId="8" fillId="0" borderId="35" xfId="1" applyNumberFormat="1" applyFont="1" applyFill="1" applyBorder="1" applyAlignment="1">
      <alignment vertical="top"/>
    </xf>
    <xf numFmtId="166" fontId="8" fillId="0" borderId="7" xfId="9" applyNumberFormat="1" applyFont="1" applyFill="1" applyBorder="1" applyAlignment="1">
      <alignment vertical="top"/>
    </xf>
    <xf numFmtId="0" fontId="7" fillId="0" borderId="35" xfId="1" applyFont="1" applyFill="1" applyBorder="1" applyAlignment="1">
      <alignment vertical="top" wrapText="1"/>
    </xf>
    <xf numFmtId="49" fontId="7" fillId="0" borderId="35" xfId="4" applyNumberFormat="1" applyFont="1" applyFill="1" applyBorder="1" applyAlignment="1">
      <alignment vertical="top" wrapText="1"/>
    </xf>
    <xf numFmtId="0" fontId="7" fillId="0" borderId="35" xfId="1" applyFont="1" applyFill="1" applyBorder="1" applyAlignment="1">
      <alignment vertical="top"/>
    </xf>
    <xf numFmtId="9" fontId="7" fillId="0" borderId="35" xfId="1" applyNumberFormat="1" applyFont="1" applyFill="1" applyBorder="1" applyAlignment="1">
      <alignment vertical="top"/>
    </xf>
    <xf numFmtId="0" fontId="7" fillId="0" borderId="35" xfId="4" applyFont="1" applyFill="1" applyBorder="1" applyAlignment="1">
      <alignment vertical="top" wrapText="1"/>
    </xf>
    <xf numFmtId="0" fontId="7" fillId="0" borderId="35" xfId="3" applyFont="1" applyFill="1" applyBorder="1" applyAlignment="1">
      <alignment vertical="top" wrapText="1"/>
    </xf>
    <xf numFmtId="166" fontId="7" fillId="0" borderId="35" xfId="9" applyNumberFormat="1" applyFont="1" applyFill="1" applyBorder="1" applyAlignment="1">
      <alignment vertical="top"/>
    </xf>
    <xf numFmtId="166" fontId="7" fillId="0" borderId="35" xfId="1" applyNumberFormat="1" applyFont="1" applyFill="1" applyBorder="1" applyAlignment="1">
      <alignment vertical="top"/>
    </xf>
    <xf numFmtId="166" fontId="7" fillId="0" borderId="7" xfId="9" applyNumberFormat="1" applyFont="1" applyFill="1" applyBorder="1" applyAlignment="1">
      <alignment vertical="top"/>
    </xf>
    <xf numFmtId="0" fontId="7" fillId="0" borderId="37" xfId="0" applyFont="1" applyBorder="1" applyAlignment="1">
      <alignment vertical="top"/>
    </xf>
    <xf numFmtId="0" fontId="7" fillId="0" borderId="35" xfId="0" applyFont="1" applyBorder="1" applyAlignment="1">
      <alignment vertical="top"/>
    </xf>
    <xf numFmtId="0" fontId="7" fillId="0" borderId="8" xfId="0" applyFont="1" applyBorder="1" applyAlignment="1">
      <alignment vertical="top"/>
    </xf>
    <xf numFmtId="0" fontId="7" fillId="0" borderId="16" xfId="1" applyFont="1" applyFill="1" applyBorder="1" applyAlignment="1">
      <alignment vertical="top" wrapText="1"/>
    </xf>
    <xf numFmtId="49" fontId="7" fillId="0" borderId="16" xfId="4" applyNumberFormat="1" applyFont="1" applyFill="1" applyBorder="1" applyAlignment="1">
      <alignment vertical="top" wrapText="1"/>
    </xf>
    <xf numFmtId="0" fontId="7" fillId="0" borderId="16" xfId="1" applyFont="1" applyFill="1" applyBorder="1" applyAlignment="1">
      <alignment vertical="top"/>
    </xf>
    <xf numFmtId="9" fontId="7" fillId="0" borderId="16" xfId="1" applyNumberFormat="1" applyFont="1" applyFill="1" applyBorder="1" applyAlignment="1">
      <alignment vertical="top"/>
    </xf>
    <xf numFmtId="0" fontId="7" fillId="0" borderId="16" xfId="4" applyFont="1" applyFill="1" applyBorder="1" applyAlignment="1">
      <alignment vertical="top" wrapText="1"/>
    </xf>
    <xf numFmtId="0" fontId="7" fillId="0" borderId="16" xfId="3" applyFont="1" applyFill="1" applyBorder="1" applyAlignment="1">
      <alignment vertical="top" wrapText="1"/>
    </xf>
    <xf numFmtId="166" fontId="7" fillId="0" borderId="16" xfId="9" applyNumberFormat="1" applyFont="1" applyFill="1" applyBorder="1" applyAlignment="1">
      <alignment vertical="top"/>
    </xf>
    <xf numFmtId="166" fontId="7" fillId="0" borderId="16" xfId="1" applyNumberFormat="1" applyFont="1" applyFill="1" applyBorder="1" applyAlignment="1">
      <alignment vertical="top"/>
    </xf>
    <xf numFmtId="166" fontId="7" fillId="0" borderId="9" xfId="9" applyNumberFormat="1" applyFont="1" applyFill="1" applyBorder="1" applyAlignment="1">
      <alignment vertical="top"/>
    </xf>
    <xf numFmtId="0" fontId="7" fillId="0" borderId="40" xfId="0" applyFont="1" applyBorder="1" applyAlignment="1">
      <alignment vertical="top"/>
    </xf>
    <xf numFmtId="0" fontId="7" fillId="0" borderId="16" xfId="0" applyFont="1" applyBorder="1" applyAlignment="1">
      <alignment vertical="top"/>
    </xf>
    <xf numFmtId="0" fontId="7" fillId="0" borderId="10" xfId="0" applyFont="1" applyBorder="1" applyAlignment="1">
      <alignment vertical="top"/>
    </xf>
    <xf numFmtId="0" fontId="7" fillId="0" borderId="14" xfId="1" applyFont="1" applyFill="1" applyBorder="1" applyAlignment="1">
      <alignment vertical="top" wrapText="1"/>
    </xf>
    <xf numFmtId="49" fontId="7" fillId="0" borderId="14" xfId="4" applyNumberFormat="1" applyFont="1" applyFill="1" applyBorder="1" applyAlignment="1">
      <alignment vertical="top" wrapText="1"/>
    </xf>
    <xf numFmtId="0" fontId="7" fillId="0" borderId="14" xfId="1" applyFont="1" applyFill="1" applyBorder="1" applyAlignment="1">
      <alignment vertical="top"/>
    </xf>
    <xf numFmtId="9" fontId="7" fillId="0" borderId="14" xfId="1" applyNumberFormat="1" applyFont="1" applyFill="1" applyBorder="1" applyAlignment="1">
      <alignment vertical="top"/>
    </xf>
    <xf numFmtId="0" fontId="7" fillId="0" borderId="14" xfId="4" applyFont="1" applyFill="1" applyBorder="1" applyAlignment="1">
      <alignment vertical="top" wrapText="1"/>
    </xf>
    <xf numFmtId="0" fontId="7" fillId="0" borderId="14" xfId="3" applyFont="1" applyFill="1" applyBorder="1" applyAlignment="1">
      <alignment vertical="top" wrapText="1"/>
    </xf>
    <xf numFmtId="166" fontId="7" fillId="0" borderId="14" xfId="9" applyNumberFormat="1" applyFont="1" applyFill="1" applyBorder="1" applyAlignment="1">
      <alignment vertical="top"/>
    </xf>
    <xf numFmtId="166" fontId="7" fillId="0" borderId="14" xfId="1" applyNumberFormat="1" applyFont="1" applyFill="1" applyBorder="1" applyAlignment="1">
      <alignment vertical="top"/>
    </xf>
    <xf numFmtId="166" fontId="7" fillId="0" borderId="2" xfId="9" applyNumberFormat="1" applyFont="1" applyFill="1" applyBorder="1" applyAlignment="1">
      <alignment vertical="top"/>
    </xf>
    <xf numFmtId="3" fontId="7" fillId="0" borderId="2" xfId="0" applyNumberFormat="1" applyFont="1" applyBorder="1" applyAlignment="1">
      <alignment vertical="top"/>
    </xf>
    <xf numFmtId="3" fontId="7" fillId="0" borderId="14" xfId="0" applyNumberFormat="1" applyFont="1" applyBorder="1" applyAlignment="1">
      <alignment vertical="top"/>
    </xf>
    <xf numFmtId="0" fontId="7" fillId="0" borderId="42" xfId="0" applyFont="1" applyBorder="1" applyAlignment="1">
      <alignment vertical="top"/>
    </xf>
    <xf numFmtId="0" fontId="7" fillId="0" borderId="14" xfId="0" applyFont="1" applyBorder="1" applyAlignment="1">
      <alignment vertical="top"/>
    </xf>
    <xf numFmtId="0" fontId="7" fillId="0" borderId="6" xfId="0" applyFont="1" applyBorder="1" applyAlignment="1">
      <alignment vertical="top"/>
    </xf>
    <xf numFmtId="3" fontId="7" fillId="6" borderId="43" xfId="2" applyNumberFormat="1" applyFont="1" applyFill="1" applyBorder="1" applyAlignment="1">
      <alignment vertical="top" wrapText="1"/>
    </xf>
    <xf numFmtId="3" fontId="7" fillId="0" borderId="41" xfId="0" applyNumberFormat="1" applyFont="1" applyBorder="1" applyAlignment="1">
      <alignment vertical="top"/>
    </xf>
    <xf numFmtId="0" fontId="9" fillId="0" borderId="11" xfId="1" applyFont="1" applyFill="1" applyBorder="1" applyAlignment="1">
      <alignment vertical="top" wrapText="1"/>
    </xf>
    <xf numFmtId="0" fontId="9" fillId="7" borderId="27" xfId="1" applyFont="1" applyFill="1" applyBorder="1" applyAlignment="1">
      <alignment vertical="top" wrapText="1"/>
    </xf>
    <xf numFmtId="166" fontId="8" fillId="0" borderId="1" xfId="9" applyNumberFormat="1" applyFont="1" applyFill="1" applyBorder="1" applyAlignment="1">
      <alignment vertical="top" wrapText="1"/>
    </xf>
    <xf numFmtId="3" fontId="7" fillId="0" borderId="40" xfId="2" applyNumberFormat="1" applyFont="1" applyFill="1" applyBorder="1" applyAlignment="1">
      <alignment vertical="top" wrapText="1"/>
    </xf>
    <xf numFmtId="3" fontId="7" fillId="7" borderId="25" xfId="1" applyNumberFormat="1" applyFont="1" applyFill="1" applyBorder="1" applyAlignment="1">
      <alignment vertical="top" wrapText="1"/>
    </xf>
    <xf numFmtId="3" fontId="7" fillId="7" borderId="26" xfId="1" applyNumberFormat="1" applyFont="1" applyFill="1" applyBorder="1" applyAlignment="1">
      <alignment vertical="top" wrapText="1"/>
    </xf>
    <xf numFmtId="0" fontId="7" fillId="0" borderId="24" xfId="0" applyFont="1" applyBorder="1" applyAlignment="1">
      <alignment vertical="top" wrapText="1"/>
    </xf>
    <xf numFmtId="0" fontId="7" fillId="0" borderId="11" xfId="0" applyFont="1" applyBorder="1" applyAlignment="1">
      <alignment vertical="top" wrapText="1"/>
    </xf>
    <xf numFmtId="0" fontId="7" fillId="7" borderId="30" xfId="0" applyFont="1" applyFill="1" applyBorder="1" applyAlignment="1">
      <alignment vertical="top" wrapText="1"/>
    </xf>
    <xf numFmtId="0" fontId="7" fillId="7" borderId="27" xfId="0" applyFont="1" applyFill="1" applyBorder="1" applyAlignment="1">
      <alignment vertical="top" wrapText="1"/>
    </xf>
    <xf numFmtId="0" fontId="7" fillId="0" borderId="33" xfId="0" applyFont="1" applyBorder="1" applyAlignment="1">
      <alignment vertical="top" wrapText="1"/>
    </xf>
    <xf numFmtId="0" fontId="7" fillId="0" borderId="32" xfId="0" applyFont="1" applyBorder="1" applyAlignment="1">
      <alignment vertical="top" wrapText="1"/>
    </xf>
    <xf numFmtId="0" fontId="7" fillId="0" borderId="34" xfId="0" applyFont="1" applyBorder="1" applyAlignment="1">
      <alignment vertical="top" wrapText="1"/>
    </xf>
    <xf numFmtId="0" fontId="7" fillId="0" borderId="15" xfId="0" applyFont="1" applyBorder="1" applyAlignment="1">
      <alignment vertical="top" wrapText="1"/>
    </xf>
    <xf numFmtId="0" fontId="7" fillId="0" borderId="37" xfId="0" applyFont="1" applyBorder="1" applyAlignment="1">
      <alignment vertical="top" wrapText="1"/>
    </xf>
    <xf numFmtId="0" fontId="7" fillId="0" borderId="36" xfId="0" applyFont="1" applyBorder="1" applyAlignment="1">
      <alignment vertical="top" wrapText="1"/>
    </xf>
    <xf numFmtId="0" fontId="7" fillId="0" borderId="40" xfId="0" applyFont="1" applyBorder="1" applyAlignment="1">
      <alignment vertical="top" wrapText="1"/>
    </xf>
    <xf numFmtId="0" fontId="7" fillId="0" borderId="38" xfId="0" applyFont="1" applyBorder="1" applyAlignment="1">
      <alignment vertical="top" wrapText="1"/>
    </xf>
    <xf numFmtId="0" fontId="7" fillId="0" borderId="42" xfId="0" applyFont="1" applyBorder="1" applyAlignment="1">
      <alignment vertical="top" wrapText="1"/>
    </xf>
    <xf numFmtId="0" fontId="7" fillId="0" borderId="41" xfId="0" applyFont="1" applyBorder="1" applyAlignment="1">
      <alignment vertical="top" wrapText="1"/>
    </xf>
    <xf numFmtId="14" fontId="8" fillId="0" borderId="12" xfId="0" applyNumberFormat="1" applyFont="1" applyBorder="1" applyAlignment="1">
      <alignment vertical="top"/>
    </xf>
    <xf numFmtId="49" fontId="8" fillId="0" borderId="12" xfId="0" applyNumberFormat="1" applyFont="1" applyBorder="1" applyAlignment="1">
      <alignment vertical="top"/>
    </xf>
    <xf numFmtId="166" fontId="8" fillId="0" borderId="12" xfId="9" applyNumberFormat="1" applyFont="1" applyBorder="1" applyAlignment="1">
      <alignment vertical="top"/>
    </xf>
    <xf numFmtId="0" fontId="8" fillId="0" borderId="12" xfId="0" applyFont="1" applyBorder="1" applyAlignment="1">
      <alignment vertical="top" wrapText="1"/>
    </xf>
    <xf numFmtId="49" fontId="8" fillId="0" borderId="12" xfId="0" applyNumberFormat="1" applyFont="1" applyBorder="1" applyAlignment="1">
      <alignment vertical="top" wrapText="1"/>
    </xf>
    <xf numFmtId="0" fontId="8" fillId="0" borderId="34" xfId="0" applyFont="1" applyBorder="1" applyAlignment="1">
      <alignment vertical="top" wrapText="1"/>
    </xf>
    <xf numFmtId="14" fontId="8" fillId="0" borderId="12" xfId="0" applyNumberFormat="1" applyFont="1" applyBorder="1" applyAlignment="1">
      <alignment vertical="top" wrapText="1"/>
    </xf>
    <xf numFmtId="0" fontId="8" fillId="0" borderId="33" xfId="0" applyFont="1" applyBorder="1" applyAlignment="1">
      <alignment vertical="top" wrapText="1"/>
    </xf>
    <xf numFmtId="0" fontId="8" fillId="0" borderId="31" xfId="0" applyFont="1" applyBorder="1" applyAlignment="1">
      <alignment vertical="top" wrapText="1"/>
    </xf>
    <xf numFmtId="14" fontId="8" fillId="0" borderId="31" xfId="0" applyNumberFormat="1" applyFont="1" applyBorder="1" applyAlignment="1">
      <alignment vertical="top" wrapText="1"/>
    </xf>
    <xf numFmtId="49" fontId="8" fillId="0" borderId="31" xfId="0" applyNumberFormat="1" applyFont="1" applyBorder="1" applyAlignment="1">
      <alignment vertical="top" wrapText="1"/>
    </xf>
    <xf numFmtId="0" fontId="8" fillId="0" borderId="0" xfId="0" applyFont="1" applyAlignment="1">
      <alignment vertical="top" wrapText="1"/>
    </xf>
    <xf numFmtId="49" fontId="7" fillId="0" borderId="12" xfId="0" applyNumberFormat="1" applyFont="1" applyBorder="1" applyAlignment="1">
      <alignment vertical="top" wrapText="1"/>
    </xf>
    <xf numFmtId="0" fontId="7" fillId="0" borderId="12" xfId="0" applyFont="1" applyBorder="1" applyAlignment="1">
      <alignment vertical="top" wrapText="1"/>
    </xf>
    <xf numFmtId="14" fontId="7" fillId="0" borderId="12" xfId="0" applyNumberFormat="1" applyFont="1" applyBorder="1" applyAlignment="1">
      <alignment vertical="top" wrapText="1"/>
    </xf>
    <xf numFmtId="14" fontId="8" fillId="0" borderId="31" xfId="0" applyNumberFormat="1" applyFont="1" applyBorder="1" applyAlignment="1">
      <alignment vertical="top"/>
    </xf>
    <xf numFmtId="0" fontId="8" fillId="0" borderId="1" xfId="1" applyFont="1" applyFill="1" applyBorder="1" applyAlignment="1">
      <alignment vertical="top" wrapText="1"/>
    </xf>
    <xf numFmtId="9" fontId="8" fillId="0" borderId="12" xfId="1" applyNumberFormat="1" applyFont="1" applyFill="1" applyBorder="1" applyAlignment="1">
      <alignment vertical="top" wrapText="1"/>
    </xf>
    <xf numFmtId="166" fontId="8" fillId="0" borderId="12" xfId="1" applyNumberFormat="1" applyFont="1" applyFill="1" applyBorder="1" applyAlignment="1">
      <alignment vertical="top" wrapText="1"/>
    </xf>
    <xf numFmtId="0" fontId="8" fillId="0" borderId="5" xfId="0" applyFont="1" applyBorder="1" applyAlignment="1">
      <alignment vertical="top" wrapText="1"/>
    </xf>
    <xf numFmtId="0" fontId="8" fillId="0" borderId="1" xfId="0" applyFont="1" applyBorder="1" applyAlignment="1">
      <alignment vertical="top" wrapText="1"/>
    </xf>
    <xf numFmtId="0" fontId="8" fillId="0" borderId="40" xfId="0" applyFont="1" applyBorder="1" applyAlignment="1">
      <alignment vertical="top" wrapText="1"/>
    </xf>
    <xf numFmtId="0" fontId="8" fillId="0" borderId="16" xfId="0" applyFont="1" applyBorder="1" applyAlignment="1">
      <alignment vertical="top" wrapText="1"/>
    </xf>
    <xf numFmtId="3" fontId="7" fillId="0" borderId="34" xfId="2" applyNumberFormat="1" applyFont="1" applyFill="1" applyBorder="1" applyAlignment="1">
      <alignment vertical="top" wrapText="1"/>
    </xf>
    <xf numFmtId="166" fontId="8" fillId="0" borderId="34" xfId="9" applyNumberFormat="1" applyFont="1" applyFill="1" applyBorder="1" applyAlignment="1">
      <alignment vertical="top"/>
    </xf>
    <xf numFmtId="166" fontId="7" fillId="0" borderId="1" xfId="9" applyNumberFormat="1" applyFont="1" applyFill="1" applyBorder="1" applyAlignment="1">
      <alignment vertical="top" wrapText="1"/>
    </xf>
    <xf numFmtId="0" fontId="7" fillId="9" borderId="3" xfId="1" applyFont="1" applyFill="1" applyBorder="1" applyAlignment="1">
      <alignment vertical="top"/>
    </xf>
    <xf numFmtId="0" fontId="7" fillId="9" borderId="31" xfId="1" applyFont="1" applyFill="1" applyBorder="1" applyAlignment="1">
      <alignment vertical="top" wrapText="1"/>
    </xf>
    <xf numFmtId="49" fontId="7" fillId="9" borderId="31" xfId="4" applyNumberFormat="1" applyFont="1" applyFill="1" applyBorder="1" applyAlignment="1">
      <alignment vertical="top" wrapText="1"/>
    </xf>
    <xf numFmtId="0" fontId="7" fillId="9" borderId="31" xfId="1" applyFont="1" applyFill="1" applyBorder="1" applyAlignment="1">
      <alignment vertical="top"/>
    </xf>
    <xf numFmtId="9" fontId="7" fillId="9" borderId="31" xfId="1" applyNumberFormat="1" applyFont="1" applyFill="1" applyBorder="1" applyAlignment="1">
      <alignment vertical="top"/>
    </xf>
    <xf numFmtId="0" fontId="7" fillId="9" borderId="31" xfId="4" applyFont="1" applyFill="1" applyBorder="1" applyAlignment="1">
      <alignment vertical="top" wrapText="1"/>
    </xf>
    <xf numFmtId="0" fontId="7" fillId="9" borderId="31" xfId="3" applyFont="1" applyFill="1" applyBorder="1" applyAlignment="1">
      <alignment vertical="top" wrapText="1"/>
    </xf>
    <xf numFmtId="0" fontId="7" fillId="9" borderId="4" xfId="1" applyFont="1" applyFill="1" applyBorder="1" applyAlignment="1">
      <alignment vertical="top" wrapText="1"/>
    </xf>
    <xf numFmtId="166" fontId="7" fillId="9" borderId="31" xfId="9" applyNumberFormat="1" applyFont="1" applyFill="1" applyBorder="1" applyAlignment="1">
      <alignment vertical="top"/>
    </xf>
    <xf numFmtId="166" fontId="7" fillId="9" borderId="4" xfId="0" applyNumberFormat="1" applyFont="1" applyFill="1" applyBorder="1" applyAlignment="1">
      <alignment vertical="top"/>
    </xf>
    <xf numFmtId="166" fontId="7" fillId="9" borderId="31" xfId="9" applyNumberFormat="1" applyFont="1" applyFill="1" applyBorder="1" applyAlignment="1">
      <alignment vertical="top" wrapText="1"/>
    </xf>
    <xf numFmtId="166" fontId="7" fillId="9" borderId="31" xfId="1" applyNumberFormat="1" applyFont="1" applyFill="1" applyBorder="1" applyAlignment="1">
      <alignment vertical="top"/>
    </xf>
    <xf numFmtId="166" fontId="7" fillId="9" borderId="3" xfId="9" applyNumberFormat="1" applyFont="1" applyFill="1" applyBorder="1" applyAlignment="1">
      <alignment vertical="top"/>
    </xf>
    <xf numFmtId="0" fontId="7" fillId="9" borderId="4" xfId="0" applyFont="1" applyFill="1" applyBorder="1" applyAlignment="1">
      <alignment vertical="top"/>
    </xf>
    <xf numFmtId="0" fontId="7" fillId="9" borderId="33" xfId="0" applyFont="1" applyFill="1" applyBorder="1" applyAlignment="1">
      <alignment vertical="top" wrapText="1"/>
    </xf>
    <xf numFmtId="0" fontId="7" fillId="9" borderId="32" xfId="0" applyFont="1" applyFill="1" applyBorder="1" applyAlignment="1">
      <alignment vertical="top" wrapText="1"/>
    </xf>
    <xf numFmtId="0" fontId="7" fillId="9" borderId="33" xfId="0" applyFont="1" applyFill="1" applyBorder="1" applyAlignment="1">
      <alignment vertical="top"/>
    </xf>
    <xf numFmtId="0" fontId="7" fillId="9" borderId="31" xfId="0" applyFont="1" applyFill="1" applyBorder="1" applyAlignment="1">
      <alignment vertical="top"/>
    </xf>
    <xf numFmtId="166" fontId="8" fillId="0" borderId="0" xfId="9" applyNumberFormat="1" applyFont="1" applyAlignment="1">
      <alignment vertical="top"/>
    </xf>
    <xf numFmtId="0" fontId="7" fillId="0" borderId="1" xfId="1" applyFont="1" applyFill="1" applyBorder="1" applyAlignment="1">
      <alignment vertical="top" wrapText="1"/>
    </xf>
    <xf numFmtId="9" fontId="7" fillId="0" borderId="12" xfId="1" applyNumberFormat="1" applyFont="1" applyFill="1" applyBorder="1" applyAlignment="1">
      <alignment vertical="top" wrapText="1"/>
    </xf>
    <xf numFmtId="166" fontId="7" fillId="0" borderId="12" xfId="1" applyNumberFormat="1" applyFont="1" applyFill="1" applyBorder="1" applyAlignment="1">
      <alignment vertical="top" wrapText="1"/>
    </xf>
    <xf numFmtId="0" fontId="7" fillId="0" borderId="5" xfId="0" applyFont="1" applyBorder="1" applyAlignment="1">
      <alignment vertical="top" wrapText="1"/>
    </xf>
    <xf numFmtId="0" fontId="7" fillId="0" borderId="0" xfId="0" applyFont="1" applyAlignment="1">
      <alignment vertical="top" wrapText="1"/>
    </xf>
    <xf numFmtId="9" fontId="8" fillId="0" borderId="16" xfId="1" applyNumberFormat="1" applyFont="1" applyFill="1" applyBorder="1" applyAlignment="1">
      <alignment vertical="top" wrapText="1"/>
    </xf>
    <xf numFmtId="166" fontId="8" fillId="0" borderId="9" xfId="9" applyNumberFormat="1" applyFont="1" applyFill="1" applyBorder="1" applyAlignment="1">
      <alignment vertical="top" wrapText="1"/>
    </xf>
    <xf numFmtId="0" fontId="8" fillId="0" borderId="9" xfId="1" applyFont="1" applyFill="1" applyBorder="1" applyAlignment="1">
      <alignment vertical="top" wrapText="1"/>
    </xf>
    <xf numFmtId="0" fontId="8" fillId="0" borderId="16" xfId="1" applyFont="1" applyFill="1" applyBorder="1" applyAlignment="1">
      <alignment vertical="top" wrapText="1"/>
    </xf>
    <xf numFmtId="49" fontId="8" fillId="0" borderId="16" xfId="4" applyNumberFormat="1" applyFont="1" applyFill="1" applyBorder="1" applyAlignment="1">
      <alignment vertical="top" wrapText="1"/>
    </xf>
    <xf numFmtId="9" fontId="8" fillId="0" borderId="35" xfId="1" applyNumberFormat="1" applyFont="1" applyFill="1" applyBorder="1" applyAlignment="1">
      <alignment vertical="top" wrapText="1"/>
    </xf>
    <xf numFmtId="0" fontId="8" fillId="0" borderId="16" xfId="4" applyFont="1" applyFill="1" applyBorder="1" applyAlignment="1">
      <alignment vertical="top" wrapText="1"/>
    </xf>
    <xf numFmtId="0" fontId="8" fillId="0" borderId="16" xfId="3" applyFont="1" applyFill="1" applyBorder="1" applyAlignment="1">
      <alignment vertical="top" wrapText="1"/>
    </xf>
    <xf numFmtId="0" fontId="8" fillId="0" borderId="10" xfId="1" applyFont="1" applyFill="1" applyBorder="1" applyAlignment="1">
      <alignment vertical="top" wrapText="1"/>
    </xf>
    <xf numFmtId="166" fontId="8" fillId="0" borderId="16" xfId="9" applyNumberFormat="1" applyFont="1" applyFill="1" applyBorder="1" applyAlignment="1">
      <alignment vertical="top" wrapText="1"/>
    </xf>
    <xf numFmtId="166" fontId="8" fillId="0" borderId="16" xfId="1" applyNumberFormat="1" applyFont="1" applyFill="1" applyBorder="1" applyAlignment="1">
      <alignment vertical="top" wrapText="1"/>
    </xf>
    <xf numFmtId="3" fontId="7" fillId="0" borderId="7" xfId="2" applyNumberFormat="1" applyFont="1" applyFill="1" applyBorder="1" applyAlignment="1">
      <alignment vertical="top" wrapText="1"/>
    </xf>
    <xf numFmtId="17" fontId="8" fillId="0" borderId="31" xfId="3" applyNumberFormat="1" applyFont="1" applyFill="1" applyBorder="1" applyAlignment="1">
      <alignment vertical="top" wrapText="1"/>
    </xf>
    <xf numFmtId="166" fontId="7" fillId="0" borderId="0" xfId="9" applyNumberFormat="1" applyFont="1" applyBorder="1" applyAlignment="1">
      <alignment vertical="top"/>
    </xf>
    <xf numFmtId="166" fontId="7" fillId="0" borderId="0" xfId="9" applyNumberFormat="1" applyFont="1" applyFill="1" applyAlignment="1">
      <alignment vertical="top"/>
    </xf>
    <xf numFmtId="166" fontId="7" fillId="0" borderId="0" xfId="9" applyNumberFormat="1" applyFont="1" applyFill="1" applyBorder="1" applyAlignment="1">
      <alignment vertical="top"/>
    </xf>
    <xf numFmtId="166" fontId="8" fillId="0" borderId="0" xfId="9" applyNumberFormat="1" applyFont="1" applyFill="1" applyBorder="1" applyAlignment="1">
      <alignment vertical="top"/>
    </xf>
    <xf numFmtId="166" fontId="9" fillId="8" borderId="55" xfId="9" applyNumberFormat="1" applyFont="1" applyFill="1" applyBorder="1" applyAlignment="1">
      <alignment vertical="top" wrapText="1"/>
    </xf>
    <xf numFmtId="166" fontId="9" fillId="0" borderId="12" xfId="9" applyNumberFormat="1" applyFont="1" applyFill="1" applyBorder="1" applyAlignment="1">
      <alignment vertical="top" wrapText="1"/>
    </xf>
    <xf numFmtId="166" fontId="9" fillId="0" borderId="5" xfId="9" applyNumberFormat="1" applyFont="1" applyFill="1" applyBorder="1" applyAlignment="1">
      <alignment vertical="top" wrapText="1"/>
    </xf>
    <xf numFmtId="166" fontId="9" fillId="7" borderId="12" xfId="9" applyNumberFormat="1" applyFont="1" applyFill="1" applyBorder="1" applyAlignment="1">
      <alignment vertical="top" wrapText="1"/>
    </xf>
    <xf numFmtId="166" fontId="9" fillId="7" borderId="5" xfId="9" applyNumberFormat="1" applyFont="1" applyFill="1" applyBorder="1" applyAlignment="1">
      <alignment vertical="top" wrapText="1"/>
    </xf>
    <xf numFmtId="166" fontId="7" fillId="0" borderId="5" xfId="9" applyNumberFormat="1" applyFont="1" applyFill="1" applyBorder="1" applyAlignment="1">
      <alignment vertical="top" wrapText="1"/>
    </xf>
    <xf numFmtId="166" fontId="8" fillId="0" borderId="5" xfId="9" applyNumberFormat="1" applyFont="1" applyFill="1" applyBorder="1" applyAlignment="1">
      <alignment vertical="top" wrapText="1"/>
    </xf>
    <xf numFmtId="166" fontId="8" fillId="0" borderId="8" xfId="9" applyNumberFormat="1" applyFont="1" applyFill="1" applyBorder="1" applyAlignment="1">
      <alignment vertical="top" wrapText="1"/>
    </xf>
    <xf numFmtId="166" fontId="7" fillId="9" borderId="4" xfId="9" applyNumberFormat="1" applyFont="1" applyFill="1" applyBorder="1" applyAlignment="1">
      <alignment vertical="top" wrapText="1"/>
    </xf>
    <xf numFmtId="166" fontId="8" fillId="0" borderId="10" xfId="9" applyNumberFormat="1" applyFont="1" applyFill="1" applyBorder="1" applyAlignment="1">
      <alignment vertical="top" wrapText="1"/>
    </xf>
    <xf numFmtId="3" fontId="7" fillId="0" borderId="0" xfId="9" applyNumberFormat="1" applyFont="1" applyAlignment="1">
      <alignment vertical="top"/>
    </xf>
    <xf numFmtId="3" fontId="7" fillId="0" borderId="0" xfId="9" applyNumberFormat="1" applyFont="1" applyFill="1" applyAlignment="1">
      <alignment vertical="top"/>
    </xf>
    <xf numFmtId="3" fontId="7" fillId="0" borderId="0" xfId="9" applyNumberFormat="1" applyFont="1" applyFill="1" applyBorder="1" applyAlignment="1">
      <alignment vertical="top"/>
    </xf>
    <xf numFmtId="3" fontId="8" fillId="0" borderId="0" xfId="9" applyNumberFormat="1" applyFont="1" applyFill="1" applyBorder="1" applyAlignment="1">
      <alignment vertical="top"/>
    </xf>
    <xf numFmtId="3" fontId="7" fillId="7" borderId="26" xfId="9" applyNumberFormat="1" applyFont="1" applyFill="1" applyBorder="1" applyAlignment="1">
      <alignment vertical="top" wrapText="1"/>
    </xf>
    <xf numFmtId="3" fontId="7" fillId="7" borderId="29" xfId="9" applyNumberFormat="1" applyFont="1" applyFill="1" applyBorder="1" applyAlignment="1">
      <alignment vertical="top" wrapText="1"/>
    </xf>
    <xf numFmtId="3" fontId="7" fillId="0" borderId="31" xfId="9" applyNumberFormat="1" applyFont="1" applyFill="1" applyBorder="1" applyAlignment="1">
      <alignment vertical="top"/>
    </xf>
    <xf numFmtId="3" fontId="8" fillId="0" borderId="31" xfId="9" applyNumberFormat="1" applyFont="1" applyFill="1" applyBorder="1" applyAlignment="1">
      <alignment vertical="top"/>
    </xf>
    <xf numFmtId="3" fontId="8" fillId="0" borderId="32" xfId="9" applyNumberFormat="1" applyFont="1" applyFill="1" applyBorder="1" applyAlignment="1">
      <alignment vertical="top"/>
    </xf>
    <xf numFmtId="3" fontId="7" fillId="0" borderId="12" xfId="9" applyNumberFormat="1" applyFont="1" applyFill="1" applyBorder="1" applyAlignment="1">
      <alignment vertical="top"/>
    </xf>
    <xf numFmtId="3" fontId="7" fillId="0" borderId="15" xfId="9" applyNumberFormat="1" applyFont="1" applyFill="1" applyBorder="1" applyAlignment="1">
      <alignment vertical="top"/>
    </xf>
    <xf numFmtId="3" fontId="8" fillId="0" borderId="12" xfId="9" applyNumberFormat="1" applyFont="1" applyFill="1" applyBorder="1" applyAlignment="1">
      <alignment vertical="top" wrapText="1"/>
    </xf>
    <xf numFmtId="3" fontId="8" fillId="0" borderId="15" xfId="9" applyNumberFormat="1" applyFont="1" applyFill="1" applyBorder="1" applyAlignment="1">
      <alignment vertical="top" wrapText="1"/>
    </xf>
    <xf numFmtId="3" fontId="8" fillId="0" borderId="12" xfId="9" applyNumberFormat="1" applyFont="1" applyFill="1" applyBorder="1" applyAlignment="1">
      <alignment vertical="top"/>
    </xf>
    <xf numFmtId="3" fontId="8" fillId="0" borderId="15" xfId="9" applyNumberFormat="1" applyFont="1" applyFill="1" applyBorder="1" applyAlignment="1">
      <alignment vertical="top"/>
    </xf>
    <xf numFmtId="3" fontId="7" fillId="0" borderId="12" xfId="9" applyNumberFormat="1" applyFont="1" applyFill="1" applyBorder="1" applyAlignment="1">
      <alignment vertical="top" wrapText="1"/>
    </xf>
    <xf numFmtId="3" fontId="7" fillId="0" borderId="15" xfId="9" applyNumberFormat="1" applyFont="1" applyFill="1" applyBorder="1" applyAlignment="1">
      <alignment vertical="top" wrapText="1"/>
    </xf>
    <xf numFmtId="3" fontId="7" fillId="0" borderId="35" xfId="9" applyNumberFormat="1" applyFont="1" applyFill="1" applyBorder="1" applyAlignment="1">
      <alignment vertical="top"/>
    </xf>
    <xf numFmtId="3" fontId="7" fillId="0" borderId="36" xfId="9" applyNumberFormat="1" applyFont="1" applyFill="1" applyBorder="1" applyAlignment="1">
      <alignment vertical="top"/>
    </xf>
    <xf numFmtId="3" fontId="7" fillId="0" borderId="16" xfId="9" applyNumberFormat="1" applyFont="1" applyFill="1" applyBorder="1" applyAlignment="1">
      <alignment vertical="top"/>
    </xf>
    <xf numFmtId="3" fontId="7" fillId="0" borderId="38" xfId="9" applyNumberFormat="1" applyFont="1" applyFill="1" applyBorder="1" applyAlignment="1">
      <alignment vertical="top"/>
    </xf>
    <xf numFmtId="3" fontId="8" fillId="0" borderId="35" xfId="9" applyNumberFormat="1" applyFont="1" applyFill="1" applyBorder="1" applyAlignment="1">
      <alignment vertical="top"/>
    </xf>
    <xf numFmtId="3" fontId="8" fillId="0" borderId="36" xfId="9" applyNumberFormat="1" applyFont="1" applyFill="1" applyBorder="1" applyAlignment="1">
      <alignment vertical="top"/>
    </xf>
    <xf numFmtId="3" fontId="7" fillId="9" borderId="4" xfId="9" applyNumberFormat="1" applyFont="1" applyFill="1" applyBorder="1" applyAlignment="1">
      <alignment vertical="top"/>
    </xf>
    <xf numFmtId="3" fontId="7" fillId="9" borderId="32" xfId="9" applyNumberFormat="1" applyFont="1" applyFill="1" applyBorder="1" applyAlignment="1">
      <alignment vertical="top"/>
    </xf>
    <xf numFmtId="3" fontId="7" fillId="0" borderId="32" xfId="9" applyNumberFormat="1" applyFont="1" applyFill="1" applyBorder="1" applyAlignment="1">
      <alignment vertical="top"/>
    </xf>
    <xf numFmtId="3" fontId="8" fillId="0" borderId="16" xfId="9" applyNumberFormat="1" applyFont="1" applyFill="1" applyBorder="1" applyAlignment="1">
      <alignment vertical="top" wrapText="1"/>
    </xf>
    <xf numFmtId="3" fontId="8" fillId="0" borderId="38" xfId="9" applyNumberFormat="1" applyFont="1" applyFill="1" applyBorder="1" applyAlignment="1">
      <alignment vertical="top" wrapText="1"/>
    </xf>
    <xf numFmtId="3" fontId="7" fillId="0" borderId="14" xfId="9" applyNumberFormat="1" applyFont="1" applyFill="1" applyBorder="1" applyAlignment="1">
      <alignment vertical="top"/>
    </xf>
    <xf numFmtId="3" fontId="8" fillId="0" borderId="0" xfId="9" applyNumberFormat="1" applyFont="1" applyAlignment="1">
      <alignment vertical="top"/>
    </xf>
    <xf numFmtId="3" fontId="7" fillId="0" borderId="0" xfId="1" applyNumberFormat="1" applyFont="1" applyAlignment="1">
      <alignment vertical="top"/>
    </xf>
    <xf numFmtId="3" fontId="7" fillId="0" borderId="0" xfId="1" applyNumberFormat="1" applyFont="1" applyFill="1" applyAlignment="1">
      <alignment vertical="top"/>
    </xf>
    <xf numFmtId="3" fontId="7" fillId="0" borderId="0" xfId="1" applyNumberFormat="1" applyFont="1" applyFill="1" applyBorder="1" applyAlignment="1">
      <alignment vertical="top"/>
    </xf>
    <xf numFmtId="3" fontId="8" fillId="0" borderId="0" xfId="1" applyNumberFormat="1" applyFont="1" applyFill="1" applyBorder="1" applyAlignment="1">
      <alignment vertical="top"/>
    </xf>
    <xf numFmtId="3" fontId="7" fillId="0" borderId="22" xfId="1" applyNumberFormat="1" applyFont="1" applyFill="1" applyBorder="1" applyAlignment="1">
      <alignment vertical="top" wrapText="1"/>
    </xf>
    <xf numFmtId="3" fontId="8" fillId="0" borderId="16" xfId="9" applyNumberFormat="1" applyFont="1" applyFill="1" applyBorder="1" applyAlignment="1">
      <alignment vertical="top"/>
    </xf>
    <xf numFmtId="3" fontId="7" fillId="9" borderId="4" xfId="0" applyNumberFormat="1" applyFont="1" applyFill="1" applyBorder="1" applyAlignment="1">
      <alignment vertical="top"/>
    </xf>
    <xf numFmtId="3" fontId="8" fillId="0" borderId="0" xfId="0" applyNumberFormat="1" applyFont="1" applyAlignment="1">
      <alignment vertical="top"/>
    </xf>
    <xf numFmtId="14" fontId="8" fillId="0" borderId="16" xfId="0" applyNumberFormat="1" applyFont="1" applyBorder="1" applyAlignment="1">
      <alignment vertical="top" wrapText="1"/>
    </xf>
    <xf numFmtId="0" fontId="7" fillId="8" borderId="2" xfId="1" applyFont="1" applyFill="1" applyBorder="1" applyAlignment="1">
      <alignment vertical="top"/>
    </xf>
    <xf numFmtId="0" fontId="7" fillId="8" borderId="14" xfId="1" applyFont="1" applyFill="1" applyBorder="1" applyAlignment="1">
      <alignment vertical="top" wrapText="1"/>
    </xf>
    <xf numFmtId="49" fontId="7" fillId="8" borderId="14" xfId="4" applyNumberFormat="1" applyFont="1" applyFill="1" applyBorder="1" applyAlignment="1">
      <alignment vertical="top" wrapText="1"/>
    </xf>
    <xf numFmtId="0" fontId="7" fillId="8" borderId="14" xfId="1" applyFont="1" applyFill="1" applyBorder="1" applyAlignment="1">
      <alignment vertical="top"/>
    </xf>
    <xf numFmtId="9" fontId="7" fillId="8" borderId="14" xfId="1" applyNumberFormat="1" applyFont="1" applyFill="1" applyBorder="1" applyAlignment="1">
      <alignment vertical="top"/>
    </xf>
    <xf numFmtId="0" fontId="7" fillId="8" borderId="14" xfId="4" applyFont="1" applyFill="1" applyBorder="1" applyAlignment="1">
      <alignment vertical="top" wrapText="1"/>
    </xf>
    <xf numFmtId="0" fontId="7" fillId="8" borderId="14" xfId="3" applyFont="1" applyFill="1" applyBorder="1" applyAlignment="1">
      <alignment vertical="top" wrapText="1"/>
    </xf>
    <xf numFmtId="0" fontId="7" fillId="8" borderId="6" xfId="1" applyFont="1" applyFill="1" applyBorder="1" applyAlignment="1">
      <alignment vertical="top" wrapText="1"/>
    </xf>
    <xf numFmtId="166" fontId="7" fillId="8" borderId="31" xfId="9" applyNumberFormat="1" applyFont="1" applyFill="1" applyBorder="1" applyAlignment="1">
      <alignment vertical="top" wrapText="1"/>
    </xf>
    <xf numFmtId="166" fontId="7" fillId="8" borderId="4" xfId="9" applyNumberFormat="1" applyFont="1" applyFill="1" applyBorder="1" applyAlignment="1">
      <alignment vertical="top" wrapText="1"/>
    </xf>
    <xf numFmtId="166" fontId="7" fillId="8" borderId="14" xfId="9" applyNumberFormat="1" applyFont="1" applyFill="1" applyBorder="1" applyAlignment="1">
      <alignment vertical="top"/>
    </xf>
    <xf numFmtId="3" fontId="7" fillId="8" borderId="14" xfId="9" applyNumberFormat="1" applyFont="1" applyFill="1" applyBorder="1" applyAlignment="1">
      <alignment vertical="top"/>
    </xf>
    <xf numFmtId="3" fontId="7" fillId="8" borderId="41" xfId="9" applyNumberFormat="1" applyFont="1" applyFill="1" applyBorder="1" applyAlignment="1">
      <alignment vertical="top"/>
    </xf>
    <xf numFmtId="166" fontId="7" fillId="8" borderId="14" xfId="1" applyNumberFormat="1" applyFont="1" applyFill="1" applyBorder="1" applyAlignment="1">
      <alignment vertical="top"/>
    </xf>
    <xf numFmtId="166" fontId="7" fillId="8" borderId="2" xfId="9" applyNumberFormat="1" applyFont="1" applyFill="1" applyBorder="1" applyAlignment="1">
      <alignment vertical="top"/>
    </xf>
    <xf numFmtId="3" fontId="7" fillId="8" borderId="2" xfId="2" applyNumberFormat="1" applyFont="1" applyFill="1" applyBorder="1" applyAlignment="1">
      <alignment vertical="top" wrapText="1"/>
    </xf>
    <xf numFmtId="3" fontId="7" fillId="8" borderId="14" xfId="2" applyNumberFormat="1" applyFont="1" applyFill="1" applyBorder="1" applyAlignment="1">
      <alignment vertical="top" wrapText="1"/>
    </xf>
    <xf numFmtId="0" fontId="7" fillId="8" borderId="42" xfId="0" applyFont="1" applyFill="1" applyBorder="1" applyAlignment="1">
      <alignment vertical="top" wrapText="1"/>
    </xf>
    <xf numFmtId="0" fontId="7" fillId="8" borderId="14" xfId="0" applyFont="1" applyFill="1" applyBorder="1" applyAlignment="1">
      <alignment vertical="top" wrapText="1"/>
    </xf>
    <xf numFmtId="0" fontId="7" fillId="8" borderId="14" xfId="0" applyFont="1" applyFill="1" applyBorder="1" applyAlignment="1">
      <alignment vertical="top"/>
    </xf>
    <xf numFmtId="0" fontId="7" fillId="8" borderId="6" xfId="0" applyFont="1" applyFill="1" applyBorder="1" applyAlignment="1">
      <alignment vertical="top"/>
    </xf>
    <xf numFmtId="3" fontId="7" fillId="8" borderId="6" xfId="2" applyNumberFormat="1" applyFont="1" applyFill="1" applyBorder="1" applyAlignment="1">
      <alignment vertical="top" wrapText="1"/>
    </xf>
    <xf numFmtId="3" fontId="7" fillId="8" borderId="41" xfId="2" applyNumberFormat="1" applyFont="1" applyFill="1" applyBorder="1" applyAlignment="1">
      <alignment vertical="top" wrapText="1"/>
    </xf>
    <xf numFmtId="167" fontId="7" fillId="0" borderId="0" xfId="0" applyNumberFormat="1" applyFont="1" applyAlignment="1">
      <alignment vertical="top"/>
    </xf>
    <xf numFmtId="167" fontId="8" fillId="0" borderId="0" xfId="0" applyNumberFormat="1" applyFont="1" applyAlignment="1">
      <alignment vertical="top"/>
    </xf>
    <xf numFmtId="167" fontId="8" fillId="0" borderId="0" xfId="0" applyNumberFormat="1" applyFont="1" applyAlignment="1">
      <alignment vertical="top" wrapText="1"/>
    </xf>
    <xf numFmtId="167" fontId="7" fillId="0" borderId="0" xfId="0" applyNumberFormat="1" applyFont="1" applyAlignment="1">
      <alignment vertical="top" wrapText="1"/>
    </xf>
    <xf numFmtId="166" fontId="7" fillId="0" borderId="18" xfId="9" applyNumberFormat="1" applyFont="1" applyFill="1" applyBorder="1" applyAlignment="1">
      <alignment horizontal="center" vertical="top" wrapText="1"/>
    </xf>
    <xf numFmtId="166" fontId="11" fillId="10" borderId="54" xfId="9" applyNumberFormat="1" applyFont="1" applyFill="1" applyBorder="1" applyAlignment="1">
      <alignment horizontal="center" vertical="top"/>
    </xf>
    <xf numFmtId="3" fontId="8" fillId="0" borderId="58" xfId="9" applyNumberFormat="1" applyFont="1" applyFill="1" applyBorder="1" applyAlignment="1">
      <alignment vertical="top"/>
    </xf>
    <xf numFmtId="3" fontId="7" fillId="0" borderId="57" xfId="9" applyNumberFormat="1" applyFont="1" applyFill="1" applyBorder="1" applyAlignment="1">
      <alignment vertical="top"/>
    </xf>
    <xf numFmtId="165" fontId="8" fillId="0" borderId="0" xfId="9" applyFont="1" applyAlignment="1">
      <alignment vertical="top"/>
    </xf>
    <xf numFmtId="0" fontId="7" fillId="0" borderId="0" xfId="1" applyFont="1" applyAlignment="1">
      <alignment horizontal="right" vertical="top"/>
    </xf>
    <xf numFmtId="0" fontId="7" fillId="0" borderId="0" xfId="1" applyFont="1" applyFill="1" applyBorder="1" applyAlignment="1">
      <alignment horizontal="right" vertical="top"/>
    </xf>
    <xf numFmtId="0" fontId="8" fillId="0" borderId="0" xfId="1" applyFont="1" applyFill="1" applyAlignment="1">
      <alignment horizontal="right" vertical="top"/>
    </xf>
    <xf numFmtId="0" fontId="7" fillId="7" borderId="27" xfId="1" applyFont="1" applyFill="1" applyBorder="1" applyAlignment="1">
      <alignment horizontal="right" vertical="top" wrapText="1"/>
    </xf>
    <xf numFmtId="166" fontId="7" fillId="0" borderId="12" xfId="9" applyNumberFormat="1" applyFont="1" applyFill="1" applyBorder="1" applyAlignment="1">
      <alignment horizontal="right" vertical="top"/>
    </xf>
    <xf numFmtId="0" fontId="8" fillId="0" borderId="12" xfId="1" applyFont="1" applyFill="1" applyBorder="1" applyAlignment="1">
      <alignment horizontal="right" vertical="top" wrapText="1"/>
    </xf>
    <xf numFmtId="0" fontId="8" fillId="0" borderId="35" xfId="1" applyFont="1" applyFill="1" applyBorder="1" applyAlignment="1">
      <alignment horizontal="right" vertical="top" wrapText="1"/>
    </xf>
    <xf numFmtId="0" fontId="8" fillId="0" borderId="0" xfId="0" applyFont="1" applyAlignment="1">
      <alignment horizontal="right" vertical="top"/>
    </xf>
    <xf numFmtId="0" fontId="7" fillId="0" borderId="11" xfId="1" applyFont="1" applyFill="1" applyBorder="1" applyAlignment="1">
      <alignment horizontal="center" vertical="top" wrapText="1"/>
    </xf>
    <xf numFmtId="0" fontId="8" fillId="0" borderId="8" xfId="0" applyFont="1" applyBorder="1" applyAlignment="1">
      <alignment vertical="top"/>
    </xf>
    <xf numFmtId="165" fontId="8" fillId="0" borderId="12" xfId="9" applyFont="1" applyBorder="1" applyAlignment="1">
      <alignment vertical="top"/>
    </xf>
    <xf numFmtId="166" fontId="7" fillId="0" borderId="4" xfId="9" applyNumberFormat="1" applyFont="1" applyFill="1" applyBorder="1" applyAlignment="1">
      <alignment vertical="top"/>
    </xf>
    <xf numFmtId="3" fontId="7" fillId="0" borderId="59" xfId="2" applyNumberFormat="1" applyFont="1" applyFill="1" applyBorder="1" applyAlignment="1">
      <alignment vertical="top" wrapText="1"/>
    </xf>
    <xf numFmtId="0" fontId="7" fillId="7" borderId="21" xfId="0" applyFont="1" applyFill="1" applyBorder="1" applyAlignment="1">
      <alignment vertical="top"/>
    </xf>
    <xf numFmtId="0" fontId="7" fillId="7" borderId="22" xfId="0" applyFont="1" applyFill="1" applyBorder="1" applyAlignment="1">
      <alignment vertical="top"/>
    </xf>
    <xf numFmtId="0" fontId="7" fillId="0" borderId="17" xfId="0" applyFont="1" applyBorder="1" applyAlignment="1">
      <alignment vertical="top"/>
    </xf>
    <xf numFmtId="0" fontId="7" fillId="0" borderId="61" xfId="0" applyFont="1" applyBorder="1" applyAlignment="1">
      <alignment vertical="top"/>
    </xf>
    <xf numFmtId="0" fontId="7" fillId="0" borderId="1" xfId="0" applyFont="1" applyBorder="1" applyAlignment="1">
      <alignment vertical="top" wrapText="1"/>
    </xf>
    <xf numFmtId="3" fontId="7" fillId="0" borderId="15" xfId="0" applyNumberFormat="1" applyFont="1" applyBorder="1" applyAlignment="1">
      <alignment vertical="top"/>
    </xf>
    <xf numFmtId="0" fontId="8" fillId="0" borderId="19" xfId="0" applyFont="1" applyBorder="1" applyAlignment="1">
      <alignment vertical="top"/>
    </xf>
    <xf numFmtId="0" fontId="8" fillId="0" borderId="46" xfId="0" applyFont="1" applyBorder="1" applyAlignment="1">
      <alignment vertical="top" wrapText="1"/>
    </xf>
    <xf numFmtId="49" fontId="8" fillId="0" borderId="46" xfId="0" applyNumberFormat="1" applyFont="1" applyBorder="1" applyAlignment="1">
      <alignment vertical="top" wrapText="1"/>
    </xf>
    <xf numFmtId="0" fontId="8" fillId="0" borderId="46" xfId="0" applyFont="1" applyBorder="1" applyAlignment="1">
      <alignment vertical="top"/>
    </xf>
    <xf numFmtId="0" fontId="7" fillId="0" borderId="39" xfId="0" applyFont="1" applyBorder="1" applyAlignment="1">
      <alignment vertical="top" wrapText="1"/>
    </xf>
    <xf numFmtId="0" fontId="7" fillId="0" borderId="20" xfId="0" applyFont="1" applyBorder="1" applyAlignment="1">
      <alignment vertical="top" wrapText="1"/>
    </xf>
    <xf numFmtId="3" fontId="7" fillId="0" borderId="3" xfId="2" applyNumberFormat="1" applyFont="1" applyFill="1" applyBorder="1" applyAlignment="1">
      <alignment vertical="top" wrapText="1"/>
    </xf>
    <xf numFmtId="0" fontId="7" fillId="7" borderId="18" xfId="0" applyFont="1" applyFill="1" applyBorder="1" applyAlignment="1">
      <alignment vertical="top"/>
    </xf>
    <xf numFmtId="0" fontId="8" fillId="0" borderId="10" xfId="0" applyFont="1" applyBorder="1" applyAlignment="1">
      <alignment vertical="top" wrapText="1"/>
    </xf>
    <xf numFmtId="0" fontId="7" fillId="0" borderId="45" xfId="0" applyFont="1" applyBorder="1" applyAlignment="1">
      <alignment vertical="top" wrapText="1"/>
    </xf>
    <xf numFmtId="0" fontId="8" fillId="0" borderId="0" xfId="0" applyFont="1" applyBorder="1" applyAlignment="1">
      <alignment vertical="top" wrapText="1"/>
    </xf>
    <xf numFmtId="0" fontId="7" fillId="0" borderId="60" xfId="0" applyFont="1" applyBorder="1" applyAlignment="1">
      <alignment vertical="top" wrapText="1"/>
    </xf>
    <xf numFmtId="166" fontId="7" fillId="0" borderId="32" xfId="9" applyNumberFormat="1" applyFont="1" applyFill="1" applyBorder="1" applyAlignment="1">
      <alignment vertical="top"/>
    </xf>
    <xf numFmtId="166" fontId="7" fillId="0" borderId="36" xfId="9" applyNumberFormat="1" applyFont="1" applyFill="1" applyBorder="1" applyAlignment="1">
      <alignment vertical="top"/>
    </xf>
    <xf numFmtId="3" fontId="7" fillId="0" borderId="57" xfId="2" applyNumberFormat="1" applyFont="1" applyFill="1" applyBorder="1" applyAlignment="1">
      <alignment vertical="top" wrapText="1"/>
    </xf>
    <xf numFmtId="166" fontId="7" fillId="9" borderId="62" xfId="0" applyNumberFormat="1" applyFont="1" applyFill="1" applyBorder="1" applyAlignment="1">
      <alignment vertical="top"/>
    </xf>
    <xf numFmtId="166" fontId="7" fillId="9" borderId="32" xfId="0" applyNumberFormat="1" applyFont="1" applyFill="1" applyBorder="1" applyAlignment="1">
      <alignment vertical="top"/>
    </xf>
    <xf numFmtId="0" fontId="8" fillId="0" borderId="0" xfId="0" applyFont="1" applyBorder="1" applyAlignment="1">
      <alignment vertical="top"/>
    </xf>
    <xf numFmtId="3" fontId="7" fillId="0" borderId="55" xfId="2" applyNumberFormat="1" applyFont="1" applyFill="1" applyBorder="1" applyAlignment="1">
      <alignment vertical="top" wrapText="1"/>
    </xf>
    <xf numFmtId="3" fontId="7" fillId="0" borderId="63" xfId="2" applyNumberFormat="1" applyFont="1" applyFill="1" applyBorder="1" applyAlignment="1">
      <alignment vertical="top" wrapText="1"/>
    </xf>
    <xf numFmtId="0" fontId="8" fillId="14" borderId="12" xfId="1" applyFont="1" applyFill="1" applyBorder="1" applyAlignment="1">
      <alignment vertical="top" wrapText="1"/>
    </xf>
    <xf numFmtId="49" fontId="8" fillId="14" borderId="12" xfId="4" applyNumberFormat="1" applyFont="1" applyFill="1" applyBorder="1" applyAlignment="1">
      <alignment vertical="top" wrapText="1"/>
    </xf>
    <xf numFmtId="0" fontId="8" fillId="14" borderId="12" xfId="1" applyFont="1" applyFill="1" applyBorder="1" applyAlignment="1">
      <alignment vertical="top"/>
    </xf>
    <xf numFmtId="9" fontId="8" fillId="14" borderId="12" xfId="1" applyNumberFormat="1" applyFont="1" applyFill="1" applyBorder="1" applyAlignment="1">
      <alignment vertical="top"/>
    </xf>
    <xf numFmtId="0" fontId="8" fillId="14" borderId="12" xfId="4" applyFont="1" applyFill="1" applyBorder="1" applyAlignment="1">
      <alignment vertical="top" wrapText="1"/>
    </xf>
    <xf numFmtId="0" fontId="8" fillId="14" borderId="12" xfId="3" applyFont="1" applyFill="1" applyBorder="1" applyAlignment="1">
      <alignment vertical="top" wrapText="1"/>
    </xf>
    <xf numFmtId="0" fontId="8" fillId="14" borderId="5" xfId="1" applyFont="1" applyFill="1" applyBorder="1" applyAlignment="1">
      <alignment vertical="top" wrapText="1"/>
    </xf>
    <xf numFmtId="166" fontId="8" fillId="14" borderId="12" xfId="9" applyNumberFormat="1" applyFont="1" applyFill="1" applyBorder="1" applyAlignment="1">
      <alignment vertical="top" wrapText="1"/>
    </xf>
    <xf numFmtId="166" fontId="8" fillId="14" borderId="5" xfId="9" applyNumberFormat="1" applyFont="1" applyFill="1" applyBorder="1" applyAlignment="1">
      <alignment vertical="top" wrapText="1"/>
    </xf>
    <xf numFmtId="166" fontId="8" fillId="14" borderId="12" xfId="9" applyNumberFormat="1" applyFont="1" applyFill="1" applyBorder="1" applyAlignment="1">
      <alignment vertical="top"/>
    </xf>
    <xf numFmtId="3" fontId="8" fillId="14" borderId="12" xfId="9" applyNumberFormat="1" applyFont="1" applyFill="1" applyBorder="1" applyAlignment="1">
      <alignment vertical="top"/>
    </xf>
    <xf numFmtId="3" fontId="8" fillId="14" borderId="15" xfId="9" applyNumberFormat="1" applyFont="1" applyFill="1" applyBorder="1" applyAlignment="1">
      <alignment vertical="top"/>
    </xf>
    <xf numFmtId="166" fontId="8" fillId="14" borderId="12" xfId="1" applyNumberFormat="1" applyFont="1" applyFill="1" applyBorder="1" applyAlignment="1">
      <alignment vertical="top"/>
    </xf>
    <xf numFmtId="0" fontId="8" fillId="14" borderId="5" xfId="0" applyFont="1" applyFill="1" applyBorder="1" applyAlignment="1">
      <alignment vertical="top"/>
    </xf>
    <xf numFmtId="0" fontId="7" fillId="14" borderId="34" xfId="0" applyFont="1" applyFill="1" applyBorder="1" applyAlignment="1">
      <alignment vertical="top" wrapText="1"/>
    </xf>
    <xf numFmtId="0" fontId="7" fillId="14" borderId="15" xfId="0" applyFont="1" applyFill="1" applyBorder="1" applyAlignment="1">
      <alignment vertical="top" wrapText="1"/>
    </xf>
    <xf numFmtId="0" fontId="8" fillId="14" borderId="1" xfId="0" applyFont="1" applyFill="1" applyBorder="1" applyAlignment="1">
      <alignment vertical="top"/>
    </xf>
    <xf numFmtId="0" fontId="8" fillId="14" borderId="12" xfId="0" applyFont="1" applyFill="1" applyBorder="1" applyAlignment="1">
      <alignment vertical="top" wrapText="1"/>
    </xf>
    <xf numFmtId="14" fontId="8" fillId="14" borderId="12" xfId="0" applyNumberFormat="1" applyFont="1" applyFill="1" applyBorder="1" applyAlignment="1">
      <alignment vertical="top" wrapText="1"/>
    </xf>
    <xf numFmtId="49" fontId="8" fillId="14" borderId="12" xfId="0" applyNumberFormat="1" applyFont="1" applyFill="1" applyBorder="1" applyAlignment="1">
      <alignment vertical="top" wrapText="1"/>
    </xf>
    <xf numFmtId="0" fontId="8" fillId="14" borderId="12" xfId="0" applyFont="1" applyFill="1" applyBorder="1" applyAlignment="1">
      <alignment vertical="top"/>
    </xf>
    <xf numFmtId="167" fontId="8" fillId="14" borderId="0" xfId="0" applyNumberFormat="1" applyFont="1" applyFill="1" applyAlignment="1">
      <alignment vertical="top"/>
    </xf>
    <xf numFmtId="0" fontId="8" fillId="14" borderId="0" xfId="0" applyFont="1" applyFill="1" applyAlignment="1">
      <alignment vertical="top"/>
    </xf>
    <xf numFmtId="166" fontId="8" fillId="14" borderId="0" xfId="9" applyNumberFormat="1" applyFont="1" applyFill="1" applyAlignment="1">
      <alignment vertical="top"/>
    </xf>
    <xf numFmtId="165" fontId="8" fillId="14" borderId="0" xfId="9" applyFont="1" applyFill="1" applyAlignment="1">
      <alignment vertical="top"/>
    </xf>
    <xf numFmtId="164" fontId="8" fillId="14" borderId="0" xfId="0" applyNumberFormat="1" applyFont="1" applyFill="1" applyAlignment="1">
      <alignment vertical="top"/>
    </xf>
    <xf numFmtId="0" fontId="8" fillId="14" borderId="34" xfId="0" applyFont="1" applyFill="1" applyBorder="1" applyAlignment="1">
      <alignment vertical="top" wrapText="1"/>
    </xf>
    <xf numFmtId="166" fontId="11" fillId="15" borderId="54" xfId="9" applyNumberFormat="1" applyFont="1" applyFill="1" applyBorder="1" applyAlignment="1">
      <alignment horizontal="center" vertical="top"/>
    </xf>
    <xf numFmtId="166" fontId="7" fillId="15" borderId="34" xfId="9" applyNumberFormat="1" applyFont="1" applyFill="1" applyBorder="1" applyAlignment="1">
      <alignment vertical="top" wrapText="1"/>
    </xf>
    <xf numFmtId="166" fontId="7" fillId="15" borderId="37" xfId="9" applyNumberFormat="1" applyFont="1" applyFill="1" applyBorder="1" applyAlignment="1">
      <alignment horizontal="center" vertical="top" wrapText="1"/>
    </xf>
    <xf numFmtId="3" fontId="7" fillId="7" borderId="30" xfId="1" applyNumberFormat="1" applyFont="1" applyFill="1" applyBorder="1" applyAlignment="1">
      <alignment vertical="top" wrapText="1"/>
    </xf>
    <xf numFmtId="3" fontId="7" fillId="0" borderId="3" xfId="9" applyNumberFormat="1" applyFont="1" applyFill="1" applyBorder="1" applyAlignment="1">
      <alignment vertical="top" wrapText="1"/>
    </xf>
    <xf numFmtId="3" fontId="7" fillId="0" borderId="33" xfId="9" applyNumberFormat="1" applyFont="1" applyFill="1" applyBorder="1" applyAlignment="1">
      <alignment vertical="top" wrapText="1"/>
    </xf>
    <xf numFmtId="3" fontId="7" fillId="0" borderId="31" xfId="9" applyNumberFormat="1" applyFont="1" applyFill="1" applyBorder="1" applyAlignment="1">
      <alignment vertical="top" wrapText="1"/>
    </xf>
    <xf numFmtId="3" fontId="7" fillId="0" borderId="31" xfId="1" applyNumberFormat="1" applyFont="1" applyFill="1" applyBorder="1" applyAlignment="1">
      <alignment vertical="top"/>
    </xf>
    <xf numFmtId="3" fontId="8" fillId="0" borderId="3" xfId="9" applyNumberFormat="1" applyFont="1" applyFill="1" applyBorder="1" applyAlignment="1">
      <alignment vertical="top" wrapText="1"/>
    </xf>
    <xf numFmtId="3" fontId="8" fillId="0" borderId="33" xfId="9" applyNumberFormat="1" applyFont="1" applyFill="1" applyBorder="1" applyAlignment="1">
      <alignment vertical="top" wrapText="1"/>
    </xf>
    <xf numFmtId="3" fontId="8" fillId="0" borderId="31" xfId="9" applyNumberFormat="1" applyFont="1" applyFill="1" applyBorder="1" applyAlignment="1">
      <alignment vertical="top" wrapText="1"/>
    </xf>
    <xf numFmtId="3" fontId="8" fillId="0" borderId="31" xfId="1" applyNumberFormat="1" applyFont="1" applyFill="1" applyBorder="1" applyAlignment="1">
      <alignment vertical="top"/>
    </xf>
    <xf numFmtId="3" fontId="8" fillId="0" borderId="1" xfId="9" applyNumberFormat="1" applyFont="1" applyFill="1" applyBorder="1" applyAlignment="1">
      <alignment vertical="top" wrapText="1"/>
    </xf>
    <xf numFmtId="3" fontId="8" fillId="0" borderId="34" xfId="9" applyNumberFormat="1" applyFont="1" applyFill="1" applyBorder="1" applyAlignment="1">
      <alignment vertical="top" wrapText="1"/>
    </xf>
    <xf numFmtId="3" fontId="8" fillId="0" borderId="12" xfId="1" applyNumberFormat="1" applyFont="1" applyFill="1" applyBorder="1" applyAlignment="1">
      <alignment vertical="top"/>
    </xf>
    <xf numFmtId="3" fontId="7" fillId="0" borderId="1" xfId="9" applyNumberFormat="1" applyFont="1" applyFill="1" applyBorder="1" applyAlignment="1">
      <alignment vertical="top" wrapText="1"/>
    </xf>
    <xf numFmtId="3" fontId="7" fillId="0" borderId="34" xfId="9" applyNumberFormat="1" applyFont="1" applyFill="1" applyBorder="1" applyAlignment="1">
      <alignment vertical="top" wrapText="1"/>
    </xf>
    <xf numFmtId="3" fontId="7" fillId="0" borderId="12" xfId="1" applyNumberFormat="1" applyFont="1" applyFill="1" applyBorder="1" applyAlignment="1">
      <alignment vertical="top"/>
    </xf>
    <xf numFmtId="3" fontId="8" fillId="0" borderId="12" xfId="1" applyNumberFormat="1" applyFont="1" applyFill="1" applyBorder="1" applyAlignment="1">
      <alignment vertical="top" wrapText="1"/>
    </xf>
    <xf numFmtId="3" fontId="7" fillId="0" borderId="12" xfId="9" applyNumberFormat="1" applyFont="1" applyBorder="1" applyAlignment="1">
      <alignment vertical="top"/>
    </xf>
    <xf numFmtId="3" fontId="7" fillId="0" borderId="12" xfId="0" applyNumberFormat="1" applyFont="1" applyBorder="1" applyAlignment="1">
      <alignment vertical="top"/>
    </xf>
    <xf numFmtId="3" fontId="7" fillId="0" borderId="12" xfId="1" applyNumberFormat="1" applyFont="1" applyFill="1" applyBorder="1" applyAlignment="1">
      <alignment vertical="top" wrapText="1"/>
    </xf>
    <xf numFmtId="3" fontId="8" fillId="0" borderId="7" xfId="9" applyNumberFormat="1" applyFont="1" applyFill="1" applyBorder="1" applyAlignment="1">
      <alignment vertical="top" wrapText="1"/>
    </xf>
    <xf numFmtId="3" fontId="8" fillId="0" borderId="37" xfId="9" applyNumberFormat="1" applyFont="1" applyFill="1" applyBorder="1" applyAlignment="1">
      <alignment vertical="top" wrapText="1"/>
    </xf>
    <xf numFmtId="3" fontId="8" fillId="0" borderId="35" xfId="9" applyNumberFormat="1" applyFont="1" applyFill="1" applyBorder="1" applyAlignment="1">
      <alignment vertical="top" wrapText="1"/>
    </xf>
    <xf numFmtId="3" fontId="8" fillId="0" borderId="35" xfId="1" applyNumberFormat="1" applyFont="1" applyFill="1" applyBorder="1" applyAlignment="1">
      <alignment vertical="top"/>
    </xf>
    <xf numFmtId="3" fontId="7" fillId="0" borderId="7" xfId="9" applyNumberFormat="1" applyFont="1" applyFill="1" applyBorder="1" applyAlignment="1">
      <alignment vertical="top" wrapText="1"/>
    </xf>
    <xf numFmtId="3" fontId="7" fillId="0" borderId="37" xfId="9" applyNumberFormat="1" applyFont="1" applyFill="1" applyBorder="1" applyAlignment="1">
      <alignment vertical="top" wrapText="1"/>
    </xf>
    <xf numFmtId="3" fontId="7" fillId="0" borderId="35" xfId="9" applyNumberFormat="1" applyFont="1" applyFill="1" applyBorder="1" applyAlignment="1">
      <alignment vertical="top" wrapText="1"/>
    </xf>
    <xf numFmtId="3" fontId="7" fillId="0" borderId="35" xfId="1" applyNumberFormat="1" applyFont="1" applyFill="1" applyBorder="1" applyAlignment="1">
      <alignment vertical="top"/>
    </xf>
    <xf numFmtId="3" fontId="8" fillId="14" borderId="1" xfId="9" applyNumberFormat="1" applyFont="1" applyFill="1" applyBorder="1" applyAlignment="1">
      <alignment vertical="top" wrapText="1"/>
    </xf>
    <xf numFmtId="3" fontId="8" fillId="14" borderId="34" xfId="9" applyNumberFormat="1" applyFont="1" applyFill="1" applyBorder="1" applyAlignment="1">
      <alignment vertical="top" wrapText="1"/>
    </xf>
    <xf numFmtId="3" fontId="8" fillId="14" borderId="12" xfId="9" applyNumberFormat="1" applyFont="1" applyFill="1" applyBorder="1" applyAlignment="1">
      <alignment vertical="top" wrapText="1"/>
    </xf>
    <xf numFmtId="3" fontId="8" fillId="14" borderId="12" xfId="1" applyNumberFormat="1" applyFont="1" applyFill="1" applyBorder="1" applyAlignment="1">
      <alignment vertical="top"/>
    </xf>
    <xf numFmtId="3" fontId="7" fillId="8" borderId="2" xfId="9" applyNumberFormat="1" applyFont="1" applyFill="1" applyBorder="1" applyAlignment="1">
      <alignment vertical="top" wrapText="1"/>
    </xf>
    <xf numFmtId="3" fontId="7" fillId="8" borderId="42" xfId="9" applyNumberFormat="1" applyFont="1" applyFill="1" applyBorder="1" applyAlignment="1">
      <alignment vertical="top" wrapText="1"/>
    </xf>
    <xf numFmtId="3" fontId="7" fillId="8" borderId="14" xfId="9" applyNumberFormat="1" applyFont="1" applyFill="1" applyBorder="1" applyAlignment="1">
      <alignment vertical="top" wrapText="1"/>
    </xf>
    <xf numFmtId="3" fontId="7" fillId="8" borderId="14" xfId="1" applyNumberFormat="1" applyFont="1" applyFill="1" applyBorder="1" applyAlignment="1">
      <alignment vertical="top"/>
    </xf>
    <xf numFmtId="3" fontId="7" fillId="0" borderId="9" xfId="9" applyNumberFormat="1" applyFont="1" applyFill="1" applyBorder="1" applyAlignment="1">
      <alignment vertical="top" wrapText="1"/>
    </xf>
    <xf numFmtId="3" fontId="7" fillId="0" borderId="40" xfId="9" applyNumberFormat="1" applyFont="1" applyFill="1" applyBorder="1" applyAlignment="1">
      <alignment vertical="top" wrapText="1"/>
    </xf>
    <xf numFmtId="3" fontId="7" fillId="0" borderId="16" xfId="9" applyNumberFormat="1" applyFont="1" applyFill="1" applyBorder="1" applyAlignment="1">
      <alignment vertical="top" wrapText="1"/>
    </xf>
    <xf numFmtId="3" fontId="7" fillId="0" borderId="16" xfId="1" applyNumberFormat="1" applyFont="1" applyFill="1" applyBorder="1" applyAlignment="1">
      <alignment vertical="top"/>
    </xf>
    <xf numFmtId="3" fontId="7" fillId="9" borderId="3" xfId="9" applyNumberFormat="1" applyFont="1" applyFill="1" applyBorder="1" applyAlignment="1">
      <alignment vertical="top" wrapText="1"/>
    </xf>
    <xf numFmtId="3" fontId="7" fillId="9" borderId="31" xfId="9" applyNumberFormat="1" applyFont="1" applyFill="1" applyBorder="1" applyAlignment="1">
      <alignment vertical="top"/>
    </xf>
    <xf numFmtId="3" fontId="7" fillId="9" borderId="33" xfId="9" applyNumberFormat="1" applyFont="1" applyFill="1" applyBorder="1" applyAlignment="1">
      <alignment vertical="top" wrapText="1"/>
    </xf>
    <xf numFmtId="3" fontId="7" fillId="9" borderId="31" xfId="9" applyNumberFormat="1" applyFont="1" applyFill="1" applyBorder="1" applyAlignment="1">
      <alignment vertical="top" wrapText="1"/>
    </xf>
    <xf numFmtId="3" fontId="7" fillId="9" borderId="31" xfId="1" applyNumberFormat="1" applyFont="1" applyFill="1" applyBorder="1" applyAlignment="1">
      <alignment vertical="top"/>
    </xf>
    <xf numFmtId="3" fontId="8" fillId="0" borderId="9" xfId="9" applyNumberFormat="1" applyFont="1" applyFill="1" applyBorder="1" applyAlignment="1">
      <alignment vertical="top" wrapText="1"/>
    </xf>
    <xf numFmtId="3" fontId="8" fillId="0" borderId="40" xfId="9" applyNumberFormat="1" applyFont="1" applyFill="1" applyBorder="1" applyAlignment="1">
      <alignment vertical="top" wrapText="1"/>
    </xf>
    <xf numFmtId="3" fontId="8" fillId="0" borderId="16" xfId="1" applyNumberFormat="1" applyFont="1" applyFill="1" applyBorder="1" applyAlignment="1">
      <alignment vertical="top" wrapText="1"/>
    </xf>
    <xf numFmtId="3" fontId="7" fillId="0" borderId="2" xfId="9" applyNumberFormat="1" applyFont="1" applyFill="1" applyBorder="1" applyAlignment="1">
      <alignment vertical="top" wrapText="1"/>
    </xf>
    <xf numFmtId="3" fontId="7" fillId="0" borderId="42" xfId="9" applyNumberFormat="1" applyFont="1" applyFill="1" applyBorder="1" applyAlignment="1">
      <alignment vertical="top" wrapText="1"/>
    </xf>
    <xf numFmtId="3" fontId="7" fillId="0" borderId="14" xfId="9" applyNumberFormat="1" applyFont="1" applyFill="1" applyBorder="1" applyAlignment="1">
      <alignment vertical="top" wrapText="1"/>
    </xf>
    <xf numFmtId="3" fontId="7" fillId="0" borderId="14" xfId="1" applyNumberFormat="1" applyFont="1" applyFill="1" applyBorder="1" applyAlignment="1">
      <alignment vertical="top"/>
    </xf>
    <xf numFmtId="3" fontId="7" fillId="0" borderId="22" xfId="0" applyNumberFormat="1" applyFont="1" applyBorder="1" applyAlignment="1">
      <alignment vertical="top"/>
    </xf>
    <xf numFmtId="3" fontId="7" fillId="0" borderId="11" xfId="0" applyNumberFormat="1" applyFont="1" applyBorder="1" applyAlignment="1">
      <alignment vertical="top"/>
    </xf>
    <xf numFmtId="3" fontId="7" fillId="0" borderId="21" xfId="0" applyNumberFormat="1" applyFont="1" applyBorder="1" applyAlignment="1">
      <alignment vertical="top"/>
    </xf>
    <xf numFmtId="3" fontId="7" fillId="0" borderId="23" xfId="0" applyNumberFormat="1" applyFont="1" applyBorder="1" applyAlignment="1">
      <alignment vertical="top"/>
    </xf>
    <xf numFmtId="3" fontId="7" fillId="0" borderId="24" xfId="0" applyNumberFormat="1" applyFont="1" applyBorder="1" applyAlignment="1">
      <alignment vertical="top"/>
    </xf>
    <xf numFmtId="3" fontId="7" fillId="7" borderId="22" xfId="0" applyNumberFormat="1" applyFont="1" applyFill="1" applyBorder="1" applyAlignment="1">
      <alignment vertical="top"/>
    </xf>
    <xf numFmtId="3" fontId="7" fillId="7" borderId="11" xfId="0" applyNumberFormat="1" applyFont="1" applyFill="1" applyBorder="1" applyAlignment="1">
      <alignment vertical="top"/>
    </xf>
    <xf numFmtId="3" fontId="7" fillId="7" borderId="21" xfId="1" applyNumberFormat="1" applyFont="1" applyFill="1" applyBorder="1" applyAlignment="1">
      <alignment vertical="top" wrapText="1"/>
    </xf>
    <xf numFmtId="3" fontId="7" fillId="7" borderId="23" xfId="1" applyNumberFormat="1" applyFont="1" applyFill="1" applyBorder="1" applyAlignment="1">
      <alignment vertical="top" wrapText="1"/>
    </xf>
    <xf numFmtId="3" fontId="7" fillId="7" borderId="24" xfId="1" applyNumberFormat="1" applyFont="1" applyFill="1" applyBorder="1" applyAlignment="1">
      <alignment vertical="top" wrapText="1"/>
    </xf>
    <xf numFmtId="3" fontId="7" fillId="7" borderId="11" xfId="1" applyNumberFormat="1" applyFont="1" applyFill="1" applyBorder="1" applyAlignment="1">
      <alignment vertical="top" wrapText="1"/>
    </xf>
    <xf numFmtId="3" fontId="7" fillId="7" borderId="29" xfId="1" applyNumberFormat="1" applyFont="1" applyFill="1" applyBorder="1" applyAlignment="1">
      <alignment vertical="top" wrapText="1"/>
    </xf>
    <xf numFmtId="3" fontId="7" fillId="0" borderId="61" xfId="0" applyNumberFormat="1" applyFont="1" applyBorder="1" applyAlignment="1">
      <alignment vertical="top"/>
    </xf>
    <xf numFmtId="3" fontId="7" fillId="0" borderId="39" xfId="9" applyNumberFormat="1" applyFont="1" applyFill="1" applyBorder="1" applyAlignment="1">
      <alignment vertical="top"/>
    </xf>
    <xf numFmtId="3" fontId="7" fillId="0" borderId="33" xfId="9" applyNumberFormat="1" applyFont="1" applyFill="1" applyBorder="1" applyAlignment="1">
      <alignment vertical="top"/>
    </xf>
    <xf numFmtId="3" fontId="8" fillId="0" borderId="12" xfId="0" applyNumberFormat="1" applyFont="1" applyBorder="1" applyAlignment="1">
      <alignment vertical="top"/>
    </xf>
    <xf numFmtId="3" fontId="8" fillId="0" borderId="12" xfId="9" applyNumberFormat="1" applyFont="1" applyBorder="1" applyAlignment="1">
      <alignment vertical="top"/>
    </xf>
    <xf numFmtId="3" fontId="8" fillId="0" borderId="15" xfId="0" applyNumberFormat="1" applyFont="1" applyBorder="1" applyAlignment="1">
      <alignment vertical="top"/>
    </xf>
    <xf numFmtId="3" fontId="12" fillId="0" borderId="15" xfId="0" applyNumberFormat="1" applyFont="1" applyBorder="1" applyAlignment="1">
      <alignment vertical="top"/>
    </xf>
    <xf numFmtId="3" fontId="8" fillId="0" borderId="34" xfId="0" applyNumberFormat="1" applyFont="1" applyBorder="1" applyAlignment="1">
      <alignment vertical="top"/>
    </xf>
    <xf numFmtId="3" fontId="8" fillId="0" borderId="33" xfId="9" applyNumberFormat="1" applyFont="1" applyFill="1" applyBorder="1" applyAlignment="1">
      <alignment vertical="top"/>
    </xf>
    <xf numFmtId="3" fontId="8" fillId="0" borderId="3" xfId="9" applyNumberFormat="1" applyFont="1" applyFill="1" applyBorder="1" applyAlignment="1">
      <alignment vertical="top"/>
    </xf>
    <xf numFmtId="3" fontId="8" fillId="0" borderId="1" xfId="9" applyNumberFormat="1" applyFont="1" applyFill="1" applyBorder="1" applyAlignment="1">
      <alignment vertical="top"/>
    </xf>
    <xf numFmtId="3" fontId="8" fillId="0" borderId="12" xfId="0" applyNumberFormat="1" applyFont="1" applyBorder="1" applyAlignment="1">
      <alignment vertical="top" wrapText="1"/>
    </xf>
    <xf numFmtId="3" fontId="8" fillId="0" borderId="12" xfId="9" applyNumberFormat="1" applyFont="1" applyBorder="1" applyAlignment="1">
      <alignment vertical="top" wrapText="1"/>
    </xf>
    <xf numFmtId="3" fontId="8" fillId="0" borderId="15" xfId="0" applyNumberFormat="1" applyFont="1" applyBorder="1" applyAlignment="1">
      <alignment vertical="top" wrapText="1"/>
    </xf>
    <xf numFmtId="3" fontId="14" fillId="0" borderId="12" xfId="9" applyNumberFormat="1" applyFont="1" applyFill="1" applyBorder="1" applyAlignment="1">
      <alignment horizontal="right" vertical="top" wrapText="1"/>
    </xf>
    <xf numFmtId="3" fontId="7" fillId="0" borderId="34" xfId="0" applyNumberFormat="1" applyFont="1" applyBorder="1" applyAlignment="1">
      <alignment vertical="top"/>
    </xf>
    <xf numFmtId="3" fontId="8" fillId="0" borderId="32" xfId="9" applyNumberFormat="1" applyFont="1" applyFill="1" applyBorder="1" applyAlignment="1">
      <alignment vertical="top" wrapText="1"/>
    </xf>
    <xf numFmtId="3" fontId="7" fillId="0" borderId="12" xfId="0" applyNumberFormat="1" applyFont="1" applyBorder="1" applyAlignment="1">
      <alignment vertical="top" wrapText="1"/>
    </xf>
    <xf numFmtId="3" fontId="7" fillId="0" borderId="12" xfId="9" applyNumberFormat="1" applyFont="1" applyBorder="1" applyAlignment="1">
      <alignment vertical="top" wrapText="1"/>
    </xf>
    <xf numFmtId="3" fontId="7" fillId="0" borderId="34" xfId="9" applyNumberFormat="1" applyFont="1" applyFill="1" applyBorder="1" applyAlignment="1">
      <alignment vertical="top"/>
    </xf>
    <xf numFmtId="3" fontId="8" fillId="0" borderId="34" xfId="9" applyNumberFormat="1" applyFont="1" applyFill="1" applyBorder="1" applyAlignment="1">
      <alignment vertical="top"/>
    </xf>
    <xf numFmtId="3" fontId="7" fillId="0" borderId="60" xfId="9" applyNumberFormat="1" applyFont="1" applyFill="1" applyBorder="1" applyAlignment="1">
      <alignment vertical="top"/>
    </xf>
    <xf numFmtId="3" fontId="7" fillId="0" borderId="20" xfId="9" applyNumberFormat="1" applyFont="1" applyFill="1" applyBorder="1" applyAlignment="1">
      <alignment vertical="top"/>
    </xf>
    <xf numFmtId="3" fontId="7" fillId="0" borderId="37" xfId="9" applyNumberFormat="1" applyFont="1" applyFill="1" applyBorder="1" applyAlignment="1">
      <alignment vertical="top"/>
    </xf>
    <xf numFmtId="3" fontId="7" fillId="0" borderId="1" xfId="0" applyNumberFormat="1" applyFont="1" applyBorder="1" applyAlignment="1">
      <alignment vertical="top"/>
    </xf>
    <xf numFmtId="3" fontId="8" fillId="14" borderId="12" xfId="0" applyNumberFormat="1" applyFont="1" applyFill="1" applyBorder="1" applyAlignment="1">
      <alignment vertical="top"/>
    </xf>
    <xf numFmtId="3" fontId="8" fillId="14" borderId="15" xfId="0" applyNumberFormat="1" applyFont="1" applyFill="1" applyBorder="1" applyAlignment="1">
      <alignment vertical="top"/>
    </xf>
    <xf numFmtId="3" fontId="8" fillId="14" borderId="34" xfId="9" applyNumberFormat="1" applyFont="1" applyFill="1" applyBorder="1" applyAlignment="1">
      <alignment vertical="top"/>
    </xf>
    <xf numFmtId="3" fontId="8" fillId="0" borderId="37" xfId="9" applyNumberFormat="1" applyFont="1" applyFill="1" applyBorder="1" applyAlignment="1">
      <alignment vertical="top"/>
    </xf>
    <xf numFmtId="3" fontId="8" fillId="0" borderId="7" xfId="9" applyNumberFormat="1" applyFont="1" applyFill="1" applyBorder="1" applyAlignment="1">
      <alignment vertical="top"/>
    </xf>
    <xf numFmtId="3" fontId="8" fillId="0" borderId="46" xfId="0" applyNumberFormat="1" applyFont="1" applyBorder="1" applyAlignment="1">
      <alignment vertical="top"/>
    </xf>
    <xf numFmtId="3" fontId="7" fillId="8" borderId="14" xfId="0" applyNumberFormat="1" applyFont="1" applyFill="1" applyBorder="1" applyAlignment="1">
      <alignment vertical="top"/>
    </xf>
    <xf numFmtId="3" fontId="7" fillId="8" borderId="6" xfId="0" applyNumberFormat="1" applyFont="1" applyFill="1" applyBorder="1" applyAlignment="1">
      <alignment vertical="top"/>
    </xf>
    <xf numFmtId="3" fontId="7" fillId="0" borderId="31" xfId="0" applyNumberFormat="1" applyFont="1" applyBorder="1" applyAlignment="1">
      <alignment vertical="top"/>
    </xf>
    <xf numFmtId="3" fontId="7" fillId="0" borderId="4" xfId="0" applyNumberFormat="1" applyFont="1" applyBorder="1" applyAlignment="1">
      <alignment vertical="top"/>
    </xf>
    <xf numFmtId="3" fontId="8" fillId="0" borderId="31" xfId="0" applyNumberFormat="1" applyFont="1" applyBorder="1" applyAlignment="1">
      <alignment vertical="top"/>
    </xf>
    <xf numFmtId="3" fontId="8" fillId="0" borderId="31" xfId="9" applyNumberFormat="1" applyFont="1" applyBorder="1" applyAlignment="1">
      <alignment vertical="top"/>
    </xf>
    <xf numFmtId="3" fontId="8" fillId="0" borderId="4" xfId="0" applyNumberFormat="1" applyFont="1" applyBorder="1" applyAlignment="1">
      <alignment vertical="top"/>
    </xf>
    <xf numFmtId="3" fontId="8" fillId="0" borderId="3" xfId="0" applyNumberFormat="1" applyFont="1" applyBorder="1" applyAlignment="1">
      <alignment vertical="top"/>
    </xf>
    <xf numFmtId="3" fontId="8" fillId="0" borderId="32" xfId="0" applyNumberFormat="1" applyFont="1" applyBorder="1" applyAlignment="1">
      <alignment vertical="top"/>
    </xf>
    <xf numFmtId="3" fontId="8" fillId="0" borderId="33" xfId="0" applyNumberFormat="1" applyFont="1" applyBorder="1" applyAlignment="1">
      <alignment vertical="top"/>
    </xf>
    <xf numFmtId="3" fontId="7" fillId="0" borderId="16" xfId="0" applyNumberFormat="1" applyFont="1" applyBorder="1" applyAlignment="1">
      <alignment vertical="top"/>
    </xf>
    <xf numFmtId="3" fontId="7" fillId="0" borderId="10" xfId="0" applyNumberFormat="1" applyFont="1" applyBorder="1" applyAlignment="1">
      <alignment vertical="top"/>
    </xf>
    <xf numFmtId="3" fontId="8" fillId="0" borderId="38" xfId="9" applyNumberFormat="1" applyFont="1" applyFill="1" applyBorder="1" applyAlignment="1">
      <alignment vertical="top"/>
    </xf>
    <xf numFmtId="3" fontId="7" fillId="9" borderId="31" xfId="0" applyNumberFormat="1" applyFont="1" applyFill="1" applyBorder="1" applyAlignment="1">
      <alignment vertical="top"/>
    </xf>
    <xf numFmtId="3" fontId="8" fillId="0" borderId="4" xfId="9" applyNumberFormat="1" applyFont="1" applyBorder="1" applyAlignment="1">
      <alignment vertical="top"/>
    </xf>
    <xf numFmtId="3" fontId="8" fillId="0" borderId="3" xfId="9" applyNumberFormat="1" applyFont="1" applyBorder="1" applyAlignment="1">
      <alignment vertical="top"/>
    </xf>
    <xf numFmtId="3" fontId="8" fillId="0" borderId="32" xfId="9" applyNumberFormat="1" applyFont="1" applyBorder="1" applyAlignment="1">
      <alignment vertical="top"/>
    </xf>
    <xf numFmtId="3" fontId="8" fillId="0" borderId="33" xfId="9" applyNumberFormat="1" applyFont="1" applyBorder="1" applyAlignment="1">
      <alignment vertical="top"/>
    </xf>
    <xf numFmtId="3" fontId="8" fillId="0" borderId="5" xfId="0" applyNumberFormat="1" applyFont="1" applyBorder="1" applyAlignment="1">
      <alignment vertical="top"/>
    </xf>
    <xf numFmtId="3" fontId="8" fillId="0" borderId="56" xfId="9" applyNumberFormat="1" applyFont="1" applyBorder="1" applyAlignment="1">
      <alignment vertical="top"/>
    </xf>
    <xf numFmtId="3" fontId="8" fillId="0" borderId="53" xfId="0" applyNumberFormat="1" applyFont="1" applyBorder="1" applyAlignment="1">
      <alignment vertical="top"/>
    </xf>
    <xf numFmtId="3" fontId="8" fillId="0" borderId="56" xfId="0" applyNumberFormat="1" applyFont="1" applyBorder="1" applyAlignment="1">
      <alignment vertical="top"/>
    </xf>
    <xf numFmtId="3" fontId="8" fillId="0" borderId="62" xfId="9" applyNumberFormat="1" applyFont="1" applyBorder="1" applyAlignment="1">
      <alignment vertical="top"/>
    </xf>
    <xf numFmtId="3" fontId="8" fillId="0" borderId="15" xfId="9" applyNumberFormat="1" applyFont="1" applyBorder="1" applyAlignment="1">
      <alignment vertical="top"/>
    </xf>
    <xf numFmtId="3" fontId="7" fillId="0" borderId="5" xfId="0" applyNumberFormat="1" applyFont="1" applyBorder="1" applyAlignment="1">
      <alignment vertical="top"/>
    </xf>
    <xf numFmtId="3" fontId="8" fillId="0" borderId="1" xfId="0" applyNumberFormat="1" applyFont="1" applyBorder="1" applyAlignment="1">
      <alignment vertical="top"/>
    </xf>
    <xf numFmtId="3" fontId="8" fillId="0" borderId="34" xfId="9" applyNumberFormat="1" applyFont="1" applyBorder="1" applyAlignment="1">
      <alignment vertical="top"/>
    </xf>
    <xf numFmtId="3" fontId="8" fillId="0" borderId="5" xfId="9" applyNumberFormat="1" applyFont="1" applyBorder="1" applyAlignment="1">
      <alignment vertical="top"/>
    </xf>
    <xf numFmtId="3" fontId="7" fillId="0" borderId="35" xfId="0" applyNumberFormat="1" applyFont="1" applyBorder="1" applyAlignment="1">
      <alignment vertical="top"/>
    </xf>
    <xf numFmtId="3" fontId="7" fillId="0" borderId="8" xfId="0" applyNumberFormat="1" applyFont="1" applyBorder="1" applyAlignment="1">
      <alignment vertical="top"/>
    </xf>
    <xf numFmtId="3" fontId="8" fillId="0" borderId="16" xfId="0" applyNumberFormat="1" applyFont="1" applyBorder="1" applyAlignment="1">
      <alignment vertical="top" wrapText="1"/>
    </xf>
    <xf numFmtId="3" fontId="8" fillId="0" borderId="16" xfId="9" applyNumberFormat="1" applyFont="1" applyBorder="1" applyAlignment="1">
      <alignment vertical="top" wrapText="1"/>
    </xf>
    <xf numFmtId="3" fontId="8" fillId="0" borderId="10" xfId="9" applyNumberFormat="1" applyFont="1" applyBorder="1" applyAlignment="1">
      <alignment vertical="top" wrapText="1"/>
    </xf>
    <xf numFmtId="3" fontId="8" fillId="0" borderId="9" xfId="9" applyNumberFormat="1" applyFont="1" applyBorder="1" applyAlignment="1">
      <alignment vertical="top" wrapText="1"/>
    </xf>
    <xf numFmtId="3" fontId="8" fillId="0" borderId="40" xfId="9" applyNumberFormat="1" applyFont="1" applyBorder="1" applyAlignment="1">
      <alignment vertical="top" wrapText="1"/>
    </xf>
    <xf numFmtId="3" fontId="8" fillId="0" borderId="36" xfId="9" applyNumberFormat="1" applyFont="1" applyFill="1" applyBorder="1" applyAlignment="1">
      <alignment vertical="top" wrapText="1"/>
    </xf>
    <xf numFmtId="3" fontId="8" fillId="0" borderId="5" xfId="9" applyNumberFormat="1" applyFont="1" applyBorder="1" applyAlignment="1">
      <alignment vertical="top" wrapText="1"/>
    </xf>
    <xf numFmtId="3" fontId="8" fillId="0" borderId="0" xfId="9" applyNumberFormat="1" applyFont="1" applyBorder="1" applyAlignment="1">
      <alignment vertical="top" wrapText="1"/>
    </xf>
    <xf numFmtId="3" fontId="7" fillId="0" borderId="5" xfId="9" applyNumberFormat="1" applyFont="1" applyBorder="1" applyAlignment="1">
      <alignment vertical="top" wrapText="1"/>
    </xf>
    <xf numFmtId="3" fontId="7" fillId="9" borderId="6" xfId="0" applyNumberFormat="1" applyFont="1" applyFill="1" applyBorder="1" applyAlignment="1">
      <alignment vertical="top"/>
    </xf>
    <xf numFmtId="3" fontId="7" fillId="0" borderId="6" xfId="0" applyNumberFormat="1" applyFont="1" applyBorder="1" applyAlignment="1">
      <alignment vertical="top"/>
    </xf>
    <xf numFmtId="3" fontId="7" fillId="0" borderId="54" xfId="0" applyNumberFormat="1" applyFont="1" applyBorder="1" applyAlignment="1">
      <alignment vertical="top"/>
    </xf>
    <xf numFmtId="169" fontId="8" fillId="0" borderId="37" xfId="9" applyNumberFormat="1" applyFont="1" applyFill="1" applyBorder="1" applyAlignment="1">
      <alignment vertical="top" wrapText="1"/>
    </xf>
    <xf numFmtId="0" fontId="11" fillId="8" borderId="18" xfId="1" applyFont="1" applyFill="1" applyBorder="1" applyAlignment="1">
      <alignment horizontal="center" vertical="top"/>
    </xf>
    <xf numFmtId="0" fontId="7" fillId="0" borderId="54" xfId="1" applyFont="1" applyFill="1" applyBorder="1" applyAlignment="1">
      <alignment horizontal="center" vertical="top" wrapText="1"/>
    </xf>
    <xf numFmtId="0" fontId="8" fillId="0" borderId="53" xfId="1" applyFont="1" applyFill="1" applyBorder="1" applyAlignment="1">
      <alignment horizontal="right" vertical="top" wrapText="1"/>
    </xf>
    <xf numFmtId="166" fontId="8" fillId="0" borderId="53" xfId="9" applyNumberFormat="1" applyFont="1" applyFill="1" applyBorder="1" applyAlignment="1">
      <alignment horizontal="right" vertical="top" wrapText="1"/>
    </xf>
    <xf numFmtId="166" fontId="7" fillId="8" borderId="64" xfId="1" applyNumberFormat="1" applyFont="1" applyFill="1" applyBorder="1" applyAlignment="1">
      <alignment horizontal="right" vertical="top" wrapText="1"/>
    </xf>
    <xf numFmtId="166" fontId="7" fillId="0" borderId="53" xfId="9" applyNumberFormat="1" applyFont="1" applyFill="1" applyBorder="1" applyAlignment="1">
      <alignment horizontal="right" vertical="top" wrapText="1"/>
    </xf>
    <xf numFmtId="0" fontId="8" fillId="14" borderId="33" xfId="0" applyFont="1" applyFill="1" applyBorder="1" applyAlignment="1">
      <alignment vertical="top" wrapText="1"/>
    </xf>
    <xf numFmtId="0" fontId="8" fillId="14" borderId="31" xfId="0" applyFont="1" applyFill="1" applyBorder="1" applyAlignment="1">
      <alignment vertical="top" wrapText="1"/>
    </xf>
    <xf numFmtId="14" fontId="8" fillId="14" borderId="31" xfId="0" applyNumberFormat="1" applyFont="1" applyFill="1" applyBorder="1" applyAlignment="1">
      <alignment vertical="top" wrapText="1"/>
    </xf>
    <xf numFmtId="3" fontId="8" fillId="14" borderId="31" xfId="0" applyNumberFormat="1" applyFont="1" applyFill="1" applyBorder="1" applyAlignment="1">
      <alignment vertical="top" wrapText="1"/>
    </xf>
    <xf numFmtId="3" fontId="8" fillId="14" borderId="31" xfId="9" applyNumberFormat="1" applyFont="1" applyFill="1" applyBorder="1" applyAlignment="1">
      <alignment vertical="top" wrapText="1"/>
    </xf>
    <xf numFmtId="3" fontId="8" fillId="14" borderId="4" xfId="0" applyNumberFormat="1" applyFont="1" applyFill="1" applyBorder="1" applyAlignment="1">
      <alignment vertical="top" wrapText="1"/>
    </xf>
    <xf numFmtId="3" fontId="8" fillId="0" borderId="4" xfId="9" applyNumberFormat="1" applyFont="1" applyFill="1" applyBorder="1" applyAlignment="1">
      <alignment vertical="top"/>
    </xf>
    <xf numFmtId="0" fontId="8" fillId="0" borderId="4" xfId="0" applyFont="1" applyFill="1" applyBorder="1" applyAlignment="1">
      <alignment vertical="top"/>
    </xf>
    <xf numFmtId="0" fontId="7" fillId="0" borderId="33" xfId="0" applyFont="1" applyFill="1" applyBorder="1" applyAlignment="1">
      <alignment vertical="top" wrapText="1"/>
    </xf>
    <xf numFmtId="0" fontId="7" fillId="0" borderId="32" xfId="0" applyFont="1" applyFill="1" applyBorder="1" applyAlignment="1">
      <alignment vertical="top" wrapText="1"/>
    </xf>
    <xf numFmtId="0" fontId="8" fillId="0" borderId="33" xfId="0" applyFont="1" applyFill="1" applyBorder="1" applyAlignment="1">
      <alignment vertical="top" wrapText="1"/>
    </xf>
    <xf numFmtId="0" fontId="8" fillId="0" borderId="31" xfId="0" applyFont="1" applyFill="1" applyBorder="1" applyAlignment="1">
      <alignment vertical="top" wrapText="1"/>
    </xf>
    <xf numFmtId="14" fontId="8" fillId="0" borderId="31" xfId="0" applyNumberFormat="1" applyFont="1" applyFill="1" applyBorder="1" applyAlignment="1">
      <alignment vertical="top" wrapText="1"/>
    </xf>
    <xf numFmtId="49" fontId="8" fillId="0" borderId="31" xfId="0" applyNumberFormat="1" applyFont="1" applyFill="1" applyBorder="1" applyAlignment="1">
      <alignment vertical="top" wrapText="1"/>
    </xf>
    <xf numFmtId="0" fontId="8" fillId="0" borderId="31" xfId="0" applyFont="1" applyFill="1" applyBorder="1" applyAlignment="1">
      <alignment vertical="top"/>
    </xf>
    <xf numFmtId="3" fontId="8" fillId="0" borderId="31" xfId="0" applyNumberFormat="1" applyFont="1" applyFill="1" applyBorder="1" applyAlignment="1">
      <alignment vertical="top"/>
    </xf>
    <xf numFmtId="3" fontId="8" fillId="0" borderId="3" xfId="0" applyNumberFormat="1" applyFont="1" applyFill="1" applyBorder="1" applyAlignment="1">
      <alignment vertical="top"/>
    </xf>
    <xf numFmtId="3" fontId="8" fillId="0" borderId="32" xfId="0" applyNumberFormat="1" applyFont="1" applyFill="1" applyBorder="1" applyAlignment="1">
      <alignment vertical="top"/>
    </xf>
    <xf numFmtId="167" fontId="8" fillId="0" borderId="0" xfId="0" applyNumberFormat="1" applyFont="1" applyFill="1" applyAlignment="1">
      <alignment vertical="top"/>
    </xf>
    <xf numFmtId="0" fontId="8" fillId="0" borderId="0" xfId="0" applyFont="1" applyFill="1" applyAlignment="1">
      <alignment vertical="top"/>
    </xf>
    <xf numFmtId="0" fontId="8" fillId="0" borderId="33" xfId="0" applyFont="1" applyFill="1" applyBorder="1" applyAlignment="1">
      <alignment vertical="top"/>
    </xf>
    <xf numFmtId="14" fontId="8" fillId="0" borderId="31" xfId="0" applyNumberFormat="1" applyFont="1" applyFill="1" applyBorder="1" applyAlignment="1">
      <alignment vertical="top"/>
    </xf>
    <xf numFmtId="3" fontId="8" fillId="0" borderId="4" xfId="0" applyNumberFormat="1" applyFont="1" applyFill="1" applyBorder="1" applyAlignment="1">
      <alignment vertical="top"/>
    </xf>
    <xf numFmtId="0" fontId="7" fillId="0" borderId="8" xfId="0" applyFont="1" applyBorder="1" applyAlignment="1">
      <alignment vertical="top" wrapText="1"/>
    </xf>
    <xf numFmtId="0" fontId="8" fillId="0" borderId="7" xfId="0" applyFont="1" applyBorder="1" applyAlignment="1">
      <alignment vertical="top"/>
    </xf>
    <xf numFmtId="0" fontId="8" fillId="0" borderId="35" xfId="0" applyFont="1" applyBorder="1" applyAlignment="1">
      <alignment vertical="top" wrapText="1"/>
    </xf>
    <xf numFmtId="14" fontId="8" fillId="0" borderId="35" xfId="0" applyNumberFormat="1" applyFont="1" applyBorder="1" applyAlignment="1">
      <alignment vertical="top" wrapText="1"/>
    </xf>
    <xf numFmtId="0" fontId="8" fillId="0" borderId="35" xfId="2" applyFont="1" applyFill="1" applyBorder="1" applyAlignment="1">
      <alignment horizontal="left" vertical="top" wrapText="1"/>
    </xf>
    <xf numFmtId="166" fontId="7" fillId="0" borderId="37" xfId="9" applyNumberFormat="1" applyFont="1" applyFill="1" applyBorder="1" applyAlignment="1">
      <alignment vertical="top"/>
    </xf>
    <xf numFmtId="166" fontId="8" fillId="14" borderId="34" xfId="9" applyNumberFormat="1" applyFont="1" applyFill="1" applyBorder="1" applyAlignment="1">
      <alignment vertical="top"/>
    </xf>
    <xf numFmtId="166" fontId="8" fillId="0" borderId="37" xfId="9" applyNumberFormat="1" applyFont="1" applyFill="1" applyBorder="1" applyAlignment="1">
      <alignment vertical="top"/>
    </xf>
    <xf numFmtId="166" fontId="8" fillId="0" borderId="56" xfId="9" applyNumberFormat="1" applyFont="1" applyFill="1" applyBorder="1" applyAlignment="1">
      <alignment horizontal="right" vertical="top" wrapText="1"/>
    </xf>
    <xf numFmtId="3" fontId="7" fillId="0" borderId="12" xfId="1" applyNumberFormat="1" applyFont="1" applyFill="1" applyBorder="1" applyAlignment="1">
      <alignment horizontal="right" vertical="top" wrapText="1"/>
    </xf>
    <xf numFmtId="0" fontId="8" fillId="14" borderId="12" xfId="1" applyFont="1" applyFill="1" applyBorder="1" applyAlignment="1">
      <alignment horizontal="right" vertical="top" wrapText="1"/>
    </xf>
    <xf numFmtId="3" fontId="7" fillId="0" borderId="0" xfId="0" applyNumberFormat="1" applyFont="1" applyAlignment="1">
      <alignment vertical="top"/>
    </xf>
    <xf numFmtId="166" fontId="8" fillId="0" borderId="34" xfId="9" applyNumberFormat="1" applyFont="1" applyFill="1" applyBorder="1" applyAlignment="1">
      <alignment horizontal="right" vertical="top" wrapText="1"/>
    </xf>
    <xf numFmtId="3" fontId="7" fillId="0" borderId="42" xfId="9" applyNumberFormat="1" applyFont="1" applyFill="1" applyBorder="1" applyAlignment="1">
      <alignment vertical="top"/>
    </xf>
    <xf numFmtId="3" fontId="7" fillId="0" borderId="61" xfId="1" applyNumberFormat="1" applyFont="1" applyFill="1" applyBorder="1" applyAlignment="1">
      <alignment horizontal="right" vertical="top" wrapText="1"/>
    </xf>
    <xf numFmtId="168" fontId="7" fillId="0" borderId="12" xfId="1" applyNumberFormat="1" applyFont="1" applyFill="1" applyBorder="1" applyAlignment="1">
      <alignment horizontal="right" vertical="top" wrapText="1"/>
    </xf>
    <xf numFmtId="0" fontId="7" fillId="0" borderId="12" xfId="1" applyFont="1" applyFill="1" applyBorder="1" applyAlignment="1">
      <alignment horizontal="right" vertical="top" wrapText="1"/>
    </xf>
    <xf numFmtId="0" fontId="7" fillId="0" borderId="35" xfId="1" applyFont="1" applyFill="1" applyBorder="1" applyAlignment="1">
      <alignment horizontal="right" vertical="top" wrapText="1"/>
    </xf>
    <xf numFmtId="0" fontId="8" fillId="0" borderId="16" xfId="1" applyFont="1" applyFill="1" applyBorder="1" applyAlignment="1">
      <alignment horizontal="right" vertical="top" wrapText="1"/>
    </xf>
    <xf numFmtId="0" fontId="7" fillId="8" borderId="14" xfId="1" applyFont="1" applyFill="1" applyBorder="1" applyAlignment="1">
      <alignment horizontal="right" vertical="top" wrapText="1"/>
    </xf>
    <xf numFmtId="0" fontId="7" fillId="0" borderId="31" xfId="1" applyFont="1" applyFill="1" applyBorder="1" applyAlignment="1">
      <alignment horizontal="right" vertical="top" wrapText="1"/>
    </xf>
    <xf numFmtId="0" fontId="8" fillId="0" borderId="31" xfId="1" applyFont="1" applyFill="1" applyBorder="1" applyAlignment="1">
      <alignment horizontal="right" vertical="top" wrapText="1"/>
    </xf>
    <xf numFmtId="0" fontId="7" fillId="0" borderId="16" xfId="1" applyFont="1" applyFill="1" applyBorder="1" applyAlignment="1">
      <alignment horizontal="right" vertical="top" wrapText="1"/>
    </xf>
    <xf numFmtId="0" fontId="7" fillId="9" borderId="31" xfId="1" applyFont="1" applyFill="1" applyBorder="1" applyAlignment="1">
      <alignment horizontal="right" vertical="top" wrapText="1"/>
    </xf>
    <xf numFmtId="0" fontId="7" fillId="0" borderId="14" xfId="1" applyFont="1" applyFill="1" applyBorder="1" applyAlignment="1">
      <alignment horizontal="right" vertical="top" wrapText="1"/>
    </xf>
    <xf numFmtId="166" fontId="7" fillId="10" borderId="35" xfId="9" applyNumberFormat="1" applyFont="1" applyFill="1" applyBorder="1" applyAlignment="1">
      <alignment horizontal="center" vertical="top" wrapText="1"/>
    </xf>
    <xf numFmtId="3" fontId="8" fillId="0" borderId="12" xfId="1" applyNumberFormat="1" applyFont="1" applyFill="1" applyBorder="1" applyAlignment="1">
      <alignment horizontal="right" vertical="top" wrapText="1"/>
    </xf>
    <xf numFmtId="0" fontId="8" fillId="0" borderId="12" xfId="0" applyFont="1" applyBorder="1" applyAlignment="1">
      <alignment horizontal="right" vertical="top"/>
    </xf>
    <xf numFmtId="166" fontId="8" fillId="0" borderId="12" xfId="9" applyNumberFormat="1" applyFont="1" applyFill="1" applyBorder="1" applyAlignment="1">
      <alignment horizontal="right" vertical="top"/>
    </xf>
    <xf numFmtId="166" fontId="7" fillId="10" borderId="12" xfId="9" applyNumberFormat="1" applyFont="1" applyFill="1" applyBorder="1" applyAlignment="1">
      <alignment vertical="top" wrapText="1"/>
    </xf>
    <xf numFmtId="3" fontId="7" fillId="8" borderId="2" xfId="9" applyNumberFormat="1" applyFont="1" applyFill="1" applyBorder="1" applyAlignment="1">
      <alignment vertical="top"/>
    </xf>
    <xf numFmtId="0" fontId="7" fillId="8" borderId="41" xfId="0" applyFont="1" applyFill="1" applyBorder="1" applyAlignment="1">
      <alignment vertical="top" wrapText="1"/>
    </xf>
    <xf numFmtId="0" fontId="7" fillId="8" borderId="42" xfId="0" applyFont="1" applyFill="1" applyBorder="1" applyAlignment="1">
      <alignment vertical="top"/>
    </xf>
    <xf numFmtId="3" fontId="7" fillId="0" borderId="10" xfId="9" applyNumberFormat="1" applyFont="1" applyFill="1" applyBorder="1" applyAlignment="1">
      <alignment vertical="top"/>
    </xf>
    <xf numFmtId="3" fontId="7" fillId="0" borderId="40" xfId="9" applyNumberFormat="1" applyFont="1" applyFill="1" applyBorder="1" applyAlignment="1">
      <alignment vertical="top"/>
    </xf>
    <xf numFmtId="3" fontId="8" fillId="0" borderId="40" xfId="9" applyNumberFormat="1" applyFont="1" applyFill="1" applyBorder="1" applyAlignment="1">
      <alignment vertical="top"/>
    </xf>
    <xf numFmtId="166" fontId="7" fillId="8" borderId="6" xfId="9" applyNumberFormat="1" applyFont="1" applyFill="1" applyBorder="1" applyAlignment="1">
      <alignment vertical="top" wrapText="1"/>
    </xf>
    <xf numFmtId="166" fontId="8" fillId="0" borderId="65" xfId="9" applyNumberFormat="1" applyFont="1" applyFill="1" applyBorder="1" applyAlignment="1">
      <alignment horizontal="right" vertical="top" wrapText="1"/>
    </xf>
    <xf numFmtId="0" fontId="7" fillId="0" borderId="35" xfId="0" applyFont="1" applyBorder="1" applyAlignment="1">
      <alignment vertical="top" wrapText="1"/>
    </xf>
    <xf numFmtId="3" fontId="8" fillId="0" borderId="35" xfId="0" applyNumberFormat="1" applyFont="1" applyBorder="1" applyAlignment="1">
      <alignment vertical="top"/>
    </xf>
    <xf numFmtId="166" fontId="7" fillId="8" borderId="14" xfId="9" applyNumberFormat="1" applyFont="1" applyFill="1" applyBorder="1" applyAlignment="1">
      <alignment vertical="top" wrapText="1"/>
    </xf>
    <xf numFmtId="166" fontId="8" fillId="0" borderId="12" xfId="9" applyNumberFormat="1" applyFont="1" applyFill="1" applyBorder="1" applyAlignment="1">
      <alignment horizontal="right" vertical="top" wrapText="1"/>
    </xf>
    <xf numFmtId="3" fontId="8" fillId="0" borderId="5" xfId="9" applyNumberFormat="1" applyFont="1" applyFill="1" applyBorder="1" applyAlignment="1">
      <alignment vertical="top"/>
    </xf>
    <xf numFmtId="167" fontId="8" fillId="0" borderId="0" xfId="0" applyNumberFormat="1" applyFont="1" applyBorder="1" applyAlignment="1">
      <alignment vertical="top"/>
    </xf>
    <xf numFmtId="0" fontId="8" fillId="0" borderId="15" xfId="1" applyFont="1" applyFill="1" applyBorder="1" applyAlignment="1">
      <alignment horizontal="right" vertical="top" wrapText="1"/>
    </xf>
    <xf numFmtId="166" fontId="7" fillId="0" borderId="12" xfId="9" applyNumberFormat="1" applyFont="1" applyBorder="1" applyAlignment="1">
      <alignment vertical="top"/>
    </xf>
    <xf numFmtId="0" fontId="7" fillId="0" borderId="12" xfId="0" applyFont="1" applyBorder="1" applyAlignment="1">
      <alignment horizontal="right" vertical="top"/>
    </xf>
    <xf numFmtId="167" fontId="7" fillId="0" borderId="12" xfId="0" applyNumberFormat="1" applyFont="1" applyBorder="1" applyAlignment="1">
      <alignment vertical="top"/>
    </xf>
    <xf numFmtId="166" fontId="7" fillId="0" borderId="12" xfId="0" applyNumberFormat="1" applyFont="1" applyBorder="1" applyAlignment="1">
      <alignment vertical="top"/>
    </xf>
    <xf numFmtId="166" fontId="0" fillId="0" borderId="0" xfId="9" applyNumberFormat="1" applyFont="1"/>
    <xf numFmtId="3" fontId="8" fillId="0" borderId="16" xfId="9" applyNumberFormat="1" applyFont="1" applyBorder="1" applyAlignment="1">
      <alignment horizontal="right" vertical="top" wrapText="1"/>
    </xf>
    <xf numFmtId="3" fontId="7" fillId="0" borderId="12" xfId="9" applyNumberFormat="1" applyFont="1" applyFill="1" applyBorder="1" applyAlignment="1">
      <alignment horizontal="right" vertical="top" wrapText="1"/>
    </xf>
    <xf numFmtId="3" fontId="8" fillId="0" borderId="10" xfId="9" applyNumberFormat="1" applyFont="1" applyFill="1" applyBorder="1" applyAlignment="1">
      <alignment vertical="top" wrapText="1"/>
    </xf>
    <xf numFmtId="166" fontId="7" fillId="0" borderId="66" xfId="9" applyNumberFormat="1" applyFont="1" applyFill="1" applyBorder="1" applyAlignment="1">
      <alignment vertical="top"/>
    </xf>
    <xf numFmtId="3" fontId="7" fillId="0" borderId="9" xfId="2" applyNumberFormat="1" applyFont="1" applyFill="1" applyBorder="1" applyAlignment="1">
      <alignment vertical="top" wrapText="1"/>
    </xf>
    <xf numFmtId="3" fontId="8" fillId="0" borderId="1" xfId="9" applyNumberFormat="1" applyFont="1" applyBorder="1" applyAlignment="1">
      <alignment vertical="top" wrapText="1"/>
    </xf>
    <xf numFmtId="3" fontId="8" fillId="0" borderId="53" xfId="9" applyNumberFormat="1" applyFont="1" applyBorder="1" applyAlignment="1">
      <alignment vertical="top" wrapText="1"/>
    </xf>
    <xf numFmtId="3" fontId="8" fillId="0" borderId="9" xfId="0" applyNumberFormat="1" applyFont="1" applyBorder="1" applyAlignment="1">
      <alignment vertical="top"/>
    </xf>
    <xf numFmtId="3" fontId="8" fillId="0" borderId="38" xfId="0" applyNumberFormat="1" applyFont="1" applyBorder="1" applyAlignment="1">
      <alignment vertical="top"/>
    </xf>
    <xf numFmtId="0" fontId="8" fillId="0" borderId="7" xfId="1" applyFont="1" applyFill="1" applyBorder="1" applyAlignment="1">
      <alignment vertical="top" wrapText="1"/>
    </xf>
    <xf numFmtId="3" fontId="8" fillId="0" borderId="35" xfId="1" applyNumberFormat="1" applyFont="1" applyFill="1" applyBorder="1" applyAlignment="1">
      <alignment vertical="top" wrapText="1"/>
    </xf>
    <xf numFmtId="166" fontId="8" fillId="0" borderId="35" xfId="1" applyNumberFormat="1" applyFont="1" applyFill="1" applyBorder="1" applyAlignment="1">
      <alignment vertical="top" wrapText="1"/>
    </xf>
    <xf numFmtId="0" fontId="8" fillId="0" borderId="3" xfId="1" applyFont="1" applyFill="1" applyBorder="1" applyAlignment="1">
      <alignment vertical="top" wrapText="1"/>
    </xf>
    <xf numFmtId="9" fontId="8" fillId="0" borderId="31" xfId="1" applyNumberFormat="1" applyFont="1" applyFill="1" applyBorder="1" applyAlignment="1">
      <alignment vertical="top" wrapText="1"/>
    </xf>
    <xf numFmtId="166" fontId="8" fillId="0" borderId="31" xfId="9" applyNumberFormat="1" applyFont="1" applyFill="1" applyBorder="1" applyAlignment="1">
      <alignment vertical="top" wrapText="1"/>
    </xf>
    <xf numFmtId="166" fontId="8" fillId="0" borderId="4" xfId="9" applyNumberFormat="1" applyFont="1" applyFill="1" applyBorder="1" applyAlignment="1">
      <alignment vertical="top" wrapText="1"/>
    </xf>
    <xf numFmtId="3" fontId="8" fillId="0" borderId="31" xfId="1" applyNumberFormat="1" applyFont="1" applyFill="1" applyBorder="1" applyAlignment="1">
      <alignment vertical="top" wrapText="1"/>
    </xf>
    <xf numFmtId="166" fontId="8" fillId="0" borderId="31" xfId="1" applyNumberFormat="1" applyFont="1" applyFill="1" applyBorder="1" applyAlignment="1">
      <alignment vertical="top" wrapText="1"/>
    </xf>
    <xf numFmtId="0" fontId="8" fillId="0" borderId="3" xfId="0" applyFont="1" applyBorder="1" applyAlignment="1">
      <alignment vertical="top" wrapText="1"/>
    </xf>
    <xf numFmtId="3" fontId="8" fillId="0" borderId="31" xfId="0" applyNumberFormat="1" applyFont="1" applyBorder="1" applyAlignment="1">
      <alignment vertical="top" wrapText="1"/>
    </xf>
    <xf numFmtId="3" fontId="8" fillId="0" borderId="31" xfId="9" applyNumberFormat="1" applyFont="1" applyBorder="1" applyAlignment="1">
      <alignment vertical="top" wrapText="1"/>
    </xf>
    <xf numFmtId="3" fontId="8" fillId="0" borderId="4" xfId="9" applyNumberFormat="1" applyFont="1" applyBorder="1" applyAlignment="1">
      <alignment vertical="top" wrapText="1"/>
    </xf>
    <xf numFmtId="3" fontId="8" fillId="0" borderId="3" xfId="9" applyNumberFormat="1" applyFont="1" applyBorder="1" applyAlignment="1">
      <alignment vertical="top" wrapText="1"/>
    </xf>
    <xf numFmtId="3" fontId="8" fillId="0" borderId="56" xfId="9" applyNumberFormat="1" applyFont="1" applyBorder="1" applyAlignment="1">
      <alignment vertical="top" wrapText="1"/>
    </xf>
    <xf numFmtId="167" fontId="8" fillId="0" borderId="0" xfId="0" applyNumberFormat="1" applyFont="1" applyBorder="1" applyAlignment="1">
      <alignment vertical="top" wrapText="1"/>
    </xf>
    <xf numFmtId="0" fontId="7" fillId="8" borderId="47" xfId="1" applyFont="1" applyFill="1" applyBorder="1" applyAlignment="1">
      <alignment vertical="top" wrapText="1"/>
    </xf>
    <xf numFmtId="3" fontId="7" fillId="8" borderId="47" xfId="1" applyNumberFormat="1" applyFont="1" applyFill="1" applyBorder="1" applyAlignment="1">
      <alignment vertical="top" wrapText="1"/>
    </xf>
    <xf numFmtId="3" fontId="7" fillId="8" borderId="48" xfId="1" applyNumberFormat="1" applyFont="1" applyFill="1" applyBorder="1" applyAlignment="1">
      <alignment vertical="top" wrapText="1"/>
    </xf>
    <xf numFmtId="0" fontId="7" fillId="8" borderId="48" xfId="1" applyFont="1" applyFill="1" applyBorder="1" applyAlignment="1">
      <alignment vertical="top" wrapText="1"/>
    </xf>
    <xf numFmtId="0" fontId="11" fillId="8" borderId="18" xfId="1" applyFont="1" applyFill="1" applyBorder="1" applyAlignment="1">
      <alignment vertical="top"/>
    </xf>
    <xf numFmtId="0" fontId="11" fillId="8" borderId="28" xfId="1" applyFont="1" applyFill="1" applyBorder="1" applyAlignment="1">
      <alignment vertical="top"/>
    </xf>
    <xf numFmtId="166" fontId="7" fillId="16" borderId="34" xfId="9" applyNumberFormat="1" applyFont="1" applyFill="1" applyBorder="1" applyAlignment="1">
      <alignment vertical="top" wrapText="1"/>
    </xf>
    <xf numFmtId="166" fontId="7" fillId="16" borderId="37" xfId="9" applyNumberFormat="1" applyFont="1" applyFill="1" applyBorder="1" applyAlignment="1">
      <alignment horizontal="center" vertical="top" wrapText="1"/>
    </xf>
    <xf numFmtId="166" fontId="11" fillId="16" borderId="51" xfId="9" applyNumberFormat="1" applyFont="1" applyFill="1" applyBorder="1" applyAlignment="1">
      <alignment vertical="center"/>
    </xf>
    <xf numFmtId="166" fontId="11" fillId="16" borderId="52" xfId="9" applyNumberFormat="1" applyFont="1" applyFill="1" applyBorder="1" applyAlignment="1">
      <alignment vertical="center"/>
    </xf>
    <xf numFmtId="166" fontId="11" fillId="16" borderId="54" xfId="9" applyNumberFormat="1" applyFont="1" applyFill="1" applyBorder="1" applyAlignment="1">
      <alignment horizontal="center" vertical="top"/>
    </xf>
    <xf numFmtId="4" fontId="8" fillId="0" borderId="12" xfId="0" applyNumberFormat="1" applyFont="1" applyBorder="1" applyAlignment="1">
      <alignment vertical="top" wrapText="1"/>
    </xf>
    <xf numFmtId="0" fontId="8" fillId="0" borderId="40" xfId="1" applyFont="1" applyFill="1" applyBorder="1" applyAlignment="1">
      <alignment vertical="top" wrapText="1"/>
    </xf>
    <xf numFmtId="166" fontId="8" fillId="0" borderId="16" xfId="9" applyNumberFormat="1" applyFont="1" applyFill="1" applyBorder="1" applyAlignment="1">
      <alignment horizontal="right" vertical="top" wrapText="1"/>
    </xf>
    <xf numFmtId="166" fontId="7" fillId="0" borderId="12" xfId="9" applyNumberFormat="1" applyFont="1" applyFill="1" applyBorder="1" applyAlignment="1">
      <alignment horizontal="right" vertical="top" wrapText="1"/>
    </xf>
    <xf numFmtId="49" fontId="14" fillId="0" borderId="34" xfId="1" applyNumberFormat="1" applyFont="1" applyFill="1" applyBorder="1" applyAlignment="1">
      <alignment vertical="top" wrapText="1"/>
    </xf>
    <xf numFmtId="0" fontId="14" fillId="0" borderId="12" xfId="0" applyFont="1" applyFill="1" applyBorder="1" applyAlignment="1">
      <alignment vertical="top" wrapText="1"/>
    </xf>
    <xf numFmtId="3" fontId="8" fillId="0" borderId="8" xfId="9" applyNumberFormat="1" applyFont="1" applyFill="1" applyBorder="1" applyAlignment="1">
      <alignment vertical="top"/>
    </xf>
    <xf numFmtId="3" fontId="8" fillId="0" borderId="53" xfId="9" applyNumberFormat="1" applyFont="1" applyFill="1" applyBorder="1" applyAlignment="1">
      <alignment vertical="top"/>
    </xf>
    <xf numFmtId="3" fontId="8" fillId="0" borderId="56" xfId="9" applyNumberFormat="1" applyFont="1" applyFill="1" applyBorder="1" applyAlignment="1">
      <alignment vertical="top"/>
    </xf>
    <xf numFmtId="3" fontId="7" fillId="8" borderId="42" xfId="2" applyNumberFormat="1" applyFont="1" applyFill="1" applyBorder="1" applyAlignment="1">
      <alignment vertical="top" wrapText="1"/>
    </xf>
    <xf numFmtId="3" fontId="8" fillId="0" borderId="10" xfId="0" applyNumberFormat="1" applyFont="1" applyBorder="1" applyAlignment="1">
      <alignment vertical="top"/>
    </xf>
    <xf numFmtId="3" fontId="7" fillId="0" borderId="44" xfId="9" applyNumberFormat="1" applyFont="1" applyFill="1" applyBorder="1" applyAlignment="1">
      <alignment vertical="top"/>
    </xf>
    <xf numFmtId="3" fontId="12" fillId="0" borderId="5" xfId="0" applyNumberFormat="1" applyFont="1" applyBorder="1" applyAlignment="1">
      <alignment vertical="top"/>
    </xf>
    <xf numFmtId="3" fontId="7" fillId="0" borderId="5" xfId="2" applyNumberFormat="1" applyFont="1" applyFill="1" applyBorder="1" applyAlignment="1">
      <alignment vertical="top" wrapText="1"/>
    </xf>
    <xf numFmtId="3" fontId="8" fillId="0" borderId="5" xfId="0" applyNumberFormat="1" applyFont="1" applyBorder="1" applyAlignment="1">
      <alignment vertical="top" wrapText="1"/>
    </xf>
    <xf numFmtId="3" fontId="7" fillId="0" borderId="5" xfId="9" applyNumberFormat="1" applyFont="1" applyFill="1" applyBorder="1" applyAlignment="1">
      <alignment vertical="top"/>
    </xf>
    <xf numFmtId="3" fontId="7" fillId="0" borderId="8" xfId="9" applyNumberFormat="1" applyFont="1" applyFill="1" applyBorder="1" applyAlignment="1">
      <alignment vertical="top"/>
    </xf>
    <xf numFmtId="3" fontId="8" fillId="14" borderId="5" xfId="0" applyNumberFormat="1" applyFont="1" applyFill="1" applyBorder="1" applyAlignment="1">
      <alignment vertical="top"/>
    </xf>
    <xf numFmtId="3" fontId="7" fillId="0" borderId="4" xfId="9" applyNumberFormat="1" applyFont="1" applyFill="1" applyBorder="1" applyAlignment="1">
      <alignment vertical="top"/>
    </xf>
    <xf numFmtId="3" fontId="8" fillId="0" borderId="8" xfId="0" applyNumberFormat="1" applyFont="1" applyBorder="1" applyAlignment="1">
      <alignment vertical="top"/>
    </xf>
    <xf numFmtId="3" fontId="7" fillId="8" borderId="50" xfId="9" applyNumberFormat="1" applyFont="1" applyFill="1" applyBorder="1" applyAlignment="1">
      <alignment vertical="top"/>
    </xf>
    <xf numFmtId="3" fontId="7" fillId="0" borderId="62" xfId="2" applyNumberFormat="1" applyFont="1" applyFill="1" applyBorder="1" applyAlignment="1">
      <alignment vertical="top" wrapText="1"/>
    </xf>
    <xf numFmtId="3" fontId="7" fillId="0" borderId="5" xfId="9" applyNumberFormat="1" applyFont="1" applyFill="1" applyBorder="1" applyAlignment="1">
      <alignment vertical="top" wrapText="1"/>
    </xf>
    <xf numFmtId="3" fontId="7" fillId="0" borderId="5" xfId="9" applyNumberFormat="1" applyFont="1" applyBorder="1" applyAlignment="1">
      <alignment vertical="top"/>
    </xf>
    <xf numFmtId="3" fontId="8" fillId="0" borderId="33" xfId="0" applyNumberFormat="1" applyFont="1" applyFill="1" applyBorder="1" applyAlignment="1">
      <alignment vertical="top"/>
    </xf>
    <xf numFmtId="3" fontId="7" fillId="9" borderId="56" xfId="0" applyNumberFormat="1" applyFont="1" applyFill="1" applyBorder="1" applyAlignment="1">
      <alignment vertical="top"/>
    </xf>
    <xf numFmtId="3" fontId="8" fillId="0" borderId="34" xfId="9" applyNumberFormat="1" applyFont="1" applyBorder="1" applyAlignment="1">
      <alignment vertical="top" wrapText="1"/>
    </xf>
    <xf numFmtId="3" fontId="7" fillId="0" borderId="42" xfId="0" applyNumberFormat="1" applyFont="1" applyBorder="1" applyAlignment="1">
      <alignment vertical="top"/>
    </xf>
    <xf numFmtId="3" fontId="7" fillId="0" borderId="34" xfId="9" applyNumberFormat="1" applyFont="1" applyBorder="1" applyAlignment="1">
      <alignment vertical="top"/>
    </xf>
    <xf numFmtId="3" fontId="7" fillId="0" borderId="49" xfId="0" applyNumberFormat="1" applyFont="1" applyBorder="1" applyAlignment="1">
      <alignment vertical="top"/>
    </xf>
    <xf numFmtId="3" fontId="7" fillId="0" borderId="67" xfId="0" applyNumberFormat="1" applyFont="1" applyBorder="1" applyAlignment="1">
      <alignment vertical="top"/>
    </xf>
    <xf numFmtId="3" fontId="8" fillId="0" borderId="63" xfId="0" applyNumberFormat="1" applyFont="1" applyBorder="1" applyAlignment="1">
      <alignment vertical="top"/>
    </xf>
    <xf numFmtId="3" fontId="7" fillId="0" borderId="63" xfId="9" applyNumberFormat="1" applyFont="1" applyFill="1" applyBorder="1" applyAlignment="1">
      <alignment vertical="top"/>
    </xf>
    <xf numFmtId="3" fontId="8" fillId="0" borderId="62" xfId="0" applyNumberFormat="1" applyFont="1" applyBorder="1" applyAlignment="1">
      <alignment vertical="top"/>
    </xf>
    <xf numFmtId="3" fontId="8" fillId="0" borderId="62" xfId="0" applyNumberFormat="1" applyFont="1" applyFill="1" applyBorder="1" applyAlignment="1">
      <alignment vertical="top"/>
    </xf>
    <xf numFmtId="3" fontId="8" fillId="0" borderId="36" xfId="0" applyNumberFormat="1" applyFont="1" applyBorder="1" applyAlignment="1">
      <alignment vertical="top"/>
    </xf>
    <xf numFmtId="3" fontId="8" fillId="0" borderId="62" xfId="9" applyNumberFormat="1" applyFont="1" applyFill="1" applyBorder="1" applyAlignment="1">
      <alignment vertical="top"/>
    </xf>
    <xf numFmtId="3" fontId="8" fillId="0" borderId="55" xfId="0" applyNumberFormat="1" applyFont="1" applyBorder="1" applyAlignment="1">
      <alignment vertical="top"/>
    </xf>
    <xf numFmtId="3" fontId="7" fillId="0" borderId="69" xfId="9" applyNumberFormat="1" applyFont="1" applyFill="1" applyBorder="1" applyAlignment="1">
      <alignment vertical="top"/>
    </xf>
    <xf numFmtId="3" fontId="7" fillId="0" borderId="55" xfId="9" applyNumberFormat="1" applyFont="1" applyFill="1" applyBorder="1" applyAlignment="1">
      <alignment vertical="top"/>
    </xf>
    <xf numFmtId="3" fontId="8" fillId="0" borderId="69" xfId="0" applyNumberFormat="1" applyFont="1" applyBorder="1" applyAlignment="1">
      <alignment vertical="top"/>
    </xf>
    <xf numFmtId="3" fontId="7" fillId="0" borderId="63" xfId="9" applyNumberFormat="1" applyFont="1" applyFill="1" applyBorder="1" applyAlignment="1">
      <alignment vertical="top" wrapText="1"/>
    </xf>
    <xf numFmtId="3" fontId="7" fillId="0" borderId="53" xfId="2" applyNumberFormat="1" applyFont="1" applyFill="1" applyBorder="1" applyAlignment="1">
      <alignment vertical="top" wrapText="1"/>
    </xf>
    <xf numFmtId="3" fontId="7" fillId="7" borderId="27" xfId="1" applyNumberFormat="1" applyFont="1" applyFill="1" applyBorder="1" applyAlignment="1">
      <alignment vertical="top" wrapText="1"/>
    </xf>
    <xf numFmtId="3" fontId="8" fillId="0" borderId="10" xfId="9" applyNumberFormat="1" applyFont="1" applyFill="1" applyBorder="1" applyAlignment="1">
      <alignment vertical="top"/>
    </xf>
    <xf numFmtId="3" fontId="7" fillId="0" borderId="3" xfId="9" applyNumberFormat="1" applyFont="1" applyFill="1" applyBorder="1" applyAlignment="1">
      <alignment vertical="top"/>
    </xf>
    <xf numFmtId="3" fontId="7" fillId="0" borderId="1" xfId="9" applyNumberFormat="1" applyFont="1" applyFill="1" applyBorder="1" applyAlignment="1">
      <alignment vertical="top"/>
    </xf>
    <xf numFmtId="3" fontId="7" fillId="0" borderId="7" xfId="9" applyNumberFormat="1" applyFont="1" applyFill="1" applyBorder="1" applyAlignment="1">
      <alignment vertical="top"/>
    </xf>
    <xf numFmtId="3" fontId="8" fillId="0" borderId="9" xfId="9" applyNumberFormat="1" applyFont="1" applyFill="1" applyBorder="1" applyAlignment="1">
      <alignment vertical="top"/>
    </xf>
    <xf numFmtId="3" fontId="8" fillId="0" borderId="55" xfId="9" applyNumberFormat="1" applyFont="1" applyFill="1" applyBorder="1" applyAlignment="1">
      <alignment vertical="top"/>
    </xf>
    <xf numFmtId="0" fontId="12" fillId="0" borderId="12" xfId="1" applyFont="1" applyFill="1" applyBorder="1" applyAlignment="1">
      <alignment vertical="top" wrapText="1"/>
    </xf>
    <xf numFmtId="0" fontId="12" fillId="0" borderId="12" xfId="1" applyFont="1" applyFill="1" applyBorder="1" applyAlignment="1">
      <alignment vertical="top"/>
    </xf>
    <xf numFmtId="9" fontId="12" fillId="0" borderId="12" xfId="1" applyNumberFormat="1" applyFont="1" applyFill="1" applyBorder="1" applyAlignment="1">
      <alignment vertical="top"/>
    </xf>
    <xf numFmtId="0" fontId="12" fillId="0" borderId="12" xfId="4" applyFont="1" applyFill="1" applyBorder="1" applyAlignment="1">
      <alignment vertical="top" wrapText="1"/>
    </xf>
    <xf numFmtId="0" fontId="12" fillId="0" borderId="12" xfId="3" applyFont="1" applyFill="1" applyBorder="1" applyAlignment="1">
      <alignment vertical="top" wrapText="1"/>
    </xf>
    <xf numFmtId="166" fontId="12" fillId="0" borderId="12" xfId="9" applyNumberFormat="1" applyFont="1" applyFill="1" applyBorder="1" applyAlignment="1">
      <alignment vertical="top" wrapText="1"/>
    </xf>
    <xf numFmtId="166" fontId="12" fillId="0" borderId="5" xfId="9" applyNumberFormat="1" applyFont="1" applyFill="1" applyBorder="1" applyAlignment="1">
      <alignment vertical="top" wrapText="1"/>
    </xf>
    <xf numFmtId="3" fontId="12" fillId="0" borderId="12" xfId="9" applyNumberFormat="1" applyFont="1" applyFill="1" applyBorder="1" applyAlignment="1">
      <alignment vertical="top"/>
    </xf>
    <xf numFmtId="3" fontId="12" fillId="0" borderId="15" xfId="9" applyNumberFormat="1" applyFont="1" applyFill="1" applyBorder="1" applyAlignment="1">
      <alignment vertical="top"/>
    </xf>
    <xf numFmtId="3" fontId="12" fillId="0" borderId="34" xfId="9" applyNumberFormat="1" applyFont="1" applyFill="1" applyBorder="1" applyAlignment="1">
      <alignment vertical="top" wrapText="1"/>
    </xf>
    <xf numFmtId="3" fontId="12" fillId="0" borderId="12" xfId="0" applyNumberFormat="1" applyFont="1" applyBorder="1" applyAlignment="1">
      <alignment vertical="top"/>
    </xf>
    <xf numFmtId="3" fontId="12" fillId="0" borderId="12" xfId="9" applyNumberFormat="1" applyFont="1" applyBorder="1" applyAlignment="1">
      <alignment vertical="top"/>
    </xf>
    <xf numFmtId="3" fontId="12" fillId="0" borderId="5" xfId="0" applyNumberFormat="1" applyFont="1" applyBorder="1" applyAlignment="1">
      <alignment vertical="top" wrapText="1"/>
    </xf>
    <xf numFmtId="3" fontId="12" fillId="0" borderId="15" xfId="0" applyNumberFormat="1" applyFont="1" applyBorder="1" applyAlignment="1">
      <alignment vertical="top" wrapText="1"/>
    </xf>
    <xf numFmtId="165" fontId="8" fillId="14" borderId="12" xfId="9" applyFont="1" applyFill="1" applyBorder="1" applyAlignment="1">
      <alignment vertical="top"/>
    </xf>
    <xf numFmtId="3" fontId="8" fillId="0" borderId="63" xfId="9" applyNumberFormat="1" applyFont="1" applyFill="1" applyBorder="1" applyAlignment="1">
      <alignment vertical="top"/>
    </xf>
    <xf numFmtId="167" fontId="8" fillId="0" borderId="34" xfId="0" applyNumberFormat="1" applyFont="1" applyBorder="1" applyAlignment="1">
      <alignment vertical="top"/>
    </xf>
    <xf numFmtId="3" fontId="7" fillId="0" borderId="19" xfId="9" applyNumberFormat="1" applyFont="1" applyFill="1" applyBorder="1" applyAlignment="1">
      <alignment vertical="top"/>
    </xf>
    <xf numFmtId="3" fontId="8" fillId="14" borderId="1" xfId="9" applyNumberFormat="1" applyFont="1" applyFill="1" applyBorder="1" applyAlignment="1">
      <alignment vertical="top"/>
    </xf>
    <xf numFmtId="3" fontId="8" fillId="0" borderId="59" xfId="9" applyNumberFormat="1" applyFont="1" applyFill="1" applyBorder="1" applyAlignment="1">
      <alignment vertical="top"/>
    </xf>
    <xf numFmtId="3" fontId="7" fillId="0" borderId="57" xfId="0" applyNumberFormat="1" applyFont="1" applyBorder="1" applyAlignment="1">
      <alignment vertical="top"/>
    </xf>
    <xf numFmtId="3" fontId="7" fillId="0" borderId="9" xfId="9" applyNumberFormat="1" applyFont="1" applyFill="1" applyBorder="1" applyAlignment="1">
      <alignment vertical="top"/>
    </xf>
    <xf numFmtId="3" fontId="7" fillId="9" borderId="62" xfId="0" applyNumberFormat="1" applyFont="1" applyFill="1" applyBorder="1" applyAlignment="1">
      <alignment vertical="top"/>
    </xf>
    <xf numFmtId="3" fontId="7" fillId="9" borderId="32" xfId="0" applyNumberFormat="1" applyFont="1" applyFill="1" applyBorder="1" applyAlignment="1">
      <alignment vertical="top"/>
    </xf>
    <xf numFmtId="3" fontId="7" fillId="0" borderId="68" xfId="2" applyNumberFormat="1" applyFont="1" applyFill="1" applyBorder="1" applyAlignment="1">
      <alignment vertical="top" wrapText="1"/>
    </xf>
    <xf numFmtId="3" fontId="7" fillId="0" borderId="57" xfId="9" applyNumberFormat="1" applyFont="1" applyFill="1" applyBorder="1" applyAlignment="1">
      <alignment vertical="top" wrapText="1"/>
    </xf>
    <xf numFmtId="166" fontId="8" fillId="0" borderId="3" xfId="9" applyNumberFormat="1" applyFont="1" applyFill="1" applyBorder="1" applyAlignment="1">
      <alignment vertical="top" wrapText="1"/>
    </xf>
    <xf numFmtId="0" fontId="8" fillId="0" borderId="4" xfId="0" applyFont="1" applyBorder="1" applyAlignment="1">
      <alignment vertical="top" wrapText="1"/>
    </xf>
    <xf numFmtId="3" fontId="8" fillId="0" borderId="31" xfId="9" applyNumberFormat="1" applyFont="1" applyBorder="1" applyAlignment="1">
      <alignment horizontal="right" vertical="top" wrapText="1"/>
    </xf>
    <xf numFmtId="167" fontId="8" fillId="0" borderId="56" xfId="0" applyNumberFormat="1" applyFont="1" applyBorder="1" applyAlignment="1">
      <alignment vertical="top" wrapText="1"/>
    </xf>
    <xf numFmtId="0" fontId="8" fillId="0" borderId="56" xfId="0" applyFont="1" applyBorder="1" applyAlignment="1">
      <alignment vertical="top" wrapText="1"/>
    </xf>
    <xf numFmtId="166" fontId="8" fillId="0" borderId="5" xfId="9" applyNumberFormat="1" applyFont="1" applyFill="1" applyBorder="1" applyAlignment="1">
      <alignment horizontal="right" vertical="top" wrapText="1"/>
    </xf>
    <xf numFmtId="170" fontId="8" fillId="0" borderId="12" xfId="0" applyNumberFormat="1" applyFont="1" applyBorder="1" applyAlignment="1">
      <alignment vertical="top"/>
    </xf>
    <xf numFmtId="171" fontId="8" fillId="0" borderId="12" xfId="4" applyNumberFormat="1" applyFont="1" applyFill="1" applyBorder="1" applyAlignment="1">
      <alignment vertical="top" wrapText="1"/>
    </xf>
    <xf numFmtId="0" fontId="8" fillId="0" borderId="12" xfId="0" applyFont="1" applyFill="1" applyBorder="1" applyAlignment="1">
      <alignment vertical="top" wrapText="1"/>
    </xf>
    <xf numFmtId="14" fontId="8" fillId="0" borderId="12" xfId="0" applyNumberFormat="1" applyFont="1" applyFill="1" applyBorder="1" applyAlignment="1">
      <alignment vertical="top" wrapText="1"/>
    </xf>
    <xf numFmtId="49" fontId="8" fillId="0" borderId="12" xfId="0" applyNumberFormat="1" applyFont="1" applyFill="1" applyBorder="1" applyAlignment="1">
      <alignment vertical="top" wrapText="1"/>
    </xf>
    <xf numFmtId="3" fontId="7" fillId="0" borderId="34" xfId="9" applyNumberFormat="1" applyFont="1" applyBorder="1" applyAlignment="1">
      <alignment vertical="top" wrapText="1"/>
    </xf>
    <xf numFmtId="0" fontId="8" fillId="0" borderId="34" xfId="1" applyFont="1" applyFill="1" applyBorder="1" applyAlignment="1">
      <alignment vertical="top" wrapText="1"/>
    </xf>
    <xf numFmtId="171" fontId="8" fillId="0" borderId="35" xfId="4" applyNumberFormat="1" applyFont="1" applyFill="1" applyBorder="1" applyAlignment="1">
      <alignment vertical="top" wrapText="1"/>
    </xf>
    <xf numFmtId="166" fontId="8" fillId="0" borderId="0" xfId="0" applyNumberFormat="1" applyFont="1" applyAlignment="1">
      <alignment vertical="top"/>
    </xf>
    <xf numFmtId="0" fontId="8" fillId="14" borderId="1" xfId="1" applyFont="1" applyFill="1" applyBorder="1" applyAlignment="1">
      <alignment vertical="top"/>
    </xf>
    <xf numFmtId="3" fontId="8" fillId="17" borderId="62" xfId="0" applyNumberFormat="1" applyFont="1" applyFill="1" applyBorder="1" applyAlignment="1">
      <alignment vertical="top"/>
    </xf>
    <xf numFmtId="3" fontId="8" fillId="17" borderId="55" xfId="0" applyNumberFormat="1" applyFont="1" applyFill="1" applyBorder="1" applyAlignment="1">
      <alignment vertical="top"/>
    </xf>
    <xf numFmtId="3" fontId="8" fillId="17" borderId="63" xfId="0" applyNumberFormat="1" applyFont="1" applyFill="1" applyBorder="1" applyAlignment="1">
      <alignment vertical="top"/>
    </xf>
    <xf numFmtId="3" fontId="8" fillId="7" borderId="12" xfId="9" applyNumberFormat="1" applyFont="1" applyFill="1" applyBorder="1" applyAlignment="1">
      <alignment vertical="top"/>
    </xf>
    <xf numFmtId="3" fontId="8" fillId="18" borderId="12" xfId="9" applyNumberFormat="1" applyFont="1" applyFill="1" applyBorder="1" applyAlignment="1">
      <alignment vertical="top"/>
    </xf>
    <xf numFmtId="166" fontId="8" fillId="0" borderId="32" xfId="0" applyNumberFormat="1" applyFont="1" applyBorder="1" applyAlignment="1">
      <alignment vertical="top"/>
    </xf>
    <xf numFmtId="3" fontId="7" fillId="0" borderId="17" xfId="9" applyNumberFormat="1" applyFont="1" applyFill="1" applyBorder="1" applyAlignment="1">
      <alignment vertical="top"/>
    </xf>
    <xf numFmtId="3" fontId="12" fillId="0" borderId="1" xfId="0" applyNumberFormat="1" applyFont="1" applyBorder="1" applyAlignment="1">
      <alignment vertical="top"/>
    </xf>
    <xf numFmtId="4" fontId="8" fillId="0" borderId="35" xfId="9" applyNumberFormat="1" applyFont="1" applyFill="1" applyBorder="1" applyAlignment="1">
      <alignment vertical="top" wrapText="1"/>
    </xf>
    <xf numFmtId="172" fontId="8" fillId="0" borderId="35" xfId="9" applyNumberFormat="1" applyFont="1" applyFill="1" applyBorder="1" applyAlignment="1">
      <alignment vertical="top" wrapText="1"/>
    </xf>
    <xf numFmtId="0" fontId="8" fillId="14" borderId="7" xfId="1" applyFont="1" applyFill="1" applyBorder="1" applyAlignment="1">
      <alignment vertical="top"/>
    </xf>
    <xf numFmtId="3" fontId="12" fillId="0" borderId="53" xfId="0" applyNumberFormat="1" applyFont="1" applyBorder="1" applyAlignment="1">
      <alignment vertical="top"/>
    </xf>
    <xf numFmtId="3" fontId="8" fillId="0" borderId="53" xfId="0" applyNumberFormat="1" applyFont="1" applyBorder="1" applyAlignment="1">
      <alignment vertical="top" wrapText="1"/>
    </xf>
    <xf numFmtId="3" fontId="7" fillId="0" borderId="53" xfId="9" applyNumberFormat="1" applyFont="1" applyFill="1" applyBorder="1" applyAlignment="1">
      <alignment vertical="top"/>
    </xf>
    <xf numFmtId="3" fontId="12" fillId="0" borderId="53" xfId="0" applyNumberFormat="1" applyFont="1" applyBorder="1" applyAlignment="1">
      <alignment vertical="top" wrapText="1"/>
    </xf>
    <xf numFmtId="3" fontId="7" fillId="0" borderId="65" xfId="9" applyNumberFormat="1" applyFont="1" applyFill="1" applyBorder="1" applyAlignment="1">
      <alignment vertical="top"/>
    </xf>
    <xf numFmtId="3" fontId="8" fillId="14" borderId="53" xfId="0" applyNumberFormat="1" applyFont="1" applyFill="1" applyBorder="1" applyAlignment="1">
      <alignment vertical="top"/>
    </xf>
    <xf numFmtId="3" fontId="7" fillId="0" borderId="56" xfId="9" applyNumberFormat="1" applyFont="1" applyFill="1" applyBorder="1" applyAlignment="1">
      <alignment vertical="top"/>
    </xf>
    <xf numFmtId="3" fontId="8" fillId="0" borderId="56" xfId="0" applyNumberFormat="1" applyFont="1" applyFill="1" applyBorder="1" applyAlignment="1">
      <alignment vertical="top"/>
    </xf>
    <xf numFmtId="3" fontId="8" fillId="0" borderId="65" xfId="0" applyNumberFormat="1" applyFont="1" applyBorder="1" applyAlignment="1">
      <alignment vertical="top"/>
    </xf>
    <xf numFmtId="3" fontId="8" fillId="0" borderId="0" xfId="0" applyNumberFormat="1" applyFont="1" applyBorder="1" applyAlignment="1">
      <alignment vertical="top"/>
    </xf>
    <xf numFmtId="3" fontId="7" fillId="0" borderId="53" xfId="9" applyNumberFormat="1" applyFont="1" applyFill="1" applyBorder="1" applyAlignment="1">
      <alignment vertical="top" wrapText="1"/>
    </xf>
    <xf numFmtId="3" fontId="7" fillId="0" borderId="64" xfId="0" applyNumberFormat="1" applyFont="1" applyBorder="1" applyAlignment="1">
      <alignment vertical="top"/>
    </xf>
    <xf numFmtId="3" fontId="7" fillId="0" borderId="53" xfId="9" applyNumberFormat="1" applyFont="1" applyBorder="1" applyAlignment="1">
      <alignment vertical="top"/>
    </xf>
    <xf numFmtId="3" fontId="7" fillId="7" borderId="24" xfId="0" applyNumberFormat="1" applyFont="1" applyFill="1" applyBorder="1" applyAlignment="1">
      <alignment vertical="top"/>
    </xf>
    <xf numFmtId="3" fontId="7" fillId="7" borderId="18" xfId="1" applyNumberFormat="1" applyFont="1" applyFill="1" applyBorder="1" applyAlignment="1">
      <alignment vertical="top" wrapText="1"/>
    </xf>
    <xf numFmtId="3" fontId="8" fillId="0" borderId="65" xfId="9" applyNumberFormat="1" applyFont="1" applyFill="1" applyBorder="1" applyAlignment="1">
      <alignment vertical="top"/>
    </xf>
    <xf numFmtId="0" fontId="11" fillId="19" borderId="18" xfId="1" applyFont="1" applyFill="1" applyBorder="1" applyAlignment="1">
      <alignment vertical="top"/>
    </xf>
    <xf numFmtId="0" fontId="7" fillId="19" borderId="26" xfId="1" applyFont="1" applyFill="1" applyBorder="1" applyAlignment="1">
      <alignment horizontal="left" vertical="top" wrapText="1"/>
    </xf>
    <xf numFmtId="166" fontId="7" fillId="19" borderId="34" xfId="9" applyNumberFormat="1" applyFont="1" applyFill="1" applyBorder="1" applyAlignment="1">
      <alignment vertical="top" wrapText="1"/>
    </xf>
    <xf numFmtId="0" fontId="11" fillId="20" borderId="18" xfId="1" applyFont="1" applyFill="1" applyBorder="1" applyAlignment="1">
      <alignment vertical="top"/>
    </xf>
    <xf numFmtId="0" fontId="7" fillId="20" borderId="18" xfId="1" applyFont="1" applyFill="1" applyBorder="1" applyAlignment="1">
      <alignment vertical="top"/>
    </xf>
    <xf numFmtId="0" fontId="11" fillId="21" borderId="18" xfId="1" applyFont="1" applyFill="1" applyBorder="1" applyAlignment="1">
      <alignment vertical="top"/>
    </xf>
    <xf numFmtId="0" fontId="7" fillId="21" borderId="18" xfId="1" applyFont="1" applyFill="1" applyBorder="1" applyAlignment="1">
      <alignment vertical="top"/>
    </xf>
    <xf numFmtId="0" fontId="7" fillId="21" borderId="26" xfId="1" applyFont="1" applyFill="1" applyBorder="1" applyAlignment="1">
      <alignment horizontal="left" vertical="top" wrapText="1"/>
    </xf>
    <xf numFmtId="0" fontId="7" fillId="20" borderId="26" xfId="1" applyFont="1" applyFill="1" applyBorder="1" applyAlignment="1">
      <alignment vertical="top" wrapText="1"/>
    </xf>
    <xf numFmtId="0" fontId="11" fillId="22" borderId="18" xfId="1" applyFont="1" applyFill="1" applyBorder="1" applyAlignment="1">
      <alignment vertical="top"/>
    </xf>
    <xf numFmtId="0" fontId="7" fillId="22" borderId="18" xfId="1" applyFont="1" applyFill="1" applyBorder="1" applyAlignment="1">
      <alignment vertical="top"/>
    </xf>
    <xf numFmtId="0" fontId="7" fillId="22" borderId="26" xfId="1" applyFont="1" applyFill="1" applyBorder="1" applyAlignment="1">
      <alignment vertical="top" wrapText="1"/>
    </xf>
    <xf numFmtId="3" fontId="8" fillId="0" borderId="16" xfId="1" applyNumberFormat="1" applyFont="1" applyFill="1" applyBorder="1" applyAlignment="1">
      <alignment vertical="top"/>
    </xf>
    <xf numFmtId="0" fontId="8" fillId="0" borderId="10" xfId="0" applyFont="1" applyBorder="1" applyAlignment="1">
      <alignment vertical="top"/>
    </xf>
    <xf numFmtId="3" fontId="8" fillId="0" borderId="16" xfId="0" applyNumberFormat="1" applyFont="1" applyBorder="1" applyAlignment="1">
      <alignment vertical="top"/>
    </xf>
    <xf numFmtId="167" fontId="7" fillId="0" borderId="65" xfId="0" applyNumberFormat="1" applyFont="1" applyBorder="1" applyAlignment="1">
      <alignment vertical="top"/>
    </xf>
    <xf numFmtId="0" fontId="7" fillId="0" borderId="65" xfId="0" applyFont="1" applyBorder="1" applyAlignment="1">
      <alignment vertical="top"/>
    </xf>
    <xf numFmtId="166" fontId="7" fillId="0" borderId="65" xfId="0" applyNumberFormat="1" applyFont="1" applyBorder="1" applyAlignment="1">
      <alignment vertical="top"/>
    </xf>
    <xf numFmtId="3" fontId="8" fillId="0" borderId="53" xfId="9" applyNumberFormat="1" applyFont="1" applyFill="1" applyBorder="1" applyAlignment="1">
      <alignment vertical="top" wrapText="1"/>
    </xf>
    <xf numFmtId="3" fontId="7" fillId="0" borderId="44" xfId="0" applyNumberFormat="1" applyFont="1" applyBorder="1" applyAlignment="1">
      <alignment vertical="top"/>
    </xf>
    <xf numFmtId="3" fontId="7" fillId="0" borderId="5" xfId="0" applyNumberFormat="1" applyFont="1" applyBorder="1" applyAlignment="1">
      <alignment vertical="top" wrapText="1"/>
    </xf>
    <xf numFmtId="3" fontId="7" fillId="7" borderId="14" xfId="9" applyNumberFormat="1" applyFont="1" applyFill="1" applyBorder="1" applyAlignment="1">
      <alignment vertical="top"/>
    </xf>
    <xf numFmtId="3" fontId="8" fillId="0" borderId="1" xfId="0" applyNumberFormat="1" applyFont="1" applyBorder="1" applyAlignment="1">
      <alignment vertical="top" wrapText="1"/>
    </xf>
    <xf numFmtId="3" fontId="8" fillId="14" borderId="1" xfId="0" applyNumberFormat="1" applyFont="1" applyFill="1" applyBorder="1" applyAlignment="1">
      <alignment vertical="top"/>
    </xf>
    <xf numFmtId="0" fontId="7" fillId="7" borderId="25" xfId="1" applyFont="1" applyFill="1" applyBorder="1" applyAlignment="1">
      <alignment vertical="top"/>
    </xf>
    <xf numFmtId="49" fontId="7" fillId="7" borderId="26" xfId="4" applyNumberFormat="1" applyFont="1" applyFill="1" applyBorder="1" applyAlignment="1">
      <alignment vertical="top" wrapText="1"/>
    </xf>
    <xf numFmtId="0" fontId="7" fillId="7" borderId="26" xfId="1" applyFont="1" applyFill="1" applyBorder="1" applyAlignment="1">
      <alignment vertical="top"/>
    </xf>
    <xf numFmtId="9" fontId="7" fillId="7" borderId="26" xfId="1" applyNumberFormat="1" applyFont="1" applyFill="1" applyBorder="1" applyAlignment="1">
      <alignment vertical="top"/>
    </xf>
    <xf numFmtId="0" fontId="7" fillId="7" borderId="26" xfId="4" applyFont="1" applyFill="1" applyBorder="1" applyAlignment="1">
      <alignment vertical="top" wrapText="1"/>
    </xf>
    <xf numFmtId="0" fontId="7" fillId="7" borderId="26" xfId="3" applyFont="1" applyFill="1" applyBorder="1" applyAlignment="1">
      <alignment vertical="top" wrapText="1"/>
    </xf>
    <xf numFmtId="0" fontId="7" fillId="7" borderId="27" xfId="1" applyFont="1" applyFill="1" applyBorder="1" applyAlignment="1">
      <alignment vertical="top" wrapText="1"/>
    </xf>
    <xf numFmtId="166" fontId="7" fillId="7" borderId="26" xfId="9" applyNumberFormat="1" applyFont="1" applyFill="1" applyBorder="1" applyAlignment="1">
      <alignment vertical="top" wrapText="1"/>
    </xf>
    <xf numFmtId="166" fontId="7" fillId="7" borderId="27" xfId="9" applyNumberFormat="1" applyFont="1" applyFill="1" applyBorder="1" applyAlignment="1">
      <alignment vertical="top" wrapText="1"/>
    </xf>
    <xf numFmtId="3" fontId="7" fillId="7" borderId="25" xfId="9" applyNumberFormat="1" applyFont="1" applyFill="1" applyBorder="1" applyAlignment="1">
      <alignment vertical="top" wrapText="1"/>
    </xf>
    <xf numFmtId="3" fontId="7" fillId="7" borderId="26" xfId="9" applyNumberFormat="1" applyFont="1" applyFill="1" applyBorder="1" applyAlignment="1">
      <alignment vertical="top"/>
    </xf>
    <xf numFmtId="3" fontId="7" fillId="7" borderId="30" xfId="9" applyNumberFormat="1" applyFont="1" applyFill="1" applyBorder="1" applyAlignment="1">
      <alignment vertical="top" wrapText="1"/>
    </xf>
    <xf numFmtId="3" fontId="7" fillId="7" borderId="26" xfId="1" applyNumberFormat="1" applyFont="1" applyFill="1" applyBorder="1" applyAlignment="1">
      <alignment vertical="top"/>
    </xf>
    <xf numFmtId="166" fontId="7" fillId="7" borderId="26" xfId="1" applyNumberFormat="1" applyFont="1" applyFill="1" applyBorder="1" applyAlignment="1">
      <alignment vertical="top"/>
    </xf>
    <xf numFmtId="0" fontId="7" fillId="7" borderId="26" xfId="1" applyFont="1" applyFill="1" applyBorder="1" applyAlignment="1">
      <alignment horizontal="right" vertical="top" wrapText="1"/>
    </xf>
    <xf numFmtId="0" fontId="7" fillId="7" borderId="27" xfId="0" applyFont="1" applyFill="1" applyBorder="1" applyAlignment="1">
      <alignment vertical="top"/>
    </xf>
    <xf numFmtId="0" fontId="7" fillId="7" borderId="29" xfId="0" applyFont="1" applyFill="1" applyBorder="1" applyAlignment="1">
      <alignment vertical="top" wrapText="1"/>
    </xf>
    <xf numFmtId="0" fontId="7" fillId="7" borderId="30" xfId="0" applyFont="1" applyFill="1" applyBorder="1" applyAlignment="1">
      <alignment vertical="top"/>
    </xf>
    <xf numFmtId="0" fontId="7" fillId="7" borderId="26" xfId="0" applyFont="1" applyFill="1" applyBorder="1" applyAlignment="1">
      <alignment vertical="top"/>
    </xf>
    <xf numFmtId="3" fontId="7" fillId="7" borderId="26" xfId="0" applyNumberFormat="1" applyFont="1" applyFill="1" applyBorder="1" applyAlignment="1">
      <alignment vertical="top"/>
    </xf>
    <xf numFmtId="3" fontId="7" fillId="7" borderId="27" xfId="0" applyNumberFormat="1" applyFont="1" applyFill="1" applyBorder="1" applyAlignment="1">
      <alignment vertical="top"/>
    </xf>
    <xf numFmtId="3" fontId="7" fillId="7" borderId="27" xfId="9" applyNumberFormat="1" applyFont="1" applyFill="1" applyBorder="1" applyAlignment="1">
      <alignment vertical="top"/>
    </xf>
    <xf numFmtId="3" fontId="7" fillId="7" borderId="30" xfId="9" applyNumberFormat="1" applyFont="1" applyFill="1" applyBorder="1" applyAlignment="1">
      <alignment vertical="top"/>
    </xf>
    <xf numFmtId="3" fontId="7" fillId="7" borderId="25" xfId="9" applyNumberFormat="1" applyFont="1" applyFill="1" applyBorder="1" applyAlignment="1">
      <alignment vertical="top"/>
    </xf>
    <xf numFmtId="3" fontId="7" fillId="7" borderId="29" xfId="9" applyNumberFormat="1" applyFont="1" applyFill="1" applyBorder="1" applyAlignment="1">
      <alignment vertical="top"/>
    </xf>
    <xf numFmtId="3" fontId="7" fillId="7" borderId="6" xfId="9" applyNumberFormat="1" applyFont="1" applyFill="1" applyBorder="1" applyAlignment="1">
      <alignment vertical="top"/>
    </xf>
    <xf numFmtId="3" fontId="12" fillId="0" borderId="1" xfId="0" applyNumberFormat="1" applyFont="1" applyBorder="1" applyAlignment="1">
      <alignment vertical="top" wrapText="1"/>
    </xf>
    <xf numFmtId="3" fontId="7" fillId="7" borderId="13" xfId="1" applyNumberFormat="1" applyFont="1" applyFill="1" applyBorder="1" applyAlignment="1">
      <alignment vertical="top" wrapText="1"/>
    </xf>
    <xf numFmtId="3" fontId="7" fillId="8" borderId="27" xfId="2" applyNumberFormat="1" applyFont="1" applyFill="1" applyBorder="1" applyAlignment="1">
      <alignment vertical="top" wrapText="1"/>
    </xf>
    <xf numFmtId="3" fontId="7" fillId="7" borderId="13" xfId="9" applyNumberFormat="1" applyFont="1" applyFill="1" applyBorder="1" applyAlignment="1">
      <alignment vertical="top"/>
    </xf>
    <xf numFmtId="3" fontId="7" fillId="8" borderId="50" xfId="2" applyNumberFormat="1" applyFont="1" applyFill="1" applyBorder="1" applyAlignment="1">
      <alignment vertical="top" wrapText="1"/>
    </xf>
    <xf numFmtId="3" fontId="7" fillId="0" borderId="62" xfId="9" applyNumberFormat="1" applyFont="1" applyFill="1" applyBorder="1" applyAlignment="1">
      <alignment vertical="top"/>
    </xf>
    <xf numFmtId="3" fontId="7" fillId="0" borderId="50" xfId="0" applyNumberFormat="1" applyFont="1" applyBorder="1" applyAlignment="1">
      <alignment vertical="top"/>
    </xf>
    <xf numFmtId="3" fontId="8" fillId="0" borderId="69" xfId="9" applyNumberFormat="1" applyFont="1" applyFill="1" applyBorder="1" applyAlignment="1">
      <alignment vertical="top"/>
    </xf>
    <xf numFmtId="3" fontId="7" fillId="0" borderId="58" xfId="2" applyNumberFormat="1" applyFont="1" applyFill="1" applyBorder="1" applyAlignment="1">
      <alignment vertical="top" wrapText="1"/>
    </xf>
    <xf numFmtId="3" fontId="8" fillId="17" borderId="57" xfId="0" applyNumberFormat="1" applyFont="1" applyFill="1" applyBorder="1" applyAlignment="1">
      <alignment vertical="top"/>
    </xf>
    <xf numFmtId="3" fontId="17" fillId="0" borderId="1" xfId="0" applyNumberFormat="1" applyFont="1" applyBorder="1" applyAlignment="1">
      <alignment vertical="top"/>
    </xf>
    <xf numFmtId="3" fontId="17" fillId="0" borderId="1" xfId="0" applyNumberFormat="1" applyFont="1" applyBorder="1" applyAlignment="1">
      <alignment vertical="top" wrapText="1"/>
    </xf>
    <xf numFmtId="3" fontId="18" fillId="0" borderId="1" xfId="2" applyNumberFormat="1" applyFont="1" applyFill="1" applyBorder="1" applyAlignment="1">
      <alignment vertical="top" wrapText="1"/>
    </xf>
    <xf numFmtId="3" fontId="18" fillId="0" borderId="1" xfId="0" applyNumberFormat="1" applyFont="1" applyBorder="1" applyAlignment="1">
      <alignment vertical="top"/>
    </xf>
    <xf numFmtId="3" fontId="18" fillId="0" borderId="1" xfId="9" applyNumberFormat="1" applyFont="1" applyFill="1" applyBorder="1" applyAlignment="1">
      <alignment vertical="top"/>
    </xf>
    <xf numFmtId="3" fontId="8" fillId="0" borderId="12" xfId="0" applyNumberFormat="1" applyFont="1" applyFill="1" applyBorder="1" applyAlignment="1">
      <alignment vertical="top" wrapText="1"/>
    </xf>
    <xf numFmtId="4" fontId="8" fillId="0" borderId="12" xfId="0" applyNumberFormat="1" applyFont="1" applyBorder="1" applyAlignment="1">
      <alignment vertical="top"/>
    </xf>
    <xf numFmtId="0" fontId="7" fillId="0" borderId="5" xfId="0" applyFont="1" applyFill="1" applyBorder="1" applyAlignment="1">
      <alignment vertical="top" wrapText="1"/>
    </xf>
    <xf numFmtId="0" fontId="7" fillId="0" borderId="15" xfId="0" applyFont="1" applyFill="1" applyBorder="1" applyAlignment="1">
      <alignment vertical="top" wrapText="1"/>
    </xf>
    <xf numFmtId="0" fontId="7" fillId="0" borderId="34" xfId="0" applyFont="1" applyFill="1" applyBorder="1" applyAlignment="1">
      <alignment vertical="top" wrapText="1"/>
    </xf>
    <xf numFmtId="0" fontId="7" fillId="0" borderId="1" xfId="0" applyFont="1" applyFill="1" applyBorder="1" applyAlignment="1">
      <alignment vertical="top" wrapText="1"/>
    </xf>
    <xf numFmtId="49" fontId="7" fillId="0" borderId="12" xfId="0" applyNumberFormat="1" applyFont="1" applyFill="1" applyBorder="1" applyAlignment="1">
      <alignment vertical="top" wrapText="1"/>
    </xf>
    <xf numFmtId="0" fontId="7" fillId="0" borderId="12" xfId="0" applyFont="1" applyFill="1" applyBorder="1" applyAlignment="1">
      <alignment vertical="top" wrapText="1"/>
    </xf>
    <xf numFmtId="14" fontId="7" fillId="0" borderId="12" xfId="0" applyNumberFormat="1" applyFont="1" applyFill="1" applyBorder="1" applyAlignment="1">
      <alignment vertical="top" wrapText="1"/>
    </xf>
    <xf numFmtId="3" fontId="7" fillId="0" borderId="12" xfId="0" applyNumberFormat="1" applyFont="1" applyFill="1" applyBorder="1" applyAlignment="1">
      <alignment vertical="top" wrapText="1"/>
    </xf>
    <xf numFmtId="3" fontId="7" fillId="0" borderId="5" xfId="0" applyNumberFormat="1" applyFont="1" applyFill="1" applyBorder="1" applyAlignment="1">
      <alignment vertical="top" wrapText="1"/>
    </xf>
    <xf numFmtId="3" fontId="18" fillId="0" borderId="1" xfId="0" applyNumberFormat="1" applyFont="1" applyFill="1" applyBorder="1" applyAlignment="1">
      <alignment vertical="top"/>
    </xf>
    <xf numFmtId="3" fontId="7" fillId="0" borderId="32" xfId="9" applyNumberFormat="1" applyFont="1" applyFill="1" applyBorder="1" applyAlignment="1">
      <alignment vertical="top" wrapText="1"/>
    </xf>
    <xf numFmtId="167" fontId="7" fillId="0" borderId="0" xfId="0" applyNumberFormat="1" applyFont="1" applyFill="1" applyAlignment="1">
      <alignment vertical="top" wrapText="1"/>
    </xf>
    <xf numFmtId="0" fontId="7" fillId="0" borderId="0" xfId="0" applyFont="1" applyFill="1" applyAlignment="1">
      <alignment vertical="top" wrapText="1"/>
    </xf>
    <xf numFmtId="3" fontId="8" fillId="14" borderId="63" xfId="0" applyNumberFormat="1" applyFont="1" applyFill="1" applyBorder="1" applyAlignment="1">
      <alignment vertical="top"/>
    </xf>
    <xf numFmtId="0" fontId="8" fillId="0" borderId="12" xfId="0" applyFont="1" applyFill="1" applyBorder="1" applyAlignment="1">
      <alignment horizontal="left" vertical="top"/>
    </xf>
    <xf numFmtId="9" fontId="8" fillId="0" borderId="12" xfId="0" applyNumberFormat="1" applyFont="1" applyFill="1" applyBorder="1" applyAlignment="1">
      <alignment horizontal="left" vertical="top"/>
    </xf>
    <xf numFmtId="0" fontId="8" fillId="0" borderId="33" xfId="1" applyFont="1" applyFill="1" applyBorder="1" applyAlignment="1">
      <alignment vertical="top" wrapText="1"/>
    </xf>
    <xf numFmtId="3" fontId="14" fillId="0" borderId="12" xfId="9" applyNumberFormat="1" applyFont="1" applyFill="1" applyBorder="1" applyAlignment="1">
      <alignment vertical="top" wrapText="1"/>
    </xf>
    <xf numFmtId="0" fontId="8" fillId="23" borderId="12" xfId="0" applyFont="1" applyFill="1" applyBorder="1" applyAlignment="1">
      <alignment vertical="top"/>
    </xf>
    <xf numFmtId="3" fontId="8" fillId="0" borderId="63" xfId="0" applyNumberFormat="1" applyFont="1" applyFill="1" applyBorder="1" applyAlignment="1">
      <alignment vertical="top"/>
    </xf>
    <xf numFmtId="3" fontId="8" fillId="0" borderId="1" xfId="0" applyNumberFormat="1" applyFont="1" applyFill="1" applyBorder="1" applyAlignment="1">
      <alignment vertical="top"/>
    </xf>
    <xf numFmtId="0" fontId="8" fillId="7" borderId="12" xfId="0" applyFont="1" applyFill="1" applyBorder="1" applyAlignment="1">
      <alignment vertical="top" wrapText="1"/>
    </xf>
    <xf numFmtId="14" fontId="8" fillId="7" borderId="12" xfId="0" applyNumberFormat="1" applyFont="1" applyFill="1" applyBorder="1" applyAlignment="1">
      <alignment vertical="top"/>
    </xf>
    <xf numFmtId="0" fontId="19" fillId="0" borderId="12" xfId="0" applyFont="1" applyFill="1" applyBorder="1" applyAlignment="1">
      <alignment horizontal="left" vertical="top" wrapText="1"/>
    </xf>
    <xf numFmtId="3" fontId="8" fillId="0" borderId="3" xfId="0" applyNumberFormat="1" applyFont="1" applyBorder="1" applyAlignment="1">
      <alignment vertical="top" wrapText="1"/>
    </xf>
    <xf numFmtId="0" fontId="7" fillId="0" borderId="10" xfId="0" applyFont="1" applyBorder="1" applyAlignment="1">
      <alignment vertical="top" wrapText="1"/>
    </xf>
    <xf numFmtId="0" fontId="7" fillId="0" borderId="40" xfId="1" applyFont="1" applyFill="1" applyBorder="1" applyAlignment="1">
      <alignment vertical="top" wrapText="1"/>
    </xf>
    <xf numFmtId="9" fontId="7" fillId="0" borderId="16" xfId="1" applyNumberFormat="1" applyFont="1" applyFill="1" applyBorder="1" applyAlignment="1">
      <alignment vertical="top" wrapText="1"/>
    </xf>
    <xf numFmtId="166" fontId="7" fillId="0" borderId="16" xfId="9" applyNumberFormat="1" applyFont="1" applyFill="1" applyBorder="1" applyAlignment="1">
      <alignment vertical="top" wrapText="1"/>
    </xf>
    <xf numFmtId="166" fontId="7" fillId="0" borderId="10" xfId="9" applyNumberFormat="1" applyFont="1" applyFill="1" applyBorder="1" applyAlignment="1">
      <alignment vertical="top" wrapText="1"/>
    </xf>
    <xf numFmtId="3" fontId="7" fillId="0" borderId="10" xfId="9" applyNumberFormat="1" applyFont="1" applyFill="1" applyBorder="1" applyAlignment="1">
      <alignment vertical="top" wrapText="1"/>
    </xf>
    <xf numFmtId="3" fontId="7" fillId="0" borderId="16" xfId="1" applyNumberFormat="1" applyFont="1" applyFill="1" applyBorder="1" applyAlignment="1">
      <alignment vertical="top" wrapText="1"/>
    </xf>
    <xf numFmtId="166" fontId="7" fillId="0" borderId="16" xfId="1" applyNumberFormat="1" applyFont="1" applyFill="1" applyBorder="1" applyAlignment="1">
      <alignment vertical="top" wrapText="1"/>
    </xf>
    <xf numFmtId="166" fontId="7" fillId="0" borderId="40" xfId="9" applyNumberFormat="1" applyFont="1" applyFill="1" applyBorder="1" applyAlignment="1">
      <alignment vertical="top" wrapText="1"/>
    </xf>
    <xf numFmtId="0" fontId="7" fillId="0" borderId="16" xfId="0" applyFont="1" applyBorder="1" applyAlignment="1">
      <alignment vertical="top" wrapText="1"/>
    </xf>
    <xf numFmtId="14" fontId="7" fillId="0" borderId="16" xfId="0" applyNumberFormat="1" applyFont="1" applyBorder="1" applyAlignment="1">
      <alignment vertical="top" wrapText="1"/>
    </xf>
    <xf numFmtId="3" fontId="7" fillId="0" borderId="16" xfId="0" applyNumberFormat="1" applyFont="1" applyBorder="1" applyAlignment="1">
      <alignment vertical="top" wrapText="1"/>
    </xf>
    <xf numFmtId="3" fontId="7" fillId="0" borderId="16" xfId="9" applyNumberFormat="1" applyFont="1" applyBorder="1" applyAlignment="1">
      <alignment vertical="top" wrapText="1"/>
    </xf>
    <xf numFmtId="3" fontId="7" fillId="0" borderId="10" xfId="9" applyNumberFormat="1" applyFont="1" applyBorder="1" applyAlignment="1">
      <alignment vertical="top" wrapText="1"/>
    </xf>
    <xf numFmtId="3" fontId="7" fillId="0" borderId="40" xfId="9" applyNumberFormat="1" applyFont="1" applyBorder="1" applyAlignment="1">
      <alignment vertical="top" wrapText="1"/>
    </xf>
    <xf numFmtId="3" fontId="7" fillId="0" borderId="40" xfId="0" applyNumberFormat="1" applyFont="1" applyBorder="1" applyAlignment="1">
      <alignment vertical="top"/>
    </xf>
    <xf numFmtId="3" fontId="7" fillId="0" borderId="0" xfId="0" applyNumberFormat="1" applyFont="1" applyBorder="1" applyAlignment="1">
      <alignment vertical="top"/>
    </xf>
    <xf numFmtId="0" fontId="7" fillId="0" borderId="0" xfId="0" applyFont="1" applyFill="1" applyAlignment="1">
      <alignment vertical="top"/>
    </xf>
    <xf numFmtId="0" fontId="7" fillId="0" borderId="12" xfId="0" applyFont="1" applyFill="1" applyBorder="1" applyAlignment="1">
      <alignment vertical="top"/>
    </xf>
    <xf numFmtId="0" fontId="7" fillId="0" borderId="12" xfId="0" applyFont="1" applyFill="1" applyBorder="1" applyAlignment="1">
      <alignment horizontal="right" vertical="top"/>
    </xf>
    <xf numFmtId="167" fontId="7" fillId="0" borderId="0" xfId="0" applyNumberFormat="1" applyFont="1" applyFill="1" applyAlignment="1">
      <alignment vertical="top"/>
    </xf>
    <xf numFmtId="3" fontId="7" fillId="0" borderId="12" xfId="0" applyNumberFormat="1" applyFont="1" applyFill="1" applyBorder="1" applyAlignment="1">
      <alignment vertical="top"/>
    </xf>
    <xf numFmtId="0" fontId="14" fillId="0" borderId="12" xfId="1" applyFont="1" applyFill="1" applyBorder="1" applyAlignment="1">
      <alignment vertical="top" wrapText="1"/>
    </xf>
    <xf numFmtId="0" fontId="14" fillId="0" borderId="12" xfId="0" applyFont="1" applyBorder="1"/>
    <xf numFmtId="0" fontId="14" fillId="0" borderId="12" xfId="0" applyFont="1" applyFill="1" applyBorder="1" applyAlignment="1">
      <alignment wrapText="1"/>
    </xf>
    <xf numFmtId="0" fontId="14" fillId="0" borderId="12" xfId="0" applyFont="1" applyBorder="1" applyAlignment="1">
      <alignment wrapText="1"/>
    </xf>
    <xf numFmtId="9" fontId="14" fillId="0" borderId="12" xfId="1" applyNumberFormat="1" applyFont="1" applyFill="1" applyBorder="1" applyAlignment="1">
      <alignment vertical="top" wrapText="1"/>
    </xf>
    <xf numFmtId="0" fontId="14" fillId="0" borderId="12" xfId="4" applyFont="1" applyFill="1" applyBorder="1" applyAlignment="1">
      <alignment vertical="top" wrapText="1"/>
    </xf>
    <xf numFmtId="0" fontId="7" fillId="0" borderId="34" xfId="1" applyFont="1" applyFill="1" applyBorder="1" applyAlignment="1">
      <alignment vertical="top" wrapText="1"/>
    </xf>
    <xf numFmtId="3" fontId="8" fillId="0" borderId="12" xfId="9" applyNumberFormat="1" applyFont="1" applyFill="1" applyBorder="1" applyAlignment="1">
      <alignment horizontal="center" vertical="center" wrapText="1"/>
    </xf>
    <xf numFmtId="3" fontId="8" fillId="0" borderId="12" xfId="9" applyNumberFormat="1" applyFont="1" applyFill="1" applyBorder="1" applyAlignment="1">
      <alignment horizontal="right" vertical="center" wrapText="1"/>
    </xf>
    <xf numFmtId="166" fontId="8" fillId="0" borderId="12" xfId="9" applyNumberFormat="1" applyFont="1" applyBorder="1" applyAlignment="1">
      <alignment vertical="top" wrapText="1"/>
    </xf>
    <xf numFmtId="166" fontId="7" fillId="0" borderId="5" xfId="9" applyNumberFormat="1" applyFont="1" applyBorder="1" applyAlignment="1">
      <alignment vertical="top"/>
    </xf>
    <xf numFmtId="166" fontId="7" fillId="0" borderId="34" xfId="9" applyNumberFormat="1" applyFont="1" applyBorder="1" applyAlignment="1">
      <alignment vertical="top"/>
    </xf>
    <xf numFmtId="0" fontId="8" fillId="0" borderId="12" xfId="0" applyFont="1" applyFill="1" applyBorder="1" applyAlignment="1">
      <alignment vertical="top"/>
    </xf>
    <xf numFmtId="1" fontId="7" fillId="0" borderId="12" xfId="0" applyNumberFormat="1" applyFont="1" applyBorder="1" applyAlignment="1">
      <alignment vertical="top"/>
    </xf>
    <xf numFmtId="0" fontId="8" fillId="0" borderId="5" xfId="0" applyFont="1" applyFill="1" applyBorder="1" applyAlignment="1">
      <alignment vertical="top"/>
    </xf>
    <xf numFmtId="166" fontId="8" fillId="0" borderId="32" xfId="0" applyNumberFormat="1" applyFont="1" applyFill="1" applyBorder="1" applyAlignment="1">
      <alignment vertical="top"/>
    </xf>
    <xf numFmtId="0" fontId="8" fillId="0" borderId="34" xfId="0" applyFont="1" applyFill="1" applyBorder="1" applyAlignment="1">
      <alignment vertical="top"/>
    </xf>
    <xf numFmtId="14" fontId="8" fillId="0" borderId="12" xfId="0" applyNumberFormat="1" applyFont="1" applyFill="1" applyBorder="1" applyAlignment="1">
      <alignment vertical="top"/>
    </xf>
    <xf numFmtId="3" fontId="8" fillId="0" borderId="12" xfId="0" applyNumberFormat="1" applyFont="1" applyFill="1" applyBorder="1" applyAlignment="1">
      <alignment vertical="top"/>
    </xf>
    <xf numFmtId="3" fontId="8" fillId="0" borderId="5" xfId="0" applyNumberFormat="1" applyFont="1" applyFill="1" applyBorder="1" applyAlignment="1">
      <alignment vertical="top"/>
    </xf>
    <xf numFmtId="166" fontId="8" fillId="0" borderId="7" xfId="9" applyNumberFormat="1" applyFont="1" applyFill="1" applyBorder="1" applyAlignment="1">
      <alignment vertical="top" wrapText="1"/>
    </xf>
    <xf numFmtId="0" fontId="8" fillId="0" borderId="8" xfId="0" applyFont="1" applyBorder="1" applyAlignment="1">
      <alignment vertical="top" wrapText="1"/>
    </xf>
    <xf numFmtId="3" fontId="7" fillId="0" borderId="35" xfId="2" applyNumberFormat="1" applyFont="1" applyFill="1" applyBorder="1" applyAlignment="1">
      <alignment vertical="top" wrapText="1"/>
    </xf>
    <xf numFmtId="166" fontId="8" fillId="0" borderId="38" xfId="0" applyNumberFormat="1" applyFont="1" applyBorder="1" applyAlignment="1">
      <alignment vertical="top"/>
    </xf>
    <xf numFmtId="0" fontId="8" fillId="0" borderId="7" xfId="0" applyFont="1" applyBorder="1" applyAlignment="1">
      <alignment vertical="top" wrapText="1"/>
    </xf>
    <xf numFmtId="3" fontId="8" fillId="0" borderId="35" xfId="0" applyNumberFormat="1" applyFont="1" applyBorder="1" applyAlignment="1">
      <alignment vertical="top" wrapText="1"/>
    </xf>
    <xf numFmtId="3" fontId="8" fillId="0" borderId="35" xfId="9" applyNumberFormat="1" applyFont="1" applyBorder="1" applyAlignment="1">
      <alignment vertical="top" wrapText="1"/>
    </xf>
    <xf numFmtId="3" fontId="8" fillId="0" borderId="8" xfId="9" applyNumberFormat="1" applyFont="1" applyBorder="1" applyAlignment="1">
      <alignment vertical="top" wrapText="1"/>
    </xf>
    <xf numFmtId="3" fontId="8" fillId="0" borderId="7" xfId="9" applyNumberFormat="1" applyFont="1" applyBorder="1" applyAlignment="1">
      <alignment vertical="top" wrapText="1"/>
    </xf>
    <xf numFmtId="3" fontId="8" fillId="0" borderId="70" xfId="9" applyNumberFormat="1" applyFont="1" applyBorder="1" applyAlignment="1">
      <alignment vertical="top" wrapText="1"/>
    </xf>
    <xf numFmtId="3" fontId="8" fillId="0" borderId="65" xfId="9" applyNumberFormat="1" applyFont="1" applyBorder="1" applyAlignment="1">
      <alignment vertical="top" wrapText="1"/>
    </xf>
    <xf numFmtId="166" fontId="8" fillId="0" borderId="12" xfId="0" applyNumberFormat="1" applyFont="1" applyBorder="1" applyAlignment="1">
      <alignment vertical="top"/>
    </xf>
    <xf numFmtId="0" fontId="8" fillId="14" borderId="12" xfId="0" applyFont="1" applyFill="1" applyBorder="1" applyAlignment="1">
      <alignment horizontal="center" vertical="center" wrapText="1"/>
    </xf>
    <xf numFmtId="3" fontId="8" fillId="14" borderId="12" xfId="0" applyNumberFormat="1" applyFont="1" applyFill="1" applyBorder="1" applyAlignment="1">
      <alignment horizontal="center" vertical="center" wrapText="1"/>
    </xf>
    <xf numFmtId="164" fontId="8" fillId="14" borderId="12" xfId="10" applyFont="1" applyFill="1" applyBorder="1" applyAlignment="1">
      <alignment horizontal="center" vertical="center" wrapText="1"/>
    </xf>
    <xf numFmtId="3" fontId="8" fillId="14" borderId="12" xfId="0" applyNumberFormat="1" applyFont="1" applyFill="1" applyBorder="1" applyAlignment="1">
      <alignment horizontal="right" vertical="center" wrapText="1"/>
    </xf>
    <xf numFmtId="166" fontId="8" fillId="0" borderId="34" xfId="9" applyNumberFormat="1" applyFont="1" applyFill="1" applyBorder="1" applyAlignment="1">
      <alignment vertical="top" wrapText="1"/>
    </xf>
    <xf numFmtId="3" fontId="7" fillId="0" borderId="16" xfId="2" applyNumberFormat="1" applyFont="1" applyFill="1" applyBorder="1" applyAlignment="1">
      <alignment vertical="top" wrapText="1"/>
    </xf>
    <xf numFmtId="0" fontId="8" fillId="0" borderId="33" xfId="1" applyFont="1" applyFill="1" applyBorder="1" applyAlignment="1">
      <alignment vertical="top"/>
    </xf>
    <xf numFmtId="166" fontId="8" fillId="0" borderId="33" xfId="9" applyNumberFormat="1" applyFont="1" applyFill="1" applyBorder="1" applyAlignment="1">
      <alignment vertical="top"/>
    </xf>
    <xf numFmtId="3" fontId="7" fillId="0" borderId="33" xfId="2" applyNumberFormat="1" applyFont="1" applyFill="1" applyBorder="1" applyAlignment="1">
      <alignment vertical="top" wrapText="1"/>
    </xf>
    <xf numFmtId="3" fontId="7" fillId="0" borderId="31" xfId="2" applyNumberFormat="1" applyFont="1" applyFill="1" applyBorder="1" applyAlignment="1">
      <alignment vertical="top" wrapText="1"/>
    </xf>
    <xf numFmtId="0" fontId="19" fillId="0" borderId="31" xfId="0" applyFont="1" applyFill="1" applyBorder="1" applyAlignment="1">
      <alignment horizontal="left" vertical="top" wrapText="1"/>
    </xf>
    <xf numFmtId="3" fontId="8" fillId="0" borderId="4" xfId="0" applyNumberFormat="1" applyFont="1" applyBorder="1" applyAlignment="1">
      <alignment vertical="top" wrapText="1"/>
    </xf>
    <xf numFmtId="3" fontId="8" fillId="0" borderId="56" xfId="0" applyNumberFormat="1" applyFont="1" applyBorder="1" applyAlignment="1">
      <alignment vertical="top" wrapText="1"/>
    </xf>
    <xf numFmtId="167" fontId="8" fillId="0" borderId="56" xfId="0" applyNumberFormat="1" applyFont="1" applyBorder="1" applyAlignment="1">
      <alignment vertical="top"/>
    </xf>
    <xf numFmtId="0" fontId="8" fillId="0" borderId="56" xfId="0" applyFont="1" applyBorder="1" applyAlignment="1">
      <alignment vertical="top"/>
    </xf>
    <xf numFmtId="166" fontId="8" fillId="0" borderId="56" xfId="9" applyNumberFormat="1" applyFont="1" applyBorder="1" applyAlignment="1">
      <alignment vertical="top"/>
    </xf>
    <xf numFmtId="165" fontId="8" fillId="0" borderId="56" xfId="9" applyFont="1" applyBorder="1" applyAlignment="1">
      <alignment vertical="top"/>
    </xf>
    <xf numFmtId="0" fontId="8" fillId="0" borderId="3" xfId="0" applyFont="1" applyBorder="1" applyAlignment="1">
      <alignment vertical="top"/>
    </xf>
    <xf numFmtId="3" fontId="8" fillId="0" borderId="32" xfId="0" applyNumberFormat="1" applyFont="1" applyBorder="1" applyAlignment="1">
      <alignment vertical="top" wrapText="1"/>
    </xf>
    <xf numFmtId="167" fontId="8" fillId="0" borderId="33" xfId="0" applyNumberFormat="1" applyFont="1" applyBorder="1" applyAlignment="1">
      <alignment vertical="top"/>
    </xf>
    <xf numFmtId="166" fontId="8" fillId="0" borderId="31" xfId="9" applyNumberFormat="1" applyFont="1" applyBorder="1" applyAlignment="1">
      <alignment vertical="top"/>
    </xf>
    <xf numFmtId="165" fontId="8" fillId="0" borderId="31" xfId="9" applyFont="1" applyBorder="1" applyAlignment="1">
      <alignment vertical="top"/>
    </xf>
    <xf numFmtId="166" fontId="7" fillId="0" borderId="34" xfId="9" applyNumberFormat="1" applyFont="1" applyFill="1" applyBorder="1" applyAlignment="1">
      <alignment vertical="top"/>
    </xf>
    <xf numFmtId="0" fontId="7" fillId="0" borderId="56" xfId="0" applyFont="1" applyBorder="1" applyAlignment="1">
      <alignment vertical="top"/>
    </xf>
    <xf numFmtId="3" fontId="8" fillId="0" borderId="66" xfId="9" applyNumberFormat="1" applyFont="1" applyFill="1" applyBorder="1" applyAlignment="1">
      <alignment vertical="top"/>
    </xf>
    <xf numFmtId="0" fontId="8" fillId="0" borderId="8" xfId="0" applyFont="1" applyFill="1" applyBorder="1" applyAlignment="1">
      <alignment vertical="top"/>
    </xf>
    <xf numFmtId="166" fontId="8" fillId="0" borderId="4" xfId="0" applyNumberFormat="1" applyFont="1" applyFill="1" applyBorder="1" applyAlignment="1">
      <alignment vertical="top"/>
    </xf>
    <xf numFmtId="0" fontId="7" fillId="0" borderId="37" xfId="0" applyFont="1" applyFill="1" applyBorder="1" applyAlignment="1">
      <alignment vertical="top" wrapText="1"/>
    </xf>
    <xf numFmtId="0" fontId="7" fillId="0" borderId="36" xfId="0" applyFont="1" applyFill="1" applyBorder="1" applyAlignment="1">
      <alignment vertical="top" wrapText="1"/>
    </xf>
    <xf numFmtId="0" fontId="8" fillId="0" borderId="37" xfId="0" applyFont="1" applyFill="1" applyBorder="1" applyAlignment="1">
      <alignment vertical="top"/>
    </xf>
    <xf numFmtId="0" fontId="8" fillId="0" borderId="35" xfId="0" applyFont="1" applyFill="1" applyBorder="1" applyAlignment="1">
      <alignment vertical="top" wrapText="1"/>
    </xf>
    <xf numFmtId="0" fontId="8" fillId="0" borderId="35" xfId="0" applyFont="1" applyFill="1" applyBorder="1" applyAlignment="1">
      <alignment vertical="top"/>
    </xf>
    <xf numFmtId="14" fontId="8" fillId="0" borderId="35" xfId="0" applyNumberFormat="1" applyFont="1" applyFill="1" applyBorder="1" applyAlignment="1">
      <alignment vertical="top"/>
    </xf>
    <xf numFmtId="3" fontId="8" fillId="0" borderId="35" xfId="0" applyNumberFormat="1" applyFont="1" applyFill="1" applyBorder="1" applyAlignment="1">
      <alignment vertical="top"/>
    </xf>
    <xf numFmtId="3" fontId="8" fillId="0" borderId="8" xfId="0" applyNumberFormat="1" applyFont="1" applyFill="1" applyBorder="1" applyAlignment="1">
      <alignment vertical="top"/>
    </xf>
    <xf numFmtId="3" fontId="8" fillId="0" borderId="66" xfId="0" applyNumberFormat="1" applyFont="1" applyFill="1" applyBorder="1" applyAlignment="1">
      <alignment vertical="top"/>
    </xf>
    <xf numFmtId="3" fontId="8" fillId="0" borderId="15" xfId="0" applyNumberFormat="1" applyFont="1" applyFill="1" applyBorder="1" applyAlignment="1">
      <alignment vertical="top"/>
    </xf>
    <xf numFmtId="3" fontId="7" fillId="6" borderId="60" xfId="2" applyNumberFormat="1" applyFont="1" applyFill="1" applyBorder="1" applyAlignment="1">
      <alignment vertical="top" wrapText="1"/>
    </xf>
    <xf numFmtId="3" fontId="8" fillId="0" borderId="34" xfId="0" applyNumberFormat="1" applyFont="1" applyBorder="1" applyAlignment="1">
      <alignment vertical="top" wrapText="1"/>
    </xf>
    <xf numFmtId="4" fontId="7" fillId="0" borderId="34" xfId="2" applyNumberFormat="1" applyFont="1" applyFill="1" applyBorder="1" applyAlignment="1">
      <alignment vertical="top" wrapText="1"/>
    </xf>
    <xf numFmtId="3" fontId="12" fillId="0" borderId="34" xfId="0" applyNumberFormat="1" applyFont="1" applyBorder="1" applyAlignment="1">
      <alignment vertical="top"/>
    </xf>
    <xf numFmtId="3" fontId="7" fillId="8" borderId="64" xfId="9" applyNumberFormat="1" applyFont="1" applyFill="1" applyBorder="1" applyAlignment="1">
      <alignment vertical="top"/>
    </xf>
    <xf numFmtId="3" fontId="7" fillId="9" borderId="66" xfId="0" applyNumberFormat="1" applyFont="1" applyFill="1" applyBorder="1" applyAlignment="1">
      <alignment vertical="top"/>
    </xf>
    <xf numFmtId="3" fontId="7" fillId="0" borderId="71" xfId="0" applyNumberFormat="1" applyFont="1" applyBorder="1" applyAlignment="1">
      <alignment vertical="top"/>
    </xf>
    <xf numFmtId="3" fontId="7" fillId="6" borderId="25" xfId="2" applyNumberFormat="1" applyFont="1" applyFill="1" applyBorder="1" applyAlignment="1">
      <alignment vertical="top" wrapText="1"/>
    </xf>
    <xf numFmtId="3" fontId="7" fillId="6" borderId="29" xfId="2" applyNumberFormat="1" applyFont="1" applyFill="1" applyBorder="1" applyAlignment="1">
      <alignment vertical="top" wrapText="1"/>
    </xf>
    <xf numFmtId="3" fontId="7" fillId="0" borderId="72" xfId="9" applyNumberFormat="1" applyFont="1" applyFill="1" applyBorder="1" applyAlignment="1">
      <alignment vertical="top"/>
    </xf>
    <xf numFmtId="3" fontId="12" fillId="0" borderId="63" xfId="0" applyNumberFormat="1" applyFont="1" applyBorder="1" applyAlignment="1">
      <alignment vertical="top"/>
    </xf>
    <xf numFmtId="3" fontId="8" fillId="0" borderId="63" xfId="0" applyNumberFormat="1" applyFont="1" applyBorder="1" applyAlignment="1">
      <alignment vertical="top" wrapText="1"/>
    </xf>
    <xf numFmtId="3" fontId="12" fillId="0" borderId="63" xfId="0" applyNumberFormat="1" applyFont="1" applyBorder="1" applyAlignment="1">
      <alignment vertical="top" wrapText="1"/>
    </xf>
    <xf numFmtId="3" fontId="8" fillId="0" borderId="57" xfId="0" applyNumberFormat="1" applyFont="1" applyBorder="1" applyAlignment="1">
      <alignment vertical="top" wrapText="1"/>
    </xf>
    <xf numFmtId="3" fontId="8" fillId="0" borderId="62" xfId="0" applyNumberFormat="1" applyFont="1" applyBorder="1" applyAlignment="1">
      <alignment vertical="top" wrapText="1"/>
    </xf>
    <xf numFmtId="3" fontId="7" fillId="8" borderId="13" xfId="2" applyNumberFormat="1" applyFont="1" applyFill="1" applyBorder="1" applyAlignment="1">
      <alignment vertical="top" wrapText="1"/>
    </xf>
    <xf numFmtId="3" fontId="7" fillId="0" borderId="58" xfId="9" applyNumberFormat="1" applyFont="1" applyFill="1" applyBorder="1" applyAlignment="1">
      <alignment vertical="top"/>
    </xf>
    <xf numFmtId="3" fontId="7" fillId="0" borderId="48" xfId="0" applyNumberFormat="1" applyFont="1" applyBorder="1" applyAlignment="1">
      <alignment vertical="top"/>
    </xf>
    <xf numFmtId="0" fontId="7" fillId="0" borderId="24" xfId="1" applyFont="1" applyFill="1" applyBorder="1" applyAlignment="1">
      <alignment horizontal="center" vertical="top" wrapText="1"/>
    </xf>
    <xf numFmtId="0" fontId="11" fillId="24" borderId="18" xfId="1" applyFont="1" applyFill="1" applyBorder="1" applyAlignment="1">
      <alignment vertical="top"/>
    </xf>
    <xf numFmtId="0" fontId="7" fillId="24" borderId="28" xfId="1" applyFont="1" applyFill="1" applyBorder="1" applyAlignment="1">
      <alignment vertical="top"/>
    </xf>
    <xf numFmtId="0" fontId="7" fillId="24" borderId="29" xfId="1" applyFont="1" applyFill="1" applyBorder="1" applyAlignment="1">
      <alignment vertical="top" wrapText="1"/>
    </xf>
    <xf numFmtId="49" fontId="14" fillId="0" borderId="12" xfId="1" applyNumberFormat="1" applyFont="1" applyFill="1" applyBorder="1" applyAlignment="1">
      <alignment vertical="top" wrapText="1"/>
    </xf>
    <xf numFmtId="166" fontId="7" fillId="0" borderId="32" xfId="0" applyNumberFormat="1" applyFont="1" applyBorder="1" applyAlignment="1">
      <alignment vertical="top"/>
    </xf>
    <xf numFmtId="3" fontId="7" fillId="0" borderId="12" xfId="0" applyNumberFormat="1" applyFont="1" applyBorder="1" applyAlignment="1">
      <alignment horizontal="right" vertical="top"/>
    </xf>
    <xf numFmtId="170" fontId="8" fillId="14" borderId="12" xfId="0" applyNumberFormat="1" applyFont="1" applyFill="1" applyBorder="1" applyAlignment="1">
      <alignment vertical="top"/>
    </xf>
    <xf numFmtId="4" fontId="7" fillId="0" borderId="35" xfId="1" applyNumberFormat="1" applyFont="1" applyFill="1" applyBorder="1" applyAlignment="1">
      <alignment vertical="top"/>
    </xf>
    <xf numFmtId="165" fontId="8" fillId="0" borderId="12" xfId="9" applyFont="1" applyBorder="1" applyAlignment="1">
      <alignment vertical="top" wrapText="1"/>
    </xf>
    <xf numFmtId="0" fontId="8" fillId="0" borderId="40" xfId="1" applyFont="1" applyFill="1" applyBorder="1" applyAlignment="1">
      <alignment vertical="top"/>
    </xf>
    <xf numFmtId="0" fontId="8" fillId="0" borderId="16" xfId="1" applyFont="1" applyFill="1" applyBorder="1" applyAlignment="1">
      <alignment vertical="top"/>
    </xf>
    <xf numFmtId="9" fontId="8" fillId="0" borderId="16" xfId="1" applyNumberFormat="1" applyFont="1" applyFill="1" applyBorder="1" applyAlignment="1">
      <alignment vertical="top"/>
    </xf>
    <xf numFmtId="174" fontId="8" fillId="0" borderId="16" xfId="9" applyNumberFormat="1" applyFont="1" applyFill="1" applyBorder="1" applyAlignment="1">
      <alignment vertical="top" wrapText="1"/>
    </xf>
    <xf numFmtId="172" fontId="8" fillId="0" borderId="16" xfId="9" applyNumberFormat="1" applyFont="1" applyFill="1" applyBorder="1" applyAlignment="1">
      <alignment vertical="top" wrapText="1"/>
    </xf>
    <xf numFmtId="166" fontId="8" fillId="0" borderId="0" xfId="9" applyNumberFormat="1" applyFont="1" applyFill="1" applyBorder="1" applyAlignment="1">
      <alignment horizontal="right" vertical="top" wrapText="1"/>
    </xf>
    <xf numFmtId="166" fontId="8" fillId="0" borderId="40" xfId="9" applyNumberFormat="1" applyFont="1" applyFill="1" applyBorder="1" applyAlignment="1">
      <alignment vertical="top"/>
    </xf>
    <xf numFmtId="166" fontId="8" fillId="0" borderId="16" xfId="9" applyNumberFormat="1" applyFont="1" applyFill="1" applyBorder="1" applyAlignment="1">
      <alignment vertical="top"/>
    </xf>
    <xf numFmtId="166" fontId="8" fillId="0" borderId="31" xfId="0" applyNumberFormat="1" applyFont="1" applyBorder="1" applyAlignment="1">
      <alignment vertical="top"/>
    </xf>
    <xf numFmtId="0" fontId="8" fillId="0" borderId="40" xfId="0" applyFont="1" applyBorder="1" applyAlignment="1">
      <alignment vertical="top"/>
    </xf>
    <xf numFmtId="0" fontId="8" fillId="0" borderId="14" xfId="0" applyFont="1" applyBorder="1" applyAlignment="1">
      <alignment vertical="top"/>
    </xf>
    <xf numFmtId="3" fontId="8" fillId="0" borderId="40" xfId="0" applyNumberFormat="1" applyFont="1" applyBorder="1" applyAlignment="1">
      <alignment vertical="top"/>
    </xf>
    <xf numFmtId="3" fontId="8" fillId="0" borderId="42" xfId="0" applyNumberFormat="1" applyFont="1" applyBorder="1" applyAlignment="1">
      <alignment vertical="top"/>
    </xf>
    <xf numFmtId="3" fontId="8" fillId="0" borderId="6" xfId="0" applyNumberFormat="1" applyFont="1" applyBorder="1" applyAlignment="1">
      <alignment vertical="top" wrapText="1"/>
    </xf>
    <xf numFmtId="3" fontId="8" fillId="0" borderId="64" xfId="0" applyNumberFormat="1" applyFont="1" applyBorder="1" applyAlignment="1">
      <alignment vertical="top" wrapText="1"/>
    </xf>
    <xf numFmtId="3" fontId="8" fillId="0" borderId="0" xfId="0" applyNumberFormat="1" applyFont="1" applyBorder="1" applyAlignment="1">
      <alignment vertical="top" wrapText="1"/>
    </xf>
    <xf numFmtId="3" fontId="8" fillId="0" borderId="50" xfId="0" applyNumberFormat="1" applyFont="1" applyBorder="1" applyAlignment="1">
      <alignment vertical="top" wrapText="1"/>
    </xf>
    <xf numFmtId="3" fontId="8" fillId="0" borderId="6" xfId="0" applyNumberFormat="1" applyFont="1" applyBorder="1" applyAlignment="1">
      <alignment vertical="top"/>
    </xf>
    <xf numFmtId="166" fontId="8" fillId="0" borderId="0" xfId="9" applyNumberFormat="1" applyFont="1" applyBorder="1" applyAlignment="1">
      <alignment vertical="top"/>
    </xf>
    <xf numFmtId="165" fontId="8" fillId="0" borderId="0" xfId="9" applyFont="1" applyBorder="1" applyAlignment="1">
      <alignment vertical="top"/>
    </xf>
    <xf numFmtId="166" fontId="7" fillId="0" borderId="53" xfId="9" applyNumberFormat="1" applyFont="1" applyBorder="1" applyAlignment="1">
      <alignment vertical="top"/>
    </xf>
    <xf numFmtId="3" fontId="7" fillId="6" borderId="21" xfId="2" applyNumberFormat="1" applyFont="1" applyFill="1" applyBorder="1" applyAlignment="1">
      <alignment vertical="top" wrapText="1"/>
    </xf>
    <xf numFmtId="3" fontId="7" fillId="6" borderId="23" xfId="2" applyNumberFormat="1" applyFont="1" applyFill="1" applyBorder="1" applyAlignment="1">
      <alignment vertical="top" wrapText="1"/>
    </xf>
    <xf numFmtId="3" fontId="8" fillId="0" borderId="1" xfId="9" applyNumberFormat="1" applyFont="1" applyBorder="1" applyAlignment="1">
      <alignment vertical="top"/>
    </xf>
    <xf numFmtId="3" fontId="7" fillId="9" borderId="29" xfId="9" applyNumberFormat="1" applyFont="1" applyFill="1" applyBorder="1" applyAlignment="1">
      <alignment vertical="top"/>
    </xf>
    <xf numFmtId="3" fontId="8" fillId="0" borderId="7" xfId="0" applyNumberFormat="1" applyFont="1" applyBorder="1" applyAlignment="1">
      <alignment vertical="top"/>
    </xf>
    <xf numFmtId="3" fontId="7" fillId="9" borderId="48" xfId="0" applyNumberFormat="1" applyFont="1" applyFill="1" applyBorder="1" applyAlignment="1">
      <alignment vertical="top"/>
    </xf>
    <xf numFmtId="3" fontId="8" fillId="0" borderId="7" xfId="0" applyNumberFormat="1" applyFont="1" applyBorder="1" applyAlignment="1">
      <alignment vertical="top" wrapText="1"/>
    </xf>
    <xf numFmtId="3" fontId="8" fillId="0" borderId="36" xfId="0" applyNumberFormat="1" applyFont="1" applyBorder="1" applyAlignment="1">
      <alignment vertical="top" wrapText="1"/>
    </xf>
    <xf numFmtId="3" fontId="7" fillId="0" borderId="59" xfId="9" applyNumberFormat="1" applyFont="1" applyFill="1" applyBorder="1" applyAlignment="1">
      <alignment vertical="top" wrapText="1"/>
    </xf>
    <xf numFmtId="3" fontId="7" fillId="9" borderId="38" xfId="0" applyNumberFormat="1" applyFont="1" applyFill="1" applyBorder="1" applyAlignment="1">
      <alignment vertical="top"/>
    </xf>
    <xf numFmtId="166" fontId="7" fillId="0" borderId="31" xfId="9" applyNumberFormat="1" applyFont="1" applyBorder="1" applyAlignment="1">
      <alignment vertical="top"/>
    </xf>
    <xf numFmtId="3" fontId="7" fillId="0" borderId="31" xfId="9" applyNumberFormat="1" applyFont="1" applyBorder="1" applyAlignment="1">
      <alignment vertical="top"/>
    </xf>
    <xf numFmtId="3" fontId="7" fillId="0" borderId="56" xfId="9" applyNumberFormat="1" applyFont="1" applyBorder="1" applyAlignment="1">
      <alignment vertical="top"/>
    </xf>
    <xf numFmtId="166" fontId="7" fillId="0" borderId="31" xfId="0" applyNumberFormat="1" applyFont="1" applyBorder="1" applyAlignment="1">
      <alignment vertical="top"/>
    </xf>
    <xf numFmtId="0" fontId="7" fillId="0" borderId="31" xfId="0" applyFont="1" applyBorder="1" applyAlignment="1">
      <alignment horizontal="right" vertical="top"/>
    </xf>
    <xf numFmtId="3" fontId="7" fillId="0" borderId="4" xfId="9" applyNumberFormat="1" applyFont="1" applyBorder="1" applyAlignment="1">
      <alignment vertical="top"/>
    </xf>
    <xf numFmtId="3" fontId="7" fillId="0" borderId="33" xfId="9" applyNumberFormat="1" applyFont="1" applyBorder="1" applyAlignment="1">
      <alignment vertical="top"/>
    </xf>
    <xf numFmtId="0" fontId="7" fillId="9" borderId="25" xfId="1" applyFont="1" applyFill="1" applyBorder="1" applyAlignment="1">
      <alignment vertical="top"/>
    </xf>
    <xf numFmtId="0" fontId="7" fillId="9" borderId="26" xfId="1" applyFont="1" applyFill="1" applyBorder="1" applyAlignment="1">
      <alignment vertical="top" wrapText="1"/>
    </xf>
    <xf numFmtId="49" fontId="7" fillId="9" borderId="26" xfId="4" applyNumberFormat="1" applyFont="1" applyFill="1" applyBorder="1" applyAlignment="1">
      <alignment vertical="top" wrapText="1"/>
    </xf>
    <xf numFmtId="0" fontId="7" fillId="9" borderId="26" xfId="1" applyFont="1" applyFill="1" applyBorder="1" applyAlignment="1">
      <alignment vertical="top"/>
    </xf>
    <xf numFmtId="9" fontId="7" fillId="9" borderId="26" xfId="1" applyNumberFormat="1" applyFont="1" applyFill="1" applyBorder="1" applyAlignment="1">
      <alignment vertical="top"/>
    </xf>
    <xf numFmtId="0" fontId="7" fillId="9" borderId="26" xfId="4" applyFont="1" applyFill="1" applyBorder="1" applyAlignment="1">
      <alignment vertical="top" wrapText="1"/>
    </xf>
    <xf numFmtId="0" fontId="7" fillId="9" borderId="26" xfId="3" applyFont="1" applyFill="1" applyBorder="1" applyAlignment="1">
      <alignment vertical="top" wrapText="1"/>
    </xf>
    <xf numFmtId="0" fontId="7" fillId="9" borderId="27" xfId="1" applyFont="1" applyFill="1" applyBorder="1" applyAlignment="1">
      <alignment vertical="top" wrapText="1"/>
    </xf>
    <xf numFmtId="166" fontId="7" fillId="9" borderId="26" xfId="9" applyNumberFormat="1" applyFont="1" applyFill="1" applyBorder="1" applyAlignment="1">
      <alignment vertical="top" wrapText="1"/>
    </xf>
    <xf numFmtId="166" fontId="7" fillId="9" borderId="27" xfId="9" applyNumberFormat="1" applyFont="1" applyFill="1" applyBorder="1" applyAlignment="1">
      <alignment vertical="top" wrapText="1"/>
    </xf>
    <xf numFmtId="3" fontId="7" fillId="9" borderId="25" xfId="9" applyNumberFormat="1" applyFont="1" applyFill="1" applyBorder="1" applyAlignment="1">
      <alignment vertical="top" wrapText="1"/>
    </xf>
    <xf numFmtId="3" fontId="7" fillId="9" borderId="26" xfId="9" applyNumberFormat="1" applyFont="1" applyFill="1" applyBorder="1" applyAlignment="1">
      <alignment vertical="top"/>
    </xf>
    <xf numFmtId="3" fontId="7" fillId="9" borderId="30" xfId="9" applyNumberFormat="1" applyFont="1" applyFill="1" applyBorder="1" applyAlignment="1">
      <alignment vertical="top" wrapText="1"/>
    </xf>
    <xf numFmtId="3" fontId="7" fillId="9" borderId="26" xfId="9" applyNumberFormat="1" applyFont="1" applyFill="1" applyBorder="1" applyAlignment="1">
      <alignment vertical="top" wrapText="1"/>
    </xf>
    <xf numFmtId="3" fontId="7" fillId="9" borderId="26" xfId="1" applyNumberFormat="1" applyFont="1" applyFill="1" applyBorder="1" applyAlignment="1">
      <alignment vertical="top"/>
    </xf>
    <xf numFmtId="166" fontId="7" fillId="9" borderId="26" xfId="1" applyNumberFormat="1" applyFont="1" applyFill="1" applyBorder="1" applyAlignment="1">
      <alignment vertical="top"/>
    </xf>
    <xf numFmtId="0" fontId="7" fillId="9" borderId="26" xfId="1" applyFont="1" applyFill="1" applyBorder="1" applyAlignment="1">
      <alignment horizontal="right" vertical="top" wrapText="1"/>
    </xf>
    <xf numFmtId="0" fontId="7" fillId="9" borderId="30" xfId="0" applyFont="1" applyFill="1" applyBorder="1" applyAlignment="1">
      <alignment vertical="top" wrapText="1"/>
    </xf>
    <xf numFmtId="0" fontId="7" fillId="9" borderId="29" xfId="0" applyFont="1" applyFill="1" applyBorder="1" applyAlignment="1">
      <alignment vertical="top" wrapText="1"/>
    </xf>
    <xf numFmtId="0" fontId="7" fillId="9" borderId="30" xfId="0" applyFont="1" applyFill="1" applyBorder="1" applyAlignment="1">
      <alignment vertical="top"/>
    </xf>
    <xf numFmtId="0" fontId="7" fillId="9" borderId="26" xfId="0" applyFont="1" applyFill="1" applyBorder="1" applyAlignment="1">
      <alignment vertical="top"/>
    </xf>
    <xf numFmtId="3" fontId="7" fillId="9" borderId="26" xfId="0" applyNumberFormat="1" applyFont="1" applyFill="1" applyBorder="1" applyAlignment="1">
      <alignment vertical="top"/>
    </xf>
    <xf numFmtId="3" fontId="7" fillId="9" borderId="27" xfId="0" applyNumberFormat="1" applyFont="1" applyFill="1" applyBorder="1" applyAlignment="1">
      <alignment vertical="top"/>
    </xf>
    <xf numFmtId="3" fontId="7" fillId="9" borderId="27" xfId="9" applyNumberFormat="1" applyFont="1" applyFill="1" applyBorder="1" applyAlignment="1">
      <alignment vertical="top"/>
    </xf>
    <xf numFmtId="3" fontId="7" fillId="9" borderId="13" xfId="9" applyNumberFormat="1" applyFont="1" applyFill="1" applyBorder="1" applyAlignment="1">
      <alignment vertical="top"/>
    </xf>
    <xf numFmtId="3" fontId="7" fillId="9" borderId="18" xfId="9" applyNumberFormat="1" applyFont="1" applyFill="1" applyBorder="1" applyAlignment="1">
      <alignment vertical="top"/>
    </xf>
    <xf numFmtId="49" fontId="14" fillId="0" borderId="35" xfId="1" applyNumberFormat="1" applyFont="1" applyFill="1" applyBorder="1" applyAlignment="1">
      <alignment vertical="top" wrapText="1"/>
    </xf>
    <xf numFmtId="0" fontId="14" fillId="0" borderId="35" xfId="0" applyFont="1" applyFill="1" applyBorder="1" applyAlignment="1">
      <alignment vertical="top" wrapText="1"/>
    </xf>
    <xf numFmtId="166" fontId="8" fillId="0" borderId="35" xfId="9" applyNumberFormat="1" applyFont="1" applyFill="1" applyBorder="1" applyAlignment="1">
      <alignment horizontal="right" vertical="top" wrapText="1"/>
    </xf>
    <xf numFmtId="166" fontId="8" fillId="0" borderId="35" xfId="0" applyNumberFormat="1" applyFont="1" applyBorder="1" applyAlignment="1">
      <alignment vertical="top"/>
    </xf>
    <xf numFmtId="3" fontId="8" fillId="14" borderId="35" xfId="0" applyNumberFormat="1" applyFont="1" applyFill="1" applyBorder="1" applyAlignment="1">
      <alignment vertical="top"/>
    </xf>
    <xf numFmtId="3" fontId="8" fillId="0" borderId="37" xfId="9" applyNumberFormat="1" applyFont="1" applyBorder="1" applyAlignment="1">
      <alignment vertical="top" wrapText="1"/>
    </xf>
    <xf numFmtId="166" fontId="7" fillId="0" borderId="31" xfId="9" applyNumberFormat="1" applyFont="1" applyFill="1" applyBorder="1" applyAlignment="1">
      <alignment vertical="top" wrapText="1"/>
    </xf>
    <xf numFmtId="166" fontId="7" fillId="0" borderId="4" xfId="9" applyNumberFormat="1" applyFont="1" applyFill="1" applyBorder="1" applyAlignment="1">
      <alignment vertical="top" wrapText="1"/>
    </xf>
    <xf numFmtId="166" fontId="8" fillId="0" borderId="33" xfId="9" applyNumberFormat="1" applyFont="1" applyFill="1" applyBorder="1" applyAlignment="1">
      <alignment horizontal="right" vertical="top" wrapText="1"/>
    </xf>
    <xf numFmtId="0" fontId="8" fillId="0" borderId="1" xfId="0" applyFont="1" applyFill="1" applyBorder="1" applyAlignment="1">
      <alignment vertical="top"/>
    </xf>
    <xf numFmtId="3" fontId="8" fillId="0" borderId="53" xfId="0" applyNumberFormat="1" applyFont="1" applyFill="1" applyBorder="1" applyAlignment="1">
      <alignment vertical="top"/>
    </xf>
    <xf numFmtId="3" fontId="8" fillId="0" borderId="34" xfId="0" applyNumberFormat="1" applyFont="1" applyFill="1" applyBorder="1" applyAlignment="1">
      <alignment vertical="top"/>
    </xf>
    <xf numFmtId="165" fontId="8" fillId="0" borderId="68" xfId="9" applyFont="1" applyBorder="1" applyAlignment="1">
      <alignment vertical="top"/>
    </xf>
    <xf numFmtId="3" fontId="12" fillId="7" borderId="1" xfId="0" applyNumberFormat="1" applyFont="1" applyFill="1" applyBorder="1" applyAlignment="1">
      <alignment vertical="top"/>
    </xf>
    <xf numFmtId="3" fontId="8" fillId="7" borderId="1" xfId="0" applyNumberFormat="1" applyFont="1" applyFill="1" applyBorder="1" applyAlignment="1">
      <alignment vertical="top"/>
    </xf>
    <xf numFmtId="3" fontId="8" fillId="7" borderId="1" xfId="0" applyNumberFormat="1" applyFont="1" applyFill="1" applyBorder="1" applyAlignment="1">
      <alignment vertical="top" wrapText="1"/>
    </xf>
    <xf numFmtId="3" fontId="7" fillId="7" borderId="1" xfId="0" applyNumberFormat="1" applyFont="1" applyFill="1" applyBorder="1" applyAlignment="1">
      <alignment vertical="top"/>
    </xf>
    <xf numFmtId="3" fontId="7" fillId="7" borderId="1" xfId="2" applyNumberFormat="1" applyFont="1" applyFill="1" applyBorder="1" applyAlignment="1">
      <alignment vertical="top" wrapText="1"/>
    </xf>
    <xf numFmtId="3" fontId="8" fillId="0" borderId="1" xfId="0" applyNumberFormat="1" applyFont="1" applyFill="1" applyBorder="1" applyAlignment="1">
      <alignment vertical="top" wrapText="1"/>
    </xf>
    <xf numFmtId="3" fontId="12" fillId="0" borderId="1" xfId="0" applyNumberFormat="1" applyFont="1" applyFill="1" applyBorder="1" applyAlignment="1">
      <alignment vertical="top" wrapText="1"/>
    </xf>
    <xf numFmtId="170" fontId="8" fillId="0" borderId="1" xfId="0" applyNumberFormat="1" applyFont="1" applyFill="1" applyBorder="1" applyAlignment="1">
      <alignment vertical="top"/>
    </xf>
    <xf numFmtId="3" fontId="8" fillId="0" borderId="3" xfId="0" applyNumberFormat="1" applyFont="1" applyFill="1" applyBorder="1" applyAlignment="1">
      <alignment vertical="top" wrapText="1"/>
    </xf>
    <xf numFmtId="17" fontId="8" fillId="0" borderId="35" xfId="1" applyNumberFormat="1" applyFont="1" applyFill="1" applyBorder="1" applyAlignment="1">
      <alignment vertical="top" wrapText="1"/>
    </xf>
    <xf numFmtId="0" fontId="7" fillId="0" borderId="35" xfId="2" applyNumberFormat="1" applyFont="1" applyFill="1" applyBorder="1" applyAlignment="1">
      <alignment vertical="top" wrapText="1"/>
    </xf>
    <xf numFmtId="3" fontId="8" fillId="7" borderId="5" xfId="0" applyNumberFormat="1" applyFont="1" applyFill="1" applyBorder="1" applyAlignment="1">
      <alignment vertical="top"/>
    </xf>
    <xf numFmtId="3" fontId="8" fillId="7" borderId="15" xfId="0" applyNumberFormat="1" applyFont="1" applyFill="1" applyBorder="1" applyAlignment="1">
      <alignment vertical="top"/>
    </xf>
    <xf numFmtId="3" fontId="8" fillId="7" borderId="53" xfId="0" applyNumberFormat="1" applyFont="1" applyFill="1" applyBorder="1" applyAlignment="1">
      <alignment vertical="top"/>
    </xf>
    <xf numFmtId="3" fontId="8" fillId="7" borderId="63" xfId="0" applyNumberFormat="1" applyFont="1" applyFill="1" applyBorder="1" applyAlignment="1">
      <alignment vertical="top"/>
    </xf>
    <xf numFmtId="3" fontId="7" fillId="7" borderId="5" xfId="2" applyNumberFormat="1" applyFont="1" applyFill="1" applyBorder="1" applyAlignment="1">
      <alignment vertical="top" wrapText="1"/>
    </xf>
    <xf numFmtId="3" fontId="8" fillId="7" borderId="5" xfId="0" applyNumberFormat="1" applyFont="1" applyFill="1" applyBorder="1" applyAlignment="1">
      <alignment vertical="top" wrapText="1"/>
    </xf>
    <xf numFmtId="3" fontId="8" fillId="7" borderId="15" xfId="0" applyNumberFormat="1" applyFont="1" applyFill="1" applyBorder="1" applyAlignment="1">
      <alignment vertical="top" wrapText="1"/>
    </xf>
    <xf numFmtId="3" fontId="8" fillId="7" borderId="12" xfId="0" applyNumberFormat="1" applyFont="1" applyFill="1" applyBorder="1" applyAlignment="1">
      <alignment vertical="top" wrapText="1"/>
    </xf>
    <xf numFmtId="3" fontId="8" fillId="7" borderId="12" xfId="9" applyNumberFormat="1" applyFont="1" applyFill="1" applyBorder="1" applyAlignment="1">
      <alignment vertical="top" wrapText="1"/>
    </xf>
    <xf numFmtId="3" fontId="8" fillId="7" borderId="31" xfId="9" applyNumberFormat="1" applyFont="1" applyFill="1" applyBorder="1" applyAlignment="1">
      <alignment horizontal="right" vertical="top" wrapText="1"/>
    </xf>
    <xf numFmtId="3" fontId="8" fillId="7" borderId="9" xfId="0" applyNumberFormat="1" applyFont="1" applyFill="1" applyBorder="1" applyAlignment="1">
      <alignment vertical="top"/>
    </xf>
    <xf numFmtId="3" fontId="8" fillId="7" borderId="10" xfId="0" applyNumberFormat="1" applyFont="1" applyFill="1" applyBorder="1" applyAlignment="1">
      <alignment vertical="top"/>
    </xf>
    <xf numFmtId="3" fontId="8" fillId="7" borderId="55" xfId="0" applyNumberFormat="1" applyFont="1" applyFill="1" applyBorder="1" applyAlignment="1">
      <alignment vertical="top"/>
    </xf>
    <xf numFmtId="3" fontId="8" fillId="7" borderId="38" xfId="0" applyNumberFormat="1" applyFont="1" applyFill="1" applyBorder="1" applyAlignment="1">
      <alignment vertical="top"/>
    </xf>
    <xf numFmtId="3" fontId="8" fillId="7" borderId="69" xfId="0" applyNumberFormat="1" applyFont="1" applyFill="1" applyBorder="1" applyAlignment="1">
      <alignment vertical="top"/>
    </xf>
    <xf numFmtId="3" fontId="8" fillId="7" borderId="36" xfId="0" applyNumberFormat="1" applyFont="1" applyFill="1" applyBorder="1" applyAlignment="1">
      <alignment vertical="top"/>
    </xf>
    <xf numFmtId="3" fontId="8" fillId="7" borderId="65" xfId="0" applyNumberFormat="1" applyFont="1" applyFill="1" applyBorder="1" applyAlignment="1">
      <alignment vertical="top"/>
    </xf>
    <xf numFmtId="3" fontId="8" fillId="7" borderId="8" xfId="0" applyNumberFormat="1" applyFont="1" applyFill="1" applyBorder="1" applyAlignment="1">
      <alignment vertical="top"/>
    </xf>
    <xf numFmtId="3" fontId="8" fillId="7" borderId="3" xfId="0" applyNumberFormat="1" applyFont="1" applyFill="1" applyBorder="1" applyAlignment="1">
      <alignment vertical="top"/>
    </xf>
    <xf numFmtId="3" fontId="8" fillId="7" borderId="4" xfId="0" applyNumberFormat="1" applyFont="1" applyFill="1" applyBorder="1" applyAlignment="1">
      <alignment vertical="top"/>
    </xf>
    <xf numFmtId="3" fontId="8" fillId="7" borderId="0" xfId="0" applyNumberFormat="1" applyFont="1" applyFill="1" applyBorder="1" applyAlignment="1">
      <alignment vertical="top"/>
    </xf>
    <xf numFmtId="3" fontId="8" fillId="7" borderId="12" xfId="0" applyNumberFormat="1" applyFont="1" applyFill="1" applyBorder="1" applyAlignment="1">
      <alignment vertical="top"/>
    </xf>
    <xf numFmtId="3" fontId="8" fillId="7" borderId="62" xfId="9" applyNumberFormat="1" applyFont="1" applyFill="1" applyBorder="1" applyAlignment="1">
      <alignment vertical="top"/>
    </xf>
    <xf numFmtId="3" fontId="8" fillId="7" borderId="4" xfId="9" applyNumberFormat="1" applyFont="1" applyFill="1" applyBorder="1" applyAlignment="1">
      <alignment vertical="top"/>
    </xf>
    <xf numFmtId="3" fontId="8" fillId="7" borderId="32" xfId="9" applyNumberFormat="1" applyFont="1" applyFill="1" applyBorder="1" applyAlignment="1">
      <alignment vertical="top"/>
    </xf>
    <xf numFmtId="0" fontId="8" fillId="0" borderId="16" xfId="0" applyNumberFormat="1" applyFont="1" applyBorder="1" applyAlignment="1">
      <alignment vertical="top" wrapText="1"/>
    </xf>
    <xf numFmtId="3" fontId="8" fillId="7" borderId="9" xfId="9" applyNumberFormat="1" applyFont="1" applyFill="1" applyBorder="1" applyAlignment="1">
      <alignment vertical="top" wrapText="1"/>
    </xf>
    <xf numFmtId="3" fontId="8" fillId="7" borderId="38" xfId="9" applyNumberFormat="1" applyFont="1" applyFill="1" applyBorder="1" applyAlignment="1">
      <alignment vertical="top" wrapText="1"/>
    </xf>
    <xf numFmtId="170" fontId="8" fillId="7" borderId="1" xfId="0" applyNumberFormat="1" applyFont="1" applyFill="1" applyBorder="1" applyAlignment="1">
      <alignment vertical="top"/>
    </xf>
    <xf numFmtId="17" fontId="8" fillId="0" borderId="12" xfId="1" applyNumberFormat="1" applyFont="1" applyFill="1" applyBorder="1" applyAlignment="1">
      <alignment horizontal="right" vertical="top" wrapText="1"/>
    </xf>
    <xf numFmtId="166" fontId="7" fillId="9" borderId="56" xfId="9" applyNumberFormat="1" applyFont="1" applyFill="1" applyBorder="1" applyAlignment="1">
      <alignment horizontal="right" vertical="top" wrapText="1"/>
    </xf>
    <xf numFmtId="0" fontId="13" fillId="0" borderId="0" xfId="0" applyFont="1" applyAlignment="1">
      <alignment vertical="top"/>
    </xf>
    <xf numFmtId="49" fontId="13" fillId="0" borderId="12" xfId="4" applyNumberFormat="1" applyFont="1" applyFill="1" applyBorder="1" applyAlignment="1">
      <alignment vertical="top" wrapText="1"/>
    </xf>
    <xf numFmtId="0" fontId="13" fillId="0" borderId="12" xfId="0" applyFont="1" applyBorder="1" applyAlignment="1">
      <alignment vertical="top"/>
    </xf>
    <xf numFmtId="166" fontId="13" fillId="0" borderId="12" xfId="9" applyNumberFormat="1" applyFont="1" applyBorder="1" applyAlignment="1">
      <alignment vertical="top"/>
    </xf>
    <xf numFmtId="3" fontId="13" fillId="0" borderId="12" xfId="9" applyNumberFormat="1" applyFont="1" applyBorder="1" applyAlignment="1">
      <alignment vertical="top"/>
    </xf>
    <xf numFmtId="3" fontId="13" fillId="0" borderId="12" xfId="0" applyNumberFormat="1" applyFont="1" applyBorder="1" applyAlignment="1">
      <alignment vertical="top"/>
    </xf>
    <xf numFmtId="3" fontId="13" fillId="0" borderId="12" xfId="0" applyNumberFormat="1" applyFont="1" applyFill="1" applyBorder="1" applyAlignment="1">
      <alignment vertical="top"/>
    </xf>
    <xf numFmtId="0" fontId="13" fillId="0" borderId="12" xfId="0" applyFont="1" applyBorder="1" applyAlignment="1">
      <alignment horizontal="right" vertical="top"/>
    </xf>
    <xf numFmtId="166" fontId="13" fillId="0" borderId="5" xfId="9" applyNumberFormat="1" applyFont="1" applyBorder="1" applyAlignment="1">
      <alignment vertical="top"/>
    </xf>
    <xf numFmtId="0" fontId="13" fillId="0" borderId="5" xfId="0" applyFont="1" applyBorder="1" applyAlignment="1">
      <alignment vertical="top"/>
    </xf>
    <xf numFmtId="166" fontId="13" fillId="0" borderId="34" xfId="9" applyNumberFormat="1" applyFont="1" applyBorder="1" applyAlignment="1">
      <alignment vertical="top"/>
    </xf>
    <xf numFmtId="167" fontId="13" fillId="0" borderId="0" xfId="0" applyNumberFormat="1" applyFont="1" applyAlignment="1">
      <alignment vertical="top"/>
    </xf>
    <xf numFmtId="0" fontId="7" fillId="9" borderId="2" xfId="1" applyFont="1" applyFill="1" applyBorder="1" applyAlignment="1">
      <alignment vertical="top"/>
    </xf>
    <xf numFmtId="0" fontId="7" fillId="9" borderId="14" xfId="1" applyFont="1" applyFill="1" applyBorder="1" applyAlignment="1">
      <alignment vertical="top" wrapText="1"/>
    </xf>
    <xf numFmtId="49" fontId="7" fillId="9" borderId="14" xfId="4" applyNumberFormat="1" applyFont="1" applyFill="1" applyBorder="1" applyAlignment="1">
      <alignment vertical="top" wrapText="1"/>
    </xf>
    <xf numFmtId="0" fontId="7" fillId="9" borderId="14" xfId="1" applyFont="1" applyFill="1" applyBorder="1" applyAlignment="1">
      <alignment vertical="top"/>
    </xf>
    <xf numFmtId="9" fontId="7" fillId="9" borderId="14" xfId="1" applyNumberFormat="1" applyFont="1" applyFill="1" applyBorder="1" applyAlignment="1">
      <alignment vertical="top"/>
    </xf>
    <xf numFmtId="0" fontId="7" fillId="9" borderId="14" xfId="4" applyFont="1" applyFill="1" applyBorder="1" applyAlignment="1">
      <alignment vertical="top" wrapText="1"/>
    </xf>
    <xf numFmtId="0" fontId="7" fillId="9" borderId="14" xfId="3" applyFont="1" applyFill="1" applyBorder="1" applyAlignment="1">
      <alignment vertical="top" wrapText="1"/>
    </xf>
    <xf numFmtId="0" fontId="7" fillId="9" borderId="6" xfId="1" applyFont="1" applyFill="1" applyBorder="1" applyAlignment="1">
      <alignment vertical="top" wrapText="1"/>
    </xf>
    <xf numFmtId="166" fontId="7" fillId="9" borderId="14" xfId="9" applyNumberFormat="1" applyFont="1" applyFill="1" applyBorder="1" applyAlignment="1">
      <alignment vertical="top" wrapText="1"/>
    </xf>
    <xf numFmtId="166" fontId="7" fillId="9" borderId="6" xfId="9" applyNumberFormat="1" applyFont="1" applyFill="1" applyBorder="1" applyAlignment="1">
      <alignment vertical="top" wrapText="1"/>
    </xf>
    <xf numFmtId="3" fontId="7" fillId="9" borderId="2" xfId="9" applyNumberFormat="1" applyFont="1" applyFill="1" applyBorder="1" applyAlignment="1">
      <alignment vertical="top" wrapText="1"/>
    </xf>
    <xf numFmtId="3" fontId="7" fillId="9" borderId="14" xfId="9" applyNumberFormat="1" applyFont="1" applyFill="1" applyBorder="1" applyAlignment="1">
      <alignment vertical="top"/>
    </xf>
    <xf numFmtId="3" fontId="7" fillId="9" borderId="42" xfId="9" applyNumberFormat="1" applyFont="1" applyFill="1" applyBorder="1" applyAlignment="1">
      <alignment vertical="top" wrapText="1"/>
    </xf>
    <xf numFmtId="3" fontId="7" fillId="9" borderId="14" xfId="9" applyNumberFormat="1" applyFont="1" applyFill="1" applyBorder="1" applyAlignment="1">
      <alignment vertical="top" wrapText="1"/>
    </xf>
    <xf numFmtId="3" fontId="7" fillId="9" borderId="14" xfId="1" applyNumberFormat="1" applyFont="1" applyFill="1" applyBorder="1" applyAlignment="1">
      <alignment vertical="top"/>
    </xf>
    <xf numFmtId="166" fontId="7" fillId="9" borderId="14" xfId="1" applyNumberFormat="1" applyFont="1" applyFill="1" applyBorder="1" applyAlignment="1">
      <alignment vertical="top"/>
    </xf>
    <xf numFmtId="0" fontId="7" fillId="9" borderId="14" xfId="1" applyFont="1" applyFill="1" applyBorder="1" applyAlignment="1">
      <alignment horizontal="right" vertical="top" wrapText="1"/>
    </xf>
    <xf numFmtId="0" fontId="7" fillId="9" borderId="42" xfId="0" applyFont="1" applyFill="1" applyBorder="1" applyAlignment="1">
      <alignment vertical="top"/>
    </xf>
    <xf numFmtId="0" fontId="7" fillId="9" borderId="14" xfId="0" applyFont="1" applyFill="1" applyBorder="1" applyAlignment="1">
      <alignment vertical="top"/>
    </xf>
    <xf numFmtId="3" fontId="7" fillId="9" borderId="14" xfId="0" applyNumberFormat="1" applyFont="1" applyFill="1" applyBorder="1" applyAlignment="1">
      <alignment vertical="top"/>
    </xf>
    <xf numFmtId="3" fontId="7" fillId="9" borderId="6" xfId="9" applyNumberFormat="1" applyFont="1" applyFill="1" applyBorder="1" applyAlignment="1">
      <alignment vertical="top"/>
    </xf>
    <xf numFmtId="3" fontId="7" fillId="9" borderId="42" xfId="9" applyNumberFormat="1" applyFont="1" applyFill="1" applyBorder="1" applyAlignment="1">
      <alignment vertical="top"/>
    </xf>
    <xf numFmtId="167" fontId="7" fillId="0" borderId="0" xfId="0" applyNumberFormat="1" applyFont="1" applyBorder="1" applyAlignment="1">
      <alignment vertical="top" wrapText="1"/>
    </xf>
    <xf numFmtId="0" fontId="7" fillId="0" borderId="0" xfId="0" applyFont="1" applyBorder="1" applyAlignment="1">
      <alignment vertical="top" wrapText="1"/>
    </xf>
    <xf numFmtId="167" fontId="7" fillId="0" borderId="0" xfId="0" applyNumberFormat="1" applyFont="1" applyBorder="1" applyAlignment="1">
      <alignment vertical="top"/>
    </xf>
    <xf numFmtId="0" fontId="7" fillId="0" borderId="0" xfId="0" applyFont="1" applyBorder="1" applyAlignment="1">
      <alignment vertical="top"/>
    </xf>
    <xf numFmtId="165" fontId="8" fillId="0" borderId="48" xfId="9" applyFont="1" applyBorder="1" applyAlignment="1">
      <alignment vertical="top"/>
    </xf>
    <xf numFmtId="3" fontId="8" fillId="0" borderId="70" xfId="9" applyNumberFormat="1" applyFont="1" applyFill="1" applyBorder="1" applyAlignment="1">
      <alignment vertical="top" wrapText="1"/>
    </xf>
    <xf numFmtId="3" fontId="8" fillId="0" borderId="59" xfId="9" applyNumberFormat="1" applyFont="1" applyFill="1" applyBorder="1" applyAlignment="1">
      <alignment vertical="top" wrapText="1"/>
    </xf>
    <xf numFmtId="3" fontId="7" fillId="9" borderId="71" xfId="9" applyNumberFormat="1" applyFont="1" applyFill="1" applyBorder="1" applyAlignment="1">
      <alignment vertical="top"/>
    </xf>
    <xf numFmtId="166" fontId="7" fillId="0" borderId="12" xfId="9" applyNumberFormat="1" applyFont="1" applyBorder="1" applyAlignment="1">
      <alignment horizontal="right" vertical="top"/>
    </xf>
    <xf numFmtId="49" fontId="21" fillId="0" borderId="12" xfId="1" applyNumberFormat="1" applyFont="1" applyFill="1" applyBorder="1" applyAlignment="1">
      <alignment vertical="top" wrapText="1"/>
    </xf>
    <xf numFmtId="0" fontId="21" fillId="0" borderId="12" xfId="0" applyFont="1" applyFill="1" applyBorder="1" applyAlignment="1">
      <alignment vertical="top" wrapText="1"/>
    </xf>
    <xf numFmtId="17" fontId="7" fillId="0" borderId="12" xfId="1" applyNumberFormat="1" applyFont="1" applyFill="1" applyBorder="1" applyAlignment="1">
      <alignment horizontal="right" vertical="top" wrapText="1"/>
    </xf>
    <xf numFmtId="171" fontId="7" fillId="0" borderId="12" xfId="4" applyNumberFormat="1" applyFont="1" applyFill="1" applyBorder="1" applyAlignment="1">
      <alignment vertical="top" wrapText="1"/>
    </xf>
    <xf numFmtId="3" fontId="7" fillId="14" borderId="12" xfId="0" applyNumberFormat="1" applyFont="1" applyFill="1" applyBorder="1" applyAlignment="1">
      <alignment vertical="top"/>
    </xf>
    <xf numFmtId="4" fontId="8" fillId="0" borderId="12" xfId="9" applyNumberFormat="1" applyFont="1" applyBorder="1" applyAlignment="1">
      <alignment vertical="top" wrapText="1"/>
    </xf>
    <xf numFmtId="3" fontId="8" fillId="0" borderId="1" xfId="2" applyNumberFormat="1" applyFont="1" applyFill="1" applyBorder="1" applyAlignment="1">
      <alignment vertical="top" wrapText="1"/>
    </xf>
    <xf numFmtId="3" fontId="8" fillId="0" borderId="12" xfId="2" applyNumberFormat="1" applyFont="1" applyFill="1" applyBorder="1" applyAlignment="1">
      <alignment vertical="top" wrapText="1"/>
    </xf>
    <xf numFmtId="3" fontId="13" fillId="0" borderId="5" xfId="0" applyNumberFormat="1" applyFont="1" applyBorder="1" applyAlignment="1">
      <alignment vertical="top"/>
    </xf>
    <xf numFmtId="0" fontId="8" fillId="0" borderId="12" xfId="1" applyNumberFormat="1" applyFont="1" applyFill="1" applyBorder="1" applyAlignment="1">
      <alignment vertical="top" wrapText="1"/>
    </xf>
    <xf numFmtId="165" fontId="8" fillId="0" borderId="0" xfId="9" applyFont="1" applyAlignment="1">
      <alignment vertical="top" wrapText="1"/>
    </xf>
    <xf numFmtId="166" fontId="8" fillId="0" borderId="5" xfId="0" applyNumberFormat="1" applyFont="1" applyBorder="1" applyAlignment="1">
      <alignment vertical="top"/>
    </xf>
    <xf numFmtId="166" fontId="8" fillId="0" borderId="4" xfId="0" applyNumberFormat="1" applyFont="1" applyBorder="1" applyAlignment="1">
      <alignment vertical="top"/>
    </xf>
    <xf numFmtId="0" fontId="8" fillId="0" borderId="37" xfId="1" applyFont="1" applyFill="1" applyBorder="1" applyAlignment="1">
      <alignment vertical="top" wrapText="1"/>
    </xf>
    <xf numFmtId="0" fontId="14" fillId="0" borderId="35" xfId="1" applyFont="1" applyFill="1" applyBorder="1" applyAlignment="1">
      <alignment vertical="top" wrapText="1"/>
    </xf>
    <xf numFmtId="0" fontId="14" fillId="0" borderId="35" xfId="0" applyFont="1" applyBorder="1"/>
    <xf numFmtId="0" fontId="14" fillId="0" borderId="35" xfId="0" applyFont="1" applyFill="1" applyBorder="1" applyAlignment="1">
      <alignment wrapText="1"/>
    </xf>
    <xf numFmtId="0" fontId="14" fillId="0" borderId="35" xfId="0" applyFont="1" applyBorder="1" applyAlignment="1">
      <alignment wrapText="1"/>
    </xf>
    <xf numFmtId="9" fontId="14" fillId="0" borderId="35" xfId="1" applyNumberFormat="1" applyFont="1" applyFill="1" applyBorder="1" applyAlignment="1">
      <alignment vertical="top" wrapText="1"/>
    </xf>
    <xf numFmtId="0" fontId="14" fillId="0" borderId="35" xfId="4" applyFont="1" applyFill="1" applyBorder="1" applyAlignment="1">
      <alignment vertical="top" wrapText="1"/>
    </xf>
    <xf numFmtId="3" fontId="14" fillId="0" borderId="35" xfId="9" applyNumberFormat="1" applyFont="1" applyFill="1" applyBorder="1" applyAlignment="1">
      <alignment vertical="top" wrapText="1"/>
    </xf>
    <xf numFmtId="0" fontId="8" fillId="0" borderId="37" xfId="0" applyFont="1" applyBorder="1" applyAlignment="1">
      <alignment vertical="top" wrapText="1"/>
    </xf>
    <xf numFmtId="3" fontId="8" fillId="0" borderId="69" xfId="0" applyNumberFormat="1" applyFont="1" applyFill="1" applyBorder="1" applyAlignment="1">
      <alignment vertical="top"/>
    </xf>
    <xf numFmtId="3" fontId="7" fillId="0" borderId="36" xfId="9" applyNumberFormat="1" applyFont="1" applyFill="1" applyBorder="1" applyAlignment="1">
      <alignment vertical="top" wrapText="1"/>
    </xf>
    <xf numFmtId="3" fontId="8" fillId="0" borderId="12" xfId="9" applyNumberFormat="1" applyFont="1" applyBorder="1" applyAlignment="1">
      <alignment horizontal="right" vertical="top" wrapText="1"/>
    </xf>
    <xf numFmtId="0" fontId="21" fillId="0" borderId="12" xfId="1" applyFont="1" applyFill="1" applyBorder="1" applyAlignment="1">
      <alignment vertical="top" wrapText="1"/>
    </xf>
    <xf numFmtId="0" fontId="21" fillId="0" borderId="12" xfId="0" applyFont="1" applyBorder="1"/>
    <xf numFmtId="0" fontId="21" fillId="0" borderId="12" xfId="0" applyFont="1" applyBorder="1" applyAlignment="1">
      <alignment wrapText="1"/>
    </xf>
    <xf numFmtId="9" fontId="21" fillId="0" borderId="12" xfId="1" applyNumberFormat="1" applyFont="1" applyFill="1" applyBorder="1" applyAlignment="1">
      <alignment vertical="top" wrapText="1"/>
    </xf>
    <xf numFmtId="0" fontId="21" fillId="0" borderId="12" xfId="4" applyFont="1" applyFill="1" applyBorder="1" applyAlignment="1">
      <alignment vertical="top" wrapText="1"/>
    </xf>
    <xf numFmtId="3" fontId="21" fillId="0" borderId="12" xfId="9" applyNumberFormat="1" applyFont="1" applyFill="1" applyBorder="1" applyAlignment="1">
      <alignment vertical="top" wrapText="1"/>
    </xf>
    <xf numFmtId="3" fontId="7" fillId="0" borderId="12" xfId="9" applyNumberFormat="1" applyFont="1" applyBorder="1" applyAlignment="1">
      <alignment horizontal="right" vertical="top" wrapText="1"/>
    </xf>
    <xf numFmtId="166" fontId="7" fillId="0" borderId="53" xfId="9" applyNumberFormat="1" applyFont="1" applyFill="1" applyBorder="1" applyAlignment="1">
      <alignment vertical="top"/>
    </xf>
    <xf numFmtId="166" fontId="7" fillId="0" borderId="5" xfId="9" applyNumberFormat="1" applyFont="1" applyFill="1" applyBorder="1" applyAlignment="1">
      <alignment vertical="top"/>
    </xf>
    <xf numFmtId="0" fontId="12" fillId="14" borderId="1" xfId="1" applyFont="1" applyFill="1" applyBorder="1" applyAlignment="1">
      <alignment vertical="top"/>
    </xf>
    <xf numFmtId="49" fontId="12" fillId="0" borderId="12" xfId="4" applyNumberFormat="1" applyFont="1" applyFill="1" applyBorder="1" applyAlignment="1">
      <alignment vertical="top" wrapText="1"/>
    </xf>
    <xf numFmtId="0" fontId="12" fillId="0" borderId="5" xfId="1" applyFont="1" applyFill="1" applyBorder="1" applyAlignment="1">
      <alignment vertical="top" wrapText="1"/>
    </xf>
    <xf numFmtId="3" fontId="12" fillId="0" borderId="1" xfId="9" applyNumberFormat="1" applyFont="1" applyFill="1" applyBorder="1" applyAlignment="1">
      <alignment vertical="top" wrapText="1"/>
    </xf>
    <xf numFmtId="3" fontId="12" fillId="0" borderId="12" xfId="9" applyNumberFormat="1" applyFont="1" applyFill="1" applyBorder="1" applyAlignment="1">
      <alignment vertical="top" wrapText="1"/>
    </xf>
    <xf numFmtId="3" fontId="12" fillId="0" borderId="31" xfId="9" applyNumberFormat="1" applyFont="1" applyFill="1" applyBorder="1" applyAlignment="1">
      <alignment vertical="top" wrapText="1"/>
    </xf>
    <xf numFmtId="3" fontId="12" fillId="0" borderId="12" xfId="1" applyNumberFormat="1" applyFont="1" applyFill="1" applyBorder="1" applyAlignment="1">
      <alignment vertical="top"/>
    </xf>
    <xf numFmtId="3" fontId="12" fillId="0" borderId="31" xfId="9" applyNumberFormat="1" applyFont="1" applyFill="1" applyBorder="1" applyAlignment="1">
      <alignment vertical="top"/>
    </xf>
    <xf numFmtId="166" fontId="12" fillId="0" borderId="12" xfId="1" applyNumberFormat="1" applyFont="1" applyFill="1" applyBorder="1" applyAlignment="1">
      <alignment vertical="top"/>
    </xf>
    <xf numFmtId="0" fontId="12" fillId="0" borderId="12" xfId="1" applyFont="1" applyFill="1" applyBorder="1" applyAlignment="1">
      <alignment horizontal="right" vertical="top" wrapText="1"/>
    </xf>
    <xf numFmtId="166" fontId="12" fillId="0" borderId="53" xfId="9" applyNumberFormat="1" applyFont="1" applyFill="1" applyBorder="1" applyAlignment="1">
      <alignment horizontal="right" vertical="top" wrapText="1"/>
    </xf>
    <xf numFmtId="166" fontId="12" fillId="0" borderId="1" xfId="9" applyNumberFormat="1" applyFont="1" applyFill="1" applyBorder="1" applyAlignment="1">
      <alignment vertical="top"/>
    </xf>
    <xf numFmtId="166" fontId="12" fillId="0" borderId="12" xfId="9" applyNumberFormat="1" applyFont="1" applyFill="1" applyBorder="1" applyAlignment="1">
      <alignment vertical="top"/>
    </xf>
    <xf numFmtId="0" fontId="12" fillId="0" borderId="5" xfId="0" applyFont="1" applyBorder="1" applyAlignment="1">
      <alignment vertical="top"/>
    </xf>
    <xf numFmtId="3" fontId="13" fillId="0" borderId="1" xfId="2" applyNumberFormat="1" applyFont="1" applyFill="1" applyBorder="1" applyAlignment="1">
      <alignment vertical="top" wrapText="1"/>
    </xf>
    <xf numFmtId="3" fontId="13" fillId="0" borderId="12" xfId="2" applyNumberFormat="1" applyFont="1" applyFill="1" applyBorder="1" applyAlignment="1">
      <alignment vertical="top" wrapText="1"/>
    </xf>
    <xf numFmtId="166" fontId="12" fillId="0" borderId="32" xfId="0" applyNumberFormat="1" applyFont="1" applyBorder="1" applyAlignment="1">
      <alignment vertical="top"/>
    </xf>
    <xf numFmtId="0" fontId="13" fillId="0" borderId="34" xfId="0" applyFont="1" applyBorder="1" applyAlignment="1">
      <alignment vertical="top" wrapText="1"/>
    </xf>
    <xf numFmtId="0" fontId="13" fillId="0" borderId="15" xfId="0" applyFont="1" applyBorder="1" applyAlignment="1">
      <alignment vertical="top" wrapText="1"/>
    </xf>
    <xf numFmtId="0" fontId="12" fillId="0" borderId="1" xfId="0" applyFont="1" applyBorder="1" applyAlignment="1">
      <alignment vertical="top"/>
    </xf>
    <xf numFmtId="0" fontId="12" fillId="0" borderId="12" xfId="0" applyFont="1" applyBorder="1" applyAlignment="1">
      <alignment vertical="top" wrapText="1"/>
    </xf>
    <xf numFmtId="14" fontId="12" fillId="0" borderId="12" xfId="0" applyNumberFormat="1" applyFont="1" applyBorder="1" applyAlignment="1">
      <alignment vertical="top" wrapText="1"/>
    </xf>
    <xf numFmtId="49" fontId="12" fillId="0" borderId="12" xfId="0" applyNumberFormat="1" applyFont="1" applyBorder="1" applyAlignment="1">
      <alignment vertical="top" wrapText="1"/>
    </xf>
    <xf numFmtId="0" fontId="12" fillId="0" borderId="12" xfId="0" applyFont="1" applyBorder="1" applyAlignment="1">
      <alignment vertical="top"/>
    </xf>
    <xf numFmtId="3" fontId="12" fillId="0" borderId="1" xfId="0" applyNumberFormat="1" applyFont="1" applyFill="1" applyBorder="1" applyAlignment="1">
      <alignment vertical="top"/>
    </xf>
    <xf numFmtId="3" fontId="12" fillId="0" borderId="1" xfId="9" applyNumberFormat="1" applyFont="1" applyFill="1" applyBorder="1" applyAlignment="1">
      <alignment vertical="top"/>
    </xf>
    <xf numFmtId="3" fontId="12" fillId="0" borderId="33" xfId="9" applyNumberFormat="1" applyFont="1" applyFill="1" applyBorder="1" applyAlignment="1">
      <alignment vertical="top"/>
    </xf>
    <xf numFmtId="3" fontId="12" fillId="0" borderId="4" xfId="9" applyNumberFormat="1" applyFont="1" applyFill="1" applyBorder="1" applyAlignment="1">
      <alignment vertical="top"/>
    </xf>
    <xf numFmtId="3" fontId="12" fillId="0" borderId="62" xfId="9" applyNumberFormat="1" applyFont="1" applyFill="1" applyBorder="1" applyAlignment="1">
      <alignment vertical="top"/>
    </xf>
    <xf numFmtId="3" fontId="12" fillId="0" borderId="32" xfId="9" applyNumberFormat="1" applyFont="1" applyFill="1" applyBorder="1" applyAlignment="1">
      <alignment vertical="top"/>
    </xf>
    <xf numFmtId="3" fontId="12" fillId="0" borderId="56" xfId="9" applyNumberFormat="1" applyFont="1" applyFill="1" applyBorder="1" applyAlignment="1">
      <alignment vertical="top"/>
    </xf>
    <xf numFmtId="3" fontId="12" fillId="0" borderId="34" xfId="9" applyNumberFormat="1" applyFont="1" applyFill="1" applyBorder="1" applyAlignment="1">
      <alignment vertical="top"/>
    </xf>
    <xf numFmtId="167" fontId="12" fillId="0" borderId="0" xfId="0" applyNumberFormat="1" applyFont="1" applyAlignment="1">
      <alignment vertical="top" wrapText="1"/>
    </xf>
    <xf numFmtId="0" fontId="12" fillId="0" borderId="0" xfId="0" applyFont="1" applyAlignment="1">
      <alignment vertical="top"/>
    </xf>
    <xf numFmtId="0" fontId="8" fillId="0" borderId="1" xfId="0" applyFont="1" applyFill="1" applyBorder="1" applyAlignment="1">
      <alignment vertical="top" wrapText="1"/>
    </xf>
    <xf numFmtId="3" fontId="17" fillId="0" borderId="1" xfId="0" applyNumberFormat="1" applyFont="1" applyFill="1" applyBorder="1" applyAlignment="1">
      <alignment vertical="top"/>
    </xf>
    <xf numFmtId="3" fontId="8" fillId="0" borderId="5" xfId="0" applyNumberFormat="1" applyFont="1" applyFill="1" applyBorder="1" applyAlignment="1">
      <alignment vertical="top" wrapText="1"/>
    </xf>
    <xf numFmtId="3" fontId="8" fillId="0" borderId="15" xfId="0" applyNumberFormat="1" applyFont="1" applyFill="1" applyBorder="1" applyAlignment="1">
      <alignment vertical="top" wrapText="1"/>
    </xf>
    <xf numFmtId="3" fontId="8" fillId="0" borderId="53" xfId="0" applyNumberFormat="1" applyFont="1" applyFill="1" applyBorder="1" applyAlignment="1">
      <alignment vertical="top" wrapText="1"/>
    </xf>
    <xf numFmtId="3" fontId="8" fillId="0" borderId="63" xfId="0" applyNumberFormat="1" applyFont="1" applyFill="1" applyBorder="1" applyAlignment="1">
      <alignment vertical="top" wrapText="1"/>
    </xf>
    <xf numFmtId="3" fontId="12" fillId="0" borderId="3" xfId="9" applyNumberFormat="1" applyFont="1" applyFill="1" applyBorder="1" applyAlignment="1">
      <alignment vertical="top"/>
    </xf>
    <xf numFmtId="0" fontId="8" fillId="0" borderId="3" xfId="0" applyFont="1" applyFill="1" applyBorder="1" applyAlignment="1">
      <alignment vertical="top"/>
    </xf>
    <xf numFmtId="166" fontId="8" fillId="0" borderId="0" xfId="9" applyNumberFormat="1" applyFont="1" applyFill="1" applyAlignment="1">
      <alignment vertical="top"/>
    </xf>
    <xf numFmtId="165" fontId="8" fillId="0" borderId="0" xfId="9" applyFont="1" applyFill="1" applyAlignment="1">
      <alignment vertical="top"/>
    </xf>
    <xf numFmtId="3" fontId="14" fillId="0" borderId="12" xfId="0" applyNumberFormat="1" applyFont="1" applyFill="1" applyBorder="1" applyAlignment="1">
      <alignment horizontal="center" vertical="center" wrapText="1"/>
    </xf>
    <xf numFmtId="173" fontId="14" fillId="0" borderId="12" xfId="10" applyNumberFormat="1" applyFont="1" applyFill="1" applyBorder="1" applyAlignment="1">
      <alignment horizontal="center" vertical="center" wrapText="1"/>
    </xf>
    <xf numFmtId="14" fontId="8" fillId="0" borderId="0" xfId="0" applyNumberFormat="1" applyFont="1" applyFill="1" applyAlignment="1">
      <alignment vertical="top"/>
    </xf>
    <xf numFmtId="166" fontId="8" fillId="0" borderId="12" xfId="0" applyNumberFormat="1" applyFont="1" applyFill="1" applyBorder="1" applyAlignment="1">
      <alignment vertical="top"/>
    </xf>
    <xf numFmtId="167" fontId="8" fillId="0" borderId="0" xfId="0" applyNumberFormat="1" applyFont="1" applyFill="1" applyBorder="1" applyAlignment="1">
      <alignment vertical="top" wrapText="1"/>
    </xf>
    <xf numFmtId="0" fontId="8" fillId="0" borderId="0" xfId="0" applyFont="1" applyFill="1" applyBorder="1" applyAlignment="1">
      <alignment vertical="top" wrapText="1"/>
    </xf>
    <xf numFmtId="3" fontId="8" fillId="17" borderId="53" xfId="0" applyNumberFormat="1" applyFont="1" applyFill="1" applyBorder="1" applyAlignment="1">
      <alignment vertical="top"/>
    </xf>
    <xf numFmtId="3" fontId="8" fillId="25" borderId="12" xfId="9" applyNumberFormat="1" applyFont="1" applyFill="1" applyBorder="1" applyAlignment="1">
      <alignment vertical="top" wrapText="1"/>
    </xf>
    <xf numFmtId="3" fontId="7" fillId="7" borderId="12" xfId="9" applyNumberFormat="1" applyFont="1" applyFill="1" applyBorder="1" applyAlignment="1">
      <alignment vertical="top" wrapText="1"/>
    </xf>
    <xf numFmtId="3" fontId="8" fillId="7" borderId="31" xfId="9" applyNumberFormat="1" applyFont="1" applyFill="1" applyBorder="1" applyAlignment="1">
      <alignment vertical="top" wrapText="1"/>
    </xf>
    <xf numFmtId="3" fontId="8" fillId="7" borderId="35" xfId="9" applyNumberFormat="1" applyFont="1" applyFill="1" applyBorder="1" applyAlignment="1">
      <alignment vertical="top" wrapText="1"/>
    </xf>
    <xf numFmtId="3" fontId="8" fillId="7" borderId="16" xfId="9" applyNumberFormat="1" applyFont="1" applyFill="1" applyBorder="1" applyAlignment="1">
      <alignment vertical="top" wrapText="1"/>
    </xf>
    <xf numFmtId="3" fontId="22" fillId="0" borderId="12" xfId="9" applyNumberFormat="1" applyFont="1" applyBorder="1" applyAlignment="1">
      <alignment horizontal="right" vertical="top" wrapText="1"/>
    </xf>
    <xf numFmtId="166" fontId="7" fillId="7" borderId="26" xfId="1" applyNumberFormat="1" applyFont="1" applyFill="1" applyBorder="1" applyAlignment="1">
      <alignment vertical="top" wrapText="1"/>
    </xf>
    <xf numFmtId="0" fontId="12" fillId="0" borderId="3" xfId="1" applyFont="1" applyFill="1" applyBorder="1" applyAlignment="1">
      <alignment vertical="top" wrapText="1"/>
    </xf>
    <xf numFmtId="0" fontId="12" fillId="0" borderId="31" xfId="1" applyFont="1" applyFill="1" applyBorder="1" applyAlignment="1">
      <alignment vertical="top" wrapText="1"/>
    </xf>
    <xf numFmtId="49" fontId="12" fillId="0" borderId="31" xfId="4" applyNumberFormat="1" applyFont="1" applyFill="1" applyBorder="1" applyAlignment="1">
      <alignment vertical="top" wrapText="1"/>
    </xf>
    <xf numFmtId="9" fontId="12" fillId="0" borderId="31" xfId="1" applyNumberFormat="1" applyFont="1" applyFill="1" applyBorder="1" applyAlignment="1">
      <alignment vertical="top" wrapText="1"/>
    </xf>
    <xf numFmtId="0" fontId="12" fillId="0" borderId="31" xfId="4" applyFont="1" applyFill="1" applyBorder="1" applyAlignment="1">
      <alignment vertical="top" wrapText="1"/>
    </xf>
    <xf numFmtId="0" fontId="12" fillId="0" borderId="31" xfId="3" applyFont="1" applyFill="1" applyBorder="1" applyAlignment="1">
      <alignment vertical="top" wrapText="1"/>
    </xf>
    <xf numFmtId="0" fontId="12" fillId="0" borderId="4" xfId="1" applyFont="1" applyFill="1" applyBorder="1" applyAlignment="1">
      <alignment vertical="top" wrapText="1"/>
    </xf>
    <xf numFmtId="166" fontId="12" fillId="0" borderId="31" xfId="9" applyNumberFormat="1" applyFont="1" applyFill="1" applyBorder="1" applyAlignment="1">
      <alignment vertical="top" wrapText="1"/>
    </xf>
    <xf numFmtId="166" fontId="12" fillId="0" borderId="4" xfId="9" applyNumberFormat="1" applyFont="1" applyFill="1" applyBorder="1" applyAlignment="1">
      <alignment vertical="top" wrapText="1"/>
    </xf>
    <xf numFmtId="3" fontId="12" fillId="0" borderId="3" xfId="9" applyNumberFormat="1" applyFont="1" applyFill="1" applyBorder="1" applyAlignment="1">
      <alignment vertical="top" wrapText="1"/>
    </xf>
    <xf numFmtId="3" fontId="12" fillId="0" borderId="32" xfId="9" applyNumberFormat="1" applyFont="1" applyFill="1" applyBorder="1" applyAlignment="1">
      <alignment vertical="top" wrapText="1"/>
    </xf>
    <xf numFmtId="3" fontId="12" fillId="0" borderId="33" xfId="9" applyNumberFormat="1" applyFont="1" applyFill="1" applyBorder="1" applyAlignment="1">
      <alignment vertical="top" wrapText="1"/>
    </xf>
    <xf numFmtId="3" fontId="12" fillId="0" borderId="31" xfId="1" applyNumberFormat="1" applyFont="1" applyFill="1" applyBorder="1" applyAlignment="1">
      <alignment vertical="top" wrapText="1"/>
    </xf>
    <xf numFmtId="3" fontId="12" fillId="0" borderId="31" xfId="1" applyNumberFormat="1" applyFont="1" applyFill="1" applyBorder="1" applyAlignment="1">
      <alignment vertical="top"/>
    </xf>
    <xf numFmtId="166" fontId="12" fillId="0" borderId="31" xfId="1" applyNumberFormat="1" applyFont="1" applyFill="1" applyBorder="1" applyAlignment="1">
      <alignment vertical="top" wrapText="1"/>
    </xf>
    <xf numFmtId="0" fontId="12" fillId="0" borderId="31" xfId="1" applyFont="1" applyFill="1" applyBorder="1" applyAlignment="1">
      <alignment horizontal="right" vertical="top" wrapText="1"/>
    </xf>
    <xf numFmtId="166" fontId="12" fillId="0" borderId="56" xfId="9" applyNumberFormat="1" applyFont="1" applyFill="1" applyBorder="1" applyAlignment="1">
      <alignment horizontal="right" vertical="top" wrapText="1"/>
    </xf>
    <xf numFmtId="166" fontId="12" fillId="0" borderId="9" xfId="9" applyNumberFormat="1" applyFont="1" applyFill="1" applyBorder="1" applyAlignment="1">
      <alignment vertical="top" wrapText="1"/>
    </xf>
    <xf numFmtId="166" fontId="12" fillId="0" borderId="16" xfId="9" applyNumberFormat="1" applyFont="1" applyFill="1" applyBorder="1" applyAlignment="1">
      <alignment vertical="top" wrapText="1"/>
    </xf>
    <xf numFmtId="0" fontId="12" fillId="0" borderId="10" xfId="0" applyFont="1" applyBorder="1" applyAlignment="1">
      <alignment vertical="top" wrapText="1"/>
    </xf>
    <xf numFmtId="3" fontId="13" fillId="0" borderId="12" xfId="9" applyNumberFormat="1" applyFont="1" applyFill="1" applyBorder="1" applyAlignment="1">
      <alignment vertical="top" wrapText="1"/>
    </xf>
    <xf numFmtId="0" fontId="13" fillId="0" borderId="40" xfId="0" applyFont="1" applyBorder="1" applyAlignment="1">
      <alignment vertical="top" wrapText="1"/>
    </xf>
    <xf numFmtId="0" fontId="13" fillId="0" borderId="38" xfId="0" applyFont="1" applyBorder="1" applyAlignment="1">
      <alignment vertical="top" wrapText="1"/>
    </xf>
    <xf numFmtId="0" fontId="12" fillId="0" borderId="3" xfId="0" applyFont="1" applyBorder="1" applyAlignment="1">
      <alignment vertical="top" wrapText="1"/>
    </xf>
    <xf numFmtId="0" fontId="12" fillId="0" borderId="31" xfId="0" applyFont="1" applyBorder="1" applyAlignment="1">
      <alignment vertical="top" wrapText="1"/>
    </xf>
    <xf numFmtId="14" fontId="12" fillId="0" borderId="31" xfId="0" applyNumberFormat="1" applyFont="1" applyBorder="1" applyAlignment="1">
      <alignment vertical="top" wrapText="1"/>
    </xf>
    <xf numFmtId="3" fontId="12" fillId="0" borderId="31" xfId="0" applyNumberFormat="1" applyFont="1" applyBorder="1" applyAlignment="1">
      <alignment vertical="top" wrapText="1"/>
    </xf>
    <xf numFmtId="3" fontId="12" fillId="0" borderId="31" xfId="9" applyNumberFormat="1" applyFont="1" applyBorder="1" applyAlignment="1">
      <alignment vertical="top" wrapText="1"/>
    </xf>
    <xf numFmtId="3" fontId="12" fillId="14" borderId="31" xfId="9" applyNumberFormat="1" applyFont="1" applyFill="1" applyBorder="1" applyAlignment="1">
      <alignment vertical="top" wrapText="1"/>
    </xf>
    <xf numFmtId="3" fontId="12" fillId="0" borderId="4" xfId="9" applyNumberFormat="1" applyFont="1" applyBorder="1" applyAlignment="1">
      <alignment vertical="top" wrapText="1"/>
    </xf>
    <xf numFmtId="3" fontId="12" fillId="0" borderId="3" xfId="9" applyNumberFormat="1" applyFont="1" applyBorder="1" applyAlignment="1">
      <alignment vertical="top" wrapText="1"/>
    </xf>
    <xf numFmtId="3" fontId="12" fillId="0" borderId="56" xfId="9" applyNumberFormat="1" applyFont="1" applyBorder="1" applyAlignment="1">
      <alignment vertical="top" wrapText="1"/>
    </xf>
    <xf numFmtId="3" fontId="12" fillId="0" borderId="63" xfId="0" applyNumberFormat="1" applyFont="1" applyFill="1" applyBorder="1" applyAlignment="1">
      <alignment vertical="top"/>
    </xf>
    <xf numFmtId="3" fontId="12" fillId="0" borderId="34" xfId="9" applyNumberFormat="1" applyFont="1" applyBorder="1" applyAlignment="1">
      <alignment vertical="top" wrapText="1"/>
    </xf>
    <xf numFmtId="3" fontId="12" fillId="0" borderId="5" xfId="9" applyNumberFormat="1" applyFont="1" applyBorder="1" applyAlignment="1">
      <alignment vertical="top" wrapText="1"/>
    </xf>
    <xf numFmtId="3" fontId="12" fillId="0" borderId="15" xfId="9" applyNumberFormat="1" applyFont="1" applyFill="1" applyBorder="1" applyAlignment="1">
      <alignment vertical="top" wrapText="1"/>
    </xf>
    <xf numFmtId="3" fontId="12" fillId="0" borderId="5" xfId="9" applyNumberFormat="1" applyFont="1" applyFill="1" applyBorder="1" applyAlignment="1">
      <alignment vertical="top"/>
    </xf>
    <xf numFmtId="3" fontId="12" fillId="0" borderId="63" xfId="9" applyNumberFormat="1" applyFont="1" applyFill="1" applyBorder="1" applyAlignment="1">
      <alignment vertical="top"/>
    </xf>
    <xf numFmtId="3" fontId="12" fillId="0" borderId="53" xfId="9" applyNumberFormat="1" applyFont="1" applyFill="1" applyBorder="1" applyAlignment="1">
      <alignment vertical="top"/>
    </xf>
    <xf numFmtId="3" fontId="12" fillId="0" borderId="53" xfId="9" applyNumberFormat="1" applyFont="1" applyFill="1" applyBorder="1" applyAlignment="1">
      <alignment vertical="top" wrapText="1"/>
    </xf>
    <xf numFmtId="0" fontId="12" fillId="0" borderId="0" xfId="0" applyFont="1" applyAlignment="1">
      <alignment vertical="top" wrapText="1"/>
    </xf>
    <xf numFmtId="0" fontId="11" fillId="25" borderId="18" xfId="1" applyFont="1" applyFill="1" applyBorder="1" applyAlignment="1">
      <alignment vertical="top"/>
    </xf>
    <xf numFmtId="0" fontId="7" fillId="25" borderId="28" xfId="1" applyFont="1" applyFill="1" applyBorder="1" applyAlignment="1">
      <alignment vertical="top"/>
    </xf>
    <xf numFmtId="0" fontId="7" fillId="25" borderId="29" xfId="1" applyFont="1" applyFill="1" applyBorder="1" applyAlignment="1">
      <alignment vertical="top" wrapText="1"/>
    </xf>
    <xf numFmtId="3" fontId="7" fillId="0" borderId="45" xfId="9" applyNumberFormat="1" applyFont="1" applyFill="1" applyBorder="1" applyAlignment="1">
      <alignment vertical="top"/>
    </xf>
    <xf numFmtId="3" fontId="7" fillId="6" borderId="46" xfId="2" applyNumberFormat="1" applyFont="1" applyFill="1" applyBorder="1" applyAlignment="1">
      <alignment vertical="top" wrapText="1"/>
    </xf>
    <xf numFmtId="3" fontId="12" fillId="0" borderId="12" xfId="0" applyNumberFormat="1" applyFont="1" applyBorder="1" applyAlignment="1">
      <alignment vertical="top" wrapText="1"/>
    </xf>
    <xf numFmtId="3" fontId="8" fillId="0" borderId="14" xfId="0" applyNumberFormat="1" applyFont="1" applyBorder="1" applyAlignment="1">
      <alignment vertical="top" wrapText="1"/>
    </xf>
    <xf numFmtId="3" fontId="7" fillId="8" borderId="26" xfId="2" applyNumberFormat="1" applyFont="1" applyFill="1" applyBorder="1" applyAlignment="1">
      <alignment vertical="top" wrapText="1"/>
    </xf>
    <xf numFmtId="3" fontId="7" fillId="0" borderId="61" xfId="9" applyNumberFormat="1" applyFont="1" applyFill="1" applyBorder="1" applyAlignment="1">
      <alignment vertical="top"/>
    </xf>
    <xf numFmtId="165" fontId="8" fillId="0" borderId="40" xfId="9" applyFont="1" applyBorder="1" applyAlignment="1">
      <alignment vertical="top"/>
    </xf>
    <xf numFmtId="3" fontId="8" fillId="0" borderId="55" xfId="0" applyNumberFormat="1" applyFont="1" applyFill="1" applyBorder="1" applyAlignment="1">
      <alignment vertical="top"/>
    </xf>
    <xf numFmtId="3" fontId="8" fillId="0" borderId="16" xfId="0" applyNumberFormat="1" applyFont="1" applyFill="1" applyBorder="1" applyAlignment="1">
      <alignment vertical="top"/>
    </xf>
    <xf numFmtId="166" fontId="8" fillId="0" borderId="37" xfId="9" applyNumberFormat="1" applyFont="1" applyFill="1" applyBorder="1" applyAlignment="1">
      <alignment horizontal="right" vertical="top" wrapText="1"/>
    </xf>
    <xf numFmtId="3" fontId="7" fillId="0" borderId="37" xfId="2" applyNumberFormat="1" applyFont="1" applyFill="1" applyBorder="1" applyAlignment="1">
      <alignment vertical="top" wrapText="1"/>
    </xf>
    <xf numFmtId="166" fontId="8" fillId="0" borderId="10" xfId="0" applyNumberFormat="1" applyFont="1" applyBorder="1" applyAlignment="1">
      <alignment vertical="top"/>
    </xf>
    <xf numFmtId="0" fontId="8" fillId="7" borderId="12" xfId="1" applyFont="1" applyFill="1" applyBorder="1" applyAlignment="1">
      <alignment vertical="top"/>
    </xf>
    <xf numFmtId="0" fontId="8" fillId="7" borderId="12" xfId="1" applyFont="1" applyFill="1" applyBorder="1" applyAlignment="1">
      <alignment vertical="top" wrapText="1"/>
    </xf>
    <xf numFmtId="49" fontId="8" fillId="7" borderId="12" xfId="4" applyNumberFormat="1" applyFont="1" applyFill="1" applyBorder="1" applyAlignment="1">
      <alignment vertical="top" wrapText="1"/>
    </xf>
    <xf numFmtId="9" fontId="8" fillId="7" borderId="12" xfId="1" applyNumberFormat="1" applyFont="1" applyFill="1" applyBorder="1" applyAlignment="1">
      <alignment vertical="top"/>
    </xf>
    <xf numFmtId="0" fontId="8" fillId="7" borderId="12" xfId="4" applyFont="1" applyFill="1" applyBorder="1" applyAlignment="1">
      <alignment vertical="top" wrapText="1"/>
    </xf>
    <xf numFmtId="0" fontId="8" fillId="7" borderId="12" xfId="3" applyFont="1" applyFill="1" applyBorder="1" applyAlignment="1">
      <alignment vertical="top" wrapText="1"/>
    </xf>
    <xf numFmtId="166" fontId="8" fillId="7" borderId="12" xfId="9" applyNumberFormat="1" applyFont="1" applyFill="1" applyBorder="1" applyAlignment="1">
      <alignment vertical="top" wrapText="1"/>
    </xf>
    <xf numFmtId="3" fontId="8" fillId="7" borderId="1" xfId="9" applyNumberFormat="1" applyFont="1" applyFill="1" applyBorder="1" applyAlignment="1">
      <alignment vertical="top" wrapText="1"/>
    </xf>
    <xf numFmtId="3" fontId="8" fillId="7" borderId="15" xfId="9" applyNumberFormat="1" applyFont="1" applyFill="1" applyBorder="1" applyAlignment="1">
      <alignment vertical="top"/>
    </xf>
    <xf numFmtId="3" fontId="8" fillId="7" borderId="34" xfId="9" applyNumberFormat="1" applyFont="1" applyFill="1" applyBorder="1" applyAlignment="1">
      <alignment vertical="top" wrapText="1"/>
    </xf>
    <xf numFmtId="3" fontId="8" fillId="7" borderId="12" xfId="1" applyNumberFormat="1" applyFont="1" applyFill="1" applyBorder="1" applyAlignment="1">
      <alignment vertical="top"/>
    </xf>
    <xf numFmtId="3" fontId="8" fillId="7" borderId="31" xfId="1" applyNumberFormat="1" applyFont="1" applyFill="1" applyBorder="1" applyAlignment="1">
      <alignment vertical="top"/>
    </xf>
    <xf numFmtId="3" fontId="8" fillId="7" borderId="31" xfId="9" applyNumberFormat="1" applyFont="1" applyFill="1" applyBorder="1" applyAlignment="1">
      <alignment vertical="top"/>
    </xf>
    <xf numFmtId="166" fontId="8" fillId="7" borderId="12" xfId="1" applyNumberFormat="1" applyFont="1" applyFill="1" applyBorder="1" applyAlignment="1">
      <alignment vertical="top"/>
    </xf>
    <xf numFmtId="0" fontId="8" fillId="7" borderId="12" xfId="1" applyFont="1" applyFill="1" applyBorder="1" applyAlignment="1">
      <alignment horizontal="right" vertical="top" wrapText="1"/>
    </xf>
    <xf numFmtId="166" fontId="8" fillId="7" borderId="53" xfId="9" applyNumberFormat="1" applyFont="1" applyFill="1" applyBorder="1" applyAlignment="1">
      <alignment horizontal="right" vertical="top" wrapText="1"/>
    </xf>
    <xf numFmtId="166" fontId="8" fillId="7" borderId="12" xfId="9" applyNumberFormat="1" applyFont="1" applyFill="1" applyBorder="1" applyAlignment="1">
      <alignment vertical="top"/>
    </xf>
    <xf numFmtId="0" fontId="8" fillId="7" borderId="12" xfId="0" applyFont="1" applyFill="1" applyBorder="1" applyAlignment="1">
      <alignment vertical="top"/>
    </xf>
    <xf numFmtId="3" fontId="7" fillId="7" borderId="12" xfId="2" applyNumberFormat="1" applyFont="1" applyFill="1" applyBorder="1" applyAlignment="1">
      <alignment vertical="top" wrapText="1"/>
    </xf>
    <xf numFmtId="166" fontId="8" fillId="7" borderId="32" xfId="0" applyNumberFormat="1" applyFont="1" applyFill="1" applyBorder="1" applyAlignment="1">
      <alignment vertical="top"/>
    </xf>
    <xf numFmtId="0" fontId="7" fillId="7" borderId="33" xfId="0" applyFont="1" applyFill="1" applyBorder="1" applyAlignment="1">
      <alignment vertical="top" wrapText="1"/>
    </xf>
    <xf numFmtId="0" fontId="7" fillId="7" borderId="12" xfId="0" applyFont="1" applyFill="1" applyBorder="1" applyAlignment="1">
      <alignment vertical="top" wrapText="1"/>
    </xf>
    <xf numFmtId="3" fontId="8" fillId="7" borderId="34" xfId="0" applyNumberFormat="1" applyFont="1" applyFill="1" applyBorder="1" applyAlignment="1">
      <alignment vertical="top"/>
    </xf>
    <xf numFmtId="3" fontId="8" fillId="7" borderId="3" xfId="9" applyNumberFormat="1" applyFont="1" applyFill="1" applyBorder="1" applyAlignment="1">
      <alignment vertical="top"/>
    </xf>
    <xf numFmtId="3" fontId="8" fillId="7" borderId="33" xfId="9" applyNumberFormat="1" applyFont="1" applyFill="1" applyBorder="1" applyAlignment="1">
      <alignment vertical="top"/>
    </xf>
    <xf numFmtId="3" fontId="8" fillId="7" borderId="63" xfId="9" applyNumberFormat="1" applyFont="1" applyFill="1" applyBorder="1" applyAlignment="1">
      <alignment vertical="top"/>
    </xf>
    <xf numFmtId="3" fontId="8" fillId="7" borderId="53" xfId="9" applyNumberFormat="1" applyFont="1" applyFill="1" applyBorder="1" applyAlignment="1">
      <alignment vertical="top"/>
    </xf>
    <xf numFmtId="3" fontId="8" fillId="7" borderId="5" xfId="9" applyNumberFormat="1" applyFont="1" applyFill="1" applyBorder="1" applyAlignment="1">
      <alignment vertical="top"/>
    </xf>
    <xf numFmtId="3" fontId="8" fillId="7" borderId="1" xfId="9" applyNumberFormat="1" applyFont="1" applyFill="1" applyBorder="1" applyAlignment="1">
      <alignment vertical="top"/>
    </xf>
    <xf numFmtId="3" fontId="8" fillId="7" borderId="34" xfId="9" applyNumberFormat="1" applyFont="1" applyFill="1" applyBorder="1" applyAlignment="1">
      <alignment vertical="top"/>
    </xf>
    <xf numFmtId="167" fontId="8" fillId="7" borderId="0" xfId="0" applyNumberFormat="1" applyFont="1" applyFill="1" applyAlignment="1">
      <alignment vertical="top"/>
    </xf>
    <xf numFmtId="0" fontId="8" fillId="7" borderId="0" xfId="0" applyFont="1" applyFill="1" applyAlignment="1">
      <alignment vertical="top"/>
    </xf>
    <xf numFmtId="0" fontId="8" fillId="7" borderId="35" xfId="1" applyFont="1" applyFill="1" applyBorder="1" applyAlignment="1">
      <alignment vertical="top"/>
    </xf>
    <xf numFmtId="0" fontId="8" fillId="7" borderId="35" xfId="1" applyFont="1" applyFill="1" applyBorder="1" applyAlignment="1">
      <alignment vertical="top" wrapText="1"/>
    </xf>
    <xf numFmtId="49" fontId="8" fillId="7" borderId="35" xfId="4" applyNumberFormat="1" applyFont="1" applyFill="1" applyBorder="1" applyAlignment="1">
      <alignment vertical="top" wrapText="1"/>
    </xf>
    <xf numFmtId="9" fontId="8" fillId="7" borderId="35" xfId="1" applyNumberFormat="1" applyFont="1" applyFill="1" applyBorder="1" applyAlignment="1">
      <alignment vertical="top"/>
    </xf>
    <xf numFmtId="0" fontId="8" fillId="7" borderId="35" xfId="4" applyFont="1" applyFill="1" applyBorder="1" applyAlignment="1">
      <alignment vertical="top" wrapText="1"/>
    </xf>
    <xf numFmtId="0" fontId="8" fillId="7" borderId="35" xfId="3" applyFont="1" applyFill="1" applyBorder="1" applyAlignment="1">
      <alignment vertical="top" wrapText="1"/>
    </xf>
    <xf numFmtId="166" fontId="8" fillId="7" borderId="35" xfId="9" applyNumberFormat="1" applyFont="1" applyFill="1" applyBorder="1" applyAlignment="1">
      <alignment vertical="top" wrapText="1"/>
    </xf>
    <xf numFmtId="3" fontId="8" fillId="7" borderId="7" xfId="9" applyNumberFormat="1" applyFont="1" applyFill="1" applyBorder="1" applyAlignment="1">
      <alignment vertical="top" wrapText="1"/>
    </xf>
    <xf numFmtId="3" fontId="8" fillId="7" borderId="35" xfId="9" applyNumberFormat="1" applyFont="1" applyFill="1" applyBorder="1" applyAlignment="1">
      <alignment vertical="top"/>
    </xf>
    <xf numFmtId="3" fontId="8" fillId="7" borderId="36" xfId="9" applyNumberFormat="1" applyFont="1" applyFill="1" applyBorder="1" applyAlignment="1">
      <alignment vertical="top"/>
    </xf>
    <xf numFmtId="3" fontId="8" fillId="7" borderId="38" xfId="9" applyNumberFormat="1" applyFont="1" applyFill="1" applyBorder="1" applyAlignment="1">
      <alignment vertical="top"/>
    </xf>
    <xf numFmtId="3" fontId="8" fillId="7" borderId="37" xfId="9" applyNumberFormat="1" applyFont="1" applyFill="1" applyBorder="1" applyAlignment="1">
      <alignment vertical="top" wrapText="1"/>
    </xf>
    <xf numFmtId="3" fontId="8" fillId="7" borderId="35" xfId="1" applyNumberFormat="1" applyFont="1" applyFill="1" applyBorder="1" applyAlignment="1">
      <alignment vertical="top"/>
    </xf>
    <xf numFmtId="3" fontId="8" fillId="7" borderId="16" xfId="9" applyNumberFormat="1" applyFont="1" applyFill="1" applyBorder="1" applyAlignment="1">
      <alignment vertical="top"/>
    </xf>
    <xf numFmtId="166" fontId="8" fillId="7" borderId="35" xfId="1" applyNumberFormat="1" applyFont="1" applyFill="1" applyBorder="1" applyAlignment="1">
      <alignment vertical="top"/>
    </xf>
    <xf numFmtId="0" fontId="8" fillId="7" borderId="31" xfId="1" applyFont="1" applyFill="1" applyBorder="1" applyAlignment="1">
      <alignment vertical="top" wrapText="1"/>
    </xf>
    <xf numFmtId="0" fontId="8" fillId="7" borderId="35" xfId="1" applyFont="1" applyFill="1" applyBorder="1" applyAlignment="1">
      <alignment horizontal="right" vertical="top" wrapText="1"/>
    </xf>
    <xf numFmtId="166" fontId="8" fillId="7" borderId="65" xfId="9" applyNumberFormat="1" applyFont="1" applyFill="1" applyBorder="1" applyAlignment="1">
      <alignment horizontal="right" vertical="top" wrapText="1"/>
    </xf>
    <xf numFmtId="0" fontId="7" fillId="7" borderId="40" xfId="0" applyFont="1" applyFill="1" applyBorder="1" applyAlignment="1">
      <alignment vertical="top" wrapText="1"/>
    </xf>
    <xf numFmtId="0" fontId="7" fillId="7" borderId="35" xfId="0" applyFont="1" applyFill="1" applyBorder="1" applyAlignment="1">
      <alignment vertical="top" wrapText="1"/>
    </xf>
    <xf numFmtId="0" fontId="8" fillId="7" borderId="35" xfId="0" applyFont="1" applyFill="1" applyBorder="1" applyAlignment="1">
      <alignment vertical="top"/>
    </xf>
    <xf numFmtId="14" fontId="8" fillId="7" borderId="35" xfId="0" applyNumberFormat="1" applyFont="1" applyFill="1" applyBorder="1" applyAlignment="1">
      <alignment vertical="top"/>
    </xf>
    <xf numFmtId="0" fontId="8" fillId="7" borderId="35" xfId="0" applyFont="1" applyFill="1" applyBorder="1" applyAlignment="1">
      <alignment vertical="top" wrapText="1"/>
    </xf>
    <xf numFmtId="3" fontId="8" fillId="7" borderId="35" xfId="0" applyNumberFormat="1" applyFont="1" applyFill="1" applyBorder="1" applyAlignment="1">
      <alignment vertical="top"/>
    </xf>
    <xf numFmtId="3" fontId="8" fillId="7" borderId="37" xfId="0" applyNumberFormat="1" applyFont="1" applyFill="1" applyBorder="1" applyAlignment="1">
      <alignment vertical="top"/>
    </xf>
    <xf numFmtId="3" fontId="8" fillId="7" borderId="9" xfId="9" applyNumberFormat="1" applyFont="1" applyFill="1" applyBorder="1" applyAlignment="1">
      <alignment vertical="top"/>
    </xf>
    <xf numFmtId="3" fontId="8" fillId="7" borderId="40" xfId="9" applyNumberFormat="1" applyFont="1" applyFill="1" applyBorder="1" applyAlignment="1">
      <alignment vertical="top"/>
    </xf>
    <xf numFmtId="3" fontId="8" fillId="7" borderId="10" xfId="9" applyNumberFormat="1" applyFont="1" applyFill="1" applyBorder="1" applyAlignment="1">
      <alignment vertical="top"/>
    </xf>
    <xf numFmtId="3" fontId="8" fillId="7" borderId="55" xfId="9" applyNumberFormat="1" applyFont="1" applyFill="1" applyBorder="1" applyAlignment="1">
      <alignment vertical="top"/>
    </xf>
    <xf numFmtId="3" fontId="8" fillId="7" borderId="0" xfId="9" applyNumberFormat="1" applyFont="1" applyFill="1" applyBorder="1" applyAlignment="1">
      <alignment vertical="top"/>
    </xf>
    <xf numFmtId="3" fontId="8" fillId="7" borderId="37" xfId="9" applyNumberFormat="1" applyFont="1" applyFill="1" applyBorder="1" applyAlignment="1">
      <alignment vertical="top"/>
    </xf>
    <xf numFmtId="166" fontId="8" fillId="7" borderId="12" xfId="9" applyNumberFormat="1" applyFont="1" applyFill="1" applyBorder="1" applyAlignment="1">
      <alignment horizontal="right" vertical="top" wrapText="1"/>
    </xf>
    <xf numFmtId="167" fontId="8" fillId="7" borderId="0" xfId="0" applyNumberFormat="1" applyFont="1" applyFill="1" applyBorder="1" applyAlignment="1">
      <alignment vertical="top"/>
    </xf>
    <xf numFmtId="0" fontId="8" fillId="7" borderId="0" xfId="0" applyFont="1" applyFill="1" applyBorder="1" applyAlignment="1">
      <alignment vertical="top"/>
    </xf>
    <xf numFmtId="3" fontId="12" fillId="7" borderId="5" xfId="0" applyNumberFormat="1" applyFont="1" applyFill="1" applyBorder="1" applyAlignment="1">
      <alignment vertical="top"/>
    </xf>
    <xf numFmtId="3" fontId="8" fillId="0" borderId="37" xfId="0" applyNumberFormat="1" applyFont="1" applyBorder="1" applyAlignment="1">
      <alignment vertical="top"/>
    </xf>
    <xf numFmtId="168" fontId="8" fillId="0" borderId="12" xfId="0" applyNumberFormat="1" applyFont="1" applyBorder="1" applyAlignment="1">
      <alignment vertical="top"/>
    </xf>
    <xf numFmtId="3" fontId="8" fillId="0" borderId="65" xfId="0" applyNumberFormat="1" applyFont="1" applyFill="1" applyBorder="1" applyAlignment="1">
      <alignment vertical="top"/>
    </xf>
    <xf numFmtId="3" fontId="8" fillId="0" borderId="8" xfId="9" applyNumberFormat="1" applyFont="1" applyFill="1" applyBorder="1" applyAlignment="1">
      <alignment vertical="top" wrapText="1"/>
    </xf>
    <xf numFmtId="0" fontId="12" fillId="0" borderId="7" xfId="1" applyFont="1" applyFill="1" applyBorder="1" applyAlignment="1">
      <alignment vertical="top"/>
    </xf>
    <xf numFmtId="49" fontId="12" fillId="0" borderId="35" xfId="4" applyNumberFormat="1" applyFont="1" applyFill="1" applyBorder="1" applyAlignment="1">
      <alignment vertical="top" wrapText="1"/>
    </xf>
    <xf numFmtId="9" fontId="12" fillId="0" borderId="35" xfId="1" applyNumberFormat="1" applyFont="1" applyFill="1" applyBorder="1" applyAlignment="1">
      <alignment vertical="top"/>
    </xf>
    <xf numFmtId="0" fontId="12" fillId="0" borderId="8" xfId="1" applyFont="1" applyFill="1" applyBorder="1" applyAlignment="1">
      <alignment vertical="top" wrapText="1"/>
    </xf>
    <xf numFmtId="3" fontId="12" fillId="0" borderId="7" xfId="9" applyNumberFormat="1" applyFont="1" applyFill="1" applyBorder="1" applyAlignment="1">
      <alignment vertical="top" wrapText="1"/>
    </xf>
    <xf numFmtId="3" fontId="12" fillId="0" borderId="35" xfId="9" applyNumberFormat="1" applyFont="1" applyFill="1" applyBorder="1" applyAlignment="1">
      <alignment vertical="top"/>
    </xf>
    <xf numFmtId="3" fontId="12" fillId="0" borderId="8" xfId="9" applyNumberFormat="1" applyFont="1" applyFill="1" applyBorder="1" applyAlignment="1">
      <alignment vertical="top"/>
    </xf>
    <xf numFmtId="3" fontId="12" fillId="0" borderId="37" xfId="9" applyNumberFormat="1" applyFont="1" applyFill="1" applyBorder="1" applyAlignment="1">
      <alignment vertical="top" wrapText="1"/>
    </xf>
    <xf numFmtId="3" fontId="12" fillId="0" borderId="35" xfId="9" applyNumberFormat="1" applyFont="1" applyFill="1" applyBorder="1" applyAlignment="1">
      <alignment vertical="top" wrapText="1"/>
    </xf>
    <xf numFmtId="3" fontId="12" fillId="7" borderId="35" xfId="9" applyNumberFormat="1" applyFont="1" applyFill="1" applyBorder="1" applyAlignment="1">
      <alignment vertical="top" wrapText="1"/>
    </xf>
    <xf numFmtId="3" fontId="12" fillId="0" borderId="35" xfId="1" applyNumberFormat="1" applyFont="1" applyFill="1" applyBorder="1" applyAlignment="1">
      <alignment vertical="top"/>
    </xf>
    <xf numFmtId="0" fontId="12" fillId="0" borderId="12" xfId="0" applyFont="1" applyBorder="1" applyAlignment="1">
      <alignment horizontal="right" vertical="top"/>
    </xf>
    <xf numFmtId="166" fontId="12" fillId="0" borderId="34" xfId="9" applyNumberFormat="1" applyFont="1" applyFill="1" applyBorder="1" applyAlignment="1">
      <alignment horizontal="right" vertical="top" wrapText="1"/>
    </xf>
    <xf numFmtId="166" fontId="12" fillId="0" borderId="37" xfId="9" applyNumberFormat="1" applyFont="1" applyFill="1" applyBorder="1" applyAlignment="1">
      <alignment vertical="top"/>
    </xf>
    <xf numFmtId="166" fontId="12" fillId="0" borderId="35" xfId="9" applyNumberFormat="1" applyFont="1" applyFill="1" applyBorder="1" applyAlignment="1">
      <alignment vertical="top"/>
    </xf>
    <xf numFmtId="0" fontId="12" fillId="0" borderId="8" xfId="0" applyFont="1" applyBorder="1" applyAlignment="1">
      <alignment vertical="top"/>
    </xf>
    <xf numFmtId="0" fontId="13" fillId="0" borderId="37" xfId="0" applyFont="1" applyBorder="1" applyAlignment="1">
      <alignment vertical="top" wrapText="1"/>
    </xf>
    <xf numFmtId="0" fontId="13" fillId="0" borderId="36" xfId="0" applyFont="1" applyBorder="1" applyAlignment="1">
      <alignment vertical="top" wrapText="1"/>
    </xf>
    <xf numFmtId="3" fontId="12" fillId="7" borderId="15" xfId="0" applyNumberFormat="1" applyFont="1" applyFill="1" applyBorder="1" applyAlignment="1">
      <alignment vertical="top"/>
    </xf>
    <xf numFmtId="3" fontId="12" fillId="7" borderId="53" xfId="0" applyNumberFormat="1" applyFont="1" applyFill="1" applyBorder="1" applyAlignment="1">
      <alignment vertical="top"/>
    </xf>
    <xf numFmtId="3" fontId="12" fillId="0" borderId="53" xfId="0" applyNumberFormat="1" applyFont="1" applyFill="1" applyBorder="1" applyAlignment="1">
      <alignment vertical="top"/>
    </xf>
    <xf numFmtId="3" fontId="12" fillId="0" borderId="12" xfId="0" applyNumberFormat="1" applyFont="1" applyFill="1" applyBorder="1" applyAlignment="1">
      <alignment vertical="top"/>
    </xf>
    <xf numFmtId="3" fontId="12" fillId="0" borderId="59" xfId="9" applyNumberFormat="1" applyFont="1" applyFill="1" applyBorder="1" applyAlignment="1">
      <alignment vertical="top"/>
    </xf>
    <xf numFmtId="167" fontId="12" fillId="0" borderId="0" xfId="0" applyNumberFormat="1" applyFont="1" applyAlignment="1">
      <alignment vertical="top"/>
    </xf>
    <xf numFmtId="166" fontId="12" fillId="0" borderId="0" xfId="9" applyNumberFormat="1" applyFont="1" applyAlignment="1">
      <alignment vertical="top"/>
    </xf>
    <xf numFmtId="165" fontId="12" fillId="0" borderId="0" xfId="9" applyFont="1" applyAlignment="1">
      <alignment vertical="top"/>
    </xf>
    <xf numFmtId="171" fontId="12" fillId="0" borderId="35" xfId="4" applyNumberFormat="1" applyFont="1" applyFill="1" applyBorder="1" applyAlignment="1">
      <alignment vertical="top" wrapText="1"/>
    </xf>
    <xf numFmtId="3" fontId="12" fillId="14" borderId="12" xfId="0" applyNumberFormat="1" applyFont="1" applyFill="1" applyBorder="1" applyAlignment="1">
      <alignment horizontal="center" vertical="center" wrapText="1"/>
    </xf>
    <xf numFmtId="164" fontId="12" fillId="14" borderId="12" xfId="10" applyFont="1" applyFill="1" applyBorder="1" applyAlignment="1">
      <alignment horizontal="center" vertical="center" wrapText="1"/>
    </xf>
    <xf numFmtId="0" fontId="12" fillId="14" borderId="12" xfId="0" applyFont="1" applyFill="1" applyBorder="1" applyAlignment="1">
      <alignment horizontal="center" vertical="center" wrapText="1"/>
    </xf>
    <xf numFmtId="3" fontId="12" fillId="14" borderId="12" xfId="0" applyNumberFormat="1" applyFont="1" applyFill="1" applyBorder="1" applyAlignment="1">
      <alignment horizontal="right" vertical="center" wrapText="1"/>
    </xf>
    <xf numFmtId="4" fontId="8" fillId="0" borderId="31" xfId="9" applyNumberFormat="1" applyFont="1" applyFill="1" applyBorder="1" applyAlignment="1">
      <alignment vertical="top" wrapText="1"/>
    </xf>
    <xf numFmtId="0" fontId="8" fillId="0" borderId="15" xfId="0" applyFont="1" applyFill="1" applyBorder="1" applyAlignment="1">
      <alignment vertical="top" wrapText="1"/>
    </xf>
    <xf numFmtId="0" fontId="12" fillId="7" borderId="1" xfId="1" applyFont="1" applyFill="1" applyBorder="1" applyAlignment="1">
      <alignment vertical="top"/>
    </xf>
    <xf numFmtId="0" fontId="12" fillId="0" borderId="5" xfId="0" applyFont="1" applyFill="1" applyBorder="1" applyAlignment="1">
      <alignment vertical="top"/>
    </xf>
    <xf numFmtId="166" fontId="12" fillId="0" borderId="32" xfId="0" applyNumberFormat="1" applyFont="1" applyFill="1" applyBorder="1" applyAlignment="1">
      <alignment vertical="top"/>
    </xf>
    <xf numFmtId="0" fontId="12" fillId="0" borderId="34" xfId="0" applyFont="1" applyFill="1" applyBorder="1" applyAlignment="1">
      <alignment vertical="top"/>
    </xf>
    <xf numFmtId="0" fontId="12" fillId="0" borderId="12" xfId="0" applyFont="1" applyFill="1" applyBorder="1" applyAlignment="1">
      <alignment vertical="top" wrapText="1"/>
    </xf>
    <xf numFmtId="14" fontId="12" fillId="0" borderId="12" xfId="0" applyNumberFormat="1" applyFont="1" applyFill="1" applyBorder="1" applyAlignment="1">
      <alignment vertical="top"/>
    </xf>
    <xf numFmtId="0" fontId="12" fillId="0" borderId="12" xfId="0" applyFont="1" applyFill="1" applyBorder="1" applyAlignment="1">
      <alignment vertical="top"/>
    </xf>
    <xf numFmtId="3" fontId="12" fillId="0" borderId="5" xfId="0" applyNumberFormat="1" applyFont="1" applyFill="1" applyBorder="1" applyAlignment="1">
      <alignment vertical="top"/>
    </xf>
    <xf numFmtId="167" fontId="12" fillId="0" borderId="0" xfId="0" applyNumberFormat="1" applyFont="1" applyFill="1" applyAlignment="1">
      <alignment vertical="top"/>
    </xf>
    <xf numFmtId="0" fontId="12" fillId="0" borderId="0" xfId="0" applyFont="1" applyFill="1" applyAlignment="1">
      <alignment vertical="top"/>
    </xf>
    <xf numFmtId="3" fontId="12" fillId="0" borderId="15" xfId="0" applyNumberFormat="1" applyFont="1" applyFill="1" applyBorder="1" applyAlignment="1">
      <alignment vertical="top"/>
    </xf>
    <xf numFmtId="165" fontId="8" fillId="0" borderId="5" xfId="9" applyFont="1" applyBorder="1" applyAlignment="1">
      <alignment vertical="top"/>
    </xf>
    <xf numFmtId="165" fontId="8" fillId="7" borderId="5" xfId="9" applyFont="1" applyFill="1" applyBorder="1" applyAlignment="1">
      <alignment vertical="top"/>
    </xf>
    <xf numFmtId="165" fontId="8" fillId="7" borderId="15" xfId="9" applyFont="1" applyFill="1" applyBorder="1" applyAlignment="1">
      <alignment vertical="top"/>
    </xf>
    <xf numFmtId="165" fontId="12" fillId="0" borderId="5" xfId="9" applyFont="1" applyBorder="1" applyAlignment="1">
      <alignment vertical="top"/>
    </xf>
    <xf numFmtId="165" fontId="8" fillId="0" borderId="5" xfId="9" applyFont="1" applyFill="1" applyBorder="1" applyAlignment="1">
      <alignment vertical="top"/>
    </xf>
    <xf numFmtId="165" fontId="8" fillId="0" borderId="15" xfId="9" applyFont="1" applyFill="1" applyBorder="1" applyAlignment="1">
      <alignment vertical="top"/>
    </xf>
    <xf numFmtId="165" fontId="12" fillId="0" borderId="5" xfId="9" applyFont="1" applyFill="1" applyBorder="1" applyAlignment="1">
      <alignment vertical="top"/>
    </xf>
    <xf numFmtId="165" fontId="12" fillId="0" borderId="15" xfId="9" applyFont="1" applyFill="1" applyBorder="1" applyAlignment="1">
      <alignment vertical="top"/>
    </xf>
    <xf numFmtId="165" fontId="8" fillId="0" borderId="1" xfId="9" applyFont="1" applyFill="1" applyBorder="1" applyAlignment="1">
      <alignment vertical="top"/>
    </xf>
    <xf numFmtId="165" fontId="8" fillId="0" borderId="53" xfId="9" applyFont="1" applyFill="1" applyBorder="1" applyAlignment="1">
      <alignment vertical="top"/>
    </xf>
    <xf numFmtId="165" fontId="8" fillId="0" borderId="63" xfId="9" applyFont="1" applyFill="1" applyBorder="1" applyAlignment="1">
      <alignment vertical="top"/>
    </xf>
    <xf numFmtId="3" fontId="8" fillId="14" borderId="32" xfId="9" applyNumberFormat="1" applyFont="1" applyFill="1" applyBorder="1" applyAlignment="1">
      <alignment vertical="top"/>
    </xf>
    <xf numFmtId="3" fontId="8" fillId="14" borderId="31" xfId="1" applyNumberFormat="1" applyFont="1" applyFill="1" applyBorder="1" applyAlignment="1">
      <alignment vertical="top"/>
    </xf>
    <xf numFmtId="3" fontId="8" fillId="14" borderId="31" xfId="9" applyNumberFormat="1" applyFont="1" applyFill="1" applyBorder="1" applyAlignment="1">
      <alignment vertical="top"/>
    </xf>
    <xf numFmtId="166" fontId="8" fillId="14" borderId="53" xfId="9" applyNumberFormat="1" applyFont="1" applyFill="1" applyBorder="1" applyAlignment="1">
      <alignment horizontal="right" vertical="top" wrapText="1"/>
    </xf>
    <xf numFmtId="3" fontId="7" fillId="14" borderId="1" xfId="2" applyNumberFormat="1" applyFont="1" applyFill="1" applyBorder="1" applyAlignment="1">
      <alignment vertical="top" wrapText="1"/>
    </xf>
    <xf numFmtId="3" fontId="7" fillId="14" borderId="12" xfId="2" applyNumberFormat="1" applyFont="1" applyFill="1" applyBorder="1" applyAlignment="1">
      <alignment vertical="top" wrapText="1"/>
    </xf>
    <xf numFmtId="166" fontId="8" fillId="14" borderId="32" xfId="0" applyNumberFormat="1" applyFont="1" applyFill="1" applyBorder="1" applyAlignment="1">
      <alignment vertical="top"/>
    </xf>
    <xf numFmtId="0" fontId="7" fillId="14" borderId="33" xfId="0" applyFont="1" applyFill="1" applyBorder="1" applyAlignment="1">
      <alignment vertical="top" wrapText="1"/>
    </xf>
    <xf numFmtId="0" fontId="7" fillId="14" borderId="12" xfId="0" applyFont="1" applyFill="1" applyBorder="1" applyAlignment="1">
      <alignment vertical="top" wrapText="1"/>
    </xf>
    <xf numFmtId="14" fontId="8" fillId="14" borderId="12" xfId="0" applyNumberFormat="1" applyFont="1" applyFill="1" applyBorder="1" applyAlignment="1">
      <alignment vertical="top"/>
    </xf>
    <xf numFmtId="3" fontId="8" fillId="14" borderId="34" xfId="0" applyNumberFormat="1" applyFont="1" applyFill="1" applyBorder="1" applyAlignment="1">
      <alignment vertical="top"/>
    </xf>
    <xf numFmtId="3" fontId="8" fillId="14" borderId="3" xfId="9" applyNumberFormat="1" applyFont="1" applyFill="1" applyBorder="1" applyAlignment="1">
      <alignment vertical="top"/>
    </xf>
    <xf numFmtId="3" fontId="8" fillId="14" borderId="33" xfId="9" applyNumberFormat="1" applyFont="1" applyFill="1" applyBorder="1" applyAlignment="1">
      <alignment vertical="top"/>
    </xf>
    <xf numFmtId="3" fontId="8" fillId="14" borderId="4" xfId="9" applyNumberFormat="1" applyFont="1" applyFill="1" applyBorder="1" applyAlignment="1">
      <alignment vertical="top"/>
    </xf>
    <xf numFmtId="3" fontId="8" fillId="14" borderId="63" xfId="9" applyNumberFormat="1" applyFont="1" applyFill="1" applyBorder="1" applyAlignment="1">
      <alignment vertical="top"/>
    </xf>
    <xf numFmtId="3" fontId="8" fillId="14" borderId="53" xfId="9" applyNumberFormat="1" applyFont="1" applyFill="1" applyBorder="1" applyAlignment="1">
      <alignment vertical="top"/>
    </xf>
    <xf numFmtId="3" fontId="8" fillId="14" borderId="5" xfId="9" applyNumberFormat="1" applyFont="1" applyFill="1" applyBorder="1" applyAlignment="1">
      <alignment vertical="top"/>
    </xf>
    <xf numFmtId="0" fontId="12" fillId="0" borderId="1" xfId="1" applyFont="1" applyFill="1" applyBorder="1" applyAlignment="1">
      <alignment vertical="top"/>
    </xf>
    <xf numFmtId="0" fontId="13" fillId="0" borderId="33" xfId="0" applyFont="1" applyFill="1" applyBorder="1" applyAlignment="1">
      <alignment vertical="top" wrapText="1"/>
    </xf>
    <xf numFmtId="0" fontId="13" fillId="0" borderId="15" xfId="0" applyFont="1" applyFill="1" applyBorder="1" applyAlignment="1">
      <alignment vertical="top" wrapText="1"/>
    </xf>
    <xf numFmtId="165" fontId="8" fillId="0" borderId="12" xfId="9" applyFont="1" applyFill="1" applyBorder="1" applyAlignment="1">
      <alignment vertical="top"/>
    </xf>
    <xf numFmtId="165" fontId="12" fillId="0" borderId="31" xfId="9" applyFont="1" applyFill="1" applyBorder="1" applyAlignment="1">
      <alignment vertical="top"/>
    </xf>
    <xf numFmtId="165" fontId="7" fillId="9" borderId="14" xfId="9" applyFont="1" applyFill="1" applyBorder="1" applyAlignment="1">
      <alignment vertical="top"/>
    </xf>
    <xf numFmtId="165" fontId="7" fillId="9" borderId="26" xfId="9" applyFont="1" applyFill="1" applyBorder="1" applyAlignment="1">
      <alignment vertical="top"/>
    </xf>
    <xf numFmtId="165" fontId="8" fillId="0" borderId="31" xfId="9" applyFont="1" applyFill="1" applyBorder="1" applyAlignment="1">
      <alignment vertical="top"/>
    </xf>
    <xf numFmtId="165" fontId="8" fillId="0" borderId="16" xfId="9" applyFont="1" applyFill="1" applyBorder="1" applyAlignment="1">
      <alignment vertical="top" wrapText="1"/>
    </xf>
    <xf numFmtId="165" fontId="8" fillId="0" borderId="16" xfId="9" applyFont="1" applyFill="1" applyBorder="1" applyAlignment="1">
      <alignment vertical="top"/>
    </xf>
    <xf numFmtId="165" fontId="8" fillId="0" borderId="35" xfId="9" applyFont="1" applyFill="1" applyBorder="1" applyAlignment="1">
      <alignment vertical="top"/>
    </xf>
    <xf numFmtId="165" fontId="8" fillId="0" borderId="12" xfId="9" applyFont="1" applyFill="1" applyBorder="1" applyAlignment="1">
      <alignment vertical="top" wrapText="1"/>
    </xf>
    <xf numFmtId="165" fontId="12" fillId="0" borderId="12" xfId="9" applyFont="1" applyFill="1" applyBorder="1" applyAlignment="1">
      <alignment vertical="top"/>
    </xf>
    <xf numFmtId="165" fontId="8" fillId="0" borderId="35" xfId="9" applyFont="1" applyFill="1" applyBorder="1" applyAlignment="1">
      <alignment vertical="top" wrapText="1"/>
    </xf>
    <xf numFmtId="165" fontId="8" fillId="7" borderId="31" xfId="9" applyFont="1" applyFill="1" applyBorder="1" applyAlignment="1">
      <alignment vertical="top"/>
    </xf>
    <xf numFmtId="3" fontId="13" fillId="0" borderId="34" xfId="2" applyNumberFormat="1" applyFont="1" applyFill="1" applyBorder="1" applyAlignment="1">
      <alignment vertical="top" wrapText="1"/>
    </xf>
    <xf numFmtId="0" fontId="13" fillId="0" borderId="34" xfId="1" applyFont="1" applyFill="1" applyBorder="1" applyAlignment="1">
      <alignment vertical="top"/>
    </xf>
    <xf numFmtId="0" fontId="13" fillId="0" borderId="12" xfId="1" applyFont="1" applyFill="1" applyBorder="1" applyAlignment="1">
      <alignment vertical="top" wrapText="1"/>
    </xf>
    <xf numFmtId="0" fontId="13" fillId="0" borderId="12" xfId="1" applyFont="1" applyFill="1" applyBorder="1" applyAlignment="1">
      <alignment vertical="top"/>
    </xf>
    <xf numFmtId="9" fontId="13" fillId="0" borderId="12" xfId="1" applyNumberFormat="1" applyFont="1" applyFill="1" applyBorder="1" applyAlignment="1">
      <alignment vertical="top"/>
    </xf>
    <xf numFmtId="0" fontId="13" fillId="0" borderId="12" xfId="4" applyFont="1" applyFill="1" applyBorder="1" applyAlignment="1">
      <alignment vertical="top" wrapText="1"/>
    </xf>
    <xf numFmtId="0" fontId="13" fillId="0" borderId="12" xfId="3" applyFont="1" applyFill="1" applyBorder="1" applyAlignment="1">
      <alignment vertical="top" wrapText="1"/>
    </xf>
    <xf numFmtId="0" fontId="13" fillId="0" borderId="5" xfId="1" applyFont="1" applyFill="1" applyBorder="1" applyAlignment="1">
      <alignment vertical="top" wrapText="1"/>
    </xf>
    <xf numFmtId="166" fontId="13" fillId="0" borderId="12" xfId="9" applyNumberFormat="1" applyFont="1" applyFill="1" applyBorder="1" applyAlignment="1">
      <alignment vertical="top" wrapText="1"/>
    </xf>
    <xf numFmtId="166" fontId="13" fillId="0" borderId="5" xfId="9" applyNumberFormat="1" applyFont="1" applyFill="1" applyBorder="1" applyAlignment="1">
      <alignment vertical="top" wrapText="1"/>
    </xf>
    <xf numFmtId="3" fontId="13" fillId="0" borderId="34" xfId="9" applyNumberFormat="1" applyFont="1" applyFill="1" applyBorder="1" applyAlignment="1">
      <alignment vertical="top" wrapText="1"/>
    </xf>
    <xf numFmtId="3" fontId="13" fillId="0" borderId="12" xfId="9" applyNumberFormat="1" applyFont="1" applyFill="1" applyBorder="1" applyAlignment="1">
      <alignment vertical="top"/>
    </xf>
    <xf numFmtId="3" fontId="13" fillId="0" borderId="5" xfId="9" applyNumberFormat="1" applyFont="1" applyFill="1" applyBorder="1" applyAlignment="1">
      <alignment vertical="top"/>
    </xf>
    <xf numFmtId="174" fontId="13" fillId="0" borderId="12" xfId="9" applyNumberFormat="1" applyFont="1" applyFill="1" applyBorder="1" applyAlignment="1">
      <alignment vertical="top" wrapText="1"/>
    </xf>
    <xf numFmtId="3" fontId="13" fillId="0" borderId="31" xfId="9" applyNumberFormat="1" applyFont="1" applyFill="1" applyBorder="1" applyAlignment="1">
      <alignment vertical="top" wrapText="1"/>
    </xf>
    <xf numFmtId="172" fontId="13" fillId="0" borderId="12" xfId="9" applyNumberFormat="1" applyFont="1" applyFill="1" applyBorder="1" applyAlignment="1">
      <alignment vertical="top" wrapText="1"/>
    </xf>
    <xf numFmtId="3" fontId="13" fillId="0" borderId="12" xfId="1" applyNumberFormat="1" applyFont="1" applyFill="1" applyBorder="1" applyAlignment="1">
      <alignment vertical="top"/>
    </xf>
    <xf numFmtId="165" fontId="13" fillId="0" borderId="12" xfId="9" applyFont="1" applyFill="1" applyBorder="1" applyAlignment="1">
      <alignment vertical="top"/>
    </xf>
    <xf numFmtId="166" fontId="13" fillId="0" borderId="12" xfId="1" applyNumberFormat="1" applyFont="1" applyFill="1" applyBorder="1" applyAlignment="1">
      <alignment vertical="top"/>
    </xf>
    <xf numFmtId="0" fontId="13" fillId="0" borderId="12" xfId="1" applyFont="1" applyFill="1" applyBorder="1" applyAlignment="1">
      <alignment horizontal="right" vertical="top" wrapText="1"/>
    </xf>
    <xf numFmtId="166" fontId="13" fillId="0" borderId="53" xfId="9" applyNumberFormat="1" applyFont="1" applyFill="1" applyBorder="1" applyAlignment="1">
      <alignment horizontal="right" vertical="top" wrapText="1"/>
    </xf>
    <xf numFmtId="166" fontId="13" fillId="0" borderId="34" xfId="9" applyNumberFormat="1" applyFont="1" applyFill="1" applyBorder="1" applyAlignment="1">
      <alignment vertical="top"/>
    </xf>
    <xf numFmtId="166" fontId="13" fillId="0" borderId="12" xfId="9" applyNumberFormat="1" applyFont="1" applyFill="1" applyBorder="1" applyAlignment="1">
      <alignment vertical="top"/>
    </xf>
    <xf numFmtId="166" fontId="13" fillId="0" borderId="12" xfId="0" applyNumberFormat="1" applyFont="1" applyBorder="1" applyAlignment="1">
      <alignment vertical="top"/>
    </xf>
    <xf numFmtId="0" fontId="13" fillId="0" borderId="34" xfId="0" applyFont="1" applyBorder="1" applyAlignment="1">
      <alignment vertical="top"/>
    </xf>
    <xf numFmtId="0" fontId="13" fillId="0" borderId="12" xfId="0" applyFont="1" applyBorder="1" applyAlignment="1">
      <alignment vertical="top" wrapText="1"/>
    </xf>
    <xf numFmtId="14" fontId="13" fillId="0" borderId="12" xfId="0" applyNumberFormat="1" applyFont="1" applyBorder="1" applyAlignment="1">
      <alignment vertical="top" wrapText="1"/>
    </xf>
    <xf numFmtId="3" fontId="13" fillId="0" borderId="34" xfId="0" applyNumberFormat="1" applyFont="1" applyBorder="1" applyAlignment="1">
      <alignment vertical="top"/>
    </xf>
    <xf numFmtId="3" fontId="13" fillId="0" borderId="5" xfId="0" applyNumberFormat="1" applyFont="1" applyBorder="1" applyAlignment="1">
      <alignment vertical="top" wrapText="1"/>
    </xf>
    <xf numFmtId="3" fontId="13" fillId="0" borderId="53" xfId="0" applyNumberFormat="1" applyFont="1" applyBorder="1" applyAlignment="1">
      <alignment vertical="top" wrapText="1"/>
    </xf>
    <xf numFmtId="3" fontId="13" fillId="0" borderId="34" xfId="0" applyNumberFormat="1" applyFont="1" applyBorder="1" applyAlignment="1">
      <alignment vertical="top" wrapText="1"/>
    </xf>
    <xf numFmtId="3" fontId="13" fillId="0" borderId="63" xfId="0" applyNumberFormat="1" applyFont="1" applyBorder="1" applyAlignment="1">
      <alignment vertical="top" wrapText="1"/>
    </xf>
    <xf numFmtId="3" fontId="13" fillId="0" borderId="1" xfId="0" applyNumberFormat="1" applyFont="1" applyBorder="1" applyAlignment="1">
      <alignment vertical="top" wrapText="1"/>
    </xf>
    <xf numFmtId="3" fontId="13" fillId="0" borderId="15" xfId="0" applyNumberFormat="1" applyFont="1" applyBorder="1" applyAlignment="1">
      <alignment vertical="top" wrapText="1"/>
    </xf>
    <xf numFmtId="3" fontId="13" fillId="0" borderId="12" xfId="0" applyNumberFormat="1" applyFont="1" applyBorder="1" applyAlignment="1">
      <alignment vertical="top" wrapText="1"/>
    </xf>
    <xf numFmtId="3" fontId="13" fillId="0" borderId="1" xfId="9" applyNumberFormat="1" applyFont="1" applyFill="1" applyBorder="1" applyAlignment="1">
      <alignment vertical="top"/>
    </xf>
    <xf numFmtId="3" fontId="13" fillId="0" borderId="15" xfId="9" applyNumberFormat="1" applyFont="1" applyFill="1" applyBorder="1" applyAlignment="1">
      <alignment vertical="top"/>
    </xf>
    <xf numFmtId="3" fontId="13" fillId="0" borderId="34" xfId="9" applyNumberFormat="1" applyFont="1" applyFill="1" applyBorder="1" applyAlignment="1">
      <alignment vertical="top"/>
    </xf>
    <xf numFmtId="3" fontId="13" fillId="0" borderId="63" xfId="9" applyNumberFormat="1" applyFont="1" applyFill="1" applyBorder="1" applyAlignment="1">
      <alignment vertical="top"/>
    </xf>
    <xf numFmtId="3" fontId="13" fillId="0" borderId="53" xfId="9" applyNumberFormat="1" applyFont="1" applyFill="1" applyBorder="1" applyAlignment="1">
      <alignment vertical="top"/>
    </xf>
    <xf numFmtId="167" fontId="13" fillId="0" borderId="53" xfId="0" applyNumberFormat="1" applyFont="1" applyBorder="1" applyAlignment="1">
      <alignment vertical="top"/>
    </xf>
    <xf numFmtId="0" fontId="13" fillId="0" borderId="53" xfId="0" applyFont="1" applyBorder="1" applyAlignment="1">
      <alignment vertical="top"/>
    </xf>
    <xf numFmtId="166" fontId="13" fillId="0" borderId="53" xfId="9" applyNumberFormat="1" applyFont="1" applyBorder="1" applyAlignment="1">
      <alignment vertical="top"/>
    </xf>
    <xf numFmtId="165" fontId="13" fillId="0" borderId="53" xfId="9" applyFont="1" applyBorder="1" applyAlignment="1">
      <alignment vertical="top"/>
    </xf>
    <xf numFmtId="0" fontId="8" fillId="0" borderId="35" xfId="4" applyNumberFormat="1" applyFont="1" applyFill="1" applyBorder="1" applyAlignment="1">
      <alignment vertical="top" wrapText="1"/>
    </xf>
    <xf numFmtId="0" fontId="8" fillId="57" borderId="1" xfId="1" applyFont="1" applyFill="1" applyBorder="1" applyAlignment="1">
      <alignment vertical="top"/>
    </xf>
    <xf numFmtId="14" fontId="12" fillId="0" borderId="12" xfId="0" applyNumberFormat="1" applyFont="1" applyBorder="1" applyAlignment="1">
      <alignment vertical="top"/>
    </xf>
    <xf numFmtId="3" fontId="41" fillId="0" borderId="12" xfId="9" applyNumberFormat="1" applyFont="1" applyFill="1" applyBorder="1" applyAlignment="1">
      <alignment vertical="top" wrapText="1"/>
    </xf>
    <xf numFmtId="3" fontId="12" fillId="0" borderId="36" xfId="9" applyNumberFormat="1" applyFont="1" applyFill="1" applyBorder="1" applyAlignment="1">
      <alignment vertical="top"/>
    </xf>
    <xf numFmtId="3" fontId="12" fillId="7" borderId="12" xfId="9" applyNumberFormat="1" applyFont="1" applyFill="1" applyBorder="1" applyAlignment="1">
      <alignment vertical="top" wrapText="1"/>
    </xf>
    <xf numFmtId="3" fontId="12" fillId="0" borderId="7" xfId="9" applyNumberFormat="1" applyFont="1" applyFill="1" applyBorder="1" applyAlignment="1">
      <alignment vertical="top"/>
    </xf>
    <xf numFmtId="3" fontId="12" fillId="0" borderId="65" xfId="9" applyNumberFormat="1" applyFont="1" applyFill="1" applyBorder="1" applyAlignment="1">
      <alignment vertical="top"/>
    </xf>
    <xf numFmtId="3" fontId="12" fillId="0" borderId="69" xfId="9" applyNumberFormat="1" applyFont="1" applyFill="1" applyBorder="1" applyAlignment="1">
      <alignment vertical="top"/>
    </xf>
    <xf numFmtId="3" fontId="12" fillId="0" borderId="37" xfId="9" applyNumberFormat="1" applyFont="1" applyFill="1" applyBorder="1" applyAlignment="1">
      <alignment vertical="top"/>
    </xf>
    <xf numFmtId="166" fontId="12" fillId="0" borderId="12" xfId="9" applyNumberFormat="1" applyFont="1" applyBorder="1" applyAlignment="1">
      <alignment vertical="top"/>
    </xf>
    <xf numFmtId="165" fontId="12" fillId="0" borderId="12" xfId="9" applyFont="1" applyBorder="1" applyAlignment="1">
      <alignment vertical="top"/>
    </xf>
    <xf numFmtId="0" fontId="8" fillId="7" borderId="1" xfId="1" applyFont="1" applyFill="1" applyBorder="1" applyAlignment="1">
      <alignment vertical="top" wrapText="1"/>
    </xf>
    <xf numFmtId="0" fontId="8" fillId="7" borderId="5" xfId="1" applyFont="1" applyFill="1" applyBorder="1" applyAlignment="1">
      <alignment vertical="top" wrapText="1"/>
    </xf>
    <xf numFmtId="3" fontId="8" fillId="7" borderId="15" xfId="9" applyNumberFormat="1" applyFont="1" applyFill="1" applyBorder="1" applyAlignment="1">
      <alignment vertical="top" wrapText="1"/>
    </xf>
    <xf numFmtId="3" fontId="8" fillId="7" borderId="12" xfId="1" applyNumberFormat="1" applyFont="1" applyFill="1" applyBorder="1" applyAlignment="1">
      <alignment vertical="top" wrapText="1"/>
    </xf>
    <xf numFmtId="166" fontId="8" fillId="7" borderId="12" xfId="1" applyNumberFormat="1" applyFont="1" applyFill="1" applyBorder="1" applyAlignment="1">
      <alignment vertical="top" wrapText="1"/>
    </xf>
    <xf numFmtId="0" fontId="8" fillId="7" borderId="1" xfId="0" applyFont="1" applyFill="1" applyBorder="1" applyAlignment="1">
      <alignment vertical="top" wrapText="1"/>
    </xf>
    <xf numFmtId="3" fontId="8" fillId="7" borderId="53" xfId="0" applyNumberFormat="1" applyFont="1" applyFill="1" applyBorder="1" applyAlignment="1">
      <alignment vertical="top" wrapText="1"/>
    </xf>
    <xf numFmtId="3" fontId="8" fillId="7" borderId="63" xfId="0" applyNumberFormat="1" applyFont="1" applyFill="1" applyBorder="1" applyAlignment="1">
      <alignment vertical="top" wrapText="1"/>
    </xf>
    <xf numFmtId="3" fontId="8" fillId="7" borderId="34" xfId="0" applyNumberFormat="1" applyFont="1" applyFill="1" applyBorder="1" applyAlignment="1">
      <alignment vertical="top" wrapText="1"/>
    </xf>
    <xf numFmtId="3" fontId="8" fillId="7" borderId="56" xfId="9" applyNumberFormat="1" applyFont="1" applyFill="1" applyBorder="1" applyAlignment="1">
      <alignment vertical="top"/>
    </xf>
    <xf numFmtId="167" fontId="8" fillId="7" borderId="0" xfId="0" applyNumberFormat="1" applyFont="1" applyFill="1" applyAlignment="1">
      <alignment vertical="top" wrapText="1"/>
    </xf>
    <xf numFmtId="0" fontId="8" fillId="7" borderId="0" xfId="0" applyFont="1" applyFill="1" applyAlignment="1">
      <alignment vertical="top" wrapText="1"/>
    </xf>
    <xf numFmtId="166" fontId="7" fillId="25" borderId="12" xfId="9" applyNumberFormat="1" applyFont="1" applyFill="1" applyBorder="1" applyAlignment="1">
      <alignment horizontal="center" vertical="top" wrapText="1"/>
    </xf>
    <xf numFmtId="166" fontId="7" fillId="25" borderId="35" xfId="9" applyNumberFormat="1" applyFont="1" applyFill="1" applyBorder="1" applyAlignment="1">
      <alignment horizontal="center" vertical="top" wrapText="1"/>
    </xf>
    <xf numFmtId="3" fontId="7" fillId="25" borderId="12" xfId="9" applyNumberFormat="1" applyFont="1" applyFill="1" applyBorder="1" applyAlignment="1">
      <alignment horizontal="center" vertical="top" wrapText="1"/>
    </xf>
    <xf numFmtId="3" fontId="7" fillId="25" borderId="35" xfId="9" applyNumberFormat="1" applyFont="1" applyFill="1" applyBorder="1" applyAlignment="1">
      <alignment horizontal="center" vertical="top" wrapText="1"/>
    </xf>
    <xf numFmtId="3" fontId="7" fillId="25" borderId="15" xfId="9" applyNumberFormat="1" applyFont="1" applyFill="1" applyBorder="1" applyAlignment="1">
      <alignment horizontal="center" vertical="top" wrapText="1"/>
    </xf>
    <xf numFmtId="3" fontId="7" fillId="25" borderId="36" xfId="9" applyNumberFormat="1" applyFont="1" applyFill="1" applyBorder="1" applyAlignment="1">
      <alignment horizontal="center" vertical="top" wrapText="1"/>
    </xf>
    <xf numFmtId="3" fontId="7" fillId="6" borderId="73" xfId="0" applyNumberFormat="1" applyFont="1" applyFill="1" applyBorder="1" applyAlignment="1">
      <alignment vertical="top" wrapText="1"/>
    </xf>
    <xf numFmtId="3" fontId="7" fillId="6" borderId="52" xfId="0" applyNumberFormat="1" applyFont="1" applyFill="1" applyBorder="1" applyAlignment="1">
      <alignment vertical="top" wrapText="1"/>
    </xf>
    <xf numFmtId="4" fontId="7" fillId="11" borderId="25" xfId="0" applyNumberFormat="1" applyFont="1" applyFill="1" applyBorder="1" applyAlignment="1">
      <alignment vertical="top" wrapText="1"/>
    </xf>
    <xf numFmtId="4" fontId="7" fillId="11" borderId="27" xfId="0" applyNumberFormat="1" applyFont="1" applyFill="1" applyBorder="1" applyAlignment="1">
      <alignment vertical="top" wrapText="1"/>
    </xf>
    <xf numFmtId="4" fontId="7" fillId="7" borderId="17" xfId="0" applyNumberFormat="1" applyFont="1" applyFill="1" applyBorder="1" applyAlignment="1">
      <alignment vertical="top" wrapText="1"/>
    </xf>
    <xf numFmtId="4" fontId="7" fillId="7" borderId="7" xfId="0" applyNumberFormat="1" applyFont="1" applyFill="1" applyBorder="1" applyAlignment="1">
      <alignment vertical="top" wrapText="1"/>
    </xf>
    <xf numFmtId="4" fontId="7" fillId="7" borderId="44" xfId="0" applyNumberFormat="1" applyFont="1" applyFill="1" applyBorder="1" applyAlignment="1">
      <alignment vertical="top" wrapText="1"/>
    </xf>
    <xf numFmtId="4" fontId="7" fillId="7" borderId="8" xfId="0" applyNumberFormat="1" applyFont="1" applyFill="1" applyBorder="1" applyAlignment="1">
      <alignment vertical="top" wrapText="1"/>
    </xf>
    <xf numFmtId="3" fontId="7" fillId="6" borderId="9" xfId="0" applyNumberFormat="1" applyFont="1" applyFill="1" applyBorder="1" applyAlignment="1">
      <alignment vertical="top" wrapText="1"/>
    </xf>
    <xf numFmtId="3" fontId="7" fillId="6" borderId="38" xfId="0" applyNumberFormat="1" applyFont="1" applyFill="1" applyBorder="1" applyAlignment="1">
      <alignment vertical="top" wrapText="1"/>
    </xf>
    <xf numFmtId="3" fontId="7" fillId="6" borderId="3" xfId="0" applyNumberFormat="1" applyFont="1" applyFill="1" applyBorder="1" applyAlignment="1">
      <alignment vertical="top" wrapText="1"/>
    </xf>
    <xf numFmtId="3" fontId="7" fillId="6" borderId="32" xfId="0" applyNumberFormat="1" applyFont="1" applyFill="1" applyBorder="1" applyAlignment="1">
      <alignment vertical="top" wrapText="1"/>
    </xf>
    <xf numFmtId="0" fontId="9" fillId="6" borderId="31" xfId="2" applyFont="1" applyFill="1" applyBorder="1" applyAlignment="1">
      <alignment vertical="top" wrapText="1"/>
    </xf>
    <xf numFmtId="0" fontId="7" fillId="6" borderId="46" xfId="0" applyFont="1" applyFill="1" applyBorder="1" applyAlignment="1">
      <alignment vertical="top" wrapText="1"/>
    </xf>
    <xf numFmtId="3" fontId="10" fillId="3" borderId="13" xfId="10" applyNumberFormat="1" applyFont="1" applyFill="1" applyBorder="1" applyAlignment="1">
      <alignment horizontal="center" vertical="top" wrapText="1"/>
    </xf>
    <xf numFmtId="3" fontId="10" fillId="3" borderId="18" xfId="10" applyNumberFormat="1" applyFont="1" applyFill="1" applyBorder="1" applyAlignment="1">
      <alignment horizontal="center" vertical="top" wrapText="1"/>
    </xf>
    <xf numFmtId="4" fontId="7" fillId="11" borderId="13" xfId="0" applyNumberFormat="1" applyFont="1" applyFill="1" applyBorder="1" applyAlignment="1">
      <alignment vertical="top" wrapText="1"/>
    </xf>
    <xf numFmtId="4" fontId="7" fillId="11" borderId="28" xfId="0" applyNumberFormat="1" applyFont="1" applyFill="1" applyBorder="1" applyAlignment="1">
      <alignment vertical="top" wrapText="1"/>
    </xf>
    <xf numFmtId="4" fontId="7" fillId="7" borderId="21" xfId="0" applyNumberFormat="1" applyFont="1" applyFill="1" applyBorder="1" applyAlignment="1">
      <alignment vertical="top" wrapText="1"/>
    </xf>
    <xf numFmtId="4" fontId="7" fillId="7" borderId="2" xfId="0" applyNumberFormat="1" applyFont="1" applyFill="1" applyBorder="1" applyAlignment="1">
      <alignment vertical="top" wrapText="1"/>
    </xf>
    <xf numFmtId="4" fontId="7" fillId="7" borderId="23" xfId="0" applyNumberFormat="1" applyFont="1" applyFill="1" applyBorder="1" applyAlignment="1">
      <alignment vertical="top" wrapText="1"/>
    </xf>
    <xf numFmtId="4" fontId="7" fillId="7" borderId="41" xfId="0" applyNumberFormat="1" applyFont="1" applyFill="1" applyBorder="1" applyAlignment="1">
      <alignment vertical="top" wrapText="1"/>
    </xf>
    <xf numFmtId="0" fontId="9" fillId="0" borderId="47" xfId="1" applyFont="1" applyFill="1" applyBorder="1" applyAlignment="1">
      <alignment vertical="top" wrapText="1"/>
    </xf>
    <xf numFmtId="0" fontId="9" fillId="0" borderId="48" xfId="1" applyFont="1" applyFill="1" applyBorder="1" applyAlignment="1">
      <alignment vertical="top" wrapText="1"/>
    </xf>
    <xf numFmtId="0" fontId="9" fillId="13" borderId="4" xfId="2" applyFont="1" applyFill="1" applyBorder="1" applyAlignment="1">
      <alignment vertical="top" wrapText="1"/>
    </xf>
    <xf numFmtId="0" fontId="8" fillId="13" borderId="8" xfId="0" applyFont="1" applyFill="1" applyBorder="1" applyAlignment="1">
      <alignment vertical="top" wrapText="1"/>
    </xf>
    <xf numFmtId="3" fontId="9" fillId="12" borderId="32" xfId="10" applyNumberFormat="1" applyFont="1" applyFill="1" applyBorder="1" applyAlignment="1">
      <alignment vertical="top" wrapText="1"/>
    </xf>
    <xf numFmtId="3" fontId="7" fillId="12" borderId="20" xfId="10" applyNumberFormat="1" applyFont="1" applyFill="1" applyBorder="1" applyAlignment="1">
      <alignment vertical="top" wrapText="1"/>
    </xf>
    <xf numFmtId="0" fontId="9" fillId="13" borderId="33" xfId="2" applyFont="1" applyFill="1" applyBorder="1" applyAlignment="1">
      <alignment vertical="top" wrapText="1"/>
    </xf>
    <xf numFmtId="0" fontId="8" fillId="13" borderId="37" xfId="0" applyFont="1" applyFill="1" applyBorder="1" applyAlignment="1">
      <alignment vertical="top" wrapText="1"/>
    </xf>
    <xf numFmtId="0" fontId="7" fillId="8" borderId="47" xfId="1" applyFont="1" applyFill="1" applyBorder="1" applyAlignment="1">
      <alignment horizontal="center" vertical="top" wrapText="1"/>
    </xf>
    <xf numFmtId="0" fontId="7" fillId="8" borderId="48" xfId="1" applyFont="1" applyFill="1" applyBorder="1" applyAlignment="1">
      <alignment horizontal="center" vertical="top" wrapText="1"/>
    </xf>
    <xf numFmtId="166" fontId="7" fillId="19" borderId="12" xfId="9" applyNumberFormat="1" applyFont="1" applyFill="1" applyBorder="1" applyAlignment="1">
      <alignment horizontal="center" vertical="top" wrapText="1"/>
    </xf>
    <xf numFmtId="166" fontId="7" fillId="19" borderId="35" xfId="9" applyNumberFormat="1" applyFont="1" applyFill="1" applyBorder="1" applyAlignment="1">
      <alignment horizontal="center" vertical="top" wrapText="1"/>
    </xf>
    <xf numFmtId="3" fontId="7" fillId="19" borderId="12" xfId="9" applyNumberFormat="1" applyFont="1" applyFill="1" applyBorder="1" applyAlignment="1">
      <alignment horizontal="center" vertical="top" wrapText="1"/>
    </xf>
    <xf numFmtId="3" fontId="7" fillId="19" borderId="35" xfId="9" applyNumberFormat="1" applyFont="1" applyFill="1" applyBorder="1" applyAlignment="1">
      <alignment horizontal="center" vertical="top" wrapText="1"/>
    </xf>
    <xf numFmtId="3" fontId="7" fillId="19" borderId="15" xfId="9" applyNumberFormat="1" applyFont="1" applyFill="1" applyBorder="1" applyAlignment="1">
      <alignment horizontal="center" vertical="top" wrapText="1"/>
    </xf>
    <xf numFmtId="3" fontId="7" fillId="19" borderId="36" xfId="9" applyNumberFormat="1" applyFont="1" applyFill="1" applyBorder="1" applyAlignment="1">
      <alignment horizontal="center" vertical="top" wrapText="1"/>
    </xf>
    <xf numFmtId="166" fontId="7" fillId="21" borderId="12" xfId="9" applyNumberFormat="1" applyFont="1" applyFill="1" applyBorder="1" applyAlignment="1">
      <alignment horizontal="center" vertical="top" wrapText="1"/>
    </xf>
    <xf numFmtId="166" fontId="7" fillId="21" borderId="35" xfId="9" applyNumberFormat="1" applyFont="1" applyFill="1" applyBorder="1" applyAlignment="1">
      <alignment horizontal="center" vertical="top" wrapText="1"/>
    </xf>
    <xf numFmtId="3" fontId="7" fillId="21" borderId="12" xfId="9" applyNumberFormat="1" applyFont="1" applyFill="1" applyBorder="1" applyAlignment="1">
      <alignment horizontal="center" vertical="top" wrapText="1"/>
    </xf>
    <xf numFmtId="3" fontId="7" fillId="21" borderId="35" xfId="9" applyNumberFormat="1" applyFont="1" applyFill="1" applyBorder="1" applyAlignment="1">
      <alignment horizontal="center" vertical="top" wrapText="1"/>
    </xf>
    <xf numFmtId="3" fontId="7" fillId="21" borderId="15" xfId="9" applyNumberFormat="1" applyFont="1" applyFill="1" applyBorder="1" applyAlignment="1">
      <alignment horizontal="center" vertical="top" wrapText="1"/>
    </xf>
    <xf numFmtId="3" fontId="7" fillId="21" borderId="36" xfId="9" applyNumberFormat="1" applyFont="1" applyFill="1" applyBorder="1" applyAlignment="1">
      <alignment horizontal="center" vertical="top" wrapText="1"/>
    </xf>
    <xf numFmtId="166" fontId="7" fillId="20" borderId="12" xfId="9" applyNumberFormat="1" applyFont="1" applyFill="1" applyBorder="1" applyAlignment="1">
      <alignment horizontal="center" vertical="top" wrapText="1"/>
    </xf>
    <xf numFmtId="166" fontId="7" fillId="20" borderId="35" xfId="9" applyNumberFormat="1" applyFont="1" applyFill="1" applyBorder="1" applyAlignment="1">
      <alignment horizontal="center" vertical="top" wrapText="1"/>
    </xf>
    <xf numFmtId="3" fontId="7" fillId="20" borderId="12" xfId="9" applyNumberFormat="1" applyFont="1" applyFill="1" applyBorder="1" applyAlignment="1">
      <alignment horizontal="center" vertical="top" wrapText="1"/>
    </xf>
    <xf numFmtId="3" fontId="7" fillId="20" borderId="35" xfId="9" applyNumberFormat="1" applyFont="1" applyFill="1" applyBorder="1" applyAlignment="1">
      <alignment horizontal="center" vertical="top" wrapText="1"/>
    </xf>
    <xf numFmtId="3" fontId="7" fillId="20" borderId="15" xfId="9" applyNumberFormat="1" applyFont="1" applyFill="1" applyBorder="1" applyAlignment="1">
      <alignment horizontal="center" vertical="top" wrapText="1"/>
    </xf>
    <xf numFmtId="3" fontId="7" fillId="20" borderId="36" xfId="9" applyNumberFormat="1" applyFont="1" applyFill="1" applyBorder="1" applyAlignment="1">
      <alignment horizontal="center" vertical="top" wrapText="1"/>
    </xf>
    <xf numFmtId="164" fontId="13" fillId="7" borderId="3" xfId="10" applyNumberFormat="1" applyFont="1" applyFill="1" applyBorder="1" applyAlignment="1">
      <alignment vertical="top" wrapText="1"/>
    </xf>
    <xf numFmtId="164" fontId="13" fillId="7" borderId="7" xfId="10" applyNumberFormat="1" applyFont="1" applyFill="1" applyBorder="1" applyAlignment="1">
      <alignment vertical="top" wrapText="1"/>
    </xf>
    <xf numFmtId="166" fontId="11" fillId="10" borderId="44" xfId="9" applyNumberFormat="1" applyFont="1" applyFill="1" applyBorder="1" applyAlignment="1">
      <alignment horizontal="center" vertical="top"/>
    </xf>
    <xf numFmtId="166" fontId="11" fillId="10" borderId="51" xfId="9" applyNumberFormat="1" applyFont="1" applyFill="1" applyBorder="1" applyAlignment="1">
      <alignment horizontal="center" vertical="top"/>
    </xf>
    <xf numFmtId="166" fontId="11" fillId="10" borderId="52" xfId="9" applyNumberFormat="1" applyFont="1" applyFill="1" applyBorder="1" applyAlignment="1">
      <alignment horizontal="center" vertical="top"/>
    </xf>
    <xf numFmtId="166" fontId="7" fillId="0" borderId="27" xfId="9" applyNumberFormat="1" applyFont="1" applyFill="1" applyBorder="1" applyAlignment="1">
      <alignment horizontal="center" vertical="top" wrapText="1"/>
    </xf>
    <xf numFmtId="166" fontId="7" fillId="0" borderId="18" xfId="9" applyNumberFormat="1" applyFont="1" applyFill="1" applyBorder="1" applyAlignment="1">
      <alignment horizontal="center" vertical="top" wrapText="1"/>
    </xf>
    <xf numFmtId="166" fontId="7" fillId="0" borderId="28" xfId="9" applyNumberFormat="1" applyFont="1" applyFill="1" applyBorder="1" applyAlignment="1">
      <alignment horizontal="center" vertical="top" wrapText="1"/>
    </xf>
    <xf numFmtId="166" fontId="7" fillId="10" borderId="12" xfId="9" applyNumberFormat="1" applyFont="1" applyFill="1" applyBorder="1" applyAlignment="1">
      <alignment horizontal="center" vertical="top" wrapText="1"/>
    </xf>
    <xf numFmtId="166" fontId="7" fillId="10" borderId="35" xfId="9" applyNumberFormat="1" applyFont="1" applyFill="1" applyBorder="1" applyAlignment="1">
      <alignment horizontal="center" vertical="top" wrapText="1"/>
    </xf>
    <xf numFmtId="166" fontId="11" fillId="15" borderId="51" xfId="9" applyNumberFormat="1" applyFont="1" applyFill="1" applyBorder="1" applyAlignment="1">
      <alignment horizontal="center" vertical="center"/>
    </xf>
    <xf numFmtId="166" fontId="11" fillId="15" borderId="52" xfId="9" applyNumberFormat="1" applyFont="1" applyFill="1" applyBorder="1" applyAlignment="1">
      <alignment horizontal="center" vertical="center"/>
    </xf>
    <xf numFmtId="3" fontId="7" fillId="15" borderId="15" xfId="9" applyNumberFormat="1" applyFont="1" applyFill="1" applyBorder="1" applyAlignment="1">
      <alignment horizontal="center" vertical="top" wrapText="1"/>
    </xf>
    <xf numFmtId="3" fontId="7" fillId="15" borderId="36" xfId="9" applyNumberFormat="1" applyFont="1" applyFill="1" applyBorder="1" applyAlignment="1">
      <alignment horizontal="center" vertical="top" wrapText="1"/>
    </xf>
    <xf numFmtId="166" fontId="7" fillId="22" borderId="12" xfId="9" applyNumberFormat="1" applyFont="1" applyFill="1" applyBorder="1" applyAlignment="1">
      <alignment horizontal="center" vertical="top" wrapText="1"/>
    </xf>
    <xf numFmtId="166" fontId="7" fillId="22" borderId="35" xfId="9" applyNumberFormat="1" applyFont="1" applyFill="1" applyBorder="1" applyAlignment="1">
      <alignment horizontal="center" vertical="top" wrapText="1"/>
    </xf>
    <xf numFmtId="0" fontId="7" fillId="0" borderId="18" xfId="1" applyFont="1" applyFill="1" applyBorder="1" applyAlignment="1">
      <alignment horizontal="center" vertical="top" wrapText="1"/>
    </xf>
    <xf numFmtId="0" fontId="7" fillId="0" borderId="30" xfId="1" applyFont="1" applyFill="1" applyBorder="1" applyAlignment="1">
      <alignment horizontal="center" vertical="top" wrapText="1"/>
    </xf>
    <xf numFmtId="3" fontId="7" fillId="16" borderId="12" xfId="9" applyNumberFormat="1" applyFont="1" applyFill="1" applyBorder="1" applyAlignment="1">
      <alignment horizontal="center" vertical="top" wrapText="1"/>
    </xf>
    <xf numFmtId="3" fontId="7" fillId="16" borderId="35" xfId="9" applyNumberFormat="1" applyFont="1" applyFill="1" applyBorder="1" applyAlignment="1">
      <alignment horizontal="center" vertical="top" wrapText="1"/>
    </xf>
    <xf numFmtId="3" fontId="7" fillId="16" borderId="15" xfId="9" applyNumberFormat="1" applyFont="1" applyFill="1" applyBorder="1" applyAlignment="1">
      <alignment horizontal="center" vertical="top" wrapText="1"/>
    </xf>
    <xf numFmtId="3" fontId="7" fillId="16" borderId="36" xfId="9" applyNumberFormat="1" applyFont="1" applyFill="1" applyBorder="1" applyAlignment="1">
      <alignment horizontal="center" vertical="top" wrapText="1"/>
    </xf>
    <xf numFmtId="3" fontId="7" fillId="10" borderId="15" xfId="9" applyNumberFormat="1" applyFont="1" applyFill="1" applyBorder="1" applyAlignment="1">
      <alignment horizontal="center" vertical="top" wrapText="1"/>
    </xf>
    <xf numFmtId="3" fontId="7" fillId="10" borderId="36" xfId="9" applyNumberFormat="1" applyFont="1" applyFill="1" applyBorder="1" applyAlignment="1">
      <alignment horizontal="center" vertical="top" wrapText="1"/>
    </xf>
    <xf numFmtId="3" fontId="7" fillId="15" borderId="12" xfId="9" applyNumberFormat="1" applyFont="1" applyFill="1" applyBorder="1" applyAlignment="1">
      <alignment horizontal="center" vertical="top" wrapText="1"/>
    </xf>
    <xf numFmtId="3" fontId="7" fillId="15" borderId="35" xfId="9" applyNumberFormat="1" applyFont="1" applyFill="1" applyBorder="1" applyAlignment="1">
      <alignment horizontal="center" vertical="top" wrapText="1"/>
    </xf>
    <xf numFmtId="3" fontId="7" fillId="22" borderId="12" xfId="9" applyNumberFormat="1" applyFont="1" applyFill="1" applyBorder="1" applyAlignment="1">
      <alignment horizontal="center" vertical="top" wrapText="1"/>
    </xf>
    <xf numFmtId="3" fontId="7" fillId="22" borderId="35" xfId="9" applyNumberFormat="1" applyFont="1" applyFill="1" applyBorder="1" applyAlignment="1">
      <alignment horizontal="center" vertical="top" wrapText="1"/>
    </xf>
    <xf numFmtId="3" fontId="7" fillId="22" borderId="15" xfId="9" applyNumberFormat="1" applyFont="1" applyFill="1" applyBorder="1" applyAlignment="1">
      <alignment horizontal="center" vertical="top" wrapText="1"/>
    </xf>
    <xf numFmtId="3" fontId="7" fillId="22" borderId="36" xfId="9" applyNumberFormat="1" applyFont="1" applyFill="1" applyBorder="1" applyAlignment="1">
      <alignment horizontal="center" vertical="top" wrapText="1"/>
    </xf>
    <xf numFmtId="166" fontId="7" fillId="24" borderId="12" xfId="9" applyNumberFormat="1" applyFont="1" applyFill="1" applyBorder="1" applyAlignment="1">
      <alignment horizontal="center" vertical="top" wrapText="1"/>
    </xf>
    <xf numFmtId="166" fontId="7" fillId="24" borderId="35" xfId="9" applyNumberFormat="1" applyFont="1" applyFill="1" applyBorder="1" applyAlignment="1">
      <alignment horizontal="center" vertical="top" wrapText="1"/>
    </xf>
    <xf numFmtId="3" fontId="7" fillId="24" borderId="12" xfId="9" applyNumberFormat="1" applyFont="1" applyFill="1" applyBorder="1" applyAlignment="1">
      <alignment horizontal="center" vertical="top" wrapText="1"/>
    </xf>
    <xf numFmtId="3" fontId="7" fillId="24" borderId="35" xfId="9" applyNumberFormat="1" applyFont="1" applyFill="1" applyBorder="1" applyAlignment="1">
      <alignment horizontal="center" vertical="top" wrapText="1"/>
    </xf>
    <xf numFmtId="3" fontId="7" fillId="24" borderId="15" xfId="9" applyNumberFormat="1" applyFont="1" applyFill="1" applyBorder="1" applyAlignment="1">
      <alignment horizontal="center" vertical="top" wrapText="1"/>
    </xf>
    <xf numFmtId="3" fontId="7" fillId="24" borderId="36" xfId="9" applyNumberFormat="1" applyFont="1" applyFill="1" applyBorder="1" applyAlignment="1">
      <alignment horizontal="center" vertical="top" wrapText="1"/>
    </xf>
    <xf numFmtId="3" fontId="7" fillId="10" borderId="12" xfId="9" applyNumberFormat="1" applyFont="1" applyFill="1" applyBorder="1" applyAlignment="1">
      <alignment horizontal="center" vertical="top" wrapText="1"/>
    </xf>
    <xf numFmtId="3" fontId="7" fillId="10" borderId="35" xfId="9" applyNumberFormat="1" applyFont="1" applyFill="1" applyBorder="1" applyAlignment="1">
      <alignment horizontal="center" vertical="top" wrapText="1"/>
    </xf>
    <xf numFmtId="0" fontId="9" fillId="0" borderId="49" xfId="1" applyFont="1" applyFill="1" applyBorder="1" applyAlignment="1">
      <alignment vertical="top" wrapText="1"/>
    </xf>
    <xf numFmtId="0" fontId="9" fillId="0" borderId="50" xfId="1" applyFont="1" applyFill="1" applyBorder="1" applyAlignment="1">
      <alignment vertical="top" wrapText="1"/>
    </xf>
    <xf numFmtId="166" fontId="7" fillId="15" borderId="12" xfId="9" applyNumberFormat="1" applyFont="1" applyFill="1" applyBorder="1" applyAlignment="1">
      <alignment horizontal="center" vertical="top" wrapText="1"/>
    </xf>
    <xf numFmtId="166" fontId="7" fillId="15" borderId="35" xfId="9" applyNumberFormat="1" applyFont="1" applyFill="1" applyBorder="1" applyAlignment="1">
      <alignment horizontal="center" vertical="top" wrapText="1"/>
    </xf>
    <xf numFmtId="166" fontId="7" fillId="16" borderId="12" xfId="9" applyNumberFormat="1" applyFont="1" applyFill="1" applyBorder="1" applyAlignment="1">
      <alignment horizontal="center" vertical="top" wrapText="1"/>
    </xf>
    <xf numFmtId="166" fontId="7" fillId="16" borderId="35" xfId="9" applyNumberFormat="1" applyFont="1" applyFill="1" applyBorder="1" applyAlignment="1">
      <alignment horizontal="center" vertical="top" wrapText="1"/>
    </xf>
    <xf numFmtId="166" fontId="7" fillId="8" borderId="49" xfId="9" applyNumberFormat="1" applyFont="1" applyFill="1" applyBorder="1" applyAlignment="1">
      <alignment horizontal="center" vertical="top"/>
    </xf>
    <xf numFmtId="166" fontId="7" fillId="8" borderId="54" xfId="9" applyNumberFormat="1" applyFont="1" applyFill="1" applyBorder="1" applyAlignment="1">
      <alignment horizontal="center" vertical="top"/>
    </xf>
    <xf numFmtId="166" fontId="7" fillId="8" borderId="13" xfId="9" applyNumberFormat="1" applyFont="1" applyFill="1" applyBorder="1" applyAlignment="1">
      <alignment horizontal="center" vertical="top"/>
    </xf>
    <xf numFmtId="166" fontId="7" fillId="8" borderId="18" xfId="9" applyNumberFormat="1" applyFont="1" applyFill="1" applyBorder="1" applyAlignment="1">
      <alignment horizontal="center" vertical="top"/>
    </xf>
    <xf numFmtId="3" fontId="7" fillId="4" borderId="13" xfId="10" applyNumberFormat="1" applyFont="1" applyFill="1" applyBorder="1" applyAlignment="1">
      <alignment horizontal="center" vertical="top" wrapText="1"/>
    </xf>
    <xf numFmtId="3" fontId="7" fillId="4" borderId="18" xfId="10" applyNumberFormat="1" applyFont="1" applyFill="1" applyBorder="1" applyAlignment="1">
      <alignment horizontal="center" vertical="top" wrapText="1"/>
    </xf>
    <xf numFmtId="3" fontId="7" fillId="4" borderId="28" xfId="10" applyNumberFormat="1" applyFont="1" applyFill="1" applyBorder="1" applyAlignment="1">
      <alignment horizontal="center" vertical="top" wrapText="1"/>
    </xf>
    <xf numFmtId="0" fontId="7" fillId="5" borderId="30" xfId="0" applyFont="1" applyFill="1" applyBorder="1" applyAlignment="1">
      <alignment vertical="top" wrapText="1"/>
    </xf>
    <xf numFmtId="0" fontId="7" fillId="5" borderId="27" xfId="0" applyFont="1" applyFill="1" applyBorder="1" applyAlignment="1">
      <alignment vertical="top" wrapText="1"/>
    </xf>
    <xf numFmtId="0" fontId="7" fillId="2" borderId="13" xfId="0" applyFont="1" applyFill="1" applyBorder="1" applyAlignment="1">
      <alignment horizontal="center" vertical="top" wrapText="1"/>
    </xf>
    <xf numFmtId="0" fontId="7" fillId="2" borderId="18" xfId="0" applyFont="1" applyFill="1" applyBorder="1" applyAlignment="1">
      <alignment horizontal="center" vertical="top" wrapText="1"/>
    </xf>
    <xf numFmtId="0" fontId="7" fillId="2" borderId="28" xfId="0" applyFont="1" applyFill="1" applyBorder="1" applyAlignment="1">
      <alignment horizontal="center" vertical="top" wrapText="1"/>
    </xf>
    <xf numFmtId="164" fontId="13" fillId="7" borderId="31" xfId="10" applyNumberFormat="1" applyFont="1" applyFill="1" applyBorder="1" applyAlignment="1">
      <alignment vertical="top" wrapText="1"/>
    </xf>
    <xf numFmtId="164" fontId="13" fillId="7" borderId="35" xfId="10" applyNumberFormat="1" applyFont="1" applyFill="1" applyBorder="1" applyAlignment="1">
      <alignment vertical="top" wrapText="1"/>
    </xf>
    <xf numFmtId="3" fontId="13" fillId="7" borderId="4" xfId="10" applyNumberFormat="1" applyFont="1" applyFill="1" applyBorder="1" applyAlignment="1">
      <alignment vertical="top" wrapText="1"/>
    </xf>
    <xf numFmtId="3" fontId="13" fillId="7" borderId="8" xfId="10" applyNumberFormat="1" applyFont="1" applyFill="1" applyBorder="1" applyAlignment="1">
      <alignment vertical="top" wrapText="1"/>
    </xf>
    <xf numFmtId="0" fontId="9" fillId="6" borderId="4" xfId="2" applyFont="1" applyFill="1" applyBorder="1" applyAlignment="1">
      <alignment vertical="top" wrapText="1"/>
    </xf>
    <xf numFmtId="0" fontId="7" fillId="6" borderId="43" xfId="0" applyFont="1" applyFill="1" applyBorder="1" applyAlignment="1">
      <alignment vertical="top" wrapText="1"/>
    </xf>
    <xf numFmtId="49" fontId="9" fillId="6" borderId="31" xfId="2" applyNumberFormat="1" applyFont="1" applyFill="1" applyBorder="1" applyAlignment="1">
      <alignment vertical="top" wrapText="1"/>
    </xf>
    <xf numFmtId="49" fontId="7" fillId="6" borderId="46" xfId="0" applyNumberFormat="1" applyFont="1" applyFill="1" applyBorder="1" applyAlignment="1">
      <alignment vertical="top" wrapText="1"/>
    </xf>
    <xf numFmtId="14" fontId="9" fillId="6" borderId="31" xfId="2" applyNumberFormat="1" applyFont="1" applyFill="1" applyBorder="1" applyAlignment="1">
      <alignment vertical="top" wrapText="1"/>
    </xf>
    <xf numFmtId="14" fontId="7" fillId="6" borderId="46" xfId="0" applyNumberFormat="1" applyFont="1" applyFill="1" applyBorder="1" applyAlignment="1">
      <alignment vertical="top" wrapText="1"/>
    </xf>
    <xf numFmtId="0" fontId="9" fillId="6" borderId="3" xfId="2" applyFont="1" applyFill="1" applyBorder="1" applyAlignment="1">
      <alignment vertical="top" wrapText="1"/>
    </xf>
    <xf numFmtId="0" fontId="7" fillId="6" borderId="19" xfId="0" applyFont="1" applyFill="1" applyBorder="1" applyAlignment="1">
      <alignment vertical="top" wrapText="1"/>
    </xf>
    <xf numFmtId="3" fontId="9" fillId="12" borderId="3" xfId="10" applyNumberFormat="1" applyFont="1" applyFill="1" applyBorder="1" applyAlignment="1">
      <alignment vertical="top" wrapText="1"/>
    </xf>
    <xf numFmtId="3" fontId="7" fillId="12" borderId="19" xfId="10" applyNumberFormat="1" applyFont="1" applyFill="1" applyBorder="1" applyAlignment="1">
      <alignment vertical="top" wrapText="1"/>
    </xf>
    <xf numFmtId="3" fontId="9" fillId="12" borderId="31" xfId="10" applyNumberFormat="1" applyFont="1" applyFill="1" applyBorder="1" applyAlignment="1">
      <alignment vertical="top" wrapText="1"/>
    </xf>
    <xf numFmtId="3" fontId="7" fillId="12" borderId="46" xfId="10" applyNumberFormat="1" applyFont="1" applyFill="1" applyBorder="1" applyAlignment="1">
      <alignment vertical="top" wrapText="1"/>
    </xf>
    <xf numFmtId="0" fontId="9" fillId="6" borderId="51" xfId="2" applyFont="1" applyFill="1" applyBorder="1" applyAlignment="1">
      <alignment vertical="top" wrapText="1"/>
    </xf>
    <xf numFmtId="0" fontId="9" fillId="6" borderId="45" xfId="2" applyFont="1" applyFill="1" applyBorder="1" applyAlignment="1">
      <alignment vertical="top" wrapText="1"/>
    </xf>
    <xf numFmtId="0" fontId="9" fillId="6" borderId="44" xfId="2" applyFont="1" applyFill="1" applyBorder="1" applyAlignment="1">
      <alignment vertical="top" wrapText="1"/>
    </xf>
    <xf numFmtId="166" fontId="12" fillId="0" borderId="12" xfId="9" applyNumberFormat="1" applyFont="1" applyFill="1" applyBorder="1" applyAlignment="1">
      <alignment horizontal="right" vertical="top" wrapText="1"/>
    </xf>
    <xf numFmtId="167" fontId="12" fillId="0" borderId="0" xfId="0" applyNumberFormat="1" applyFont="1" applyBorder="1" applyAlignment="1">
      <alignment vertical="top"/>
    </xf>
    <xf numFmtId="0" fontId="12" fillId="0" borderId="0" xfId="0" applyFont="1" applyBorder="1" applyAlignment="1">
      <alignment vertical="top"/>
    </xf>
  </cellXfs>
  <cellStyles count="5150">
    <cellStyle name="20% - Акцент1" xfId="37" builtinId="30" customBuiltin="1"/>
    <cellStyle name="20% - Акцент1 10" xfId="155"/>
    <cellStyle name="20% - Акцент1 10 2" xfId="2702"/>
    <cellStyle name="20% - Акцент1 100" xfId="2263"/>
    <cellStyle name="20% - Акцент1 100 2" xfId="4810"/>
    <cellStyle name="20% - Акцент1 101" xfId="2279"/>
    <cellStyle name="20% - Акцент1 101 2" xfId="4826"/>
    <cellStyle name="20% - Акцент1 102" xfId="2278"/>
    <cellStyle name="20% - Акцент1 102 2" xfId="4825"/>
    <cellStyle name="20% - Акцент1 103" xfId="2282"/>
    <cellStyle name="20% - Акцент1 103 2" xfId="4829"/>
    <cellStyle name="20% - Акцент1 104" xfId="2317"/>
    <cellStyle name="20% - Акцент1 104 2" xfId="4864"/>
    <cellStyle name="20% - Акцент1 105" xfId="2332"/>
    <cellStyle name="20% - Акцент1 105 2" xfId="4879"/>
    <cellStyle name="20% - Акцент1 106" xfId="2340"/>
    <cellStyle name="20% - Акцент1 106 2" xfId="4887"/>
    <cellStyle name="20% - Акцент1 107" xfId="2357"/>
    <cellStyle name="20% - Акцент1 107 2" xfId="4904"/>
    <cellStyle name="20% - Акцент1 108" xfId="2370"/>
    <cellStyle name="20% - Акцент1 108 2" xfId="4917"/>
    <cellStyle name="20% - Акцент1 109" xfId="2384"/>
    <cellStyle name="20% - Акцент1 109 2" xfId="4931"/>
    <cellStyle name="20% - Акцент1 11" xfId="159"/>
    <cellStyle name="20% - Акцент1 11 2" xfId="2706"/>
    <cellStyle name="20% - Акцент1 110" xfId="2397"/>
    <cellStyle name="20% - Акцент1 110 2" xfId="4944"/>
    <cellStyle name="20% - Акцент1 111" xfId="2410"/>
    <cellStyle name="20% - Акцент1 111 2" xfId="4957"/>
    <cellStyle name="20% - Акцент1 112" xfId="2424"/>
    <cellStyle name="20% - Акцент1 112 2" xfId="4971"/>
    <cellStyle name="20% - Акцент1 113" xfId="2438"/>
    <cellStyle name="20% - Акцент1 113 2" xfId="4985"/>
    <cellStyle name="20% - Акцент1 114" xfId="2451"/>
    <cellStyle name="20% - Акцент1 114 2" xfId="4998"/>
    <cellStyle name="20% - Акцент1 115" xfId="2466"/>
    <cellStyle name="20% - Акцент1 115 2" xfId="5013"/>
    <cellStyle name="20% - Акцент1 116" xfId="2473"/>
    <cellStyle name="20% - Акцент1 116 2" xfId="5020"/>
    <cellStyle name="20% - Акцент1 117" xfId="2491"/>
    <cellStyle name="20% - Акцент1 117 2" xfId="5038"/>
    <cellStyle name="20% - Акцент1 118" xfId="2503"/>
    <cellStyle name="20% - Акцент1 118 2" xfId="5050"/>
    <cellStyle name="20% - Акцент1 119" xfId="2516"/>
    <cellStyle name="20% - Акцент1 119 2" xfId="5063"/>
    <cellStyle name="20% - Акцент1 12" xfId="251"/>
    <cellStyle name="20% - Акцент1 12 2" xfId="2798"/>
    <cellStyle name="20% - Акцент1 120" xfId="2518"/>
    <cellStyle name="20% - Акцент1 120 2" xfId="5065"/>
    <cellStyle name="20% - Акцент1 121" xfId="2546"/>
    <cellStyle name="20% - Акцент1 121 2" xfId="5093"/>
    <cellStyle name="20% - Акцент1 122" xfId="2521"/>
    <cellStyle name="20% - Акцент1 122 2" xfId="5068"/>
    <cellStyle name="20% - Акцент1 123" xfId="2569"/>
    <cellStyle name="20% - Акцент1 123 2" xfId="5116"/>
    <cellStyle name="20% - Акцент1 124" xfId="2581"/>
    <cellStyle name="20% - Акцент1 124 2" xfId="5128"/>
    <cellStyle name="20% - Акцент1 125" xfId="2594"/>
    <cellStyle name="20% - Акцент1 13" xfId="343"/>
    <cellStyle name="20% - Акцент1 13 2" xfId="2890"/>
    <cellStyle name="20% - Акцент1 14" xfId="701"/>
    <cellStyle name="20% - Акцент1 14 2" xfId="3248"/>
    <cellStyle name="20% - Акцент1 15" xfId="798"/>
    <cellStyle name="20% - Акцент1 15 2" xfId="3345"/>
    <cellStyle name="20% - Акцент1 16" xfId="805"/>
    <cellStyle name="20% - Акцент1 16 2" xfId="3352"/>
    <cellStyle name="20% - Акцент1 17" xfId="804"/>
    <cellStyle name="20% - Акцент1 17 2" xfId="3351"/>
    <cellStyle name="20% - Акцент1 18" xfId="808"/>
    <cellStyle name="20% - Акцент1 18 2" xfId="3355"/>
    <cellStyle name="20% - Акцент1 19" xfId="1167"/>
    <cellStyle name="20% - Акцент1 19 2" xfId="3714"/>
    <cellStyle name="20% - Акцент1 2" xfId="65"/>
    <cellStyle name="20% - Акцент1 2 10" xfId="912"/>
    <cellStyle name="20% - Акцент1 2 10 2" xfId="3459"/>
    <cellStyle name="20% - Акцент1 2 11" xfId="1001"/>
    <cellStyle name="20% - Акцент1 2 11 2" xfId="3548"/>
    <cellStyle name="20% - Акцент1 2 12" xfId="1088"/>
    <cellStyle name="20% - Акцент1 2 12 2" xfId="3635"/>
    <cellStyle name="20% - Акцент1 2 13" xfId="2613"/>
    <cellStyle name="20% - Акцент1 2 2" xfId="173"/>
    <cellStyle name="20% - Акцент1 2 2 2" xfId="2720"/>
    <cellStyle name="20% - Акцент1 2 3" xfId="265"/>
    <cellStyle name="20% - Акцент1 2 3 2" xfId="2812"/>
    <cellStyle name="20% - Акцент1 2 4" xfId="358"/>
    <cellStyle name="20% - Акцент1 2 4 2" xfId="2905"/>
    <cellStyle name="20% - Акцент1 2 5" xfId="448"/>
    <cellStyle name="20% - Акцент1 2 5 2" xfId="2995"/>
    <cellStyle name="20% - Акцент1 2 6" xfId="537"/>
    <cellStyle name="20% - Акцент1 2 6 2" xfId="3084"/>
    <cellStyle name="20% - Акцент1 2 7" xfId="624"/>
    <cellStyle name="20% - Акцент1 2 7 2" xfId="3171"/>
    <cellStyle name="20% - Акцент1 2 8" xfId="716"/>
    <cellStyle name="20% - Акцент1 2 8 2" xfId="3263"/>
    <cellStyle name="20% - Акцент1 2 9" xfId="822"/>
    <cellStyle name="20% - Акцент1 2 9 2" xfId="3369"/>
    <cellStyle name="20% - Акцент1 20" xfId="1180"/>
    <cellStyle name="20% - Акцент1 20 2" xfId="3727"/>
    <cellStyle name="20% - Акцент1 21" xfId="1193"/>
    <cellStyle name="20% - Акцент1 21 2" xfId="3740"/>
    <cellStyle name="20% - Акцент1 22" xfId="1206"/>
    <cellStyle name="20% - Акцент1 22 2" xfId="3753"/>
    <cellStyle name="20% - Акцент1 23" xfId="1219"/>
    <cellStyle name="20% - Акцент1 23 2" xfId="3766"/>
    <cellStyle name="20% - Акцент1 24" xfId="1237"/>
    <cellStyle name="20% - Акцент1 24 2" xfId="3784"/>
    <cellStyle name="20% - Акцент1 25" xfId="1244"/>
    <cellStyle name="20% - Акцент1 25 2" xfId="3791"/>
    <cellStyle name="20% - Акцент1 26" xfId="1243"/>
    <cellStyle name="20% - Акцент1 26 2" xfId="3790"/>
    <cellStyle name="20% - Акцент1 27" xfId="1247"/>
    <cellStyle name="20% - Акцент1 27 2" xfId="3794"/>
    <cellStyle name="20% - Акцент1 28" xfId="1259"/>
    <cellStyle name="20% - Акцент1 28 2" xfId="3806"/>
    <cellStyle name="20% - Акцент1 29" xfId="1297"/>
    <cellStyle name="20% - Акцент1 29 2" xfId="3844"/>
    <cellStyle name="20% - Акцент1 3" xfId="78"/>
    <cellStyle name="20% - Акцент1 3 10" xfId="925"/>
    <cellStyle name="20% - Акцент1 3 10 2" xfId="3472"/>
    <cellStyle name="20% - Акцент1 3 11" xfId="1014"/>
    <cellStyle name="20% - Акцент1 3 11 2" xfId="3561"/>
    <cellStyle name="20% - Акцент1 3 12" xfId="1101"/>
    <cellStyle name="20% - Акцент1 3 12 2" xfId="3648"/>
    <cellStyle name="20% - Акцент1 3 13" xfId="2626"/>
    <cellStyle name="20% - Акцент1 3 2" xfId="186"/>
    <cellStyle name="20% - Акцент1 3 2 2" xfId="2733"/>
    <cellStyle name="20% - Акцент1 3 3" xfId="278"/>
    <cellStyle name="20% - Акцент1 3 3 2" xfId="2825"/>
    <cellStyle name="20% - Акцент1 3 4" xfId="371"/>
    <cellStyle name="20% - Акцент1 3 4 2" xfId="2918"/>
    <cellStyle name="20% - Акцент1 3 5" xfId="461"/>
    <cellStyle name="20% - Акцент1 3 5 2" xfId="3008"/>
    <cellStyle name="20% - Акцент1 3 6" xfId="550"/>
    <cellStyle name="20% - Акцент1 3 6 2" xfId="3097"/>
    <cellStyle name="20% - Акцент1 3 7" xfId="637"/>
    <cellStyle name="20% - Акцент1 3 7 2" xfId="3184"/>
    <cellStyle name="20% - Акцент1 3 8" xfId="729"/>
    <cellStyle name="20% - Акцент1 3 8 2" xfId="3276"/>
    <cellStyle name="20% - Акцент1 3 9" xfId="835"/>
    <cellStyle name="20% - Акцент1 3 9 2" xfId="3382"/>
    <cellStyle name="20% - Акцент1 30" xfId="1310"/>
    <cellStyle name="20% - Акцент1 30 2" xfId="3857"/>
    <cellStyle name="20% - Акцент1 31" xfId="1323"/>
    <cellStyle name="20% - Акцент1 31 2" xfId="3870"/>
    <cellStyle name="20% - Акцент1 32" xfId="1336"/>
    <cellStyle name="20% - Акцент1 32 2" xfId="3883"/>
    <cellStyle name="20% - Акцент1 33" xfId="1349"/>
    <cellStyle name="20% - Акцент1 33 2" xfId="3896"/>
    <cellStyle name="20% - Акцент1 34" xfId="1362"/>
    <cellStyle name="20% - Акцент1 34 2" xfId="3909"/>
    <cellStyle name="20% - Акцент1 35" xfId="1375"/>
    <cellStyle name="20% - Акцент1 35 2" xfId="3922"/>
    <cellStyle name="20% - Акцент1 36" xfId="1388"/>
    <cellStyle name="20% - Акцент1 36 2" xfId="3935"/>
    <cellStyle name="20% - Акцент1 37" xfId="1401"/>
    <cellStyle name="20% - Акцент1 37 2" xfId="3948"/>
    <cellStyle name="20% - Акцент1 38" xfId="1414"/>
    <cellStyle name="20% - Акцент1 38 2" xfId="3961"/>
    <cellStyle name="20% - Акцент1 39" xfId="1427"/>
    <cellStyle name="20% - Акцент1 39 2" xfId="3974"/>
    <cellStyle name="20% - Акцент1 4" xfId="95"/>
    <cellStyle name="20% - Акцент1 4 10" xfId="942"/>
    <cellStyle name="20% - Акцент1 4 10 2" xfId="3489"/>
    <cellStyle name="20% - Акцент1 4 11" xfId="1031"/>
    <cellStyle name="20% - Акцент1 4 11 2" xfId="3578"/>
    <cellStyle name="20% - Акцент1 4 12" xfId="1118"/>
    <cellStyle name="20% - Акцент1 4 12 2" xfId="3665"/>
    <cellStyle name="20% - Акцент1 4 13" xfId="2643"/>
    <cellStyle name="20% - Акцент1 4 2" xfId="203"/>
    <cellStyle name="20% - Акцент1 4 2 2" xfId="2750"/>
    <cellStyle name="20% - Акцент1 4 3" xfId="295"/>
    <cellStyle name="20% - Акцент1 4 3 2" xfId="2842"/>
    <cellStyle name="20% - Акцент1 4 4" xfId="388"/>
    <cellStyle name="20% - Акцент1 4 4 2" xfId="2935"/>
    <cellStyle name="20% - Акцент1 4 5" xfId="478"/>
    <cellStyle name="20% - Акцент1 4 5 2" xfId="3025"/>
    <cellStyle name="20% - Акцент1 4 6" xfId="567"/>
    <cellStyle name="20% - Акцент1 4 6 2" xfId="3114"/>
    <cellStyle name="20% - Акцент1 4 7" xfId="654"/>
    <cellStyle name="20% - Акцент1 4 7 2" xfId="3201"/>
    <cellStyle name="20% - Акцент1 4 8" xfId="746"/>
    <cellStyle name="20% - Акцент1 4 8 2" xfId="3293"/>
    <cellStyle name="20% - Акцент1 4 9" xfId="852"/>
    <cellStyle name="20% - Акцент1 4 9 2" xfId="3399"/>
    <cellStyle name="20% - Акцент1 40" xfId="1440"/>
    <cellStyle name="20% - Акцент1 40 2" xfId="3987"/>
    <cellStyle name="20% - Акцент1 41" xfId="1453"/>
    <cellStyle name="20% - Акцент1 41 2" xfId="4000"/>
    <cellStyle name="20% - Акцент1 42" xfId="1466"/>
    <cellStyle name="20% - Акцент1 42 2" xfId="4013"/>
    <cellStyle name="20% - Акцент1 43" xfId="1479"/>
    <cellStyle name="20% - Акцент1 43 2" xfId="4026"/>
    <cellStyle name="20% - Акцент1 44" xfId="1492"/>
    <cellStyle name="20% - Акцент1 44 2" xfId="4039"/>
    <cellStyle name="20% - Акцент1 45" xfId="1508"/>
    <cellStyle name="20% - Акцент1 45 2" xfId="4055"/>
    <cellStyle name="20% - Акцент1 46" xfId="1522"/>
    <cellStyle name="20% - Акцент1 46 2" xfId="4069"/>
    <cellStyle name="20% - Акцент1 47" xfId="1539"/>
    <cellStyle name="20% - Акцент1 47 2" xfId="4086"/>
    <cellStyle name="20% - Акцент1 48" xfId="1548"/>
    <cellStyle name="20% - Акцент1 48 2" xfId="4095"/>
    <cellStyle name="20% - Акцент1 49" xfId="1564"/>
    <cellStyle name="20% - Акцент1 49 2" xfId="4111"/>
    <cellStyle name="20% - Акцент1 5" xfId="102"/>
    <cellStyle name="20% - Акцент1 5 10" xfId="949"/>
    <cellStyle name="20% - Акцент1 5 10 2" xfId="3496"/>
    <cellStyle name="20% - Акцент1 5 11" xfId="1038"/>
    <cellStyle name="20% - Акцент1 5 11 2" xfId="3585"/>
    <cellStyle name="20% - Акцент1 5 12" xfId="1125"/>
    <cellStyle name="20% - Акцент1 5 12 2" xfId="3672"/>
    <cellStyle name="20% - Акцент1 5 13" xfId="2650"/>
    <cellStyle name="20% - Акцент1 5 2" xfId="210"/>
    <cellStyle name="20% - Акцент1 5 2 2" xfId="2757"/>
    <cellStyle name="20% - Акцент1 5 3" xfId="302"/>
    <cellStyle name="20% - Акцент1 5 3 2" xfId="2849"/>
    <cellStyle name="20% - Акцент1 5 4" xfId="395"/>
    <cellStyle name="20% - Акцент1 5 4 2" xfId="2942"/>
    <cellStyle name="20% - Акцент1 5 5" xfId="485"/>
    <cellStyle name="20% - Акцент1 5 5 2" xfId="3032"/>
    <cellStyle name="20% - Акцент1 5 6" xfId="574"/>
    <cellStyle name="20% - Акцент1 5 6 2" xfId="3121"/>
    <cellStyle name="20% - Акцент1 5 7" xfId="661"/>
    <cellStyle name="20% - Акцент1 5 7 2" xfId="3208"/>
    <cellStyle name="20% - Акцент1 5 8" xfId="753"/>
    <cellStyle name="20% - Акцент1 5 8 2" xfId="3300"/>
    <cellStyle name="20% - Акцент1 5 9" xfId="859"/>
    <cellStyle name="20% - Акцент1 5 9 2" xfId="3406"/>
    <cellStyle name="20% - Акцент1 50" xfId="1563"/>
    <cellStyle name="20% - Акцент1 50 2" xfId="4110"/>
    <cellStyle name="20% - Акцент1 51" xfId="1589"/>
    <cellStyle name="20% - Акцент1 51 2" xfId="4136"/>
    <cellStyle name="20% - Акцент1 52" xfId="1602"/>
    <cellStyle name="20% - Акцент1 52 2" xfId="4149"/>
    <cellStyle name="20% - Акцент1 53" xfId="1616"/>
    <cellStyle name="20% - Акцент1 53 2" xfId="4163"/>
    <cellStyle name="20% - Акцент1 54" xfId="1629"/>
    <cellStyle name="20% - Акцент1 54 2" xfId="4176"/>
    <cellStyle name="20% - Акцент1 55" xfId="1653"/>
    <cellStyle name="20% - Акцент1 55 2" xfId="4200"/>
    <cellStyle name="20% - Акцент1 56" xfId="1660"/>
    <cellStyle name="20% - Акцент1 56 2" xfId="4207"/>
    <cellStyle name="20% - Акцент1 57" xfId="1659"/>
    <cellStyle name="20% - Акцент1 57 2" xfId="4206"/>
    <cellStyle name="20% - Акцент1 58" xfId="1663"/>
    <cellStyle name="20% - Акцент1 58 2" xfId="4210"/>
    <cellStyle name="20% - Акцент1 59" xfId="1676"/>
    <cellStyle name="20% - Акцент1 59 2" xfId="4223"/>
    <cellStyle name="20% - Акцент1 6" xfId="101"/>
    <cellStyle name="20% - Акцент1 6 10" xfId="948"/>
    <cellStyle name="20% - Акцент1 6 10 2" xfId="3495"/>
    <cellStyle name="20% - Акцент1 6 11" xfId="1037"/>
    <cellStyle name="20% - Акцент1 6 11 2" xfId="3584"/>
    <cellStyle name="20% - Акцент1 6 12" xfId="1124"/>
    <cellStyle name="20% - Акцент1 6 12 2" xfId="3671"/>
    <cellStyle name="20% - Акцент1 6 13" xfId="2649"/>
    <cellStyle name="20% - Акцент1 6 2" xfId="209"/>
    <cellStyle name="20% - Акцент1 6 2 2" xfId="2756"/>
    <cellStyle name="20% - Акцент1 6 3" xfId="301"/>
    <cellStyle name="20% - Акцент1 6 3 2" xfId="2848"/>
    <cellStyle name="20% - Акцент1 6 4" xfId="394"/>
    <cellStyle name="20% - Акцент1 6 4 2" xfId="2941"/>
    <cellStyle name="20% - Акцент1 6 5" xfId="484"/>
    <cellStyle name="20% - Акцент1 6 5 2" xfId="3031"/>
    <cellStyle name="20% - Акцент1 6 6" xfId="573"/>
    <cellStyle name="20% - Акцент1 6 6 2" xfId="3120"/>
    <cellStyle name="20% - Акцент1 6 7" xfId="660"/>
    <cellStyle name="20% - Акцент1 6 7 2" xfId="3207"/>
    <cellStyle name="20% - Акцент1 6 8" xfId="752"/>
    <cellStyle name="20% - Акцент1 6 8 2" xfId="3299"/>
    <cellStyle name="20% - Акцент1 6 9" xfId="858"/>
    <cellStyle name="20% - Акцент1 6 9 2" xfId="3405"/>
    <cellStyle name="20% - Акцент1 60" xfId="1689"/>
    <cellStyle name="20% - Акцент1 60 2" xfId="4236"/>
    <cellStyle name="20% - Акцент1 61" xfId="1702"/>
    <cellStyle name="20% - Акцент1 61 2" xfId="4249"/>
    <cellStyle name="20% - Акцент1 62" xfId="1714"/>
    <cellStyle name="20% - Акцент1 62 2" xfId="4261"/>
    <cellStyle name="20% - Акцент1 63" xfId="1754"/>
    <cellStyle name="20% - Акцент1 63 2" xfId="4301"/>
    <cellStyle name="20% - Акцент1 64" xfId="1767"/>
    <cellStyle name="20% - Акцент1 64 2" xfId="4314"/>
    <cellStyle name="20% - Акцент1 65" xfId="1784"/>
    <cellStyle name="20% - Акцент1 65 2" xfId="4331"/>
    <cellStyle name="20% - Акцент1 66" xfId="1790"/>
    <cellStyle name="20% - Акцент1 66 2" xfId="4337"/>
    <cellStyle name="20% - Акцент1 67" xfId="1812"/>
    <cellStyle name="20% - Акцент1 67 2" xfId="4359"/>
    <cellStyle name="20% - Акцент1 68" xfId="1825"/>
    <cellStyle name="20% - Акцент1 68 2" xfId="4372"/>
    <cellStyle name="20% - Акцент1 69" xfId="1828"/>
    <cellStyle name="20% - Акцент1 69 2" xfId="4375"/>
    <cellStyle name="20% - Акцент1 7" xfId="105"/>
    <cellStyle name="20% - Акцент1 7 10" xfId="952"/>
    <cellStyle name="20% - Акцент1 7 10 2" xfId="3499"/>
    <cellStyle name="20% - Акцент1 7 11" xfId="1041"/>
    <cellStyle name="20% - Акцент1 7 11 2" xfId="3588"/>
    <cellStyle name="20% - Акцент1 7 12" xfId="1128"/>
    <cellStyle name="20% - Акцент1 7 12 2" xfId="3675"/>
    <cellStyle name="20% - Акцент1 7 13" xfId="2653"/>
    <cellStyle name="20% - Акцент1 7 2" xfId="213"/>
    <cellStyle name="20% - Акцент1 7 2 2" xfId="2760"/>
    <cellStyle name="20% - Акцент1 7 3" xfId="305"/>
    <cellStyle name="20% - Акцент1 7 3 2" xfId="2852"/>
    <cellStyle name="20% - Акцент1 7 4" xfId="398"/>
    <cellStyle name="20% - Акцент1 7 4 2" xfId="2945"/>
    <cellStyle name="20% - Акцент1 7 5" xfId="488"/>
    <cellStyle name="20% - Акцент1 7 5 2" xfId="3035"/>
    <cellStyle name="20% - Акцент1 7 6" xfId="577"/>
    <cellStyle name="20% - Акцент1 7 6 2" xfId="3124"/>
    <cellStyle name="20% - Акцент1 7 7" xfId="664"/>
    <cellStyle name="20% - Акцент1 7 7 2" xfId="3211"/>
    <cellStyle name="20% - Акцент1 7 8" xfId="756"/>
    <cellStyle name="20% - Акцент1 7 8 2" xfId="3303"/>
    <cellStyle name="20% - Акцент1 7 9" xfId="862"/>
    <cellStyle name="20% - Акцент1 7 9 2" xfId="3409"/>
    <cellStyle name="20% - Акцент1 70" xfId="1848"/>
    <cellStyle name="20% - Акцент1 70 2" xfId="4395"/>
    <cellStyle name="20% - Акцент1 71" xfId="1818"/>
    <cellStyle name="20% - Акцент1 71 2" xfId="4365"/>
    <cellStyle name="20% - Акцент1 72" xfId="1889"/>
    <cellStyle name="20% - Акцент1 72 2" xfId="4436"/>
    <cellStyle name="20% - Акцент1 73" xfId="1896"/>
    <cellStyle name="20% - Акцент1 73 2" xfId="4443"/>
    <cellStyle name="20% - Акцент1 74" xfId="1909"/>
    <cellStyle name="20% - Акцент1 74 2" xfId="4456"/>
    <cellStyle name="20% - Акцент1 75" xfId="1888"/>
    <cellStyle name="20% - Акцент1 75 2" xfId="4435"/>
    <cellStyle name="20% - Акцент1 76" xfId="1899"/>
    <cellStyle name="20% - Акцент1 76 2" xfId="4446"/>
    <cellStyle name="20% - Акцент1 77" xfId="1925"/>
    <cellStyle name="20% - Акцент1 77 2" xfId="4472"/>
    <cellStyle name="20% - Акцент1 78" xfId="1938"/>
    <cellStyle name="20% - Акцент1 78 2" xfId="4485"/>
    <cellStyle name="20% - Акцент1 79" xfId="1950"/>
    <cellStyle name="20% - Акцент1 79 2" xfId="4497"/>
    <cellStyle name="20% - Акцент1 8" xfId="149"/>
    <cellStyle name="20% - Акцент1 8 2" xfId="2696"/>
    <cellStyle name="20% - Акцент1 80" xfId="1991"/>
    <cellStyle name="20% - Акцент1 80 2" xfId="4538"/>
    <cellStyle name="20% - Акцент1 81" xfId="1997"/>
    <cellStyle name="20% - Акцент1 81 2" xfId="4544"/>
    <cellStyle name="20% - Акцент1 82" xfId="2017"/>
    <cellStyle name="20% - Акцент1 82 2" xfId="4564"/>
    <cellStyle name="20% - Акцент1 83" xfId="2030"/>
    <cellStyle name="20% - Акцент1 83 2" xfId="4577"/>
    <cellStyle name="20% - Акцент1 84" xfId="2046"/>
    <cellStyle name="20% - Акцент1 84 2" xfId="4593"/>
    <cellStyle name="20% - Акцент1 85" xfId="2048"/>
    <cellStyle name="20% - Акцент1 85 2" xfId="4595"/>
    <cellStyle name="20% - Акцент1 86" xfId="2072"/>
    <cellStyle name="20% - Акцент1 86 2" xfId="4619"/>
    <cellStyle name="20% - Акцент1 87" xfId="2086"/>
    <cellStyle name="20% - Акцент1 87 2" xfId="4633"/>
    <cellStyle name="20% - Акцент1 88" xfId="2100"/>
    <cellStyle name="20% - Акцент1 88 2" xfId="4647"/>
    <cellStyle name="20% - Акцент1 89" xfId="2116"/>
    <cellStyle name="20% - Акцент1 89 2" xfId="4663"/>
    <cellStyle name="20% - Акцент1 9" xfId="156"/>
    <cellStyle name="20% - Акцент1 9 2" xfId="2703"/>
    <cellStyle name="20% - Акцент1 90" xfId="2132"/>
    <cellStyle name="20% - Акцент1 90 2" xfId="4679"/>
    <cellStyle name="20% - Акцент1 91" xfId="2139"/>
    <cellStyle name="20% - Акцент1 91 2" xfId="4686"/>
    <cellStyle name="20% - Акцент1 92" xfId="2138"/>
    <cellStyle name="20% - Акцент1 92 2" xfId="4685"/>
    <cellStyle name="20% - Акцент1 93" xfId="2168"/>
    <cellStyle name="20% - Акцент1 93 2" xfId="4715"/>
    <cellStyle name="20% - Акцент1 94" xfId="2181"/>
    <cellStyle name="20% - Акцент1 94 2" xfId="4728"/>
    <cellStyle name="20% - Акцент1 95" xfId="2195"/>
    <cellStyle name="20% - Акцент1 95 2" xfId="4742"/>
    <cellStyle name="20% - Акцент1 96" xfId="2209"/>
    <cellStyle name="20% - Акцент1 96 2" xfId="4756"/>
    <cellStyle name="20% - Акцент1 97" xfId="2225"/>
    <cellStyle name="20% - Акцент1 97 2" xfId="4772"/>
    <cellStyle name="20% - Акцент1 98" xfId="2236"/>
    <cellStyle name="20% - Акцент1 98 2" xfId="4783"/>
    <cellStyle name="20% - Акцент1 99" xfId="2250"/>
    <cellStyle name="20% - Акцент1 99 2" xfId="4797"/>
    <cellStyle name="20% - Акцент2" xfId="41" builtinId="34" customBuiltin="1"/>
    <cellStyle name="20% - Акцент2 10" xfId="258"/>
    <cellStyle name="20% - Акцент2 10 2" xfId="2805"/>
    <cellStyle name="20% - Акцент2 100" xfId="2266"/>
    <cellStyle name="20% - Акцент2 100 2" xfId="4813"/>
    <cellStyle name="20% - Акцент2 101" xfId="2283"/>
    <cellStyle name="20% - Акцент2 101 2" xfId="4830"/>
    <cellStyle name="20% - Акцент2 102" xfId="2288"/>
    <cellStyle name="20% - Акцент2 102 2" xfId="4835"/>
    <cellStyle name="20% - Акцент2 103" xfId="2299"/>
    <cellStyle name="20% - Акцент2 103 2" xfId="4846"/>
    <cellStyle name="20% - Акцент2 104" xfId="2319"/>
    <cellStyle name="20% - Акцент2 104 2" xfId="4866"/>
    <cellStyle name="20% - Акцент2 105" xfId="2335"/>
    <cellStyle name="20% - Акцент2 105 2" xfId="4882"/>
    <cellStyle name="20% - Акцент2 106" xfId="2347"/>
    <cellStyle name="20% - Акцент2 106 2" xfId="4894"/>
    <cellStyle name="20% - Акцент2 107" xfId="2359"/>
    <cellStyle name="20% - Акцент2 107 2" xfId="4906"/>
    <cellStyle name="20% - Акцент2 108" xfId="2372"/>
    <cellStyle name="20% - Акцент2 108 2" xfId="4919"/>
    <cellStyle name="20% - Акцент2 109" xfId="2386"/>
    <cellStyle name="20% - Акцент2 109 2" xfId="4933"/>
    <cellStyle name="20% - Акцент2 11" xfId="351"/>
    <cellStyle name="20% - Акцент2 11 2" xfId="2898"/>
    <cellStyle name="20% - Акцент2 110" xfId="2399"/>
    <cellStyle name="20% - Акцент2 110 2" xfId="4946"/>
    <cellStyle name="20% - Акцент2 111" xfId="2412"/>
    <cellStyle name="20% - Акцент2 111 2" xfId="4959"/>
    <cellStyle name="20% - Акцент2 112" xfId="2426"/>
    <cellStyle name="20% - Акцент2 112 2" xfId="4973"/>
    <cellStyle name="20% - Акцент2 113" xfId="2440"/>
    <cellStyle name="20% - Акцент2 113 2" xfId="4987"/>
    <cellStyle name="20% - Акцент2 114" xfId="2453"/>
    <cellStyle name="20% - Акцент2 114 2" xfId="5000"/>
    <cellStyle name="20% - Акцент2 115" xfId="2470"/>
    <cellStyle name="20% - Акцент2 115 2" xfId="5017"/>
    <cellStyle name="20% - Акцент2 116" xfId="2481"/>
    <cellStyle name="20% - Акцент2 116 2" xfId="5028"/>
    <cellStyle name="20% - Акцент2 117" xfId="2465"/>
    <cellStyle name="20% - Акцент2 117 2" xfId="5012"/>
    <cellStyle name="20% - Акцент2 118" xfId="2505"/>
    <cellStyle name="20% - Акцент2 118 2" xfId="5052"/>
    <cellStyle name="20% - Акцент2 119" xfId="2519"/>
    <cellStyle name="20% - Акцент2 119 2" xfId="5066"/>
    <cellStyle name="20% - Акцент2 12" xfId="441"/>
    <cellStyle name="20% - Акцент2 12 2" xfId="2988"/>
    <cellStyle name="20% - Акцент2 120" xfId="2533"/>
    <cellStyle name="20% - Акцент2 120 2" xfId="5080"/>
    <cellStyle name="20% - Акцент2 121" xfId="2535"/>
    <cellStyle name="20% - Акцент2 121 2" xfId="5082"/>
    <cellStyle name="20% - Акцент2 122" xfId="2550"/>
    <cellStyle name="20% - Акцент2 122 2" xfId="5097"/>
    <cellStyle name="20% - Акцент2 123" xfId="2556"/>
    <cellStyle name="20% - Акцент2 123 2" xfId="5103"/>
    <cellStyle name="20% - Акцент2 124" xfId="2563"/>
    <cellStyle name="20% - Акцент2 124 2" xfId="5110"/>
    <cellStyle name="20% - Акцент2 125" xfId="2596"/>
    <cellStyle name="20% - Акцент2 13" xfId="531"/>
    <cellStyle name="20% - Акцент2 13 2" xfId="3078"/>
    <cellStyle name="20% - Акцент2 14" xfId="703"/>
    <cellStyle name="20% - Акцент2 14 2" xfId="3250"/>
    <cellStyle name="20% - Акцент2 15" xfId="802"/>
    <cellStyle name="20% - Акцент2 15 2" xfId="3349"/>
    <cellStyle name="20% - Акцент2 16" xfId="815"/>
    <cellStyle name="20% - Акцент2 16 2" xfId="3362"/>
    <cellStyle name="20% - Акцент2 17" xfId="905"/>
    <cellStyle name="20% - Акцент2 17 2" xfId="3452"/>
    <cellStyle name="20% - Акцент2 18" xfId="995"/>
    <cellStyle name="20% - Акцент2 18 2" xfId="3542"/>
    <cellStyle name="20% - Акцент2 19" xfId="1169"/>
    <cellStyle name="20% - Акцент2 19 2" xfId="3716"/>
    <cellStyle name="20% - Акцент2 2" xfId="67"/>
    <cellStyle name="20% - Акцент2 2 10" xfId="914"/>
    <cellStyle name="20% - Акцент2 2 10 2" xfId="3461"/>
    <cellStyle name="20% - Акцент2 2 11" xfId="1003"/>
    <cellStyle name="20% - Акцент2 2 11 2" xfId="3550"/>
    <cellStyle name="20% - Акцент2 2 12" xfId="1090"/>
    <cellStyle name="20% - Акцент2 2 12 2" xfId="3637"/>
    <cellStyle name="20% - Акцент2 2 13" xfId="2615"/>
    <cellStyle name="20% - Акцент2 2 2" xfId="175"/>
    <cellStyle name="20% - Акцент2 2 2 2" xfId="2722"/>
    <cellStyle name="20% - Акцент2 2 3" xfId="267"/>
    <cellStyle name="20% - Акцент2 2 3 2" xfId="2814"/>
    <cellStyle name="20% - Акцент2 2 4" xfId="360"/>
    <cellStyle name="20% - Акцент2 2 4 2" xfId="2907"/>
    <cellStyle name="20% - Акцент2 2 5" xfId="450"/>
    <cellStyle name="20% - Акцент2 2 5 2" xfId="2997"/>
    <cellStyle name="20% - Акцент2 2 6" xfId="539"/>
    <cellStyle name="20% - Акцент2 2 6 2" xfId="3086"/>
    <cellStyle name="20% - Акцент2 2 7" xfId="626"/>
    <cellStyle name="20% - Акцент2 2 7 2" xfId="3173"/>
    <cellStyle name="20% - Акцент2 2 8" xfId="718"/>
    <cellStyle name="20% - Акцент2 2 8 2" xfId="3265"/>
    <cellStyle name="20% - Акцент2 2 9" xfId="824"/>
    <cellStyle name="20% - Акцент2 2 9 2" xfId="3371"/>
    <cellStyle name="20% - Акцент2 20" xfId="1182"/>
    <cellStyle name="20% - Акцент2 20 2" xfId="3729"/>
    <cellStyle name="20% - Акцент2 21" xfId="1195"/>
    <cellStyle name="20% - Акцент2 21 2" xfId="3742"/>
    <cellStyle name="20% - Акцент2 22" xfId="1208"/>
    <cellStyle name="20% - Акцент2 22 2" xfId="3755"/>
    <cellStyle name="20% - Акцент2 23" xfId="1221"/>
    <cellStyle name="20% - Акцент2 23 2" xfId="3768"/>
    <cellStyle name="20% - Акцент2 24" xfId="1241"/>
    <cellStyle name="20% - Акцент2 24 2" xfId="3788"/>
    <cellStyle name="20% - Акцент2 25" xfId="1254"/>
    <cellStyle name="20% - Акцент2 25 2" xfId="3801"/>
    <cellStyle name="20% - Акцент2 26" xfId="1266"/>
    <cellStyle name="20% - Акцент2 26 2" xfId="3813"/>
    <cellStyle name="20% - Акцент2 27" xfId="1276"/>
    <cellStyle name="20% - Акцент2 27 2" xfId="3823"/>
    <cellStyle name="20% - Акцент2 28" xfId="1286"/>
    <cellStyle name="20% - Акцент2 28 2" xfId="3833"/>
    <cellStyle name="20% - Акцент2 29" xfId="1299"/>
    <cellStyle name="20% - Акцент2 29 2" xfId="3846"/>
    <cellStyle name="20% - Акцент2 3" xfId="80"/>
    <cellStyle name="20% - Акцент2 3 10" xfId="927"/>
    <cellStyle name="20% - Акцент2 3 10 2" xfId="3474"/>
    <cellStyle name="20% - Акцент2 3 11" xfId="1016"/>
    <cellStyle name="20% - Акцент2 3 11 2" xfId="3563"/>
    <cellStyle name="20% - Акцент2 3 12" xfId="1103"/>
    <cellStyle name="20% - Акцент2 3 12 2" xfId="3650"/>
    <cellStyle name="20% - Акцент2 3 13" xfId="2628"/>
    <cellStyle name="20% - Акцент2 3 2" xfId="188"/>
    <cellStyle name="20% - Акцент2 3 2 2" xfId="2735"/>
    <cellStyle name="20% - Акцент2 3 3" xfId="280"/>
    <cellStyle name="20% - Акцент2 3 3 2" xfId="2827"/>
    <cellStyle name="20% - Акцент2 3 4" xfId="373"/>
    <cellStyle name="20% - Акцент2 3 4 2" xfId="2920"/>
    <cellStyle name="20% - Акцент2 3 5" xfId="463"/>
    <cellStyle name="20% - Акцент2 3 5 2" xfId="3010"/>
    <cellStyle name="20% - Акцент2 3 6" xfId="552"/>
    <cellStyle name="20% - Акцент2 3 6 2" xfId="3099"/>
    <cellStyle name="20% - Акцент2 3 7" xfId="639"/>
    <cellStyle name="20% - Акцент2 3 7 2" xfId="3186"/>
    <cellStyle name="20% - Акцент2 3 8" xfId="731"/>
    <cellStyle name="20% - Акцент2 3 8 2" xfId="3278"/>
    <cellStyle name="20% - Акцент2 3 9" xfId="837"/>
    <cellStyle name="20% - Акцент2 3 9 2" xfId="3384"/>
    <cellStyle name="20% - Акцент2 30" xfId="1312"/>
    <cellStyle name="20% - Акцент2 30 2" xfId="3859"/>
    <cellStyle name="20% - Акцент2 31" xfId="1326"/>
    <cellStyle name="20% - Акцент2 31 2" xfId="3873"/>
    <cellStyle name="20% - Акцент2 32" xfId="1338"/>
    <cellStyle name="20% - Акцент2 32 2" xfId="3885"/>
    <cellStyle name="20% - Акцент2 33" xfId="1351"/>
    <cellStyle name="20% - Акцент2 33 2" xfId="3898"/>
    <cellStyle name="20% - Акцент2 34" xfId="1364"/>
    <cellStyle name="20% - Акцент2 34 2" xfId="3911"/>
    <cellStyle name="20% - Акцент2 35" xfId="1377"/>
    <cellStyle name="20% - Акцент2 35 2" xfId="3924"/>
    <cellStyle name="20% - Акцент2 36" xfId="1390"/>
    <cellStyle name="20% - Акцент2 36 2" xfId="3937"/>
    <cellStyle name="20% - Акцент2 37" xfId="1403"/>
    <cellStyle name="20% - Акцент2 37 2" xfId="3950"/>
    <cellStyle name="20% - Акцент2 38" xfId="1416"/>
    <cellStyle name="20% - Акцент2 38 2" xfId="3963"/>
    <cellStyle name="20% - Акцент2 39" xfId="1429"/>
    <cellStyle name="20% - Акцент2 39 2" xfId="3976"/>
    <cellStyle name="20% - Акцент2 4" xfId="99"/>
    <cellStyle name="20% - Акцент2 4 10" xfId="946"/>
    <cellStyle name="20% - Акцент2 4 10 2" xfId="3493"/>
    <cellStyle name="20% - Акцент2 4 11" xfId="1035"/>
    <cellStyle name="20% - Акцент2 4 11 2" xfId="3582"/>
    <cellStyle name="20% - Акцент2 4 12" xfId="1122"/>
    <cellStyle name="20% - Акцент2 4 12 2" xfId="3669"/>
    <cellStyle name="20% - Акцент2 4 13" xfId="2647"/>
    <cellStyle name="20% - Акцент2 4 2" xfId="207"/>
    <cellStyle name="20% - Акцент2 4 2 2" xfId="2754"/>
    <cellStyle name="20% - Акцент2 4 3" xfId="299"/>
    <cellStyle name="20% - Акцент2 4 3 2" xfId="2846"/>
    <cellStyle name="20% - Акцент2 4 4" xfId="392"/>
    <cellStyle name="20% - Акцент2 4 4 2" xfId="2939"/>
    <cellStyle name="20% - Акцент2 4 5" xfId="482"/>
    <cellStyle name="20% - Акцент2 4 5 2" xfId="3029"/>
    <cellStyle name="20% - Акцент2 4 6" xfId="571"/>
    <cellStyle name="20% - Акцент2 4 6 2" xfId="3118"/>
    <cellStyle name="20% - Акцент2 4 7" xfId="658"/>
    <cellStyle name="20% - Акцент2 4 7 2" xfId="3205"/>
    <cellStyle name="20% - Акцент2 4 8" xfId="750"/>
    <cellStyle name="20% - Акцент2 4 8 2" xfId="3297"/>
    <cellStyle name="20% - Акцент2 4 9" xfId="856"/>
    <cellStyle name="20% - Акцент2 4 9 2" xfId="3403"/>
    <cellStyle name="20% - Акцент2 40" xfId="1442"/>
    <cellStyle name="20% - Акцент2 40 2" xfId="3989"/>
    <cellStyle name="20% - Акцент2 41" xfId="1455"/>
    <cellStyle name="20% - Акцент2 41 2" xfId="4002"/>
    <cellStyle name="20% - Акцент2 42" xfId="1468"/>
    <cellStyle name="20% - Акцент2 42 2" xfId="4015"/>
    <cellStyle name="20% - Акцент2 43" xfId="1481"/>
    <cellStyle name="20% - Акцент2 43 2" xfId="4028"/>
    <cellStyle name="20% - Акцент2 44" xfId="1494"/>
    <cellStyle name="20% - Акцент2 44 2" xfId="4041"/>
    <cellStyle name="20% - Акцент2 45" xfId="1510"/>
    <cellStyle name="20% - Акцент2 45 2" xfId="4057"/>
    <cellStyle name="20% - Акцент2 46" xfId="1525"/>
    <cellStyle name="20% - Акцент2 46 2" xfId="4072"/>
    <cellStyle name="20% - Акцент2 47" xfId="1527"/>
    <cellStyle name="20% - Акцент2 47 2" xfId="4074"/>
    <cellStyle name="20% - Акцент2 48" xfId="1533"/>
    <cellStyle name="20% - Акцент2 48 2" xfId="4080"/>
    <cellStyle name="20% - Акцент2 49" xfId="1566"/>
    <cellStyle name="20% - Акцент2 49 2" xfId="4113"/>
    <cellStyle name="20% - Акцент2 5" xfId="112"/>
    <cellStyle name="20% - Акцент2 5 10" xfId="959"/>
    <cellStyle name="20% - Акцент2 5 10 2" xfId="3506"/>
    <cellStyle name="20% - Акцент2 5 11" xfId="1048"/>
    <cellStyle name="20% - Акцент2 5 11 2" xfId="3595"/>
    <cellStyle name="20% - Акцент2 5 12" xfId="1135"/>
    <cellStyle name="20% - Акцент2 5 12 2" xfId="3682"/>
    <cellStyle name="20% - Акцент2 5 13" xfId="2660"/>
    <cellStyle name="20% - Акцент2 5 2" xfId="220"/>
    <cellStyle name="20% - Акцент2 5 2 2" xfId="2767"/>
    <cellStyle name="20% - Акцент2 5 3" xfId="312"/>
    <cellStyle name="20% - Акцент2 5 3 2" xfId="2859"/>
    <cellStyle name="20% - Акцент2 5 4" xfId="405"/>
    <cellStyle name="20% - Акцент2 5 4 2" xfId="2952"/>
    <cellStyle name="20% - Акцент2 5 5" xfId="495"/>
    <cellStyle name="20% - Акцент2 5 5 2" xfId="3042"/>
    <cellStyle name="20% - Акцент2 5 6" xfId="584"/>
    <cellStyle name="20% - Акцент2 5 6 2" xfId="3131"/>
    <cellStyle name="20% - Акцент2 5 7" xfId="671"/>
    <cellStyle name="20% - Акцент2 5 7 2" xfId="3218"/>
    <cellStyle name="20% - Акцент2 5 8" xfId="763"/>
    <cellStyle name="20% - Акцент2 5 8 2" xfId="3310"/>
    <cellStyle name="20% - Акцент2 5 9" xfId="869"/>
    <cellStyle name="20% - Акцент2 5 9 2" xfId="3416"/>
    <cellStyle name="20% - Акцент2 50" xfId="1571"/>
    <cellStyle name="20% - Акцент2 50 2" xfId="4118"/>
    <cellStyle name="20% - Акцент2 51" xfId="1591"/>
    <cellStyle name="20% - Акцент2 51 2" xfId="4138"/>
    <cellStyle name="20% - Акцент2 52" xfId="1604"/>
    <cellStyle name="20% - Акцент2 52 2" xfId="4151"/>
    <cellStyle name="20% - Акцент2 53" xfId="1618"/>
    <cellStyle name="20% - Акцент2 53 2" xfId="4165"/>
    <cellStyle name="20% - Акцент2 54" xfId="1631"/>
    <cellStyle name="20% - Акцент2 54 2" xfId="4178"/>
    <cellStyle name="20% - Акцент2 55" xfId="1657"/>
    <cellStyle name="20% - Акцент2 55 2" xfId="4204"/>
    <cellStyle name="20% - Акцент2 56" xfId="1671"/>
    <cellStyle name="20% - Акцент2 56 2" xfId="4218"/>
    <cellStyle name="20% - Акцент2 57" xfId="1684"/>
    <cellStyle name="20% - Акцент2 57 2" xfId="4231"/>
    <cellStyle name="20% - Акцент2 58" xfId="1697"/>
    <cellStyle name="20% - Акцент2 58 2" xfId="4244"/>
    <cellStyle name="20% - Акцент2 59" xfId="1709"/>
    <cellStyle name="20% - Акцент2 59 2" xfId="4256"/>
    <cellStyle name="20% - Акцент2 6" xfId="122"/>
    <cellStyle name="20% - Акцент2 6 10" xfId="969"/>
    <cellStyle name="20% - Акцент2 6 10 2" xfId="3516"/>
    <cellStyle name="20% - Акцент2 6 11" xfId="1058"/>
    <cellStyle name="20% - Акцент2 6 11 2" xfId="3605"/>
    <cellStyle name="20% - Акцент2 6 12" xfId="1145"/>
    <cellStyle name="20% - Акцент2 6 12 2" xfId="3692"/>
    <cellStyle name="20% - Акцент2 6 13" xfId="2670"/>
    <cellStyle name="20% - Акцент2 6 2" xfId="230"/>
    <cellStyle name="20% - Акцент2 6 2 2" xfId="2777"/>
    <cellStyle name="20% - Акцент2 6 3" xfId="322"/>
    <cellStyle name="20% - Акцент2 6 3 2" xfId="2869"/>
    <cellStyle name="20% - Акцент2 6 4" xfId="415"/>
    <cellStyle name="20% - Акцент2 6 4 2" xfId="2962"/>
    <cellStyle name="20% - Акцент2 6 5" xfId="505"/>
    <cellStyle name="20% - Акцент2 6 5 2" xfId="3052"/>
    <cellStyle name="20% - Акцент2 6 6" xfId="594"/>
    <cellStyle name="20% - Акцент2 6 6 2" xfId="3141"/>
    <cellStyle name="20% - Акцент2 6 7" xfId="681"/>
    <cellStyle name="20% - Акцент2 6 7 2" xfId="3228"/>
    <cellStyle name="20% - Акцент2 6 8" xfId="773"/>
    <cellStyle name="20% - Акцент2 6 8 2" xfId="3320"/>
    <cellStyle name="20% - Акцент2 6 9" xfId="879"/>
    <cellStyle name="20% - Акцент2 6 9 2" xfId="3426"/>
    <cellStyle name="20% - Акцент2 60" xfId="1721"/>
    <cellStyle name="20% - Акцент2 60 2" xfId="4268"/>
    <cellStyle name="20% - Акцент2 61" xfId="1731"/>
    <cellStyle name="20% - Акцент2 61 2" xfId="4278"/>
    <cellStyle name="20% - Акцент2 62" xfId="1741"/>
    <cellStyle name="20% - Акцент2 62 2" xfId="4288"/>
    <cellStyle name="20% - Акцент2 63" xfId="1757"/>
    <cellStyle name="20% - Акцент2 63 2" xfId="4304"/>
    <cellStyle name="20% - Акцент2 64" xfId="1756"/>
    <cellStyle name="20% - Акцент2 64 2" xfId="4303"/>
    <cellStyle name="20% - Акцент2 65" xfId="1788"/>
    <cellStyle name="20% - Акцент2 65 2" xfId="4335"/>
    <cellStyle name="20% - Акцент2 66" xfId="1799"/>
    <cellStyle name="20% - Акцент2 66 2" xfId="4346"/>
    <cellStyle name="20% - Акцент2 67" xfId="1816"/>
    <cellStyle name="20% - Акцент2 67 2" xfId="4363"/>
    <cellStyle name="20% - Акцент2 68" xfId="1832"/>
    <cellStyle name="20% - Акцент2 68 2" xfId="4379"/>
    <cellStyle name="20% - Акцент2 69" xfId="1837"/>
    <cellStyle name="20% - Акцент2 69 2" xfId="4384"/>
    <cellStyle name="20% - Акцент2 7" xfId="132"/>
    <cellStyle name="20% - Акцент2 7 10" xfId="979"/>
    <cellStyle name="20% - Акцент2 7 10 2" xfId="3526"/>
    <cellStyle name="20% - Акцент2 7 11" xfId="1068"/>
    <cellStyle name="20% - Акцент2 7 11 2" xfId="3615"/>
    <cellStyle name="20% - Акцент2 7 12" xfId="1155"/>
    <cellStyle name="20% - Акцент2 7 12 2" xfId="3702"/>
    <cellStyle name="20% - Акцент2 7 13" xfId="2680"/>
    <cellStyle name="20% - Акцент2 7 2" xfId="240"/>
    <cellStyle name="20% - Акцент2 7 2 2" xfId="2787"/>
    <cellStyle name="20% - Акцент2 7 3" xfId="332"/>
    <cellStyle name="20% - Акцент2 7 3 2" xfId="2879"/>
    <cellStyle name="20% - Акцент2 7 4" xfId="425"/>
    <cellStyle name="20% - Акцент2 7 4 2" xfId="2972"/>
    <cellStyle name="20% - Акцент2 7 5" xfId="515"/>
    <cellStyle name="20% - Акцент2 7 5 2" xfId="3062"/>
    <cellStyle name="20% - Акцент2 7 6" xfId="604"/>
    <cellStyle name="20% - Акцент2 7 6 2" xfId="3151"/>
    <cellStyle name="20% - Акцент2 7 7" xfId="691"/>
    <cellStyle name="20% - Акцент2 7 7 2" xfId="3238"/>
    <cellStyle name="20% - Акцент2 7 8" xfId="783"/>
    <cellStyle name="20% - Акцент2 7 8 2" xfId="3330"/>
    <cellStyle name="20% - Акцент2 7 9" xfId="889"/>
    <cellStyle name="20% - Акцент2 7 9 2" xfId="3436"/>
    <cellStyle name="20% - Акцент2 70" xfId="1856"/>
    <cellStyle name="20% - Акцент2 70 2" xfId="4403"/>
    <cellStyle name="20% - Акцент2 71" xfId="1866"/>
    <cellStyle name="20% - Акцент2 71 2" xfId="4413"/>
    <cellStyle name="20% - Акцент2 72" xfId="1893"/>
    <cellStyle name="20% - Акцент2 72 2" xfId="4440"/>
    <cellStyle name="20% - Акцент2 73" xfId="1906"/>
    <cellStyle name="20% - Акцент2 73 2" xfId="4453"/>
    <cellStyle name="20% - Акцент2 74" xfId="1915"/>
    <cellStyle name="20% - Акцент2 74 2" xfId="4462"/>
    <cellStyle name="20% - Акцент2 75" xfId="1933"/>
    <cellStyle name="20% - Акцент2 75 2" xfId="4480"/>
    <cellStyle name="20% - Акцент2 76" xfId="1945"/>
    <cellStyle name="20% - Акцент2 76 2" xfId="4492"/>
    <cellStyle name="20% - Акцент2 77" xfId="1957"/>
    <cellStyle name="20% - Акцент2 77 2" xfId="4504"/>
    <cellStyle name="20% - Акцент2 78" xfId="1967"/>
    <cellStyle name="20% - Акцент2 78 2" xfId="4514"/>
    <cellStyle name="20% - Акцент2 79" xfId="1977"/>
    <cellStyle name="20% - Акцент2 79 2" xfId="4524"/>
    <cellStyle name="20% - Акцент2 8" xfId="153"/>
    <cellStyle name="20% - Акцент2 8 2" xfId="2700"/>
    <cellStyle name="20% - Акцент2 80" xfId="1995"/>
    <cellStyle name="20% - Акцент2 80 2" xfId="4542"/>
    <cellStyle name="20% - Акцент2 81" xfId="2005"/>
    <cellStyle name="20% - Акцент2 81 2" xfId="4552"/>
    <cellStyle name="20% - Акцент2 82" xfId="2019"/>
    <cellStyle name="20% - Акцент2 82 2" xfId="4566"/>
    <cellStyle name="20% - Акцент2 83" xfId="2032"/>
    <cellStyle name="20% - Акцент2 83 2" xfId="4579"/>
    <cellStyle name="20% - Акцент2 84" xfId="2049"/>
    <cellStyle name="20% - Акцент2 84 2" xfId="4596"/>
    <cellStyle name="20% - Акцент2 85" xfId="2056"/>
    <cellStyle name="20% - Акцент2 85 2" xfId="4603"/>
    <cellStyle name="20% - Акцент2 86" xfId="2074"/>
    <cellStyle name="20% - Акцент2 86 2" xfId="4621"/>
    <cellStyle name="20% - Акцент2 87" xfId="2088"/>
    <cellStyle name="20% - Акцент2 87 2" xfId="4635"/>
    <cellStyle name="20% - Акцент2 88" xfId="2103"/>
    <cellStyle name="20% - Акцент2 88 2" xfId="4650"/>
    <cellStyle name="20% - Акцент2 89" xfId="2105"/>
    <cellStyle name="20% - Акцент2 89 2" xfId="4652"/>
    <cellStyle name="20% - Акцент2 9" xfId="166"/>
    <cellStyle name="20% - Акцент2 9 2" xfId="2713"/>
    <cellStyle name="20% - Акцент2 90" xfId="2136"/>
    <cellStyle name="20% - Акцент2 90 2" xfId="4683"/>
    <cellStyle name="20% - Акцент2 91" xfId="2147"/>
    <cellStyle name="20% - Акцент2 91 2" xfId="4694"/>
    <cellStyle name="20% - Акцент2 92" xfId="2157"/>
    <cellStyle name="20% - Акцент2 92 2" xfId="4704"/>
    <cellStyle name="20% - Акцент2 93" xfId="2170"/>
    <cellStyle name="20% - Акцент2 93 2" xfId="4717"/>
    <cellStyle name="20% - Акцент2 94" xfId="2183"/>
    <cellStyle name="20% - Акцент2 94 2" xfId="4730"/>
    <cellStyle name="20% - Акцент2 95" xfId="2197"/>
    <cellStyle name="20% - Акцент2 95 2" xfId="4744"/>
    <cellStyle name="20% - Акцент2 96" xfId="2212"/>
    <cellStyle name="20% - Акцент2 96 2" xfId="4759"/>
    <cellStyle name="20% - Акцент2 97" xfId="2214"/>
    <cellStyle name="20% - Акцент2 97 2" xfId="4761"/>
    <cellStyle name="20% - Акцент2 98" xfId="2239"/>
    <cellStyle name="20% - Акцент2 98 2" xfId="4786"/>
    <cellStyle name="20% - Акцент2 99" xfId="2252"/>
    <cellStyle name="20% - Акцент2 99 2" xfId="4799"/>
    <cellStyle name="20% - Акцент3" xfId="45" builtinId="38" customBuiltin="1"/>
    <cellStyle name="20% - Акцент3 10" xfId="148"/>
    <cellStyle name="20% - Акцент3 10 2" xfId="2695"/>
    <cellStyle name="20% - Акцент3 100" xfId="2268"/>
    <cellStyle name="20% - Акцент3 100 2" xfId="4815"/>
    <cellStyle name="20% - Акцент3 101" xfId="2286"/>
    <cellStyle name="20% - Акцент3 101 2" xfId="4833"/>
    <cellStyle name="20% - Акцент3 102" xfId="2297"/>
    <cellStyle name="20% - Акцент3 102 2" xfId="4844"/>
    <cellStyle name="20% - Акцент3 103" xfId="2308"/>
    <cellStyle name="20% - Акцент3 103 2" xfId="4855"/>
    <cellStyle name="20% - Акцент3 104" xfId="2321"/>
    <cellStyle name="20% - Акцент3 104 2" xfId="4868"/>
    <cellStyle name="20% - Акцент3 105" xfId="2338"/>
    <cellStyle name="20% - Акцент3 105 2" xfId="4885"/>
    <cellStyle name="20% - Акцент3 106" xfId="2349"/>
    <cellStyle name="20% - Акцент3 106 2" xfId="4896"/>
    <cellStyle name="20% - Акцент3 107" xfId="2361"/>
    <cellStyle name="20% - Акцент3 107 2" xfId="4908"/>
    <cellStyle name="20% - Акцент3 108" xfId="2374"/>
    <cellStyle name="20% - Акцент3 108 2" xfId="4921"/>
    <cellStyle name="20% - Акцент3 109" xfId="2388"/>
    <cellStyle name="20% - Акцент3 109 2" xfId="4935"/>
    <cellStyle name="20% - Акцент3 11" xfId="160"/>
    <cellStyle name="20% - Акцент3 11 2" xfId="2707"/>
    <cellStyle name="20% - Акцент3 110" xfId="2401"/>
    <cellStyle name="20% - Акцент3 110 2" xfId="4948"/>
    <cellStyle name="20% - Акцент3 111" xfId="2414"/>
    <cellStyle name="20% - Акцент3 111 2" xfId="4961"/>
    <cellStyle name="20% - Акцент3 112" xfId="2428"/>
    <cellStyle name="20% - Акцент3 112 2" xfId="4975"/>
    <cellStyle name="20% - Акцент3 113" xfId="2442"/>
    <cellStyle name="20% - Акцент3 113 2" xfId="4989"/>
    <cellStyle name="20% - Акцент3 114" xfId="2455"/>
    <cellStyle name="20% - Акцент3 114 2" xfId="5002"/>
    <cellStyle name="20% - Акцент3 115" xfId="2474"/>
    <cellStyle name="20% - Акцент3 115 2" xfId="5021"/>
    <cellStyle name="20% - Акцент3 116" xfId="2468"/>
    <cellStyle name="20% - Акцент3 116 2" xfId="5015"/>
    <cellStyle name="20% - Акцент3 117" xfId="2495"/>
    <cellStyle name="20% - Акцент3 117 2" xfId="5042"/>
    <cellStyle name="20% - Акцент3 118" xfId="2507"/>
    <cellStyle name="20% - Акцент3 118 2" xfId="5054"/>
    <cellStyle name="20% - Акцент3 119" xfId="2522"/>
    <cellStyle name="20% - Акцент3 119 2" xfId="5069"/>
    <cellStyle name="20% - Акцент3 12" xfId="252"/>
    <cellStyle name="20% - Акцент3 12 2" xfId="2799"/>
    <cellStyle name="20% - Акцент3 120" xfId="2536"/>
    <cellStyle name="20% - Акцент3 120 2" xfId="5083"/>
    <cellStyle name="20% - Акцент3 121" xfId="2548"/>
    <cellStyle name="20% - Акцент3 121 2" xfId="5095"/>
    <cellStyle name="20% - Акцент3 122" xfId="2561"/>
    <cellStyle name="20% - Акцент3 122 2" xfId="5108"/>
    <cellStyle name="20% - Акцент3 123" xfId="2574"/>
    <cellStyle name="20% - Акцент3 123 2" xfId="5121"/>
    <cellStyle name="20% - Акцент3 124" xfId="2585"/>
    <cellStyle name="20% - Акцент3 124 2" xfId="5132"/>
    <cellStyle name="20% - Акцент3 125" xfId="2598"/>
    <cellStyle name="20% - Акцент3 13" xfId="344"/>
    <cellStyle name="20% - Акцент3 13 2" xfId="2891"/>
    <cellStyle name="20% - Акцент3 14" xfId="705"/>
    <cellStyle name="20% - Акцент3 14 2" xfId="3252"/>
    <cellStyle name="20% - Акцент3 15" xfId="806"/>
    <cellStyle name="20% - Акцент3 15 2" xfId="3353"/>
    <cellStyle name="20% - Акцент3 16" xfId="800"/>
    <cellStyle name="20% - Акцент3 16 2" xfId="3347"/>
    <cellStyle name="20% - Акцент3 17" xfId="797"/>
    <cellStyle name="20% - Акцент3 17 2" xfId="3344"/>
    <cellStyle name="20% - Акцент3 18" xfId="809"/>
    <cellStyle name="20% - Акцент3 18 2" xfId="3356"/>
    <cellStyle name="20% - Акцент3 19" xfId="1171"/>
    <cellStyle name="20% - Акцент3 19 2" xfId="3718"/>
    <cellStyle name="20% - Акцент3 2" xfId="69"/>
    <cellStyle name="20% - Акцент3 2 10" xfId="916"/>
    <cellStyle name="20% - Акцент3 2 10 2" xfId="3463"/>
    <cellStyle name="20% - Акцент3 2 11" xfId="1005"/>
    <cellStyle name="20% - Акцент3 2 11 2" xfId="3552"/>
    <cellStyle name="20% - Акцент3 2 12" xfId="1092"/>
    <cellStyle name="20% - Акцент3 2 12 2" xfId="3639"/>
    <cellStyle name="20% - Акцент3 2 13" xfId="2617"/>
    <cellStyle name="20% - Акцент3 2 2" xfId="177"/>
    <cellStyle name="20% - Акцент3 2 2 2" xfId="2724"/>
    <cellStyle name="20% - Акцент3 2 3" xfId="269"/>
    <cellStyle name="20% - Акцент3 2 3 2" xfId="2816"/>
    <cellStyle name="20% - Акцент3 2 4" xfId="362"/>
    <cellStyle name="20% - Акцент3 2 4 2" xfId="2909"/>
    <cellStyle name="20% - Акцент3 2 5" xfId="452"/>
    <cellStyle name="20% - Акцент3 2 5 2" xfId="2999"/>
    <cellStyle name="20% - Акцент3 2 6" xfId="541"/>
    <cellStyle name="20% - Акцент3 2 6 2" xfId="3088"/>
    <cellStyle name="20% - Акцент3 2 7" xfId="628"/>
    <cellStyle name="20% - Акцент3 2 7 2" xfId="3175"/>
    <cellStyle name="20% - Акцент3 2 8" xfId="720"/>
    <cellStyle name="20% - Акцент3 2 8 2" xfId="3267"/>
    <cellStyle name="20% - Акцент3 2 9" xfId="826"/>
    <cellStyle name="20% - Акцент3 2 9 2" xfId="3373"/>
    <cellStyle name="20% - Акцент3 20" xfId="1184"/>
    <cellStyle name="20% - Акцент3 20 2" xfId="3731"/>
    <cellStyle name="20% - Акцент3 21" xfId="1197"/>
    <cellStyle name="20% - Акцент3 21 2" xfId="3744"/>
    <cellStyle name="20% - Акцент3 22" xfId="1210"/>
    <cellStyle name="20% - Акцент3 22 2" xfId="3757"/>
    <cellStyle name="20% - Акцент3 23" xfId="1223"/>
    <cellStyle name="20% - Акцент3 23 2" xfId="3770"/>
    <cellStyle name="20% - Акцент3 24" xfId="1245"/>
    <cellStyle name="20% - Акцент3 24 2" xfId="3792"/>
    <cellStyle name="20% - Акцент3 25" xfId="1239"/>
    <cellStyle name="20% - Акцент3 25 2" xfId="3786"/>
    <cellStyle name="20% - Акцент3 26" xfId="1236"/>
    <cellStyle name="20% - Акцент3 26 2" xfId="3783"/>
    <cellStyle name="20% - Акцент3 27" xfId="1248"/>
    <cellStyle name="20% - Акцент3 27 2" xfId="3795"/>
    <cellStyle name="20% - Акцент3 28" xfId="1260"/>
    <cellStyle name="20% - Акцент3 28 2" xfId="3807"/>
    <cellStyle name="20% - Акцент3 29" xfId="1301"/>
    <cellStyle name="20% - Акцент3 29 2" xfId="3848"/>
    <cellStyle name="20% - Акцент3 3" xfId="82"/>
    <cellStyle name="20% - Акцент3 3 10" xfId="929"/>
    <cellStyle name="20% - Акцент3 3 10 2" xfId="3476"/>
    <cellStyle name="20% - Акцент3 3 11" xfId="1018"/>
    <cellStyle name="20% - Акцент3 3 11 2" xfId="3565"/>
    <cellStyle name="20% - Акцент3 3 12" xfId="1105"/>
    <cellStyle name="20% - Акцент3 3 12 2" xfId="3652"/>
    <cellStyle name="20% - Акцент3 3 13" xfId="2630"/>
    <cellStyle name="20% - Акцент3 3 2" xfId="190"/>
    <cellStyle name="20% - Акцент3 3 2 2" xfId="2737"/>
    <cellStyle name="20% - Акцент3 3 3" xfId="282"/>
    <cellStyle name="20% - Акцент3 3 3 2" xfId="2829"/>
    <cellStyle name="20% - Акцент3 3 4" xfId="375"/>
    <cellStyle name="20% - Акцент3 3 4 2" xfId="2922"/>
    <cellStyle name="20% - Акцент3 3 5" xfId="465"/>
    <cellStyle name="20% - Акцент3 3 5 2" xfId="3012"/>
    <cellStyle name="20% - Акцент3 3 6" xfId="554"/>
    <cellStyle name="20% - Акцент3 3 6 2" xfId="3101"/>
    <cellStyle name="20% - Акцент3 3 7" xfId="641"/>
    <cellStyle name="20% - Акцент3 3 7 2" xfId="3188"/>
    <cellStyle name="20% - Акцент3 3 8" xfId="733"/>
    <cellStyle name="20% - Акцент3 3 8 2" xfId="3280"/>
    <cellStyle name="20% - Акцент3 3 9" xfId="839"/>
    <cellStyle name="20% - Акцент3 3 9 2" xfId="3386"/>
    <cellStyle name="20% - Акцент3 30" xfId="1314"/>
    <cellStyle name="20% - Акцент3 30 2" xfId="3861"/>
    <cellStyle name="20% - Акцент3 31" xfId="1328"/>
    <cellStyle name="20% - Акцент3 31 2" xfId="3875"/>
    <cellStyle name="20% - Акцент3 32" xfId="1340"/>
    <cellStyle name="20% - Акцент3 32 2" xfId="3887"/>
    <cellStyle name="20% - Акцент3 33" xfId="1354"/>
    <cellStyle name="20% - Акцент3 33 2" xfId="3901"/>
    <cellStyle name="20% - Акцент3 34" xfId="1366"/>
    <cellStyle name="20% - Акцент3 34 2" xfId="3913"/>
    <cellStyle name="20% - Акцент3 35" xfId="1379"/>
    <cellStyle name="20% - Акцент3 35 2" xfId="3926"/>
    <cellStyle name="20% - Акцент3 36" xfId="1392"/>
    <cellStyle name="20% - Акцент3 36 2" xfId="3939"/>
    <cellStyle name="20% - Акцент3 37" xfId="1405"/>
    <cellStyle name="20% - Акцент3 37 2" xfId="3952"/>
    <cellStyle name="20% - Акцент3 38" xfId="1418"/>
    <cellStyle name="20% - Акцент3 38 2" xfId="3965"/>
    <cellStyle name="20% - Акцент3 39" xfId="1431"/>
    <cellStyle name="20% - Акцент3 39 2" xfId="3978"/>
    <cellStyle name="20% - Акцент3 4" xfId="103"/>
    <cellStyle name="20% - Акцент3 4 10" xfId="950"/>
    <cellStyle name="20% - Акцент3 4 10 2" xfId="3497"/>
    <cellStyle name="20% - Акцент3 4 11" xfId="1039"/>
    <cellStyle name="20% - Акцент3 4 11 2" xfId="3586"/>
    <cellStyle name="20% - Акцент3 4 12" xfId="1126"/>
    <cellStyle name="20% - Акцент3 4 12 2" xfId="3673"/>
    <cellStyle name="20% - Акцент3 4 13" xfId="2651"/>
    <cellStyle name="20% - Акцент3 4 2" xfId="211"/>
    <cellStyle name="20% - Акцент3 4 2 2" xfId="2758"/>
    <cellStyle name="20% - Акцент3 4 3" xfId="303"/>
    <cellStyle name="20% - Акцент3 4 3 2" xfId="2850"/>
    <cellStyle name="20% - Акцент3 4 4" xfId="396"/>
    <cellStyle name="20% - Акцент3 4 4 2" xfId="2943"/>
    <cellStyle name="20% - Акцент3 4 5" xfId="486"/>
    <cellStyle name="20% - Акцент3 4 5 2" xfId="3033"/>
    <cellStyle name="20% - Акцент3 4 6" xfId="575"/>
    <cellStyle name="20% - Акцент3 4 6 2" xfId="3122"/>
    <cellStyle name="20% - Акцент3 4 7" xfId="662"/>
    <cellStyle name="20% - Акцент3 4 7 2" xfId="3209"/>
    <cellStyle name="20% - Акцент3 4 8" xfId="754"/>
    <cellStyle name="20% - Акцент3 4 8 2" xfId="3301"/>
    <cellStyle name="20% - Акцент3 4 9" xfId="860"/>
    <cellStyle name="20% - Акцент3 4 9 2" xfId="3407"/>
    <cellStyle name="20% - Акцент3 40" xfId="1444"/>
    <cellStyle name="20% - Акцент3 40 2" xfId="3991"/>
    <cellStyle name="20% - Акцент3 41" xfId="1457"/>
    <cellStyle name="20% - Акцент3 41 2" xfId="4004"/>
    <cellStyle name="20% - Акцент3 42" xfId="1470"/>
    <cellStyle name="20% - Акцент3 42 2" xfId="4017"/>
    <cellStyle name="20% - Акцент3 43" xfId="1483"/>
    <cellStyle name="20% - Акцент3 43 2" xfId="4030"/>
    <cellStyle name="20% - Акцент3 44" xfId="1496"/>
    <cellStyle name="20% - Акцент3 44 2" xfId="4043"/>
    <cellStyle name="20% - Акцент3 45" xfId="1512"/>
    <cellStyle name="20% - Акцент3 45 2" xfId="4059"/>
    <cellStyle name="20% - Акцент3 46" xfId="1528"/>
    <cellStyle name="20% - Акцент3 46 2" xfId="4075"/>
    <cellStyle name="20% - Акцент3 47" xfId="1541"/>
    <cellStyle name="20% - Акцент3 47 2" xfId="4088"/>
    <cellStyle name="20% - Акцент3 48" xfId="1552"/>
    <cellStyle name="20% - Акцент3 48 2" xfId="4099"/>
    <cellStyle name="20% - Акцент3 49" xfId="1569"/>
    <cellStyle name="20% - Акцент3 49 2" xfId="4116"/>
    <cellStyle name="20% - Акцент3 5" xfId="97"/>
    <cellStyle name="20% - Акцент3 5 10" xfId="944"/>
    <cellStyle name="20% - Акцент3 5 10 2" xfId="3491"/>
    <cellStyle name="20% - Акцент3 5 11" xfId="1033"/>
    <cellStyle name="20% - Акцент3 5 11 2" xfId="3580"/>
    <cellStyle name="20% - Акцент3 5 12" xfId="1120"/>
    <cellStyle name="20% - Акцент3 5 12 2" xfId="3667"/>
    <cellStyle name="20% - Акцент3 5 13" xfId="2645"/>
    <cellStyle name="20% - Акцент3 5 2" xfId="205"/>
    <cellStyle name="20% - Акцент3 5 2 2" xfId="2752"/>
    <cellStyle name="20% - Акцент3 5 3" xfId="297"/>
    <cellStyle name="20% - Акцент3 5 3 2" xfId="2844"/>
    <cellStyle name="20% - Акцент3 5 4" xfId="390"/>
    <cellStyle name="20% - Акцент3 5 4 2" xfId="2937"/>
    <cellStyle name="20% - Акцент3 5 5" xfId="480"/>
    <cellStyle name="20% - Акцент3 5 5 2" xfId="3027"/>
    <cellStyle name="20% - Акцент3 5 6" xfId="569"/>
    <cellStyle name="20% - Акцент3 5 6 2" xfId="3116"/>
    <cellStyle name="20% - Акцент3 5 7" xfId="656"/>
    <cellStyle name="20% - Акцент3 5 7 2" xfId="3203"/>
    <cellStyle name="20% - Акцент3 5 8" xfId="748"/>
    <cellStyle name="20% - Акцент3 5 8 2" xfId="3295"/>
    <cellStyle name="20% - Акцент3 5 9" xfId="854"/>
    <cellStyle name="20% - Акцент3 5 9 2" xfId="3401"/>
    <cellStyle name="20% - Акцент3 50" xfId="1580"/>
    <cellStyle name="20% - Акцент3 50 2" xfId="4127"/>
    <cellStyle name="20% - Акцент3 51" xfId="1593"/>
    <cellStyle name="20% - Акцент3 51 2" xfId="4140"/>
    <cellStyle name="20% - Акцент3 52" xfId="1606"/>
    <cellStyle name="20% - Акцент3 52 2" xfId="4153"/>
    <cellStyle name="20% - Акцент3 53" xfId="1620"/>
    <cellStyle name="20% - Акцент3 53 2" xfId="4167"/>
    <cellStyle name="20% - Акцент3 54" xfId="1633"/>
    <cellStyle name="20% - Акцент3 54 2" xfId="4180"/>
    <cellStyle name="20% - Акцент3 55" xfId="1661"/>
    <cellStyle name="20% - Акцент3 55 2" xfId="4208"/>
    <cellStyle name="20% - Акцент3 56" xfId="1655"/>
    <cellStyle name="20% - Акцент3 56 2" xfId="4202"/>
    <cellStyle name="20% - Акцент3 57" xfId="1652"/>
    <cellStyle name="20% - Акцент3 57 2" xfId="4199"/>
    <cellStyle name="20% - Акцент3 58" xfId="1664"/>
    <cellStyle name="20% - Акцент3 58 2" xfId="4211"/>
    <cellStyle name="20% - Акцент3 59" xfId="1677"/>
    <cellStyle name="20% - Акцент3 59 2" xfId="4224"/>
    <cellStyle name="20% - Акцент3 6" xfId="94"/>
    <cellStyle name="20% - Акцент3 6 10" xfId="941"/>
    <cellStyle name="20% - Акцент3 6 10 2" xfId="3488"/>
    <cellStyle name="20% - Акцент3 6 11" xfId="1030"/>
    <cellStyle name="20% - Акцент3 6 11 2" xfId="3577"/>
    <cellStyle name="20% - Акцент3 6 12" xfId="1117"/>
    <cellStyle name="20% - Акцент3 6 12 2" xfId="3664"/>
    <cellStyle name="20% - Акцент3 6 13" xfId="2642"/>
    <cellStyle name="20% - Акцент3 6 2" xfId="202"/>
    <cellStyle name="20% - Акцент3 6 2 2" xfId="2749"/>
    <cellStyle name="20% - Акцент3 6 3" xfId="294"/>
    <cellStyle name="20% - Акцент3 6 3 2" xfId="2841"/>
    <cellStyle name="20% - Акцент3 6 4" xfId="387"/>
    <cellStyle name="20% - Акцент3 6 4 2" xfId="2934"/>
    <cellStyle name="20% - Акцент3 6 5" xfId="477"/>
    <cellStyle name="20% - Акцент3 6 5 2" xfId="3024"/>
    <cellStyle name="20% - Акцент3 6 6" xfId="566"/>
    <cellStyle name="20% - Акцент3 6 6 2" xfId="3113"/>
    <cellStyle name="20% - Акцент3 6 7" xfId="653"/>
    <cellStyle name="20% - Акцент3 6 7 2" xfId="3200"/>
    <cellStyle name="20% - Акцент3 6 8" xfId="745"/>
    <cellStyle name="20% - Акцент3 6 8 2" xfId="3292"/>
    <cellStyle name="20% - Акцент3 6 9" xfId="851"/>
    <cellStyle name="20% - Акцент3 6 9 2" xfId="3398"/>
    <cellStyle name="20% - Акцент3 60" xfId="1690"/>
    <cellStyle name="20% - Акцент3 60 2" xfId="4237"/>
    <cellStyle name="20% - Акцент3 61" xfId="1703"/>
    <cellStyle name="20% - Акцент3 61 2" xfId="4250"/>
    <cellStyle name="20% - Акцент3 62" xfId="1715"/>
    <cellStyle name="20% - Акцент3 62 2" xfId="4262"/>
    <cellStyle name="20% - Акцент3 63" xfId="1760"/>
    <cellStyle name="20% - Акцент3 63 2" xfId="4307"/>
    <cellStyle name="20% - Акцент3 64" xfId="1771"/>
    <cellStyle name="20% - Акцент3 64 2" xfId="4318"/>
    <cellStyle name="20% - Акцент3 65" xfId="1791"/>
    <cellStyle name="20% - Акцент3 65 2" xfId="4338"/>
    <cellStyle name="20% - Акцент3 66" xfId="1786"/>
    <cellStyle name="20% - Акцент3 66 2" xfId="4333"/>
    <cellStyle name="20% - Акцент3 67" xfId="1819"/>
    <cellStyle name="20% - Акцент3 67 2" xfId="4366"/>
    <cellStyle name="20% - Акцент3 68" xfId="1835"/>
    <cellStyle name="20% - Акцент3 68 2" xfId="4382"/>
    <cellStyle name="20% - Акцент3 69" xfId="1849"/>
    <cellStyle name="20% - Акцент3 69 2" xfId="4396"/>
    <cellStyle name="20% - Акцент3 7" xfId="106"/>
    <cellStyle name="20% - Акцент3 7 10" xfId="953"/>
    <cellStyle name="20% - Акцент3 7 10 2" xfId="3500"/>
    <cellStyle name="20% - Акцент3 7 11" xfId="1042"/>
    <cellStyle name="20% - Акцент3 7 11 2" xfId="3589"/>
    <cellStyle name="20% - Акцент3 7 12" xfId="1129"/>
    <cellStyle name="20% - Акцент3 7 12 2" xfId="3676"/>
    <cellStyle name="20% - Акцент3 7 13" xfId="2654"/>
    <cellStyle name="20% - Акцент3 7 2" xfId="214"/>
    <cellStyle name="20% - Акцент3 7 2 2" xfId="2761"/>
    <cellStyle name="20% - Акцент3 7 3" xfId="306"/>
    <cellStyle name="20% - Акцент3 7 3 2" xfId="2853"/>
    <cellStyle name="20% - Акцент3 7 4" xfId="399"/>
    <cellStyle name="20% - Акцент3 7 4 2" xfId="2946"/>
    <cellStyle name="20% - Акцент3 7 5" xfId="489"/>
    <cellStyle name="20% - Акцент3 7 5 2" xfId="3036"/>
    <cellStyle name="20% - Акцент3 7 6" xfId="578"/>
    <cellStyle name="20% - Акцент3 7 6 2" xfId="3125"/>
    <cellStyle name="20% - Акцент3 7 7" xfId="665"/>
    <cellStyle name="20% - Акцент3 7 7 2" xfId="3212"/>
    <cellStyle name="20% - Акцент3 7 8" xfId="757"/>
    <cellStyle name="20% - Акцент3 7 8 2" xfId="3304"/>
    <cellStyle name="20% - Акцент3 7 9" xfId="863"/>
    <cellStyle name="20% - Акцент3 7 9 2" xfId="3410"/>
    <cellStyle name="20% - Акцент3 70" xfId="1844"/>
    <cellStyle name="20% - Акцент3 70 2" xfId="4391"/>
    <cellStyle name="20% - Акцент3 71" xfId="1814"/>
    <cellStyle name="20% - Акцент3 71 2" xfId="4361"/>
    <cellStyle name="20% - Акцент3 72" xfId="1897"/>
    <cellStyle name="20% - Акцент3 72 2" xfId="4444"/>
    <cellStyle name="20% - Акцент3 73" xfId="1891"/>
    <cellStyle name="20% - Акцент3 73 2" xfId="4438"/>
    <cellStyle name="20% - Акцент3 74" xfId="1923"/>
    <cellStyle name="20% - Акцент3 74 2" xfId="4470"/>
    <cellStyle name="20% - Акцент3 75" xfId="1922"/>
    <cellStyle name="20% - Акцент3 75 2" xfId="4469"/>
    <cellStyle name="20% - Акцент3 76" xfId="1895"/>
    <cellStyle name="20% - Акцент3 76 2" xfId="4442"/>
    <cellStyle name="20% - Акцент3 77" xfId="1926"/>
    <cellStyle name="20% - Акцент3 77 2" xfId="4473"/>
    <cellStyle name="20% - Акцент3 78" xfId="1939"/>
    <cellStyle name="20% - Акцент3 78 2" xfId="4486"/>
    <cellStyle name="20% - Акцент3 79" xfId="1951"/>
    <cellStyle name="20% - Акцент3 79 2" xfId="4498"/>
    <cellStyle name="20% - Акцент3 8" xfId="157"/>
    <cellStyle name="20% - Акцент3 8 2" xfId="2704"/>
    <cellStyle name="20% - Акцент3 80" xfId="1998"/>
    <cellStyle name="20% - Акцент3 80 2" xfId="4545"/>
    <cellStyle name="20% - Акцент3 81" xfId="1993"/>
    <cellStyle name="20% - Акцент3 81 2" xfId="4540"/>
    <cellStyle name="20% - Акцент3 82" xfId="2022"/>
    <cellStyle name="20% - Акцент3 82 2" xfId="4569"/>
    <cellStyle name="20% - Акцент3 83" xfId="2034"/>
    <cellStyle name="20% - Акцент3 83 2" xfId="4581"/>
    <cellStyle name="20% - Акцент3 84" xfId="2051"/>
    <cellStyle name="20% - Акцент3 84 2" xfId="4598"/>
    <cellStyle name="20% - Акцент3 85" xfId="2062"/>
    <cellStyle name="20% - Акцент3 85 2" xfId="4609"/>
    <cellStyle name="20% - Акцент3 86" xfId="2076"/>
    <cellStyle name="20% - Акцент3 86 2" xfId="4623"/>
    <cellStyle name="20% - Акцент3 87" xfId="2090"/>
    <cellStyle name="20% - Акцент3 87 2" xfId="4637"/>
    <cellStyle name="20% - Акцент3 88" xfId="2106"/>
    <cellStyle name="20% - Акцент3 88 2" xfId="4653"/>
    <cellStyle name="20% - Акцент3 89" xfId="2117"/>
    <cellStyle name="20% - Акцент3 89 2" xfId="4664"/>
    <cellStyle name="20% - Акцент3 9" xfId="151"/>
    <cellStyle name="20% - Акцент3 9 2" xfId="2698"/>
    <cellStyle name="20% - Акцент3 90" xfId="2140"/>
    <cellStyle name="20% - Акцент3 90 2" xfId="4687"/>
    <cellStyle name="20% - Акцент3 91" xfId="2134"/>
    <cellStyle name="20% - Акцент3 91 2" xfId="4681"/>
    <cellStyle name="20% - Акцент3 92" xfId="2131"/>
    <cellStyle name="20% - Акцент3 92 2" xfId="4678"/>
    <cellStyle name="20% - Акцент3 93" xfId="2172"/>
    <cellStyle name="20% - Акцент3 93 2" xfId="4719"/>
    <cellStyle name="20% - Акцент3 94" xfId="2185"/>
    <cellStyle name="20% - Акцент3 94 2" xfId="4732"/>
    <cellStyle name="20% - Акцент3 95" xfId="2199"/>
    <cellStyle name="20% - Акцент3 95 2" xfId="4746"/>
    <cellStyle name="20% - Акцент3 96" xfId="2215"/>
    <cellStyle name="20% - Акцент3 96 2" xfId="4762"/>
    <cellStyle name="20% - Акцент3 97" xfId="2226"/>
    <cellStyle name="20% - Акцент3 97 2" xfId="4773"/>
    <cellStyle name="20% - Акцент3 98" xfId="2241"/>
    <cellStyle name="20% - Акцент3 98 2" xfId="4788"/>
    <cellStyle name="20% - Акцент3 99" xfId="2254"/>
    <cellStyle name="20% - Акцент3 99 2" xfId="4801"/>
    <cellStyle name="20% - Акцент4" xfId="49" builtinId="42" customBuiltin="1"/>
    <cellStyle name="20% - Акцент4 10" xfId="345"/>
    <cellStyle name="20% - Акцент4 10 2" xfId="2892"/>
    <cellStyle name="20% - Акцент4 100" xfId="2270"/>
    <cellStyle name="20% - Акцент4 100 2" xfId="4817"/>
    <cellStyle name="20% - Акцент4 101" xfId="2289"/>
    <cellStyle name="20% - Акцент4 101 2" xfId="4836"/>
    <cellStyle name="20% - Акцент4 102" xfId="2300"/>
    <cellStyle name="20% - Акцент4 102 2" xfId="4847"/>
    <cellStyle name="20% - Акцент4 103" xfId="2310"/>
    <cellStyle name="20% - Акцент4 103 2" xfId="4857"/>
    <cellStyle name="20% - Акцент4 104" xfId="2323"/>
    <cellStyle name="20% - Акцент4 104 2" xfId="4870"/>
    <cellStyle name="20% - Акцент4 105" xfId="2341"/>
    <cellStyle name="20% - Акцент4 105 2" xfId="4888"/>
    <cellStyle name="20% - Акцент4 106" xfId="2351"/>
    <cellStyle name="20% - Акцент4 106 2" xfId="4898"/>
    <cellStyle name="20% - Акцент4 107" xfId="2363"/>
    <cellStyle name="20% - Акцент4 107 2" xfId="4910"/>
    <cellStyle name="20% - Акцент4 108" xfId="2376"/>
    <cellStyle name="20% - Акцент4 108 2" xfId="4923"/>
    <cellStyle name="20% - Акцент4 109" xfId="2390"/>
    <cellStyle name="20% - Акцент4 109 2" xfId="4937"/>
    <cellStyle name="20% - Акцент4 11" xfId="436"/>
    <cellStyle name="20% - Акцент4 11 2" xfId="2983"/>
    <cellStyle name="20% - Акцент4 110" xfId="2403"/>
    <cellStyle name="20% - Акцент4 110 2" xfId="4950"/>
    <cellStyle name="20% - Акцент4 111" xfId="2416"/>
    <cellStyle name="20% - Акцент4 111 2" xfId="4963"/>
    <cellStyle name="20% - Акцент4 112" xfId="2430"/>
    <cellStyle name="20% - Акцент4 112 2" xfId="4977"/>
    <cellStyle name="20% - Акцент4 113" xfId="2444"/>
    <cellStyle name="20% - Акцент4 113 2" xfId="4991"/>
    <cellStyle name="20% - Акцент4 114" xfId="2457"/>
    <cellStyle name="20% - Акцент4 114 2" xfId="5004"/>
    <cellStyle name="20% - Акцент4 115" xfId="2476"/>
    <cellStyle name="20% - Акцент4 115 2" xfId="5023"/>
    <cellStyle name="20% - Акцент4 116" xfId="2486"/>
    <cellStyle name="20% - Акцент4 116 2" xfId="5033"/>
    <cellStyle name="20% - Акцент4 117" xfId="2497"/>
    <cellStyle name="20% - Акцент4 117 2" xfId="5044"/>
    <cellStyle name="20% - Акцент4 118" xfId="2509"/>
    <cellStyle name="20% - Акцент4 118 2" xfId="5056"/>
    <cellStyle name="20% - Акцент4 119" xfId="2524"/>
    <cellStyle name="20% - Акцент4 119 2" xfId="5071"/>
    <cellStyle name="20% - Акцент4 12" xfId="526"/>
    <cellStyle name="20% - Акцент4 12 2" xfId="3073"/>
    <cellStyle name="20% - Акцент4 120" xfId="2539"/>
    <cellStyle name="20% - Акцент4 120 2" xfId="5086"/>
    <cellStyle name="20% - Акцент4 121" xfId="2551"/>
    <cellStyle name="20% - Акцент4 121 2" xfId="5098"/>
    <cellStyle name="20% - Акцент4 122" xfId="2564"/>
    <cellStyle name="20% - Акцент4 122 2" xfId="5111"/>
    <cellStyle name="20% - Акцент4 123" xfId="2576"/>
    <cellStyle name="20% - Акцент4 123 2" xfId="5123"/>
    <cellStyle name="20% - Акцент4 124" xfId="2587"/>
    <cellStyle name="20% - Акцент4 124 2" xfId="5134"/>
    <cellStyle name="20% - Акцент4 125" xfId="2600"/>
    <cellStyle name="20% - Акцент4 13" xfId="615"/>
    <cellStyle name="20% - Акцент4 13 2" xfId="3162"/>
    <cellStyle name="20% - Акцент4 14" xfId="707"/>
    <cellStyle name="20% - Акцент4 14 2" xfId="3254"/>
    <cellStyle name="20% - Акцент4 15" xfId="810"/>
    <cellStyle name="20% - Акцент4 15 2" xfId="3357"/>
    <cellStyle name="20% - Акцент4 16" xfId="900"/>
    <cellStyle name="20% - Акцент4 16 2" xfId="3447"/>
    <cellStyle name="20% - Акцент4 17" xfId="990"/>
    <cellStyle name="20% - Акцент4 17 2" xfId="3537"/>
    <cellStyle name="20% - Акцент4 18" xfId="1079"/>
    <cellStyle name="20% - Акцент4 18 2" xfId="3626"/>
    <cellStyle name="20% - Акцент4 19" xfId="1173"/>
    <cellStyle name="20% - Акцент4 19 2" xfId="3720"/>
    <cellStyle name="20% - Акцент4 2" xfId="71"/>
    <cellStyle name="20% - Акцент4 2 10" xfId="918"/>
    <cellStyle name="20% - Акцент4 2 10 2" xfId="3465"/>
    <cellStyle name="20% - Акцент4 2 11" xfId="1007"/>
    <cellStyle name="20% - Акцент4 2 11 2" xfId="3554"/>
    <cellStyle name="20% - Акцент4 2 12" xfId="1094"/>
    <cellStyle name="20% - Акцент4 2 12 2" xfId="3641"/>
    <cellStyle name="20% - Акцент4 2 13" xfId="2619"/>
    <cellStyle name="20% - Акцент4 2 2" xfId="179"/>
    <cellStyle name="20% - Акцент4 2 2 2" xfId="2726"/>
    <cellStyle name="20% - Акцент4 2 3" xfId="271"/>
    <cellStyle name="20% - Акцент4 2 3 2" xfId="2818"/>
    <cellStyle name="20% - Акцент4 2 4" xfId="364"/>
    <cellStyle name="20% - Акцент4 2 4 2" xfId="2911"/>
    <cellStyle name="20% - Акцент4 2 5" xfId="454"/>
    <cellStyle name="20% - Акцент4 2 5 2" xfId="3001"/>
    <cellStyle name="20% - Акцент4 2 6" xfId="543"/>
    <cellStyle name="20% - Акцент4 2 6 2" xfId="3090"/>
    <cellStyle name="20% - Акцент4 2 7" xfId="630"/>
    <cellStyle name="20% - Акцент4 2 7 2" xfId="3177"/>
    <cellStyle name="20% - Акцент4 2 8" xfId="722"/>
    <cellStyle name="20% - Акцент4 2 8 2" xfId="3269"/>
    <cellStyle name="20% - Акцент4 2 9" xfId="828"/>
    <cellStyle name="20% - Акцент4 2 9 2" xfId="3375"/>
    <cellStyle name="20% - Акцент4 20" xfId="1186"/>
    <cellStyle name="20% - Акцент4 20 2" xfId="3733"/>
    <cellStyle name="20% - Акцент4 21" xfId="1199"/>
    <cellStyle name="20% - Акцент4 21 2" xfId="3746"/>
    <cellStyle name="20% - Акцент4 22" xfId="1212"/>
    <cellStyle name="20% - Акцент4 22 2" xfId="3759"/>
    <cellStyle name="20% - Акцент4 23" xfId="1225"/>
    <cellStyle name="20% - Акцент4 23 2" xfId="3772"/>
    <cellStyle name="20% - Акцент4 24" xfId="1249"/>
    <cellStyle name="20% - Акцент4 24 2" xfId="3796"/>
    <cellStyle name="20% - Акцент4 25" xfId="1261"/>
    <cellStyle name="20% - Акцент4 25 2" xfId="3808"/>
    <cellStyle name="20% - Акцент4 26" xfId="1271"/>
    <cellStyle name="20% - Акцент4 26 2" xfId="3818"/>
    <cellStyle name="20% - Акцент4 27" xfId="1281"/>
    <cellStyle name="20% - Акцент4 27 2" xfId="3828"/>
    <cellStyle name="20% - Акцент4 28" xfId="1290"/>
    <cellStyle name="20% - Акцент4 28 2" xfId="3837"/>
    <cellStyle name="20% - Акцент4 29" xfId="1303"/>
    <cellStyle name="20% - Акцент4 29 2" xfId="3850"/>
    <cellStyle name="20% - Акцент4 3" xfId="84"/>
    <cellStyle name="20% - Акцент4 3 10" xfId="931"/>
    <cellStyle name="20% - Акцент4 3 10 2" xfId="3478"/>
    <cellStyle name="20% - Акцент4 3 11" xfId="1020"/>
    <cellStyle name="20% - Акцент4 3 11 2" xfId="3567"/>
    <cellStyle name="20% - Акцент4 3 12" xfId="1107"/>
    <cellStyle name="20% - Акцент4 3 12 2" xfId="3654"/>
    <cellStyle name="20% - Акцент4 3 13" xfId="2632"/>
    <cellStyle name="20% - Акцент4 3 2" xfId="192"/>
    <cellStyle name="20% - Акцент4 3 2 2" xfId="2739"/>
    <cellStyle name="20% - Акцент4 3 3" xfId="284"/>
    <cellStyle name="20% - Акцент4 3 3 2" xfId="2831"/>
    <cellStyle name="20% - Акцент4 3 4" xfId="377"/>
    <cellStyle name="20% - Акцент4 3 4 2" xfId="2924"/>
    <cellStyle name="20% - Акцент4 3 5" xfId="467"/>
    <cellStyle name="20% - Акцент4 3 5 2" xfId="3014"/>
    <cellStyle name="20% - Акцент4 3 6" xfId="556"/>
    <cellStyle name="20% - Акцент4 3 6 2" xfId="3103"/>
    <cellStyle name="20% - Акцент4 3 7" xfId="643"/>
    <cellStyle name="20% - Акцент4 3 7 2" xfId="3190"/>
    <cellStyle name="20% - Акцент4 3 8" xfId="735"/>
    <cellStyle name="20% - Акцент4 3 8 2" xfId="3282"/>
    <cellStyle name="20% - Акцент4 3 9" xfId="841"/>
    <cellStyle name="20% - Акцент4 3 9 2" xfId="3388"/>
    <cellStyle name="20% - Акцент4 30" xfId="1316"/>
    <cellStyle name="20% - Акцент4 30 2" xfId="3863"/>
    <cellStyle name="20% - Акцент4 31" xfId="1330"/>
    <cellStyle name="20% - Акцент4 31 2" xfId="3877"/>
    <cellStyle name="20% - Акцент4 32" xfId="1342"/>
    <cellStyle name="20% - Акцент4 32 2" xfId="3889"/>
    <cellStyle name="20% - Акцент4 33" xfId="1356"/>
    <cellStyle name="20% - Акцент4 33 2" xfId="3903"/>
    <cellStyle name="20% - Акцент4 34" xfId="1368"/>
    <cellStyle name="20% - Акцент4 34 2" xfId="3915"/>
    <cellStyle name="20% - Акцент4 35" xfId="1382"/>
    <cellStyle name="20% - Акцент4 35 2" xfId="3929"/>
    <cellStyle name="20% - Акцент4 36" xfId="1395"/>
    <cellStyle name="20% - Акцент4 36 2" xfId="3942"/>
    <cellStyle name="20% - Акцент4 37" xfId="1408"/>
    <cellStyle name="20% - Акцент4 37 2" xfId="3955"/>
    <cellStyle name="20% - Акцент4 38" xfId="1421"/>
    <cellStyle name="20% - Акцент4 38 2" xfId="3968"/>
    <cellStyle name="20% - Акцент4 39" xfId="1434"/>
    <cellStyle name="20% - Акцент4 39 2" xfId="3981"/>
    <cellStyle name="20% - Акцент4 4" xfId="107"/>
    <cellStyle name="20% - Акцент4 4 10" xfId="954"/>
    <cellStyle name="20% - Акцент4 4 10 2" xfId="3501"/>
    <cellStyle name="20% - Акцент4 4 11" xfId="1043"/>
    <cellStyle name="20% - Акцент4 4 11 2" xfId="3590"/>
    <cellStyle name="20% - Акцент4 4 12" xfId="1130"/>
    <cellStyle name="20% - Акцент4 4 12 2" xfId="3677"/>
    <cellStyle name="20% - Акцент4 4 13" xfId="2655"/>
    <cellStyle name="20% - Акцент4 4 2" xfId="215"/>
    <cellStyle name="20% - Акцент4 4 2 2" xfId="2762"/>
    <cellStyle name="20% - Акцент4 4 3" xfId="307"/>
    <cellStyle name="20% - Акцент4 4 3 2" xfId="2854"/>
    <cellStyle name="20% - Акцент4 4 4" xfId="400"/>
    <cellStyle name="20% - Акцент4 4 4 2" xfId="2947"/>
    <cellStyle name="20% - Акцент4 4 5" xfId="490"/>
    <cellStyle name="20% - Акцент4 4 5 2" xfId="3037"/>
    <cellStyle name="20% - Акцент4 4 6" xfId="579"/>
    <cellStyle name="20% - Акцент4 4 6 2" xfId="3126"/>
    <cellStyle name="20% - Акцент4 4 7" xfId="666"/>
    <cellStyle name="20% - Акцент4 4 7 2" xfId="3213"/>
    <cellStyle name="20% - Акцент4 4 8" xfId="758"/>
    <cellStyle name="20% - Акцент4 4 8 2" xfId="3305"/>
    <cellStyle name="20% - Акцент4 4 9" xfId="864"/>
    <cellStyle name="20% - Акцент4 4 9 2" xfId="3411"/>
    <cellStyle name="20% - Акцент4 40" xfId="1447"/>
    <cellStyle name="20% - Акцент4 40 2" xfId="3994"/>
    <cellStyle name="20% - Акцент4 41" xfId="1460"/>
    <cellStyle name="20% - Акцент4 41 2" xfId="4007"/>
    <cellStyle name="20% - Акцент4 42" xfId="1472"/>
    <cellStyle name="20% - Акцент4 42 2" xfId="4019"/>
    <cellStyle name="20% - Акцент4 43" xfId="1485"/>
    <cellStyle name="20% - Акцент4 43 2" xfId="4032"/>
    <cellStyle name="20% - Акцент4 44" xfId="1498"/>
    <cellStyle name="20% - Акцент4 44 2" xfId="4045"/>
    <cellStyle name="20% - Акцент4 45" xfId="1515"/>
    <cellStyle name="20% - Акцент4 45 2" xfId="4062"/>
    <cellStyle name="20% - Акцент4 46" xfId="1531"/>
    <cellStyle name="20% - Акцент4 46 2" xfId="4078"/>
    <cellStyle name="20% - Акцент4 47" xfId="1543"/>
    <cellStyle name="20% - Акцент4 47 2" xfId="4090"/>
    <cellStyle name="20% - Акцент4 48" xfId="1554"/>
    <cellStyle name="20% - Акцент4 48 2" xfId="4101"/>
    <cellStyle name="20% - Акцент4 49" xfId="1572"/>
    <cellStyle name="20% - Акцент4 49 2" xfId="4119"/>
    <cellStyle name="20% - Акцент4 5" xfId="117"/>
    <cellStyle name="20% - Акцент4 5 10" xfId="964"/>
    <cellStyle name="20% - Акцент4 5 10 2" xfId="3511"/>
    <cellStyle name="20% - Акцент4 5 11" xfId="1053"/>
    <cellStyle name="20% - Акцент4 5 11 2" xfId="3600"/>
    <cellStyle name="20% - Акцент4 5 12" xfId="1140"/>
    <cellStyle name="20% - Акцент4 5 12 2" xfId="3687"/>
    <cellStyle name="20% - Акцент4 5 13" xfId="2665"/>
    <cellStyle name="20% - Акцент4 5 2" xfId="225"/>
    <cellStyle name="20% - Акцент4 5 2 2" xfId="2772"/>
    <cellStyle name="20% - Акцент4 5 3" xfId="317"/>
    <cellStyle name="20% - Акцент4 5 3 2" xfId="2864"/>
    <cellStyle name="20% - Акцент4 5 4" xfId="410"/>
    <cellStyle name="20% - Акцент4 5 4 2" xfId="2957"/>
    <cellStyle name="20% - Акцент4 5 5" xfId="500"/>
    <cellStyle name="20% - Акцент4 5 5 2" xfId="3047"/>
    <cellStyle name="20% - Акцент4 5 6" xfId="589"/>
    <cellStyle name="20% - Акцент4 5 6 2" xfId="3136"/>
    <cellStyle name="20% - Акцент4 5 7" xfId="676"/>
    <cellStyle name="20% - Акцент4 5 7 2" xfId="3223"/>
    <cellStyle name="20% - Акцент4 5 8" xfId="768"/>
    <cellStyle name="20% - Акцент4 5 8 2" xfId="3315"/>
    <cellStyle name="20% - Акцент4 5 9" xfId="874"/>
    <cellStyle name="20% - Акцент4 5 9 2" xfId="3421"/>
    <cellStyle name="20% - Акцент4 50" xfId="1582"/>
    <cellStyle name="20% - Акцент4 50 2" xfId="4129"/>
    <cellStyle name="20% - Акцент4 51" xfId="1595"/>
    <cellStyle name="20% - Акцент4 51 2" xfId="4142"/>
    <cellStyle name="20% - Акцент4 52" xfId="1609"/>
    <cellStyle name="20% - Акцент4 52 2" xfId="4156"/>
    <cellStyle name="20% - Акцент4 53" xfId="1623"/>
    <cellStyle name="20% - Акцент4 53 2" xfId="4170"/>
    <cellStyle name="20% - Акцент4 54" xfId="1635"/>
    <cellStyle name="20% - Акцент4 54 2" xfId="4182"/>
    <cellStyle name="20% - Акцент4 55" xfId="1665"/>
    <cellStyle name="20% - Акцент4 55 2" xfId="4212"/>
    <cellStyle name="20% - Акцент4 56" xfId="1678"/>
    <cellStyle name="20% - Акцент4 56 2" xfId="4225"/>
    <cellStyle name="20% - Акцент4 57" xfId="1691"/>
    <cellStyle name="20% - Акцент4 57 2" xfId="4238"/>
    <cellStyle name="20% - Акцент4 58" xfId="1704"/>
    <cellStyle name="20% - Акцент4 58 2" xfId="4251"/>
    <cellStyle name="20% - Акцент4 59" xfId="1716"/>
    <cellStyle name="20% - Акцент4 59 2" xfId="4263"/>
    <cellStyle name="20% - Акцент4 6" xfId="127"/>
    <cellStyle name="20% - Акцент4 6 10" xfId="974"/>
    <cellStyle name="20% - Акцент4 6 10 2" xfId="3521"/>
    <cellStyle name="20% - Акцент4 6 11" xfId="1063"/>
    <cellStyle name="20% - Акцент4 6 11 2" xfId="3610"/>
    <cellStyle name="20% - Акцент4 6 12" xfId="1150"/>
    <cellStyle name="20% - Акцент4 6 12 2" xfId="3697"/>
    <cellStyle name="20% - Акцент4 6 13" xfId="2675"/>
    <cellStyle name="20% - Акцент4 6 2" xfId="235"/>
    <cellStyle name="20% - Акцент4 6 2 2" xfId="2782"/>
    <cellStyle name="20% - Акцент4 6 3" xfId="327"/>
    <cellStyle name="20% - Акцент4 6 3 2" xfId="2874"/>
    <cellStyle name="20% - Акцент4 6 4" xfId="420"/>
    <cellStyle name="20% - Акцент4 6 4 2" xfId="2967"/>
    <cellStyle name="20% - Акцент4 6 5" xfId="510"/>
    <cellStyle name="20% - Акцент4 6 5 2" xfId="3057"/>
    <cellStyle name="20% - Акцент4 6 6" xfId="599"/>
    <cellStyle name="20% - Акцент4 6 6 2" xfId="3146"/>
    <cellStyle name="20% - Акцент4 6 7" xfId="686"/>
    <cellStyle name="20% - Акцент4 6 7 2" xfId="3233"/>
    <cellStyle name="20% - Акцент4 6 8" xfId="778"/>
    <cellStyle name="20% - Акцент4 6 8 2" xfId="3325"/>
    <cellStyle name="20% - Акцент4 6 9" xfId="884"/>
    <cellStyle name="20% - Акцент4 6 9 2" xfId="3431"/>
    <cellStyle name="20% - Акцент4 60" xfId="1726"/>
    <cellStyle name="20% - Акцент4 60 2" xfId="4273"/>
    <cellStyle name="20% - Акцент4 61" xfId="1736"/>
    <cellStyle name="20% - Акцент4 61 2" xfId="4283"/>
    <cellStyle name="20% - Акцент4 62" xfId="1747"/>
    <cellStyle name="20% - Акцент4 62 2" xfId="4294"/>
    <cellStyle name="20% - Акцент4 63" xfId="1762"/>
    <cellStyle name="20% - Акцент4 63 2" xfId="4309"/>
    <cellStyle name="20% - Акцент4 64" xfId="1773"/>
    <cellStyle name="20% - Акцент4 64 2" xfId="4320"/>
    <cellStyle name="20% - Акцент4 65" xfId="1794"/>
    <cellStyle name="20% - Акцент4 65 2" xfId="4341"/>
    <cellStyle name="20% - Акцент4 66" xfId="1803"/>
    <cellStyle name="20% - Акцент4 66 2" xfId="4350"/>
    <cellStyle name="20% - Акцент4 67" xfId="1823"/>
    <cellStyle name="20% - Акцент4 67 2" xfId="4370"/>
    <cellStyle name="20% - Акцент4 68" xfId="1838"/>
    <cellStyle name="20% - Акцент4 68 2" xfId="4385"/>
    <cellStyle name="20% - Акцент4 69" xfId="1851"/>
    <cellStyle name="20% - Акцент4 69 2" xfId="4398"/>
    <cellStyle name="20% - Акцент4 7" xfId="136"/>
    <cellStyle name="20% - Акцент4 7 10" xfId="983"/>
    <cellStyle name="20% - Акцент4 7 10 2" xfId="3530"/>
    <cellStyle name="20% - Акцент4 7 11" xfId="1072"/>
    <cellStyle name="20% - Акцент4 7 11 2" xfId="3619"/>
    <cellStyle name="20% - Акцент4 7 12" xfId="1159"/>
    <cellStyle name="20% - Акцент4 7 12 2" xfId="3706"/>
    <cellStyle name="20% - Акцент4 7 13" xfId="2684"/>
    <cellStyle name="20% - Акцент4 7 2" xfId="244"/>
    <cellStyle name="20% - Акцент4 7 2 2" xfId="2791"/>
    <cellStyle name="20% - Акцент4 7 3" xfId="336"/>
    <cellStyle name="20% - Акцент4 7 3 2" xfId="2883"/>
    <cellStyle name="20% - Акцент4 7 4" xfId="429"/>
    <cellStyle name="20% - Акцент4 7 4 2" xfId="2976"/>
    <cellStyle name="20% - Акцент4 7 5" xfId="519"/>
    <cellStyle name="20% - Акцент4 7 5 2" xfId="3066"/>
    <cellStyle name="20% - Акцент4 7 6" xfId="608"/>
    <cellStyle name="20% - Акцент4 7 6 2" xfId="3155"/>
    <cellStyle name="20% - Акцент4 7 7" xfId="695"/>
    <cellStyle name="20% - Акцент4 7 7 2" xfId="3242"/>
    <cellStyle name="20% - Акцент4 7 8" xfId="787"/>
    <cellStyle name="20% - Акцент4 7 8 2" xfId="3334"/>
    <cellStyle name="20% - Акцент4 7 9" xfId="893"/>
    <cellStyle name="20% - Акцент4 7 9 2" xfId="3440"/>
    <cellStyle name="20% - Акцент4 70" xfId="1861"/>
    <cellStyle name="20% - Акцент4 70 2" xfId="4408"/>
    <cellStyle name="20% - Акцент4 71" xfId="1870"/>
    <cellStyle name="20% - Акцент4 71 2" xfId="4417"/>
    <cellStyle name="20% - Акцент4 72" xfId="1901"/>
    <cellStyle name="20% - Акцент4 72 2" xfId="4448"/>
    <cellStyle name="20% - Акцент4 73" xfId="1913"/>
    <cellStyle name="20% - Акцент4 73 2" xfId="4460"/>
    <cellStyle name="20% - Акцент4 74" xfId="1927"/>
    <cellStyle name="20% - Акцент4 74 2" xfId="4474"/>
    <cellStyle name="20% - Акцент4 75" xfId="1940"/>
    <cellStyle name="20% - Акцент4 75 2" xfId="4487"/>
    <cellStyle name="20% - Акцент4 76" xfId="1952"/>
    <cellStyle name="20% - Акцент4 76 2" xfId="4499"/>
    <cellStyle name="20% - Акцент4 77" xfId="1962"/>
    <cellStyle name="20% - Акцент4 77 2" xfId="4509"/>
    <cellStyle name="20% - Акцент4 78" xfId="1972"/>
    <cellStyle name="20% - Акцент4 78 2" xfId="4519"/>
    <cellStyle name="20% - Акцент4 79" xfId="1981"/>
    <cellStyle name="20% - Акцент4 79 2" xfId="4528"/>
    <cellStyle name="20% - Акцент4 8" xfId="161"/>
    <cellStyle name="20% - Акцент4 8 2" xfId="2708"/>
    <cellStyle name="20% - Акцент4 80" xfId="2000"/>
    <cellStyle name="20% - Акцент4 80 2" xfId="4547"/>
    <cellStyle name="20% - Акцент4 81" xfId="2009"/>
    <cellStyle name="20% - Акцент4 81 2" xfId="4556"/>
    <cellStyle name="20% - Акцент4 82" xfId="2024"/>
    <cellStyle name="20% - Акцент4 82 2" xfId="4571"/>
    <cellStyle name="20% - Акцент4 83" xfId="2036"/>
    <cellStyle name="20% - Акцент4 83 2" xfId="4583"/>
    <cellStyle name="20% - Акцент4 84" xfId="2054"/>
    <cellStyle name="20% - Акцент4 84 2" xfId="4601"/>
    <cellStyle name="20% - Акцент4 85" xfId="2064"/>
    <cellStyle name="20% - Акцент4 85 2" xfId="4611"/>
    <cellStyle name="20% - Акцент4 86" xfId="2078"/>
    <cellStyle name="20% - Акцент4 86 2" xfId="4625"/>
    <cellStyle name="20% - Акцент4 87" xfId="2092"/>
    <cellStyle name="20% - Акцент4 87 2" xfId="4639"/>
    <cellStyle name="20% - Акцент4 88" xfId="2109"/>
    <cellStyle name="20% - Акцент4 88 2" xfId="4656"/>
    <cellStyle name="20% - Акцент4 89" xfId="2119"/>
    <cellStyle name="20% - Акцент4 89 2" xfId="4666"/>
    <cellStyle name="20% - Акцент4 9" xfId="253"/>
    <cellStyle name="20% - Акцент4 9 2" xfId="2800"/>
    <cellStyle name="20% - Акцент4 90" xfId="2142"/>
    <cellStyle name="20% - Акцент4 90 2" xfId="4689"/>
    <cellStyle name="20% - Акцент4 91" xfId="2152"/>
    <cellStyle name="20% - Акцент4 91 2" xfId="4699"/>
    <cellStyle name="20% - Акцент4 92" xfId="2161"/>
    <cellStyle name="20% - Акцент4 92 2" xfId="4708"/>
    <cellStyle name="20% - Акцент4 93" xfId="2174"/>
    <cellStyle name="20% - Акцент4 93 2" xfId="4721"/>
    <cellStyle name="20% - Акцент4 94" xfId="2187"/>
    <cellStyle name="20% - Акцент4 94 2" xfId="4734"/>
    <cellStyle name="20% - Акцент4 95" xfId="2201"/>
    <cellStyle name="20% - Акцент4 95 2" xfId="4748"/>
    <cellStyle name="20% - Акцент4 96" xfId="2218"/>
    <cellStyle name="20% - Акцент4 96 2" xfId="4765"/>
    <cellStyle name="20% - Акцент4 97" xfId="2228"/>
    <cellStyle name="20% - Акцент4 97 2" xfId="4775"/>
    <cellStyle name="20% - Акцент4 98" xfId="2243"/>
    <cellStyle name="20% - Акцент4 98 2" xfId="4790"/>
    <cellStyle name="20% - Акцент4 99" xfId="2256"/>
    <cellStyle name="20% - Акцент4 99 2" xfId="4803"/>
    <cellStyle name="20% - Акцент5" xfId="53" builtinId="46" customBuiltin="1"/>
    <cellStyle name="20% - Акцент5 10" xfId="349"/>
    <cellStyle name="20% - Акцент5 10 2" xfId="2896"/>
    <cellStyle name="20% - Акцент5 100" xfId="2272"/>
    <cellStyle name="20% - Акцент5 100 2" xfId="4819"/>
    <cellStyle name="20% - Акцент5 101" xfId="2292"/>
    <cellStyle name="20% - Акцент5 101 2" xfId="4839"/>
    <cellStyle name="20% - Акцент5 102" xfId="2303"/>
    <cellStyle name="20% - Акцент5 102 2" xfId="4850"/>
    <cellStyle name="20% - Акцент5 103" xfId="2312"/>
    <cellStyle name="20% - Акцент5 103 2" xfId="4859"/>
    <cellStyle name="20% - Акцент5 104" xfId="2325"/>
    <cellStyle name="20% - Акцент5 104 2" xfId="4872"/>
    <cellStyle name="20% - Акцент5 105" xfId="2343"/>
    <cellStyle name="20% - Акцент5 105 2" xfId="4890"/>
    <cellStyle name="20% - Акцент5 106" xfId="2353"/>
    <cellStyle name="20% - Акцент5 106 2" xfId="4900"/>
    <cellStyle name="20% - Акцент5 107" xfId="2365"/>
    <cellStyle name="20% - Акцент5 107 2" xfId="4912"/>
    <cellStyle name="20% - Акцент5 108" xfId="2378"/>
    <cellStyle name="20% - Акцент5 108 2" xfId="4925"/>
    <cellStyle name="20% - Акцент5 109" xfId="2392"/>
    <cellStyle name="20% - Акцент5 109 2" xfId="4939"/>
    <cellStyle name="20% - Акцент5 11" xfId="439"/>
    <cellStyle name="20% - Акцент5 11 2" xfId="2986"/>
    <cellStyle name="20% - Акцент5 110" xfId="2405"/>
    <cellStyle name="20% - Акцент5 110 2" xfId="4952"/>
    <cellStyle name="20% - Акцент5 111" xfId="2418"/>
    <cellStyle name="20% - Акцент5 111 2" xfId="4965"/>
    <cellStyle name="20% - Акцент5 112" xfId="2432"/>
    <cellStyle name="20% - Акцент5 112 2" xfId="4979"/>
    <cellStyle name="20% - Акцент5 113" xfId="2446"/>
    <cellStyle name="20% - Акцент5 113 2" xfId="4993"/>
    <cellStyle name="20% - Акцент5 114" xfId="2460"/>
    <cellStyle name="20% - Акцент5 114 2" xfId="5007"/>
    <cellStyle name="20% - Акцент5 115" xfId="2479"/>
    <cellStyle name="20% - Акцент5 115 2" xfId="5026"/>
    <cellStyle name="20% - Акцент5 116" xfId="2489"/>
    <cellStyle name="20% - Акцент5 116 2" xfId="5036"/>
    <cellStyle name="20% - Акцент5 117" xfId="2499"/>
    <cellStyle name="20% - Акцент5 117 2" xfId="5046"/>
    <cellStyle name="20% - Акцент5 118" xfId="2511"/>
    <cellStyle name="20% - Акцент5 118 2" xfId="5058"/>
    <cellStyle name="20% - Акцент5 119" xfId="2526"/>
    <cellStyle name="20% - Акцент5 119 2" xfId="5073"/>
    <cellStyle name="20% - Акцент5 12" xfId="529"/>
    <cellStyle name="20% - Акцент5 12 2" xfId="3076"/>
    <cellStyle name="20% - Акцент5 120" xfId="2541"/>
    <cellStyle name="20% - Акцент5 120 2" xfId="5088"/>
    <cellStyle name="20% - Акцент5 121" xfId="2554"/>
    <cellStyle name="20% - Акцент5 121 2" xfId="5101"/>
    <cellStyle name="20% - Акцент5 122" xfId="2567"/>
    <cellStyle name="20% - Акцент5 122 2" xfId="5114"/>
    <cellStyle name="20% - Акцент5 123" xfId="2579"/>
    <cellStyle name="20% - Акцент5 123 2" xfId="5126"/>
    <cellStyle name="20% - Акцент5 124" xfId="2589"/>
    <cellStyle name="20% - Акцент5 124 2" xfId="5136"/>
    <cellStyle name="20% - Акцент5 125" xfId="2602"/>
    <cellStyle name="20% - Акцент5 13" xfId="617"/>
    <cellStyle name="20% - Акцент5 13 2" xfId="3164"/>
    <cellStyle name="20% - Акцент5 14" xfId="709"/>
    <cellStyle name="20% - Акцент5 14 2" xfId="3256"/>
    <cellStyle name="20% - Акцент5 15" xfId="813"/>
    <cellStyle name="20% - Акцент5 15 2" xfId="3360"/>
    <cellStyle name="20% - Акцент5 16" xfId="903"/>
    <cellStyle name="20% - Акцент5 16 2" xfId="3450"/>
    <cellStyle name="20% - Акцент5 17" xfId="993"/>
    <cellStyle name="20% - Акцент5 17 2" xfId="3540"/>
    <cellStyle name="20% - Акцент5 18" xfId="1081"/>
    <cellStyle name="20% - Акцент5 18 2" xfId="3628"/>
    <cellStyle name="20% - Акцент5 19" xfId="1175"/>
    <cellStyle name="20% - Акцент5 19 2" xfId="3722"/>
    <cellStyle name="20% - Акцент5 2" xfId="73"/>
    <cellStyle name="20% - Акцент5 2 10" xfId="920"/>
    <cellStyle name="20% - Акцент5 2 10 2" xfId="3467"/>
    <cellStyle name="20% - Акцент5 2 11" xfId="1009"/>
    <cellStyle name="20% - Акцент5 2 11 2" xfId="3556"/>
    <cellStyle name="20% - Акцент5 2 12" xfId="1096"/>
    <cellStyle name="20% - Акцент5 2 12 2" xfId="3643"/>
    <cellStyle name="20% - Акцент5 2 13" xfId="2621"/>
    <cellStyle name="20% - Акцент5 2 2" xfId="181"/>
    <cellStyle name="20% - Акцент5 2 2 2" xfId="2728"/>
    <cellStyle name="20% - Акцент5 2 3" xfId="273"/>
    <cellStyle name="20% - Акцент5 2 3 2" xfId="2820"/>
    <cellStyle name="20% - Акцент5 2 4" xfId="366"/>
    <cellStyle name="20% - Акцент5 2 4 2" xfId="2913"/>
    <cellStyle name="20% - Акцент5 2 5" xfId="456"/>
    <cellStyle name="20% - Акцент5 2 5 2" xfId="3003"/>
    <cellStyle name="20% - Акцент5 2 6" xfId="545"/>
    <cellStyle name="20% - Акцент5 2 6 2" xfId="3092"/>
    <cellStyle name="20% - Акцент5 2 7" xfId="632"/>
    <cellStyle name="20% - Акцент5 2 7 2" xfId="3179"/>
    <cellStyle name="20% - Акцент5 2 8" xfId="724"/>
    <cellStyle name="20% - Акцент5 2 8 2" xfId="3271"/>
    <cellStyle name="20% - Акцент5 2 9" xfId="830"/>
    <cellStyle name="20% - Акцент5 2 9 2" xfId="3377"/>
    <cellStyle name="20% - Акцент5 20" xfId="1188"/>
    <cellStyle name="20% - Акцент5 20 2" xfId="3735"/>
    <cellStyle name="20% - Акцент5 21" xfId="1201"/>
    <cellStyle name="20% - Акцент5 21 2" xfId="3748"/>
    <cellStyle name="20% - Акцент5 22" xfId="1214"/>
    <cellStyle name="20% - Акцент5 22 2" xfId="3761"/>
    <cellStyle name="20% - Акцент5 23" xfId="1227"/>
    <cellStyle name="20% - Акцент5 23 2" xfId="3774"/>
    <cellStyle name="20% - Акцент5 24" xfId="1252"/>
    <cellStyle name="20% - Акцент5 24 2" xfId="3799"/>
    <cellStyle name="20% - Акцент5 25" xfId="1264"/>
    <cellStyle name="20% - Акцент5 25 2" xfId="3811"/>
    <cellStyle name="20% - Акцент5 26" xfId="1274"/>
    <cellStyle name="20% - Акцент5 26 2" xfId="3821"/>
    <cellStyle name="20% - Акцент5 27" xfId="1284"/>
    <cellStyle name="20% - Акцент5 27 2" xfId="3831"/>
    <cellStyle name="20% - Акцент5 28" xfId="1292"/>
    <cellStyle name="20% - Акцент5 28 2" xfId="3839"/>
    <cellStyle name="20% - Акцент5 29" xfId="1305"/>
    <cellStyle name="20% - Акцент5 29 2" xfId="3852"/>
    <cellStyle name="20% - Акцент5 3" xfId="86"/>
    <cellStyle name="20% - Акцент5 3 10" xfId="933"/>
    <cellStyle name="20% - Акцент5 3 10 2" xfId="3480"/>
    <cellStyle name="20% - Акцент5 3 11" xfId="1022"/>
    <cellStyle name="20% - Акцент5 3 11 2" xfId="3569"/>
    <cellStyle name="20% - Акцент5 3 12" xfId="1109"/>
    <cellStyle name="20% - Акцент5 3 12 2" xfId="3656"/>
    <cellStyle name="20% - Акцент5 3 13" xfId="2634"/>
    <cellStyle name="20% - Акцент5 3 2" xfId="194"/>
    <cellStyle name="20% - Акцент5 3 2 2" xfId="2741"/>
    <cellStyle name="20% - Акцент5 3 3" xfId="286"/>
    <cellStyle name="20% - Акцент5 3 3 2" xfId="2833"/>
    <cellStyle name="20% - Акцент5 3 4" xfId="379"/>
    <cellStyle name="20% - Акцент5 3 4 2" xfId="2926"/>
    <cellStyle name="20% - Акцент5 3 5" xfId="469"/>
    <cellStyle name="20% - Акцент5 3 5 2" xfId="3016"/>
    <cellStyle name="20% - Акцент5 3 6" xfId="558"/>
    <cellStyle name="20% - Акцент5 3 6 2" xfId="3105"/>
    <cellStyle name="20% - Акцент5 3 7" xfId="645"/>
    <cellStyle name="20% - Акцент5 3 7 2" xfId="3192"/>
    <cellStyle name="20% - Акцент5 3 8" xfId="737"/>
    <cellStyle name="20% - Акцент5 3 8 2" xfId="3284"/>
    <cellStyle name="20% - Акцент5 3 9" xfId="843"/>
    <cellStyle name="20% - Акцент5 3 9 2" xfId="3390"/>
    <cellStyle name="20% - Акцент5 30" xfId="1318"/>
    <cellStyle name="20% - Акцент5 30 2" xfId="3865"/>
    <cellStyle name="20% - Акцент5 31" xfId="1332"/>
    <cellStyle name="20% - Акцент5 31 2" xfId="3879"/>
    <cellStyle name="20% - Акцент5 32" xfId="1344"/>
    <cellStyle name="20% - Акцент5 32 2" xfId="3891"/>
    <cellStyle name="20% - Акцент5 33" xfId="1358"/>
    <cellStyle name="20% - Акцент5 33 2" xfId="3905"/>
    <cellStyle name="20% - Акцент5 34" xfId="1370"/>
    <cellStyle name="20% - Акцент5 34 2" xfId="3917"/>
    <cellStyle name="20% - Акцент5 35" xfId="1384"/>
    <cellStyle name="20% - Акцент5 35 2" xfId="3931"/>
    <cellStyle name="20% - Акцент5 36" xfId="1397"/>
    <cellStyle name="20% - Акцент5 36 2" xfId="3944"/>
    <cellStyle name="20% - Акцент5 37" xfId="1410"/>
    <cellStyle name="20% - Акцент5 37 2" xfId="3957"/>
    <cellStyle name="20% - Акцент5 38" xfId="1423"/>
    <cellStyle name="20% - Акцент5 38 2" xfId="3970"/>
    <cellStyle name="20% - Акцент5 39" xfId="1436"/>
    <cellStyle name="20% - Акцент5 39 2" xfId="3983"/>
    <cellStyle name="20% - Акцент5 4" xfId="110"/>
    <cellStyle name="20% - Акцент5 4 10" xfId="957"/>
    <cellStyle name="20% - Акцент5 4 10 2" xfId="3504"/>
    <cellStyle name="20% - Акцент5 4 11" xfId="1046"/>
    <cellStyle name="20% - Акцент5 4 11 2" xfId="3593"/>
    <cellStyle name="20% - Акцент5 4 12" xfId="1133"/>
    <cellStyle name="20% - Акцент5 4 12 2" xfId="3680"/>
    <cellStyle name="20% - Акцент5 4 13" xfId="2658"/>
    <cellStyle name="20% - Акцент5 4 2" xfId="218"/>
    <cellStyle name="20% - Акцент5 4 2 2" xfId="2765"/>
    <cellStyle name="20% - Акцент5 4 3" xfId="310"/>
    <cellStyle name="20% - Акцент5 4 3 2" xfId="2857"/>
    <cellStyle name="20% - Акцент5 4 4" xfId="403"/>
    <cellStyle name="20% - Акцент5 4 4 2" xfId="2950"/>
    <cellStyle name="20% - Акцент5 4 5" xfId="493"/>
    <cellStyle name="20% - Акцент5 4 5 2" xfId="3040"/>
    <cellStyle name="20% - Акцент5 4 6" xfId="582"/>
    <cellStyle name="20% - Акцент5 4 6 2" xfId="3129"/>
    <cellStyle name="20% - Акцент5 4 7" xfId="669"/>
    <cellStyle name="20% - Акцент5 4 7 2" xfId="3216"/>
    <cellStyle name="20% - Акцент5 4 8" xfId="761"/>
    <cellStyle name="20% - Акцент5 4 8 2" xfId="3308"/>
    <cellStyle name="20% - Акцент5 4 9" xfId="867"/>
    <cellStyle name="20% - Акцент5 4 9 2" xfId="3414"/>
    <cellStyle name="20% - Акцент5 40" xfId="1449"/>
    <cellStyle name="20% - Акцент5 40 2" xfId="3996"/>
    <cellStyle name="20% - Акцент5 41" xfId="1462"/>
    <cellStyle name="20% - Акцент5 41 2" xfId="4009"/>
    <cellStyle name="20% - Акцент5 42" xfId="1474"/>
    <cellStyle name="20% - Акцент5 42 2" xfId="4021"/>
    <cellStyle name="20% - Акцент5 43" xfId="1487"/>
    <cellStyle name="20% - Акцент5 43 2" xfId="4034"/>
    <cellStyle name="20% - Акцент5 44" xfId="1500"/>
    <cellStyle name="20% - Акцент5 44 2" xfId="4047"/>
    <cellStyle name="20% - Акцент5 45" xfId="1518"/>
    <cellStyle name="20% - Акцент5 45 2" xfId="4065"/>
    <cellStyle name="20% - Акцент5 46" xfId="1534"/>
    <cellStyle name="20% - Акцент5 46 2" xfId="4081"/>
    <cellStyle name="20% - Акцент5 47" xfId="1546"/>
    <cellStyle name="20% - Акцент5 47 2" xfId="4093"/>
    <cellStyle name="20% - Акцент5 48" xfId="1556"/>
    <cellStyle name="20% - Акцент5 48 2" xfId="4103"/>
    <cellStyle name="20% - Акцент5 49" xfId="1575"/>
    <cellStyle name="20% - Акцент5 49 2" xfId="4122"/>
    <cellStyle name="20% - Акцент5 5" xfId="120"/>
    <cellStyle name="20% - Акцент5 5 10" xfId="967"/>
    <cellStyle name="20% - Акцент5 5 10 2" xfId="3514"/>
    <cellStyle name="20% - Акцент5 5 11" xfId="1056"/>
    <cellStyle name="20% - Акцент5 5 11 2" xfId="3603"/>
    <cellStyle name="20% - Акцент5 5 12" xfId="1143"/>
    <cellStyle name="20% - Акцент5 5 12 2" xfId="3690"/>
    <cellStyle name="20% - Акцент5 5 13" xfId="2668"/>
    <cellStyle name="20% - Акцент5 5 2" xfId="228"/>
    <cellStyle name="20% - Акцент5 5 2 2" xfId="2775"/>
    <cellStyle name="20% - Акцент5 5 3" xfId="320"/>
    <cellStyle name="20% - Акцент5 5 3 2" xfId="2867"/>
    <cellStyle name="20% - Акцент5 5 4" xfId="413"/>
    <cellStyle name="20% - Акцент5 5 4 2" xfId="2960"/>
    <cellStyle name="20% - Акцент5 5 5" xfId="503"/>
    <cellStyle name="20% - Акцент5 5 5 2" xfId="3050"/>
    <cellStyle name="20% - Акцент5 5 6" xfId="592"/>
    <cellStyle name="20% - Акцент5 5 6 2" xfId="3139"/>
    <cellStyle name="20% - Акцент5 5 7" xfId="679"/>
    <cellStyle name="20% - Акцент5 5 7 2" xfId="3226"/>
    <cellStyle name="20% - Акцент5 5 8" xfId="771"/>
    <cellStyle name="20% - Акцент5 5 8 2" xfId="3318"/>
    <cellStyle name="20% - Акцент5 5 9" xfId="877"/>
    <cellStyle name="20% - Акцент5 5 9 2" xfId="3424"/>
    <cellStyle name="20% - Акцент5 50" xfId="1584"/>
    <cellStyle name="20% - Акцент5 50 2" xfId="4131"/>
    <cellStyle name="20% - Акцент5 51" xfId="1597"/>
    <cellStyle name="20% - Акцент5 51 2" xfId="4144"/>
    <cellStyle name="20% - Акцент5 52" xfId="1611"/>
    <cellStyle name="20% - Акцент5 52 2" xfId="4158"/>
    <cellStyle name="20% - Акцент5 53" xfId="1625"/>
    <cellStyle name="20% - Акцент5 53 2" xfId="4172"/>
    <cellStyle name="20% - Акцент5 54" xfId="1637"/>
    <cellStyle name="20% - Акцент5 54 2" xfId="4184"/>
    <cellStyle name="20% - Акцент5 55" xfId="1669"/>
    <cellStyle name="20% - Акцент5 55 2" xfId="4216"/>
    <cellStyle name="20% - Акцент5 56" xfId="1682"/>
    <cellStyle name="20% - Акцент5 56 2" xfId="4229"/>
    <cellStyle name="20% - Акцент5 57" xfId="1695"/>
    <cellStyle name="20% - Акцент5 57 2" xfId="4242"/>
    <cellStyle name="20% - Акцент5 58" xfId="1707"/>
    <cellStyle name="20% - Акцент5 58 2" xfId="4254"/>
    <cellStyle name="20% - Акцент5 59" xfId="1719"/>
    <cellStyle name="20% - Акцент5 59 2" xfId="4266"/>
    <cellStyle name="20% - Акцент5 6" xfId="130"/>
    <cellStyle name="20% - Акцент5 6 10" xfId="977"/>
    <cellStyle name="20% - Акцент5 6 10 2" xfId="3524"/>
    <cellStyle name="20% - Акцент5 6 11" xfId="1066"/>
    <cellStyle name="20% - Акцент5 6 11 2" xfId="3613"/>
    <cellStyle name="20% - Акцент5 6 12" xfId="1153"/>
    <cellStyle name="20% - Акцент5 6 12 2" xfId="3700"/>
    <cellStyle name="20% - Акцент5 6 13" xfId="2678"/>
    <cellStyle name="20% - Акцент5 6 2" xfId="238"/>
    <cellStyle name="20% - Акцент5 6 2 2" xfId="2785"/>
    <cellStyle name="20% - Акцент5 6 3" xfId="330"/>
    <cellStyle name="20% - Акцент5 6 3 2" xfId="2877"/>
    <cellStyle name="20% - Акцент5 6 4" xfId="423"/>
    <cellStyle name="20% - Акцент5 6 4 2" xfId="2970"/>
    <cellStyle name="20% - Акцент5 6 5" xfId="513"/>
    <cellStyle name="20% - Акцент5 6 5 2" xfId="3060"/>
    <cellStyle name="20% - Акцент5 6 6" xfId="602"/>
    <cellStyle name="20% - Акцент5 6 6 2" xfId="3149"/>
    <cellStyle name="20% - Акцент5 6 7" xfId="689"/>
    <cellStyle name="20% - Акцент5 6 7 2" xfId="3236"/>
    <cellStyle name="20% - Акцент5 6 8" xfId="781"/>
    <cellStyle name="20% - Акцент5 6 8 2" xfId="3328"/>
    <cellStyle name="20% - Акцент5 6 9" xfId="887"/>
    <cellStyle name="20% - Акцент5 6 9 2" xfId="3434"/>
    <cellStyle name="20% - Акцент5 60" xfId="1729"/>
    <cellStyle name="20% - Акцент5 60 2" xfId="4276"/>
    <cellStyle name="20% - Акцент5 61" xfId="1739"/>
    <cellStyle name="20% - Акцент5 61 2" xfId="4286"/>
    <cellStyle name="20% - Акцент5 62" xfId="1749"/>
    <cellStyle name="20% - Акцент5 62 2" xfId="4296"/>
    <cellStyle name="20% - Акцент5 63" xfId="1765"/>
    <cellStyle name="20% - Акцент5 63 2" xfId="4312"/>
    <cellStyle name="20% - Акцент5 64" xfId="1775"/>
    <cellStyle name="20% - Акцент5 64 2" xfId="4322"/>
    <cellStyle name="20% - Акцент5 65" xfId="1797"/>
    <cellStyle name="20% - Акцент5 65 2" xfId="4344"/>
    <cellStyle name="20% - Акцент5 66" xfId="1805"/>
    <cellStyle name="20% - Акцент5 66 2" xfId="4352"/>
    <cellStyle name="20% - Акцент5 67" xfId="1826"/>
    <cellStyle name="20% - Акцент5 67 2" xfId="4373"/>
    <cellStyle name="20% - Акцент5 68" xfId="1842"/>
    <cellStyle name="20% - Акцент5 68 2" xfId="4389"/>
    <cellStyle name="20% - Акцент5 69" xfId="1854"/>
    <cellStyle name="20% - Акцент5 69 2" xfId="4401"/>
    <cellStyle name="20% - Акцент5 7" xfId="138"/>
    <cellStyle name="20% - Акцент5 7 10" xfId="985"/>
    <cellStyle name="20% - Акцент5 7 10 2" xfId="3532"/>
    <cellStyle name="20% - Акцент5 7 11" xfId="1074"/>
    <cellStyle name="20% - Акцент5 7 11 2" xfId="3621"/>
    <cellStyle name="20% - Акцент5 7 12" xfId="1161"/>
    <cellStyle name="20% - Акцент5 7 12 2" xfId="3708"/>
    <cellStyle name="20% - Акцент5 7 13" xfId="2686"/>
    <cellStyle name="20% - Акцент5 7 2" xfId="246"/>
    <cellStyle name="20% - Акцент5 7 2 2" xfId="2793"/>
    <cellStyle name="20% - Акцент5 7 3" xfId="338"/>
    <cellStyle name="20% - Акцент5 7 3 2" xfId="2885"/>
    <cellStyle name="20% - Акцент5 7 4" xfId="431"/>
    <cellStyle name="20% - Акцент5 7 4 2" xfId="2978"/>
    <cellStyle name="20% - Акцент5 7 5" xfId="521"/>
    <cellStyle name="20% - Акцент5 7 5 2" xfId="3068"/>
    <cellStyle name="20% - Акцент5 7 6" xfId="610"/>
    <cellStyle name="20% - Акцент5 7 6 2" xfId="3157"/>
    <cellStyle name="20% - Акцент5 7 7" xfId="697"/>
    <cellStyle name="20% - Акцент5 7 7 2" xfId="3244"/>
    <cellStyle name="20% - Акцент5 7 8" xfId="789"/>
    <cellStyle name="20% - Акцент5 7 8 2" xfId="3336"/>
    <cellStyle name="20% - Акцент5 7 9" xfId="895"/>
    <cellStyle name="20% - Акцент5 7 9 2" xfId="3442"/>
    <cellStyle name="20% - Акцент5 70" xfId="1864"/>
    <cellStyle name="20% - Акцент5 70 2" xfId="4411"/>
    <cellStyle name="20% - Акцент5 71" xfId="1872"/>
    <cellStyle name="20% - Акцент5 71 2" xfId="4419"/>
    <cellStyle name="20% - Акцент5 72" xfId="1904"/>
    <cellStyle name="20% - Акцент5 72 2" xfId="4451"/>
    <cellStyle name="20% - Акцент5 73" xfId="1916"/>
    <cellStyle name="20% - Акцент5 73 2" xfId="4463"/>
    <cellStyle name="20% - Акцент5 74" xfId="1931"/>
    <cellStyle name="20% - Акцент5 74 2" xfId="4478"/>
    <cellStyle name="20% - Акцент5 75" xfId="1943"/>
    <cellStyle name="20% - Акцент5 75 2" xfId="4490"/>
    <cellStyle name="20% - Акцент5 76" xfId="1955"/>
    <cellStyle name="20% - Акцент5 76 2" xfId="4502"/>
    <cellStyle name="20% - Акцент5 77" xfId="1965"/>
    <cellStyle name="20% - Акцент5 77 2" xfId="4512"/>
    <cellStyle name="20% - Акцент5 78" xfId="1975"/>
    <cellStyle name="20% - Акцент5 78 2" xfId="4522"/>
    <cellStyle name="20% - Акцент5 79" xfId="1983"/>
    <cellStyle name="20% - Акцент5 79 2" xfId="4530"/>
    <cellStyle name="20% - Акцент5 8" xfId="164"/>
    <cellStyle name="20% - Акцент5 8 2" xfId="2711"/>
    <cellStyle name="20% - Акцент5 80" xfId="2003"/>
    <cellStyle name="20% - Акцент5 80 2" xfId="4550"/>
    <cellStyle name="20% - Акцент5 81" xfId="2011"/>
    <cellStyle name="20% - Акцент5 81 2" xfId="4558"/>
    <cellStyle name="20% - Акцент5 82" xfId="2026"/>
    <cellStyle name="20% - Акцент5 82 2" xfId="4573"/>
    <cellStyle name="20% - Акцент5 83" xfId="2038"/>
    <cellStyle name="20% - Акцент5 83 2" xfId="4585"/>
    <cellStyle name="20% - Акцент5 84" xfId="2057"/>
    <cellStyle name="20% - Акцент5 84 2" xfId="4604"/>
    <cellStyle name="20% - Акцент5 85" xfId="2066"/>
    <cellStyle name="20% - Акцент5 85 2" xfId="4613"/>
    <cellStyle name="20% - Акцент5 86" xfId="2080"/>
    <cellStyle name="20% - Акцент5 86 2" xfId="4627"/>
    <cellStyle name="20% - Акцент5 87" xfId="2094"/>
    <cellStyle name="20% - Акцент5 87 2" xfId="4641"/>
    <cellStyle name="20% - Акцент5 88" xfId="2111"/>
    <cellStyle name="20% - Акцент5 88 2" xfId="4658"/>
    <cellStyle name="20% - Акцент5 89" xfId="2121"/>
    <cellStyle name="20% - Акцент5 89 2" xfId="4668"/>
    <cellStyle name="20% - Акцент5 9" xfId="256"/>
    <cellStyle name="20% - Акцент5 9 2" xfId="2803"/>
    <cellStyle name="20% - Акцент5 90" xfId="2145"/>
    <cellStyle name="20% - Акцент5 90 2" xfId="4692"/>
    <cellStyle name="20% - Акцент5 91" xfId="2155"/>
    <cellStyle name="20% - Акцент5 91 2" xfId="4702"/>
    <cellStyle name="20% - Акцент5 92" xfId="2163"/>
    <cellStyle name="20% - Акцент5 92 2" xfId="4710"/>
    <cellStyle name="20% - Акцент5 93" xfId="2176"/>
    <cellStyle name="20% - Акцент5 93 2" xfId="4723"/>
    <cellStyle name="20% - Акцент5 94" xfId="2190"/>
    <cellStyle name="20% - Акцент5 94 2" xfId="4737"/>
    <cellStyle name="20% - Акцент5 95" xfId="2203"/>
    <cellStyle name="20% - Акцент5 95 2" xfId="4750"/>
    <cellStyle name="20% - Акцент5 96" xfId="2220"/>
    <cellStyle name="20% - Акцент5 96 2" xfId="4767"/>
    <cellStyle name="20% - Акцент5 97" xfId="2230"/>
    <cellStyle name="20% - Акцент5 97 2" xfId="4777"/>
    <cellStyle name="20% - Акцент5 98" xfId="2245"/>
    <cellStyle name="20% - Акцент5 98 2" xfId="4792"/>
    <cellStyle name="20% - Акцент5 99" xfId="2258"/>
    <cellStyle name="20% - Акцент5 99 2" xfId="4805"/>
    <cellStyle name="20% - Акцент6" xfId="57" builtinId="50" customBuiltin="1"/>
    <cellStyle name="20% - Акцент6 10" xfId="352"/>
    <cellStyle name="20% - Акцент6 10 2" xfId="2899"/>
    <cellStyle name="20% - Акцент6 100" xfId="2274"/>
    <cellStyle name="20% - Акцент6 100 2" xfId="4821"/>
    <cellStyle name="20% - Акцент6 101" xfId="2294"/>
    <cellStyle name="20% - Акцент6 101 2" xfId="4841"/>
    <cellStyle name="20% - Акцент6 102" xfId="2305"/>
    <cellStyle name="20% - Акцент6 102 2" xfId="4852"/>
    <cellStyle name="20% - Акцент6 103" xfId="2314"/>
    <cellStyle name="20% - Акцент6 103 2" xfId="4861"/>
    <cellStyle name="20% - Акцент6 104" xfId="2327"/>
    <cellStyle name="20% - Акцент6 104 2" xfId="4874"/>
    <cellStyle name="20% - Акцент6 105" xfId="2345"/>
    <cellStyle name="20% - Акцент6 105 2" xfId="4892"/>
    <cellStyle name="20% - Акцент6 106" xfId="2355"/>
    <cellStyle name="20% - Акцент6 106 2" xfId="4902"/>
    <cellStyle name="20% - Акцент6 107" xfId="2367"/>
    <cellStyle name="20% - Акцент6 107 2" xfId="4914"/>
    <cellStyle name="20% - Акцент6 108" xfId="2380"/>
    <cellStyle name="20% - Акцент6 108 2" xfId="4927"/>
    <cellStyle name="20% - Акцент6 109" xfId="2394"/>
    <cellStyle name="20% - Акцент6 109 2" xfId="4941"/>
    <cellStyle name="20% - Акцент6 11" xfId="442"/>
    <cellStyle name="20% - Акцент6 11 2" xfId="2989"/>
    <cellStyle name="20% - Акцент6 110" xfId="2407"/>
    <cellStyle name="20% - Акцент6 110 2" xfId="4954"/>
    <cellStyle name="20% - Акцент6 111" xfId="2420"/>
    <cellStyle name="20% - Акцент6 111 2" xfId="4967"/>
    <cellStyle name="20% - Акцент6 112" xfId="2434"/>
    <cellStyle name="20% - Акцент6 112 2" xfId="4981"/>
    <cellStyle name="20% - Акцент6 113" xfId="2448"/>
    <cellStyle name="20% - Акцент6 113 2" xfId="4995"/>
    <cellStyle name="20% - Акцент6 114" xfId="2462"/>
    <cellStyle name="20% - Акцент6 114 2" xfId="5009"/>
    <cellStyle name="20% - Акцент6 115" xfId="2482"/>
    <cellStyle name="20% - Акцент6 115 2" xfId="5029"/>
    <cellStyle name="20% - Акцент6 116" xfId="2492"/>
    <cellStyle name="20% - Акцент6 116 2" xfId="5039"/>
    <cellStyle name="20% - Акцент6 117" xfId="2501"/>
    <cellStyle name="20% - Акцент6 117 2" xfId="5048"/>
    <cellStyle name="20% - Акцент6 118" xfId="2513"/>
    <cellStyle name="20% - Акцент6 118 2" xfId="5060"/>
    <cellStyle name="20% - Акцент6 119" xfId="2529"/>
    <cellStyle name="20% - Акцент6 119 2" xfId="5076"/>
    <cellStyle name="20% - Акцент6 12" xfId="532"/>
    <cellStyle name="20% - Акцент6 12 2" xfId="3079"/>
    <cellStyle name="20% - Акцент6 120" xfId="2544"/>
    <cellStyle name="20% - Акцент6 120 2" xfId="5091"/>
    <cellStyle name="20% - Акцент6 121" xfId="2557"/>
    <cellStyle name="20% - Акцент6 121 2" xfId="5104"/>
    <cellStyle name="20% - Акцент6 122" xfId="2570"/>
    <cellStyle name="20% - Акцент6 122 2" xfId="5117"/>
    <cellStyle name="20% - Акцент6 123" xfId="2582"/>
    <cellStyle name="20% - Акцент6 123 2" xfId="5129"/>
    <cellStyle name="20% - Акцент6 124" xfId="2591"/>
    <cellStyle name="20% - Акцент6 124 2" xfId="5138"/>
    <cellStyle name="20% - Акцент6 125" xfId="2604"/>
    <cellStyle name="20% - Акцент6 13" xfId="619"/>
    <cellStyle name="20% - Акцент6 13 2" xfId="3166"/>
    <cellStyle name="20% - Акцент6 14" xfId="711"/>
    <cellStyle name="20% - Акцент6 14 2" xfId="3258"/>
    <cellStyle name="20% - Акцент6 15" xfId="816"/>
    <cellStyle name="20% - Акцент6 15 2" xfId="3363"/>
    <cellStyle name="20% - Акцент6 16" xfId="906"/>
    <cellStyle name="20% - Акцент6 16 2" xfId="3453"/>
    <cellStyle name="20% - Акцент6 17" xfId="996"/>
    <cellStyle name="20% - Акцент6 17 2" xfId="3543"/>
    <cellStyle name="20% - Акцент6 18" xfId="1083"/>
    <cellStyle name="20% - Акцент6 18 2" xfId="3630"/>
    <cellStyle name="20% - Акцент6 19" xfId="1177"/>
    <cellStyle name="20% - Акцент6 19 2" xfId="3724"/>
    <cellStyle name="20% - Акцент6 2" xfId="75"/>
    <cellStyle name="20% - Акцент6 2 10" xfId="922"/>
    <cellStyle name="20% - Акцент6 2 10 2" xfId="3469"/>
    <cellStyle name="20% - Акцент6 2 11" xfId="1011"/>
    <cellStyle name="20% - Акцент6 2 11 2" xfId="3558"/>
    <cellStyle name="20% - Акцент6 2 12" xfId="1098"/>
    <cellStyle name="20% - Акцент6 2 12 2" xfId="3645"/>
    <cellStyle name="20% - Акцент6 2 13" xfId="2623"/>
    <cellStyle name="20% - Акцент6 2 2" xfId="183"/>
    <cellStyle name="20% - Акцент6 2 2 2" xfId="2730"/>
    <cellStyle name="20% - Акцент6 2 3" xfId="275"/>
    <cellStyle name="20% - Акцент6 2 3 2" xfId="2822"/>
    <cellStyle name="20% - Акцент6 2 4" xfId="368"/>
    <cellStyle name="20% - Акцент6 2 4 2" xfId="2915"/>
    <cellStyle name="20% - Акцент6 2 5" xfId="458"/>
    <cellStyle name="20% - Акцент6 2 5 2" xfId="3005"/>
    <cellStyle name="20% - Акцент6 2 6" xfId="547"/>
    <cellStyle name="20% - Акцент6 2 6 2" xfId="3094"/>
    <cellStyle name="20% - Акцент6 2 7" xfId="634"/>
    <cellStyle name="20% - Акцент6 2 7 2" xfId="3181"/>
    <cellStyle name="20% - Акцент6 2 8" xfId="726"/>
    <cellStyle name="20% - Акцент6 2 8 2" xfId="3273"/>
    <cellStyle name="20% - Акцент6 2 9" xfId="832"/>
    <cellStyle name="20% - Акцент6 2 9 2" xfId="3379"/>
    <cellStyle name="20% - Акцент6 20" xfId="1190"/>
    <cellStyle name="20% - Акцент6 20 2" xfId="3737"/>
    <cellStyle name="20% - Акцент6 21" xfId="1203"/>
    <cellStyle name="20% - Акцент6 21 2" xfId="3750"/>
    <cellStyle name="20% - Акцент6 22" xfId="1216"/>
    <cellStyle name="20% - Акцент6 22 2" xfId="3763"/>
    <cellStyle name="20% - Акцент6 23" xfId="1229"/>
    <cellStyle name="20% - Акцент6 23 2" xfId="3776"/>
    <cellStyle name="20% - Акцент6 24" xfId="1255"/>
    <cellStyle name="20% - Акцент6 24 2" xfId="3802"/>
    <cellStyle name="20% - Акцент6 25" xfId="1267"/>
    <cellStyle name="20% - Акцент6 25 2" xfId="3814"/>
    <cellStyle name="20% - Акцент6 26" xfId="1277"/>
    <cellStyle name="20% - Акцент6 26 2" xfId="3824"/>
    <cellStyle name="20% - Акцент6 27" xfId="1287"/>
    <cellStyle name="20% - Акцент6 27 2" xfId="3834"/>
    <cellStyle name="20% - Акцент6 28" xfId="1294"/>
    <cellStyle name="20% - Акцент6 28 2" xfId="3841"/>
    <cellStyle name="20% - Акцент6 29" xfId="1307"/>
    <cellStyle name="20% - Акцент6 29 2" xfId="3854"/>
    <cellStyle name="20% - Акцент6 3" xfId="88"/>
    <cellStyle name="20% - Акцент6 3 10" xfId="935"/>
    <cellStyle name="20% - Акцент6 3 10 2" xfId="3482"/>
    <cellStyle name="20% - Акцент6 3 11" xfId="1024"/>
    <cellStyle name="20% - Акцент6 3 11 2" xfId="3571"/>
    <cellStyle name="20% - Акцент6 3 12" xfId="1111"/>
    <cellStyle name="20% - Акцент6 3 12 2" xfId="3658"/>
    <cellStyle name="20% - Акцент6 3 13" xfId="2636"/>
    <cellStyle name="20% - Акцент6 3 2" xfId="196"/>
    <cellStyle name="20% - Акцент6 3 2 2" xfId="2743"/>
    <cellStyle name="20% - Акцент6 3 3" xfId="288"/>
    <cellStyle name="20% - Акцент6 3 3 2" xfId="2835"/>
    <cellStyle name="20% - Акцент6 3 4" xfId="381"/>
    <cellStyle name="20% - Акцент6 3 4 2" xfId="2928"/>
    <cellStyle name="20% - Акцент6 3 5" xfId="471"/>
    <cellStyle name="20% - Акцент6 3 5 2" xfId="3018"/>
    <cellStyle name="20% - Акцент6 3 6" xfId="560"/>
    <cellStyle name="20% - Акцент6 3 6 2" xfId="3107"/>
    <cellStyle name="20% - Акцент6 3 7" xfId="647"/>
    <cellStyle name="20% - Акцент6 3 7 2" xfId="3194"/>
    <cellStyle name="20% - Акцент6 3 8" xfId="739"/>
    <cellStyle name="20% - Акцент6 3 8 2" xfId="3286"/>
    <cellStyle name="20% - Акцент6 3 9" xfId="845"/>
    <cellStyle name="20% - Акцент6 3 9 2" xfId="3392"/>
    <cellStyle name="20% - Акцент6 30" xfId="1320"/>
    <cellStyle name="20% - Акцент6 30 2" xfId="3867"/>
    <cellStyle name="20% - Акцент6 31" xfId="1334"/>
    <cellStyle name="20% - Акцент6 31 2" xfId="3881"/>
    <cellStyle name="20% - Акцент6 32" xfId="1346"/>
    <cellStyle name="20% - Акцент6 32 2" xfId="3893"/>
    <cellStyle name="20% - Акцент6 33" xfId="1360"/>
    <cellStyle name="20% - Акцент6 33 2" xfId="3907"/>
    <cellStyle name="20% - Акцент6 34" xfId="1372"/>
    <cellStyle name="20% - Акцент6 34 2" xfId="3919"/>
    <cellStyle name="20% - Акцент6 35" xfId="1386"/>
    <cellStyle name="20% - Акцент6 35 2" xfId="3933"/>
    <cellStyle name="20% - Акцент6 36" xfId="1399"/>
    <cellStyle name="20% - Акцент6 36 2" xfId="3946"/>
    <cellStyle name="20% - Акцент6 37" xfId="1412"/>
    <cellStyle name="20% - Акцент6 37 2" xfId="3959"/>
    <cellStyle name="20% - Акцент6 38" xfId="1425"/>
    <cellStyle name="20% - Акцент6 38 2" xfId="3972"/>
    <cellStyle name="20% - Акцент6 39" xfId="1438"/>
    <cellStyle name="20% - Акцент6 39 2" xfId="3985"/>
    <cellStyle name="20% - Акцент6 4" xfId="113"/>
    <cellStyle name="20% - Акцент6 4 10" xfId="960"/>
    <cellStyle name="20% - Акцент6 4 10 2" xfId="3507"/>
    <cellStyle name="20% - Акцент6 4 11" xfId="1049"/>
    <cellStyle name="20% - Акцент6 4 11 2" xfId="3596"/>
    <cellStyle name="20% - Акцент6 4 12" xfId="1136"/>
    <cellStyle name="20% - Акцент6 4 12 2" xfId="3683"/>
    <cellStyle name="20% - Акцент6 4 13" xfId="2661"/>
    <cellStyle name="20% - Акцент6 4 2" xfId="221"/>
    <cellStyle name="20% - Акцент6 4 2 2" xfId="2768"/>
    <cellStyle name="20% - Акцент6 4 3" xfId="313"/>
    <cellStyle name="20% - Акцент6 4 3 2" xfId="2860"/>
    <cellStyle name="20% - Акцент6 4 4" xfId="406"/>
    <cellStyle name="20% - Акцент6 4 4 2" xfId="2953"/>
    <cellStyle name="20% - Акцент6 4 5" xfId="496"/>
    <cellStyle name="20% - Акцент6 4 5 2" xfId="3043"/>
    <cellStyle name="20% - Акцент6 4 6" xfId="585"/>
    <cellStyle name="20% - Акцент6 4 6 2" xfId="3132"/>
    <cellStyle name="20% - Акцент6 4 7" xfId="672"/>
    <cellStyle name="20% - Акцент6 4 7 2" xfId="3219"/>
    <cellStyle name="20% - Акцент6 4 8" xfId="764"/>
    <cellStyle name="20% - Акцент6 4 8 2" xfId="3311"/>
    <cellStyle name="20% - Акцент6 4 9" xfId="870"/>
    <cellStyle name="20% - Акцент6 4 9 2" xfId="3417"/>
    <cellStyle name="20% - Акцент6 40" xfId="1451"/>
    <cellStyle name="20% - Акцент6 40 2" xfId="3998"/>
    <cellStyle name="20% - Акцент6 41" xfId="1464"/>
    <cellStyle name="20% - Акцент6 41 2" xfId="4011"/>
    <cellStyle name="20% - Акцент6 42" xfId="1476"/>
    <cellStyle name="20% - Акцент6 42 2" xfId="4023"/>
    <cellStyle name="20% - Акцент6 43" xfId="1489"/>
    <cellStyle name="20% - Акцент6 43 2" xfId="4036"/>
    <cellStyle name="20% - Акцент6 44" xfId="1502"/>
    <cellStyle name="20% - Акцент6 44 2" xfId="4049"/>
    <cellStyle name="20% - Акцент6 45" xfId="1520"/>
    <cellStyle name="20% - Акцент6 45 2" xfId="4067"/>
    <cellStyle name="20% - Акцент6 46" xfId="1537"/>
    <cellStyle name="20% - Акцент6 46 2" xfId="4084"/>
    <cellStyle name="20% - Акцент6 47" xfId="1549"/>
    <cellStyle name="20% - Акцент6 47 2" xfId="4096"/>
    <cellStyle name="20% - Акцент6 48" xfId="1558"/>
    <cellStyle name="20% - Акцент6 48 2" xfId="4105"/>
    <cellStyle name="20% - Акцент6 49" xfId="1577"/>
    <cellStyle name="20% - Акцент6 49 2" xfId="4124"/>
    <cellStyle name="20% - Акцент6 5" xfId="123"/>
    <cellStyle name="20% - Акцент6 5 10" xfId="970"/>
    <cellStyle name="20% - Акцент6 5 10 2" xfId="3517"/>
    <cellStyle name="20% - Акцент6 5 11" xfId="1059"/>
    <cellStyle name="20% - Акцент6 5 11 2" xfId="3606"/>
    <cellStyle name="20% - Акцент6 5 12" xfId="1146"/>
    <cellStyle name="20% - Акцент6 5 12 2" xfId="3693"/>
    <cellStyle name="20% - Акцент6 5 13" xfId="2671"/>
    <cellStyle name="20% - Акцент6 5 2" xfId="231"/>
    <cellStyle name="20% - Акцент6 5 2 2" xfId="2778"/>
    <cellStyle name="20% - Акцент6 5 3" xfId="323"/>
    <cellStyle name="20% - Акцент6 5 3 2" xfId="2870"/>
    <cellStyle name="20% - Акцент6 5 4" xfId="416"/>
    <cellStyle name="20% - Акцент6 5 4 2" xfId="2963"/>
    <cellStyle name="20% - Акцент6 5 5" xfId="506"/>
    <cellStyle name="20% - Акцент6 5 5 2" xfId="3053"/>
    <cellStyle name="20% - Акцент6 5 6" xfId="595"/>
    <cellStyle name="20% - Акцент6 5 6 2" xfId="3142"/>
    <cellStyle name="20% - Акцент6 5 7" xfId="682"/>
    <cellStyle name="20% - Акцент6 5 7 2" xfId="3229"/>
    <cellStyle name="20% - Акцент6 5 8" xfId="774"/>
    <cellStyle name="20% - Акцент6 5 8 2" xfId="3321"/>
    <cellStyle name="20% - Акцент6 5 9" xfId="880"/>
    <cellStyle name="20% - Акцент6 5 9 2" xfId="3427"/>
    <cellStyle name="20% - Акцент6 50" xfId="1586"/>
    <cellStyle name="20% - Акцент6 50 2" xfId="4133"/>
    <cellStyle name="20% - Акцент6 51" xfId="1599"/>
    <cellStyle name="20% - Акцент6 51 2" xfId="4146"/>
    <cellStyle name="20% - Акцент6 52" xfId="1613"/>
    <cellStyle name="20% - Акцент6 52 2" xfId="4160"/>
    <cellStyle name="20% - Акцент6 53" xfId="1627"/>
    <cellStyle name="20% - Акцент6 53 2" xfId="4174"/>
    <cellStyle name="20% - Акцент6 54" xfId="1639"/>
    <cellStyle name="20% - Акцент6 54 2" xfId="4186"/>
    <cellStyle name="20% - Акцент6 55" xfId="1672"/>
    <cellStyle name="20% - Акцент6 55 2" xfId="4219"/>
    <cellStyle name="20% - Акцент6 56" xfId="1685"/>
    <cellStyle name="20% - Акцент6 56 2" xfId="4232"/>
    <cellStyle name="20% - Акцент6 57" xfId="1698"/>
    <cellStyle name="20% - Акцент6 57 2" xfId="4245"/>
    <cellStyle name="20% - Акцент6 58" xfId="1710"/>
    <cellStyle name="20% - Акцент6 58 2" xfId="4257"/>
    <cellStyle name="20% - Акцент6 59" xfId="1722"/>
    <cellStyle name="20% - Акцент6 59 2" xfId="4269"/>
    <cellStyle name="20% - Акцент6 6" xfId="133"/>
    <cellStyle name="20% - Акцент6 6 10" xfId="980"/>
    <cellStyle name="20% - Акцент6 6 10 2" xfId="3527"/>
    <cellStyle name="20% - Акцент6 6 11" xfId="1069"/>
    <cellStyle name="20% - Акцент6 6 11 2" xfId="3616"/>
    <cellStyle name="20% - Акцент6 6 12" xfId="1156"/>
    <cellStyle name="20% - Акцент6 6 12 2" xfId="3703"/>
    <cellStyle name="20% - Акцент6 6 13" xfId="2681"/>
    <cellStyle name="20% - Акцент6 6 2" xfId="241"/>
    <cellStyle name="20% - Акцент6 6 2 2" xfId="2788"/>
    <cellStyle name="20% - Акцент6 6 3" xfId="333"/>
    <cellStyle name="20% - Акцент6 6 3 2" xfId="2880"/>
    <cellStyle name="20% - Акцент6 6 4" xfId="426"/>
    <cellStyle name="20% - Акцент6 6 4 2" xfId="2973"/>
    <cellStyle name="20% - Акцент6 6 5" xfId="516"/>
    <cellStyle name="20% - Акцент6 6 5 2" xfId="3063"/>
    <cellStyle name="20% - Акцент6 6 6" xfId="605"/>
    <cellStyle name="20% - Акцент6 6 6 2" xfId="3152"/>
    <cellStyle name="20% - Акцент6 6 7" xfId="692"/>
    <cellStyle name="20% - Акцент6 6 7 2" xfId="3239"/>
    <cellStyle name="20% - Акцент6 6 8" xfId="784"/>
    <cellStyle name="20% - Акцент6 6 8 2" xfId="3331"/>
    <cellStyle name="20% - Акцент6 6 9" xfId="890"/>
    <cellStyle name="20% - Акцент6 6 9 2" xfId="3437"/>
    <cellStyle name="20% - Акцент6 60" xfId="1732"/>
    <cellStyle name="20% - Акцент6 60 2" xfId="4279"/>
    <cellStyle name="20% - Акцент6 61" xfId="1742"/>
    <cellStyle name="20% - Акцент6 61 2" xfId="4289"/>
    <cellStyle name="20% - Акцент6 62" xfId="1751"/>
    <cellStyle name="20% - Акцент6 62 2" xfId="4298"/>
    <cellStyle name="20% - Акцент6 63" xfId="1768"/>
    <cellStyle name="20% - Акцент6 63 2" xfId="4315"/>
    <cellStyle name="20% - Акцент6 64" xfId="1777"/>
    <cellStyle name="20% - Акцент6 64 2" xfId="4324"/>
    <cellStyle name="20% - Акцент6 65" xfId="1800"/>
    <cellStyle name="20% - Акцент6 65 2" xfId="4347"/>
    <cellStyle name="20% - Акцент6 66" xfId="1807"/>
    <cellStyle name="20% - Акцент6 66 2" xfId="4354"/>
    <cellStyle name="20% - Акцент6 67" xfId="1829"/>
    <cellStyle name="20% - Акцент6 67 2" xfId="4376"/>
    <cellStyle name="20% - Акцент6 68" xfId="1845"/>
    <cellStyle name="20% - Акцент6 68 2" xfId="4392"/>
    <cellStyle name="20% - Акцент6 69" xfId="1857"/>
    <cellStyle name="20% - Акцент6 69 2" xfId="4404"/>
    <cellStyle name="20% - Акцент6 7" xfId="140"/>
    <cellStyle name="20% - Акцент6 7 10" xfId="987"/>
    <cellStyle name="20% - Акцент6 7 10 2" xfId="3534"/>
    <cellStyle name="20% - Акцент6 7 11" xfId="1076"/>
    <cellStyle name="20% - Акцент6 7 11 2" xfId="3623"/>
    <cellStyle name="20% - Акцент6 7 12" xfId="1163"/>
    <cellStyle name="20% - Акцент6 7 12 2" xfId="3710"/>
    <cellStyle name="20% - Акцент6 7 13" xfId="2688"/>
    <cellStyle name="20% - Акцент6 7 2" xfId="248"/>
    <cellStyle name="20% - Акцент6 7 2 2" xfId="2795"/>
    <cellStyle name="20% - Акцент6 7 3" xfId="340"/>
    <cellStyle name="20% - Акцент6 7 3 2" xfId="2887"/>
    <cellStyle name="20% - Акцент6 7 4" xfId="433"/>
    <cellStyle name="20% - Акцент6 7 4 2" xfId="2980"/>
    <cellStyle name="20% - Акцент6 7 5" xfId="523"/>
    <cellStyle name="20% - Акцент6 7 5 2" xfId="3070"/>
    <cellStyle name="20% - Акцент6 7 6" xfId="612"/>
    <cellStyle name="20% - Акцент6 7 6 2" xfId="3159"/>
    <cellStyle name="20% - Акцент6 7 7" xfId="699"/>
    <cellStyle name="20% - Акцент6 7 7 2" xfId="3246"/>
    <cellStyle name="20% - Акцент6 7 8" xfId="791"/>
    <cellStyle name="20% - Акцент6 7 8 2" xfId="3338"/>
    <cellStyle name="20% - Акцент6 7 9" xfId="897"/>
    <cellStyle name="20% - Акцент6 7 9 2" xfId="3444"/>
    <cellStyle name="20% - Акцент6 70" xfId="1867"/>
    <cellStyle name="20% - Акцент6 70 2" xfId="4414"/>
    <cellStyle name="20% - Акцент6 71" xfId="1874"/>
    <cellStyle name="20% - Акцент6 71 2" xfId="4421"/>
    <cellStyle name="20% - Акцент6 72" xfId="1907"/>
    <cellStyle name="20% - Акцент6 72 2" xfId="4454"/>
    <cellStyle name="20% - Акцент6 73" xfId="1920"/>
    <cellStyle name="20% - Акцент6 73 2" xfId="4467"/>
    <cellStyle name="20% - Акцент6 74" xfId="1934"/>
    <cellStyle name="20% - Акцент6 74 2" xfId="4481"/>
    <cellStyle name="20% - Акцент6 75" xfId="1946"/>
    <cellStyle name="20% - Акцент6 75 2" xfId="4493"/>
    <cellStyle name="20% - Акцент6 76" xfId="1958"/>
    <cellStyle name="20% - Акцент6 76 2" xfId="4505"/>
    <cellStyle name="20% - Акцент6 77" xfId="1968"/>
    <cellStyle name="20% - Акцент6 77 2" xfId="4515"/>
    <cellStyle name="20% - Акцент6 78" xfId="1978"/>
    <cellStyle name="20% - Акцент6 78 2" xfId="4525"/>
    <cellStyle name="20% - Акцент6 79" xfId="1985"/>
    <cellStyle name="20% - Акцент6 79 2" xfId="4532"/>
    <cellStyle name="20% - Акцент6 8" xfId="167"/>
    <cellStyle name="20% - Акцент6 8 2" xfId="2714"/>
    <cellStyle name="20% - Акцент6 80" xfId="2006"/>
    <cellStyle name="20% - Акцент6 80 2" xfId="4553"/>
    <cellStyle name="20% - Акцент6 81" xfId="2013"/>
    <cellStyle name="20% - Акцент6 81 2" xfId="4560"/>
    <cellStyle name="20% - Акцент6 82" xfId="2028"/>
    <cellStyle name="20% - Акцент6 82 2" xfId="4575"/>
    <cellStyle name="20% - Акцент6 83" xfId="2040"/>
    <cellStyle name="20% - Акцент6 83 2" xfId="4587"/>
    <cellStyle name="20% - Акцент6 84" xfId="2060"/>
    <cellStyle name="20% - Акцент6 84 2" xfId="4607"/>
    <cellStyle name="20% - Акцент6 85" xfId="2068"/>
    <cellStyle name="20% - Акцент6 85 2" xfId="4615"/>
    <cellStyle name="20% - Акцент6 86" xfId="2082"/>
    <cellStyle name="20% - Акцент6 86 2" xfId="4629"/>
    <cellStyle name="20% - Акцент6 87" xfId="2096"/>
    <cellStyle name="20% - Акцент6 87 2" xfId="4643"/>
    <cellStyle name="20% - Акцент6 88" xfId="2114"/>
    <cellStyle name="20% - Акцент6 88 2" xfId="4661"/>
    <cellStyle name="20% - Акцент6 89" xfId="2123"/>
    <cellStyle name="20% - Акцент6 89 2" xfId="4670"/>
    <cellStyle name="20% - Акцент6 9" xfId="259"/>
    <cellStyle name="20% - Акцент6 9 2" xfId="2806"/>
    <cellStyle name="20% - Акцент6 90" xfId="2148"/>
    <cellStyle name="20% - Акцент6 90 2" xfId="4695"/>
    <cellStyle name="20% - Акцент6 91" xfId="2158"/>
    <cellStyle name="20% - Акцент6 91 2" xfId="4705"/>
    <cellStyle name="20% - Акцент6 92" xfId="2165"/>
    <cellStyle name="20% - Акцент6 92 2" xfId="4712"/>
    <cellStyle name="20% - Акцент6 93" xfId="2178"/>
    <cellStyle name="20% - Акцент6 93 2" xfId="4725"/>
    <cellStyle name="20% - Акцент6 94" xfId="2192"/>
    <cellStyle name="20% - Акцент6 94 2" xfId="4739"/>
    <cellStyle name="20% - Акцент6 95" xfId="2205"/>
    <cellStyle name="20% - Акцент6 95 2" xfId="4752"/>
    <cellStyle name="20% - Акцент6 96" xfId="2223"/>
    <cellStyle name="20% - Акцент6 96 2" xfId="4770"/>
    <cellStyle name="20% - Акцент6 97" xfId="2232"/>
    <cellStyle name="20% - Акцент6 97 2" xfId="4779"/>
    <cellStyle name="20% - Акцент6 98" xfId="2247"/>
    <cellStyle name="20% - Акцент6 98 2" xfId="4794"/>
    <cellStyle name="20% - Акцент6 99" xfId="2260"/>
    <cellStyle name="20% - Акцент6 99 2" xfId="4807"/>
    <cellStyle name="40% - Акцент1" xfId="38" builtinId="31" customBuiltin="1"/>
    <cellStyle name="40% - Акцент1 10" xfId="169"/>
    <cellStyle name="40% - Акцент1 10 2" xfId="2716"/>
    <cellStyle name="40% - Акцент1 100" xfId="2264"/>
    <cellStyle name="40% - Акцент1 100 2" xfId="4811"/>
    <cellStyle name="40% - Акцент1 101" xfId="2280"/>
    <cellStyle name="40% - Акцент1 101 2" xfId="4827"/>
    <cellStyle name="40% - Акцент1 102" xfId="2296"/>
    <cellStyle name="40% - Акцент1 102 2" xfId="4843"/>
    <cellStyle name="40% - Акцент1 103" xfId="2307"/>
    <cellStyle name="40% - Акцент1 103 2" xfId="4854"/>
    <cellStyle name="40% - Акцент1 104" xfId="2318"/>
    <cellStyle name="40% - Акцент1 104 2" xfId="4865"/>
    <cellStyle name="40% - Акцент1 105" xfId="2333"/>
    <cellStyle name="40% - Акцент1 105 2" xfId="4880"/>
    <cellStyle name="40% - Акцент1 106" xfId="2337"/>
    <cellStyle name="40% - Акцент1 106 2" xfId="4884"/>
    <cellStyle name="40% - Акцент1 107" xfId="2358"/>
    <cellStyle name="40% - Акцент1 107 2" xfId="4905"/>
    <cellStyle name="40% - Акцент1 108" xfId="2371"/>
    <cellStyle name="40% - Акцент1 108 2" xfId="4918"/>
    <cellStyle name="40% - Акцент1 109" xfId="2385"/>
    <cellStyle name="40% - Акцент1 109 2" xfId="4932"/>
    <cellStyle name="40% - Акцент1 11" xfId="261"/>
    <cellStyle name="40% - Акцент1 11 2" xfId="2808"/>
    <cellStyle name="40% - Акцент1 110" xfId="2398"/>
    <cellStyle name="40% - Акцент1 110 2" xfId="4945"/>
    <cellStyle name="40% - Акцент1 111" xfId="2411"/>
    <cellStyle name="40% - Акцент1 111 2" xfId="4958"/>
    <cellStyle name="40% - Акцент1 112" xfId="2425"/>
    <cellStyle name="40% - Акцент1 112 2" xfId="4972"/>
    <cellStyle name="40% - Акцент1 113" xfId="2439"/>
    <cellStyle name="40% - Акцент1 113 2" xfId="4986"/>
    <cellStyle name="40% - Акцент1 114" xfId="2452"/>
    <cellStyle name="40% - Акцент1 114 2" xfId="4999"/>
    <cellStyle name="40% - Акцент1 115" xfId="2467"/>
    <cellStyle name="40% - Акцент1 115 2" xfId="5014"/>
    <cellStyle name="40% - Акцент1 116" xfId="2469"/>
    <cellStyle name="40% - Акцент1 116 2" xfId="5016"/>
    <cellStyle name="40% - Акцент1 117" xfId="2488"/>
    <cellStyle name="40% - Акцент1 117 2" xfId="5035"/>
    <cellStyle name="40% - Акцент1 118" xfId="2504"/>
    <cellStyle name="40% - Акцент1 118 2" xfId="5051"/>
    <cellStyle name="40% - Акцент1 119" xfId="2517"/>
    <cellStyle name="40% - Акцент1 119 2" xfId="5064"/>
    <cellStyle name="40% - Акцент1 12" xfId="354"/>
    <cellStyle name="40% - Акцент1 12 2" xfId="2901"/>
    <cellStyle name="40% - Акцент1 120" xfId="2531"/>
    <cellStyle name="40% - Акцент1 120 2" xfId="5078"/>
    <cellStyle name="40% - Акцент1 121" xfId="2543"/>
    <cellStyle name="40% - Акцент1 121 2" xfId="5090"/>
    <cellStyle name="40% - Акцент1 122" xfId="2559"/>
    <cellStyle name="40% - Акцент1 122 2" xfId="5106"/>
    <cellStyle name="40% - Акцент1 123" xfId="2566"/>
    <cellStyle name="40% - Акцент1 123 2" xfId="5113"/>
    <cellStyle name="40% - Акцент1 124" xfId="2578"/>
    <cellStyle name="40% - Акцент1 124 2" xfId="5125"/>
    <cellStyle name="40% - Акцент1 125" xfId="2595"/>
    <cellStyle name="40% - Акцент1 13" xfId="444"/>
    <cellStyle name="40% - Акцент1 13 2" xfId="2991"/>
    <cellStyle name="40% - Акцент1 14" xfId="702"/>
    <cellStyle name="40% - Акцент1 14 2" xfId="3249"/>
    <cellStyle name="40% - Акцент1 15" xfId="799"/>
    <cellStyle name="40% - Акцент1 15 2" xfId="3346"/>
    <cellStyle name="40% - Акцент1 16" xfId="801"/>
    <cellStyle name="40% - Акцент1 16 2" xfId="3348"/>
    <cellStyle name="40% - Акцент1 17" xfId="818"/>
    <cellStyle name="40% - Акцент1 17 2" xfId="3365"/>
    <cellStyle name="40% - Акцент1 18" xfId="908"/>
    <cellStyle name="40% - Акцент1 18 2" xfId="3455"/>
    <cellStyle name="40% - Акцент1 19" xfId="1168"/>
    <cellStyle name="40% - Акцент1 19 2" xfId="3715"/>
    <cellStyle name="40% - Акцент1 2" xfId="66"/>
    <cellStyle name="40% - Акцент1 2 10" xfId="913"/>
    <cellStyle name="40% - Акцент1 2 10 2" xfId="3460"/>
    <cellStyle name="40% - Акцент1 2 11" xfId="1002"/>
    <cellStyle name="40% - Акцент1 2 11 2" xfId="3549"/>
    <cellStyle name="40% - Акцент1 2 12" xfId="1089"/>
    <cellStyle name="40% - Акцент1 2 12 2" xfId="3636"/>
    <cellStyle name="40% - Акцент1 2 13" xfId="2614"/>
    <cellStyle name="40% - Акцент1 2 2" xfId="174"/>
    <cellStyle name="40% - Акцент1 2 2 2" xfId="2721"/>
    <cellStyle name="40% - Акцент1 2 3" xfId="266"/>
    <cellStyle name="40% - Акцент1 2 3 2" xfId="2813"/>
    <cellStyle name="40% - Акцент1 2 4" xfId="359"/>
    <cellStyle name="40% - Акцент1 2 4 2" xfId="2906"/>
    <cellStyle name="40% - Акцент1 2 5" xfId="449"/>
    <cellStyle name="40% - Акцент1 2 5 2" xfId="2996"/>
    <cellStyle name="40% - Акцент1 2 6" xfId="538"/>
    <cellStyle name="40% - Акцент1 2 6 2" xfId="3085"/>
    <cellStyle name="40% - Акцент1 2 7" xfId="625"/>
    <cellStyle name="40% - Акцент1 2 7 2" xfId="3172"/>
    <cellStyle name="40% - Акцент1 2 8" xfId="717"/>
    <cellStyle name="40% - Акцент1 2 8 2" xfId="3264"/>
    <cellStyle name="40% - Акцент1 2 9" xfId="823"/>
    <cellStyle name="40% - Акцент1 2 9 2" xfId="3370"/>
    <cellStyle name="40% - Акцент1 20" xfId="1181"/>
    <cellStyle name="40% - Акцент1 20 2" xfId="3728"/>
    <cellStyle name="40% - Акцент1 21" xfId="1194"/>
    <cellStyle name="40% - Акцент1 21 2" xfId="3741"/>
    <cellStyle name="40% - Акцент1 22" xfId="1207"/>
    <cellStyle name="40% - Акцент1 22 2" xfId="3754"/>
    <cellStyle name="40% - Акцент1 23" xfId="1220"/>
    <cellStyle name="40% - Акцент1 23 2" xfId="3767"/>
    <cellStyle name="40% - Акцент1 24" xfId="1238"/>
    <cellStyle name="40% - Акцент1 24 2" xfId="3785"/>
    <cellStyle name="40% - Акцент1 25" xfId="1240"/>
    <cellStyle name="40% - Акцент1 25 2" xfId="3787"/>
    <cellStyle name="40% - Акцент1 26" xfId="1257"/>
    <cellStyle name="40% - Акцент1 26 2" xfId="3804"/>
    <cellStyle name="40% - Акцент1 27" xfId="1269"/>
    <cellStyle name="40% - Акцент1 27 2" xfId="3816"/>
    <cellStyle name="40% - Акцент1 28" xfId="1279"/>
    <cellStyle name="40% - Акцент1 28 2" xfId="3826"/>
    <cellStyle name="40% - Акцент1 29" xfId="1298"/>
    <cellStyle name="40% - Акцент1 29 2" xfId="3845"/>
    <cellStyle name="40% - Акцент1 3" xfId="79"/>
    <cellStyle name="40% - Акцент1 3 10" xfId="926"/>
    <cellStyle name="40% - Акцент1 3 10 2" xfId="3473"/>
    <cellStyle name="40% - Акцент1 3 11" xfId="1015"/>
    <cellStyle name="40% - Акцент1 3 11 2" xfId="3562"/>
    <cellStyle name="40% - Акцент1 3 12" xfId="1102"/>
    <cellStyle name="40% - Акцент1 3 12 2" xfId="3649"/>
    <cellStyle name="40% - Акцент1 3 13" xfId="2627"/>
    <cellStyle name="40% - Акцент1 3 2" xfId="187"/>
    <cellStyle name="40% - Акцент1 3 2 2" xfId="2734"/>
    <cellStyle name="40% - Акцент1 3 3" xfId="279"/>
    <cellStyle name="40% - Акцент1 3 3 2" xfId="2826"/>
    <cellStyle name="40% - Акцент1 3 4" xfId="372"/>
    <cellStyle name="40% - Акцент1 3 4 2" xfId="2919"/>
    <cellStyle name="40% - Акцент1 3 5" xfId="462"/>
    <cellStyle name="40% - Акцент1 3 5 2" xfId="3009"/>
    <cellStyle name="40% - Акцент1 3 6" xfId="551"/>
    <cellStyle name="40% - Акцент1 3 6 2" xfId="3098"/>
    <cellStyle name="40% - Акцент1 3 7" xfId="638"/>
    <cellStyle name="40% - Акцент1 3 7 2" xfId="3185"/>
    <cellStyle name="40% - Акцент1 3 8" xfId="730"/>
    <cellStyle name="40% - Акцент1 3 8 2" xfId="3277"/>
    <cellStyle name="40% - Акцент1 3 9" xfId="836"/>
    <cellStyle name="40% - Акцент1 3 9 2" xfId="3383"/>
    <cellStyle name="40% - Акцент1 30" xfId="1311"/>
    <cellStyle name="40% - Акцент1 30 2" xfId="3858"/>
    <cellStyle name="40% - Акцент1 31" xfId="1324"/>
    <cellStyle name="40% - Акцент1 31 2" xfId="3871"/>
    <cellStyle name="40% - Акцент1 32" xfId="1337"/>
    <cellStyle name="40% - Акцент1 32 2" xfId="3884"/>
    <cellStyle name="40% - Акцент1 33" xfId="1350"/>
    <cellStyle name="40% - Акцент1 33 2" xfId="3897"/>
    <cellStyle name="40% - Акцент1 34" xfId="1363"/>
    <cellStyle name="40% - Акцент1 34 2" xfId="3910"/>
    <cellStyle name="40% - Акцент1 35" xfId="1376"/>
    <cellStyle name="40% - Акцент1 35 2" xfId="3923"/>
    <cellStyle name="40% - Акцент1 36" xfId="1389"/>
    <cellStyle name="40% - Акцент1 36 2" xfId="3936"/>
    <cellStyle name="40% - Акцент1 37" xfId="1402"/>
    <cellStyle name="40% - Акцент1 37 2" xfId="3949"/>
    <cellStyle name="40% - Акцент1 38" xfId="1415"/>
    <cellStyle name="40% - Акцент1 38 2" xfId="3962"/>
    <cellStyle name="40% - Акцент1 39" xfId="1428"/>
    <cellStyle name="40% - Акцент1 39 2" xfId="3975"/>
    <cellStyle name="40% - Акцент1 4" xfId="96"/>
    <cellStyle name="40% - Акцент1 4 10" xfId="943"/>
    <cellStyle name="40% - Акцент1 4 10 2" xfId="3490"/>
    <cellStyle name="40% - Акцент1 4 11" xfId="1032"/>
    <cellStyle name="40% - Акцент1 4 11 2" xfId="3579"/>
    <cellStyle name="40% - Акцент1 4 12" xfId="1119"/>
    <cellStyle name="40% - Акцент1 4 12 2" xfId="3666"/>
    <cellStyle name="40% - Акцент1 4 13" xfId="2644"/>
    <cellStyle name="40% - Акцент1 4 2" xfId="204"/>
    <cellStyle name="40% - Акцент1 4 2 2" xfId="2751"/>
    <cellStyle name="40% - Акцент1 4 3" xfId="296"/>
    <cellStyle name="40% - Акцент1 4 3 2" xfId="2843"/>
    <cellStyle name="40% - Акцент1 4 4" xfId="389"/>
    <cellStyle name="40% - Акцент1 4 4 2" xfId="2936"/>
    <cellStyle name="40% - Акцент1 4 5" xfId="479"/>
    <cellStyle name="40% - Акцент1 4 5 2" xfId="3026"/>
    <cellStyle name="40% - Акцент1 4 6" xfId="568"/>
    <cellStyle name="40% - Акцент1 4 6 2" xfId="3115"/>
    <cellStyle name="40% - Акцент1 4 7" xfId="655"/>
    <cellStyle name="40% - Акцент1 4 7 2" xfId="3202"/>
    <cellStyle name="40% - Акцент1 4 8" xfId="747"/>
    <cellStyle name="40% - Акцент1 4 8 2" xfId="3294"/>
    <cellStyle name="40% - Акцент1 4 9" xfId="853"/>
    <cellStyle name="40% - Акцент1 4 9 2" xfId="3400"/>
    <cellStyle name="40% - Акцент1 40" xfId="1441"/>
    <cellStyle name="40% - Акцент1 40 2" xfId="3988"/>
    <cellStyle name="40% - Акцент1 41" xfId="1454"/>
    <cellStyle name="40% - Акцент1 41 2" xfId="4001"/>
    <cellStyle name="40% - Акцент1 42" xfId="1467"/>
    <cellStyle name="40% - Акцент1 42 2" xfId="4014"/>
    <cellStyle name="40% - Акцент1 43" xfId="1480"/>
    <cellStyle name="40% - Акцент1 43 2" xfId="4027"/>
    <cellStyle name="40% - Акцент1 44" xfId="1493"/>
    <cellStyle name="40% - Акцент1 44 2" xfId="4040"/>
    <cellStyle name="40% - Акцент1 45" xfId="1509"/>
    <cellStyle name="40% - Акцент1 45 2" xfId="4056"/>
    <cellStyle name="40% - Акцент1 46" xfId="1523"/>
    <cellStyle name="40% - Акцент1 46 2" xfId="4070"/>
    <cellStyle name="40% - Акцент1 47" xfId="1536"/>
    <cellStyle name="40% - Акцент1 47 2" xfId="4083"/>
    <cellStyle name="40% - Акцент1 48" xfId="1545"/>
    <cellStyle name="40% - Акцент1 48 2" xfId="4092"/>
    <cellStyle name="40% - Акцент1 49" xfId="1565"/>
    <cellStyle name="40% - Акцент1 49 2" xfId="4112"/>
    <cellStyle name="40% - Акцент1 5" xfId="98"/>
    <cellStyle name="40% - Акцент1 5 10" xfId="945"/>
    <cellStyle name="40% - Акцент1 5 10 2" xfId="3492"/>
    <cellStyle name="40% - Акцент1 5 11" xfId="1034"/>
    <cellStyle name="40% - Акцент1 5 11 2" xfId="3581"/>
    <cellStyle name="40% - Акцент1 5 12" xfId="1121"/>
    <cellStyle name="40% - Акцент1 5 12 2" xfId="3668"/>
    <cellStyle name="40% - Акцент1 5 13" xfId="2646"/>
    <cellStyle name="40% - Акцент1 5 2" xfId="206"/>
    <cellStyle name="40% - Акцент1 5 2 2" xfId="2753"/>
    <cellStyle name="40% - Акцент1 5 3" xfId="298"/>
    <cellStyle name="40% - Акцент1 5 3 2" xfId="2845"/>
    <cellStyle name="40% - Акцент1 5 4" xfId="391"/>
    <cellStyle name="40% - Акцент1 5 4 2" xfId="2938"/>
    <cellStyle name="40% - Акцент1 5 5" xfId="481"/>
    <cellStyle name="40% - Акцент1 5 5 2" xfId="3028"/>
    <cellStyle name="40% - Акцент1 5 6" xfId="570"/>
    <cellStyle name="40% - Акцент1 5 6 2" xfId="3117"/>
    <cellStyle name="40% - Акцент1 5 7" xfId="657"/>
    <cellStyle name="40% - Акцент1 5 7 2" xfId="3204"/>
    <cellStyle name="40% - Акцент1 5 8" xfId="749"/>
    <cellStyle name="40% - Акцент1 5 8 2" xfId="3296"/>
    <cellStyle name="40% - Акцент1 5 9" xfId="855"/>
    <cellStyle name="40% - Акцент1 5 9 2" xfId="3402"/>
    <cellStyle name="40% - Акцент1 50" xfId="1579"/>
    <cellStyle name="40% - Акцент1 50 2" xfId="4126"/>
    <cellStyle name="40% - Акцент1 51" xfId="1590"/>
    <cellStyle name="40% - Акцент1 51 2" xfId="4137"/>
    <cellStyle name="40% - Акцент1 52" xfId="1603"/>
    <cellStyle name="40% - Акцент1 52 2" xfId="4150"/>
    <cellStyle name="40% - Акцент1 53" xfId="1617"/>
    <cellStyle name="40% - Акцент1 53 2" xfId="4164"/>
    <cellStyle name="40% - Акцент1 54" xfId="1630"/>
    <cellStyle name="40% - Акцент1 54 2" xfId="4177"/>
    <cellStyle name="40% - Акцент1 55" xfId="1654"/>
    <cellStyle name="40% - Акцент1 55 2" xfId="4201"/>
    <cellStyle name="40% - Акцент1 56" xfId="1656"/>
    <cellStyle name="40% - Акцент1 56 2" xfId="4203"/>
    <cellStyle name="40% - Акцент1 57" xfId="1674"/>
    <cellStyle name="40% - Акцент1 57 2" xfId="4221"/>
    <cellStyle name="40% - Акцент1 58" xfId="1687"/>
    <cellStyle name="40% - Акцент1 58 2" xfId="4234"/>
    <cellStyle name="40% - Акцент1 59" xfId="1700"/>
    <cellStyle name="40% - Акцент1 59 2" xfId="4247"/>
    <cellStyle name="40% - Акцент1 6" xfId="115"/>
    <cellStyle name="40% - Акцент1 6 10" xfId="962"/>
    <cellStyle name="40% - Акцент1 6 10 2" xfId="3509"/>
    <cellStyle name="40% - Акцент1 6 11" xfId="1051"/>
    <cellStyle name="40% - Акцент1 6 11 2" xfId="3598"/>
    <cellStyle name="40% - Акцент1 6 12" xfId="1138"/>
    <cellStyle name="40% - Акцент1 6 12 2" xfId="3685"/>
    <cellStyle name="40% - Акцент1 6 13" xfId="2663"/>
    <cellStyle name="40% - Акцент1 6 2" xfId="223"/>
    <cellStyle name="40% - Акцент1 6 2 2" xfId="2770"/>
    <cellStyle name="40% - Акцент1 6 3" xfId="315"/>
    <cellStyle name="40% - Акцент1 6 3 2" xfId="2862"/>
    <cellStyle name="40% - Акцент1 6 4" xfId="408"/>
    <cellStyle name="40% - Акцент1 6 4 2" xfId="2955"/>
    <cellStyle name="40% - Акцент1 6 5" xfId="498"/>
    <cellStyle name="40% - Акцент1 6 5 2" xfId="3045"/>
    <cellStyle name="40% - Акцент1 6 6" xfId="587"/>
    <cellStyle name="40% - Акцент1 6 6 2" xfId="3134"/>
    <cellStyle name="40% - Акцент1 6 7" xfId="674"/>
    <cellStyle name="40% - Акцент1 6 7 2" xfId="3221"/>
    <cellStyle name="40% - Акцент1 6 8" xfId="766"/>
    <cellStyle name="40% - Акцент1 6 8 2" xfId="3313"/>
    <cellStyle name="40% - Акцент1 6 9" xfId="872"/>
    <cellStyle name="40% - Акцент1 6 9 2" xfId="3419"/>
    <cellStyle name="40% - Акцент1 60" xfId="1712"/>
    <cellStyle name="40% - Акцент1 60 2" xfId="4259"/>
    <cellStyle name="40% - Акцент1 61" xfId="1724"/>
    <cellStyle name="40% - Акцент1 61 2" xfId="4271"/>
    <cellStyle name="40% - Акцент1 62" xfId="1734"/>
    <cellStyle name="40% - Акцент1 62 2" xfId="4281"/>
    <cellStyle name="40% - Акцент1 63" xfId="1755"/>
    <cellStyle name="40% - Акцент1 63 2" xfId="4302"/>
    <cellStyle name="40% - Акцент1 64" xfId="1764"/>
    <cellStyle name="40% - Акцент1 64 2" xfId="4311"/>
    <cellStyle name="40% - Акцент1 65" xfId="1785"/>
    <cellStyle name="40% - Акцент1 65 2" xfId="4332"/>
    <cellStyle name="40% - Акцент1 66" xfId="1787"/>
    <cellStyle name="40% - Акцент1 66 2" xfId="4334"/>
    <cellStyle name="40% - Акцент1 67" xfId="1813"/>
    <cellStyle name="40% - Акцент1 67 2" xfId="4360"/>
    <cellStyle name="40% - Акцент1 68" xfId="1821"/>
    <cellStyle name="40% - Акцент1 68 2" xfId="4368"/>
    <cellStyle name="40% - Акцент1 69" xfId="1847"/>
    <cellStyle name="40% - Акцент1 69 2" xfId="4394"/>
    <cellStyle name="40% - Акцент1 7" xfId="125"/>
    <cellStyle name="40% - Акцент1 7 10" xfId="972"/>
    <cellStyle name="40% - Акцент1 7 10 2" xfId="3519"/>
    <cellStyle name="40% - Акцент1 7 11" xfId="1061"/>
    <cellStyle name="40% - Акцент1 7 11 2" xfId="3608"/>
    <cellStyle name="40% - Акцент1 7 12" xfId="1148"/>
    <cellStyle name="40% - Акцент1 7 12 2" xfId="3695"/>
    <cellStyle name="40% - Акцент1 7 13" xfId="2673"/>
    <cellStyle name="40% - Акцент1 7 2" xfId="233"/>
    <cellStyle name="40% - Акцент1 7 2 2" xfId="2780"/>
    <cellStyle name="40% - Акцент1 7 3" xfId="325"/>
    <cellStyle name="40% - Акцент1 7 3 2" xfId="2872"/>
    <cellStyle name="40% - Акцент1 7 4" xfId="418"/>
    <cellStyle name="40% - Акцент1 7 4 2" xfId="2965"/>
    <cellStyle name="40% - Акцент1 7 5" xfId="508"/>
    <cellStyle name="40% - Акцент1 7 5 2" xfId="3055"/>
    <cellStyle name="40% - Акцент1 7 6" xfId="597"/>
    <cellStyle name="40% - Акцент1 7 6 2" xfId="3144"/>
    <cellStyle name="40% - Акцент1 7 7" xfId="684"/>
    <cellStyle name="40% - Акцент1 7 7 2" xfId="3231"/>
    <cellStyle name="40% - Акцент1 7 8" xfId="776"/>
    <cellStyle name="40% - Акцент1 7 8 2" xfId="3323"/>
    <cellStyle name="40% - Акцент1 7 9" xfId="882"/>
    <cellStyle name="40% - Акцент1 7 9 2" xfId="3429"/>
    <cellStyle name="40% - Акцент1 70" xfId="1840"/>
    <cellStyle name="40% - Акцент1 70 2" xfId="4387"/>
    <cellStyle name="40% - Акцент1 71" xfId="1859"/>
    <cellStyle name="40% - Акцент1 71 2" xfId="4406"/>
    <cellStyle name="40% - Акцент1 72" xfId="1890"/>
    <cellStyle name="40% - Акцент1 72 2" xfId="4437"/>
    <cellStyle name="40% - Акцент1 73" xfId="1892"/>
    <cellStyle name="40% - Акцент1 73 2" xfId="4439"/>
    <cellStyle name="40% - Акцент1 74" xfId="1900"/>
    <cellStyle name="40% - Акцент1 74 2" xfId="4447"/>
    <cellStyle name="40% - Акцент1 75" xfId="1918"/>
    <cellStyle name="40% - Акцент1 75 2" xfId="4465"/>
    <cellStyle name="40% - Акцент1 76" xfId="1936"/>
    <cellStyle name="40% - Акцент1 76 2" xfId="4483"/>
    <cellStyle name="40% - Акцент1 77" xfId="1948"/>
    <cellStyle name="40% - Акцент1 77 2" xfId="4495"/>
    <cellStyle name="40% - Акцент1 78" xfId="1960"/>
    <cellStyle name="40% - Акцент1 78 2" xfId="4507"/>
    <cellStyle name="40% - Акцент1 79" xfId="1970"/>
    <cellStyle name="40% - Акцент1 79 2" xfId="4517"/>
    <cellStyle name="40% - Акцент1 8" xfId="150"/>
    <cellStyle name="40% - Акцент1 8 2" xfId="2697"/>
    <cellStyle name="40% - Акцент1 80" xfId="1992"/>
    <cellStyle name="40% - Акцент1 80 2" xfId="4539"/>
    <cellStyle name="40% - Акцент1 81" xfId="1994"/>
    <cellStyle name="40% - Акцент1 81 2" xfId="4541"/>
    <cellStyle name="40% - Акцент1 82" xfId="2018"/>
    <cellStyle name="40% - Акцент1 82 2" xfId="4565"/>
    <cellStyle name="40% - Акцент1 83" xfId="2031"/>
    <cellStyle name="40% - Акцент1 83 2" xfId="4578"/>
    <cellStyle name="40% - Акцент1 84" xfId="2047"/>
    <cellStyle name="40% - Акцент1 84 2" xfId="4594"/>
    <cellStyle name="40% - Акцент1 85" xfId="2045"/>
    <cellStyle name="40% - Акцент1 85 2" xfId="4592"/>
    <cellStyle name="40% - Акцент1 86" xfId="2073"/>
    <cellStyle name="40% - Акцент1 86 2" xfId="4620"/>
    <cellStyle name="40% - Акцент1 87" xfId="2087"/>
    <cellStyle name="40% - Акцент1 87 2" xfId="4634"/>
    <cellStyle name="40% - Акцент1 88" xfId="2101"/>
    <cellStyle name="40% - Акцент1 88 2" xfId="4648"/>
    <cellStyle name="40% - Акцент1 89" xfId="2113"/>
    <cellStyle name="40% - Акцент1 89 2" xfId="4660"/>
    <cellStyle name="40% - Акцент1 9" xfId="152"/>
    <cellStyle name="40% - Акцент1 9 2" xfId="2699"/>
    <cellStyle name="40% - Акцент1 90" xfId="2133"/>
    <cellStyle name="40% - Акцент1 90 2" xfId="4680"/>
    <cellStyle name="40% - Акцент1 91" xfId="2135"/>
    <cellStyle name="40% - Акцент1 91 2" xfId="4682"/>
    <cellStyle name="40% - Акцент1 92" xfId="2150"/>
    <cellStyle name="40% - Акцент1 92 2" xfId="4697"/>
    <cellStyle name="40% - Акцент1 93" xfId="2169"/>
    <cellStyle name="40% - Акцент1 93 2" xfId="4716"/>
    <cellStyle name="40% - Акцент1 94" xfId="2182"/>
    <cellStyle name="40% - Акцент1 94 2" xfId="4729"/>
    <cellStyle name="40% - Акцент1 95" xfId="2196"/>
    <cellStyle name="40% - Акцент1 95 2" xfId="4743"/>
    <cellStyle name="40% - Акцент1 96" xfId="2210"/>
    <cellStyle name="40% - Акцент1 96 2" xfId="4757"/>
    <cellStyle name="40% - Акцент1 97" xfId="2222"/>
    <cellStyle name="40% - Акцент1 97 2" xfId="4769"/>
    <cellStyle name="40% - Акцент1 98" xfId="2237"/>
    <cellStyle name="40% - Акцент1 98 2" xfId="4784"/>
    <cellStyle name="40% - Акцент1 99" xfId="2251"/>
    <cellStyle name="40% - Акцент1 99 2" xfId="4798"/>
    <cellStyle name="40% - Акцент2" xfId="42" builtinId="35" customBuiltin="1"/>
    <cellStyle name="40% - Акцент2 10" xfId="255"/>
    <cellStyle name="40% - Акцент2 10 2" xfId="2802"/>
    <cellStyle name="40% - Акцент2 100" xfId="2267"/>
    <cellStyle name="40% - Акцент2 100 2" xfId="4814"/>
    <cellStyle name="40% - Акцент2 101" xfId="2284"/>
    <cellStyle name="40% - Акцент2 101 2" xfId="4831"/>
    <cellStyle name="40% - Акцент2 102" xfId="2285"/>
    <cellStyle name="40% - Акцент2 102 2" xfId="4832"/>
    <cellStyle name="40% - Акцент2 103" xfId="2281"/>
    <cellStyle name="40% - Акцент2 103 2" xfId="4828"/>
    <cellStyle name="40% - Акцент2 104" xfId="2320"/>
    <cellStyle name="40% - Акцент2 104 2" xfId="4867"/>
    <cellStyle name="40% - Акцент2 105" xfId="2336"/>
    <cellStyle name="40% - Акцент2 105 2" xfId="4883"/>
    <cellStyle name="40% - Акцент2 106" xfId="2348"/>
    <cellStyle name="40% - Акцент2 106 2" xfId="4895"/>
    <cellStyle name="40% - Акцент2 107" xfId="2360"/>
    <cellStyle name="40% - Акцент2 107 2" xfId="4907"/>
    <cellStyle name="40% - Акцент2 108" xfId="2373"/>
    <cellStyle name="40% - Акцент2 108 2" xfId="4920"/>
    <cellStyle name="40% - Акцент2 109" xfId="2387"/>
    <cellStyle name="40% - Акцент2 109 2" xfId="4934"/>
    <cellStyle name="40% - Акцент2 11" xfId="347"/>
    <cellStyle name="40% - Акцент2 11 2" xfId="2894"/>
    <cellStyle name="40% - Акцент2 110" xfId="2400"/>
    <cellStyle name="40% - Акцент2 110 2" xfId="4947"/>
    <cellStyle name="40% - Акцент2 111" xfId="2413"/>
    <cellStyle name="40% - Акцент2 111 2" xfId="4960"/>
    <cellStyle name="40% - Акцент2 112" xfId="2427"/>
    <cellStyle name="40% - Акцент2 112 2" xfId="4974"/>
    <cellStyle name="40% - Акцент2 113" xfId="2441"/>
    <cellStyle name="40% - Акцент2 113 2" xfId="4988"/>
    <cellStyle name="40% - Акцент2 114" xfId="2454"/>
    <cellStyle name="40% - Акцент2 114 2" xfId="5001"/>
    <cellStyle name="40% - Акцент2 115" xfId="2471"/>
    <cellStyle name="40% - Акцент2 115 2" xfId="5018"/>
    <cellStyle name="40% - Акцент2 116" xfId="2478"/>
    <cellStyle name="40% - Акцент2 116 2" xfId="5025"/>
    <cellStyle name="40% - Акцент2 117" xfId="2494"/>
    <cellStyle name="40% - Акцент2 117 2" xfId="5041"/>
    <cellStyle name="40% - Акцент2 118" xfId="2506"/>
    <cellStyle name="40% - Акцент2 118 2" xfId="5053"/>
    <cellStyle name="40% - Акцент2 119" xfId="2520"/>
    <cellStyle name="40% - Акцент2 119 2" xfId="5067"/>
    <cellStyle name="40% - Акцент2 12" xfId="438"/>
    <cellStyle name="40% - Акцент2 12 2" xfId="2985"/>
    <cellStyle name="40% - Акцент2 120" xfId="2534"/>
    <cellStyle name="40% - Акцент2 120 2" xfId="5081"/>
    <cellStyle name="40% - Акцент2 121" xfId="2532"/>
    <cellStyle name="40% - Акцент2 121 2" xfId="5079"/>
    <cellStyle name="40% - Акцент2 122" xfId="2547"/>
    <cellStyle name="40% - Акцент2 122 2" xfId="5094"/>
    <cellStyle name="40% - Акцент2 123" xfId="2572"/>
    <cellStyle name="40% - Акцент2 123 2" xfId="5119"/>
    <cellStyle name="40% - Акцент2 124" xfId="2584"/>
    <cellStyle name="40% - Акцент2 124 2" xfId="5131"/>
    <cellStyle name="40% - Акцент2 125" xfId="2597"/>
    <cellStyle name="40% - Акцент2 13" xfId="528"/>
    <cellStyle name="40% - Акцент2 13 2" xfId="3075"/>
    <cellStyle name="40% - Акцент2 14" xfId="704"/>
    <cellStyle name="40% - Акцент2 14 2" xfId="3251"/>
    <cellStyle name="40% - Акцент2 15" xfId="803"/>
    <cellStyle name="40% - Акцент2 15 2" xfId="3350"/>
    <cellStyle name="40% - Акцент2 16" xfId="812"/>
    <cellStyle name="40% - Акцент2 16 2" xfId="3359"/>
    <cellStyle name="40% - Акцент2 17" xfId="902"/>
    <cellStyle name="40% - Акцент2 17 2" xfId="3449"/>
    <cellStyle name="40% - Акцент2 18" xfId="992"/>
    <cellStyle name="40% - Акцент2 18 2" xfId="3539"/>
    <cellStyle name="40% - Акцент2 19" xfId="1170"/>
    <cellStyle name="40% - Акцент2 19 2" xfId="3717"/>
    <cellStyle name="40% - Акцент2 2" xfId="68"/>
    <cellStyle name="40% - Акцент2 2 10" xfId="915"/>
    <cellStyle name="40% - Акцент2 2 10 2" xfId="3462"/>
    <cellStyle name="40% - Акцент2 2 11" xfId="1004"/>
    <cellStyle name="40% - Акцент2 2 11 2" xfId="3551"/>
    <cellStyle name="40% - Акцент2 2 12" xfId="1091"/>
    <cellStyle name="40% - Акцент2 2 12 2" xfId="3638"/>
    <cellStyle name="40% - Акцент2 2 13" xfId="2616"/>
    <cellStyle name="40% - Акцент2 2 2" xfId="176"/>
    <cellStyle name="40% - Акцент2 2 2 2" xfId="2723"/>
    <cellStyle name="40% - Акцент2 2 3" xfId="268"/>
    <cellStyle name="40% - Акцент2 2 3 2" xfId="2815"/>
    <cellStyle name="40% - Акцент2 2 4" xfId="361"/>
    <cellStyle name="40% - Акцент2 2 4 2" xfId="2908"/>
    <cellStyle name="40% - Акцент2 2 5" xfId="451"/>
    <cellStyle name="40% - Акцент2 2 5 2" xfId="2998"/>
    <cellStyle name="40% - Акцент2 2 6" xfId="540"/>
    <cellStyle name="40% - Акцент2 2 6 2" xfId="3087"/>
    <cellStyle name="40% - Акцент2 2 7" xfId="627"/>
    <cellStyle name="40% - Акцент2 2 7 2" xfId="3174"/>
    <cellStyle name="40% - Акцент2 2 8" xfId="719"/>
    <cellStyle name="40% - Акцент2 2 8 2" xfId="3266"/>
    <cellStyle name="40% - Акцент2 2 9" xfId="825"/>
    <cellStyle name="40% - Акцент2 2 9 2" xfId="3372"/>
    <cellStyle name="40% - Акцент2 20" xfId="1183"/>
    <cellStyle name="40% - Акцент2 20 2" xfId="3730"/>
    <cellStyle name="40% - Акцент2 21" xfId="1196"/>
    <cellStyle name="40% - Акцент2 21 2" xfId="3743"/>
    <cellStyle name="40% - Акцент2 22" xfId="1209"/>
    <cellStyle name="40% - Акцент2 22 2" xfId="3756"/>
    <cellStyle name="40% - Акцент2 23" xfId="1222"/>
    <cellStyle name="40% - Акцент2 23 2" xfId="3769"/>
    <cellStyle name="40% - Акцент2 24" xfId="1242"/>
    <cellStyle name="40% - Акцент2 24 2" xfId="3789"/>
    <cellStyle name="40% - Акцент2 25" xfId="1251"/>
    <cellStyle name="40% - Акцент2 25 2" xfId="3798"/>
    <cellStyle name="40% - Акцент2 26" xfId="1263"/>
    <cellStyle name="40% - Акцент2 26 2" xfId="3810"/>
    <cellStyle name="40% - Акцент2 27" xfId="1273"/>
    <cellStyle name="40% - Акцент2 27 2" xfId="3820"/>
    <cellStyle name="40% - Акцент2 28" xfId="1283"/>
    <cellStyle name="40% - Акцент2 28 2" xfId="3830"/>
    <cellStyle name="40% - Акцент2 29" xfId="1300"/>
    <cellStyle name="40% - Акцент2 29 2" xfId="3847"/>
    <cellStyle name="40% - Акцент2 3" xfId="81"/>
    <cellStyle name="40% - Акцент2 3 10" xfId="928"/>
    <cellStyle name="40% - Акцент2 3 10 2" xfId="3475"/>
    <cellStyle name="40% - Акцент2 3 11" xfId="1017"/>
    <cellStyle name="40% - Акцент2 3 11 2" xfId="3564"/>
    <cellStyle name="40% - Акцент2 3 12" xfId="1104"/>
    <cellStyle name="40% - Акцент2 3 12 2" xfId="3651"/>
    <cellStyle name="40% - Акцент2 3 13" xfId="2629"/>
    <cellStyle name="40% - Акцент2 3 2" xfId="189"/>
    <cellStyle name="40% - Акцент2 3 2 2" xfId="2736"/>
    <cellStyle name="40% - Акцент2 3 3" xfId="281"/>
    <cellStyle name="40% - Акцент2 3 3 2" xfId="2828"/>
    <cellStyle name="40% - Акцент2 3 4" xfId="374"/>
    <cellStyle name="40% - Акцент2 3 4 2" xfId="2921"/>
    <cellStyle name="40% - Акцент2 3 5" xfId="464"/>
    <cellStyle name="40% - Акцент2 3 5 2" xfId="3011"/>
    <cellStyle name="40% - Акцент2 3 6" xfId="553"/>
    <cellStyle name="40% - Акцент2 3 6 2" xfId="3100"/>
    <cellStyle name="40% - Акцент2 3 7" xfId="640"/>
    <cellStyle name="40% - Акцент2 3 7 2" xfId="3187"/>
    <cellStyle name="40% - Акцент2 3 8" xfId="732"/>
    <cellStyle name="40% - Акцент2 3 8 2" xfId="3279"/>
    <cellStyle name="40% - Акцент2 3 9" xfId="838"/>
    <cellStyle name="40% - Акцент2 3 9 2" xfId="3385"/>
    <cellStyle name="40% - Акцент2 30" xfId="1313"/>
    <cellStyle name="40% - Акцент2 30 2" xfId="3860"/>
    <cellStyle name="40% - Акцент2 31" xfId="1327"/>
    <cellStyle name="40% - Акцент2 31 2" xfId="3874"/>
    <cellStyle name="40% - Акцент2 32" xfId="1339"/>
    <cellStyle name="40% - Акцент2 32 2" xfId="3886"/>
    <cellStyle name="40% - Акцент2 33" xfId="1352"/>
    <cellStyle name="40% - Акцент2 33 2" xfId="3899"/>
    <cellStyle name="40% - Акцент2 34" xfId="1365"/>
    <cellStyle name="40% - Акцент2 34 2" xfId="3912"/>
    <cellStyle name="40% - Акцент2 35" xfId="1378"/>
    <cellStyle name="40% - Акцент2 35 2" xfId="3925"/>
    <cellStyle name="40% - Акцент2 36" xfId="1391"/>
    <cellStyle name="40% - Акцент2 36 2" xfId="3938"/>
    <cellStyle name="40% - Акцент2 37" xfId="1404"/>
    <cellStyle name="40% - Акцент2 37 2" xfId="3951"/>
    <cellStyle name="40% - Акцент2 38" xfId="1417"/>
    <cellStyle name="40% - Акцент2 38 2" xfId="3964"/>
    <cellStyle name="40% - Акцент2 39" xfId="1430"/>
    <cellStyle name="40% - Акцент2 39 2" xfId="3977"/>
    <cellStyle name="40% - Акцент2 4" xfId="100"/>
    <cellStyle name="40% - Акцент2 4 10" xfId="947"/>
    <cellStyle name="40% - Акцент2 4 10 2" xfId="3494"/>
    <cellStyle name="40% - Акцент2 4 11" xfId="1036"/>
    <cellStyle name="40% - Акцент2 4 11 2" xfId="3583"/>
    <cellStyle name="40% - Акцент2 4 12" xfId="1123"/>
    <cellStyle name="40% - Акцент2 4 12 2" xfId="3670"/>
    <cellStyle name="40% - Акцент2 4 13" xfId="2648"/>
    <cellStyle name="40% - Акцент2 4 2" xfId="208"/>
    <cellStyle name="40% - Акцент2 4 2 2" xfId="2755"/>
    <cellStyle name="40% - Акцент2 4 3" xfId="300"/>
    <cellStyle name="40% - Акцент2 4 3 2" xfId="2847"/>
    <cellStyle name="40% - Акцент2 4 4" xfId="393"/>
    <cellStyle name="40% - Акцент2 4 4 2" xfId="2940"/>
    <cellStyle name="40% - Акцент2 4 5" xfId="483"/>
    <cellStyle name="40% - Акцент2 4 5 2" xfId="3030"/>
    <cellStyle name="40% - Акцент2 4 6" xfId="572"/>
    <cellStyle name="40% - Акцент2 4 6 2" xfId="3119"/>
    <cellStyle name="40% - Акцент2 4 7" xfId="659"/>
    <cellStyle name="40% - Акцент2 4 7 2" xfId="3206"/>
    <cellStyle name="40% - Акцент2 4 8" xfId="751"/>
    <cellStyle name="40% - Акцент2 4 8 2" xfId="3298"/>
    <cellStyle name="40% - Акцент2 4 9" xfId="857"/>
    <cellStyle name="40% - Акцент2 4 9 2" xfId="3404"/>
    <cellStyle name="40% - Акцент2 40" xfId="1443"/>
    <cellStyle name="40% - Акцент2 40 2" xfId="3990"/>
    <cellStyle name="40% - Акцент2 41" xfId="1456"/>
    <cellStyle name="40% - Акцент2 41 2" xfId="4003"/>
    <cellStyle name="40% - Акцент2 42" xfId="1469"/>
    <cellStyle name="40% - Акцент2 42 2" xfId="4016"/>
    <cellStyle name="40% - Акцент2 43" xfId="1482"/>
    <cellStyle name="40% - Акцент2 43 2" xfId="4029"/>
    <cellStyle name="40% - Акцент2 44" xfId="1495"/>
    <cellStyle name="40% - Акцент2 44 2" xfId="4042"/>
    <cellStyle name="40% - Акцент2 45" xfId="1511"/>
    <cellStyle name="40% - Акцент2 45 2" xfId="4058"/>
    <cellStyle name="40% - Акцент2 46" xfId="1526"/>
    <cellStyle name="40% - Акцент2 46 2" xfId="4073"/>
    <cellStyle name="40% - Акцент2 47" xfId="1524"/>
    <cellStyle name="40% - Акцент2 47 2" xfId="4071"/>
    <cellStyle name="40% - Акцент2 48" xfId="1551"/>
    <cellStyle name="40% - Акцент2 48 2" xfId="4098"/>
    <cellStyle name="40% - Акцент2 49" xfId="1567"/>
    <cellStyle name="40% - Акцент2 49 2" xfId="4114"/>
    <cellStyle name="40% - Акцент2 5" xfId="109"/>
    <cellStyle name="40% - Акцент2 5 10" xfId="956"/>
    <cellStyle name="40% - Акцент2 5 10 2" xfId="3503"/>
    <cellStyle name="40% - Акцент2 5 11" xfId="1045"/>
    <cellStyle name="40% - Акцент2 5 11 2" xfId="3592"/>
    <cellStyle name="40% - Акцент2 5 12" xfId="1132"/>
    <cellStyle name="40% - Акцент2 5 12 2" xfId="3679"/>
    <cellStyle name="40% - Акцент2 5 13" xfId="2657"/>
    <cellStyle name="40% - Акцент2 5 2" xfId="217"/>
    <cellStyle name="40% - Акцент2 5 2 2" xfId="2764"/>
    <cellStyle name="40% - Акцент2 5 3" xfId="309"/>
    <cellStyle name="40% - Акцент2 5 3 2" xfId="2856"/>
    <cellStyle name="40% - Акцент2 5 4" xfId="402"/>
    <cellStyle name="40% - Акцент2 5 4 2" xfId="2949"/>
    <cellStyle name="40% - Акцент2 5 5" xfId="492"/>
    <cellStyle name="40% - Акцент2 5 5 2" xfId="3039"/>
    <cellStyle name="40% - Акцент2 5 6" xfId="581"/>
    <cellStyle name="40% - Акцент2 5 6 2" xfId="3128"/>
    <cellStyle name="40% - Акцент2 5 7" xfId="668"/>
    <cellStyle name="40% - Акцент2 5 7 2" xfId="3215"/>
    <cellStyle name="40% - Акцент2 5 8" xfId="760"/>
    <cellStyle name="40% - Акцент2 5 8 2" xfId="3307"/>
    <cellStyle name="40% - Акцент2 5 9" xfId="866"/>
    <cellStyle name="40% - Акцент2 5 9 2" xfId="3413"/>
    <cellStyle name="40% - Акцент2 50" xfId="1568"/>
    <cellStyle name="40% - Акцент2 50 2" xfId="4115"/>
    <cellStyle name="40% - Акцент2 51" xfId="1592"/>
    <cellStyle name="40% - Акцент2 51 2" xfId="4139"/>
    <cellStyle name="40% - Акцент2 52" xfId="1605"/>
    <cellStyle name="40% - Акцент2 52 2" xfId="4152"/>
    <cellStyle name="40% - Акцент2 53" xfId="1619"/>
    <cellStyle name="40% - Акцент2 53 2" xfId="4166"/>
    <cellStyle name="40% - Акцент2 54" xfId="1632"/>
    <cellStyle name="40% - Акцент2 54 2" xfId="4179"/>
    <cellStyle name="40% - Акцент2 55" xfId="1658"/>
    <cellStyle name="40% - Акцент2 55 2" xfId="4205"/>
    <cellStyle name="40% - Акцент2 56" xfId="1667"/>
    <cellStyle name="40% - Акцент2 56 2" xfId="4214"/>
    <cellStyle name="40% - Акцент2 57" xfId="1680"/>
    <cellStyle name="40% - Акцент2 57 2" xfId="4227"/>
    <cellStyle name="40% - Акцент2 58" xfId="1693"/>
    <cellStyle name="40% - Акцент2 58 2" xfId="4240"/>
    <cellStyle name="40% - Акцент2 59" xfId="1706"/>
    <cellStyle name="40% - Акцент2 59 2" xfId="4253"/>
    <cellStyle name="40% - Акцент2 6" xfId="119"/>
    <cellStyle name="40% - Акцент2 6 10" xfId="966"/>
    <cellStyle name="40% - Акцент2 6 10 2" xfId="3513"/>
    <cellStyle name="40% - Акцент2 6 11" xfId="1055"/>
    <cellStyle name="40% - Акцент2 6 11 2" xfId="3602"/>
    <cellStyle name="40% - Акцент2 6 12" xfId="1142"/>
    <cellStyle name="40% - Акцент2 6 12 2" xfId="3689"/>
    <cellStyle name="40% - Акцент2 6 13" xfId="2667"/>
    <cellStyle name="40% - Акцент2 6 2" xfId="227"/>
    <cellStyle name="40% - Акцент2 6 2 2" xfId="2774"/>
    <cellStyle name="40% - Акцент2 6 3" xfId="319"/>
    <cellStyle name="40% - Акцент2 6 3 2" xfId="2866"/>
    <cellStyle name="40% - Акцент2 6 4" xfId="412"/>
    <cellStyle name="40% - Акцент2 6 4 2" xfId="2959"/>
    <cellStyle name="40% - Акцент2 6 5" xfId="502"/>
    <cellStyle name="40% - Акцент2 6 5 2" xfId="3049"/>
    <cellStyle name="40% - Акцент2 6 6" xfId="591"/>
    <cellStyle name="40% - Акцент2 6 6 2" xfId="3138"/>
    <cellStyle name="40% - Акцент2 6 7" xfId="678"/>
    <cellStyle name="40% - Акцент2 6 7 2" xfId="3225"/>
    <cellStyle name="40% - Акцент2 6 8" xfId="770"/>
    <cellStyle name="40% - Акцент2 6 8 2" xfId="3317"/>
    <cellStyle name="40% - Акцент2 6 9" xfId="876"/>
    <cellStyle name="40% - Акцент2 6 9 2" xfId="3423"/>
    <cellStyle name="40% - Акцент2 60" xfId="1718"/>
    <cellStyle name="40% - Акцент2 60 2" xfId="4265"/>
    <cellStyle name="40% - Акцент2 61" xfId="1728"/>
    <cellStyle name="40% - Акцент2 61 2" xfId="4275"/>
    <cellStyle name="40% - Акцент2 62" xfId="1738"/>
    <cellStyle name="40% - Акцент2 62 2" xfId="4285"/>
    <cellStyle name="40% - Акцент2 63" xfId="1758"/>
    <cellStyle name="40% - Акцент2 63 2" xfId="4305"/>
    <cellStyle name="40% - Акцент2 64" xfId="1770"/>
    <cellStyle name="40% - Акцент2 64 2" xfId="4317"/>
    <cellStyle name="40% - Акцент2 65" xfId="1789"/>
    <cellStyle name="40% - Акцент2 65 2" xfId="4336"/>
    <cellStyle name="40% - Акцент2 66" xfId="1796"/>
    <cellStyle name="40% - Акцент2 66 2" xfId="4343"/>
    <cellStyle name="40% - Акцент2 67" xfId="1817"/>
    <cellStyle name="40% - Акцент2 67 2" xfId="4364"/>
    <cellStyle name="40% - Акцент2 68" xfId="1833"/>
    <cellStyle name="40% - Акцент2 68 2" xfId="4380"/>
    <cellStyle name="40% - Акцент2 69" xfId="1834"/>
    <cellStyle name="40% - Акцент2 69 2" xfId="4381"/>
    <cellStyle name="40% - Акцент2 7" xfId="129"/>
    <cellStyle name="40% - Акцент2 7 10" xfId="976"/>
    <cellStyle name="40% - Акцент2 7 10 2" xfId="3523"/>
    <cellStyle name="40% - Акцент2 7 11" xfId="1065"/>
    <cellStyle name="40% - Акцент2 7 11 2" xfId="3612"/>
    <cellStyle name="40% - Акцент2 7 12" xfId="1152"/>
    <cellStyle name="40% - Акцент2 7 12 2" xfId="3699"/>
    <cellStyle name="40% - Акцент2 7 13" xfId="2677"/>
    <cellStyle name="40% - Акцент2 7 2" xfId="237"/>
    <cellStyle name="40% - Акцент2 7 2 2" xfId="2784"/>
    <cellStyle name="40% - Акцент2 7 3" xfId="329"/>
    <cellStyle name="40% - Акцент2 7 3 2" xfId="2876"/>
    <cellStyle name="40% - Акцент2 7 4" xfId="422"/>
    <cellStyle name="40% - Акцент2 7 4 2" xfId="2969"/>
    <cellStyle name="40% - Акцент2 7 5" xfId="512"/>
    <cellStyle name="40% - Акцент2 7 5 2" xfId="3059"/>
    <cellStyle name="40% - Акцент2 7 6" xfId="601"/>
    <cellStyle name="40% - Акцент2 7 6 2" xfId="3148"/>
    <cellStyle name="40% - Акцент2 7 7" xfId="688"/>
    <cellStyle name="40% - Акцент2 7 7 2" xfId="3235"/>
    <cellStyle name="40% - Акцент2 7 8" xfId="780"/>
    <cellStyle name="40% - Акцент2 7 8 2" xfId="3327"/>
    <cellStyle name="40% - Акцент2 7 9" xfId="886"/>
    <cellStyle name="40% - Акцент2 7 9 2" xfId="3433"/>
    <cellStyle name="40% - Акцент2 70" xfId="1853"/>
    <cellStyle name="40% - Акцент2 70 2" xfId="4400"/>
    <cellStyle name="40% - Акцент2 71" xfId="1863"/>
    <cellStyle name="40% - Акцент2 71 2" xfId="4410"/>
    <cellStyle name="40% - Акцент2 72" xfId="1894"/>
    <cellStyle name="40% - Акцент2 72 2" xfId="4441"/>
    <cellStyle name="40% - Акцент2 73" xfId="1903"/>
    <cellStyle name="40% - Акцент2 73 2" xfId="4450"/>
    <cellStyle name="40% - Акцент2 74" xfId="1911"/>
    <cellStyle name="40% - Акцент2 74 2" xfId="4458"/>
    <cellStyle name="40% - Акцент2 75" xfId="1929"/>
    <cellStyle name="40% - Акцент2 75 2" xfId="4476"/>
    <cellStyle name="40% - Акцент2 76" xfId="1942"/>
    <cellStyle name="40% - Акцент2 76 2" xfId="4489"/>
    <cellStyle name="40% - Акцент2 77" xfId="1954"/>
    <cellStyle name="40% - Акцент2 77 2" xfId="4501"/>
    <cellStyle name="40% - Акцент2 78" xfId="1964"/>
    <cellStyle name="40% - Акцент2 78 2" xfId="4511"/>
    <cellStyle name="40% - Акцент2 79" xfId="1974"/>
    <cellStyle name="40% - Акцент2 79 2" xfId="4521"/>
    <cellStyle name="40% - Акцент2 8" xfId="154"/>
    <cellStyle name="40% - Акцент2 8 2" xfId="2701"/>
    <cellStyle name="40% - Акцент2 80" xfId="1996"/>
    <cellStyle name="40% - Акцент2 80 2" xfId="4543"/>
    <cellStyle name="40% - Акцент2 81" xfId="2002"/>
    <cellStyle name="40% - Акцент2 81 2" xfId="4549"/>
    <cellStyle name="40% - Акцент2 82" xfId="2020"/>
    <cellStyle name="40% - Акцент2 82 2" xfId="4567"/>
    <cellStyle name="40% - Акцент2 83" xfId="2033"/>
    <cellStyle name="40% - Акцент2 83 2" xfId="4580"/>
    <cellStyle name="40% - Акцент2 84" xfId="2050"/>
    <cellStyle name="40% - Акцент2 84 2" xfId="4597"/>
    <cellStyle name="40% - Акцент2 85" xfId="2053"/>
    <cellStyle name="40% - Акцент2 85 2" xfId="4600"/>
    <cellStyle name="40% - Акцент2 86" xfId="2075"/>
    <cellStyle name="40% - Акцент2 86 2" xfId="4622"/>
    <cellStyle name="40% - Акцент2 87" xfId="2089"/>
    <cellStyle name="40% - Акцент2 87 2" xfId="4636"/>
    <cellStyle name="40% - Акцент2 88" xfId="2104"/>
    <cellStyle name="40% - Акцент2 88 2" xfId="4651"/>
    <cellStyle name="40% - Акцент2 89" xfId="2102"/>
    <cellStyle name="40% - Акцент2 89 2" xfId="4649"/>
    <cellStyle name="40% - Акцент2 9" xfId="163"/>
    <cellStyle name="40% - Акцент2 9 2" xfId="2710"/>
    <cellStyle name="40% - Акцент2 90" xfId="2137"/>
    <cellStyle name="40% - Акцент2 90 2" xfId="4684"/>
    <cellStyle name="40% - Акцент2 91" xfId="2144"/>
    <cellStyle name="40% - Акцент2 91 2" xfId="4691"/>
    <cellStyle name="40% - Акцент2 92" xfId="2154"/>
    <cellStyle name="40% - Акцент2 92 2" xfId="4701"/>
    <cellStyle name="40% - Акцент2 93" xfId="2171"/>
    <cellStyle name="40% - Акцент2 93 2" xfId="4718"/>
    <cellStyle name="40% - Акцент2 94" xfId="2184"/>
    <cellStyle name="40% - Акцент2 94 2" xfId="4731"/>
    <cellStyle name="40% - Акцент2 95" xfId="2198"/>
    <cellStyle name="40% - Акцент2 95 2" xfId="4745"/>
    <cellStyle name="40% - Акцент2 96" xfId="2213"/>
    <cellStyle name="40% - Акцент2 96 2" xfId="4760"/>
    <cellStyle name="40% - Акцент2 97" xfId="2211"/>
    <cellStyle name="40% - Акцент2 97 2" xfId="4758"/>
    <cellStyle name="40% - Акцент2 98" xfId="2240"/>
    <cellStyle name="40% - Акцент2 98 2" xfId="4787"/>
    <cellStyle name="40% - Акцент2 99" xfId="2253"/>
    <cellStyle name="40% - Акцент2 99 2" xfId="4800"/>
    <cellStyle name="40% - Акцент3" xfId="46" builtinId="39" customBuiltin="1"/>
    <cellStyle name="40% - Акцент3 10" xfId="342"/>
    <cellStyle name="40% - Акцент3 10 2" xfId="2889"/>
    <cellStyle name="40% - Акцент3 100" xfId="2269"/>
    <cellStyle name="40% - Акцент3 100 2" xfId="4816"/>
    <cellStyle name="40% - Акцент3 101" xfId="2287"/>
    <cellStyle name="40% - Акцент3 101 2" xfId="4834"/>
    <cellStyle name="40% - Акцент3 102" xfId="2298"/>
    <cellStyle name="40% - Акцент3 102 2" xfId="4845"/>
    <cellStyle name="40% - Акцент3 103" xfId="2309"/>
    <cellStyle name="40% - Акцент3 103 2" xfId="4856"/>
    <cellStyle name="40% - Акцент3 104" xfId="2322"/>
    <cellStyle name="40% - Акцент3 104 2" xfId="4869"/>
    <cellStyle name="40% - Акцент3 105" xfId="2339"/>
    <cellStyle name="40% - Акцент3 105 2" xfId="4886"/>
    <cellStyle name="40% - Акцент3 106" xfId="2350"/>
    <cellStyle name="40% - Акцент3 106 2" xfId="4897"/>
    <cellStyle name="40% - Акцент3 107" xfId="2362"/>
    <cellStyle name="40% - Акцент3 107 2" xfId="4909"/>
    <cellStyle name="40% - Акцент3 108" xfId="2375"/>
    <cellStyle name="40% - Акцент3 108 2" xfId="4922"/>
    <cellStyle name="40% - Акцент3 109" xfId="2389"/>
    <cellStyle name="40% - Акцент3 109 2" xfId="4936"/>
    <cellStyle name="40% - Акцент3 11" xfId="435"/>
    <cellStyle name="40% - Акцент3 11 2" xfId="2982"/>
    <cellStyle name="40% - Акцент3 110" xfId="2402"/>
    <cellStyle name="40% - Акцент3 110 2" xfId="4949"/>
    <cellStyle name="40% - Акцент3 111" xfId="2415"/>
    <cellStyle name="40% - Акцент3 111 2" xfId="4962"/>
    <cellStyle name="40% - Акцент3 112" xfId="2429"/>
    <cellStyle name="40% - Акцент3 112 2" xfId="4976"/>
    <cellStyle name="40% - Акцент3 113" xfId="2443"/>
    <cellStyle name="40% - Акцент3 113 2" xfId="4990"/>
    <cellStyle name="40% - Акцент3 114" xfId="2456"/>
    <cellStyle name="40% - Акцент3 114 2" xfId="5003"/>
    <cellStyle name="40% - Акцент3 115" xfId="2475"/>
    <cellStyle name="40% - Акцент3 115 2" xfId="5022"/>
    <cellStyle name="40% - Акцент3 116" xfId="2484"/>
    <cellStyle name="40% - Акцент3 116 2" xfId="5031"/>
    <cellStyle name="40% - Акцент3 117" xfId="2496"/>
    <cellStyle name="40% - Акцент3 117 2" xfId="5043"/>
    <cellStyle name="40% - Акцент3 118" xfId="2508"/>
    <cellStyle name="40% - Акцент3 118 2" xfId="5055"/>
    <cellStyle name="40% - Акцент3 119" xfId="2523"/>
    <cellStyle name="40% - Акцент3 119 2" xfId="5070"/>
    <cellStyle name="40% - Акцент3 12" xfId="525"/>
    <cellStyle name="40% - Акцент3 12 2" xfId="3072"/>
    <cellStyle name="40% - Акцент3 120" xfId="2537"/>
    <cellStyle name="40% - Акцент3 120 2" xfId="5084"/>
    <cellStyle name="40% - Акцент3 121" xfId="2549"/>
    <cellStyle name="40% - Акцент3 121 2" xfId="5096"/>
    <cellStyle name="40% - Акцент3 122" xfId="2562"/>
    <cellStyle name="40% - Акцент3 122 2" xfId="5109"/>
    <cellStyle name="40% - Акцент3 123" xfId="2575"/>
    <cellStyle name="40% - Акцент3 123 2" xfId="5122"/>
    <cellStyle name="40% - Акцент3 124" xfId="2586"/>
    <cellStyle name="40% - Акцент3 124 2" xfId="5133"/>
    <cellStyle name="40% - Акцент3 125" xfId="2599"/>
    <cellStyle name="40% - Акцент3 13" xfId="614"/>
    <cellStyle name="40% - Акцент3 13 2" xfId="3161"/>
    <cellStyle name="40% - Акцент3 14" xfId="706"/>
    <cellStyle name="40% - Акцент3 14 2" xfId="3253"/>
    <cellStyle name="40% - Акцент3 15" xfId="807"/>
    <cellStyle name="40% - Акцент3 15 2" xfId="3354"/>
    <cellStyle name="40% - Акцент3 16" xfId="899"/>
    <cellStyle name="40% - Акцент3 16 2" xfId="3446"/>
    <cellStyle name="40% - Акцент3 17" xfId="989"/>
    <cellStyle name="40% - Акцент3 17 2" xfId="3536"/>
    <cellStyle name="40% - Акцент3 18" xfId="1078"/>
    <cellStyle name="40% - Акцент3 18 2" xfId="3625"/>
    <cellStyle name="40% - Акцент3 19" xfId="1172"/>
    <cellStyle name="40% - Акцент3 19 2" xfId="3719"/>
    <cellStyle name="40% - Акцент3 2" xfId="70"/>
    <cellStyle name="40% - Акцент3 2 10" xfId="917"/>
    <cellStyle name="40% - Акцент3 2 10 2" xfId="3464"/>
    <cellStyle name="40% - Акцент3 2 11" xfId="1006"/>
    <cellStyle name="40% - Акцент3 2 11 2" xfId="3553"/>
    <cellStyle name="40% - Акцент3 2 12" xfId="1093"/>
    <cellStyle name="40% - Акцент3 2 12 2" xfId="3640"/>
    <cellStyle name="40% - Акцент3 2 13" xfId="2618"/>
    <cellStyle name="40% - Акцент3 2 2" xfId="178"/>
    <cellStyle name="40% - Акцент3 2 2 2" xfId="2725"/>
    <cellStyle name="40% - Акцент3 2 3" xfId="270"/>
    <cellStyle name="40% - Акцент3 2 3 2" xfId="2817"/>
    <cellStyle name="40% - Акцент3 2 4" xfId="363"/>
    <cellStyle name="40% - Акцент3 2 4 2" xfId="2910"/>
    <cellStyle name="40% - Акцент3 2 5" xfId="453"/>
    <cellStyle name="40% - Акцент3 2 5 2" xfId="3000"/>
    <cellStyle name="40% - Акцент3 2 6" xfId="542"/>
    <cellStyle name="40% - Акцент3 2 6 2" xfId="3089"/>
    <cellStyle name="40% - Акцент3 2 7" xfId="629"/>
    <cellStyle name="40% - Акцент3 2 7 2" xfId="3176"/>
    <cellStyle name="40% - Акцент3 2 8" xfId="721"/>
    <cellStyle name="40% - Акцент3 2 8 2" xfId="3268"/>
    <cellStyle name="40% - Акцент3 2 9" xfId="827"/>
    <cellStyle name="40% - Акцент3 2 9 2" xfId="3374"/>
    <cellStyle name="40% - Акцент3 20" xfId="1185"/>
    <cellStyle name="40% - Акцент3 20 2" xfId="3732"/>
    <cellStyle name="40% - Акцент3 21" xfId="1198"/>
    <cellStyle name="40% - Акцент3 21 2" xfId="3745"/>
    <cellStyle name="40% - Акцент3 22" xfId="1211"/>
    <cellStyle name="40% - Акцент3 22 2" xfId="3758"/>
    <cellStyle name="40% - Акцент3 23" xfId="1224"/>
    <cellStyle name="40% - Акцент3 23 2" xfId="3771"/>
    <cellStyle name="40% - Акцент3 24" xfId="1246"/>
    <cellStyle name="40% - Акцент3 24 2" xfId="3793"/>
    <cellStyle name="40% - Акцент3 25" xfId="1258"/>
    <cellStyle name="40% - Акцент3 25 2" xfId="3805"/>
    <cellStyle name="40% - Акцент3 26" xfId="1270"/>
    <cellStyle name="40% - Акцент3 26 2" xfId="3817"/>
    <cellStyle name="40% - Акцент3 27" xfId="1280"/>
    <cellStyle name="40% - Акцент3 27 2" xfId="3827"/>
    <cellStyle name="40% - Акцент3 28" xfId="1289"/>
    <cellStyle name="40% - Акцент3 28 2" xfId="3836"/>
    <cellStyle name="40% - Акцент3 29" xfId="1302"/>
    <cellStyle name="40% - Акцент3 29 2" xfId="3849"/>
    <cellStyle name="40% - Акцент3 3" xfId="83"/>
    <cellStyle name="40% - Акцент3 3 10" xfId="930"/>
    <cellStyle name="40% - Акцент3 3 10 2" xfId="3477"/>
    <cellStyle name="40% - Акцент3 3 11" xfId="1019"/>
    <cellStyle name="40% - Акцент3 3 11 2" xfId="3566"/>
    <cellStyle name="40% - Акцент3 3 12" xfId="1106"/>
    <cellStyle name="40% - Акцент3 3 12 2" xfId="3653"/>
    <cellStyle name="40% - Акцент3 3 13" xfId="2631"/>
    <cellStyle name="40% - Акцент3 3 2" xfId="191"/>
    <cellStyle name="40% - Акцент3 3 2 2" xfId="2738"/>
    <cellStyle name="40% - Акцент3 3 3" xfId="283"/>
    <cellStyle name="40% - Акцент3 3 3 2" xfId="2830"/>
    <cellStyle name="40% - Акцент3 3 4" xfId="376"/>
    <cellStyle name="40% - Акцент3 3 4 2" xfId="2923"/>
    <cellStyle name="40% - Акцент3 3 5" xfId="466"/>
    <cellStyle name="40% - Акцент3 3 5 2" xfId="3013"/>
    <cellStyle name="40% - Акцент3 3 6" xfId="555"/>
    <cellStyle name="40% - Акцент3 3 6 2" xfId="3102"/>
    <cellStyle name="40% - Акцент3 3 7" xfId="642"/>
    <cellStyle name="40% - Акцент3 3 7 2" xfId="3189"/>
    <cellStyle name="40% - Акцент3 3 8" xfId="734"/>
    <cellStyle name="40% - Акцент3 3 8 2" xfId="3281"/>
    <cellStyle name="40% - Акцент3 3 9" xfId="840"/>
    <cellStyle name="40% - Акцент3 3 9 2" xfId="3387"/>
    <cellStyle name="40% - Акцент3 30" xfId="1315"/>
    <cellStyle name="40% - Акцент3 30 2" xfId="3862"/>
    <cellStyle name="40% - Акцент3 31" xfId="1329"/>
    <cellStyle name="40% - Акцент3 31 2" xfId="3876"/>
    <cellStyle name="40% - Акцент3 32" xfId="1341"/>
    <cellStyle name="40% - Акцент3 32 2" xfId="3888"/>
    <cellStyle name="40% - Акцент3 33" xfId="1355"/>
    <cellStyle name="40% - Акцент3 33 2" xfId="3902"/>
    <cellStyle name="40% - Акцент3 34" xfId="1367"/>
    <cellStyle name="40% - Акцент3 34 2" xfId="3914"/>
    <cellStyle name="40% - Акцент3 35" xfId="1380"/>
    <cellStyle name="40% - Акцент3 35 2" xfId="3927"/>
    <cellStyle name="40% - Акцент3 36" xfId="1393"/>
    <cellStyle name="40% - Акцент3 36 2" xfId="3940"/>
    <cellStyle name="40% - Акцент3 37" xfId="1406"/>
    <cellStyle name="40% - Акцент3 37 2" xfId="3953"/>
    <cellStyle name="40% - Акцент3 38" xfId="1419"/>
    <cellStyle name="40% - Акцент3 38 2" xfId="3966"/>
    <cellStyle name="40% - Акцент3 39" xfId="1432"/>
    <cellStyle name="40% - Акцент3 39 2" xfId="3979"/>
    <cellStyle name="40% - Акцент3 4" xfId="104"/>
    <cellStyle name="40% - Акцент3 4 10" xfId="951"/>
    <cellStyle name="40% - Акцент3 4 10 2" xfId="3498"/>
    <cellStyle name="40% - Акцент3 4 11" xfId="1040"/>
    <cellStyle name="40% - Акцент3 4 11 2" xfId="3587"/>
    <cellStyle name="40% - Акцент3 4 12" xfId="1127"/>
    <cellStyle name="40% - Акцент3 4 12 2" xfId="3674"/>
    <cellStyle name="40% - Акцент3 4 13" xfId="2652"/>
    <cellStyle name="40% - Акцент3 4 2" xfId="212"/>
    <cellStyle name="40% - Акцент3 4 2 2" xfId="2759"/>
    <cellStyle name="40% - Акцент3 4 3" xfId="304"/>
    <cellStyle name="40% - Акцент3 4 3 2" xfId="2851"/>
    <cellStyle name="40% - Акцент3 4 4" xfId="397"/>
    <cellStyle name="40% - Акцент3 4 4 2" xfId="2944"/>
    <cellStyle name="40% - Акцент3 4 5" xfId="487"/>
    <cellStyle name="40% - Акцент3 4 5 2" xfId="3034"/>
    <cellStyle name="40% - Акцент3 4 6" xfId="576"/>
    <cellStyle name="40% - Акцент3 4 6 2" xfId="3123"/>
    <cellStyle name="40% - Акцент3 4 7" xfId="663"/>
    <cellStyle name="40% - Акцент3 4 7 2" xfId="3210"/>
    <cellStyle name="40% - Акцент3 4 8" xfId="755"/>
    <cellStyle name="40% - Акцент3 4 8 2" xfId="3302"/>
    <cellStyle name="40% - Акцент3 4 9" xfId="861"/>
    <cellStyle name="40% - Акцент3 4 9 2" xfId="3408"/>
    <cellStyle name="40% - Акцент3 40" xfId="1445"/>
    <cellStyle name="40% - Акцент3 40 2" xfId="3992"/>
    <cellStyle name="40% - Акцент3 41" xfId="1458"/>
    <cellStyle name="40% - Акцент3 41 2" xfId="4005"/>
    <cellStyle name="40% - Акцент3 42" xfId="1471"/>
    <cellStyle name="40% - Акцент3 42 2" xfId="4018"/>
    <cellStyle name="40% - Акцент3 43" xfId="1484"/>
    <cellStyle name="40% - Акцент3 43 2" xfId="4031"/>
    <cellStyle name="40% - Акцент3 44" xfId="1497"/>
    <cellStyle name="40% - Акцент3 44 2" xfId="4044"/>
    <cellStyle name="40% - Акцент3 45" xfId="1513"/>
    <cellStyle name="40% - Акцент3 45 2" xfId="4060"/>
    <cellStyle name="40% - Акцент3 46" xfId="1529"/>
    <cellStyle name="40% - Акцент3 46 2" xfId="4076"/>
    <cellStyle name="40% - Акцент3 47" xfId="1542"/>
    <cellStyle name="40% - Акцент3 47 2" xfId="4089"/>
    <cellStyle name="40% - Акцент3 48" xfId="1553"/>
    <cellStyle name="40% - Акцент3 48 2" xfId="4100"/>
    <cellStyle name="40% - Акцент3 49" xfId="1570"/>
    <cellStyle name="40% - Акцент3 49 2" xfId="4117"/>
    <cellStyle name="40% - Акцент3 5" xfId="116"/>
    <cellStyle name="40% - Акцент3 5 10" xfId="963"/>
    <cellStyle name="40% - Акцент3 5 10 2" xfId="3510"/>
    <cellStyle name="40% - Акцент3 5 11" xfId="1052"/>
    <cellStyle name="40% - Акцент3 5 11 2" xfId="3599"/>
    <cellStyle name="40% - Акцент3 5 12" xfId="1139"/>
    <cellStyle name="40% - Акцент3 5 12 2" xfId="3686"/>
    <cellStyle name="40% - Акцент3 5 13" xfId="2664"/>
    <cellStyle name="40% - Акцент3 5 2" xfId="224"/>
    <cellStyle name="40% - Акцент3 5 2 2" xfId="2771"/>
    <cellStyle name="40% - Акцент3 5 3" xfId="316"/>
    <cellStyle name="40% - Акцент3 5 3 2" xfId="2863"/>
    <cellStyle name="40% - Акцент3 5 4" xfId="409"/>
    <cellStyle name="40% - Акцент3 5 4 2" xfId="2956"/>
    <cellStyle name="40% - Акцент3 5 5" xfId="499"/>
    <cellStyle name="40% - Акцент3 5 5 2" xfId="3046"/>
    <cellStyle name="40% - Акцент3 5 6" xfId="588"/>
    <cellStyle name="40% - Акцент3 5 6 2" xfId="3135"/>
    <cellStyle name="40% - Акцент3 5 7" xfId="675"/>
    <cellStyle name="40% - Акцент3 5 7 2" xfId="3222"/>
    <cellStyle name="40% - Акцент3 5 8" xfId="767"/>
    <cellStyle name="40% - Акцент3 5 8 2" xfId="3314"/>
    <cellStyle name="40% - Акцент3 5 9" xfId="873"/>
    <cellStyle name="40% - Акцент3 5 9 2" xfId="3420"/>
    <cellStyle name="40% - Акцент3 50" xfId="1581"/>
    <cellStyle name="40% - Акцент3 50 2" xfId="4128"/>
    <cellStyle name="40% - Акцент3 51" xfId="1594"/>
    <cellStyle name="40% - Акцент3 51 2" xfId="4141"/>
    <cellStyle name="40% - Акцент3 52" xfId="1607"/>
    <cellStyle name="40% - Акцент3 52 2" xfId="4154"/>
    <cellStyle name="40% - Акцент3 53" xfId="1621"/>
    <cellStyle name="40% - Акцент3 53 2" xfId="4168"/>
    <cellStyle name="40% - Акцент3 54" xfId="1634"/>
    <cellStyle name="40% - Акцент3 54 2" xfId="4181"/>
    <cellStyle name="40% - Акцент3 55" xfId="1662"/>
    <cellStyle name="40% - Акцент3 55 2" xfId="4209"/>
    <cellStyle name="40% - Акцент3 56" xfId="1675"/>
    <cellStyle name="40% - Акцент3 56 2" xfId="4222"/>
    <cellStyle name="40% - Акцент3 57" xfId="1688"/>
    <cellStyle name="40% - Акцент3 57 2" xfId="4235"/>
    <cellStyle name="40% - Акцент3 58" xfId="1701"/>
    <cellStyle name="40% - Акцент3 58 2" xfId="4248"/>
    <cellStyle name="40% - Акцент3 59" xfId="1713"/>
    <cellStyle name="40% - Акцент3 59 2" xfId="4260"/>
    <cellStyle name="40% - Акцент3 6" xfId="126"/>
    <cellStyle name="40% - Акцент3 6 10" xfId="973"/>
    <cellStyle name="40% - Акцент3 6 10 2" xfId="3520"/>
    <cellStyle name="40% - Акцент3 6 11" xfId="1062"/>
    <cellStyle name="40% - Акцент3 6 11 2" xfId="3609"/>
    <cellStyle name="40% - Акцент3 6 12" xfId="1149"/>
    <cellStyle name="40% - Акцент3 6 12 2" xfId="3696"/>
    <cellStyle name="40% - Акцент3 6 13" xfId="2674"/>
    <cellStyle name="40% - Акцент3 6 2" xfId="234"/>
    <cellStyle name="40% - Акцент3 6 2 2" xfId="2781"/>
    <cellStyle name="40% - Акцент3 6 3" xfId="326"/>
    <cellStyle name="40% - Акцент3 6 3 2" xfId="2873"/>
    <cellStyle name="40% - Акцент3 6 4" xfId="419"/>
    <cellStyle name="40% - Акцент3 6 4 2" xfId="2966"/>
    <cellStyle name="40% - Акцент3 6 5" xfId="509"/>
    <cellStyle name="40% - Акцент3 6 5 2" xfId="3056"/>
    <cellStyle name="40% - Акцент3 6 6" xfId="598"/>
    <cellStyle name="40% - Акцент3 6 6 2" xfId="3145"/>
    <cellStyle name="40% - Акцент3 6 7" xfId="685"/>
    <cellStyle name="40% - Акцент3 6 7 2" xfId="3232"/>
    <cellStyle name="40% - Акцент3 6 8" xfId="777"/>
    <cellStyle name="40% - Акцент3 6 8 2" xfId="3324"/>
    <cellStyle name="40% - Акцент3 6 9" xfId="883"/>
    <cellStyle name="40% - Акцент3 6 9 2" xfId="3430"/>
    <cellStyle name="40% - Акцент3 60" xfId="1725"/>
    <cellStyle name="40% - Акцент3 60 2" xfId="4272"/>
    <cellStyle name="40% - Акцент3 61" xfId="1735"/>
    <cellStyle name="40% - Акцент3 61 2" xfId="4282"/>
    <cellStyle name="40% - Акцент3 62" xfId="1744"/>
    <cellStyle name="40% - Акцент3 62 2" xfId="4291"/>
    <cellStyle name="40% - Акцент3 63" xfId="1761"/>
    <cellStyle name="40% - Акцент3 63 2" xfId="4308"/>
    <cellStyle name="40% - Акцент3 64" xfId="1772"/>
    <cellStyle name="40% - Акцент3 64 2" xfId="4319"/>
    <cellStyle name="40% - Акцент3 65" xfId="1792"/>
    <cellStyle name="40% - Акцент3 65 2" xfId="4339"/>
    <cellStyle name="40% - Акцент3 66" xfId="1802"/>
    <cellStyle name="40% - Акцент3 66 2" xfId="4349"/>
    <cellStyle name="40% - Акцент3 67" xfId="1820"/>
    <cellStyle name="40% - Акцент3 67 2" xfId="4367"/>
    <cellStyle name="40% - Акцент3 68" xfId="1836"/>
    <cellStyle name="40% - Акцент3 68 2" xfId="4383"/>
    <cellStyle name="40% - Акцент3 69" xfId="1850"/>
    <cellStyle name="40% - Акцент3 69 2" xfId="4397"/>
    <cellStyle name="40% - Акцент3 7" xfId="135"/>
    <cellStyle name="40% - Акцент3 7 10" xfId="982"/>
    <cellStyle name="40% - Акцент3 7 10 2" xfId="3529"/>
    <cellStyle name="40% - Акцент3 7 11" xfId="1071"/>
    <cellStyle name="40% - Акцент3 7 11 2" xfId="3618"/>
    <cellStyle name="40% - Акцент3 7 12" xfId="1158"/>
    <cellStyle name="40% - Акцент3 7 12 2" xfId="3705"/>
    <cellStyle name="40% - Акцент3 7 13" xfId="2683"/>
    <cellStyle name="40% - Акцент3 7 2" xfId="243"/>
    <cellStyle name="40% - Акцент3 7 2 2" xfId="2790"/>
    <cellStyle name="40% - Акцент3 7 3" xfId="335"/>
    <cellStyle name="40% - Акцент3 7 3 2" xfId="2882"/>
    <cellStyle name="40% - Акцент3 7 4" xfId="428"/>
    <cellStyle name="40% - Акцент3 7 4 2" xfId="2975"/>
    <cellStyle name="40% - Акцент3 7 5" xfId="518"/>
    <cellStyle name="40% - Акцент3 7 5 2" xfId="3065"/>
    <cellStyle name="40% - Акцент3 7 6" xfId="607"/>
    <cellStyle name="40% - Акцент3 7 6 2" xfId="3154"/>
    <cellStyle name="40% - Акцент3 7 7" xfId="694"/>
    <cellStyle name="40% - Акцент3 7 7 2" xfId="3241"/>
    <cellStyle name="40% - Акцент3 7 8" xfId="786"/>
    <cellStyle name="40% - Акцент3 7 8 2" xfId="3333"/>
    <cellStyle name="40% - Акцент3 7 9" xfId="892"/>
    <cellStyle name="40% - Акцент3 7 9 2" xfId="3439"/>
    <cellStyle name="40% - Акцент3 70" xfId="1860"/>
    <cellStyle name="40% - Акцент3 70 2" xfId="4407"/>
    <cellStyle name="40% - Акцент3 71" xfId="1869"/>
    <cellStyle name="40% - Акцент3 71 2" xfId="4416"/>
    <cellStyle name="40% - Акцент3 72" xfId="1898"/>
    <cellStyle name="40% - Акцент3 72 2" xfId="4445"/>
    <cellStyle name="40% - Акцент3 73" xfId="1910"/>
    <cellStyle name="40% - Акцент3 73 2" xfId="4457"/>
    <cellStyle name="40% - Акцент3 74" xfId="1924"/>
    <cellStyle name="40% - Акцент3 74 2" xfId="4471"/>
    <cellStyle name="40% - Акцент3 75" xfId="1937"/>
    <cellStyle name="40% - Акцент3 75 2" xfId="4484"/>
    <cellStyle name="40% - Акцент3 76" xfId="1949"/>
    <cellStyle name="40% - Акцент3 76 2" xfId="4496"/>
    <cellStyle name="40% - Акцент3 77" xfId="1961"/>
    <cellStyle name="40% - Акцент3 77 2" xfId="4508"/>
    <cellStyle name="40% - Акцент3 78" xfId="1971"/>
    <cellStyle name="40% - Акцент3 78 2" xfId="4518"/>
    <cellStyle name="40% - Акцент3 79" xfId="1980"/>
    <cellStyle name="40% - Акцент3 79 2" xfId="4527"/>
    <cellStyle name="40% - Акцент3 8" xfId="158"/>
    <cellStyle name="40% - Акцент3 8 2" xfId="2705"/>
    <cellStyle name="40% - Акцент3 80" xfId="1999"/>
    <cellStyle name="40% - Акцент3 80 2" xfId="4546"/>
    <cellStyle name="40% - Акцент3 81" xfId="2008"/>
    <cellStyle name="40% - Акцент3 81 2" xfId="4555"/>
    <cellStyle name="40% - Акцент3 82" xfId="2023"/>
    <cellStyle name="40% - Акцент3 82 2" xfId="4570"/>
    <cellStyle name="40% - Акцент3 83" xfId="2035"/>
    <cellStyle name="40% - Акцент3 83 2" xfId="4582"/>
    <cellStyle name="40% - Акцент3 84" xfId="2052"/>
    <cellStyle name="40% - Акцент3 84 2" xfId="4599"/>
    <cellStyle name="40% - Акцент3 85" xfId="2063"/>
    <cellStyle name="40% - Акцент3 85 2" xfId="4610"/>
    <cellStyle name="40% - Акцент3 86" xfId="2077"/>
    <cellStyle name="40% - Акцент3 86 2" xfId="4624"/>
    <cellStyle name="40% - Акцент3 87" xfId="2091"/>
    <cellStyle name="40% - Акцент3 87 2" xfId="4638"/>
    <cellStyle name="40% - Акцент3 88" xfId="2107"/>
    <cellStyle name="40% - Акцент3 88 2" xfId="4654"/>
    <cellStyle name="40% - Акцент3 89" xfId="2118"/>
    <cellStyle name="40% - Акцент3 89 2" xfId="4665"/>
    <cellStyle name="40% - Акцент3 9" xfId="250"/>
    <cellStyle name="40% - Акцент3 9 2" xfId="2797"/>
    <cellStyle name="40% - Акцент3 90" xfId="2141"/>
    <cellStyle name="40% - Акцент3 90 2" xfId="4688"/>
    <cellStyle name="40% - Акцент3 91" xfId="2151"/>
    <cellStyle name="40% - Акцент3 91 2" xfId="4698"/>
    <cellStyle name="40% - Акцент3 92" xfId="2160"/>
    <cellStyle name="40% - Акцент3 92 2" xfId="4707"/>
    <cellStyle name="40% - Акцент3 93" xfId="2173"/>
    <cellStyle name="40% - Акцент3 93 2" xfId="4720"/>
    <cellStyle name="40% - Акцент3 94" xfId="2186"/>
    <cellStyle name="40% - Акцент3 94 2" xfId="4733"/>
    <cellStyle name="40% - Акцент3 95" xfId="2200"/>
    <cellStyle name="40% - Акцент3 95 2" xfId="4747"/>
    <cellStyle name="40% - Акцент3 96" xfId="2216"/>
    <cellStyle name="40% - Акцент3 96 2" xfId="4763"/>
    <cellStyle name="40% - Акцент3 97" xfId="2227"/>
    <cellStyle name="40% - Акцент3 97 2" xfId="4774"/>
    <cellStyle name="40% - Акцент3 98" xfId="2242"/>
    <cellStyle name="40% - Акцент3 98 2" xfId="4789"/>
    <cellStyle name="40% - Акцент3 99" xfId="2255"/>
    <cellStyle name="40% - Акцент3 99 2" xfId="4802"/>
    <cellStyle name="40% - Акцент4" xfId="50" builtinId="43" customBuiltin="1"/>
    <cellStyle name="40% - Акцент4 10" xfId="346"/>
    <cellStyle name="40% - Акцент4 10 2" xfId="2893"/>
    <cellStyle name="40% - Акцент4 100" xfId="2271"/>
    <cellStyle name="40% - Акцент4 100 2" xfId="4818"/>
    <cellStyle name="40% - Акцент4 101" xfId="2290"/>
    <cellStyle name="40% - Акцент4 101 2" xfId="4837"/>
    <cellStyle name="40% - Акцент4 102" xfId="2301"/>
    <cellStyle name="40% - Акцент4 102 2" xfId="4848"/>
    <cellStyle name="40% - Акцент4 103" xfId="2311"/>
    <cellStyle name="40% - Акцент4 103 2" xfId="4858"/>
    <cellStyle name="40% - Акцент4 104" xfId="2324"/>
    <cellStyle name="40% - Акцент4 104 2" xfId="4871"/>
    <cellStyle name="40% - Акцент4 105" xfId="2342"/>
    <cellStyle name="40% - Акцент4 105 2" xfId="4889"/>
    <cellStyle name="40% - Акцент4 106" xfId="2352"/>
    <cellStyle name="40% - Акцент4 106 2" xfId="4899"/>
    <cellStyle name="40% - Акцент4 107" xfId="2364"/>
    <cellStyle name="40% - Акцент4 107 2" xfId="4911"/>
    <cellStyle name="40% - Акцент4 108" xfId="2377"/>
    <cellStyle name="40% - Акцент4 108 2" xfId="4924"/>
    <cellStyle name="40% - Акцент4 109" xfId="2391"/>
    <cellStyle name="40% - Акцент4 109 2" xfId="4938"/>
    <cellStyle name="40% - Акцент4 11" xfId="437"/>
    <cellStyle name="40% - Акцент4 11 2" xfId="2984"/>
    <cellStyle name="40% - Акцент4 110" xfId="2404"/>
    <cellStyle name="40% - Акцент4 110 2" xfId="4951"/>
    <cellStyle name="40% - Акцент4 111" xfId="2417"/>
    <cellStyle name="40% - Акцент4 111 2" xfId="4964"/>
    <cellStyle name="40% - Акцент4 112" xfId="2431"/>
    <cellStyle name="40% - Акцент4 112 2" xfId="4978"/>
    <cellStyle name="40% - Акцент4 113" xfId="2445"/>
    <cellStyle name="40% - Акцент4 113 2" xfId="4992"/>
    <cellStyle name="40% - Акцент4 114" xfId="2458"/>
    <cellStyle name="40% - Акцент4 114 2" xfId="5005"/>
    <cellStyle name="40% - Акцент4 115" xfId="2477"/>
    <cellStyle name="40% - Акцент4 115 2" xfId="5024"/>
    <cellStyle name="40% - Акцент4 116" xfId="2487"/>
    <cellStyle name="40% - Акцент4 116 2" xfId="5034"/>
    <cellStyle name="40% - Акцент4 117" xfId="2498"/>
    <cellStyle name="40% - Акцент4 117 2" xfId="5045"/>
    <cellStyle name="40% - Акцент4 118" xfId="2510"/>
    <cellStyle name="40% - Акцент4 118 2" xfId="5057"/>
    <cellStyle name="40% - Акцент4 119" xfId="2525"/>
    <cellStyle name="40% - Акцент4 119 2" xfId="5072"/>
    <cellStyle name="40% - Акцент4 12" xfId="527"/>
    <cellStyle name="40% - Акцент4 12 2" xfId="3074"/>
    <cellStyle name="40% - Акцент4 120" xfId="2540"/>
    <cellStyle name="40% - Акцент4 120 2" xfId="5087"/>
    <cellStyle name="40% - Акцент4 121" xfId="2552"/>
    <cellStyle name="40% - Акцент4 121 2" xfId="5099"/>
    <cellStyle name="40% - Акцент4 122" xfId="2565"/>
    <cellStyle name="40% - Акцент4 122 2" xfId="5112"/>
    <cellStyle name="40% - Акцент4 123" xfId="2577"/>
    <cellStyle name="40% - Акцент4 123 2" xfId="5124"/>
    <cellStyle name="40% - Акцент4 124" xfId="2588"/>
    <cellStyle name="40% - Акцент4 124 2" xfId="5135"/>
    <cellStyle name="40% - Акцент4 125" xfId="2601"/>
    <cellStyle name="40% - Акцент4 13" xfId="616"/>
    <cellStyle name="40% - Акцент4 13 2" xfId="3163"/>
    <cellStyle name="40% - Акцент4 14" xfId="708"/>
    <cellStyle name="40% - Акцент4 14 2" xfId="3255"/>
    <cellStyle name="40% - Акцент4 15" xfId="811"/>
    <cellStyle name="40% - Акцент4 15 2" xfId="3358"/>
    <cellStyle name="40% - Акцент4 16" xfId="901"/>
    <cellStyle name="40% - Акцент4 16 2" xfId="3448"/>
    <cellStyle name="40% - Акцент4 17" xfId="991"/>
    <cellStyle name="40% - Акцент4 17 2" xfId="3538"/>
    <cellStyle name="40% - Акцент4 18" xfId="1080"/>
    <cellStyle name="40% - Акцент4 18 2" xfId="3627"/>
    <cellStyle name="40% - Акцент4 19" xfId="1174"/>
    <cellStyle name="40% - Акцент4 19 2" xfId="3721"/>
    <cellStyle name="40% - Акцент4 2" xfId="72"/>
    <cellStyle name="40% - Акцент4 2 10" xfId="919"/>
    <cellStyle name="40% - Акцент4 2 10 2" xfId="3466"/>
    <cellStyle name="40% - Акцент4 2 11" xfId="1008"/>
    <cellStyle name="40% - Акцент4 2 11 2" xfId="3555"/>
    <cellStyle name="40% - Акцент4 2 12" xfId="1095"/>
    <cellStyle name="40% - Акцент4 2 12 2" xfId="3642"/>
    <cellStyle name="40% - Акцент4 2 13" xfId="2620"/>
    <cellStyle name="40% - Акцент4 2 2" xfId="180"/>
    <cellStyle name="40% - Акцент4 2 2 2" xfId="2727"/>
    <cellStyle name="40% - Акцент4 2 3" xfId="272"/>
    <cellStyle name="40% - Акцент4 2 3 2" xfId="2819"/>
    <cellStyle name="40% - Акцент4 2 4" xfId="365"/>
    <cellStyle name="40% - Акцент4 2 4 2" xfId="2912"/>
    <cellStyle name="40% - Акцент4 2 5" xfId="455"/>
    <cellStyle name="40% - Акцент4 2 5 2" xfId="3002"/>
    <cellStyle name="40% - Акцент4 2 6" xfId="544"/>
    <cellStyle name="40% - Акцент4 2 6 2" xfId="3091"/>
    <cellStyle name="40% - Акцент4 2 7" xfId="631"/>
    <cellStyle name="40% - Акцент4 2 7 2" xfId="3178"/>
    <cellStyle name="40% - Акцент4 2 8" xfId="723"/>
    <cellStyle name="40% - Акцент4 2 8 2" xfId="3270"/>
    <cellStyle name="40% - Акцент4 2 9" xfId="829"/>
    <cellStyle name="40% - Акцент4 2 9 2" xfId="3376"/>
    <cellStyle name="40% - Акцент4 20" xfId="1187"/>
    <cellStyle name="40% - Акцент4 20 2" xfId="3734"/>
    <cellStyle name="40% - Акцент4 21" xfId="1200"/>
    <cellStyle name="40% - Акцент4 21 2" xfId="3747"/>
    <cellStyle name="40% - Акцент4 22" xfId="1213"/>
    <cellStyle name="40% - Акцент4 22 2" xfId="3760"/>
    <cellStyle name="40% - Акцент4 23" xfId="1226"/>
    <cellStyle name="40% - Акцент4 23 2" xfId="3773"/>
    <cellStyle name="40% - Акцент4 24" xfId="1250"/>
    <cellStyle name="40% - Акцент4 24 2" xfId="3797"/>
    <cellStyle name="40% - Акцент4 25" xfId="1262"/>
    <cellStyle name="40% - Акцент4 25 2" xfId="3809"/>
    <cellStyle name="40% - Акцент4 26" xfId="1272"/>
    <cellStyle name="40% - Акцент4 26 2" xfId="3819"/>
    <cellStyle name="40% - Акцент4 27" xfId="1282"/>
    <cellStyle name="40% - Акцент4 27 2" xfId="3829"/>
    <cellStyle name="40% - Акцент4 28" xfId="1291"/>
    <cellStyle name="40% - Акцент4 28 2" xfId="3838"/>
    <cellStyle name="40% - Акцент4 29" xfId="1304"/>
    <cellStyle name="40% - Акцент4 29 2" xfId="3851"/>
    <cellStyle name="40% - Акцент4 3" xfId="85"/>
    <cellStyle name="40% - Акцент4 3 10" xfId="932"/>
    <cellStyle name="40% - Акцент4 3 10 2" xfId="3479"/>
    <cellStyle name="40% - Акцент4 3 11" xfId="1021"/>
    <cellStyle name="40% - Акцент4 3 11 2" xfId="3568"/>
    <cellStyle name="40% - Акцент4 3 12" xfId="1108"/>
    <cellStyle name="40% - Акцент4 3 12 2" xfId="3655"/>
    <cellStyle name="40% - Акцент4 3 13" xfId="2633"/>
    <cellStyle name="40% - Акцент4 3 2" xfId="193"/>
    <cellStyle name="40% - Акцент4 3 2 2" xfId="2740"/>
    <cellStyle name="40% - Акцент4 3 3" xfId="285"/>
    <cellStyle name="40% - Акцент4 3 3 2" xfId="2832"/>
    <cellStyle name="40% - Акцент4 3 4" xfId="378"/>
    <cellStyle name="40% - Акцент4 3 4 2" xfId="2925"/>
    <cellStyle name="40% - Акцент4 3 5" xfId="468"/>
    <cellStyle name="40% - Акцент4 3 5 2" xfId="3015"/>
    <cellStyle name="40% - Акцент4 3 6" xfId="557"/>
    <cellStyle name="40% - Акцент4 3 6 2" xfId="3104"/>
    <cellStyle name="40% - Акцент4 3 7" xfId="644"/>
    <cellStyle name="40% - Акцент4 3 7 2" xfId="3191"/>
    <cellStyle name="40% - Акцент4 3 8" xfId="736"/>
    <cellStyle name="40% - Акцент4 3 8 2" xfId="3283"/>
    <cellStyle name="40% - Акцент4 3 9" xfId="842"/>
    <cellStyle name="40% - Акцент4 3 9 2" xfId="3389"/>
    <cellStyle name="40% - Акцент4 30" xfId="1317"/>
    <cellStyle name="40% - Акцент4 30 2" xfId="3864"/>
    <cellStyle name="40% - Акцент4 31" xfId="1331"/>
    <cellStyle name="40% - Акцент4 31 2" xfId="3878"/>
    <cellStyle name="40% - Акцент4 32" xfId="1343"/>
    <cellStyle name="40% - Акцент4 32 2" xfId="3890"/>
    <cellStyle name="40% - Акцент4 33" xfId="1357"/>
    <cellStyle name="40% - Акцент4 33 2" xfId="3904"/>
    <cellStyle name="40% - Акцент4 34" xfId="1369"/>
    <cellStyle name="40% - Акцент4 34 2" xfId="3916"/>
    <cellStyle name="40% - Акцент4 35" xfId="1383"/>
    <cellStyle name="40% - Акцент4 35 2" xfId="3930"/>
    <cellStyle name="40% - Акцент4 36" xfId="1396"/>
    <cellStyle name="40% - Акцент4 36 2" xfId="3943"/>
    <cellStyle name="40% - Акцент4 37" xfId="1409"/>
    <cellStyle name="40% - Акцент4 37 2" xfId="3956"/>
    <cellStyle name="40% - Акцент4 38" xfId="1422"/>
    <cellStyle name="40% - Акцент4 38 2" xfId="3969"/>
    <cellStyle name="40% - Акцент4 39" xfId="1435"/>
    <cellStyle name="40% - Акцент4 39 2" xfId="3982"/>
    <cellStyle name="40% - Акцент4 4" xfId="108"/>
    <cellStyle name="40% - Акцент4 4 10" xfId="955"/>
    <cellStyle name="40% - Акцент4 4 10 2" xfId="3502"/>
    <cellStyle name="40% - Акцент4 4 11" xfId="1044"/>
    <cellStyle name="40% - Акцент4 4 11 2" xfId="3591"/>
    <cellStyle name="40% - Акцент4 4 12" xfId="1131"/>
    <cellStyle name="40% - Акцент4 4 12 2" xfId="3678"/>
    <cellStyle name="40% - Акцент4 4 13" xfId="2656"/>
    <cellStyle name="40% - Акцент4 4 2" xfId="216"/>
    <cellStyle name="40% - Акцент4 4 2 2" xfId="2763"/>
    <cellStyle name="40% - Акцент4 4 3" xfId="308"/>
    <cellStyle name="40% - Акцент4 4 3 2" xfId="2855"/>
    <cellStyle name="40% - Акцент4 4 4" xfId="401"/>
    <cellStyle name="40% - Акцент4 4 4 2" xfId="2948"/>
    <cellStyle name="40% - Акцент4 4 5" xfId="491"/>
    <cellStyle name="40% - Акцент4 4 5 2" xfId="3038"/>
    <cellStyle name="40% - Акцент4 4 6" xfId="580"/>
    <cellStyle name="40% - Акцент4 4 6 2" xfId="3127"/>
    <cellStyle name="40% - Акцент4 4 7" xfId="667"/>
    <cellStyle name="40% - Акцент4 4 7 2" xfId="3214"/>
    <cellStyle name="40% - Акцент4 4 8" xfId="759"/>
    <cellStyle name="40% - Акцент4 4 8 2" xfId="3306"/>
    <cellStyle name="40% - Акцент4 4 9" xfId="865"/>
    <cellStyle name="40% - Акцент4 4 9 2" xfId="3412"/>
    <cellStyle name="40% - Акцент4 40" xfId="1448"/>
    <cellStyle name="40% - Акцент4 40 2" xfId="3995"/>
    <cellStyle name="40% - Акцент4 41" xfId="1461"/>
    <cellStyle name="40% - Акцент4 41 2" xfId="4008"/>
    <cellStyle name="40% - Акцент4 42" xfId="1473"/>
    <cellStyle name="40% - Акцент4 42 2" xfId="4020"/>
    <cellStyle name="40% - Акцент4 43" xfId="1486"/>
    <cellStyle name="40% - Акцент4 43 2" xfId="4033"/>
    <cellStyle name="40% - Акцент4 44" xfId="1499"/>
    <cellStyle name="40% - Акцент4 44 2" xfId="4046"/>
    <cellStyle name="40% - Акцент4 45" xfId="1516"/>
    <cellStyle name="40% - Акцент4 45 2" xfId="4063"/>
    <cellStyle name="40% - Акцент4 46" xfId="1532"/>
    <cellStyle name="40% - Акцент4 46 2" xfId="4079"/>
    <cellStyle name="40% - Акцент4 47" xfId="1544"/>
    <cellStyle name="40% - Акцент4 47 2" xfId="4091"/>
    <cellStyle name="40% - Акцент4 48" xfId="1555"/>
    <cellStyle name="40% - Акцент4 48 2" xfId="4102"/>
    <cellStyle name="40% - Акцент4 49" xfId="1573"/>
    <cellStyle name="40% - Акцент4 49 2" xfId="4120"/>
    <cellStyle name="40% - Акцент4 5" xfId="118"/>
    <cellStyle name="40% - Акцент4 5 10" xfId="965"/>
    <cellStyle name="40% - Акцент4 5 10 2" xfId="3512"/>
    <cellStyle name="40% - Акцент4 5 11" xfId="1054"/>
    <cellStyle name="40% - Акцент4 5 11 2" xfId="3601"/>
    <cellStyle name="40% - Акцент4 5 12" xfId="1141"/>
    <cellStyle name="40% - Акцент4 5 12 2" xfId="3688"/>
    <cellStyle name="40% - Акцент4 5 13" xfId="2666"/>
    <cellStyle name="40% - Акцент4 5 2" xfId="226"/>
    <cellStyle name="40% - Акцент4 5 2 2" xfId="2773"/>
    <cellStyle name="40% - Акцент4 5 3" xfId="318"/>
    <cellStyle name="40% - Акцент4 5 3 2" xfId="2865"/>
    <cellStyle name="40% - Акцент4 5 4" xfId="411"/>
    <cellStyle name="40% - Акцент4 5 4 2" xfId="2958"/>
    <cellStyle name="40% - Акцент4 5 5" xfId="501"/>
    <cellStyle name="40% - Акцент4 5 5 2" xfId="3048"/>
    <cellStyle name="40% - Акцент4 5 6" xfId="590"/>
    <cellStyle name="40% - Акцент4 5 6 2" xfId="3137"/>
    <cellStyle name="40% - Акцент4 5 7" xfId="677"/>
    <cellStyle name="40% - Акцент4 5 7 2" xfId="3224"/>
    <cellStyle name="40% - Акцент4 5 8" xfId="769"/>
    <cellStyle name="40% - Акцент4 5 8 2" xfId="3316"/>
    <cellStyle name="40% - Акцент4 5 9" xfId="875"/>
    <cellStyle name="40% - Акцент4 5 9 2" xfId="3422"/>
    <cellStyle name="40% - Акцент4 50" xfId="1583"/>
    <cellStyle name="40% - Акцент4 50 2" xfId="4130"/>
    <cellStyle name="40% - Акцент4 51" xfId="1596"/>
    <cellStyle name="40% - Акцент4 51 2" xfId="4143"/>
    <cellStyle name="40% - Акцент4 52" xfId="1610"/>
    <cellStyle name="40% - Акцент4 52 2" xfId="4157"/>
    <cellStyle name="40% - Акцент4 53" xfId="1624"/>
    <cellStyle name="40% - Акцент4 53 2" xfId="4171"/>
    <cellStyle name="40% - Акцент4 54" xfId="1636"/>
    <cellStyle name="40% - Акцент4 54 2" xfId="4183"/>
    <cellStyle name="40% - Акцент4 55" xfId="1666"/>
    <cellStyle name="40% - Акцент4 55 2" xfId="4213"/>
    <cellStyle name="40% - Акцент4 56" xfId="1679"/>
    <cellStyle name="40% - Акцент4 56 2" xfId="4226"/>
    <cellStyle name="40% - Акцент4 57" xfId="1692"/>
    <cellStyle name="40% - Акцент4 57 2" xfId="4239"/>
    <cellStyle name="40% - Акцент4 58" xfId="1705"/>
    <cellStyle name="40% - Акцент4 58 2" xfId="4252"/>
    <cellStyle name="40% - Акцент4 59" xfId="1717"/>
    <cellStyle name="40% - Акцент4 59 2" xfId="4264"/>
    <cellStyle name="40% - Акцент4 6" xfId="128"/>
    <cellStyle name="40% - Акцент4 6 10" xfId="975"/>
    <cellStyle name="40% - Акцент4 6 10 2" xfId="3522"/>
    <cellStyle name="40% - Акцент4 6 11" xfId="1064"/>
    <cellStyle name="40% - Акцент4 6 11 2" xfId="3611"/>
    <cellStyle name="40% - Акцент4 6 12" xfId="1151"/>
    <cellStyle name="40% - Акцент4 6 12 2" xfId="3698"/>
    <cellStyle name="40% - Акцент4 6 13" xfId="2676"/>
    <cellStyle name="40% - Акцент4 6 2" xfId="236"/>
    <cellStyle name="40% - Акцент4 6 2 2" xfId="2783"/>
    <cellStyle name="40% - Акцент4 6 3" xfId="328"/>
    <cellStyle name="40% - Акцент4 6 3 2" xfId="2875"/>
    <cellStyle name="40% - Акцент4 6 4" xfId="421"/>
    <cellStyle name="40% - Акцент4 6 4 2" xfId="2968"/>
    <cellStyle name="40% - Акцент4 6 5" xfId="511"/>
    <cellStyle name="40% - Акцент4 6 5 2" xfId="3058"/>
    <cellStyle name="40% - Акцент4 6 6" xfId="600"/>
    <cellStyle name="40% - Акцент4 6 6 2" xfId="3147"/>
    <cellStyle name="40% - Акцент4 6 7" xfId="687"/>
    <cellStyle name="40% - Акцент4 6 7 2" xfId="3234"/>
    <cellStyle name="40% - Акцент4 6 8" xfId="779"/>
    <cellStyle name="40% - Акцент4 6 8 2" xfId="3326"/>
    <cellStyle name="40% - Акцент4 6 9" xfId="885"/>
    <cellStyle name="40% - Акцент4 6 9 2" xfId="3432"/>
    <cellStyle name="40% - Акцент4 60" xfId="1727"/>
    <cellStyle name="40% - Акцент4 60 2" xfId="4274"/>
    <cellStyle name="40% - Акцент4 61" xfId="1737"/>
    <cellStyle name="40% - Акцент4 61 2" xfId="4284"/>
    <cellStyle name="40% - Акцент4 62" xfId="1748"/>
    <cellStyle name="40% - Акцент4 62 2" xfId="4295"/>
    <cellStyle name="40% - Акцент4 63" xfId="1763"/>
    <cellStyle name="40% - Акцент4 63 2" xfId="4310"/>
    <cellStyle name="40% - Акцент4 64" xfId="1774"/>
    <cellStyle name="40% - Акцент4 64 2" xfId="4321"/>
    <cellStyle name="40% - Акцент4 65" xfId="1795"/>
    <cellStyle name="40% - Акцент4 65 2" xfId="4342"/>
    <cellStyle name="40% - Акцент4 66" xfId="1804"/>
    <cellStyle name="40% - Акцент4 66 2" xfId="4351"/>
    <cellStyle name="40% - Акцент4 67" xfId="1824"/>
    <cellStyle name="40% - Акцент4 67 2" xfId="4371"/>
    <cellStyle name="40% - Акцент4 68" xfId="1839"/>
    <cellStyle name="40% - Акцент4 68 2" xfId="4386"/>
    <cellStyle name="40% - Акцент4 69" xfId="1852"/>
    <cellStyle name="40% - Акцент4 69 2" xfId="4399"/>
    <cellStyle name="40% - Акцент4 7" xfId="137"/>
    <cellStyle name="40% - Акцент4 7 10" xfId="984"/>
    <cellStyle name="40% - Акцент4 7 10 2" xfId="3531"/>
    <cellStyle name="40% - Акцент4 7 11" xfId="1073"/>
    <cellStyle name="40% - Акцент4 7 11 2" xfId="3620"/>
    <cellStyle name="40% - Акцент4 7 12" xfId="1160"/>
    <cellStyle name="40% - Акцент4 7 12 2" xfId="3707"/>
    <cellStyle name="40% - Акцент4 7 13" xfId="2685"/>
    <cellStyle name="40% - Акцент4 7 2" xfId="245"/>
    <cellStyle name="40% - Акцент4 7 2 2" xfId="2792"/>
    <cellStyle name="40% - Акцент4 7 3" xfId="337"/>
    <cellStyle name="40% - Акцент4 7 3 2" xfId="2884"/>
    <cellStyle name="40% - Акцент4 7 4" xfId="430"/>
    <cellStyle name="40% - Акцент4 7 4 2" xfId="2977"/>
    <cellStyle name="40% - Акцент4 7 5" xfId="520"/>
    <cellStyle name="40% - Акцент4 7 5 2" xfId="3067"/>
    <cellStyle name="40% - Акцент4 7 6" xfId="609"/>
    <cellStyle name="40% - Акцент4 7 6 2" xfId="3156"/>
    <cellStyle name="40% - Акцент4 7 7" xfId="696"/>
    <cellStyle name="40% - Акцент4 7 7 2" xfId="3243"/>
    <cellStyle name="40% - Акцент4 7 8" xfId="788"/>
    <cellStyle name="40% - Акцент4 7 8 2" xfId="3335"/>
    <cellStyle name="40% - Акцент4 7 9" xfId="894"/>
    <cellStyle name="40% - Акцент4 7 9 2" xfId="3441"/>
    <cellStyle name="40% - Акцент4 70" xfId="1862"/>
    <cellStyle name="40% - Акцент4 70 2" xfId="4409"/>
    <cellStyle name="40% - Акцент4 71" xfId="1871"/>
    <cellStyle name="40% - Акцент4 71 2" xfId="4418"/>
    <cellStyle name="40% - Акцент4 72" xfId="1902"/>
    <cellStyle name="40% - Акцент4 72 2" xfId="4449"/>
    <cellStyle name="40% - Акцент4 73" xfId="1914"/>
    <cellStyle name="40% - Акцент4 73 2" xfId="4461"/>
    <cellStyle name="40% - Акцент4 74" xfId="1928"/>
    <cellStyle name="40% - Акцент4 74 2" xfId="4475"/>
    <cellStyle name="40% - Акцент4 75" xfId="1941"/>
    <cellStyle name="40% - Акцент4 75 2" xfId="4488"/>
    <cellStyle name="40% - Акцент4 76" xfId="1953"/>
    <cellStyle name="40% - Акцент4 76 2" xfId="4500"/>
    <cellStyle name="40% - Акцент4 77" xfId="1963"/>
    <cellStyle name="40% - Акцент4 77 2" xfId="4510"/>
    <cellStyle name="40% - Акцент4 78" xfId="1973"/>
    <cellStyle name="40% - Акцент4 78 2" xfId="4520"/>
    <cellStyle name="40% - Акцент4 79" xfId="1982"/>
    <cellStyle name="40% - Акцент4 79 2" xfId="4529"/>
    <cellStyle name="40% - Акцент4 8" xfId="162"/>
    <cellStyle name="40% - Акцент4 8 2" xfId="2709"/>
    <cellStyle name="40% - Акцент4 80" xfId="2001"/>
    <cellStyle name="40% - Акцент4 80 2" xfId="4548"/>
    <cellStyle name="40% - Акцент4 81" xfId="2010"/>
    <cellStyle name="40% - Акцент4 81 2" xfId="4557"/>
    <cellStyle name="40% - Акцент4 82" xfId="2025"/>
    <cellStyle name="40% - Акцент4 82 2" xfId="4572"/>
    <cellStyle name="40% - Акцент4 83" xfId="2037"/>
    <cellStyle name="40% - Акцент4 83 2" xfId="4584"/>
    <cellStyle name="40% - Акцент4 84" xfId="2055"/>
    <cellStyle name="40% - Акцент4 84 2" xfId="4602"/>
    <cellStyle name="40% - Акцент4 85" xfId="2065"/>
    <cellStyle name="40% - Акцент4 85 2" xfId="4612"/>
    <cellStyle name="40% - Акцент4 86" xfId="2079"/>
    <cellStyle name="40% - Акцент4 86 2" xfId="4626"/>
    <cellStyle name="40% - Акцент4 87" xfId="2093"/>
    <cellStyle name="40% - Акцент4 87 2" xfId="4640"/>
    <cellStyle name="40% - Акцент4 88" xfId="2110"/>
    <cellStyle name="40% - Акцент4 88 2" xfId="4657"/>
    <cellStyle name="40% - Акцент4 89" xfId="2120"/>
    <cellStyle name="40% - Акцент4 89 2" xfId="4667"/>
    <cellStyle name="40% - Акцент4 9" xfId="254"/>
    <cellStyle name="40% - Акцент4 9 2" xfId="2801"/>
    <cellStyle name="40% - Акцент4 90" xfId="2143"/>
    <cellStyle name="40% - Акцент4 90 2" xfId="4690"/>
    <cellStyle name="40% - Акцент4 91" xfId="2153"/>
    <cellStyle name="40% - Акцент4 91 2" xfId="4700"/>
    <cellStyle name="40% - Акцент4 92" xfId="2162"/>
    <cellStyle name="40% - Акцент4 92 2" xfId="4709"/>
    <cellStyle name="40% - Акцент4 93" xfId="2175"/>
    <cellStyle name="40% - Акцент4 93 2" xfId="4722"/>
    <cellStyle name="40% - Акцент4 94" xfId="2188"/>
    <cellStyle name="40% - Акцент4 94 2" xfId="4735"/>
    <cellStyle name="40% - Акцент4 95" xfId="2202"/>
    <cellStyle name="40% - Акцент4 95 2" xfId="4749"/>
    <cellStyle name="40% - Акцент4 96" xfId="2219"/>
    <cellStyle name="40% - Акцент4 96 2" xfId="4766"/>
    <cellStyle name="40% - Акцент4 97" xfId="2229"/>
    <cellStyle name="40% - Акцент4 97 2" xfId="4776"/>
    <cellStyle name="40% - Акцент4 98" xfId="2244"/>
    <cellStyle name="40% - Акцент4 98 2" xfId="4791"/>
    <cellStyle name="40% - Акцент4 99" xfId="2257"/>
    <cellStyle name="40% - Акцент4 99 2" xfId="4804"/>
    <cellStyle name="40% - Акцент5" xfId="54" builtinId="47" customBuiltin="1"/>
    <cellStyle name="40% - Акцент5 10" xfId="350"/>
    <cellStyle name="40% - Акцент5 10 2" xfId="2897"/>
    <cellStyle name="40% - Акцент5 100" xfId="2273"/>
    <cellStyle name="40% - Акцент5 100 2" xfId="4820"/>
    <cellStyle name="40% - Акцент5 101" xfId="2293"/>
    <cellStyle name="40% - Акцент5 101 2" xfId="4840"/>
    <cellStyle name="40% - Акцент5 102" xfId="2304"/>
    <cellStyle name="40% - Акцент5 102 2" xfId="4851"/>
    <cellStyle name="40% - Акцент5 103" xfId="2313"/>
    <cellStyle name="40% - Акцент5 103 2" xfId="4860"/>
    <cellStyle name="40% - Акцент5 104" xfId="2326"/>
    <cellStyle name="40% - Акцент5 104 2" xfId="4873"/>
    <cellStyle name="40% - Акцент5 105" xfId="2344"/>
    <cellStyle name="40% - Акцент5 105 2" xfId="4891"/>
    <cellStyle name="40% - Акцент5 106" xfId="2354"/>
    <cellStyle name="40% - Акцент5 106 2" xfId="4901"/>
    <cellStyle name="40% - Акцент5 107" xfId="2366"/>
    <cellStyle name="40% - Акцент5 107 2" xfId="4913"/>
    <cellStyle name="40% - Акцент5 108" xfId="2379"/>
    <cellStyle name="40% - Акцент5 108 2" xfId="4926"/>
    <cellStyle name="40% - Акцент5 109" xfId="2393"/>
    <cellStyle name="40% - Акцент5 109 2" xfId="4940"/>
    <cellStyle name="40% - Акцент5 11" xfId="440"/>
    <cellStyle name="40% - Акцент5 11 2" xfId="2987"/>
    <cellStyle name="40% - Акцент5 110" xfId="2406"/>
    <cellStyle name="40% - Акцент5 110 2" xfId="4953"/>
    <cellStyle name="40% - Акцент5 111" xfId="2419"/>
    <cellStyle name="40% - Акцент5 111 2" xfId="4966"/>
    <cellStyle name="40% - Акцент5 112" xfId="2433"/>
    <cellStyle name="40% - Акцент5 112 2" xfId="4980"/>
    <cellStyle name="40% - Акцент5 113" xfId="2447"/>
    <cellStyle name="40% - Акцент5 113 2" xfId="4994"/>
    <cellStyle name="40% - Акцент5 114" xfId="2461"/>
    <cellStyle name="40% - Акцент5 114 2" xfId="5008"/>
    <cellStyle name="40% - Акцент5 115" xfId="2480"/>
    <cellStyle name="40% - Акцент5 115 2" xfId="5027"/>
    <cellStyle name="40% - Акцент5 116" xfId="2490"/>
    <cellStyle name="40% - Акцент5 116 2" xfId="5037"/>
    <cellStyle name="40% - Акцент5 117" xfId="2500"/>
    <cellStyle name="40% - Акцент5 117 2" xfId="5047"/>
    <cellStyle name="40% - Акцент5 118" xfId="2512"/>
    <cellStyle name="40% - Акцент5 118 2" xfId="5059"/>
    <cellStyle name="40% - Акцент5 119" xfId="2527"/>
    <cellStyle name="40% - Акцент5 119 2" xfId="5074"/>
    <cellStyle name="40% - Акцент5 12" xfId="530"/>
    <cellStyle name="40% - Акцент5 12 2" xfId="3077"/>
    <cellStyle name="40% - Акцент5 120" xfId="2542"/>
    <cellStyle name="40% - Акцент5 120 2" xfId="5089"/>
    <cellStyle name="40% - Акцент5 121" xfId="2555"/>
    <cellStyle name="40% - Акцент5 121 2" xfId="5102"/>
    <cellStyle name="40% - Акцент5 122" xfId="2568"/>
    <cellStyle name="40% - Акцент5 122 2" xfId="5115"/>
    <cellStyle name="40% - Акцент5 123" xfId="2580"/>
    <cellStyle name="40% - Акцент5 123 2" xfId="5127"/>
    <cellStyle name="40% - Акцент5 124" xfId="2590"/>
    <cellStyle name="40% - Акцент5 124 2" xfId="5137"/>
    <cellStyle name="40% - Акцент5 125" xfId="2603"/>
    <cellStyle name="40% - Акцент5 13" xfId="618"/>
    <cellStyle name="40% - Акцент5 13 2" xfId="3165"/>
    <cellStyle name="40% - Акцент5 14" xfId="710"/>
    <cellStyle name="40% - Акцент5 14 2" xfId="3257"/>
    <cellStyle name="40% - Акцент5 15" xfId="814"/>
    <cellStyle name="40% - Акцент5 15 2" xfId="3361"/>
    <cellStyle name="40% - Акцент5 16" xfId="904"/>
    <cellStyle name="40% - Акцент5 16 2" xfId="3451"/>
    <cellStyle name="40% - Акцент5 17" xfId="994"/>
    <cellStyle name="40% - Акцент5 17 2" xfId="3541"/>
    <cellStyle name="40% - Акцент5 18" xfId="1082"/>
    <cellStyle name="40% - Акцент5 18 2" xfId="3629"/>
    <cellStyle name="40% - Акцент5 19" xfId="1176"/>
    <cellStyle name="40% - Акцент5 19 2" xfId="3723"/>
    <cellStyle name="40% - Акцент5 2" xfId="74"/>
    <cellStyle name="40% - Акцент5 2 10" xfId="921"/>
    <cellStyle name="40% - Акцент5 2 10 2" xfId="3468"/>
    <cellStyle name="40% - Акцент5 2 11" xfId="1010"/>
    <cellStyle name="40% - Акцент5 2 11 2" xfId="3557"/>
    <cellStyle name="40% - Акцент5 2 12" xfId="1097"/>
    <cellStyle name="40% - Акцент5 2 12 2" xfId="3644"/>
    <cellStyle name="40% - Акцент5 2 13" xfId="2622"/>
    <cellStyle name="40% - Акцент5 2 2" xfId="182"/>
    <cellStyle name="40% - Акцент5 2 2 2" xfId="2729"/>
    <cellStyle name="40% - Акцент5 2 3" xfId="274"/>
    <cellStyle name="40% - Акцент5 2 3 2" xfId="2821"/>
    <cellStyle name="40% - Акцент5 2 4" xfId="367"/>
    <cellStyle name="40% - Акцент5 2 4 2" xfId="2914"/>
    <cellStyle name="40% - Акцент5 2 5" xfId="457"/>
    <cellStyle name="40% - Акцент5 2 5 2" xfId="3004"/>
    <cellStyle name="40% - Акцент5 2 6" xfId="546"/>
    <cellStyle name="40% - Акцент5 2 6 2" xfId="3093"/>
    <cellStyle name="40% - Акцент5 2 7" xfId="633"/>
    <cellStyle name="40% - Акцент5 2 7 2" xfId="3180"/>
    <cellStyle name="40% - Акцент5 2 8" xfId="725"/>
    <cellStyle name="40% - Акцент5 2 8 2" xfId="3272"/>
    <cellStyle name="40% - Акцент5 2 9" xfId="831"/>
    <cellStyle name="40% - Акцент5 2 9 2" xfId="3378"/>
    <cellStyle name="40% - Акцент5 20" xfId="1189"/>
    <cellStyle name="40% - Акцент5 20 2" xfId="3736"/>
    <cellStyle name="40% - Акцент5 21" xfId="1202"/>
    <cellStyle name="40% - Акцент5 21 2" xfId="3749"/>
    <cellStyle name="40% - Акцент5 22" xfId="1215"/>
    <cellStyle name="40% - Акцент5 22 2" xfId="3762"/>
    <cellStyle name="40% - Акцент5 23" xfId="1228"/>
    <cellStyle name="40% - Акцент5 23 2" xfId="3775"/>
    <cellStyle name="40% - Акцент5 24" xfId="1253"/>
    <cellStyle name="40% - Акцент5 24 2" xfId="3800"/>
    <cellStyle name="40% - Акцент5 25" xfId="1265"/>
    <cellStyle name="40% - Акцент5 25 2" xfId="3812"/>
    <cellStyle name="40% - Акцент5 26" xfId="1275"/>
    <cellStyle name="40% - Акцент5 26 2" xfId="3822"/>
    <cellStyle name="40% - Акцент5 27" xfId="1285"/>
    <cellStyle name="40% - Акцент5 27 2" xfId="3832"/>
    <cellStyle name="40% - Акцент5 28" xfId="1293"/>
    <cellStyle name="40% - Акцент5 28 2" xfId="3840"/>
    <cellStyle name="40% - Акцент5 29" xfId="1306"/>
    <cellStyle name="40% - Акцент5 29 2" xfId="3853"/>
    <cellStyle name="40% - Акцент5 3" xfId="87"/>
    <cellStyle name="40% - Акцент5 3 10" xfId="934"/>
    <cellStyle name="40% - Акцент5 3 10 2" xfId="3481"/>
    <cellStyle name="40% - Акцент5 3 11" xfId="1023"/>
    <cellStyle name="40% - Акцент5 3 11 2" xfId="3570"/>
    <cellStyle name="40% - Акцент5 3 12" xfId="1110"/>
    <cellStyle name="40% - Акцент5 3 12 2" xfId="3657"/>
    <cellStyle name="40% - Акцент5 3 13" xfId="2635"/>
    <cellStyle name="40% - Акцент5 3 2" xfId="195"/>
    <cellStyle name="40% - Акцент5 3 2 2" xfId="2742"/>
    <cellStyle name="40% - Акцент5 3 3" xfId="287"/>
    <cellStyle name="40% - Акцент5 3 3 2" xfId="2834"/>
    <cellStyle name="40% - Акцент5 3 4" xfId="380"/>
    <cellStyle name="40% - Акцент5 3 4 2" xfId="2927"/>
    <cellStyle name="40% - Акцент5 3 5" xfId="470"/>
    <cellStyle name="40% - Акцент5 3 5 2" xfId="3017"/>
    <cellStyle name="40% - Акцент5 3 6" xfId="559"/>
    <cellStyle name="40% - Акцент5 3 6 2" xfId="3106"/>
    <cellStyle name="40% - Акцент5 3 7" xfId="646"/>
    <cellStyle name="40% - Акцент5 3 7 2" xfId="3193"/>
    <cellStyle name="40% - Акцент5 3 8" xfId="738"/>
    <cellStyle name="40% - Акцент5 3 8 2" xfId="3285"/>
    <cellStyle name="40% - Акцент5 3 9" xfId="844"/>
    <cellStyle name="40% - Акцент5 3 9 2" xfId="3391"/>
    <cellStyle name="40% - Акцент5 30" xfId="1319"/>
    <cellStyle name="40% - Акцент5 30 2" xfId="3866"/>
    <cellStyle name="40% - Акцент5 31" xfId="1333"/>
    <cellStyle name="40% - Акцент5 31 2" xfId="3880"/>
    <cellStyle name="40% - Акцент5 32" xfId="1345"/>
    <cellStyle name="40% - Акцент5 32 2" xfId="3892"/>
    <cellStyle name="40% - Акцент5 33" xfId="1359"/>
    <cellStyle name="40% - Акцент5 33 2" xfId="3906"/>
    <cellStyle name="40% - Акцент5 34" xfId="1371"/>
    <cellStyle name="40% - Акцент5 34 2" xfId="3918"/>
    <cellStyle name="40% - Акцент5 35" xfId="1385"/>
    <cellStyle name="40% - Акцент5 35 2" xfId="3932"/>
    <cellStyle name="40% - Акцент5 36" xfId="1398"/>
    <cellStyle name="40% - Акцент5 36 2" xfId="3945"/>
    <cellStyle name="40% - Акцент5 37" xfId="1411"/>
    <cellStyle name="40% - Акцент5 37 2" xfId="3958"/>
    <cellStyle name="40% - Акцент5 38" xfId="1424"/>
    <cellStyle name="40% - Акцент5 38 2" xfId="3971"/>
    <cellStyle name="40% - Акцент5 39" xfId="1437"/>
    <cellStyle name="40% - Акцент5 39 2" xfId="3984"/>
    <cellStyle name="40% - Акцент5 4" xfId="111"/>
    <cellStyle name="40% - Акцент5 4 10" xfId="958"/>
    <cellStyle name="40% - Акцент5 4 10 2" xfId="3505"/>
    <cellStyle name="40% - Акцент5 4 11" xfId="1047"/>
    <cellStyle name="40% - Акцент5 4 11 2" xfId="3594"/>
    <cellStyle name="40% - Акцент5 4 12" xfId="1134"/>
    <cellStyle name="40% - Акцент5 4 12 2" xfId="3681"/>
    <cellStyle name="40% - Акцент5 4 13" xfId="2659"/>
    <cellStyle name="40% - Акцент5 4 2" xfId="219"/>
    <cellStyle name="40% - Акцент5 4 2 2" xfId="2766"/>
    <cellStyle name="40% - Акцент5 4 3" xfId="311"/>
    <cellStyle name="40% - Акцент5 4 3 2" xfId="2858"/>
    <cellStyle name="40% - Акцент5 4 4" xfId="404"/>
    <cellStyle name="40% - Акцент5 4 4 2" xfId="2951"/>
    <cellStyle name="40% - Акцент5 4 5" xfId="494"/>
    <cellStyle name="40% - Акцент5 4 5 2" xfId="3041"/>
    <cellStyle name="40% - Акцент5 4 6" xfId="583"/>
    <cellStyle name="40% - Акцент5 4 6 2" xfId="3130"/>
    <cellStyle name="40% - Акцент5 4 7" xfId="670"/>
    <cellStyle name="40% - Акцент5 4 7 2" xfId="3217"/>
    <cellStyle name="40% - Акцент5 4 8" xfId="762"/>
    <cellStyle name="40% - Акцент5 4 8 2" xfId="3309"/>
    <cellStyle name="40% - Акцент5 4 9" xfId="868"/>
    <cellStyle name="40% - Акцент5 4 9 2" xfId="3415"/>
    <cellStyle name="40% - Акцент5 40" xfId="1450"/>
    <cellStyle name="40% - Акцент5 40 2" xfId="3997"/>
    <cellStyle name="40% - Акцент5 41" xfId="1463"/>
    <cellStyle name="40% - Акцент5 41 2" xfId="4010"/>
    <cellStyle name="40% - Акцент5 42" xfId="1475"/>
    <cellStyle name="40% - Акцент5 42 2" xfId="4022"/>
    <cellStyle name="40% - Акцент5 43" xfId="1488"/>
    <cellStyle name="40% - Акцент5 43 2" xfId="4035"/>
    <cellStyle name="40% - Акцент5 44" xfId="1501"/>
    <cellStyle name="40% - Акцент5 44 2" xfId="4048"/>
    <cellStyle name="40% - Акцент5 45" xfId="1519"/>
    <cellStyle name="40% - Акцент5 45 2" xfId="4066"/>
    <cellStyle name="40% - Акцент5 46" xfId="1535"/>
    <cellStyle name="40% - Акцент5 46 2" xfId="4082"/>
    <cellStyle name="40% - Акцент5 47" xfId="1547"/>
    <cellStyle name="40% - Акцент5 47 2" xfId="4094"/>
    <cellStyle name="40% - Акцент5 48" xfId="1557"/>
    <cellStyle name="40% - Акцент5 48 2" xfId="4104"/>
    <cellStyle name="40% - Акцент5 49" xfId="1576"/>
    <cellStyle name="40% - Акцент5 49 2" xfId="4123"/>
    <cellStyle name="40% - Акцент5 5" xfId="121"/>
    <cellStyle name="40% - Акцент5 5 10" xfId="968"/>
    <cellStyle name="40% - Акцент5 5 10 2" xfId="3515"/>
    <cellStyle name="40% - Акцент5 5 11" xfId="1057"/>
    <cellStyle name="40% - Акцент5 5 11 2" xfId="3604"/>
    <cellStyle name="40% - Акцент5 5 12" xfId="1144"/>
    <cellStyle name="40% - Акцент5 5 12 2" xfId="3691"/>
    <cellStyle name="40% - Акцент5 5 13" xfId="2669"/>
    <cellStyle name="40% - Акцент5 5 2" xfId="229"/>
    <cellStyle name="40% - Акцент5 5 2 2" xfId="2776"/>
    <cellStyle name="40% - Акцент5 5 3" xfId="321"/>
    <cellStyle name="40% - Акцент5 5 3 2" xfId="2868"/>
    <cellStyle name="40% - Акцент5 5 4" xfId="414"/>
    <cellStyle name="40% - Акцент5 5 4 2" xfId="2961"/>
    <cellStyle name="40% - Акцент5 5 5" xfId="504"/>
    <cellStyle name="40% - Акцент5 5 5 2" xfId="3051"/>
    <cellStyle name="40% - Акцент5 5 6" xfId="593"/>
    <cellStyle name="40% - Акцент5 5 6 2" xfId="3140"/>
    <cellStyle name="40% - Акцент5 5 7" xfId="680"/>
    <cellStyle name="40% - Акцент5 5 7 2" xfId="3227"/>
    <cellStyle name="40% - Акцент5 5 8" xfId="772"/>
    <cellStyle name="40% - Акцент5 5 8 2" xfId="3319"/>
    <cellStyle name="40% - Акцент5 5 9" xfId="878"/>
    <cellStyle name="40% - Акцент5 5 9 2" xfId="3425"/>
    <cellStyle name="40% - Акцент5 50" xfId="1585"/>
    <cellStyle name="40% - Акцент5 50 2" xfId="4132"/>
    <cellStyle name="40% - Акцент5 51" xfId="1598"/>
    <cellStyle name="40% - Акцент5 51 2" xfId="4145"/>
    <cellStyle name="40% - Акцент5 52" xfId="1612"/>
    <cellStyle name="40% - Акцент5 52 2" xfId="4159"/>
    <cellStyle name="40% - Акцент5 53" xfId="1626"/>
    <cellStyle name="40% - Акцент5 53 2" xfId="4173"/>
    <cellStyle name="40% - Акцент5 54" xfId="1638"/>
    <cellStyle name="40% - Акцент5 54 2" xfId="4185"/>
    <cellStyle name="40% - Акцент5 55" xfId="1670"/>
    <cellStyle name="40% - Акцент5 55 2" xfId="4217"/>
    <cellStyle name="40% - Акцент5 56" xfId="1683"/>
    <cellStyle name="40% - Акцент5 56 2" xfId="4230"/>
    <cellStyle name="40% - Акцент5 57" xfId="1696"/>
    <cellStyle name="40% - Акцент5 57 2" xfId="4243"/>
    <cellStyle name="40% - Акцент5 58" xfId="1708"/>
    <cellStyle name="40% - Акцент5 58 2" xfId="4255"/>
    <cellStyle name="40% - Акцент5 59" xfId="1720"/>
    <cellStyle name="40% - Акцент5 59 2" xfId="4267"/>
    <cellStyle name="40% - Акцент5 6" xfId="131"/>
    <cellStyle name="40% - Акцент5 6 10" xfId="978"/>
    <cellStyle name="40% - Акцент5 6 10 2" xfId="3525"/>
    <cellStyle name="40% - Акцент5 6 11" xfId="1067"/>
    <cellStyle name="40% - Акцент5 6 11 2" xfId="3614"/>
    <cellStyle name="40% - Акцент5 6 12" xfId="1154"/>
    <cellStyle name="40% - Акцент5 6 12 2" xfId="3701"/>
    <cellStyle name="40% - Акцент5 6 13" xfId="2679"/>
    <cellStyle name="40% - Акцент5 6 2" xfId="239"/>
    <cellStyle name="40% - Акцент5 6 2 2" xfId="2786"/>
    <cellStyle name="40% - Акцент5 6 3" xfId="331"/>
    <cellStyle name="40% - Акцент5 6 3 2" xfId="2878"/>
    <cellStyle name="40% - Акцент5 6 4" xfId="424"/>
    <cellStyle name="40% - Акцент5 6 4 2" xfId="2971"/>
    <cellStyle name="40% - Акцент5 6 5" xfId="514"/>
    <cellStyle name="40% - Акцент5 6 5 2" xfId="3061"/>
    <cellStyle name="40% - Акцент5 6 6" xfId="603"/>
    <cellStyle name="40% - Акцент5 6 6 2" xfId="3150"/>
    <cellStyle name="40% - Акцент5 6 7" xfId="690"/>
    <cellStyle name="40% - Акцент5 6 7 2" xfId="3237"/>
    <cellStyle name="40% - Акцент5 6 8" xfId="782"/>
    <cellStyle name="40% - Акцент5 6 8 2" xfId="3329"/>
    <cellStyle name="40% - Акцент5 6 9" xfId="888"/>
    <cellStyle name="40% - Акцент5 6 9 2" xfId="3435"/>
    <cellStyle name="40% - Акцент5 60" xfId="1730"/>
    <cellStyle name="40% - Акцент5 60 2" xfId="4277"/>
    <cellStyle name="40% - Акцент5 61" xfId="1740"/>
    <cellStyle name="40% - Акцент5 61 2" xfId="4287"/>
    <cellStyle name="40% - Акцент5 62" xfId="1750"/>
    <cellStyle name="40% - Акцент5 62 2" xfId="4297"/>
    <cellStyle name="40% - Акцент5 63" xfId="1766"/>
    <cellStyle name="40% - Акцент5 63 2" xfId="4313"/>
    <cellStyle name="40% - Акцент5 64" xfId="1776"/>
    <cellStyle name="40% - Акцент5 64 2" xfId="4323"/>
    <cellStyle name="40% - Акцент5 65" xfId="1798"/>
    <cellStyle name="40% - Акцент5 65 2" xfId="4345"/>
    <cellStyle name="40% - Акцент5 66" xfId="1806"/>
    <cellStyle name="40% - Акцент5 66 2" xfId="4353"/>
    <cellStyle name="40% - Акцент5 67" xfId="1827"/>
    <cellStyle name="40% - Акцент5 67 2" xfId="4374"/>
    <cellStyle name="40% - Акцент5 68" xfId="1843"/>
    <cellStyle name="40% - Акцент5 68 2" xfId="4390"/>
    <cellStyle name="40% - Акцент5 69" xfId="1855"/>
    <cellStyle name="40% - Акцент5 69 2" xfId="4402"/>
    <cellStyle name="40% - Акцент5 7" xfId="139"/>
    <cellStyle name="40% - Акцент5 7 10" xfId="986"/>
    <cellStyle name="40% - Акцент5 7 10 2" xfId="3533"/>
    <cellStyle name="40% - Акцент5 7 11" xfId="1075"/>
    <cellStyle name="40% - Акцент5 7 11 2" xfId="3622"/>
    <cellStyle name="40% - Акцент5 7 12" xfId="1162"/>
    <cellStyle name="40% - Акцент5 7 12 2" xfId="3709"/>
    <cellStyle name="40% - Акцент5 7 13" xfId="2687"/>
    <cellStyle name="40% - Акцент5 7 2" xfId="247"/>
    <cellStyle name="40% - Акцент5 7 2 2" xfId="2794"/>
    <cellStyle name="40% - Акцент5 7 3" xfId="339"/>
    <cellStyle name="40% - Акцент5 7 3 2" xfId="2886"/>
    <cellStyle name="40% - Акцент5 7 4" xfId="432"/>
    <cellStyle name="40% - Акцент5 7 4 2" xfId="2979"/>
    <cellStyle name="40% - Акцент5 7 5" xfId="522"/>
    <cellStyle name="40% - Акцент5 7 5 2" xfId="3069"/>
    <cellStyle name="40% - Акцент5 7 6" xfId="611"/>
    <cellStyle name="40% - Акцент5 7 6 2" xfId="3158"/>
    <cellStyle name="40% - Акцент5 7 7" xfId="698"/>
    <cellStyle name="40% - Акцент5 7 7 2" xfId="3245"/>
    <cellStyle name="40% - Акцент5 7 8" xfId="790"/>
    <cellStyle name="40% - Акцент5 7 8 2" xfId="3337"/>
    <cellStyle name="40% - Акцент5 7 9" xfId="896"/>
    <cellStyle name="40% - Акцент5 7 9 2" xfId="3443"/>
    <cellStyle name="40% - Акцент5 70" xfId="1865"/>
    <cellStyle name="40% - Акцент5 70 2" xfId="4412"/>
    <cellStyle name="40% - Акцент5 71" xfId="1873"/>
    <cellStyle name="40% - Акцент5 71 2" xfId="4420"/>
    <cellStyle name="40% - Акцент5 72" xfId="1905"/>
    <cellStyle name="40% - Акцент5 72 2" xfId="4452"/>
    <cellStyle name="40% - Акцент5 73" xfId="1917"/>
    <cellStyle name="40% - Акцент5 73 2" xfId="4464"/>
    <cellStyle name="40% - Акцент5 74" xfId="1932"/>
    <cellStyle name="40% - Акцент5 74 2" xfId="4479"/>
    <cellStyle name="40% - Акцент5 75" xfId="1944"/>
    <cellStyle name="40% - Акцент5 75 2" xfId="4491"/>
    <cellStyle name="40% - Акцент5 76" xfId="1956"/>
    <cellStyle name="40% - Акцент5 76 2" xfId="4503"/>
    <cellStyle name="40% - Акцент5 77" xfId="1966"/>
    <cellStyle name="40% - Акцент5 77 2" xfId="4513"/>
    <cellStyle name="40% - Акцент5 78" xfId="1976"/>
    <cellStyle name="40% - Акцент5 78 2" xfId="4523"/>
    <cellStyle name="40% - Акцент5 79" xfId="1984"/>
    <cellStyle name="40% - Акцент5 79 2" xfId="4531"/>
    <cellStyle name="40% - Акцент5 8" xfId="165"/>
    <cellStyle name="40% - Акцент5 8 2" xfId="2712"/>
    <cellStyle name="40% - Акцент5 80" xfId="2004"/>
    <cellStyle name="40% - Акцент5 80 2" xfId="4551"/>
    <cellStyle name="40% - Акцент5 81" xfId="2012"/>
    <cellStyle name="40% - Акцент5 81 2" xfId="4559"/>
    <cellStyle name="40% - Акцент5 82" xfId="2027"/>
    <cellStyle name="40% - Акцент5 82 2" xfId="4574"/>
    <cellStyle name="40% - Акцент5 83" xfId="2039"/>
    <cellStyle name="40% - Акцент5 83 2" xfId="4586"/>
    <cellStyle name="40% - Акцент5 84" xfId="2058"/>
    <cellStyle name="40% - Акцент5 84 2" xfId="4605"/>
    <cellStyle name="40% - Акцент5 85" xfId="2067"/>
    <cellStyle name="40% - Акцент5 85 2" xfId="4614"/>
    <cellStyle name="40% - Акцент5 86" xfId="2081"/>
    <cellStyle name="40% - Акцент5 86 2" xfId="4628"/>
    <cellStyle name="40% - Акцент5 87" xfId="2095"/>
    <cellStyle name="40% - Акцент5 87 2" xfId="4642"/>
    <cellStyle name="40% - Акцент5 88" xfId="2112"/>
    <cellStyle name="40% - Акцент5 88 2" xfId="4659"/>
    <cellStyle name="40% - Акцент5 89" xfId="2122"/>
    <cellStyle name="40% - Акцент5 89 2" xfId="4669"/>
    <cellStyle name="40% - Акцент5 9" xfId="257"/>
    <cellStyle name="40% - Акцент5 9 2" xfId="2804"/>
    <cellStyle name="40% - Акцент5 90" xfId="2146"/>
    <cellStyle name="40% - Акцент5 90 2" xfId="4693"/>
    <cellStyle name="40% - Акцент5 91" xfId="2156"/>
    <cellStyle name="40% - Акцент5 91 2" xfId="4703"/>
    <cellStyle name="40% - Акцент5 92" xfId="2164"/>
    <cellStyle name="40% - Акцент5 92 2" xfId="4711"/>
    <cellStyle name="40% - Акцент5 93" xfId="2177"/>
    <cellStyle name="40% - Акцент5 93 2" xfId="4724"/>
    <cellStyle name="40% - Акцент5 94" xfId="2191"/>
    <cellStyle name="40% - Акцент5 94 2" xfId="4738"/>
    <cellStyle name="40% - Акцент5 95" xfId="2204"/>
    <cellStyle name="40% - Акцент5 95 2" xfId="4751"/>
    <cellStyle name="40% - Акцент5 96" xfId="2221"/>
    <cellStyle name="40% - Акцент5 96 2" xfId="4768"/>
    <cellStyle name="40% - Акцент5 97" xfId="2231"/>
    <cellStyle name="40% - Акцент5 97 2" xfId="4778"/>
    <cellStyle name="40% - Акцент5 98" xfId="2246"/>
    <cellStyle name="40% - Акцент5 98 2" xfId="4793"/>
    <cellStyle name="40% - Акцент5 99" xfId="2259"/>
    <cellStyle name="40% - Акцент5 99 2" xfId="4806"/>
    <cellStyle name="40% - Акцент6" xfId="58" builtinId="51" customBuiltin="1"/>
    <cellStyle name="40% - Акцент6 10" xfId="353"/>
    <cellStyle name="40% - Акцент6 10 2" xfId="2900"/>
    <cellStyle name="40% - Акцент6 100" xfId="2275"/>
    <cellStyle name="40% - Акцент6 100 2" xfId="4822"/>
    <cellStyle name="40% - Акцент6 101" xfId="2295"/>
    <cellStyle name="40% - Акцент6 101 2" xfId="4842"/>
    <cellStyle name="40% - Акцент6 102" xfId="2306"/>
    <cellStyle name="40% - Акцент6 102 2" xfId="4853"/>
    <cellStyle name="40% - Акцент6 103" xfId="2315"/>
    <cellStyle name="40% - Акцент6 103 2" xfId="4862"/>
    <cellStyle name="40% - Акцент6 104" xfId="2328"/>
    <cellStyle name="40% - Акцент6 104 2" xfId="4875"/>
    <cellStyle name="40% - Акцент6 105" xfId="2346"/>
    <cellStyle name="40% - Акцент6 105 2" xfId="4893"/>
    <cellStyle name="40% - Акцент6 106" xfId="2356"/>
    <cellStyle name="40% - Акцент6 106 2" xfId="4903"/>
    <cellStyle name="40% - Акцент6 107" xfId="2368"/>
    <cellStyle name="40% - Акцент6 107 2" xfId="4915"/>
    <cellStyle name="40% - Акцент6 108" xfId="2381"/>
    <cellStyle name="40% - Акцент6 108 2" xfId="4928"/>
    <cellStyle name="40% - Акцент6 109" xfId="2395"/>
    <cellStyle name="40% - Акцент6 109 2" xfId="4942"/>
    <cellStyle name="40% - Акцент6 11" xfId="443"/>
    <cellStyle name="40% - Акцент6 11 2" xfId="2990"/>
    <cellStyle name="40% - Акцент6 110" xfId="2408"/>
    <cellStyle name="40% - Акцент6 110 2" xfId="4955"/>
    <cellStyle name="40% - Акцент6 111" xfId="2421"/>
    <cellStyle name="40% - Акцент6 111 2" xfId="4968"/>
    <cellStyle name="40% - Акцент6 112" xfId="2435"/>
    <cellStyle name="40% - Акцент6 112 2" xfId="4982"/>
    <cellStyle name="40% - Акцент6 113" xfId="2449"/>
    <cellStyle name="40% - Акцент6 113 2" xfId="4996"/>
    <cellStyle name="40% - Акцент6 114" xfId="2463"/>
    <cellStyle name="40% - Акцент6 114 2" xfId="5010"/>
    <cellStyle name="40% - Акцент6 115" xfId="2483"/>
    <cellStyle name="40% - Акцент6 115 2" xfId="5030"/>
    <cellStyle name="40% - Акцент6 116" xfId="2493"/>
    <cellStyle name="40% - Акцент6 116 2" xfId="5040"/>
    <cellStyle name="40% - Акцент6 117" xfId="2502"/>
    <cellStyle name="40% - Акцент6 117 2" xfId="5049"/>
    <cellStyle name="40% - Акцент6 118" xfId="2514"/>
    <cellStyle name="40% - Акцент6 118 2" xfId="5061"/>
    <cellStyle name="40% - Акцент6 119" xfId="2530"/>
    <cellStyle name="40% - Акцент6 119 2" xfId="5077"/>
    <cellStyle name="40% - Акцент6 12" xfId="533"/>
    <cellStyle name="40% - Акцент6 12 2" xfId="3080"/>
    <cellStyle name="40% - Акцент6 120" xfId="2545"/>
    <cellStyle name="40% - Акцент6 120 2" xfId="5092"/>
    <cellStyle name="40% - Акцент6 121" xfId="2558"/>
    <cellStyle name="40% - Акцент6 121 2" xfId="5105"/>
    <cellStyle name="40% - Акцент6 122" xfId="2571"/>
    <cellStyle name="40% - Акцент6 122 2" xfId="5118"/>
    <cellStyle name="40% - Акцент6 123" xfId="2583"/>
    <cellStyle name="40% - Акцент6 123 2" xfId="5130"/>
    <cellStyle name="40% - Акцент6 124" xfId="2592"/>
    <cellStyle name="40% - Акцент6 124 2" xfId="5139"/>
    <cellStyle name="40% - Акцент6 125" xfId="2605"/>
    <cellStyle name="40% - Акцент6 13" xfId="620"/>
    <cellStyle name="40% - Акцент6 13 2" xfId="3167"/>
    <cellStyle name="40% - Акцент6 14" xfId="712"/>
    <cellStyle name="40% - Акцент6 14 2" xfId="3259"/>
    <cellStyle name="40% - Акцент6 15" xfId="817"/>
    <cellStyle name="40% - Акцент6 15 2" xfId="3364"/>
    <cellStyle name="40% - Акцент6 16" xfId="907"/>
    <cellStyle name="40% - Акцент6 16 2" xfId="3454"/>
    <cellStyle name="40% - Акцент6 17" xfId="997"/>
    <cellStyle name="40% - Акцент6 17 2" xfId="3544"/>
    <cellStyle name="40% - Акцент6 18" xfId="1084"/>
    <cellStyle name="40% - Акцент6 18 2" xfId="3631"/>
    <cellStyle name="40% - Акцент6 19" xfId="1178"/>
    <cellStyle name="40% - Акцент6 19 2" xfId="3725"/>
    <cellStyle name="40% - Акцент6 2" xfId="76"/>
    <cellStyle name="40% - Акцент6 2 10" xfId="923"/>
    <cellStyle name="40% - Акцент6 2 10 2" xfId="3470"/>
    <cellStyle name="40% - Акцент6 2 11" xfId="1012"/>
    <cellStyle name="40% - Акцент6 2 11 2" xfId="3559"/>
    <cellStyle name="40% - Акцент6 2 12" xfId="1099"/>
    <cellStyle name="40% - Акцент6 2 12 2" xfId="3646"/>
    <cellStyle name="40% - Акцент6 2 13" xfId="2624"/>
    <cellStyle name="40% - Акцент6 2 2" xfId="184"/>
    <cellStyle name="40% - Акцент6 2 2 2" xfId="2731"/>
    <cellStyle name="40% - Акцент6 2 3" xfId="276"/>
    <cellStyle name="40% - Акцент6 2 3 2" xfId="2823"/>
    <cellStyle name="40% - Акцент6 2 4" xfId="369"/>
    <cellStyle name="40% - Акцент6 2 4 2" xfId="2916"/>
    <cellStyle name="40% - Акцент6 2 5" xfId="459"/>
    <cellStyle name="40% - Акцент6 2 5 2" xfId="3006"/>
    <cellStyle name="40% - Акцент6 2 6" xfId="548"/>
    <cellStyle name="40% - Акцент6 2 6 2" xfId="3095"/>
    <cellStyle name="40% - Акцент6 2 7" xfId="635"/>
    <cellStyle name="40% - Акцент6 2 7 2" xfId="3182"/>
    <cellStyle name="40% - Акцент6 2 8" xfId="727"/>
    <cellStyle name="40% - Акцент6 2 8 2" xfId="3274"/>
    <cellStyle name="40% - Акцент6 2 9" xfId="833"/>
    <cellStyle name="40% - Акцент6 2 9 2" xfId="3380"/>
    <cellStyle name="40% - Акцент6 20" xfId="1191"/>
    <cellStyle name="40% - Акцент6 20 2" xfId="3738"/>
    <cellStyle name="40% - Акцент6 21" xfId="1204"/>
    <cellStyle name="40% - Акцент6 21 2" xfId="3751"/>
    <cellStyle name="40% - Акцент6 22" xfId="1217"/>
    <cellStyle name="40% - Акцент6 22 2" xfId="3764"/>
    <cellStyle name="40% - Акцент6 23" xfId="1230"/>
    <cellStyle name="40% - Акцент6 23 2" xfId="3777"/>
    <cellStyle name="40% - Акцент6 24" xfId="1256"/>
    <cellStyle name="40% - Акцент6 24 2" xfId="3803"/>
    <cellStyle name="40% - Акцент6 25" xfId="1268"/>
    <cellStyle name="40% - Акцент6 25 2" xfId="3815"/>
    <cellStyle name="40% - Акцент6 26" xfId="1278"/>
    <cellStyle name="40% - Акцент6 26 2" xfId="3825"/>
    <cellStyle name="40% - Акцент6 27" xfId="1288"/>
    <cellStyle name="40% - Акцент6 27 2" xfId="3835"/>
    <cellStyle name="40% - Акцент6 28" xfId="1295"/>
    <cellStyle name="40% - Акцент6 28 2" xfId="3842"/>
    <cellStyle name="40% - Акцент6 29" xfId="1308"/>
    <cellStyle name="40% - Акцент6 29 2" xfId="3855"/>
    <cellStyle name="40% - Акцент6 3" xfId="89"/>
    <cellStyle name="40% - Акцент6 3 10" xfId="936"/>
    <cellStyle name="40% - Акцент6 3 10 2" xfId="3483"/>
    <cellStyle name="40% - Акцент6 3 11" xfId="1025"/>
    <cellStyle name="40% - Акцент6 3 11 2" xfId="3572"/>
    <cellStyle name="40% - Акцент6 3 12" xfId="1112"/>
    <cellStyle name="40% - Акцент6 3 12 2" xfId="3659"/>
    <cellStyle name="40% - Акцент6 3 13" xfId="2637"/>
    <cellStyle name="40% - Акцент6 3 2" xfId="197"/>
    <cellStyle name="40% - Акцент6 3 2 2" xfId="2744"/>
    <cellStyle name="40% - Акцент6 3 3" xfId="289"/>
    <cellStyle name="40% - Акцент6 3 3 2" xfId="2836"/>
    <cellStyle name="40% - Акцент6 3 4" xfId="382"/>
    <cellStyle name="40% - Акцент6 3 4 2" xfId="2929"/>
    <cellStyle name="40% - Акцент6 3 5" xfId="472"/>
    <cellStyle name="40% - Акцент6 3 5 2" xfId="3019"/>
    <cellStyle name="40% - Акцент6 3 6" xfId="561"/>
    <cellStyle name="40% - Акцент6 3 6 2" xfId="3108"/>
    <cellStyle name="40% - Акцент6 3 7" xfId="648"/>
    <cellStyle name="40% - Акцент6 3 7 2" xfId="3195"/>
    <cellStyle name="40% - Акцент6 3 8" xfId="740"/>
    <cellStyle name="40% - Акцент6 3 8 2" xfId="3287"/>
    <cellStyle name="40% - Акцент6 3 9" xfId="846"/>
    <cellStyle name="40% - Акцент6 3 9 2" xfId="3393"/>
    <cellStyle name="40% - Акцент6 30" xfId="1321"/>
    <cellStyle name="40% - Акцент6 30 2" xfId="3868"/>
    <cellStyle name="40% - Акцент6 31" xfId="1335"/>
    <cellStyle name="40% - Акцент6 31 2" xfId="3882"/>
    <cellStyle name="40% - Акцент6 32" xfId="1347"/>
    <cellStyle name="40% - Акцент6 32 2" xfId="3894"/>
    <cellStyle name="40% - Акцент6 33" xfId="1361"/>
    <cellStyle name="40% - Акцент6 33 2" xfId="3908"/>
    <cellStyle name="40% - Акцент6 34" xfId="1373"/>
    <cellStyle name="40% - Акцент6 34 2" xfId="3920"/>
    <cellStyle name="40% - Акцент6 35" xfId="1387"/>
    <cellStyle name="40% - Акцент6 35 2" xfId="3934"/>
    <cellStyle name="40% - Акцент6 36" xfId="1400"/>
    <cellStyle name="40% - Акцент6 36 2" xfId="3947"/>
    <cellStyle name="40% - Акцент6 37" xfId="1413"/>
    <cellStyle name="40% - Акцент6 37 2" xfId="3960"/>
    <cellStyle name="40% - Акцент6 38" xfId="1426"/>
    <cellStyle name="40% - Акцент6 38 2" xfId="3973"/>
    <cellStyle name="40% - Акцент6 39" xfId="1439"/>
    <cellStyle name="40% - Акцент6 39 2" xfId="3986"/>
    <cellStyle name="40% - Акцент6 4" xfId="114"/>
    <cellStyle name="40% - Акцент6 4 10" xfId="961"/>
    <cellStyle name="40% - Акцент6 4 10 2" xfId="3508"/>
    <cellStyle name="40% - Акцент6 4 11" xfId="1050"/>
    <cellStyle name="40% - Акцент6 4 11 2" xfId="3597"/>
    <cellStyle name="40% - Акцент6 4 12" xfId="1137"/>
    <cellStyle name="40% - Акцент6 4 12 2" xfId="3684"/>
    <cellStyle name="40% - Акцент6 4 13" xfId="2662"/>
    <cellStyle name="40% - Акцент6 4 2" xfId="222"/>
    <cellStyle name="40% - Акцент6 4 2 2" xfId="2769"/>
    <cellStyle name="40% - Акцент6 4 3" xfId="314"/>
    <cellStyle name="40% - Акцент6 4 3 2" xfId="2861"/>
    <cellStyle name="40% - Акцент6 4 4" xfId="407"/>
    <cellStyle name="40% - Акцент6 4 4 2" xfId="2954"/>
    <cellStyle name="40% - Акцент6 4 5" xfId="497"/>
    <cellStyle name="40% - Акцент6 4 5 2" xfId="3044"/>
    <cellStyle name="40% - Акцент6 4 6" xfId="586"/>
    <cellStyle name="40% - Акцент6 4 6 2" xfId="3133"/>
    <cellStyle name="40% - Акцент6 4 7" xfId="673"/>
    <cellStyle name="40% - Акцент6 4 7 2" xfId="3220"/>
    <cellStyle name="40% - Акцент6 4 8" xfId="765"/>
    <cellStyle name="40% - Акцент6 4 8 2" xfId="3312"/>
    <cellStyle name="40% - Акцент6 4 9" xfId="871"/>
    <cellStyle name="40% - Акцент6 4 9 2" xfId="3418"/>
    <cellStyle name="40% - Акцент6 40" xfId="1452"/>
    <cellStyle name="40% - Акцент6 40 2" xfId="3999"/>
    <cellStyle name="40% - Акцент6 41" xfId="1465"/>
    <cellStyle name="40% - Акцент6 41 2" xfId="4012"/>
    <cellStyle name="40% - Акцент6 42" xfId="1477"/>
    <cellStyle name="40% - Акцент6 42 2" xfId="4024"/>
    <cellStyle name="40% - Акцент6 43" xfId="1490"/>
    <cellStyle name="40% - Акцент6 43 2" xfId="4037"/>
    <cellStyle name="40% - Акцент6 44" xfId="1503"/>
    <cellStyle name="40% - Акцент6 44 2" xfId="4050"/>
    <cellStyle name="40% - Акцент6 45" xfId="1521"/>
    <cellStyle name="40% - Акцент6 45 2" xfId="4068"/>
    <cellStyle name="40% - Акцент6 46" xfId="1538"/>
    <cellStyle name="40% - Акцент6 46 2" xfId="4085"/>
    <cellStyle name="40% - Акцент6 47" xfId="1550"/>
    <cellStyle name="40% - Акцент6 47 2" xfId="4097"/>
    <cellStyle name="40% - Акцент6 48" xfId="1559"/>
    <cellStyle name="40% - Акцент6 48 2" xfId="4106"/>
    <cellStyle name="40% - Акцент6 49" xfId="1578"/>
    <cellStyle name="40% - Акцент6 49 2" xfId="4125"/>
    <cellStyle name="40% - Акцент6 5" xfId="124"/>
    <cellStyle name="40% - Акцент6 5 10" xfId="971"/>
    <cellStyle name="40% - Акцент6 5 10 2" xfId="3518"/>
    <cellStyle name="40% - Акцент6 5 11" xfId="1060"/>
    <cellStyle name="40% - Акцент6 5 11 2" xfId="3607"/>
    <cellStyle name="40% - Акцент6 5 12" xfId="1147"/>
    <cellStyle name="40% - Акцент6 5 12 2" xfId="3694"/>
    <cellStyle name="40% - Акцент6 5 13" xfId="2672"/>
    <cellStyle name="40% - Акцент6 5 2" xfId="232"/>
    <cellStyle name="40% - Акцент6 5 2 2" xfId="2779"/>
    <cellStyle name="40% - Акцент6 5 3" xfId="324"/>
    <cellStyle name="40% - Акцент6 5 3 2" xfId="2871"/>
    <cellStyle name="40% - Акцент6 5 4" xfId="417"/>
    <cellStyle name="40% - Акцент6 5 4 2" xfId="2964"/>
    <cellStyle name="40% - Акцент6 5 5" xfId="507"/>
    <cellStyle name="40% - Акцент6 5 5 2" xfId="3054"/>
    <cellStyle name="40% - Акцент6 5 6" xfId="596"/>
    <cellStyle name="40% - Акцент6 5 6 2" xfId="3143"/>
    <cellStyle name="40% - Акцент6 5 7" xfId="683"/>
    <cellStyle name="40% - Акцент6 5 7 2" xfId="3230"/>
    <cellStyle name="40% - Акцент6 5 8" xfId="775"/>
    <cellStyle name="40% - Акцент6 5 8 2" xfId="3322"/>
    <cellStyle name="40% - Акцент6 5 9" xfId="881"/>
    <cellStyle name="40% - Акцент6 5 9 2" xfId="3428"/>
    <cellStyle name="40% - Акцент6 50" xfId="1587"/>
    <cellStyle name="40% - Акцент6 50 2" xfId="4134"/>
    <cellStyle name="40% - Акцент6 51" xfId="1600"/>
    <cellStyle name="40% - Акцент6 51 2" xfId="4147"/>
    <cellStyle name="40% - Акцент6 52" xfId="1614"/>
    <cellStyle name="40% - Акцент6 52 2" xfId="4161"/>
    <cellStyle name="40% - Акцент6 53" xfId="1628"/>
    <cellStyle name="40% - Акцент6 53 2" xfId="4175"/>
    <cellStyle name="40% - Акцент6 54" xfId="1640"/>
    <cellStyle name="40% - Акцент6 54 2" xfId="4187"/>
    <cellStyle name="40% - Акцент6 55" xfId="1673"/>
    <cellStyle name="40% - Акцент6 55 2" xfId="4220"/>
    <cellStyle name="40% - Акцент6 56" xfId="1686"/>
    <cellStyle name="40% - Акцент6 56 2" xfId="4233"/>
    <cellStyle name="40% - Акцент6 57" xfId="1699"/>
    <cellStyle name="40% - Акцент6 57 2" xfId="4246"/>
    <cellStyle name="40% - Акцент6 58" xfId="1711"/>
    <cellStyle name="40% - Акцент6 58 2" xfId="4258"/>
    <cellStyle name="40% - Акцент6 59" xfId="1723"/>
    <cellStyle name="40% - Акцент6 59 2" xfId="4270"/>
    <cellStyle name="40% - Акцент6 6" xfId="134"/>
    <cellStyle name="40% - Акцент6 6 10" xfId="981"/>
    <cellStyle name="40% - Акцент6 6 10 2" xfId="3528"/>
    <cellStyle name="40% - Акцент6 6 11" xfId="1070"/>
    <cellStyle name="40% - Акцент6 6 11 2" xfId="3617"/>
    <cellStyle name="40% - Акцент6 6 12" xfId="1157"/>
    <cellStyle name="40% - Акцент6 6 12 2" xfId="3704"/>
    <cellStyle name="40% - Акцент6 6 13" xfId="2682"/>
    <cellStyle name="40% - Акцент6 6 2" xfId="242"/>
    <cellStyle name="40% - Акцент6 6 2 2" xfId="2789"/>
    <cellStyle name="40% - Акцент6 6 3" xfId="334"/>
    <cellStyle name="40% - Акцент6 6 3 2" xfId="2881"/>
    <cellStyle name="40% - Акцент6 6 4" xfId="427"/>
    <cellStyle name="40% - Акцент6 6 4 2" xfId="2974"/>
    <cellStyle name="40% - Акцент6 6 5" xfId="517"/>
    <cellStyle name="40% - Акцент6 6 5 2" xfId="3064"/>
    <cellStyle name="40% - Акцент6 6 6" xfId="606"/>
    <cellStyle name="40% - Акцент6 6 6 2" xfId="3153"/>
    <cellStyle name="40% - Акцент6 6 7" xfId="693"/>
    <cellStyle name="40% - Акцент6 6 7 2" xfId="3240"/>
    <cellStyle name="40% - Акцент6 6 8" xfId="785"/>
    <cellStyle name="40% - Акцент6 6 8 2" xfId="3332"/>
    <cellStyle name="40% - Акцент6 6 9" xfId="891"/>
    <cellStyle name="40% - Акцент6 6 9 2" xfId="3438"/>
    <cellStyle name="40% - Акцент6 60" xfId="1733"/>
    <cellStyle name="40% - Акцент6 60 2" xfId="4280"/>
    <cellStyle name="40% - Акцент6 61" xfId="1743"/>
    <cellStyle name="40% - Акцент6 61 2" xfId="4290"/>
    <cellStyle name="40% - Акцент6 62" xfId="1752"/>
    <cellStyle name="40% - Акцент6 62 2" xfId="4299"/>
    <cellStyle name="40% - Акцент6 63" xfId="1769"/>
    <cellStyle name="40% - Акцент6 63 2" xfId="4316"/>
    <cellStyle name="40% - Акцент6 64" xfId="1778"/>
    <cellStyle name="40% - Акцент6 64 2" xfId="4325"/>
    <cellStyle name="40% - Акцент6 65" xfId="1801"/>
    <cellStyle name="40% - Акцент6 65 2" xfId="4348"/>
    <cellStyle name="40% - Акцент6 66" xfId="1808"/>
    <cellStyle name="40% - Акцент6 66 2" xfId="4355"/>
    <cellStyle name="40% - Акцент6 67" xfId="1830"/>
    <cellStyle name="40% - Акцент6 67 2" xfId="4377"/>
    <cellStyle name="40% - Акцент6 68" xfId="1846"/>
    <cellStyle name="40% - Акцент6 68 2" xfId="4393"/>
    <cellStyle name="40% - Акцент6 69" xfId="1858"/>
    <cellStyle name="40% - Акцент6 69 2" xfId="4405"/>
    <cellStyle name="40% - Акцент6 7" xfId="141"/>
    <cellStyle name="40% - Акцент6 7 10" xfId="988"/>
    <cellStyle name="40% - Акцент6 7 10 2" xfId="3535"/>
    <cellStyle name="40% - Акцент6 7 11" xfId="1077"/>
    <cellStyle name="40% - Акцент6 7 11 2" xfId="3624"/>
    <cellStyle name="40% - Акцент6 7 12" xfId="1164"/>
    <cellStyle name="40% - Акцент6 7 12 2" xfId="3711"/>
    <cellStyle name="40% - Акцент6 7 13" xfId="2689"/>
    <cellStyle name="40% - Акцент6 7 2" xfId="249"/>
    <cellStyle name="40% - Акцент6 7 2 2" xfId="2796"/>
    <cellStyle name="40% - Акцент6 7 3" xfId="341"/>
    <cellStyle name="40% - Акцент6 7 3 2" xfId="2888"/>
    <cellStyle name="40% - Акцент6 7 4" xfId="434"/>
    <cellStyle name="40% - Акцент6 7 4 2" xfId="2981"/>
    <cellStyle name="40% - Акцент6 7 5" xfId="524"/>
    <cellStyle name="40% - Акцент6 7 5 2" xfId="3071"/>
    <cellStyle name="40% - Акцент6 7 6" xfId="613"/>
    <cellStyle name="40% - Акцент6 7 6 2" xfId="3160"/>
    <cellStyle name="40% - Акцент6 7 7" xfId="700"/>
    <cellStyle name="40% - Акцент6 7 7 2" xfId="3247"/>
    <cellStyle name="40% - Акцент6 7 8" xfId="792"/>
    <cellStyle name="40% - Акцент6 7 8 2" xfId="3339"/>
    <cellStyle name="40% - Акцент6 7 9" xfId="898"/>
    <cellStyle name="40% - Акцент6 7 9 2" xfId="3445"/>
    <cellStyle name="40% - Акцент6 70" xfId="1868"/>
    <cellStyle name="40% - Акцент6 70 2" xfId="4415"/>
    <cellStyle name="40% - Акцент6 71" xfId="1875"/>
    <cellStyle name="40% - Акцент6 71 2" xfId="4422"/>
    <cellStyle name="40% - Акцент6 72" xfId="1908"/>
    <cellStyle name="40% - Акцент6 72 2" xfId="4455"/>
    <cellStyle name="40% - Акцент6 73" xfId="1921"/>
    <cellStyle name="40% - Акцент6 73 2" xfId="4468"/>
    <cellStyle name="40% - Акцент6 74" xfId="1935"/>
    <cellStyle name="40% - Акцент6 74 2" xfId="4482"/>
    <cellStyle name="40% - Акцент6 75" xfId="1947"/>
    <cellStyle name="40% - Акцент6 75 2" xfId="4494"/>
    <cellStyle name="40% - Акцент6 76" xfId="1959"/>
    <cellStyle name="40% - Акцент6 76 2" xfId="4506"/>
    <cellStyle name="40% - Акцент6 77" xfId="1969"/>
    <cellStyle name="40% - Акцент6 77 2" xfId="4516"/>
    <cellStyle name="40% - Акцент6 78" xfId="1979"/>
    <cellStyle name="40% - Акцент6 78 2" xfId="4526"/>
    <cellStyle name="40% - Акцент6 79" xfId="1986"/>
    <cellStyle name="40% - Акцент6 79 2" xfId="4533"/>
    <cellStyle name="40% - Акцент6 8" xfId="168"/>
    <cellStyle name="40% - Акцент6 8 2" xfId="2715"/>
    <cellStyle name="40% - Акцент6 80" xfId="2007"/>
    <cellStyle name="40% - Акцент6 80 2" xfId="4554"/>
    <cellStyle name="40% - Акцент6 81" xfId="2014"/>
    <cellStyle name="40% - Акцент6 81 2" xfId="4561"/>
    <cellStyle name="40% - Акцент6 82" xfId="2029"/>
    <cellStyle name="40% - Акцент6 82 2" xfId="4576"/>
    <cellStyle name="40% - Акцент6 83" xfId="2041"/>
    <cellStyle name="40% - Акцент6 83 2" xfId="4588"/>
    <cellStyle name="40% - Акцент6 84" xfId="2061"/>
    <cellStyle name="40% - Акцент6 84 2" xfId="4608"/>
    <cellStyle name="40% - Акцент6 85" xfId="2069"/>
    <cellStyle name="40% - Акцент6 85 2" xfId="4616"/>
    <cellStyle name="40% - Акцент6 86" xfId="2083"/>
    <cellStyle name="40% - Акцент6 86 2" xfId="4630"/>
    <cellStyle name="40% - Акцент6 87" xfId="2097"/>
    <cellStyle name="40% - Акцент6 87 2" xfId="4644"/>
    <cellStyle name="40% - Акцент6 88" xfId="2115"/>
    <cellStyle name="40% - Акцент6 88 2" xfId="4662"/>
    <cellStyle name="40% - Акцент6 89" xfId="2124"/>
    <cellStyle name="40% - Акцент6 89 2" xfId="4671"/>
    <cellStyle name="40% - Акцент6 9" xfId="260"/>
    <cellStyle name="40% - Акцент6 9 2" xfId="2807"/>
    <cellStyle name="40% - Акцент6 90" xfId="2149"/>
    <cellStyle name="40% - Акцент6 90 2" xfId="4696"/>
    <cellStyle name="40% - Акцент6 91" xfId="2159"/>
    <cellStyle name="40% - Акцент6 91 2" xfId="4706"/>
    <cellStyle name="40% - Акцент6 92" xfId="2166"/>
    <cellStyle name="40% - Акцент6 92 2" xfId="4713"/>
    <cellStyle name="40% - Акцент6 93" xfId="2179"/>
    <cellStyle name="40% - Акцент6 93 2" xfId="4726"/>
    <cellStyle name="40% - Акцент6 94" xfId="2193"/>
    <cellStyle name="40% - Акцент6 94 2" xfId="4740"/>
    <cellStyle name="40% - Акцент6 95" xfId="2206"/>
    <cellStyle name="40% - Акцент6 95 2" xfId="4753"/>
    <cellStyle name="40% - Акцент6 96" xfId="2224"/>
    <cellStyle name="40% - Акцент6 96 2" xfId="4771"/>
    <cellStyle name="40% - Акцент6 97" xfId="2233"/>
    <cellStyle name="40% - Акцент6 97 2" xfId="4780"/>
    <cellStyle name="40% - Акцент6 98" xfId="2248"/>
    <cellStyle name="40% - Акцент6 98 2" xfId="4795"/>
    <cellStyle name="40% - Акцент6 99" xfId="2261"/>
    <cellStyle name="40% - Акцент6 99 2" xfId="4808"/>
    <cellStyle name="60% - Акцент1" xfId="39" builtinId="32" customBuiltin="1"/>
    <cellStyle name="60% - Акцент2" xfId="43" builtinId="36" customBuiltin="1"/>
    <cellStyle name="60% - Акцент3" xfId="47" builtinId="40" customBuiltin="1"/>
    <cellStyle name="60% - Акцент4" xfId="51" builtinId="44" customBuiltin="1"/>
    <cellStyle name="60% - Акцент5" xfId="55" builtinId="48" customBuiltin="1"/>
    <cellStyle name="60% - Акцент6" xfId="59" builtinId="52" customBuiltin="1"/>
    <cellStyle name="Normal_1" xfId="61"/>
    <cellStyle name="Акцент1" xfId="36" builtinId="29" customBuiltin="1"/>
    <cellStyle name="Акцент2" xfId="40" builtinId="33" customBuiltin="1"/>
    <cellStyle name="Акцент3" xfId="44" builtinId="37" customBuiltin="1"/>
    <cellStyle name="Акцент4" xfId="48" builtinId="41" customBuiltin="1"/>
    <cellStyle name="Акцент5" xfId="52" builtinId="45" customBuiltin="1"/>
    <cellStyle name="Акцент6" xfId="56" builtinId="49" customBuiltin="1"/>
    <cellStyle name="Ввод " xfId="28" builtinId="20" customBuiltin="1"/>
    <cellStyle name="Вывод" xfId="29" builtinId="21" customBuiltin="1"/>
    <cellStyle name="Вычисление" xfId="30" builtinId="22" customBuiltin="1"/>
    <cellStyle name="Заголовок 1" xfId="21" builtinId="16" customBuiltin="1"/>
    <cellStyle name="Заголовок 2" xfId="22" builtinId="17" customBuiltin="1"/>
    <cellStyle name="Заголовок 3" xfId="23" builtinId="18" customBuiltin="1"/>
    <cellStyle name="Заголовок 4" xfId="24" builtinId="19" customBuiltin="1"/>
    <cellStyle name="Итог" xfId="35" builtinId="25" customBuiltin="1"/>
    <cellStyle name="Контрольная ячейка" xfId="32" builtinId="23" customBuiltin="1"/>
    <cellStyle name="Название" xfId="20" builtinId="15" customBuiltin="1"/>
    <cellStyle name="Нейтральный" xfId="27" builtinId="28" customBuiltin="1"/>
    <cellStyle name="Обычный" xfId="0" builtinId="0"/>
    <cellStyle name="Обычный 10" xfId="794"/>
    <cellStyle name="Обычный 10 2" xfId="3341"/>
    <cellStyle name="Обычный 11" xfId="796"/>
    <cellStyle name="Обычный 11 2" xfId="3343"/>
    <cellStyle name="Обычный 12" xfId="795"/>
    <cellStyle name="Обычный 12 2" xfId="3342"/>
    <cellStyle name="Обычный 13" xfId="1165"/>
    <cellStyle name="Обычный 13 2" xfId="3712"/>
    <cellStyle name="Обычный 14" xfId="1504"/>
    <cellStyle name="Обычный 14 2" xfId="4051"/>
    <cellStyle name="Обычный 15" xfId="1505"/>
    <cellStyle name="Обычный 15 2" xfId="4052"/>
    <cellStyle name="Обычный 16" xfId="1514"/>
    <cellStyle name="Обычный 16 2" xfId="4061"/>
    <cellStyle name="Обычный 17" xfId="1506"/>
    <cellStyle name="Обычный 17 2" xfId="4053"/>
    <cellStyle name="Обычный 18" xfId="1560"/>
    <cellStyle name="Обычный 18 2" xfId="4107"/>
    <cellStyle name="Обычный 19" xfId="1561"/>
    <cellStyle name="Обычный 19 2" xfId="4108"/>
    <cellStyle name="Обычный 2" xfId="1"/>
    <cellStyle name="Обычный 2 10" xfId="142"/>
    <cellStyle name="Обычный 2 2" xfId="2"/>
    <cellStyle name="Обычный 2 2 2" xfId="2606"/>
    <cellStyle name="Обычный 2 3" xfId="5140"/>
    <cellStyle name="Обычный 2 4" xfId="3"/>
    <cellStyle name="Обычный 2 4 2" xfId="5141"/>
    <cellStyle name="Обычный 2 5" xfId="4"/>
    <cellStyle name="Обычный 2 5 2" xfId="5142"/>
    <cellStyle name="Обычный 2 6" xfId="5146"/>
    <cellStyle name="Обычный 2 7" xfId="5145"/>
    <cellStyle name="Обычный 2 8" xfId="5147"/>
    <cellStyle name="Обычный 2 9" xfId="5143"/>
    <cellStyle name="Обычный 20" xfId="1641"/>
    <cellStyle name="Обычный 20 2" xfId="4188"/>
    <cellStyle name="Обычный 21" xfId="1645"/>
    <cellStyle name="Обычный 21 2" xfId="4192"/>
    <cellStyle name="Обычный 22" xfId="1642"/>
    <cellStyle name="Обычный 22 2" xfId="4189"/>
    <cellStyle name="Обычный 23" xfId="1608"/>
    <cellStyle name="Обычный 23 2" xfId="4155"/>
    <cellStyle name="Обычный 24" xfId="1649"/>
    <cellStyle name="Обычный 24 2" xfId="4196"/>
    <cellStyle name="Обычный 25" xfId="1779"/>
    <cellStyle name="Обычный 25 2" xfId="4326"/>
    <cellStyle name="Обычный 26" xfId="1643"/>
    <cellStyle name="Обычный 26 2" xfId="4190"/>
    <cellStyle name="Обычный 27" xfId="1781"/>
    <cellStyle name="Обычный 27 2" xfId="4328"/>
    <cellStyle name="Обычный 28" xfId="1648"/>
    <cellStyle name="Обычный 28 2" xfId="4195"/>
    <cellStyle name="Обычный 29" xfId="1746"/>
    <cellStyle name="Обычный 29 2" xfId="4293"/>
    <cellStyle name="Обычный 3" xfId="5"/>
    <cellStyle name="Обычный 3 2" xfId="14"/>
    <cellStyle name="Обычный 3 2 2" xfId="2691"/>
    <cellStyle name="Обычный 3 3" xfId="144"/>
    <cellStyle name="Обычный 30" xfId="1745"/>
    <cellStyle name="Обычный 30 2" xfId="4292"/>
    <cellStyle name="Обычный 31" xfId="1780"/>
    <cellStyle name="Обычный 31 2" xfId="4327"/>
    <cellStyle name="Обычный 32" xfId="1793"/>
    <cellStyle name="Обычный 32 2" xfId="4340"/>
    <cellStyle name="Обычный 33" xfId="1987"/>
    <cellStyle name="Обычный 33 2" xfId="4534"/>
    <cellStyle name="Обычный 34" xfId="1831"/>
    <cellStyle name="Обычный 34 2" xfId="4378"/>
    <cellStyle name="Обычный 35" xfId="1811"/>
    <cellStyle name="Обычный 35 2" xfId="4358"/>
    <cellStyle name="Обычный 36" xfId="1878"/>
    <cellStyle name="Обычный 36 2" xfId="4425"/>
    <cellStyle name="Обычный 37" xfId="1882"/>
    <cellStyle name="Обычный 37 2" xfId="4429"/>
    <cellStyle name="Обычный 38" xfId="1883"/>
    <cellStyle name="Обычный 38 2" xfId="4430"/>
    <cellStyle name="Обычный 39" xfId="1876"/>
    <cellStyle name="Обычный 39 2" xfId="4423"/>
    <cellStyle name="Обычный 4" xfId="6"/>
    <cellStyle name="Обычный 4 2" xfId="15"/>
    <cellStyle name="Обычный 4 2 2" xfId="2694"/>
    <cellStyle name="Обычный 4 3" xfId="147"/>
    <cellStyle name="Обычный 40" xfId="1877"/>
    <cellStyle name="Обычный 40 2" xfId="4424"/>
    <cellStyle name="Обычный 41" xfId="1886"/>
    <cellStyle name="Обычный 41 2" xfId="4433"/>
    <cellStyle name="Обычный 42" xfId="1887"/>
    <cellStyle name="Обычный 42 2" xfId="4434"/>
    <cellStyle name="Обычный 43" xfId="1988"/>
    <cellStyle name="Обычный 43 2" xfId="4535"/>
    <cellStyle name="Обычный 44" xfId="2042"/>
    <cellStyle name="Обычный 44 2" xfId="4589"/>
    <cellStyle name="Обычный 45" xfId="2015"/>
    <cellStyle name="Обычный 45 2" xfId="4562"/>
    <cellStyle name="Обычный 46" xfId="2043"/>
    <cellStyle name="Обычный 46 2" xfId="4590"/>
    <cellStyle name="Обычный 47" xfId="2070"/>
    <cellStyle name="Обычный 47 2" xfId="4617"/>
    <cellStyle name="Обычный 48" xfId="2084"/>
    <cellStyle name="Обычный 48 2" xfId="4631"/>
    <cellStyle name="Обычный 49" xfId="2234"/>
    <cellStyle name="Обычный 49 2" xfId="4781"/>
    <cellStyle name="Обычный 5" xfId="13"/>
    <cellStyle name="Обычный 5 2" xfId="7"/>
    <cellStyle name="Обычный 5 2 2" xfId="16"/>
    <cellStyle name="Обычный 5 2 3" xfId="2693"/>
    <cellStyle name="Обычный 5 3" xfId="146"/>
    <cellStyle name="Обычный 50" xfId="2099"/>
    <cellStyle name="Обычный 50 2" xfId="4646"/>
    <cellStyle name="Обычный 51" xfId="2125"/>
    <cellStyle name="Обычный 51 2" xfId="4672"/>
    <cellStyle name="Обычный 52" xfId="2128"/>
    <cellStyle name="Обычный 52 2" xfId="4675"/>
    <cellStyle name="Обычный 53" xfId="2126"/>
    <cellStyle name="Обычный 53 2" xfId="4673"/>
    <cellStyle name="Обычный 54" xfId="2189"/>
    <cellStyle name="Обычный 54 2" xfId="4736"/>
    <cellStyle name="Обычный 55" xfId="2208"/>
    <cellStyle name="Обычный 55 2" xfId="4755"/>
    <cellStyle name="Обычный 56" xfId="2238"/>
    <cellStyle name="Обычный 56 2" xfId="4785"/>
    <cellStyle name="Обычный 57" xfId="2436"/>
    <cellStyle name="Обычный 57 2" xfId="4983"/>
    <cellStyle name="Обычный 58" xfId="2265"/>
    <cellStyle name="Обычный 58 2" xfId="4812"/>
    <cellStyle name="Обычный 59" xfId="2593"/>
    <cellStyle name="Обычный 59 2" xfId="2608"/>
    <cellStyle name="Обычный 6" xfId="12"/>
    <cellStyle name="Обычный 6 2" xfId="2690"/>
    <cellStyle name="Обычный 6 3" xfId="143"/>
    <cellStyle name="Обычный 60" xfId="2276"/>
    <cellStyle name="Обычный 60 2" xfId="4823"/>
    <cellStyle name="Обычный 61" xfId="2329"/>
    <cellStyle name="Обычный 61 2" xfId="4876"/>
    <cellStyle name="Обычный 62" xfId="2609"/>
    <cellStyle name="Обычный 63" xfId="5148"/>
    <cellStyle name="Обычный 64" xfId="2382"/>
    <cellStyle name="Обычный 64 2" xfId="4929"/>
    <cellStyle name="Обычный 65" xfId="5144"/>
    <cellStyle name="Обычный 66" xfId="5149"/>
    <cellStyle name="Обычный 67" xfId="2422"/>
    <cellStyle name="Обычный 67 2" xfId="4969"/>
    <cellStyle name="Обычный 68" xfId="60"/>
    <cellStyle name="Обычный 69" xfId="2607"/>
    <cellStyle name="Обычный 7" xfId="145"/>
    <cellStyle name="Обычный 7 2" xfId="2692"/>
    <cellStyle name="Обычный 8" xfId="348"/>
    <cellStyle name="Обычный 8 2" xfId="2895"/>
    <cellStyle name="Обычный 9" xfId="793"/>
    <cellStyle name="Обычный 9 2" xfId="3340"/>
    <cellStyle name="Плохой" xfId="26" builtinId="27" customBuiltin="1"/>
    <cellStyle name="Пояснение" xfId="34" builtinId="53" customBuiltin="1"/>
    <cellStyle name="Примечание 10" xfId="1166"/>
    <cellStyle name="Примечание 10 2" xfId="3713"/>
    <cellStyle name="Примечание 100" xfId="2383"/>
    <cellStyle name="Примечание 100 2" xfId="4930"/>
    <cellStyle name="Примечание 101" xfId="2396"/>
    <cellStyle name="Примечание 101 2" xfId="4943"/>
    <cellStyle name="Примечание 102" xfId="2409"/>
    <cellStyle name="Примечание 102 2" xfId="4956"/>
    <cellStyle name="Примечание 103" xfId="2423"/>
    <cellStyle name="Примечание 103 2" xfId="4970"/>
    <cellStyle name="Примечание 104" xfId="2437"/>
    <cellStyle name="Примечание 104 2" xfId="4984"/>
    <cellStyle name="Примечание 105" xfId="2450"/>
    <cellStyle name="Примечание 105 2" xfId="4997"/>
    <cellStyle name="Примечание 106" xfId="2464"/>
    <cellStyle name="Примечание 106 2" xfId="5011"/>
    <cellStyle name="Примечание 107" xfId="2459"/>
    <cellStyle name="Примечание 107 2" xfId="5006"/>
    <cellStyle name="Примечание 108" xfId="2472"/>
    <cellStyle name="Примечание 108 2" xfId="5019"/>
    <cellStyle name="Примечание 109" xfId="2485"/>
    <cellStyle name="Примечание 109 2" xfId="5032"/>
    <cellStyle name="Примечание 11" xfId="1179"/>
    <cellStyle name="Примечание 11 2" xfId="3726"/>
    <cellStyle name="Примечание 110" xfId="2515"/>
    <cellStyle name="Примечание 110 2" xfId="5062"/>
    <cellStyle name="Примечание 111" xfId="2528"/>
    <cellStyle name="Примечание 111 2" xfId="5075"/>
    <cellStyle name="Примечание 112" xfId="2538"/>
    <cellStyle name="Примечание 112 2" xfId="5085"/>
    <cellStyle name="Примечание 113" xfId="2553"/>
    <cellStyle name="Примечание 113 2" xfId="5100"/>
    <cellStyle name="Примечание 114" xfId="2560"/>
    <cellStyle name="Примечание 114 2" xfId="5107"/>
    <cellStyle name="Примечание 115" xfId="2573"/>
    <cellStyle name="Примечание 115 2" xfId="5120"/>
    <cellStyle name="Примечание 12" xfId="1192"/>
    <cellStyle name="Примечание 12 2" xfId="3739"/>
    <cellStyle name="Примечание 13" xfId="1205"/>
    <cellStyle name="Примечание 13 2" xfId="3752"/>
    <cellStyle name="Примечание 14" xfId="1218"/>
    <cellStyle name="Примечание 14 2" xfId="3765"/>
    <cellStyle name="Примечание 15" xfId="1234"/>
    <cellStyle name="Примечание 15 2" xfId="3781"/>
    <cellStyle name="Примечание 16" xfId="1233"/>
    <cellStyle name="Примечание 16 2" xfId="3780"/>
    <cellStyle name="Примечание 17" xfId="1231"/>
    <cellStyle name="Примечание 17 2" xfId="3778"/>
    <cellStyle name="Примечание 18" xfId="1232"/>
    <cellStyle name="Примечание 18 2" xfId="3779"/>
    <cellStyle name="Примечание 19" xfId="1235"/>
    <cellStyle name="Примечание 19 2" xfId="3782"/>
    <cellStyle name="Примечание 2" xfId="62"/>
    <cellStyle name="Примечание 2 10" xfId="909"/>
    <cellStyle name="Примечание 2 10 2" xfId="3456"/>
    <cellStyle name="Примечание 2 11" xfId="998"/>
    <cellStyle name="Примечание 2 11 2" xfId="3545"/>
    <cellStyle name="Примечание 2 12" xfId="1085"/>
    <cellStyle name="Примечание 2 12 2" xfId="3632"/>
    <cellStyle name="Примечание 2 13" xfId="2610"/>
    <cellStyle name="Примечание 2 2" xfId="170"/>
    <cellStyle name="Примечание 2 2 2" xfId="2717"/>
    <cellStyle name="Примечание 2 3" xfId="262"/>
    <cellStyle name="Примечание 2 3 2" xfId="2809"/>
    <cellStyle name="Примечание 2 4" xfId="355"/>
    <cellStyle name="Примечание 2 4 2" xfId="2902"/>
    <cellStyle name="Примечание 2 5" xfId="445"/>
    <cellStyle name="Примечание 2 5 2" xfId="2992"/>
    <cellStyle name="Примечание 2 6" xfId="534"/>
    <cellStyle name="Примечание 2 6 2" xfId="3081"/>
    <cellStyle name="Примечание 2 7" xfId="621"/>
    <cellStyle name="Примечание 2 7 2" xfId="3168"/>
    <cellStyle name="Примечание 2 8" xfId="713"/>
    <cellStyle name="Примечание 2 8 2" xfId="3260"/>
    <cellStyle name="Примечание 2 9" xfId="819"/>
    <cellStyle name="Примечание 2 9 2" xfId="3366"/>
    <cellStyle name="Примечание 20" xfId="1296"/>
    <cellStyle name="Примечание 20 2" xfId="3843"/>
    <cellStyle name="Примечание 21" xfId="1309"/>
    <cellStyle name="Примечание 21 2" xfId="3856"/>
    <cellStyle name="Примечание 22" xfId="1322"/>
    <cellStyle name="Примечание 22 2" xfId="3869"/>
    <cellStyle name="Примечание 23" xfId="1325"/>
    <cellStyle name="Примечание 23 2" xfId="3872"/>
    <cellStyle name="Примечание 24" xfId="1348"/>
    <cellStyle name="Примечание 24 2" xfId="3895"/>
    <cellStyle name="Примечание 25" xfId="1353"/>
    <cellStyle name="Примечание 25 2" xfId="3900"/>
    <cellStyle name="Примечание 26" xfId="1374"/>
    <cellStyle name="Примечание 26 2" xfId="3921"/>
    <cellStyle name="Примечание 27" xfId="1381"/>
    <cellStyle name="Примечание 27 2" xfId="3928"/>
    <cellStyle name="Примечание 28" xfId="1394"/>
    <cellStyle name="Примечание 28 2" xfId="3941"/>
    <cellStyle name="Примечание 29" xfId="1407"/>
    <cellStyle name="Примечание 29 2" xfId="3954"/>
    <cellStyle name="Примечание 3" xfId="63"/>
    <cellStyle name="Примечание 3 10" xfId="910"/>
    <cellStyle name="Примечание 3 10 2" xfId="3457"/>
    <cellStyle name="Примечание 3 11" xfId="999"/>
    <cellStyle name="Примечание 3 11 2" xfId="3546"/>
    <cellStyle name="Примечание 3 12" xfId="1086"/>
    <cellStyle name="Примечание 3 12 2" xfId="3633"/>
    <cellStyle name="Примечание 3 13" xfId="2611"/>
    <cellStyle name="Примечание 3 2" xfId="171"/>
    <cellStyle name="Примечание 3 2 2" xfId="2718"/>
    <cellStyle name="Примечание 3 3" xfId="263"/>
    <cellStyle name="Примечание 3 3 2" xfId="2810"/>
    <cellStyle name="Примечание 3 4" xfId="356"/>
    <cellStyle name="Примечание 3 4 2" xfId="2903"/>
    <cellStyle name="Примечание 3 5" xfId="446"/>
    <cellStyle name="Примечание 3 5 2" xfId="2993"/>
    <cellStyle name="Примечание 3 6" xfId="535"/>
    <cellStyle name="Примечание 3 6 2" xfId="3082"/>
    <cellStyle name="Примечание 3 7" xfId="622"/>
    <cellStyle name="Примечание 3 7 2" xfId="3169"/>
    <cellStyle name="Примечание 3 8" xfId="714"/>
    <cellStyle name="Примечание 3 8 2" xfId="3261"/>
    <cellStyle name="Примечание 3 9" xfId="820"/>
    <cellStyle name="Примечание 3 9 2" xfId="3367"/>
    <cellStyle name="Примечание 30" xfId="1420"/>
    <cellStyle name="Примечание 30 2" xfId="3967"/>
    <cellStyle name="Примечание 31" xfId="1433"/>
    <cellStyle name="Примечание 31 2" xfId="3980"/>
    <cellStyle name="Примечание 32" xfId="1446"/>
    <cellStyle name="Примечание 32 2" xfId="3993"/>
    <cellStyle name="Примечание 33" xfId="1459"/>
    <cellStyle name="Примечание 33 2" xfId="4006"/>
    <cellStyle name="Примечание 34" xfId="1478"/>
    <cellStyle name="Примечание 34 2" xfId="4025"/>
    <cellStyle name="Примечание 35" xfId="1491"/>
    <cellStyle name="Примечание 35 2" xfId="4038"/>
    <cellStyle name="Примечание 36" xfId="1507"/>
    <cellStyle name="Примечание 36 2" xfId="4054"/>
    <cellStyle name="Примечание 37" xfId="1517"/>
    <cellStyle name="Примечание 37 2" xfId="4064"/>
    <cellStyle name="Примечание 38" xfId="1530"/>
    <cellStyle name="Примечание 38 2" xfId="4077"/>
    <cellStyle name="Примечание 39" xfId="1540"/>
    <cellStyle name="Примечание 39 2" xfId="4087"/>
    <cellStyle name="Примечание 4" xfId="64"/>
    <cellStyle name="Примечание 4 10" xfId="911"/>
    <cellStyle name="Примечание 4 10 2" xfId="3458"/>
    <cellStyle name="Примечание 4 11" xfId="1000"/>
    <cellStyle name="Примечание 4 11 2" xfId="3547"/>
    <cellStyle name="Примечание 4 12" xfId="1087"/>
    <cellStyle name="Примечание 4 12 2" xfId="3634"/>
    <cellStyle name="Примечание 4 13" xfId="2612"/>
    <cellStyle name="Примечание 4 2" xfId="172"/>
    <cellStyle name="Примечание 4 2 2" xfId="2719"/>
    <cellStyle name="Примечание 4 3" xfId="264"/>
    <cellStyle name="Примечание 4 3 2" xfId="2811"/>
    <cellStyle name="Примечание 4 4" xfId="357"/>
    <cellStyle name="Примечание 4 4 2" xfId="2904"/>
    <cellStyle name="Примечание 4 5" xfId="447"/>
    <cellStyle name="Примечание 4 5 2" xfId="2994"/>
    <cellStyle name="Примечание 4 6" xfId="536"/>
    <cellStyle name="Примечание 4 6 2" xfId="3083"/>
    <cellStyle name="Примечание 4 7" xfId="623"/>
    <cellStyle name="Примечание 4 7 2" xfId="3170"/>
    <cellStyle name="Примечание 4 8" xfId="715"/>
    <cellStyle name="Примечание 4 8 2" xfId="3262"/>
    <cellStyle name="Примечание 4 9" xfId="821"/>
    <cellStyle name="Примечание 4 9 2" xfId="3368"/>
    <cellStyle name="Примечание 40" xfId="1562"/>
    <cellStyle name="Примечание 40 2" xfId="4109"/>
    <cellStyle name="Примечание 41" xfId="1574"/>
    <cellStyle name="Примечание 41 2" xfId="4121"/>
    <cellStyle name="Примечание 42" xfId="1588"/>
    <cellStyle name="Примечание 42 2" xfId="4135"/>
    <cellStyle name="Примечание 43" xfId="1601"/>
    <cellStyle name="Примечание 43 2" xfId="4148"/>
    <cellStyle name="Примечание 44" xfId="1615"/>
    <cellStyle name="Примечание 44 2" xfId="4162"/>
    <cellStyle name="Примечание 45" xfId="1622"/>
    <cellStyle name="Примечание 45 2" xfId="4169"/>
    <cellStyle name="Примечание 46" xfId="1650"/>
    <cellStyle name="Примечание 46 2" xfId="4197"/>
    <cellStyle name="Примечание 47" xfId="1647"/>
    <cellStyle name="Примечание 47 2" xfId="4194"/>
    <cellStyle name="Примечание 48" xfId="1644"/>
    <cellStyle name="Примечание 48 2" xfId="4191"/>
    <cellStyle name="Примечание 49" xfId="1646"/>
    <cellStyle name="Примечание 49 2" xfId="4193"/>
    <cellStyle name="Примечание 5" xfId="77"/>
    <cellStyle name="Примечание 5 10" xfId="924"/>
    <cellStyle name="Примечание 5 10 2" xfId="3471"/>
    <cellStyle name="Примечание 5 11" xfId="1013"/>
    <cellStyle name="Примечание 5 11 2" xfId="3560"/>
    <cellStyle name="Примечание 5 12" xfId="1100"/>
    <cellStyle name="Примечание 5 12 2" xfId="3647"/>
    <cellStyle name="Примечание 5 13" xfId="2625"/>
    <cellStyle name="Примечание 5 2" xfId="185"/>
    <cellStyle name="Примечание 5 2 2" xfId="2732"/>
    <cellStyle name="Примечание 5 3" xfId="277"/>
    <cellStyle name="Примечание 5 3 2" xfId="2824"/>
    <cellStyle name="Примечание 5 4" xfId="370"/>
    <cellStyle name="Примечание 5 4 2" xfId="2917"/>
    <cellStyle name="Примечание 5 5" xfId="460"/>
    <cellStyle name="Примечание 5 5 2" xfId="3007"/>
    <cellStyle name="Примечание 5 6" xfId="549"/>
    <cellStyle name="Примечание 5 6 2" xfId="3096"/>
    <cellStyle name="Примечание 5 7" xfId="636"/>
    <cellStyle name="Примечание 5 7 2" xfId="3183"/>
    <cellStyle name="Примечание 5 8" xfId="728"/>
    <cellStyle name="Примечание 5 8 2" xfId="3275"/>
    <cellStyle name="Примечание 5 9" xfId="834"/>
    <cellStyle name="Примечание 5 9 2" xfId="3381"/>
    <cellStyle name="Примечание 50" xfId="1651"/>
    <cellStyle name="Примечание 50 2" xfId="4198"/>
    <cellStyle name="Примечание 51" xfId="1668"/>
    <cellStyle name="Примечание 51 2" xfId="4215"/>
    <cellStyle name="Примечание 52" xfId="1681"/>
    <cellStyle name="Примечание 52 2" xfId="4228"/>
    <cellStyle name="Примечание 53" xfId="1694"/>
    <cellStyle name="Примечание 53 2" xfId="4241"/>
    <cellStyle name="Примечание 54" xfId="1753"/>
    <cellStyle name="Примечание 54 2" xfId="4300"/>
    <cellStyle name="Примечание 55" xfId="1759"/>
    <cellStyle name="Примечание 55 2" xfId="4306"/>
    <cellStyle name="Примечание 56" xfId="1783"/>
    <cellStyle name="Примечание 56 2" xfId="4330"/>
    <cellStyle name="Примечание 57" xfId="1782"/>
    <cellStyle name="Примечание 57 2" xfId="4329"/>
    <cellStyle name="Примечание 58" xfId="1809"/>
    <cellStyle name="Примечание 58 2" xfId="4356"/>
    <cellStyle name="Примечание 59" xfId="1815"/>
    <cellStyle name="Примечание 59 2" xfId="4362"/>
    <cellStyle name="Примечание 6" xfId="93"/>
    <cellStyle name="Примечание 6 10" xfId="940"/>
    <cellStyle name="Примечание 6 10 2" xfId="3487"/>
    <cellStyle name="Примечание 6 11" xfId="1029"/>
    <cellStyle name="Примечание 6 11 2" xfId="3576"/>
    <cellStyle name="Примечание 6 12" xfId="1116"/>
    <cellStyle name="Примечание 6 12 2" xfId="3663"/>
    <cellStyle name="Примечание 6 13" xfId="2641"/>
    <cellStyle name="Примечание 6 2" xfId="201"/>
    <cellStyle name="Примечание 6 2 2" xfId="2748"/>
    <cellStyle name="Примечание 6 3" xfId="293"/>
    <cellStyle name="Примечание 6 3 2" xfId="2840"/>
    <cellStyle name="Примечание 6 4" xfId="386"/>
    <cellStyle name="Примечание 6 4 2" xfId="2933"/>
    <cellStyle name="Примечание 6 5" xfId="476"/>
    <cellStyle name="Примечание 6 5 2" xfId="3023"/>
    <cellStyle name="Примечание 6 6" xfId="565"/>
    <cellStyle name="Примечание 6 6 2" xfId="3112"/>
    <cellStyle name="Примечание 6 7" xfId="652"/>
    <cellStyle name="Примечание 6 7 2" xfId="3199"/>
    <cellStyle name="Примечание 6 8" xfId="744"/>
    <cellStyle name="Примечание 6 8 2" xfId="3291"/>
    <cellStyle name="Примечание 6 9" xfId="850"/>
    <cellStyle name="Примечание 6 9 2" xfId="3397"/>
    <cellStyle name="Примечание 60" xfId="1841"/>
    <cellStyle name="Примечание 60 2" xfId="4388"/>
    <cellStyle name="Примечание 61" xfId="1810"/>
    <cellStyle name="Примечание 61 2" xfId="4357"/>
    <cellStyle name="Примечание 62" xfId="1822"/>
    <cellStyle name="Примечание 62 2" xfId="4369"/>
    <cellStyle name="Примечание 63" xfId="1885"/>
    <cellStyle name="Примечание 63 2" xfId="4432"/>
    <cellStyle name="Примечание 64" xfId="1881"/>
    <cellStyle name="Примечание 64 2" xfId="4428"/>
    <cellStyle name="Примечание 65" xfId="1919"/>
    <cellStyle name="Примечание 65 2" xfId="4466"/>
    <cellStyle name="Примечание 66" xfId="1879"/>
    <cellStyle name="Примечание 66 2" xfId="4426"/>
    <cellStyle name="Примечание 67" xfId="1884"/>
    <cellStyle name="Примечание 67 2" xfId="4431"/>
    <cellStyle name="Примечание 68" xfId="1880"/>
    <cellStyle name="Примечание 68 2" xfId="4427"/>
    <cellStyle name="Примечание 69" xfId="1912"/>
    <cellStyle name="Примечание 69 2" xfId="4459"/>
    <cellStyle name="Примечание 7" xfId="92"/>
    <cellStyle name="Примечание 7 10" xfId="939"/>
    <cellStyle name="Примечание 7 10 2" xfId="3486"/>
    <cellStyle name="Примечание 7 11" xfId="1028"/>
    <cellStyle name="Примечание 7 11 2" xfId="3575"/>
    <cellStyle name="Примечание 7 12" xfId="1115"/>
    <cellStyle name="Примечание 7 12 2" xfId="3662"/>
    <cellStyle name="Примечание 7 13" xfId="2640"/>
    <cellStyle name="Примечание 7 2" xfId="200"/>
    <cellStyle name="Примечание 7 2 2" xfId="2747"/>
    <cellStyle name="Примечание 7 3" xfId="292"/>
    <cellStyle name="Примечание 7 3 2" xfId="2839"/>
    <cellStyle name="Примечание 7 4" xfId="385"/>
    <cellStyle name="Примечание 7 4 2" xfId="2932"/>
    <cellStyle name="Примечание 7 5" xfId="475"/>
    <cellStyle name="Примечание 7 5 2" xfId="3022"/>
    <cellStyle name="Примечание 7 6" xfId="564"/>
    <cellStyle name="Примечание 7 6 2" xfId="3111"/>
    <cellStyle name="Примечание 7 7" xfId="651"/>
    <cellStyle name="Примечание 7 7 2" xfId="3198"/>
    <cellStyle name="Примечание 7 8" xfId="743"/>
    <cellStyle name="Примечание 7 8 2" xfId="3290"/>
    <cellStyle name="Примечание 7 9" xfId="849"/>
    <cellStyle name="Примечание 7 9 2" xfId="3396"/>
    <cellStyle name="Примечание 70" xfId="1930"/>
    <cellStyle name="Примечание 70 2" xfId="4477"/>
    <cellStyle name="Примечание 71" xfId="1990"/>
    <cellStyle name="Примечание 71 2" xfId="4537"/>
    <cellStyle name="Примечание 72" xfId="1989"/>
    <cellStyle name="Примечание 72 2" xfId="4536"/>
    <cellStyle name="Примечание 73" xfId="2016"/>
    <cellStyle name="Примечание 73 2" xfId="4563"/>
    <cellStyle name="Примечание 74" xfId="2021"/>
    <cellStyle name="Примечание 74 2" xfId="4568"/>
    <cellStyle name="Примечание 75" xfId="2044"/>
    <cellStyle name="Примечание 75 2" xfId="4591"/>
    <cellStyle name="Примечание 76" xfId="2059"/>
    <cellStyle name="Примечание 76 2" xfId="4606"/>
    <cellStyle name="Примечание 77" xfId="2071"/>
    <cellStyle name="Примечание 77 2" xfId="4618"/>
    <cellStyle name="Примечание 78" xfId="2085"/>
    <cellStyle name="Примечание 78 2" xfId="4632"/>
    <cellStyle name="Примечание 79" xfId="2098"/>
    <cellStyle name="Примечание 79 2" xfId="4645"/>
    <cellStyle name="Примечание 8" xfId="90"/>
    <cellStyle name="Примечание 8 10" xfId="937"/>
    <cellStyle name="Примечание 8 10 2" xfId="3484"/>
    <cellStyle name="Примечание 8 11" xfId="1026"/>
    <cellStyle name="Примечание 8 11 2" xfId="3573"/>
    <cellStyle name="Примечание 8 12" xfId="1113"/>
    <cellStyle name="Примечание 8 12 2" xfId="3660"/>
    <cellStyle name="Примечание 8 13" xfId="2638"/>
    <cellStyle name="Примечание 8 2" xfId="198"/>
    <cellStyle name="Примечание 8 2 2" xfId="2745"/>
    <cellStyle name="Примечание 8 3" xfId="290"/>
    <cellStyle name="Примечание 8 3 2" xfId="2837"/>
    <cellStyle name="Примечание 8 4" xfId="383"/>
    <cellStyle name="Примечание 8 4 2" xfId="2930"/>
    <cellStyle name="Примечание 8 5" xfId="473"/>
    <cellStyle name="Примечание 8 5 2" xfId="3020"/>
    <cellStyle name="Примечание 8 6" xfId="562"/>
    <cellStyle name="Примечание 8 6 2" xfId="3109"/>
    <cellStyle name="Примечание 8 7" xfId="649"/>
    <cellStyle name="Примечание 8 7 2" xfId="3196"/>
    <cellStyle name="Примечание 8 8" xfId="741"/>
    <cellStyle name="Примечание 8 8 2" xfId="3288"/>
    <cellStyle name="Примечание 8 9" xfId="847"/>
    <cellStyle name="Примечание 8 9 2" xfId="3394"/>
    <cellStyle name="Примечание 80" xfId="2108"/>
    <cellStyle name="Примечание 80 2" xfId="4655"/>
    <cellStyle name="Примечание 81" xfId="2130"/>
    <cellStyle name="Примечание 81 2" xfId="4677"/>
    <cellStyle name="Примечание 82" xfId="2129"/>
    <cellStyle name="Примечание 82 2" xfId="4676"/>
    <cellStyle name="Примечание 83" xfId="2127"/>
    <cellStyle name="Примечание 83 2" xfId="4674"/>
    <cellStyle name="Примечание 84" xfId="2167"/>
    <cellStyle name="Примечание 84 2" xfId="4714"/>
    <cellStyle name="Примечание 85" xfId="2180"/>
    <cellStyle name="Примечание 85 2" xfId="4727"/>
    <cellStyle name="Примечание 86" xfId="2194"/>
    <cellStyle name="Примечание 86 2" xfId="4741"/>
    <cellStyle name="Примечание 87" xfId="2207"/>
    <cellStyle name="Примечание 87 2" xfId="4754"/>
    <cellStyle name="Примечание 88" xfId="2217"/>
    <cellStyle name="Примечание 88 2" xfId="4764"/>
    <cellStyle name="Примечание 89" xfId="2235"/>
    <cellStyle name="Примечание 89 2" xfId="4782"/>
    <cellStyle name="Примечание 9" xfId="91"/>
    <cellStyle name="Примечание 9 10" xfId="938"/>
    <cellStyle name="Примечание 9 10 2" xfId="3485"/>
    <cellStyle name="Примечание 9 11" xfId="1027"/>
    <cellStyle name="Примечание 9 11 2" xfId="3574"/>
    <cellStyle name="Примечание 9 12" xfId="1114"/>
    <cellStyle name="Примечание 9 12 2" xfId="3661"/>
    <cellStyle name="Примечание 9 13" xfId="2639"/>
    <cellStyle name="Примечание 9 2" xfId="199"/>
    <cellStyle name="Примечание 9 2 2" xfId="2746"/>
    <cellStyle name="Примечание 9 3" xfId="291"/>
    <cellStyle name="Примечание 9 3 2" xfId="2838"/>
    <cellStyle name="Примечание 9 4" xfId="384"/>
    <cellStyle name="Примечание 9 4 2" xfId="2931"/>
    <cellStyle name="Примечание 9 5" xfId="474"/>
    <cellStyle name="Примечание 9 5 2" xfId="3021"/>
    <cellStyle name="Примечание 9 6" xfId="563"/>
    <cellStyle name="Примечание 9 6 2" xfId="3110"/>
    <cellStyle name="Примечание 9 7" xfId="650"/>
    <cellStyle name="Примечание 9 7 2" xfId="3197"/>
    <cellStyle name="Примечание 9 8" xfId="742"/>
    <cellStyle name="Примечание 9 8 2" xfId="3289"/>
    <cellStyle name="Примечание 9 9" xfId="848"/>
    <cellStyle name="Примечание 9 9 2" xfId="3395"/>
    <cellStyle name="Примечание 90" xfId="2249"/>
    <cellStyle name="Примечание 90 2" xfId="4796"/>
    <cellStyle name="Примечание 91" xfId="2262"/>
    <cellStyle name="Примечание 91 2" xfId="4809"/>
    <cellStyle name="Примечание 92" xfId="2277"/>
    <cellStyle name="Примечание 92 2" xfId="4824"/>
    <cellStyle name="Примечание 93" xfId="2291"/>
    <cellStyle name="Примечание 93 2" xfId="4838"/>
    <cellStyle name="Примечание 94" xfId="2302"/>
    <cellStyle name="Примечание 94 2" xfId="4849"/>
    <cellStyle name="Примечание 95" xfId="2316"/>
    <cellStyle name="Примечание 95 2" xfId="4863"/>
    <cellStyle name="Примечание 96" xfId="2330"/>
    <cellStyle name="Примечание 96 2" xfId="4877"/>
    <cellStyle name="Примечание 97" xfId="2331"/>
    <cellStyle name="Примечание 97 2" xfId="4878"/>
    <cellStyle name="Примечание 98" xfId="2334"/>
    <cellStyle name="Примечание 98 2" xfId="4881"/>
    <cellStyle name="Примечание 99" xfId="2369"/>
    <cellStyle name="Примечание 99 2" xfId="4916"/>
    <cellStyle name="Процентный 2 3" xfId="19"/>
    <cellStyle name="Связанная ячейка" xfId="31" builtinId="24" customBuiltin="1"/>
    <cellStyle name="Стиль 1" xfId="8"/>
    <cellStyle name="Текст предупреждения" xfId="33" builtinId="11" customBuiltin="1"/>
    <cellStyle name="Финансовый" xfId="9" builtinId="3"/>
    <cellStyle name="Финансовый 2" xfId="10"/>
    <cellStyle name="Финансовый 3" xfId="11"/>
    <cellStyle name="Финансовый 3 2" xfId="18"/>
    <cellStyle name="Финансовый 4" xfId="17"/>
    <cellStyle name="Хороший" xfId="25"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Desktop\&#1055;&#1083;&#1072;&#1085;%20&#1076;&#1086;&#1083;&#1075;&#1086;&#1089;&#1088;&#1086;&#1095;&#1085;&#1099;&#1093;%20&#1079;&#1072;&#1082;&#1091;&#1087;&#1086;&#108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 val="Лист3"/>
    </sheetNames>
    <sheetDataSet>
      <sheetData sheetId="0">
        <row r="8">
          <cell r="I8">
            <v>6521256</v>
          </cell>
        </row>
      </sheetData>
      <sheetData sheetId="1"/>
      <sheetData sheetId="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C1199"/>
  <sheetViews>
    <sheetView tabSelected="1" zoomScale="80" zoomScaleNormal="80" zoomScaleSheetLayoutView="85" workbookViewId="0">
      <pane xSplit="6" ySplit="7" topLeftCell="M1147" activePane="bottomRight" state="frozen"/>
      <selection pane="topRight" activeCell="G1" sqref="G1"/>
      <selection pane="bottomLeft" activeCell="A8" sqref="A8"/>
      <selection pane="bottomRight" activeCell="FA977" sqref="FA977"/>
    </sheetView>
  </sheetViews>
  <sheetFormatPr defaultRowHeight="18" customHeight="1" outlineLevelRow="1" outlineLevelCol="1" x14ac:dyDescent="0.2"/>
  <cols>
    <col min="1" max="1" width="9.140625" style="33"/>
    <col min="2" max="2" width="9.140625" style="33" hidden="1" customWidth="1" outlineLevel="1"/>
    <col min="3" max="3" width="12.140625" style="33" hidden="1" customWidth="1" outlineLevel="1"/>
    <col min="4" max="4" width="19.85546875" style="33" customWidth="1" collapsed="1"/>
    <col min="5" max="5" width="18.7109375" style="33" customWidth="1"/>
    <col min="6" max="6" width="31.85546875" style="33" customWidth="1"/>
    <col min="7" max="7" width="9.140625" style="33" hidden="1" customWidth="1" outlineLevel="1"/>
    <col min="8" max="8" width="9.28515625" style="33" hidden="1" customWidth="1" outlineLevel="1"/>
    <col min="9" max="9" width="20.140625" style="33" hidden="1" customWidth="1" outlineLevel="1"/>
    <col min="10" max="10" width="14.5703125" style="33" hidden="1" customWidth="1" outlineLevel="1"/>
    <col min="11" max="11" width="13.140625" style="33" hidden="1" customWidth="1" outlineLevel="1"/>
    <col min="12" max="12" width="11.5703125" style="33" hidden="1" customWidth="1" outlineLevel="1"/>
    <col min="13" max="13" width="9.140625" style="33" customWidth="1" collapsed="1"/>
    <col min="14" max="14" width="18.7109375" style="216" hidden="1" customWidth="1" outlineLevel="1"/>
    <col min="15" max="15" width="16.85546875" style="216" hidden="1" customWidth="1" outlineLevel="1"/>
    <col min="16" max="16" width="19" style="216" hidden="1" customWidth="1" outlineLevel="1"/>
    <col min="17" max="17" width="18.5703125" style="216" hidden="1" customWidth="1" outlineLevel="1"/>
    <col min="18" max="18" width="20.42578125" style="216" customWidth="1" collapsed="1"/>
    <col min="19" max="20" width="16" style="216" hidden="1" customWidth="1" outlineLevel="1"/>
    <col min="21" max="23" width="20" style="278" hidden="1" customWidth="1" outlineLevel="1"/>
    <col min="24" max="24" width="17.85546875" style="33" customWidth="1" collapsed="1"/>
    <col min="25" max="26" width="17.85546875" style="33" hidden="1" customWidth="1" outlineLevel="1"/>
    <col min="27" max="27" width="19.5703125" style="33" hidden="1" customWidth="1" outlineLevel="1"/>
    <col min="28" max="28" width="20.140625" style="33" hidden="1" customWidth="1" outlineLevel="1"/>
    <col min="29" max="29" width="19.5703125" style="33" hidden="1" customWidth="1" outlineLevel="1"/>
    <col min="30" max="30" width="18.5703125" style="33" customWidth="1" collapsed="1"/>
    <col min="31" max="35" width="18.5703125" style="33" hidden="1" customWidth="1" outlineLevel="1"/>
    <col min="36" max="36" width="17.85546875" style="33" customWidth="1" collapsed="1"/>
    <col min="37" max="38" width="15.85546875" style="33" hidden="1" customWidth="1" outlineLevel="1"/>
    <col min="39" max="39" width="18.85546875" style="33" hidden="1" customWidth="1" outlineLevel="1"/>
    <col min="40" max="40" width="22.28515625" style="33" hidden="1" customWidth="1" outlineLevel="1"/>
    <col min="41" max="41" width="17" style="33" hidden="1" customWidth="1" outlineLevel="1"/>
    <col min="42" max="42" width="18.42578125" style="33" customWidth="1" collapsed="1"/>
    <col min="43" max="44" width="13.7109375" style="33" hidden="1" customWidth="1" outlineLevel="1"/>
    <col min="45" max="45" width="19.42578125" style="33" hidden="1" customWidth="1" outlineLevel="1"/>
    <col min="46" max="46" width="18.5703125" style="33" hidden="1" customWidth="1" outlineLevel="1"/>
    <col min="47" max="47" width="17" style="33" hidden="1" customWidth="1" outlineLevel="1"/>
    <col min="48" max="48" width="16.5703125" style="33" customWidth="1" collapsed="1"/>
    <col min="49" max="50" width="14.28515625" style="33" hidden="1" customWidth="1" outlineLevel="1"/>
    <col min="51" max="51" width="15.5703125" style="33" hidden="1" customWidth="1" outlineLevel="1"/>
    <col min="52" max="52" width="17" style="33" hidden="1" customWidth="1" outlineLevel="1"/>
    <col min="53" max="53" width="15.5703125" style="33" hidden="1" customWidth="1" outlineLevel="1"/>
    <col min="54" max="54" width="15.140625" style="33" customWidth="1" collapsed="1"/>
    <col min="55" max="56" width="12.140625" style="33" hidden="1" customWidth="1" outlineLevel="1"/>
    <col min="57" max="57" width="16.5703125" style="33" hidden="1" customWidth="1" outlineLevel="1"/>
    <col min="58" max="58" width="15.85546875" style="33" hidden="1" customWidth="1" outlineLevel="1"/>
    <col min="59" max="59" width="15.140625" style="33" hidden="1" customWidth="1" outlineLevel="1"/>
    <col min="60" max="60" width="16" style="33" customWidth="1" collapsed="1"/>
    <col min="61" max="62" width="12.140625" style="33" hidden="1" customWidth="1" outlineLevel="1"/>
    <col min="63" max="63" width="16.5703125" style="33" hidden="1" customWidth="1" outlineLevel="1"/>
    <col min="64" max="64" width="15.85546875" style="33" hidden="1" customWidth="1" outlineLevel="1"/>
    <col min="65" max="65" width="15.140625" style="33" hidden="1" customWidth="1" outlineLevel="1"/>
    <col min="66" max="66" width="16" style="33" customWidth="1" collapsed="1"/>
    <col min="67" max="68" width="12.140625" style="33" hidden="1" customWidth="1" outlineLevel="1"/>
    <col min="69" max="69" width="16.5703125" style="33" hidden="1" customWidth="1" outlineLevel="1"/>
    <col min="70" max="70" width="15.85546875" style="33" hidden="1" customWidth="1" outlineLevel="1"/>
    <col min="71" max="71" width="15.140625" style="33" hidden="1" customWidth="1" outlineLevel="1"/>
    <col min="72" max="72" width="14.7109375" style="33" customWidth="1" collapsed="1"/>
    <col min="73" max="73" width="19.140625" style="33" customWidth="1"/>
    <col min="74" max="74" width="21.42578125" style="286" customWidth="1"/>
    <col min="75" max="75" width="22.140625" style="286" customWidth="1"/>
    <col min="76" max="76" width="22.140625" style="33" customWidth="1"/>
    <col min="77" max="77" width="16.140625" style="33" customWidth="1"/>
    <col min="78" max="78" width="16" style="327" customWidth="1"/>
    <col min="79" max="79" width="19.28515625" style="327" customWidth="1"/>
    <col min="80" max="80" width="20.140625" style="33" hidden="1" customWidth="1" outlineLevel="1"/>
    <col min="81" max="81" width="20.5703125" style="33" hidden="1" customWidth="1" outlineLevel="1"/>
    <col min="82" max="82" width="14.7109375" style="33" hidden="1" customWidth="1" outlineLevel="1"/>
    <col min="83" max="83" width="21" style="33" customWidth="1" collapsed="1"/>
    <col min="84" max="84" width="19.140625" style="33" customWidth="1"/>
    <col min="85" max="85" width="23.42578125" style="33" customWidth="1"/>
    <col min="86" max="86" width="13.7109375" style="33" hidden="1" customWidth="1" outlineLevel="1"/>
    <col min="87" max="87" width="14.28515625" style="33" hidden="1" customWidth="1" outlineLevel="1"/>
    <col min="88" max="88" width="9.140625" style="33" customWidth="1" collapsed="1"/>
    <col min="89" max="89" width="19" style="33" hidden="1" customWidth="1" outlineLevel="1"/>
    <col min="90" max="90" width="9.140625" style="33" hidden="1" customWidth="1" outlineLevel="1"/>
    <col min="91" max="91" width="13" style="33" hidden="1" customWidth="1" outlineLevel="1"/>
    <col min="92" max="92" width="19.85546875" style="33" hidden="1" customWidth="1" outlineLevel="1"/>
    <col min="93" max="93" width="15.7109375" style="33" hidden="1" customWidth="1" outlineLevel="1"/>
    <col min="94" max="94" width="21.7109375" style="33" hidden="1" customWidth="1" outlineLevel="1"/>
    <col min="95" max="95" width="9.140625" style="33" hidden="1" customWidth="1" outlineLevel="1"/>
    <col min="96" max="96" width="11.85546875" style="33" hidden="1" customWidth="1" outlineLevel="1"/>
    <col min="97" max="97" width="12.140625" style="33" hidden="1" customWidth="1" outlineLevel="1"/>
    <col min="98" max="98" width="16.5703125" style="33" hidden="1" customWidth="1" outlineLevel="1"/>
    <col min="99" max="99" width="15.85546875" style="33" hidden="1" customWidth="1" outlineLevel="1"/>
    <col min="100" max="100" width="14.85546875" style="33" hidden="1" customWidth="1" outlineLevel="1"/>
    <col min="101" max="101" width="15.140625" style="33" hidden="1" customWidth="1" outlineLevel="1"/>
    <col min="102" max="102" width="17" style="33" hidden="1" customWidth="1" outlineLevel="1"/>
    <col min="103" max="103" width="15.140625" style="33" hidden="1" customWidth="1" outlineLevel="1"/>
    <col min="104" max="104" width="16.28515625" style="33" hidden="1" customWidth="1" outlineLevel="1"/>
    <col min="105" max="105" width="15.5703125" style="33" hidden="1" customWidth="1" outlineLevel="1"/>
    <col min="106" max="107" width="16.42578125" style="33" hidden="1" customWidth="1" outlineLevel="1"/>
    <col min="108" max="108" width="18.7109375" style="33" hidden="1" customWidth="1" outlineLevel="1"/>
    <col min="109" max="109" width="17.7109375" style="33" hidden="1" customWidth="1" outlineLevel="1"/>
    <col min="110" max="110" width="18.28515625" style="33" hidden="1" customWidth="1" outlineLevel="1"/>
    <col min="111" max="111" width="16.7109375" style="33" hidden="1" customWidth="1" outlineLevel="1"/>
    <col min="112" max="114" width="17.140625" style="33" hidden="1" customWidth="1" outlineLevel="1"/>
    <col min="115" max="115" width="19.5703125" style="33" hidden="1" customWidth="1" outlineLevel="1"/>
    <col min="116" max="116" width="9.140625" style="33" hidden="1" customWidth="1" outlineLevel="1"/>
    <col min="117" max="117" width="19.85546875" style="33" hidden="1" customWidth="1" outlineLevel="1" collapsed="1"/>
    <col min="118" max="120" width="19.85546875" style="33" hidden="1" customWidth="1" outlineLevel="1"/>
    <col min="121" max="121" width="19.85546875" style="33" customWidth="1" collapsed="1"/>
    <col min="122" max="122" width="19.85546875" style="33" customWidth="1"/>
    <col min="123" max="123" width="18.5703125" style="33" customWidth="1"/>
    <col min="124" max="136" width="19.85546875" style="33" customWidth="1"/>
    <col min="137" max="137" width="20.42578125" style="33" customWidth="1"/>
    <col min="138" max="154" width="20.28515625" style="33" customWidth="1"/>
    <col min="155" max="155" width="19.85546875" style="33" customWidth="1"/>
    <col min="156" max="156" width="20.85546875" style="33" customWidth="1"/>
    <col min="157" max="157" width="20.42578125" style="312" customWidth="1"/>
    <col min="158" max="158" width="9.140625" style="33"/>
    <col min="159" max="159" width="15.7109375" style="33" customWidth="1"/>
    <col min="160" max="160" width="18.28515625" style="33" customWidth="1"/>
    <col min="161" max="162" width="15.5703125" style="33" bestFit="1" customWidth="1"/>
    <col min="163" max="16384" width="9.140625" style="33"/>
  </cols>
  <sheetData>
    <row r="1" spans="1:157" s="30" customFormat="1" ht="18" customHeight="1" x14ac:dyDescent="0.2">
      <c r="A1" s="1" t="s">
        <v>276</v>
      </c>
      <c r="B1" s="1"/>
      <c r="C1" s="29"/>
      <c r="D1" s="29"/>
      <c r="E1" s="29"/>
      <c r="F1" s="29"/>
      <c r="G1" s="29"/>
      <c r="H1" s="29"/>
      <c r="I1" s="29"/>
      <c r="J1" s="29"/>
      <c r="K1" s="29"/>
      <c r="L1" s="29"/>
      <c r="M1" s="29"/>
      <c r="N1" s="235"/>
      <c r="O1" s="235"/>
      <c r="P1" s="235"/>
      <c r="Q1" s="235"/>
      <c r="R1" s="235"/>
      <c r="S1" s="235"/>
      <c r="T1" s="235"/>
      <c r="U1" s="249"/>
      <c r="V1" s="249"/>
      <c r="W1" s="24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79"/>
      <c r="BW1" s="279"/>
      <c r="BX1" s="1"/>
      <c r="BY1" s="1"/>
      <c r="BZ1" s="320"/>
      <c r="CA1" s="320"/>
      <c r="FA1" s="311"/>
    </row>
    <row r="2" spans="1:157" s="30" customFormat="1" ht="18" customHeight="1" x14ac:dyDescent="0.2">
      <c r="A2" s="2"/>
      <c r="B2" s="2"/>
      <c r="C2" s="2"/>
      <c r="D2" s="2"/>
      <c r="E2" s="2"/>
      <c r="F2" s="2"/>
      <c r="G2" s="2"/>
      <c r="H2" s="2"/>
      <c r="I2" s="31"/>
      <c r="J2" s="2"/>
      <c r="K2" s="2"/>
      <c r="L2" s="2"/>
      <c r="M2" s="2"/>
      <c r="N2" s="236"/>
      <c r="O2" s="236"/>
      <c r="P2" s="236"/>
      <c r="Q2" s="236"/>
      <c r="R2" s="236"/>
      <c r="S2" s="236"/>
      <c r="T2" s="236"/>
      <c r="U2" s="250"/>
      <c r="V2" s="251"/>
      <c r="W2" s="251"/>
      <c r="X2" s="2"/>
      <c r="Y2" s="2"/>
      <c r="Z2" s="2"/>
      <c r="AA2" s="2"/>
      <c r="AB2" s="2"/>
      <c r="AC2" s="2"/>
      <c r="AD2" s="2"/>
      <c r="AE2" s="2"/>
      <c r="AF2" s="2"/>
      <c r="AG2" s="2"/>
      <c r="AH2" s="280">
        <f>AH246+AH247+AH234+AH444+AH511+AH886+AH893</f>
        <v>548506418.82120013</v>
      </c>
      <c r="AI2" s="280">
        <f>AH207-[1]Лист1!$I$8</f>
        <v>0</v>
      </c>
      <c r="AJ2" s="2"/>
      <c r="AK2" s="2"/>
      <c r="AL2" s="2"/>
      <c r="AM2" s="2"/>
      <c r="AN2" s="2"/>
      <c r="AO2" s="280">
        <f>AO1171-AO1173</f>
        <v>0</v>
      </c>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80"/>
      <c r="BW2" s="281"/>
      <c r="BX2" s="3"/>
      <c r="BY2" s="3"/>
      <c r="BZ2" s="321"/>
      <c r="CA2" s="321"/>
      <c r="DK2" s="566"/>
      <c r="DM2" s="566"/>
      <c r="DQ2" s="30" t="s">
        <v>899</v>
      </c>
      <c r="DR2" s="30" t="s">
        <v>899</v>
      </c>
      <c r="DS2" s="30" t="s">
        <v>899</v>
      </c>
      <c r="EG2" s="30" t="s">
        <v>899</v>
      </c>
      <c r="FA2" s="311"/>
    </row>
    <row r="3" spans="1:157" s="30" customFormat="1" ht="18" customHeight="1" x14ac:dyDescent="0.2">
      <c r="A3" s="3" t="s">
        <v>325</v>
      </c>
      <c r="B3" s="3"/>
      <c r="C3" s="3"/>
      <c r="D3" s="3"/>
      <c r="E3" s="3"/>
      <c r="F3" s="3"/>
      <c r="G3" s="3"/>
      <c r="H3" s="3"/>
      <c r="I3" s="3"/>
      <c r="J3" s="3"/>
      <c r="K3" s="3"/>
      <c r="L3" s="3"/>
      <c r="M3" s="3"/>
      <c r="N3" s="237"/>
      <c r="O3" s="237"/>
      <c r="P3" s="237"/>
      <c r="Q3" s="237"/>
      <c r="R3" s="237"/>
      <c r="S3" s="237"/>
      <c r="T3" s="237"/>
      <c r="U3" s="251"/>
      <c r="V3" s="251"/>
      <c r="W3" s="251"/>
      <c r="X3" s="3"/>
      <c r="Y3" s="3"/>
      <c r="Z3" s="3"/>
      <c r="AA3" s="3"/>
      <c r="AB3" s="3"/>
      <c r="AC3" s="3"/>
      <c r="AD3" s="3"/>
      <c r="AE3" s="3"/>
      <c r="AF3" s="3"/>
      <c r="AG3" s="3"/>
      <c r="AH3" s="3"/>
      <c r="AI3" s="3"/>
      <c r="AJ3" s="3"/>
      <c r="AK3" s="3"/>
      <c r="AL3" s="3"/>
      <c r="AM3" s="3"/>
      <c r="AN3" s="281"/>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281"/>
      <c r="BW3" s="281"/>
      <c r="BX3" s="3"/>
      <c r="BY3" s="3"/>
      <c r="BZ3" s="321"/>
      <c r="CA3" s="321"/>
      <c r="DN3" s="566"/>
      <c r="DQ3" s="566"/>
      <c r="DR3" s="566"/>
      <c r="DS3" s="566"/>
      <c r="EE3" s="566">
        <f>229266520/1.12-EF1041</f>
        <v>0.23999997973442078</v>
      </c>
      <c r="FA3" s="311"/>
    </row>
    <row r="4" spans="1:157" ht="18" customHeight="1" thickBot="1" x14ac:dyDescent="0.25">
      <c r="A4" s="4"/>
      <c r="B4" s="4"/>
      <c r="C4" s="32" t="s">
        <v>0</v>
      </c>
      <c r="D4" s="32"/>
      <c r="E4" s="32"/>
      <c r="F4" s="32"/>
      <c r="G4" s="32"/>
      <c r="H4" s="32"/>
      <c r="I4" s="32"/>
      <c r="J4" s="32"/>
      <c r="K4" s="32"/>
      <c r="L4" s="32"/>
      <c r="M4" s="32"/>
      <c r="N4" s="238"/>
      <c r="O4" s="238"/>
      <c r="P4" s="238"/>
      <c r="Q4" s="238"/>
      <c r="R4" s="238"/>
      <c r="S4" s="238"/>
      <c r="T4" s="238"/>
      <c r="U4" s="252"/>
      <c r="V4" s="252"/>
      <c r="W4" s="25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282"/>
      <c r="BW4" s="282"/>
      <c r="BX4" s="32"/>
      <c r="BY4" s="32"/>
      <c r="BZ4" s="322"/>
      <c r="CA4" s="322"/>
    </row>
    <row r="5" spans="1:157" ht="31.5" customHeight="1" thickBot="1" x14ac:dyDescent="0.25">
      <c r="A5" s="20"/>
      <c r="B5" s="34"/>
      <c r="C5" s="34"/>
      <c r="D5" s="34"/>
      <c r="E5" s="34"/>
      <c r="F5" s="34"/>
      <c r="G5" s="34"/>
      <c r="H5" s="34"/>
      <c r="I5" s="35"/>
      <c r="J5" s="34"/>
      <c r="K5" s="34"/>
      <c r="L5" s="34"/>
      <c r="M5" s="34"/>
      <c r="N5" s="1607" t="s">
        <v>425</v>
      </c>
      <c r="O5" s="1608"/>
      <c r="P5" s="1608"/>
      <c r="Q5" s="1608"/>
      <c r="R5" s="1565" t="s">
        <v>323</v>
      </c>
      <c r="S5" s="1566"/>
      <c r="T5" s="1566"/>
      <c r="U5" s="1566"/>
      <c r="V5" s="1567"/>
      <c r="W5" s="316"/>
      <c r="X5" s="1573" t="s">
        <v>1039</v>
      </c>
      <c r="Y5" s="1573"/>
      <c r="Z5" s="1573"/>
      <c r="AA5" s="1573"/>
      <c r="AB5" s="1574"/>
      <c r="AC5" s="386"/>
      <c r="AD5" s="638" t="s">
        <v>1878</v>
      </c>
      <c r="AE5" s="638"/>
      <c r="AF5" s="638"/>
      <c r="AG5" s="638"/>
      <c r="AH5" s="639"/>
      <c r="AI5" s="640"/>
      <c r="AJ5" s="760" t="s">
        <v>1877</v>
      </c>
      <c r="AK5" s="760"/>
      <c r="AL5" s="760"/>
      <c r="AM5" s="760"/>
      <c r="AN5" s="760"/>
      <c r="AO5" s="760"/>
      <c r="AP5" s="765" t="s">
        <v>1879</v>
      </c>
      <c r="AQ5" s="765"/>
      <c r="AR5" s="765"/>
      <c r="AS5" s="765"/>
      <c r="AT5" s="765"/>
      <c r="AU5" s="765"/>
      <c r="AV5" s="763" t="s">
        <v>1880</v>
      </c>
      <c r="AW5" s="763"/>
      <c r="AX5" s="763"/>
      <c r="AY5" s="763"/>
      <c r="AZ5" s="763"/>
      <c r="BA5" s="763"/>
      <c r="BB5" s="769" t="s">
        <v>1881</v>
      </c>
      <c r="BC5" s="769"/>
      <c r="BD5" s="769"/>
      <c r="BE5" s="769"/>
      <c r="BF5" s="769"/>
      <c r="BG5" s="769"/>
      <c r="BH5" s="962" t="s">
        <v>2172</v>
      </c>
      <c r="BI5" s="962"/>
      <c r="BJ5" s="962"/>
      <c r="BK5" s="962"/>
      <c r="BL5" s="962"/>
      <c r="BM5" s="962"/>
      <c r="BN5" s="1266" t="s">
        <v>2593</v>
      </c>
      <c r="BO5" s="1266"/>
      <c r="BP5" s="1266"/>
      <c r="BQ5" s="1266"/>
      <c r="BR5" s="1266"/>
      <c r="BS5" s="1266"/>
      <c r="BT5" s="634"/>
      <c r="BU5" s="634"/>
      <c r="BV5" s="634"/>
      <c r="BW5" s="634"/>
      <c r="BX5" s="634"/>
      <c r="BY5" s="634"/>
      <c r="BZ5" s="635"/>
      <c r="CA5" s="526"/>
      <c r="CB5" s="1527" t="s">
        <v>284</v>
      </c>
      <c r="CC5" s="1528"/>
      <c r="CD5" s="1528"/>
      <c r="CE5" s="1611" t="s">
        <v>285</v>
      </c>
      <c r="CF5" s="1612"/>
      <c r="CG5" s="1613"/>
      <c r="CH5" s="1614" t="s">
        <v>286</v>
      </c>
      <c r="CI5" s="1615"/>
      <c r="CJ5" s="1616" t="s">
        <v>287</v>
      </c>
      <c r="CK5" s="1617"/>
      <c r="CL5" s="1617"/>
      <c r="CM5" s="1617"/>
      <c r="CN5" s="1617"/>
      <c r="CO5" s="1617"/>
      <c r="CP5" s="1617"/>
      <c r="CQ5" s="1617"/>
      <c r="CR5" s="1617"/>
      <c r="CS5" s="1617"/>
      <c r="CT5" s="1617"/>
      <c r="CU5" s="1617"/>
      <c r="CV5" s="1617"/>
      <c r="CW5" s="1617"/>
      <c r="CX5" s="1617"/>
      <c r="CY5" s="1617"/>
      <c r="CZ5" s="1617"/>
      <c r="DA5" s="1617"/>
      <c r="DB5" s="1617"/>
      <c r="DC5" s="1617"/>
      <c r="DD5" s="1617"/>
      <c r="DE5" s="1617"/>
      <c r="DF5" s="1617"/>
      <c r="DG5" s="1617"/>
      <c r="DH5" s="1617"/>
      <c r="DI5" s="1617"/>
      <c r="DJ5" s="1617"/>
      <c r="DK5" s="1617"/>
      <c r="DL5" s="1617"/>
      <c r="DM5" s="1617"/>
      <c r="DN5" s="1617"/>
      <c r="DO5" s="1617"/>
      <c r="DP5" s="1617"/>
      <c r="DQ5" s="1617"/>
      <c r="DR5" s="1617"/>
      <c r="DS5" s="1617"/>
      <c r="DT5" s="1617"/>
      <c r="DU5" s="1617"/>
      <c r="DV5" s="1617"/>
      <c r="DW5" s="1617"/>
      <c r="DX5" s="1617"/>
      <c r="DY5" s="1617"/>
      <c r="DZ5" s="1617"/>
      <c r="EA5" s="1617"/>
      <c r="EB5" s="1617"/>
      <c r="EC5" s="1617"/>
      <c r="ED5" s="1617"/>
      <c r="EE5" s="1617"/>
      <c r="EF5" s="1618"/>
      <c r="EG5" s="1515" t="s">
        <v>1045</v>
      </c>
      <c r="EH5" s="1516"/>
      <c r="EI5" s="1515" t="s">
        <v>1044</v>
      </c>
      <c r="EJ5" s="1516"/>
      <c r="EK5" s="1515" t="s">
        <v>1651</v>
      </c>
      <c r="EL5" s="1516"/>
      <c r="EM5" s="1515" t="s">
        <v>1875</v>
      </c>
      <c r="EN5" s="1516"/>
      <c r="EO5" s="1515" t="s">
        <v>1876</v>
      </c>
      <c r="EP5" s="1516"/>
      <c r="EQ5" s="1515" t="s">
        <v>1889</v>
      </c>
      <c r="ER5" s="1516"/>
      <c r="ES5" s="1515" t="s">
        <v>1892</v>
      </c>
      <c r="ET5" s="1516"/>
      <c r="EU5" s="1515" t="s">
        <v>2209</v>
      </c>
      <c r="EV5" s="1516"/>
      <c r="EW5" s="1515" t="s">
        <v>2600</v>
      </c>
      <c r="EX5" s="1516"/>
      <c r="EY5" s="1529" t="s">
        <v>2599</v>
      </c>
      <c r="EZ5" s="1530"/>
    </row>
    <row r="6" spans="1:157" s="30" customFormat="1" ht="18" customHeight="1" thickBot="1" x14ac:dyDescent="0.25">
      <c r="A6" s="1535" t="s">
        <v>1</v>
      </c>
      <c r="B6" s="1535" t="s">
        <v>10</v>
      </c>
      <c r="C6" s="1535" t="s">
        <v>14</v>
      </c>
      <c r="D6" s="1535" t="s">
        <v>11</v>
      </c>
      <c r="E6" s="1535" t="s">
        <v>20</v>
      </c>
      <c r="F6" s="1535" t="s">
        <v>15</v>
      </c>
      <c r="G6" s="1535" t="s">
        <v>2</v>
      </c>
      <c r="H6" s="1535" t="s">
        <v>18</v>
      </c>
      <c r="I6" s="1535" t="s">
        <v>3</v>
      </c>
      <c r="J6" s="1535" t="s">
        <v>4</v>
      </c>
      <c r="K6" s="1535" t="s">
        <v>17</v>
      </c>
      <c r="L6" s="1535" t="s">
        <v>13</v>
      </c>
      <c r="M6" s="1601" t="s">
        <v>5</v>
      </c>
      <c r="N6" s="1609" t="s">
        <v>6</v>
      </c>
      <c r="O6" s="1610"/>
      <c r="P6" s="1610"/>
      <c r="Q6" s="1610"/>
      <c r="R6" s="584" t="s">
        <v>6</v>
      </c>
      <c r="S6" s="1571" t="s">
        <v>7</v>
      </c>
      <c r="T6" s="1571" t="s">
        <v>310</v>
      </c>
      <c r="U6" s="1599" t="s">
        <v>12</v>
      </c>
      <c r="V6" s="1585" t="s">
        <v>8</v>
      </c>
      <c r="W6" s="1585" t="s">
        <v>886</v>
      </c>
      <c r="X6" s="387" t="s">
        <v>6</v>
      </c>
      <c r="Y6" s="1603" t="s">
        <v>7</v>
      </c>
      <c r="Z6" s="1603" t="s">
        <v>310</v>
      </c>
      <c r="AA6" s="1587" t="s">
        <v>12</v>
      </c>
      <c r="AB6" s="1575" t="s">
        <v>8</v>
      </c>
      <c r="AC6" s="1575" t="s">
        <v>886</v>
      </c>
      <c r="AD6" s="636" t="s">
        <v>6</v>
      </c>
      <c r="AE6" s="1605" t="s">
        <v>7</v>
      </c>
      <c r="AF6" s="1605" t="s">
        <v>310</v>
      </c>
      <c r="AG6" s="1581" t="s">
        <v>12</v>
      </c>
      <c r="AH6" s="1583" t="s">
        <v>8</v>
      </c>
      <c r="AI6" s="1583" t="s">
        <v>886</v>
      </c>
      <c r="AJ6" s="762" t="s">
        <v>6</v>
      </c>
      <c r="AK6" s="1545" t="s">
        <v>7</v>
      </c>
      <c r="AL6" s="1545" t="s">
        <v>310</v>
      </c>
      <c r="AM6" s="1547" t="s">
        <v>12</v>
      </c>
      <c r="AN6" s="1549" t="s">
        <v>8</v>
      </c>
      <c r="AO6" s="1549" t="s">
        <v>886</v>
      </c>
      <c r="AP6" s="766" t="s">
        <v>6</v>
      </c>
      <c r="AQ6" s="1551" t="s">
        <v>7</v>
      </c>
      <c r="AR6" s="1551" t="s">
        <v>310</v>
      </c>
      <c r="AS6" s="1553" t="s">
        <v>12</v>
      </c>
      <c r="AT6" s="1555" t="s">
        <v>8</v>
      </c>
      <c r="AU6" s="1555" t="s">
        <v>886</v>
      </c>
      <c r="AV6" s="764" t="s">
        <v>6</v>
      </c>
      <c r="AW6" s="1557" t="s">
        <v>7</v>
      </c>
      <c r="AX6" s="1557" t="s">
        <v>310</v>
      </c>
      <c r="AY6" s="1559" t="s">
        <v>12</v>
      </c>
      <c r="AZ6" s="1561" t="s">
        <v>8</v>
      </c>
      <c r="BA6" s="1561" t="s">
        <v>886</v>
      </c>
      <c r="BB6" s="770" t="s">
        <v>6</v>
      </c>
      <c r="BC6" s="1577" t="s">
        <v>7</v>
      </c>
      <c r="BD6" s="1577" t="s">
        <v>310</v>
      </c>
      <c r="BE6" s="1589" t="s">
        <v>12</v>
      </c>
      <c r="BF6" s="1591" t="s">
        <v>8</v>
      </c>
      <c r="BG6" s="1591" t="s">
        <v>886</v>
      </c>
      <c r="BH6" s="963" t="s">
        <v>6</v>
      </c>
      <c r="BI6" s="1593" t="s">
        <v>7</v>
      </c>
      <c r="BJ6" s="1593" t="s">
        <v>310</v>
      </c>
      <c r="BK6" s="1595" t="s">
        <v>12</v>
      </c>
      <c r="BL6" s="1597" t="s">
        <v>8</v>
      </c>
      <c r="BM6" s="1597" t="s">
        <v>886</v>
      </c>
      <c r="BN6" s="1267" t="s">
        <v>6</v>
      </c>
      <c r="BO6" s="1507" t="s">
        <v>7</v>
      </c>
      <c r="BP6" s="1507" t="s">
        <v>310</v>
      </c>
      <c r="BQ6" s="1509" t="s">
        <v>12</v>
      </c>
      <c r="BR6" s="1511" t="s">
        <v>8</v>
      </c>
      <c r="BS6" s="1511" t="s">
        <v>886</v>
      </c>
      <c r="BT6" s="630" t="s">
        <v>7</v>
      </c>
      <c r="BU6" s="630" t="s">
        <v>310</v>
      </c>
      <c r="BV6" s="631" t="s">
        <v>12</v>
      </c>
      <c r="BW6" s="631" t="s">
        <v>8</v>
      </c>
      <c r="BX6" s="630" t="s">
        <v>16</v>
      </c>
      <c r="BY6" s="630" t="s">
        <v>19</v>
      </c>
      <c r="BZ6" s="630" t="s">
        <v>9</v>
      </c>
      <c r="CA6" s="1543" t="s">
        <v>1049</v>
      </c>
      <c r="CB6" s="1563" t="s">
        <v>12</v>
      </c>
      <c r="CC6" s="1619" t="s">
        <v>8</v>
      </c>
      <c r="CD6" s="1621" t="s">
        <v>288</v>
      </c>
      <c r="CE6" s="1631" t="s">
        <v>12</v>
      </c>
      <c r="CF6" s="1633" t="s">
        <v>8</v>
      </c>
      <c r="CG6" s="1539" t="s">
        <v>288</v>
      </c>
      <c r="CH6" s="1541" t="s">
        <v>289</v>
      </c>
      <c r="CI6" s="1537" t="s">
        <v>290</v>
      </c>
      <c r="CJ6" s="1629" t="s">
        <v>291</v>
      </c>
      <c r="CK6" s="1525" t="s">
        <v>292</v>
      </c>
      <c r="CL6" s="1625" t="s">
        <v>293</v>
      </c>
      <c r="CM6" s="1627" t="s">
        <v>294</v>
      </c>
      <c r="CN6" s="1525" t="s">
        <v>295</v>
      </c>
      <c r="CO6" s="1525" t="s">
        <v>296</v>
      </c>
      <c r="CP6" s="1525" t="s">
        <v>297</v>
      </c>
      <c r="CQ6" s="1525" t="s">
        <v>298</v>
      </c>
      <c r="CR6" s="1623" t="s">
        <v>299</v>
      </c>
      <c r="CS6" s="1635"/>
      <c r="CT6" s="1635"/>
      <c r="CU6" s="1635"/>
      <c r="CV6" s="1635"/>
      <c r="CW6" s="1635"/>
      <c r="CX6" s="1635"/>
      <c r="CY6" s="1635"/>
      <c r="CZ6" s="1636"/>
      <c r="DA6" s="1525" t="s">
        <v>300</v>
      </c>
      <c r="DB6" s="1637" t="s">
        <v>301</v>
      </c>
      <c r="DC6" s="1635"/>
      <c r="DD6" s="1635"/>
      <c r="DE6" s="1635"/>
      <c r="DF6" s="1635"/>
      <c r="DG6" s="1635"/>
      <c r="DH6" s="1635"/>
      <c r="DI6" s="1635"/>
      <c r="DJ6" s="1635"/>
      <c r="DK6" s="1636"/>
      <c r="DL6" s="1623" t="s">
        <v>302</v>
      </c>
      <c r="DM6" s="1523" t="s">
        <v>324</v>
      </c>
      <c r="DN6" s="1524"/>
      <c r="DO6" s="1523" t="s">
        <v>1042</v>
      </c>
      <c r="DP6" s="1524"/>
      <c r="DQ6" s="1523" t="s">
        <v>1650</v>
      </c>
      <c r="DR6" s="1524"/>
      <c r="DS6" s="1523" t="s">
        <v>1867</v>
      </c>
      <c r="DT6" s="1524"/>
      <c r="DU6" s="1523" t="s">
        <v>1870</v>
      </c>
      <c r="DV6" s="1524"/>
      <c r="DW6" s="1523" t="s">
        <v>1871</v>
      </c>
      <c r="DX6" s="1524"/>
      <c r="DY6" s="1521" t="s">
        <v>1894</v>
      </c>
      <c r="DZ6" s="1522"/>
      <c r="EA6" s="1521" t="s">
        <v>2208</v>
      </c>
      <c r="EB6" s="1522"/>
      <c r="EC6" s="1523" t="s">
        <v>2595</v>
      </c>
      <c r="ED6" s="1524"/>
      <c r="EE6" s="1513" t="s">
        <v>2598</v>
      </c>
      <c r="EF6" s="1514"/>
      <c r="EG6" s="1517" t="s">
        <v>303</v>
      </c>
      <c r="EH6" s="1519" t="s">
        <v>304</v>
      </c>
      <c r="EI6" s="1517" t="s">
        <v>303</v>
      </c>
      <c r="EJ6" s="1519" t="s">
        <v>304</v>
      </c>
      <c r="EK6" s="1517" t="s">
        <v>303</v>
      </c>
      <c r="EL6" s="1519" t="s">
        <v>304</v>
      </c>
      <c r="EM6" s="1517" t="s">
        <v>303</v>
      </c>
      <c r="EN6" s="1519" t="s">
        <v>304</v>
      </c>
      <c r="EO6" s="1517" t="s">
        <v>303</v>
      </c>
      <c r="EP6" s="1519" t="s">
        <v>304</v>
      </c>
      <c r="EQ6" s="1517" t="s">
        <v>303</v>
      </c>
      <c r="ER6" s="1519" t="s">
        <v>304</v>
      </c>
      <c r="ES6" s="1517" t="s">
        <v>303</v>
      </c>
      <c r="ET6" s="1519" t="s">
        <v>304</v>
      </c>
      <c r="EU6" s="1517" t="s">
        <v>303</v>
      </c>
      <c r="EV6" s="1519" t="s">
        <v>304</v>
      </c>
      <c r="EW6" s="1517" t="s">
        <v>303</v>
      </c>
      <c r="EX6" s="1519" t="s">
        <v>304</v>
      </c>
      <c r="EY6" s="1531" t="s">
        <v>303</v>
      </c>
      <c r="EZ6" s="1533" t="s">
        <v>304</v>
      </c>
      <c r="FA6" s="311"/>
    </row>
    <row r="7" spans="1:157" s="30" customFormat="1" ht="57" customHeight="1" thickBot="1" x14ac:dyDescent="0.25">
      <c r="A7" s="1536"/>
      <c r="B7" s="1536"/>
      <c r="C7" s="1536"/>
      <c r="D7" s="1536"/>
      <c r="E7" s="1536"/>
      <c r="F7" s="1536"/>
      <c r="G7" s="1536"/>
      <c r="H7" s="1536"/>
      <c r="I7" s="1536"/>
      <c r="J7" s="1536"/>
      <c r="K7" s="1536"/>
      <c r="L7" s="1536"/>
      <c r="M7" s="1602"/>
      <c r="N7" s="239">
        <v>2009</v>
      </c>
      <c r="O7" s="239">
        <v>2010</v>
      </c>
      <c r="P7" s="239">
        <v>2011</v>
      </c>
      <c r="Q7" s="239">
        <v>2012</v>
      </c>
      <c r="R7" s="580" t="s">
        <v>311</v>
      </c>
      <c r="S7" s="1572"/>
      <c r="T7" s="1572"/>
      <c r="U7" s="1600"/>
      <c r="V7" s="1586"/>
      <c r="W7" s="1586"/>
      <c r="X7" s="388" t="s">
        <v>1040</v>
      </c>
      <c r="Y7" s="1604"/>
      <c r="Z7" s="1604"/>
      <c r="AA7" s="1588"/>
      <c r="AB7" s="1576"/>
      <c r="AC7" s="1576"/>
      <c r="AD7" s="637">
        <v>2015</v>
      </c>
      <c r="AE7" s="1606"/>
      <c r="AF7" s="1606"/>
      <c r="AG7" s="1582"/>
      <c r="AH7" s="1584"/>
      <c r="AI7" s="1584"/>
      <c r="AJ7" s="761">
        <v>2016</v>
      </c>
      <c r="AK7" s="1546"/>
      <c r="AL7" s="1546"/>
      <c r="AM7" s="1548"/>
      <c r="AN7" s="1550"/>
      <c r="AO7" s="1550"/>
      <c r="AP7" s="767">
        <v>2017</v>
      </c>
      <c r="AQ7" s="1552"/>
      <c r="AR7" s="1552"/>
      <c r="AS7" s="1554"/>
      <c r="AT7" s="1556"/>
      <c r="AU7" s="1556"/>
      <c r="AV7" s="768">
        <v>2018</v>
      </c>
      <c r="AW7" s="1558"/>
      <c r="AX7" s="1558"/>
      <c r="AY7" s="1560"/>
      <c r="AZ7" s="1562"/>
      <c r="BA7" s="1562"/>
      <c r="BB7" s="771">
        <v>2019</v>
      </c>
      <c r="BC7" s="1578"/>
      <c r="BD7" s="1578"/>
      <c r="BE7" s="1590"/>
      <c r="BF7" s="1592"/>
      <c r="BG7" s="1592"/>
      <c r="BH7" s="964">
        <v>2020</v>
      </c>
      <c r="BI7" s="1594"/>
      <c r="BJ7" s="1594"/>
      <c r="BK7" s="1596"/>
      <c r="BL7" s="1598"/>
      <c r="BM7" s="1598"/>
      <c r="BN7" s="1268">
        <v>2020</v>
      </c>
      <c r="BO7" s="1508"/>
      <c r="BP7" s="1508"/>
      <c r="BQ7" s="1510"/>
      <c r="BR7" s="1512"/>
      <c r="BS7" s="1512"/>
      <c r="BT7" s="633"/>
      <c r="BU7" s="633"/>
      <c r="BV7" s="632"/>
      <c r="BW7" s="632"/>
      <c r="BX7" s="633"/>
      <c r="BY7" s="633"/>
      <c r="BZ7" s="633"/>
      <c r="CA7" s="1544"/>
      <c r="CB7" s="1564"/>
      <c r="CC7" s="1620"/>
      <c r="CD7" s="1622"/>
      <c r="CE7" s="1632"/>
      <c r="CF7" s="1634"/>
      <c r="CG7" s="1540"/>
      <c r="CH7" s="1542"/>
      <c r="CI7" s="1538"/>
      <c r="CJ7" s="1630"/>
      <c r="CK7" s="1526"/>
      <c r="CL7" s="1626"/>
      <c r="CM7" s="1628"/>
      <c r="CN7" s="1526"/>
      <c r="CO7" s="1526"/>
      <c r="CP7" s="1526"/>
      <c r="CQ7" s="1526"/>
      <c r="CR7" s="25" t="s">
        <v>307</v>
      </c>
      <c r="CS7" s="25" t="s">
        <v>1041</v>
      </c>
      <c r="CT7" s="25" t="s">
        <v>1652</v>
      </c>
      <c r="CU7" s="25">
        <v>2016</v>
      </c>
      <c r="CV7" s="25">
        <v>2017</v>
      </c>
      <c r="CW7" s="25">
        <v>2018</v>
      </c>
      <c r="CX7" s="25">
        <v>2019</v>
      </c>
      <c r="CY7" s="25">
        <v>2020</v>
      </c>
      <c r="CZ7" s="25" t="s">
        <v>2596</v>
      </c>
      <c r="DA7" s="1526"/>
      <c r="DB7" s="36" t="s">
        <v>311</v>
      </c>
      <c r="DC7" s="25" t="s">
        <v>1040</v>
      </c>
      <c r="DD7" s="25" t="s">
        <v>1652</v>
      </c>
      <c r="DE7" s="25" t="s">
        <v>1866</v>
      </c>
      <c r="DF7" s="25" t="s">
        <v>1868</v>
      </c>
      <c r="DG7" s="25" t="s">
        <v>1869</v>
      </c>
      <c r="DH7" s="25" t="s">
        <v>1895</v>
      </c>
      <c r="DI7" s="25" t="s">
        <v>2207</v>
      </c>
      <c r="DJ7" s="25" t="s">
        <v>2594</v>
      </c>
      <c r="DK7" s="25" t="s">
        <v>2597</v>
      </c>
      <c r="DL7" s="1624"/>
      <c r="DM7" s="37" t="s">
        <v>305</v>
      </c>
      <c r="DN7" s="38" t="s">
        <v>306</v>
      </c>
      <c r="DO7" s="37" t="s">
        <v>305</v>
      </c>
      <c r="DP7" s="38" t="s">
        <v>306</v>
      </c>
      <c r="DQ7" s="37" t="s">
        <v>305</v>
      </c>
      <c r="DR7" s="38" t="s">
        <v>306</v>
      </c>
      <c r="DS7" s="37" t="s">
        <v>305</v>
      </c>
      <c r="DT7" s="38" t="s">
        <v>306</v>
      </c>
      <c r="DU7" s="37" t="s">
        <v>305</v>
      </c>
      <c r="DV7" s="38" t="s">
        <v>306</v>
      </c>
      <c r="DW7" s="37" t="s">
        <v>305</v>
      </c>
      <c r="DX7" s="150" t="s">
        <v>306</v>
      </c>
      <c r="DY7" s="950" t="s">
        <v>305</v>
      </c>
      <c r="DZ7" s="951" t="s">
        <v>306</v>
      </c>
      <c r="EA7" s="992" t="s">
        <v>305</v>
      </c>
      <c r="EB7" s="993" t="s">
        <v>306</v>
      </c>
      <c r="EC7" s="37" t="s">
        <v>305</v>
      </c>
      <c r="ED7" s="1270" t="s">
        <v>306</v>
      </c>
      <c r="EE7" s="943" t="s">
        <v>305</v>
      </c>
      <c r="EF7" s="150" t="s">
        <v>306</v>
      </c>
      <c r="EG7" s="1518"/>
      <c r="EH7" s="1520"/>
      <c r="EI7" s="1518"/>
      <c r="EJ7" s="1520"/>
      <c r="EK7" s="1518"/>
      <c r="EL7" s="1520"/>
      <c r="EM7" s="1518"/>
      <c r="EN7" s="1520"/>
      <c r="EO7" s="1518"/>
      <c r="EP7" s="1520"/>
      <c r="EQ7" s="1518"/>
      <c r="ER7" s="1520"/>
      <c r="ES7" s="1518"/>
      <c r="ET7" s="1520"/>
      <c r="EU7" s="1518"/>
      <c r="EV7" s="1520"/>
      <c r="EW7" s="1518"/>
      <c r="EX7" s="1520"/>
      <c r="EY7" s="1532"/>
      <c r="EZ7" s="1534"/>
      <c r="FA7" s="311"/>
    </row>
    <row r="8" spans="1:157" s="30" customFormat="1" ht="18" customHeight="1" thickBot="1" x14ac:dyDescent="0.25">
      <c r="A8" s="39">
        <v>1</v>
      </c>
      <c r="B8" s="40">
        <v>2</v>
      </c>
      <c r="C8" s="40">
        <v>3</v>
      </c>
      <c r="D8" s="40">
        <v>4</v>
      </c>
      <c r="E8" s="40">
        <v>5</v>
      </c>
      <c r="F8" s="40">
        <v>6</v>
      </c>
      <c r="G8" s="40">
        <v>7</v>
      </c>
      <c r="H8" s="40">
        <v>8</v>
      </c>
      <c r="I8" s="40">
        <v>9</v>
      </c>
      <c r="J8" s="40">
        <v>10</v>
      </c>
      <c r="K8" s="40">
        <v>11</v>
      </c>
      <c r="L8" s="40">
        <v>12</v>
      </c>
      <c r="M8" s="152">
        <v>13</v>
      </c>
      <c r="N8" s="240"/>
      <c r="O8" s="240"/>
      <c r="P8" s="240"/>
      <c r="Q8" s="241"/>
      <c r="R8" s="1568"/>
      <c r="S8" s="1569"/>
      <c r="T8" s="1569"/>
      <c r="U8" s="1569"/>
      <c r="V8" s="1570"/>
      <c r="W8" s="315"/>
      <c r="X8" s="1579">
        <v>14</v>
      </c>
      <c r="Y8" s="1579"/>
      <c r="Z8" s="1579"/>
      <c r="AA8" s="1579"/>
      <c r="AB8" s="1579"/>
      <c r="AC8" s="1579"/>
      <c r="AD8" s="1579"/>
      <c r="AE8" s="1579"/>
      <c r="AF8" s="1579"/>
      <c r="AG8" s="1579"/>
      <c r="AH8" s="1579"/>
      <c r="AI8" s="1579"/>
      <c r="AJ8" s="1579"/>
      <c r="AK8" s="1579"/>
      <c r="AL8" s="1579"/>
      <c r="AM8" s="1579"/>
      <c r="AN8" s="1579"/>
      <c r="AO8" s="1579"/>
      <c r="AP8" s="1579"/>
      <c r="AQ8" s="1579"/>
      <c r="AR8" s="1579"/>
      <c r="AS8" s="1579"/>
      <c r="AT8" s="1579"/>
      <c r="AU8" s="1579"/>
      <c r="AV8" s="1579"/>
      <c r="AW8" s="1579"/>
      <c r="AX8" s="1579"/>
      <c r="AY8" s="1579"/>
      <c r="AZ8" s="1579"/>
      <c r="BA8" s="1579"/>
      <c r="BB8" s="1579"/>
      <c r="BC8" s="1579"/>
      <c r="BD8" s="1579"/>
      <c r="BE8" s="1579"/>
      <c r="BF8" s="1579"/>
      <c r="BG8" s="1579"/>
      <c r="BH8" s="1580"/>
      <c r="BI8" s="961"/>
      <c r="BJ8" s="961"/>
      <c r="BK8" s="961"/>
      <c r="BL8" s="961"/>
      <c r="BM8" s="961"/>
      <c r="BN8" s="961"/>
      <c r="BO8" s="961"/>
      <c r="BP8" s="961"/>
      <c r="BQ8" s="961"/>
      <c r="BR8" s="961"/>
      <c r="BS8" s="961"/>
      <c r="BT8" s="41">
        <v>15</v>
      </c>
      <c r="BU8" s="41"/>
      <c r="BV8" s="283">
        <v>16</v>
      </c>
      <c r="BW8" s="283">
        <v>17</v>
      </c>
      <c r="BX8" s="41">
        <v>18</v>
      </c>
      <c r="BY8" s="17">
        <v>19</v>
      </c>
      <c r="BZ8" s="328">
        <v>20</v>
      </c>
      <c r="CA8" s="527"/>
      <c r="CB8" s="42"/>
      <c r="CC8" s="43"/>
      <c r="CD8" s="45"/>
      <c r="CE8" s="42"/>
      <c r="CF8" s="43"/>
      <c r="CG8" s="44"/>
      <c r="CH8" s="158"/>
      <c r="CI8" s="159"/>
      <c r="CJ8" s="42"/>
      <c r="CK8" s="43"/>
      <c r="CL8" s="43"/>
      <c r="CM8" s="43"/>
      <c r="CN8" s="43"/>
      <c r="CO8" s="43"/>
      <c r="CP8" s="43"/>
      <c r="CQ8" s="43"/>
      <c r="CR8" s="440"/>
      <c r="CS8" s="440"/>
      <c r="CT8" s="440"/>
      <c r="CU8" s="440"/>
      <c r="CV8" s="440"/>
      <c r="CW8" s="440"/>
      <c r="CX8" s="440"/>
      <c r="CY8" s="440"/>
      <c r="CZ8" s="440"/>
      <c r="DA8" s="440"/>
      <c r="DB8" s="440"/>
      <c r="DC8" s="440"/>
      <c r="DD8" s="440"/>
      <c r="DE8" s="440"/>
      <c r="DF8" s="440"/>
      <c r="DG8" s="440"/>
      <c r="DH8" s="440"/>
      <c r="DI8" s="440"/>
      <c r="DJ8" s="440"/>
      <c r="DK8" s="440"/>
      <c r="DL8" s="441"/>
      <c r="DM8" s="442"/>
      <c r="DN8" s="443"/>
      <c r="DO8" s="442"/>
      <c r="DP8" s="441"/>
      <c r="DQ8" s="670"/>
      <c r="DR8" s="671"/>
      <c r="DS8" s="524"/>
      <c r="DT8" s="524"/>
      <c r="DU8" s="524"/>
      <c r="DV8" s="524"/>
      <c r="DW8" s="524"/>
      <c r="DX8" s="524"/>
      <c r="DY8" s="670"/>
      <c r="DZ8" s="524"/>
      <c r="EA8" s="442"/>
      <c r="EB8" s="443"/>
      <c r="EC8" s="524"/>
      <c r="ED8" s="444"/>
      <c r="EE8" s="444"/>
      <c r="EF8" s="441"/>
      <c r="EG8" s="442"/>
      <c r="EH8" s="441"/>
      <c r="EI8" s="670"/>
      <c r="EJ8" s="524"/>
      <c r="EK8" s="670"/>
      <c r="EL8" s="443"/>
      <c r="EM8" s="524"/>
      <c r="EN8" s="524"/>
      <c r="EO8" s="670"/>
      <c r="EP8" s="671"/>
      <c r="EQ8" s="524"/>
      <c r="ER8" s="441"/>
      <c r="ES8" s="670"/>
      <c r="ET8" s="443"/>
      <c r="EU8" s="524"/>
      <c r="EV8" s="524"/>
      <c r="EW8" s="524"/>
      <c r="EX8" s="524"/>
      <c r="EY8" s="444"/>
      <c r="EZ8" s="443"/>
      <c r="FA8" s="311"/>
    </row>
    <row r="9" spans="1:157" s="30" customFormat="1" ht="18" customHeight="1" thickBot="1" x14ac:dyDescent="0.25">
      <c r="A9" s="46"/>
      <c r="B9" s="47"/>
      <c r="C9" s="47"/>
      <c r="D9" s="47" t="s">
        <v>308</v>
      </c>
      <c r="E9" s="47"/>
      <c r="F9" s="47"/>
      <c r="G9" s="47"/>
      <c r="H9" s="47"/>
      <c r="I9" s="47"/>
      <c r="J9" s="47"/>
      <c r="K9" s="47"/>
      <c r="L9" s="47"/>
      <c r="M9" s="153"/>
      <c r="N9" s="242"/>
      <c r="O9" s="242"/>
      <c r="P9" s="242"/>
      <c r="Q9" s="243"/>
      <c r="R9" s="253"/>
      <c r="S9" s="253"/>
      <c r="T9" s="253"/>
      <c r="U9" s="253">
        <f>U923</f>
        <v>90057038.331785709</v>
      </c>
      <c r="V9" s="254">
        <f>V923</f>
        <v>100863882.93159997</v>
      </c>
      <c r="W9" s="254">
        <f>W923</f>
        <v>37840189.252149999</v>
      </c>
      <c r="X9" s="389"/>
      <c r="Y9" s="389"/>
      <c r="Z9" s="389"/>
      <c r="AA9" s="389">
        <f>AA923</f>
        <v>338486120.92762709</v>
      </c>
      <c r="AB9" s="389">
        <f>AB923</f>
        <v>379104455.43894237</v>
      </c>
      <c r="AC9" s="389">
        <f>AC923</f>
        <v>225604058.49828437</v>
      </c>
      <c r="AD9" s="157"/>
      <c r="AE9" s="157"/>
      <c r="AF9" s="157"/>
      <c r="AG9" s="157">
        <f>AG923</f>
        <v>800017705.30464292</v>
      </c>
      <c r="AH9" s="157">
        <f>AH923</f>
        <v>896019829.94120026</v>
      </c>
      <c r="AI9" s="157">
        <f>AI923</f>
        <v>561534570.32993412</v>
      </c>
      <c r="AJ9" s="157"/>
      <c r="AK9" s="157"/>
      <c r="AL9" s="157"/>
      <c r="AM9" s="157">
        <f>AM923</f>
        <v>1962674085.808857</v>
      </c>
      <c r="AN9" s="157">
        <f>AN923</f>
        <v>2198194976.1059203</v>
      </c>
      <c r="AO9" s="157">
        <f>AO923</f>
        <v>2103396495.9973559</v>
      </c>
      <c r="AP9" s="157"/>
      <c r="AQ9" s="157"/>
      <c r="AR9" s="157"/>
      <c r="AS9" s="157">
        <f>AS923</f>
        <v>2106188142.6255856</v>
      </c>
      <c r="AT9" s="157">
        <f>AT923</f>
        <v>2358930719.7406564</v>
      </c>
      <c r="AU9" s="157">
        <f>AU923</f>
        <v>2280070282.4197416</v>
      </c>
      <c r="AV9" s="157"/>
      <c r="AW9" s="157"/>
      <c r="AX9" s="157"/>
      <c r="AY9" s="157">
        <f>AY923</f>
        <v>2149165346.9682999</v>
      </c>
      <c r="AZ9" s="157">
        <f>AZ923</f>
        <v>2407065188.604496</v>
      </c>
      <c r="BA9" s="157">
        <f>BA923</f>
        <v>2341493621.651278</v>
      </c>
      <c r="BB9" s="157"/>
      <c r="BC9" s="157"/>
      <c r="BD9" s="157"/>
      <c r="BE9" s="157">
        <f>BE923</f>
        <v>1937180016.0007</v>
      </c>
      <c r="BF9" s="157">
        <f>BF923</f>
        <v>2169641617.920784</v>
      </c>
      <c r="BG9" s="157">
        <f>BG923</f>
        <v>2106238492.5540938</v>
      </c>
      <c r="BH9" s="157"/>
      <c r="BI9" s="157"/>
      <c r="BJ9" s="157"/>
      <c r="BK9" s="157">
        <f>BK923</f>
        <v>0</v>
      </c>
      <c r="BL9" s="157">
        <f>BL923</f>
        <v>0</v>
      </c>
      <c r="BM9" s="157">
        <f>BM923</f>
        <v>0</v>
      </c>
      <c r="BN9" s="157"/>
      <c r="BO9" s="157"/>
      <c r="BP9" s="157"/>
      <c r="BQ9" s="157">
        <f>BQ923</f>
        <v>0</v>
      </c>
      <c r="BR9" s="157">
        <f>BR923</f>
        <v>0</v>
      </c>
      <c r="BS9" s="157">
        <f>BS923</f>
        <v>0</v>
      </c>
      <c r="BT9" s="157"/>
      <c r="BU9" s="157"/>
      <c r="BV9" s="157">
        <f>BV923</f>
        <v>9763737212.2380333</v>
      </c>
      <c r="BW9" s="157">
        <f>BW923</f>
        <v>10935385677.7066</v>
      </c>
      <c r="BX9" s="48"/>
      <c r="BY9" s="48"/>
      <c r="BZ9" s="323"/>
      <c r="CA9" s="157">
        <f>CA923</f>
        <v>763202160.76980925</v>
      </c>
      <c r="CB9" s="49">
        <v>1729923773.5741069</v>
      </c>
      <c r="CC9" s="50">
        <v>1937514626.4030001</v>
      </c>
      <c r="CD9" s="346"/>
      <c r="CE9" s="156">
        <f>CE923</f>
        <v>7307654090.2239275</v>
      </c>
      <c r="CF9" s="157">
        <f>CF923</f>
        <v>8184572581.0508003</v>
      </c>
      <c r="CG9" s="51">
        <f>CG923</f>
        <v>6220959683.1464586</v>
      </c>
      <c r="CH9" s="160"/>
      <c r="CI9" s="161"/>
      <c r="CJ9" s="333"/>
      <c r="CK9" s="334"/>
      <c r="CL9" s="334"/>
      <c r="CM9" s="334"/>
      <c r="CN9" s="334"/>
      <c r="CO9" s="334"/>
      <c r="CP9" s="334"/>
      <c r="CQ9" s="334"/>
      <c r="CR9" s="445"/>
      <c r="CS9" s="445"/>
      <c r="CT9" s="445"/>
      <c r="CU9" s="445"/>
      <c r="CV9" s="445"/>
      <c r="CW9" s="445"/>
      <c r="CX9" s="445"/>
      <c r="CY9" s="445"/>
      <c r="CZ9" s="445"/>
      <c r="DA9" s="445"/>
      <c r="DB9" s="445"/>
      <c r="DC9" s="445"/>
      <c r="DD9" s="445"/>
      <c r="DE9" s="757"/>
      <c r="DF9" s="757"/>
      <c r="DG9" s="757"/>
      <c r="DH9" s="757"/>
      <c r="DI9" s="757"/>
      <c r="DJ9" s="757"/>
      <c r="DK9" s="447">
        <f t="shared" ref="DK9:EZ9" si="0">DK923</f>
        <v>0</v>
      </c>
      <c r="DL9" s="446"/>
      <c r="DM9" s="447">
        <f t="shared" si="0"/>
        <v>96305715.695794478</v>
      </c>
      <c r="DN9" s="448">
        <f t="shared" si="0"/>
        <v>86358226.57481651</v>
      </c>
      <c r="DO9" s="447">
        <f t="shared" ref="DO9:EB9" si="1">DO923</f>
        <v>309840804.18355209</v>
      </c>
      <c r="DP9" s="450">
        <f t="shared" si="1"/>
        <v>277012025.76745719</v>
      </c>
      <c r="DQ9" s="450">
        <f t="shared" si="1"/>
        <v>650275715.21339452</v>
      </c>
      <c r="DR9" s="450">
        <f t="shared" si="1"/>
        <v>580999035.22981644</v>
      </c>
      <c r="DS9" s="156">
        <f t="shared" si="1"/>
        <v>2160602747.4575634</v>
      </c>
      <c r="DT9" s="684">
        <f t="shared" si="1"/>
        <v>1929725050.8559413</v>
      </c>
      <c r="DU9" s="447">
        <f t="shared" si="1"/>
        <v>2357837689.8086562</v>
      </c>
      <c r="DV9" s="448">
        <f t="shared" si="1"/>
        <v>2105212223.0434427</v>
      </c>
      <c r="DW9" s="156">
        <f t="shared" si="1"/>
        <v>2394863397.1036963</v>
      </c>
      <c r="DX9" s="758">
        <f t="shared" si="1"/>
        <v>2138270890.2711573</v>
      </c>
      <c r="DY9" s="156">
        <f t="shared" si="1"/>
        <v>2157583030.1087842</v>
      </c>
      <c r="DZ9" s="758">
        <f t="shared" si="1"/>
        <v>1926413419.7399857</v>
      </c>
      <c r="EA9" s="758">
        <f t="shared" si="1"/>
        <v>0</v>
      </c>
      <c r="EB9" s="758">
        <f t="shared" si="1"/>
        <v>0</v>
      </c>
      <c r="EC9" s="156">
        <f t="shared" ref="EC9:ED9" si="2">EC923</f>
        <v>0</v>
      </c>
      <c r="ED9" s="389">
        <f t="shared" si="2"/>
        <v>0</v>
      </c>
      <c r="EE9" s="449">
        <f>EE923</f>
        <v>10547895995.458664</v>
      </c>
      <c r="EF9" s="450">
        <f t="shared" si="0"/>
        <v>9419740965.8023777</v>
      </c>
      <c r="EG9" s="156">
        <f t="shared" si="0"/>
        <v>75570842.399826348</v>
      </c>
      <c r="EH9" s="684">
        <f t="shared" si="0"/>
        <v>85054841.555805534</v>
      </c>
      <c r="EI9" s="156">
        <f t="shared" si="0"/>
        <v>8698459.1015984491</v>
      </c>
      <c r="EJ9" s="684">
        <f>EJ923</f>
        <v>10154938.869790286</v>
      </c>
      <c r="EK9" s="811">
        <f t="shared" si="0"/>
        <v>122989377.21768361</v>
      </c>
      <c r="EL9" s="451">
        <f t="shared" si="0"/>
        <v>138191306.7278057</v>
      </c>
      <c r="EM9" s="758">
        <f t="shared" si="0"/>
        <v>27527606.38148725</v>
      </c>
      <c r="EN9" s="684">
        <f t="shared" si="0"/>
        <v>31520228.648356643</v>
      </c>
      <c r="EO9" s="811">
        <f t="shared" si="0"/>
        <v>975919.58214287006</v>
      </c>
      <c r="EP9" s="451">
        <f t="shared" si="0"/>
        <v>1093029.9320000096</v>
      </c>
      <c r="EQ9" s="758">
        <f t="shared" ref="EQ9:EV9" si="3">EQ923</f>
        <v>10894456.697142869</v>
      </c>
      <c r="ER9" s="684">
        <f t="shared" si="3"/>
        <v>12201791.500800014</v>
      </c>
      <c r="ES9" s="811">
        <f t="shared" si="3"/>
        <v>10766596.260714293</v>
      </c>
      <c r="ET9" s="451">
        <f t="shared" si="3"/>
        <v>12058587.812000006</v>
      </c>
      <c r="EU9" s="448">
        <f t="shared" si="3"/>
        <v>0</v>
      </c>
      <c r="EV9" s="448">
        <f t="shared" si="3"/>
        <v>0</v>
      </c>
      <c r="EW9" s="448">
        <f t="shared" ref="EW9:EX9" si="4">EW923</f>
        <v>0</v>
      </c>
      <c r="EX9" s="448">
        <f t="shared" si="4"/>
        <v>0</v>
      </c>
      <c r="EY9" s="389">
        <f>EY923</f>
        <v>193471990.43565696</v>
      </c>
      <c r="EZ9" s="451">
        <f t="shared" si="0"/>
        <v>218902515.52793598</v>
      </c>
      <c r="FA9" s="311"/>
    </row>
    <row r="10" spans="1:157" s="30" customFormat="1" ht="18" customHeight="1" x14ac:dyDescent="0.2">
      <c r="A10" s="21"/>
      <c r="B10" s="52"/>
      <c r="C10" s="53"/>
      <c r="D10" s="53" t="s">
        <v>71</v>
      </c>
      <c r="E10" s="52"/>
      <c r="F10" s="52"/>
      <c r="G10" s="54"/>
      <c r="H10" s="55"/>
      <c r="I10" s="52"/>
      <c r="J10" s="56"/>
      <c r="K10" s="57"/>
      <c r="L10" s="52"/>
      <c r="M10" s="22"/>
      <c r="N10" s="94"/>
      <c r="O10" s="94"/>
      <c r="P10" s="94"/>
      <c r="Q10" s="244"/>
      <c r="R10" s="392"/>
      <c r="S10" s="255"/>
      <c r="T10" s="255"/>
      <c r="U10" s="255">
        <f>SUM(U11:U26)</f>
        <v>0</v>
      </c>
      <c r="V10" s="255">
        <f>SUM(V11:V26)</f>
        <v>0</v>
      </c>
      <c r="W10" s="255">
        <f>SUM(W11:W26)</f>
        <v>0</v>
      </c>
      <c r="X10" s="391"/>
      <c r="Y10" s="391"/>
      <c r="Z10" s="391"/>
      <c r="AA10" s="391">
        <f>SUM(AA11:AA26)</f>
        <v>0</v>
      </c>
      <c r="AB10" s="391">
        <f>SUM(AB11:AB26)</f>
        <v>0</v>
      </c>
      <c r="AC10" s="391">
        <f>SUM(AC11:AC26)</f>
        <v>0</v>
      </c>
      <c r="AD10" s="392"/>
      <c r="AE10" s="392"/>
      <c r="AF10" s="392"/>
      <c r="AG10" s="392">
        <f>SUM(AG11:AG26)</f>
        <v>0</v>
      </c>
      <c r="AH10" s="392">
        <f>SUM(AH11:AH26)</f>
        <v>0</v>
      </c>
      <c r="AI10" s="392">
        <f>SUM(AI11:AI26)</f>
        <v>0</v>
      </c>
      <c r="AJ10" s="392"/>
      <c r="AK10" s="392"/>
      <c r="AL10" s="392"/>
      <c r="AM10" s="392">
        <f>SUM(AM11:AM26)</f>
        <v>0</v>
      </c>
      <c r="AN10" s="392">
        <f>SUM(AN11:AN26)</f>
        <v>0</v>
      </c>
      <c r="AO10" s="392">
        <f>SUM(AO11:AO26)</f>
        <v>0</v>
      </c>
      <c r="AP10" s="392"/>
      <c r="AQ10" s="392"/>
      <c r="AR10" s="392"/>
      <c r="AS10" s="392">
        <f>SUM(AS11:AS26)</f>
        <v>0</v>
      </c>
      <c r="AT10" s="392">
        <f>SUM(AT11:AT26)</f>
        <v>0</v>
      </c>
      <c r="AU10" s="392">
        <f>SUM(AU11:AU26)</f>
        <v>0</v>
      </c>
      <c r="AV10" s="393"/>
      <c r="AW10" s="393"/>
      <c r="AX10" s="393"/>
      <c r="AY10" s="392">
        <f>SUM(AY11:AY26)</f>
        <v>0</v>
      </c>
      <c r="AZ10" s="392">
        <f>SUM(AZ11:AZ26)</f>
        <v>0</v>
      </c>
      <c r="BA10" s="392">
        <f>SUM(BA11:BA26)</f>
        <v>0</v>
      </c>
      <c r="BB10" s="393"/>
      <c r="BC10" s="393"/>
      <c r="BD10" s="393"/>
      <c r="BE10" s="392">
        <f>SUM(BE11:BE26)</f>
        <v>0</v>
      </c>
      <c r="BF10" s="392">
        <f>SUM(BF11:BF26)</f>
        <v>0</v>
      </c>
      <c r="BG10" s="392">
        <f>SUM(BG11:BG26)</f>
        <v>0</v>
      </c>
      <c r="BH10" s="393"/>
      <c r="BI10" s="393"/>
      <c r="BJ10" s="393"/>
      <c r="BK10" s="392">
        <f>SUM(BK11:BK26)</f>
        <v>0</v>
      </c>
      <c r="BL10" s="392">
        <f>SUM(BL11:BL26)</f>
        <v>0</v>
      </c>
      <c r="BM10" s="392">
        <f>SUM(BM11:BM26)</f>
        <v>0</v>
      </c>
      <c r="BN10" s="393"/>
      <c r="BO10" s="393"/>
      <c r="BP10" s="393"/>
      <c r="BQ10" s="392">
        <f>SUM(BQ11:BQ26)</f>
        <v>0</v>
      </c>
      <c r="BR10" s="392">
        <f>SUM(BR11:BR26)</f>
        <v>0</v>
      </c>
      <c r="BS10" s="392">
        <f>SUM(BS11:BS26)</f>
        <v>0</v>
      </c>
      <c r="BT10" s="255"/>
      <c r="BU10" s="255"/>
      <c r="BV10" s="392">
        <f>SUM(BV11:BV26)</f>
        <v>64019924.107142851</v>
      </c>
      <c r="BW10" s="392">
        <f>SUM(BW11:BW26)</f>
        <v>71702315</v>
      </c>
      <c r="BX10" s="59"/>
      <c r="BY10" s="52"/>
      <c r="BZ10" s="569"/>
      <c r="CA10" s="392">
        <f>SUM(CA11:CA26)</f>
        <v>21510694.5</v>
      </c>
      <c r="CB10" s="58">
        <f t="shared" ref="CB10:CG10" si="5">SUM(CB11:CB26)</f>
        <v>35621428.571428567</v>
      </c>
      <c r="CC10" s="58">
        <f t="shared" si="5"/>
        <v>39896000</v>
      </c>
      <c r="CD10" s="331">
        <f t="shared" si="5"/>
        <v>0</v>
      </c>
      <c r="CE10" s="60">
        <f t="shared" si="5"/>
        <v>28398495.535714291</v>
      </c>
      <c r="CF10" s="58">
        <f t="shared" si="5"/>
        <v>31806315.000000004</v>
      </c>
      <c r="CG10" s="351">
        <f t="shared" si="5"/>
        <v>-18385305.500000004</v>
      </c>
      <c r="CH10" s="348"/>
      <c r="CI10" s="343"/>
      <c r="CJ10" s="335"/>
      <c r="CK10" s="336"/>
      <c r="CL10" s="336"/>
      <c r="CM10" s="336"/>
      <c r="CN10" s="336"/>
      <c r="CO10" s="336"/>
      <c r="CP10" s="336"/>
      <c r="CQ10" s="336"/>
      <c r="CR10" s="452"/>
      <c r="CS10" s="452"/>
      <c r="CT10" s="452"/>
      <c r="CU10" s="452"/>
      <c r="CV10" s="452"/>
      <c r="CW10" s="452"/>
      <c r="CX10" s="452"/>
      <c r="CY10" s="452"/>
      <c r="CZ10" s="452"/>
      <c r="DA10" s="452"/>
      <c r="DB10" s="452"/>
      <c r="DC10" s="452"/>
      <c r="DD10" s="452"/>
      <c r="DE10" s="452"/>
      <c r="DF10" s="452"/>
      <c r="DG10" s="452"/>
      <c r="DH10" s="452"/>
      <c r="DI10" s="452"/>
      <c r="DJ10" s="452"/>
      <c r="DK10" s="452"/>
      <c r="DL10" s="779"/>
      <c r="DM10" s="739">
        <f t="shared" ref="DM10:DN10" si="6">SUM(DM11:DM26)</f>
        <v>0</v>
      </c>
      <c r="DN10" s="652">
        <f t="shared" si="6"/>
        <v>0</v>
      </c>
      <c r="DO10" s="739">
        <f t="shared" ref="DO10:DP10" si="7">SUM(DO11:DO26)</f>
        <v>0</v>
      </c>
      <c r="DP10" s="652">
        <f t="shared" si="7"/>
        <v>0</v>
      </c>
      <c r="DQ10" s="739">
        <f>SUM(DQ11:DQ26)</f>
        <v>0</v>
      </c>
      <c r="DR10" s="739">
        <f t="shared" ref="DR10:EZ10" si="8">SUM(DR11:DR26)</f>
        <v>0</v>
      </c>
      <c r="DS10" s="739">
        <f t="shared" si="8"/>
        <v>0</v>
      </c>
      <c r="DT10" s="739">
        <f t="shared" si="8"/>
        <v>0</v>
      </c>
      <c r="DU10" s="739">
        <f t="shared" si="8"/>
        <v>0</v>
      </c>
      <c r="DV10" s="739">
        <f t="shared" si="8"/>
        <v>0</v>
      </c>
      <c r="DW10" s="739">
        <f t="shared" si="8"/>
        <v>0</v>
      </c>
      <c r="DX10" s="739">
        <f t="shared" si="8"/>
        <v>0</v>
      </c>
      <c r="DY10" s="739">
        <f t="shared" si="8"/>
        <v>0</v>
      </c>
      <c r="DZ10" s="739">
        <f t="shared" si="8"/>
        <v>0</v>
      </c>
      <c r="EA10" s="739">
        <f t="shared" si="8"/>
        <v>0</v>
      </c>
      <c r="EB10" s="739">
        <f t="shared" si="8"/>
        <v>0</v>
      </c>
      <c r="EC10" s="739">
        <f t="shared" ref="EC10:ED10" si="9">SUM(EC11:EC26)</f>
        <v>0</v>
      </c>
      <c r="ED10" s="739">
        <f t="shared" si="9"/>
        <v>0</v>
      </c>
      <c r="EE10" s="1269">
        <f t="shared" si="8"/>
        <v>71702315</v>
      </c>
      <c r="EF10" s="739">
        <f t="shared" si="8"/>
        <v>64019924.107142851</v>
      </c>
      <c r="EG10" s="739">
        <f t="shared" si="8"/>
        <v>0</v>
      </c>
      <c r="EH10" s="739">
        <f t="shared" si="8"/>
        <v>0</v>
      </c>
      <c r="EI10" s="739">
        <f t="shared" si="8"/>
        <v>0</v>
      </c>
      <c r="EJ10" s="739">
        <f t="shared" si="8"/>
        <v>0</v>
      </c>
      <c r="EK10" s="739">
        <f t="shared" si="8"/>
        <v>0</v>
      </c>
      <c r="EL10" s="739">
        <f t="shared" si="8"/>
        <v>0</v>
      </c>
      <c r="EM10" s="739">
        <f t="shared" si="8"/>
        <v>0</v>
      </c>
      <c r="EN10" s="739">
        <f t="shared" si="8"/>
        <v>0</v>
      </c>
      <c r="EO10" s="739">
        <f t="shared" si="8"/>
        <v>0</v>
      </c>
      <c r="EP10" s="739">
        <f t="shared" si="8"/>
        <v>0</v>
      </c>
      <c r="EQ10" s="739">
        <f t="shared" si="8"/>
        <v>0</v>
      </c>
      <c r="ER10" s="739">
        <f t="shared" si="8"/>
        <v>0</v>
      </c>
      <c r="ES10" s="739">
        <f t="shared" si="8"/>
        <v>0</v>
      </c>
      <c r="ET10" s="739">
        <f t="shared" si="8"/>
        <v>0</v>
      </c>
      <c r="EU10" s="739">
        <f t="shared" si="8"/>
        <v>0</v>
      </c>
      <c r="EV10" s="739">
        <f t="shared" si="8"/>
        <v>0</v>
      </c>
      <c r="EW10" s="739">
        <f t="shared" ref="EW10:EX10" si="10">SUM(EW11:EW26)</f>
        <v>0</v>
      </c>
      <c r="EX10" s="739">
        <f t="shared" si="10"/>
        <v>0</v>
      </c>
      <c r="EY10" s="739">
        <f t="shared" si="8"/>
        <v>0</v>
      </c>
      <c r="EZ10" s="739">
        <f t="shared" si="8"/>
        <v>0</v>
      </c>
      <c r="FA10" s="311"/>
    </row>
    <row r="11" spans="1:157" ht="18" hidden="1" customHeight="1" outlineLevel="1" x14ac:dyDescent="0.2">
      <c r="A11" s="8" t="s">
        <v>220</v>
      </c>
      <c r="B11" s="64" t="s">
        <v>21</v>
      </c>
      <c r="C11" s="65" t="s">
        <v>72</v>
      </c>
      <c r="D11" s="65" t="s">
        <v>71</v>
      </c>
      <c r="E11" s="64" t="s">
        <v>170</v>
      </c>
      <c r="F11" s="64" t="s">
        <v>171</v>
      </c>
      <c r="G11" s="66" t="s">
        <v>25</v>
      </c>
      <c r="H11" s="67">
        <v>0.3</v>
      </c>
      <c r="I11" s="64" t="s">
        <v>344</v>
      </c>
      <c r="J11" s="68" t="s">
        <v>45</v>
      </c>
      <c r="K11" s="69" t="s">
        <v>152</v>
      </c>
      <c r="L11" s="64" t="s">
        <v>46</v>
      </c>
      <c r="M11" s="9" t="s">
        <v>65</v>
      </c>
      <c r="N11" s="82"/>
      <c r="O11" s="82"/>
      <c r="P11" s="82"/>
      <c r="Q11" s="245"/>
      <c r="R11" s="396"/>
      <c r="S11" s="256">
        <v>6349999.9999999991</v>
      </c>
      <c r="T11" s="256">
        <v>7112000</v>
      </c>
      <c r="U11" s="256">
        <f>R11*S11</f>
        <v>0</v>
      </c>
      <c r="V11" s="257">
        <f>U11*1.12</f>
        <v>0</v>
      </c>
      <c r="W11" s="257">
        <f t="shared" ref="W11:W26" si="11">V11*H11</f>
        <v>0</v>
      </c>
      <c r="X11" s="395"/>
      <c r="Y11" s="395"/>
      <c r="Z11" s="395"/>
      <c r="AA11" s="395">
        <f>X11*Y11</f>
        <v>0</v>
      </c>
      <c r="AB11" s="395">
        <f>AA11*1.12</f>
        <v>0</v>
      </c>
      <c r="AC11" s="395">
        <f>AB11*H11</f>
        <v>0</v>
      </c>
      <c r="AD11" s="396"/>
      <c r="AE11" s="396"/>
      <c r="AF11" s="396"/>
      <c r="AG11" s="396">
        <v>0</v>
      </c>
      <c r="AH11" s="396">
        <v>0</v>
      </c>
      <c r="AI11" s="396">
        <f>AH11*H11</f>
        <v>0</v>
      </c>
      <c r="AJ11" s="396"/>
      <c r="AK11" s="396"/>
      <c r="AL11" s="396"/>
      <c r="AM11" s="396">
        <v>0</v>
      </c>
      <c r="AN11" s="396">
        <v>0</v>
      </c>
      <c r="AO11" s="396">
        <f t="shared" ref="AO11:AO96" si="12">AN11*H11</f>
        <v>0</v>
      </c>
      <c r="AP11" s="396"/>
      <c r="AQ11" s="396"/>
      <c r="AR11" s="396"/>
      <c r="AS11" s="396">
        <v>0</v>
      </c>
      <c r="AT11" s="396">
        <v>0</v>
      </c>
      <c r="AU11" s="396">
        <f t="shared" ref="AU11:AU26" si="13">AT11*H11</f>
        <v>0</v>
      </c>
      <c r="AV11" s="397"/>
      <c r="AW11" s="397"/>
      <c r="AX11" s="397"/>
      <c r="AY11" s="397">
        <v>0</v>
      </c>
      <c r="AZ11" s="397">
        <v>0</v>
      </c>
      <c r="BA11" s="397">
        <f>AZ11*H11</f>
        <v>0</v>
      </c>
      <c r="BB11" s="397"/>
      <c r="BC11" s="397"/>
      <c r="BD11" s="397"/>
      <c r="BE11" s="397">
        <v>0</v>
      </c>
      <c r="BF11" s="397">
        <v>0</v>
      </c>
      <c r="BG11" s="397">
        <f>BF11*H11</f>
        <v>0</v>
      </c>
      <c r="BH11" s="397"/>
      <c r="BI11" s="397"/>
      <c r="BJ11" s="397"/>
      <c r="BK11" s="397">
        <v>0</v>
      </c>
      <c r="BL11" s="397">
        <v>0</v>
      </c>
      <c r="BM11" s="397">
        <f>BL11*N11</f>
        <v>0</v>
      </c>
      <c r="BN11" s="397"/>
      <c r="BO11" s="397"/>
      <c r="BP11" s="397"/>
      <c r="BQ11" s="397">
        <v>0</v>
      </c>
      <c r="BR11" s="397">
        <v>0</v>
      </c>
      <c r="BS11" s="397">
        <f>BR11*T11</f>
        <v>0</v>
      </c>
      <c r="BT11" s="256">
        <v>6349999.9999999991</v>
      </c>
      <c r="BU11" s="256">
        <v>7112000</v>
      </c>
      <c r="BV11" s="256">
        <f>SUM(N11+O11+P11+Q11+R11+X11+AD11+AJ11+AP11+AV11+BB11+BH11)*BT11</f>
        <v>0</v>
      </c>
      <c r="BW11" s="1431">
        <f>BV11*1.12</f>
        <v>0</v>
      </c>
      <c r="BX11" s="71" t="s">
        <v>48</v>
      </c>
      <c r="BY11" s="64">
        <v>2013</v>
      </c>
      <c r="BZ11" s="581" t="s">
        <v>1100</v>
      </c>
      <c r="CA11" s="529">
        <f>BW11*H11</f>
        <v>0</v>
      </c>
      <c r="CB11" s="72">
        <v>19049999.999999996</v>
      </c>
      <c r="CC11" s="70">
        <v>21336000</v>
      </c>
      <c r="CD11" s="75"/>
      <c r="CE11" s="26">
        <f>BV11-CB11</f>
        <v>-19049999.999999996</v>
      </c>
      <c r="CF11" s="27">
        <f>BW11-CC11</f>
        <v>-21336000</v>
      </c>
      <c r="CG11" s="738">
        <f>CA11-CC11</f>
        <v>-21336000</v>
      </c>
      <c r="CH11" s="162" t="s">
        <v>371</v>
      </c>
      <c r="CI11" s="163"/>
      <c r="CJ11" s="192" t="s">
        <v>25</v>
      </c>
      <c r="CK11" s="175" t="s">
        <v>71</v>
      </c>
      <c r="CL11" s="175" t="s">
        <v>1032</v>
      </c>
      <c r="CM11" s="178" t="s">
        <v>1031</v>
      </c>
      <c r="CN11" s="175" t="s">
        <v>349</v>
      </c>
      <c r="CO11" s="176" t="str">
        <f t="shared" ref="CO11:CP15" si="14">D11</f>
        <v>Секции АВО</v>
      </c>
      <c r="CP11" s="175" t="str">
        <f t="shared" si="14"/>
        <v xml:space="preserve">АВГ-14,6-Ж-6-Б5В3/8-1-8 </v>
      </c>
      <c r="CQ11" s="87" t="str">
        <f>M11</f>
        <v>штука</v>
      </c>
      <c r="CR11" s="455">
        <f>R11</f>
        <v>0</v>
      </c>
      <c r="CS11" s="455"/>
      <c r="CT11" s="455"/>
      <c r="CU11" s="455"/>
      <c r="CV11" s="455"/>
      <c r="CW11" s="455"/>
      <c r="CX11" s="455"/>
      <c r="CY11" s="455"/>
      <c r="CZ11" s="455">
        <f>R11+X11+AD11+AJ11+AP11+Q11+P11+O11+N11+AV11+BB11+BH11</f>
        <v>0</v>
      </c>
      <c r="DA11" s="456">
        <v>7112000</v>
      </c>
      <c r="DB11" s="456">
        <f>CR11*DA11</f>
        <v>0</v>
      </c>
      <c r="DC11" s="456"/>
      <c r="DD11" s="456"/>
      <c r="DE11" s="456"/>
      <c r="DF11" s="456"/>
      <c r="DG11" s="456"/>
      <c r="DH11" s="456"/>
      <c r="DI11" s="456"/>
      <c r="DJ11" s="456"/>
      <c r="DK11" s="456">
        <f>DA11*CZ11</f>
        <v>0</v>
      </c>
      <c r="DL11" s="501"/>
      <c r="DM11" s="740">
        <f>DB11</f>
        <v>0</v>
      </c>
      <c r="DN11" s="653">
        <f>DM11/1.12</f>
        <v>0</v>
      </c>
      <c r="DO11" s="740">
        <f>DC11</f>
        <v>0</v>
      </c>
      <c r="DP11" s="653">
        <f>DO11/1.12</f>
        <v>0</v>
      </c>
      <c r="DQ11" s="1048"/>
      <c r="DR11" s="653"/>
      <c r="DS11" s="740"/>
      <c r="DT11" s="653"/>
      <c r="DU11" s="740"/>
      <c r="DV11" s="458"/>
      <c r="DW11" s="744"/>
      <c r="DX11" s="653"/>
      <c r="DY11" s="953"/>
      <c r="DZ11" s="744"/>
      <c r="EA11" s="740">
        <f t="shared" ref="EA11:EA26" si="15">DI11</f>
        <v>0</v>
      </c>
      <c r="EB11" s="458">
        <f t="shared" ref="EB11:EB26" si="16">EA11/1.12</f>
        <v>0</v>
      </c>
      <c r="EC11" s="744"/>
      <c r="ED11" s="701"/>
      <c r="EE11" s="459">
        <f>DK11</f>
        <v>0</v>
      </c>
      <c r="EF11" s="501">
        <f>EE11/1.12</f>
        <v>0</v>
      </c>
      <c r="EG11" s="461">
        <f>BV11-DN11</f>
        <v>0</v>
      </c>
      <c r="EH11" s="257">
        <f>BW11-DM11</f>
        <v>0</v>
      </c>
      <c r="EI11" s="460">
        <f t="shared" ref="EI11:EI26" si="17">AA11-DP11</f>
        <v>0</v>
      </c>
      <c r="EJ11" s="538">
        <f t="shared" ref="EJ11:EJ26" si="18">AB11-DO11</f>
        <v>0</v>
      </c>
      <c r="EK11" s="677">
        <f t="shared" ref="EK11:EK26" si="19">AG11-DR11</f>
        <v>0</v>
      </c>
      <c r="EL11" s="257">
        <f t="shared" ref="EL11:EL26" si="20">AH11-DQ11</f>
        <v>0</v>
      </c>
      <c r="EM11" s="649">
        <f t="shared" ref="EM11:EM26" si="21">AM11-DT11</f>
        <v>0</v>
      </c>
      <c r="EN11" s="538">
        <f t="shared" ref="EN11:EN26" si="22">AN11-DS11</f>
        <v>0</v>
      </c>
      <c r="EO11" s="677">
        <f t="shared" ref="EO11:EO26" si="23">AS11-DV11</f>
        <v>0</v>
      </c>
      <c r="EP11" s="257">
        <f t="shared" ref="EP11:EP26" si="24">AT11-DU11</f>
        <v>0</v>
      </c>
      <c r="EQ11" s="649">
        <f t="shared" ref="EQ11:EQ26" si="25">AY11-DX11</f>
        <v>0</v>
      </c>
      <c r="ER11" s="538">
        <f t="shared" ref="ER11:ER26" si="26">AZ11-DW11</f>
        <v>0</v>
      </c>
      <c r="ES11" s="677">
        <f t="shared" ref="ES11:ES26" si="27">BE11-DZ11</f>
        <v>0</v>
      </c>
      <c r="ET11" s="538">
        <f t="shared" ref="ET11:ET26" si="28">BF11-DY11</f>
        <v>0</v>
      </c>
      <c r="EU11" s="462">
        <f t="shared" ref="EU11:EU26" si="29">BK11-EB11</f>
        <v>0</v>
      </c>
      <c r="EV11" s="263">
        <f t="shared" ref="EV11:EV26" si="30">BL11-EA11</f>
        <v>0</v>
      </c>
      <c r="EW11" s="462">
        <f t="shared" ref="EW11:EW26" si="31">BM11-ED11</f>
        <v>0</v>
      </c>
      <c r="EX11" s="263">
        <f t="shared" ref="EX11:EX26" si="32">BN11-EC11</f>
        <v>0</v>
      </c>
      <c r="EY11" s="460">
        <f t="shared" ref="EY11:EY26" si="33">BV11-EF11</f>
        <v>0</v>
      </c>
      <c r="EZ11" s="257">
        <f t="shared" ref="EZ11:EZ26" si="34">BW11-EE11</f>
        <v>0</v>
      </c>
    </row>
    <row r="12" spans="1:157" ht="16.5" hidden="1" customHeight="1" outlineLevel="1" x14ac:dyDescent="0.2">
      <c r="A12" s="5" t="s">
        <v>221</v>
      </c>
      <c r="B12" s="76" t="s">
        <v>21</v>
      </c>
      <c r="C12" s="77" t="s">
        <v>72</v>
      </c>
      <c r="D12" s="77" t="s">
        <v>71</v>
      </c>
      <c r="E12" s="76" t="s">
        <v>172</v>
      </c>
      <c r="F12" s="76" t="s">
        <v>173</v>
      </c>
      <c r="G12" s="78" t="s">
        <v>25</v>
      </c>
      <c r="H12" s="79">
        <v>0.3</v>
      </c>
      <c r="I12" s="64" t="s">
        <v>344</v>
      </c>
      <c r="J12" s="80" t="s">
        <v>45</v>
      </c>
      <c r="K12" s="81" t="s">
        <v>152</v>
      </c>
      <c r="L12" s="76" t="s">
        <v>46</v>
      </c>
      <c r="M12" s="10" t="s">
        <v>65</v>
      </c>
      <c r="N12" s="82"/>
      <c r="O12" s="82"/>
      <c r="P12" s="82"/>
      <c r="Q12" s="245"/>
      <c r="R12" s="260"/>
      <c r="S12" s="262">
        <f>T12/1.12</f>
        <v>3755389.2857142854</v>
      </c>
      <c r="T12" s="262">
        <v>4206036</v>
      </c>
      <c r="U12" s="256">
        <f t="shared" ref="U12:U25" si="35">R12*S12</f>
        <v>0</v>
      </c>
      <c r="V12" s="257">
        <f t="shared" ref="V12:V25" si="36">U12*1.12</f>
        <v>0</v>
      </c>
      <c r="W12" s="257">
        <f t="shared" si="11"/>
        <v>0</v>
      </c>
      <c r="X12" s="399"/>
      <c r="Y12" s="399"/>
      <c r="Z12" s="399"/>
      <c r="AA12" s="399">
        <f t="shared" ref="AA12:AA26" si="37">X12*Y12</f>
        <v>0</v>
      </c>
      <c r="AB12" s="399">
        <f t="shared" ref="AB12:AB26" si="38">AA12*1.12</f>
        <v>0</v>
      </c>
      <c r="AC12" s="399">
        <f>AB12*H12</f>
        <v>0</v>
      </c>
      <c r="AD12" s="260"/>
      <c r="AE12" s="260"/>
      <c r="AF12" s="260"/>
      <c r="AG12" s="260">
        <v>0</v>
      </c>
      <c r="AH12" s="260">
        <v>0</v>
      </c>
      <c r="AI12" s="260">
        <f>AH12*H12</f>
        <v>0</v>
      </c>
      <c r="AJ12" s="260"/>
      <c r="AK12" s="260"/>
      <c r="AL12" s="260"/>
      <c r="AM12" s="260">
        <v>0</v>
      </c>
      <c r="AN12" s="260">
        <v>0</v>
      </c>
      <c r="AO12" s="396">
        <f t="shared" si="12"/>
        <v>0</v>
      </c>
      <c r="AP12" s="260"/>
      <c r="AQ12" s="260"/>
      <c r="AR12" s="260"/>
      <c r="AS12" s="396">
        <v>0</v>
      </c>
      <c r="AT12" s="396">
        <v>0</v>
      </c>
      <c r="AU12" s="396">
        <f t="shared" si="13"/>
        <v>0</v>
      </c>
      <c r="AV12" s="400"/>
      <c r="AW12" s="400"/>
      <c r="AX12" s="400"/>
      <c r="AY12" s="397">
        <v>0</v>
      </c>
      <c r="AZ12" s="397">
        <v>0</v>
      </c>
      <c r="BA12" s="397">
        <f t="shared" ref="BA12:BA26" si="39">AZ12*H12</f>
        <v>0</v>
      </c>
      <c r="BB12" s="400"/>
      <c r="BC12" s="400"/>
      <c r="BD12" s="400"/>
      <c r="BE12" s="397">
        <v>0</v>
      </c>
      <c r="BF12" s="397">
        <v>0</v>
      </c>
      <c r="BG12" s="397">
        <f t="shared" ref="BG12:BG26" si="40">BF12*H12</f>
        <v>0</v>
      </c>
      <c r="BH12" s="400"/>
      <c r="BI12" s="400"/>
      <c r="BJ12" s="400"/>
      <c r="BK12" s="397">
        <v>0</v>
      </c>
      <c r="BL12" s="397">
        <v>0</v>
      </c>
      <c r="BM12" s="397">
        <f t="shared" ref="BM12:BM26" si="41">BL12*N12</f>
        <v>0</v>
      </c>
      <c r="BN12" s="400"/>
      <c r="BO12" s="400"/>
      <c r="BP12" s="400"/>
      <c r="BQ12" s="397">
        <v>0</v>
      </c>
      <c r="BR12" s="397">
        <v>0</v>
      </c>
      <c r="BS12" s="397">
        <f t="shared" ref="BS12:BS26" si="42">BR12*T12</f>
        <v>0</v>
      </c>
      <c r="BT12" s="262">
        <v>2485714.2857142854</v>
      </c>
      <c r="BU12" s="262">
        <v>2784000</v>
      </c>
      <c r="BV12" s="256">
        <f>SUM(N12+O12+P12+Q12+R12+X12+AD12+AJ12+AP12+AV12+BB12+BH12)*BT12</f>
        <v>0</v>
      </c>
      <c r="BW12" s="1431">
        <f t="shared" ref="BW12:BW14" si="43">BV12*1.12</f>
        <v>0</v>
      </c>
      <c r="BX12" s="84" t="s">
        <v>48</v>
      </c>
      <c r="BY12" s="64">
        <v>2013</v>
      </c>
      <c r="BZ12" s="581" t="s">
        <v>1100</v>
      </c>
      <c r="CA12" s="529">
        <f t="shared" ref="CA12:CA26" si="44">BW12*H12</f>
        <v>0</v>
      </c>
      <c r="CB12" s="85">
        <v>4971428.5714285709</v>
      </c>
      <c r="CC12" s="83">
        <v>5568000</v>
      </c>
      <c r="CD12" s="88"/>
      <c r="CE12" s="26">
        <f t="shared" ref="CE12:CE26" si="45">BV12-CB12</f>
        <v>-4971428.5714285709</v>
      </c>
      <c r="CF12" s="27">
        <f t="shared" ref="CF12:CF26" si="46">BW12-CC12</f>
        <v>-5568000</v>
      </c>
      <c r="CG12" s="738">
        <f t="shared" ref="CG12:CG26" si="47">CA12-CC12</f>
        <v>-5568000</v>
      </c>
      <c r="CH12" s="162" t="s">
        <v>371</v>
      </c>
      <c r="CI12" s="165"/>
      <c r="CJ12" s="192" t="s">
        <v>25</v>
      </c>
      <c r="CK12" s="175" t="s">
        <v>71</v>
      </c>
      <c r="CL12" s="175" t="s">
        <v>1032</v>
      </c>
      <c r="CM12" s="178" t="s">
        <v>1031</v>
      </c>
      <c r="CN12" s="175" t="s">
        <v>349</v>
      </c>
      <c r="CO12" s="176" t="str">
        <f t="shared" si="14"/>
        <v>Секции АВО</v>
      </c>
      <c r="CP12" s="175" t="str">
        <f t="shared" si="14"/>
        <v>АВЗ-20-1,6-Б1/6-1-6</v>
      </c>
      <c r="CQ12" s="87" t="str">
        <f>M12</f>
        <v>штука</v>
      </c>
      <c r="CR12" s="455">
        <f>R12</f>
        <v>0</v>
      </c>
      <c r="CS12" s="455"/>
      <c r="CT12" s="455"/>
      <c r="CU12" s="455"/>
      <c r="CV12" s="455"/>
      <c r="CW12" s="455"/>
      <c r="CX12" s="455"/>
      <c r="CY12" s="455"/>
      <c r="CZ12" s="455">
        <f>R12+X12+AD12+AJ12+AP12+Q12+P12+O12+N12+AV12+BB12+BH12</f>
        <v>0</v>
      </c>
      <c r="DA12" s="456">
        <v>4206036</v>
      </c>
      <c r="DB12" s="456">
        <f>CR12*DA12</f>
        <v>0</v>
      </c>
      <c r="DC12" s="456"/>
      <c r="DD12" s="456"/>
      <c r="DE12" s="456"/>
      <c r="DF12" s="456"/>
      <c r="DG12" s="456"/>
      <c r="DH12" s="456"/>
      <c r="DI12" s="456"/>
      <c r="DJ12" s="456"/>
      <c r="DK12" s="456">
        <f>DA12*CZ12</f>
        <v>0</v>
      </c>
      <c r="DL12" s="501"/>
      <c r="DM12" s="740">
        <f>DB12</f>
        <v>0</v>
      </c>
      <c r="DN12" s="653">
        <f>DM12/1.12</f>
        <v>0</v>
      </c>
      <c r="DO12" s="740">
        <f>DC12</f>
        <v>0</v>
      </c>
      <c r="DP12" s="653">
        <f>DO12/1.12</f>
        <v>0</v>
      </c>
      <c r="DQ12" s="1048"/>
      <c r="DR12" s="653"/>
      <c r="DS12" s="740"/>
      <c r="DT12" s="653"/>
      <c r="DU12" s="740"/>
      <c r="DV12" s="458"/>
      <c r="DW12" s="744"/>
      <c r="DX12" s="653"/>
      <c r="DY12" s="953"/>
      <c r="DZ12" s="744"/>
      <c r="EA12" s="740">
        <f t="shared" si="15"/>
        <v>0</v>
      </c>
      <c r="EB12" s="458">
        <f t="shared" si="16"/>
        <v>0</v>
      </c>
      <c r="EC12" s="744"/>
      <c r="ED12" s="701"/>
      <c r="EE12" s="459">
        <f>DK12</f>
        <v>0</v>
      </c>
      <c r="EF12" s="501">
        <f>EE12/1.12</f>
        <v>0</v>
      </c>
      <c r="EG12" s="461">
        <f>BV12-DN12</f>
        <v>0</v>
      </c>
      <c r="EH12" s="257">
        <f>BW12-DM12</f>
        <v>0</v>
      </c>
      <c r="EI12" s="460">
        <f t="shared" si="17"/>
        <v>0</v>
      </c>
      <c r="EJ12" s="538">
        <f t="shared" si="18"/>
        <v>0</v>
      </c>
      <c r="EK12" s="677">
        <f t="shared" si="19"/>
        <v>0</v>
      </c>
      <c r="EL12" s="257">
        <f t="shared" si="20"/>
        <v>0</v>
      </c>
      <c r="EM12" s="649">
        <f t="shared" si="21"/>
        <v>0</v>
      </c>
      <c r="EN12" s="538">
        <f t="shared" si="22"/>
        <v>0</v>
      </c>
      <c r="EO12" s="677">
        <f t="shared" si="23"/>
        <v>0</v>
      </c>
      <c r="EP12" s="257">
        <f t="shared" si="24"/>
        <v>0</v>
      </c>
      <c r="EQ12" s="649">
        <f t="shared" si="25"/>
        <v>0</v>
      </c>
      <c r="ER12" s="538">
        <f t="shared" si="26"/>
        <v>0</v>
      </c>
      <c r="ES12" s="677">
        <f t="shared" si="27"/>
        <v>0</v>
      </c>
      <c r="ET12" s="538">
        <f t="shared" si="28"/>
        <v>0</v>
      </c>
      <c r="EU12" s="462">
        <f t="shared" si="29"/>
        <v>0</v>
      </c>
      <c r="EV12" s="263">
        <f t="shared" si="30"/>
        <v>0</v>
      </c>
      <c r="EW12" s="462">
        <f t="shared" si="31"/>
        <v>0</v>
      </c>
      <c r="EX12" s="263">
        <f t="shared" si="32"/>
        <v>0</v>
      </c>
      <c r="EY12" s="472">
        <f t="shared" si="33"/>
        <v>0</v>
      </c>
      <c r="EZ12" s="263">
        <f t="shared" si="34"/>
        <v>0</v>
      </c>
    </row>
    <row r="13" spans="1:157" ht="18" hidden="1" customHeight="1" outlineLevel="1" x14ac:dyDescent="0.2">
      <c r="A13" s="5" t="s">
        <v>222</v>
      </c>
      <c r="B13" s="76" t="s">
        <v>21</v>
      </c>
      <c r="C13" s="77" t="s">
        <v>72</v>
      </c>
      <c r="D13" s="77" t="s">
        <v>71</v>
      </c>
      <c r="E13" s="76" t="s">
        <v>174</v>
      </c>
      <c r="F13" s="76"/>
      <c r="G13" s="78" t="s">
        <v>25</v>
      </c>
      <c r="H13" s="79">
        <v>0.3</v>
      </c>
      <c r="I13" s="64" t="s">
        <v>344</v>
      </c>
      <c r="J13" s="80" t="s">
        <v>45</v>
      </c>
      <c r="K13" s="81" t="s">
        <v>152</v>
      </c>
      <c r="L13" s="76" t="s">
        <v>46</v>
      </c>
      <c r="M13" s="10" t="s">
        <v>65</v>
      </c>
      <c r="N13" s="82"/>
      <c r="O13" s="82"/>
      <c r="P13" s="82"/>
      <c r="Q13" s="245"/>
      <c r="R13" s="260"/>
      <c r="S13" s="262">
        <v>3100000</v>
      </c>
      <c r="T13" s="262">
        <v>3472000.0000000005</v>
      </c>
      <c r="U13" s="256">
        <f t="shared" si="35"/>
        <v>0</v>
      </c>
      <c r="V13" s="257">
        <f t="shared" si="36"/>
        <v>0</v>
      </c>
      <c r="W13" s="257">
        <f t="shared" si="11"/>
        <v>0</v>
      </c>
      <c r="X13" s="399"/>
      <c r="Y13" s="399"/>
      <c r="Z13" s="399"/>
      <c r="AA13" s="399">
        <f t="shared" si="37"/>
        <v>0</v>
      </c>
      <c r="AB13" s="399">
        <f t="shared" si="38"/>
        <v>0</v>
      </c>
      <c r="AC13" s="399">
        <f t="shared" ref="AC13:AC26" si="48">AB13*H13</f>
        <v>0</v>
      </c>
      <c r="AD13" s="260"/>
      <c r="AE13" s="260"/>
      <c r="AF13" s="260"/>
      <c r="AG13" s="260">
        <v>0</v>
      </c>
      <c r="AH13" s="260">
        <v>0</v>
      </c>
      <c r="AI13" s="260">
        <f t="shared" ref="AI13:AI26" si="49">AH13*H13</f>
        <v>0</v>
      </c>
      <c r="AJ13" s="260"/>
      <c r="AK13" s="260"/>
      <c r="AL13" s="260"/>
      <c r="AM13" s="260">
        <v>0</v>
      </c>
      <c r="AN13" s="260">
        <v>0</v>
      </c>
      <c r="AO13" s="396">
        <f t="shared" si="12"/>
        <v>0</v>
      </c>
      <c r="AP13" s="260"/>
      <c r="AQ13" s="260"/>
      <c r="AR13" s="260"/>
      <c r="AS13" s="396">
        <v>0</v>
      </c>
      <c r="AT13" s="396">
        <v>0</v>
      </c>
      <c r="AU13" s="396">
        <f t="shared" si="13"/>
        <v>0</v>
      </c>
      <c r="AV13" s="400"/>
      <c r="AW13" s="400"/>
      <c r="AX13" s="400"/>
      <c r="AY13" s="397">
        <v>0</v>
      </c>
      <c r="AZ13" s="397">
        <v>0</v>
      </c>
      <c r="BA13" s="397">
        <f t="shared" si="39"/>
        <v>0</v>
      </c>
      <c r="BB13" s="400"/>
      <c r="BC13" s="400"/>
      <c r="BD13" s="400"/>
      <c r="BE13" s="397">
        <v>0</v>
      </c>
      <c r="BF13" s="397">
        <v>0</v>
      </c>
      <c r="BG13" s="397">
        <f t="shared" si="40"/>
        <v>0</v>
      </c>
      <c r="BH13" s="400"/>
      <c r="BI13" s="400"/>
      <c r="BJ13" s="400"/>
      <c r="BK13" s="397">
        <v>0</v>
      </c>
      <c r="BL13" s="397">
        <v>0</v>
      </c>
      <c r="BM13" s="397">
        <f t="shared" si="41"/>
        <v>0</v>
      </c>
      <c r="BN13" s="400"/>
      <c r="BO13" s="400"/>
      <c r="BP13" s="400"/>
      <c r="BQ13" s="397">
        <v>0</v>
      </c>
      <c r="BR13" s="397">
        <v>0</v>
      </c>
      <c r="BS13" s="397">
        <f t="shared" si="42"/>
        <v>0</v>
      </c>
      <c r="BT13" s="262">
        <v>3100000</v>
      </c>
      <c r="BU13" s="262">
        <v>3472000.0000000005</v>
      </c>
      <c r="BV13" s="256">
        <f>SUM(N13+O13+P13+Q13+R13+X13+AD13+AJ13+AP13+AV13+BB13+BH13)*BT13</f>
        <v>0</v>
      </c>
      <c r="BW13" s="1431">
        <f t="shared" si="43"/>
        <v>0</v>
      </c>
      <c r="BX13" s="84" t="s">
        <v>48</v>
      </c>
      <c r="BY13" s="64">
        <v>2013</v>
      </c>
      <c r="BZ13" s="581" t="s">
        <v>1100</v>
      </c>
      <c r="CA13" s="529">
        <f t="shared" si="44"/>
        <v>0</v>
      </c>
      <c r="CB13" s="85">
        <v>3100000</v>
      </c>
      <c r="CC13" s="83">
        <v>3472000.0000000005</v>
      </c>
      <c r="CD13" s="88"/>
      <c r="CE13" s="26">
        <f t="shared" si="45"/>
        <v>-3100000</v>
      </c>
      <c r="CF13" s="27">
        <f t="shared" si="46"/>
        <v>-3472000.0000000005</v>
      </c>
      <c r="CG13" s="738">
        <f t="shared" si="47"/>
        <v>-3472000.0000000005</v>
      </c>
      <c r="CH13" s="162" t="s">
        <v>371</v>
      </c>
      <c r="CI13" s="165"/>
      <c r="CJ13" s="192" t="s">
        <v>25</v>
      </c>
      <c r="CK13" s="175" t="s">
        <v>71</v>
      </c>
      <c r="CL13" s="175" t="s">
        <v>1032</v>
      </c>
      <c r="CM13" s="178" t="s">
        <v>1031</v>
      </c>
      <c r="CN13" s="175" t="s">
        <v>349</v>
      </c>
      <c r="CO13" s="176" t="str">
        <f t="shared" si="14"/>
        <v>Секции АВО</v>
      </c>
      <c r="CP13" s="175" t="str">
        <f t="shared" si="14"/>
        <v>АВЗ-14,6-Ж-16-Б1/8-1-6</v>
      </c>
      <c r="CQ13" s="87" t="str">
        <f>M13</f>
        <v>штука</v>
      </c>
      <c r="CR13" s="455">
        <f>R13</f>
        <v>0</v>
      </c>
      <c r="CS13" s="455"/>
      <c r="CT13" s="455"/>
      <c r="CU13" s="455"/>
      <c r="CV13" s="455"/>
      <c r="CW13" s="455"/>
      <c r="CX13" s="455"/>
      <c r="CY13" s="455"/>
      <c r="CZ13" s="455">
        <f>R13+X13+AD13+AJ13+AP13+Q13+P13+O13+N13+AV13+BB13+BH13</f>
        <v>0</v>
      </c>
      <c r="DA13" s="456">
        <v>3472000</v>
      </c>
      <c r="DB13" s="456">
        <f>CR13*DA13</f>
        <v>0</v>
      </c>
      <c r="DC13" s="456"/>
      <c r="DD13" s="456"/>
      <c r="DE13" s="456"/>
      <c r="DF13" s="456"/>
      <c r="DG13" s="456"/>
      <c r="DH13" s="456"/>
      <c r="DI13" s="456"/>
      <c r="DJ13" s="456"/>
      <c r="DK13" s="456">
        <f>DA13*CZ13</f>
        <v>0</v>
      </c>
      <c r="DL13" s="501"/>
      <c r="DM13" s="740">
        <f>DB13</f>
        <v>0</v>
      </c>
      <c r="DN13" s="653">
        <f>DM13/1.12</f>
        <v>0</v>
      </c>
      <c r="DO13" s="740">
        <f>DC13</f>
        <v>0</v>
      </c>
      <c r="DP13" s="653">
        <f>DO13/1.12</f>
        <v>0</v>
      </c>
      <c r="DQ13" s="1048"/>
      <c r="DR13" s="653"/>
      <c r="DS13" s="740"/>
      <c r="DT13" s="653"/>
      <c r="DU13" s="740"/>
      <c r="DV13" s="458"/>
      <c r="DW13" s="744"/>
      <c r="DX13" s="653"/>
      <c r="DY13" s="953"/>
      <c r="DZ13" s="744"/>
      <c r="EA13" s="740">
        <f t="shared" si="15"/>
        <v>0</v>
      </c>
      <c r="EB13" s="458">
        <f t="shared" si="16"/>
        <v>0</v>
      </c>
      <c r="EC13" s="744"/>
      <c r="ED13" s="701"/>
      <c r="EE13" s="459">
        <f>DK13</f>
        <v>0</v>
      </c>
      <c r="EF13" s="501">
        <f>EE13/1.12</f>
        <v>0</v>
      </c>
      <c r="EG13" s="461">
        <f t="shared" ref="EG13:EG26" si="50">U13-DN13</f>
        <v>0</v>
      </c>
      <c r="EH13" s="257">
        <f t="shared" ref="EH13:EH26" si="51">V13-DM13</f>
        <v>0</v>
      </c>
      <c r="EI13" s="460">
        <f t="shared" si="17"/>
        <v>0</v>
      </c>
      <c r="EJ13" s="538">
        <f t="shared" si="18"/>
        <v>0</v>
      </c>
      <c r="EK13" s="677">
        <f t="shared" si="19"/>
        <v>0</v>
      </c>
      <c r="EL13" s="257">
        <f t="shared" si="20"/>
        <v>0</v>
      </c>
      <c r="EM13" s="649">
        <f t="shared" si="21"/>
        <v>0</v>
      </c>
      <c r="EN13" s="538">
        <f t="shared" si="22"/>
        <v>0</v>
      </c>
      <c r="EO13" s="677">
        <f t="shared" si="23"/>
        <v>0</v>
      </c>
      <c r="EP13" s="257">
        <f t="shared" si="24"/>
        <v>0</v>
      </c>
      <c r="EQ13" s="649">
        <f t="shared" si="25"/>
        <v>0</v>
      </c>
      <c r="ER13" s="538">
        <f t="shared" si="26"/>
        <v>0</v>
      </c>
      <c r="ES13" s="677">
        <f t="shared" si="27"/>
        <v>0</v>
      </c>
      <c r="ET13" s="538">
        <f t="shared" si="28"/>
        <v>0</v>
      </c>
      <c r="EU13" s="462">
        <f t="shared" si="29"/>
        <v>0</v>
      </c>
      <c r="EV13" s="263">
        <f t="shared" si="30"/>
        <v>0</v>
      </c>
      <c r="EW13" s="462">
        <f t="shared" si="31"/>
        <v>0</v>
      </c>
      <c r="EX13" s="263">
        <f t="shared" si="32"/>
        <v>0</v>
      </c>
      <c r="EY13" s="472">
        <f t="shared" si="33"/>
        <v>0</v>
      </c>
      <c r="EZ13" s="263">
        <f t="shared" si="34"/>
        <v>0</v>
      </c>
    </row>
    <row r="14" spans="1:157" ht="18" hidden="1" customHeight="1" outlineLevel="1" x14ac:dyDescent="0.2">
      <c r="A14" s="5" t="s">
        <v>223</v>
      </c>
      <c r="B14" s="76" t="s">
        <v>21</v>
      </c>
      <c r="C14" s="77" t="s">
        <v>72</v>
      </c>
      <c r="D14" s="77" t="s">
        <v>71</v>
      </c>
      <c r="E14" s="76" t="s">
        <v>175</v>
      </c>
      <c r="F14" s="76" t="s">
        <v>171</v>
      </c>
      <c r="G14" s="78" t="s">
        <v>25</v>
      </c>
      <c r="H14" s="79">
        <v>0.3</v>
      </c>
      <c r="I14" s="64" t="s">
        <v>344</v>
      </c>
      <c r="J14" s="80" t="s">
        <v>45</v>
      </c>
      <c r="K14" s="81" t="s">
        <v>152</v>
      </c>
      <c r="L14" s="76" t="s">
        <v>46</v>
      </c>
      <c r="M14" s="10" t="s">
        <v>65</v>
      </c>
      <c r="N14" s="82"/>
      <c r="O14" s="82"/>
      <c r="P14" s="82"/>
      <c r="Q14" s="245"/>
      <c r="R14" s="260"/>
      <c r="S14" s="262">
        <v>4250000</v>
      </c>
      <c r="T14" s="262">
        <v>4760000</v>
      </c>
      <c r="U14" s="256">
        <f t="shared" si="35"/>
        <v>0</v>
      </c>
      <c r="V14" s="257">
        <f t="shared" si="36"/>
        <v>0</v>
      </c>
      <c r="W14" s="257">
        <f t="shared" si="11"/>
        <v>0</v>
      </c>
      <c r="X14" s="399"/>
      <c r="Y14" s="399"/>
      <c r="Z14" s="399"/>
      <c r="AA14" s="399">
        <f t="shared" si="37"/>
        <v>0</v>
      </c>
      <c r="AB14" s="399">
        <f t="shared" si="38"/>
        <v>0</v>
      </c>
      <c r="AC14" s="399">
        <f t="shared" si="48"/>
        <v>0</v>
      </c>
      <c r="AD14" s="260"/>
      <c r="AE14" s="260"/>
      <c r="AF14" s="260"/>
      <c r="AG14" s="260">
        <v>0</v>
      </c>
      <c r="AH14" s="260">
        <v>0</v>
      </c>
      <c r="AI14" s="260">
        <f t="shared" si="49"/>
        <v>0</v>
      </c>
      <c r="AJ14" s="260"/>
      <c r="AK14" s="260"/>
      <c r="AL14" s="260"/>
      <c r="AM14" s="260">
        <v>0</v>
      </c>
      <c r="AN14" s="260">
        <v>0</v>
      </c>
      <c r="AO14" s="396">
        <f t="shared" si="12"/>
        <v>0</v>
      </c>
      <c r="AP14" s="260"/>
      <c r="AQ14" s="260"/>
      <c r="AR14" s="260"/>
      <c r="AS14" s="396">
        <v>0</v>
      </c>
      <c r="AT14" s="396">
        <v>0</v>
      </c>
      <c r="AU14" s="396">
        <f t="shared" si="13"/>
        <v>0</v>
      </c>
      <c r="AV14" s="400"/>
      <c r="AW14" s="400"/>
      <c r="AX14" s="400"/>
      <c r="AY14" s="397">
        <v>0</v>
      </c>
      <c r="AZ14" s="397">
        <v>0</v>
      </c>
      <c r="BA14" s="397">
        <f t="shared" si="39"/>
        <v>0</v>
      </c>
      <c r="BB14" s="400"/>
      <c r="BC14" s="400"/>
      <c r="BD14" s="400"/>
      <c r="BE14" s="397">
        <v>0</v>
      </c>
      <c r="BF14" s="397">
        <v>0</v>
      </c>
      <c r="BG14" s="397">
        <f t="shared" si="40"/>
        <v>0</v>
      </c>
      <c r="BH14" s="400"/>
      <c r="BI14" s="400"/>
      <c r="BJ14" s="400"/>
      <c r="BK14" s="397">
        <v>0</v>
      </c>
      <c r="BL14" s="397">
        <v>0</v>
      </c>
      <c r="BM14" s="397">
        <f t="shared" si="41"/>
        <v>0</v>
      </c>
      <c r="BN14" s="400"/>
      <c r="BO14" s="400"/>
      <c r="BP14" s="400"/>
      <c r="BQ14" s="397">
        <v>0</v>
      </c>
      <c r="BR14" s="397">
        <v>0</v>
      </c>
      <c r="BS14" s="397">
        <f t="shared" si="42"/>
        <v>0</v>
      </c>
      <c r="BT14" s="262">
        <v>4250000</v>
      </c>
      <c r="BU14" s="262">
        <v>4760000</v>
      </c>
      <c r="BV14" s="256">
        <f>SUM(N14+O14+P14+Q14+R14+X14+AD14+AJ14+AP14+AV14+BB14+BH14)*BT14</f>
        <v>0</v>
      </c>
      <c r="BW14" s="1431">
        <f t="shared" si="43"/>
        <v>0</v>
      </c>
      <c r="BX14" s="84" t="s">
        <v>48</v>
      </c>
      <c r="BY14" s="64">
        <v>2013</v>
      </c>
      <c r="BZ14" s="581" t="s">
        <v>1100</v>
      </c>
      <c r="CA14" s="529">
        <f t="shared" si="44"/>
        <v>0</v>
      </c>
      <c r="CB14" s="85">
        <v>8500000</v>
      </c>
      <c r="CC14" s="83">
        <v>9520000</v>
      </c>
      <c r="CD14" s="88"/>
      <c r="CE14" s="26">
        <f t="shared" si="45"/>
        <v>-8500000</v>
      </c>
      <c r="CF14" s="27">
        <f t="shared" si="46"/>
        <v>-9520000</v>
      </c>
      <c r="CG14" s="738">
        <f t="shared" si="47"/>
        <v>-9520000</v>
      </c>
      <c r="CH14" s="162" t="s">
        <v>371</v>
      </c>
      <c r="CI14" s="165"/>
      <c r="CJ14" s="192" t="s">
        <v>25</v>
      </c>
      <c r="CK14" s="175" t="s">
        <v>71</v>
      </c>
      <c r="CL14" s="175" t="s">
        <v>1032</v>
      </c>
      <c r="CM14" s="178" t="s">
        <v>1031</v>
      </c>
      <c r="CN14" s="175" t="s">
        <v>349</v>
      </c>
      <c r="CO14" s="176" t="str">
        <f t="shared" si="14"/>
        <v>Секции АВО</v>
      </c>
      <c r="CP14" s="175" t="str">
        <f t="shared" si="14"/>
        <v>АВЗ-14,6-64-Б2/8-2-6</v>
      </c>
      <c r="CQ14" s="87" t="str">
        <f>M14</f>
        <v>штука</v>
      </c>
      <c r="CR14" s="455">
        <f>R14</f>
        <v>0</v>
      </c>
      <c r="CS14" s="455"/>
      <c r="CT14" s="455"/>
      <c r="CU14" s="455"/>
      <c r="CV14" s="455"/>
      <c r="CW14" s="455"/>
      <c r="CX14" s="455"/>
      <c r="CY14" s="455"/>
      <c r="CZ14" s="455">
        <f>R14+X14+AD14+AJ14+AP14+Q14+P14+O14+N14+AV14+BB14+BH14</f>
        <v>0</v>
      </c>
      <c r="DA14" s="456">
        <v>4760000</v>
      </c>
      <c r="DB14" s="456">
        <f>CR14*DA14</f>
        <v>0</v>
      </c>
      <c r="DC14" s="456"/>
      <c r="DD14" s="456"/>
      <c r="DE14" s="456"/>
      <c r="DF14" s="456"/>
      <c r="DG14" s="456"/>
      <c r="DH14" s="456"/>
      <c r="DI14" s="456"/>
      <c r="DJ14" s="456"/>
      <c r="DK14" s="456">
        <f>DA14*CZ14</f>
        <v>0</v>
      </c>
      <c r="DL14" s="501"/>
      <c r="DM14" s="740">
        <f>DB14</f>
        <v>0</v>
      </c>
      <c r="DN14" s="653">
        <f>DM14/1.12</f>
        <v>0</v>
      </c>
      <c r="DO14" s="740">
        <f>DC14</f>
        <v>0</v>
      </c>
      <c r="DP14" s="653">
        <f>DO14/1.12</f>
        <v>0</v>
      </c>
      <c r="DQ14" s="1048"/>
      <c r="DR14" s="653"/>
      <c r="DS14" s="740"/>
      <c r="DT14" s="653"/>
      <c r="DU14" s="740"/>
      <c r="DV14" s="458"/>
      <c r="DW14" s="744"/>
      <c r="DX14" s="653"/>
      <c r="DY14" s="953"/>
      <c r="DZ14" s="744"/>
      <c r="EA14" s="740">
        <f t="shared" si="15"/>
        <v>0</v>
      </c>
      <c r="EB14" s="458">
        <f t="shared" si="16"/>
        <v>0</v>
      </c>
      <c r="EC14" s="744"/>
      <c r="ED14" s="701"/>
      <c r="EE14" s="459">
        <f>DK14</f>
        <v>0</v>
      </c>
      <c r="EF14" s="501">
        <f>EE14/1.12</f>
        <v>0</v>
      </c>
      <c r="EG14" s="461">
        <f t="shared" si="50"/>
        <v>0</v>
      </c>
      <c r="EH14" s="257">
        <f t="shared" si="51"/>
        <v>0</v>
      </c>
      <c r="EI14" s="460">
        <f t="shared" si="17"/>
        <v>0</v>
      </c>
      <c r="EJ14" s="538">
        <f t="shared" si="18"/>
        <v>0</v>
      </c>
      <c r="EK14" s="677">
        <f t="shared" si="19"/>
        <v>0</v>
      </c>
      <c r="EL14" s="257">
        <f t="shared" si="20"/>
        <v>0</v>
      </c>
      <c r="EM14" s="649">
        <f t="shared" si="21"/>
        <v>0</v>
      </c>
      <c r="EN14" s="538">
        <f t="shared" si="22"/>
        <v>0</v>
      </c>
      <c r="EO14" s="677">
        <f t="shared" si="23"/>
        <v>0</v>
      </c>
      <c r="EP14" s="257">
        <f t="shared" si="24"/>
        <v>0</v>
      </c>
      <c r="EQ14" s="649">
        <f t="shared" si="25"/>
        <v>0</v>
      </c>
      <c r="ER14" s="538">
        <f t="shared" si="26"/>
        <v>0</v>
      </c>
      <c r="ES14" s="677">
        <f t="shared" si="27"/>
        <v>0</v>
      </c>
      <c r="ET14" s="538">
        <f t="shared" si="28"/>
        <v>0</v>
      </c>
      <c r="EU14" s="462">
        <f t="shared" si="29"/>
        <v>0</v>
      </c>
      <c r="EV14" s="263">
        <f t="shared" si="30"/>
        <v>0</v>
      </c>
      <c r="EW14" s="462">
        <f t="shared" si="31"/>
        <v>0</v>
      </c>
      <c r="EX14" s="263">
        <f t="shared" si="32"/>
        <v>0</v>
      </c>
      <c r="EY14" s="472">
        <f t="shared" si="33"/>
        <v>0</v>
      </c>
      <c r="EZ14" s="263">
        <f t="shared" si="34"/>
        <v>0</v>
      </c>
    </row>
    <row r="15" spans="1:157" ht="18.75" hidden="1" customHeight="1" outlineLevel="1" x14ac:dyDescent="0.2">
      <c r="A15" s="5" t="s">
        <v>597</v>
      </c>
      <c r="B15" s="76" t="s">
        <v>21</v>
      </c>
      <c r="C15" s="77" t="s">
        <v>333</v>
      </c>
      <c r="D15" s="77" t="s">
        <v>71</v>
      </c>
      <c r="E15" s="76" t="s">
        <v>334</v>
      </c>
      <c r="F15" s="76" t="s">
        <v>335</v>
      </c>
      <c r="G15" s="78" t="s">
        <v>25</v>
      </c>
      <c r="H15" s="79">
        <v>0.3</v>
      </c>
      <c r="I15" s="64" t="s">
        <v>344</v>
      </c>
      <c r="J15" s="80" t="s">
        <v>496</v>
      </c>
      <c r="K15" s="81" t="s">
        <v>152</v>
      </c>
      <c r="L15" s="76" t="s">
        <v>46</v>
      </c>
      <c r="M15" s="10" t="s">
        <v>65</v>
      </c>
      <c r="N15" s="82"/>
      <c r="O15" s="82"/>
      <c r="P15" s="82"/>
      <c r="Q15" s="245">
        <v>1</v>
      </c>
      <c r="R15" s="260"/>
      <c r="S15" s="262"/>
      <c r="T15" s="262"/>
      <c r="U15" s="256">
        <f t="shared" si="35"/>
        <v>0</v>
      </c>
      <c r="V15" s="257">
        <f t="shared" si="36"/>
        <v>0</v>
      </c>
      <c r="W15" s="257">
        <f t="shared" si="11"/>
        <v>0</v>
      </c>
      <c r="X15" s="399"/>
      <c r="Y15" s="399"/>
      <c r="Z15" s="399"/>
      <c r="AA15" s="399">
        <f t="shared" si="37"/>
        <v>0</v>
      </c>
      <c r="AB15" s="399">
        <f t="shared" si="38"/>
        <v>0</v>
      </c>
      <c r="AC15" s="399">
        <f t="shared" si="48"/>
        <v>0</v>
      </c>
      <c r="AD15" s="260"/>
      <c r="AE15" s="260"/>
      <c r="AF15" s="260"/>
      <c r="AG15" s="260">
        <v>0</v>
      </c>
      <c r="AH15" s="260">
        <v>0</v>
      </c>
      <c r="AI15" s="260">
        <f t="shared" si="49"/>
        <v>0</v>
      </c>
      <c r="AJ15" s="260"/>
      <c r="AK15" s="260"/>
      <c r="AL15" s="260"/>
      <c r="AM15" s="260">
        <v>0</v>
      </c>
      <c r="AN15" s="260">
        <v>0</v>
      </c>
      <c r="AO15" s="396">
        <f t="shared" si="12"/>
        <v>0</v>
      </c>
      <c r="AP15" s="260"/>
      <c r="AQ15" s="260"/>
      <c r="AR15" s="260"/>
      <c r="AS15" s="396">
        <v>0</v>
      </c>
      <c r="AT15" s="396">
        <v>0</v>
      </c>
      <c r="AU15" s="396">
        <f t="shared" si="13"/>
        <v>0</v>
      </c>
      <c r="AV15" s="400"/>
      <c r="AW15" s="400"/>
      <c r="AX15" s="400"/>
      <c r="AY15" s="397">
        <v>0</v>
      </c>
      <c r="AZ15" s="397">
        <v>0</v>
      </c>
      <c r="BA15" s="397">
        <f t="shared" si="39"/>
        <v>0</v>
      </c>
      <c r="BB15" s="400"/>
      <c r="BC15" s="400"/>
      <c r="BD15" s="400"/>
      <c r="BE15" s="397">
        <v>0</v>
      </c>
      <c r="BF15" s="397">
        <v>0</v>
      </c>
      <c r="BG15" s="397">
        <f t="shared" si="40"/>
        <v>0</v>
      </c>
      <c r="BH15" s="400"/>
      <c r="BI15" s="400"/>
      <c r="BJ15" s="400"/>
      <c r="BK15" s="397">
        <v>0</v>
      </c>
      <c r="BL15" s="397">
        <v>0</v>
      </c>
      <c r="BM15" s="397">
        <f t="shared" si="41"/>
        <v>0</v>
      </c>
      <c r="BN15" s="400"/>
      <c r="BO15" s="400"/>
      <c r="BP15" s="400"/>
      <c r="BQ15" s="397">
        <v>0</v>
      </c>
      <c r="BR15" s="397">
        <v>0</v>
      </c>
      <c r="BS15" s="397">
        <f t="shared" si="42"/>
        <v>0</v>
      </c>
      <c r="BT15" s="262">
        <v>7019224.1071428563</v>
      </c>
      <c r="BU15" s="262">
        <f t="shared" ref="BU15:BU25" si="52">BT15*1.12</f>
        <v>7861531</v>
      </c>
      <c r="BV15" s="256">
        <v>0</v>
      </c>
      <c r="BW15" s="1431">
        <v>0</v>
      </c>
      <c r="BX15" s="84" t="s">
        <v>48</v>
      </c>
      <c r="BY15" s="76">
        <v>2010</v>
      </c>
      <c r="BZ15" s="581" t="s">
        <v>1106</v>
      </c>
      <c r="CA15" s="529">
        <f t="shared" si="44"/>
        <v>0</v>
      </c>
      <c r="CB15" s="85"/>
      <c r="CC15" s="83"/>
      <c r="CD15" s="88"/>
      <c r="CE15" s="26">
        <f t="shared" si="45"/>
        <v>0</v>
      </c>
      <c r="CF15" s="27">
        <f t="shared" si="46"/>
        <v>0</v>
      </c>
      <c r="CG15" s="738">
        <f t="shared" si="47"/>
        <v>0</v>
      </c>
      <c r="CH15" s="164" t="s">
        <v>371</v>
      </c>
      <c r="CI15" s="165"/>
      <c r="CJ15" s="192" t="s">
        <v>25</v>
      </c>
      <c r="CK15" s="175" t="s">
        <v>71</v>
      </c>
      <c r="CL15" s="175" t="s">
        <v>1032</v>
      </c>
      <c r="CM15" s="178" t="s">
        <v>1031</v>
      </c>
      <c r="CN15" s="175" t="s">
        <v>349</v>
      </c>
      <c r="CO15" s="176" t="str">
        <f t="shared" si="14"/>
        <v>Секции АВО</v>
      </c>
      <c r="CP15" s="175" t="str">
        <f t="shared" si="14"/>
        <v>АВГ-9-16-Б5/6-2-6</v>
      </c>
      <c r="CQ15" s="87" t="str">
        <f>M15</f>
        <v>штука</v>
      </c>
      <c r="CR15" s="455">
        <v>0</v>
      </c>
      <c r="CS15" s="455"/>
      <c r="CT15" s="455"/>
      <c r="CU15" s="455"/>
      <c r="CV15" s="455"/>
      <c r="CW15" s="455"/>
      <c r="CX15" s="455"/>
      <c r="CY15" s="455"/>
      <c r="CZ15" s="455">
        <f>R15+X15+AD15+AJ15+AP15+Q15+P15+O15+N15+AV15+BB15+BH15</f>
        <v>1</v>
      </c>
      <c r="DA15" s="456">
        <v>7861531</v>
      </c>
      <c r="DB15" s="456">
        <f>CR15*DA15</f>
        <v>0</v>
      </c>
      <c r="DC15" s="456"/>
      <c r="DD15" s="456"/>
      <c r="DE15" s="456"/>
      <c r="DF15" s="456"/>
      <c r="DG15" s="456"/>
      <c r="DH15" s="456"/>
      <c r="DI15" s="456"/>
      <c r="DJ15" s="456"/>
      <c r="DK15" s="736">
        <f>DA15*CZ15</f>
        <v>7861531</v>
      </c>
      <c r="DL15" s="501"/>
      <c r="DM15" s="740">
        <f>DB15</f>
        <v>0</v>
      </c>
      <c r="DN15" s="653">
        <f>DM15/1.12</f>
        <v>0</v>
      </c>
      <c r="DO15" s="740">
        <f>DC15</f>
        <v>0</v>
      </c>
      <c r="DP15" s="653">
        <f>DO15/1.12</f>
        <v>0</v>
      </c>
      <c r="DQ15" s="1048"/>
      <c r="DR15" s="653"/>
      <c r="DS15" s="740"/>
      <c r="DT15" s="653"/>
      <c r="DU15" s="740"/>
      <c r="DV15" s="458"/>
      <c r="DW15" s="744"/>
      <c r="DX15" s="653"/>
      <c r="DY15" s="953"/>
      <c r="DZ15" s="744"/>
      <c r="EA15" s="740">
        <f t="shared" si="15"/>
        <v>0</v>
      </c>
      <c r="EB15" s="458">
        <f t="shared" si="16"/>
        <v>0</v>
      </c>
      <c r="EC15" s="744"/>
      <c r="ED15" s="701"/>
      <c r="EE15" s="459">
        <f>DK15</f>
        <v>7861531</v>
      </c>
      <c r="EF15" s="501">
        <f>EE15/1.12</f>
        <v>7019224.1071428563</v>
      </c>
      <c r="EG15" s="461">
        <f t="shared" si="50"/>
        <v>0</v>
      </c>
      <c r="EH15" s="257">
        <f t="shared" si="51"/>
        <v>0</v>
      </c>
      <c r="EI15" s="460">
        <f t="shared" si="17"/>
        <v>0</v>
      </c>
      <c r="EJ15" s="538">
        <f t="shared" si="18"/>
        <v>0</v>
      </c>
      <c r="EK15" s="677">
        <f t="shared" si="19"/>
        <v>0</v>
      </c>
      <c r="EL15" s="257">
        <f t="shared" si="20"/>
        <v>0</v>
      </c>
      <c r="EM15" s="649">
        <f t="shared" si="21"/>
        <v>0</v>
      </c>
      <c r="EN15" s="538">
        <f t="shared" si="22"/>
        <v>0</v>
      </c>
      <c r="EO15" s="677">
        <f t="shared" si="23"/>
        <v>0</v>
      </c>
      <c r="EP15" s="257">
        <f t="shared" si="24"/>
        <v>0</v>
      </c>
      <c r="EQ15" s="649">
        <f t="shared" si="25"/>
        <v>0</v>
      </c>
      <c r="ER15" s="538">
        <f t="shared" si="26"/>
        <v>0</v>
      </c>
      <c r="ES15" s="677">
        <f t="shared" si="27"/>
        <v>0</v>
      </c>
      <c r="ET15" s="538">
        <f t="shared" si="28"/>
        <v>0</v>
      </c>
      <c r="EU15" s="462">
        <f t="shared" si="29"/>
        <v>0</v>
      </c>
      <c r="EV15" s="263">
        <f t="shared" si="30"/>
        <v>0</v>
      </c>
      <c r="EW15" s="462">
        <f t="shared" si="31"/>
        <v>0</v>
      </c>
      <c r="EX15" s="263">
        <f t="shared" si="32"/>
        <v>0</v>
      </c>
      <c r="EY15" s="472">
        <f t="shared" si="33"/>
        <v>-7019224.1071428563</v>
      </c>
      <c r="EZ15" s="263">
        <f t="shared" si="34"/>
        <v>-7861531</v>
      </c>
    </row>
    <row r="16" spans="1:157" ht="18" hidden="1" customHeight="1" outlineLevel="1" x14ac:dyDescent="0.2">
      <c r="A16" s="5" t="s">
        <v>781</v>
      </c>
      <c r="B16" s="76" t="s">
        <v>21</v>
      </c>
      <c r="C16" s="77" t="s">
        <v>64</v>
      </c>
      <c r="D16" s="77" t="s">
        <v>743</v>
      </c>
      <c r="E16" s="76" t="s">
        <v>744</v>
      </c>
      <c r="F16" s="76" t="s">
        <v>782</v>
      </c>
      <c r="G16" s="78" t="s">
        <v>25</v>
      </c>
      <c r="H16" s="79">
        <v>0.3</v>
      </c>
      <c r="I16" s="64" t="s">
        <v>344</v>
      </c>
      <c r="J16" s="80" t="s">
        <v>496</v>
      </c>
      <c r="K16" s="81" t="s">
        <v>152</v>
      </c>
      <c r="L16" s="76" t="s">
        <v>46</v>
      </c>
      <c r="M16" s="10" t="s">
        <v>65</v>
      </c>
      <c r="N16" s="82"/>
      <c r="O16" s="82"/>
      <c r="P16" s="82"/>
      <c r="Q16" s="245">
        <v>1</v>
      </c>
      <c r="R16" s="260"/>
      <c r="S16" s="262"/>
      <c r="T16" s="262"/>
      <c r="U16" s="256">
        <f t="shared" ref="U16" si="53">R16*S16</f>
        <v>0</v>
      </c>
      <c r="V16" s="257">
        <f t="shared" ref="V16" si="54">U16*1.12</f>
        <v>0</v>
      </c>
      <c r="W16" s="257">
        <f t="shared" si="11"/>
        <v>0</v>
      </c>
      <c r="X16" s="399"/>
      <c r="Y16" s="399"/>
      <c r="Z16" s="399"/>
      <c r="AA16" s="399">
        <f t="shared" si="37"/>
        <v>0</v>
      </c>
      <c r="AB16" s="399">
        <f t="shared" si="38"/>
        <v>0</v>
      </c>
      <c r="AC16" s="399">
        <f t="shared" si="48"/>
        <v>0</v>
      </c>
      <c r="AD16" s="260"/>
      <c r="AE16" s="260"/>
      <c r="AF16" s="260"/>
      <c r="AG16" s="260">
        <v>0</v>
      </c>
      <c r="AH16" s="260">
        <v>0</v>
      </c>
      <c r="AI16" s="260">
        <f t="shared" si="49"/>
        <v>0</v>
      </c>
      <c r="AJ16" s="260"/>
      <c r="AK16" s="260"/>
      <c r="AL16" s="260"/>
      <c r="AM16" s="260">
        <v>0</v>
      </c>
      <c r="AN16" s="260">
        <v>0</v>
      </c>
      <c r="AO16" s="396">
        <f t="shared" si="12"/>
        <v>0</v>
      </c>
      <c r="AP16" s="260"/>
      <c r="AQ16" s="260"/>
      <c r="AR16" s="260"/>
      <c r="AS16" s="396">
        <v>0</v>
      </c>
      <c r="AT16" s="396">
        <v>0</v>
      </c>
      <c r="AU16" s="396">
        <f t="shared" si="13"/>
        <v>0</v>
      </c>
      <c r="AV16" s="400"/>
      <c r="AW16" s="400"/>
      <c r="AX16" s="400"/>
      <c r="AY16" s="397">
        <v>0</v>
      </c>
      <c r="AZ16" s="397">
        <v>0</v>
      </c>
      <c r="BA16" s="397">
        <f t="shared" si="39"/>
        <v>0</v>
      </c>
      <c r="BB16" s="400"/>
      <c r="BC16" s="400"/>
      <c r="BD16" s="400"/>
      <c r="BE16" s="397">
        <v>0</v>
      </c>
      <c r="BF16" s="397">
        <v>0</v>
      </c>
      <c r="BG16" s="397">
        <f t="shared" si="40"/>
        <v>0</v>
      </c>
      <c r="BH16" s="400"/>
      <c r="BI16" s="400"/>
      <c r="BJ16" s="400"/>
      <c r="BK16" s="397">
        <v>0</v>
      </c>
      <c r="BL16" s="397">
        <v>0</v>
      </c>
      <c r="BM16" s="397">
        <f t="shared" si="41"/>
        <v>0</v>
      </c>
      <c r="BN16" s="400"/>
      <c r="BO16" s="400"/>
      <c r="BP16" s="400"/>
      <c r="BQ16" s="397">
        <v>0</v>
      </c>
      <c r="BR16" s="397">
        <v>0</v>
      </c>
      <c r="BS16" s="397">
        <f t="shared" si="42"/>
        <v>0</v>
      </c>
      <c r="BT16" s="262">
        <v>7019224.1071428563</v>
      </c>
      <c r="BU16" s="262">
        <f t="shared" ref="BU16" si="55">BT16*1.12</f>
        <v>7861531</v>
      </c>
      <c r="BV16" s="256">
        <f>SUM(N16+O16+P16+Q16+R16+X16+AD16+AJ16+AP16+AV16+BB16+BH16)*BT16</f>
        <v>7019224.1071428563</v>
      </c>
      <c r="BW16" s="256">
        <f t="shared" ref="BW16" si="56">BV16*1.12</f>
        <v>7861531</v>
      </c>
      <c r="BX16" s="84" t="s">
        <v>48</v>
      </c>
      <c r="BY16" s="76">
        <v>2010</v>
      </c>
      <c r="BZ16" s="564"/>
      <c r="CA16" s="529">
        <f t="shared" si="44"/>
        <v>2358459.2999999998</v>
      </c>
      <c r="CB16" s="85"/>
      <c r="CC16" s="83"/>
      <c r="CD16" s="88"/>
      <c r="CE16" s="26">
        <f t="shared" si="45"/>
        <v>7019224.1071428563</v>
      </c>
      <c r="CF16" s="27">
        <f t="shared" si="46"/>
        <v>7861531</v>
      </c>
      <c r="CG16" s="738">
        <f t="shared" si="47"/>
        <v>2358459.2999999998</v>
      </c>
      <c r="CH16" s="164" t="s">
        <v>805</v>
      </c>
      <c r="CI16" s="165"/>
      <c r="CJ16" s="192"/>
      <c r="CK16" s="175"/>
      <c r="CL16" s="175"/>
      <c r="CM16" s="178"/>
      <c r="CN16" s="175"/>
      <c r="CO16" s="176"/>
      <c r="CP16" s="175"/>
      <c r="CQ16" s="87"/>
      <c r="CR16" s="455"/>
      <c r="CS16" s="455"/>
      <c r="CT16" s="455"/>
      <c r="CU16" s="455"/>
      <c r="CV16" s="455"/>
      <c r="CW16" s="455"/>
      <c r="CX16" s="455"/>
      <c r="CY16" s="455"/>
      <c r="CZ16" s="455"/>
      <c r="DA16" s="456"/>
      <c r="DB16" s="456"/>
      <c r="DC16" s="456"/>
      <c r="DD16" s="456"/>
      <c r="DE16" s="456"/>
      <c r="DF16" s="456"/>
      <c r="DG16" s="456"/>
      <c r="DH16" s="456"/>
      <c r="DI16" s="456"/>
      <c r="DJ16" s="456"/>
      <c r="DK16" s="456"/>
      <c r="DL16" s="501"/>
      <c r="DM16" s="508"/>
      <c r="DN16" s="501"/>
      <c r="DO16" s="740"/>
      <c r="DP16" s="653"/>
      <c r="DQ16" s="1048"/>
      <c r="DR16" s="653"/>
      <c r="DS16" s="740"/>
      <c r="DT16" s="653"/>
      <c r="DU16" s="740"/>
      <c r="DV16" s="458"/>
      <c r="DW16" s="744"/>
      <c r="DX16" s="653"/>
      <c r="DY16" s="953"/>
      <c r="DZ16" s="744"/>
      <c r="EA16" s="740">
        <f t="shared" si="15"/>
        <v>0</v>
      </c>
      <c r="EB16" s="458">
        <f t="shared" si="16"/>
        <v>0</v>
      </c>
      <c r="EC16" s="744"/>
      <c r="ED16" s="701"/>
      <c r="EE16" s="459"/>
      <c r="EF16" s="501"/>
      <c r="EG16" s="461">
        <f t="shared" si="50"/>
        <v>0</v>
      </c>
      <c r="EH16" s="257">
        <f t="shared" si="51"/>
        <v>0</v>
      </c>
      <c r="EI16" s="460">
        <f t="shared" si="17"/>
        <v>0</v>
      </c>
      <c r="EJ16" s="538">
        <f t="shared" si="18"/>
        <v>0</v>
      </c>
      <c r="EK16" s="677">
        <f t="shared" si="19"/>
        <v>0</v>
      </c>
      <c r="EL16" s="257">
        <f t="shared" si="20"/>
        <v>0</v>
      </c>
      <c r="EM16" s="649">
        <f t="shared" si="21"/>
        <v>0</v>
      </c>
      <c r="EN16" s="538">
        <f t="shared" si="22"/>
        <v>0</v>
      </c>
      <c r="EO16" s="677">
        <f t="shared" si="23"/>
        <v>0</v>
      </c>
      <c r="EP16" s="257">
        <f t="shared" si="24"/>
        <v>0</v>
      </c>
      <c r="EQ16" s="649">
        <f t="shared" si="25"/>
        <v>0</v>
      </c>
      <c r="ER16" s="538">
        <f t="shared" si="26"/>
        <v>0</v>
      </c>
      <c r="ES16" s="677">
        <f t="shared" si="27"/>
        <v>0</v>
      </c>
      <c r="ET16" s="538">
        <f t="shared" si="28"/>
        <v>0</v>
      </c>
      <c r="EU16" s="462">
        <f t="shared" si="29"/>
        <v>0</v>
      </c>
      <c r="EV16" s="263">
        <f t="shared" si="30"/>
        <v>0</v>
      </c>
      <c r="EW16" s="462">
        <f t="shared" si="31"/>
        <v>0</v>
      </c>
      <c r="EX16" s="263">
        <f t="shared" si="32"/>
        <v>0</v>
      </c>
      <c r="EY16" s="472">
        <f t="shared" si="33"/>
        <v>7019224.1071428563</v>
      </c>
      <c r="EZ16" s="263">
        <f t="shared" si="34"/>
        <v>7861531</v>
      </c>
    </row>
    <row r="17" spans="1:158" ht="19.5" hidden="1" customHeight="1" outlineLevel="1" x14ac:dyDescent="0.2">
      <c r="A17" s="5" t="s">
        <v>598</v>
      </c>
      <c r="B17" s="76" t="s">
        <v>21</v>
      </c>
      <c r="C17" s="77" t="s">
        <v>336</v>
      </c>
      <c r="D17" s="77" t="s">
        <v>71</v>
      </c>
      <c r="E17" s="76" t="s">
        <v>172</v>
      </c>
      <c r="F17" s="76" t="s">
        <v>337</v>
      </c>
      <c r="G17" s="78" t="s">
        <v>25</v>
      </c>
      <c r="H17" s="79">
        <v>0.3</v>
      </c>
      <c r="I17" s="64" t="s">
        <v>344</v>
      </c>
      <c r="J17" s="80" t="s">
        <v>496</v>
      </c>
      <c r="K17" s="81" t="s">
        <v>152</v>
      </c>
      <c r="L17" s="76" t="s">
        <v>46</v>
      </c>
      <c r="M17" s="10" t="s">
        <v>65</v>
      </c>
      <c r="N17" s="82"/>
      <c r="O17" s="82"/>
      <c r="P17" s="82"/>
      <c r="Q17" s="245">
        <v>3</v>
      </c>
      <c r="R17" s="260"/>
      <c r="S17" s="262"/>
      <c r="T17" s="262"/>
      <c r="U17" s="256">
        <f t="shared" si="35"/>
        <v>0</v>
      </c>
      <c r="V17" s="257">
        <f t="shared" si="36"/>
        <v>0</v>
      </c>
      <c r="W17" s="257">
        <f t="shared" si="11"/>
        <v>0</v>
      </c>
      <c r="X17" s="399"/>
      <c r="Y17" s="399"/>
      <c r="Z17" s="399"/>
      <c r="AA17" s="399">
        <f t="shared" si="37"/>
        <v>0</v>
      </c>
      <c r="AB17" s="399">
        <f t="shared" si="38"/>
        <v>0</v>
      </c>
      <c r="AC17" s="399">
        <f t="shared" si="48"/>
        <v>0</v>
      </c>
      <c r="AD17" s="260"/>
      <c r="AE17" s="260"/>
      <c r="AF17" s="260"/>
      <c r="AG17" s="260">
        <v>0</v>
      </c>
      <c r="AH17" s="260">
        <v>0</v>
      </c>
      <c r="AI17" s="260">
        <f t="shared" si="49"/>
        <v>0</v>
      </c>
      <c r="AJ17" s="260"/>
      <c r="AK17" s="260"/>
      <c r="AL17" s="260"/>
      <c r="AM17" s="260">
        <v>0</v>
      </c>
      <c r="AN17" s="260">
        <v>0</v>
      </c>
      <c r="AO17" s="396">
        <f t="shared" si="12"/>
        <v>0</v>
      </c>
      <c r="AP17" s="260"/>
      <c r="AQ17" s="260"/>
      <c r="AR17" s="260"/>
      <c r="AS17" s="396">
        <v>0</v>
      </c>
      <c r="AT17" s="396">
        <v>0</v>
      </c>
      <c r="AU17" s="396">
        <f t="shared" si="13"/>
        <v>0</v>
      </c>
      <c r="AV17" s="400"/>
      <c r="AW17" s="400"/>
      <c r="AX17" s="400"/>
      <c r="AY17" s="397">
        <v>0</v>
      </c>
      <c r="AZ17" s="397">
        <v>0</v>
      </c>
      <c r="BA17" s="397">
        <f t="shared" si="39"/>
        <v>0</v>
      </c>
      <c r="BB17" s="400"/>
      <c r="BC17" s="400"/>
      <c r="BD17" s="400"/>
      <c r="BE17" s="397">
        <v>0</v>
      </c>
      <c r="BF17" s="397">
        <v>0</v>
      </c>
      <c r="BG17" s="397">
        <f t="shared" si="40"/>
        <v>0</v>
      </c>
      <c r="BH17" s="400"/>
      <c r="BI17" s="400"/>
      <c r="BJ17" s="400"/>
      <c r="BK17" s="397">
        <v>0</v>
      </c>
      <c r="BL17" s="397">
        <v>0</v>
      </c>
      <c r="BM17" s="397">
        <f t="shared" si="41"/>
        <v>0</v>
      </c>
      <c r="BN17" s="400"/>
      <c r="BO17" s="400"/>
      <c r="BP17" s="400"/>
      <c r="BQ17" s="397">
        <v>0</v>
      </c>
      <c r="BR17" s="397">
        <v>0</v>
      </c>
      <c r="BS17" s="397">
        <f t="shared" si="42"/>
        <v>0</v>
      </c>
      <c r="BT17" s="262">
        <v>3755389.2857142854</v>
      </c>
      <c r="BU17" s="262">
        <f t="shared" si="52"/>
        <v>4206036</v>
      </c>
      <c r="BV17" s="256">
        <v>0</v>
      </c>
      <c r="BW17" s="1431">
        <v>0</v>
      </c>
      <c r="BX17" s="84" t="s">
        <v>48</v>
      </c>
      <c r="BY17" s="76">
        <v>2010</v>
      </c>
      <c r="BZ17" s="581" t="s">
        <v>1106</v>
      </c>
      <c r="CA17" s="529">
        <f t="shared" si="44"/>
        <v>0</v>
      </c>
      <c r="CB17" s="85"/>
      <c r="CC17" s="83"/>
      <c r="CD17" s="88"/>
      <c r="CE17" s="26">
        <f t="shared" si="45"/>
        <v>0</v>
      </c>
      <c r="CF17" s="27">
        <f t="shared" si="46"/>
        <v>0</v>
      </c>
      <c r="CG17" s="738">
        <f t="shared" si="47"/>
        <v>0</v>
      </c>
      <c r="CH17" s="164" t="s">
        <v>371</v>
      </c>
      <c r="CI17" s="165"/>
      <c r="CJ17" s="192" t="s">
        <v>25</v>
      </c>
      <c r="CK17" s="175" t="s">
        <v>71</v>
      </c>
      <c r="CL17" s="175" t="s">
        <v>1032</v>
      </c>
      <c r="CM17" s="178" t="s">
        <v>1031</v>
      </c>
      <c r="CN17" s="175" t="s">
        <v>349</v>
      </c>
      <c r="CO17" s="176" t="str">
        <f>D17</f>
        <v>Секции АВО</v>
      </c>
      <c r="CP17" s="175" t="str">
        <f>E17</f>
        <v>АВЗ-20-1,6-Б1/6-1-6</v>
      </c>
      <c r="CQ17" s="87" t="str">
        <f>M17</f>
        <v>штука</v>
      </c>
      <c r="CR17" s="455">
        <v>0</v>
      </c>
      <c r="CS17" s="455"/>
      <c r="CT17" s="455"/>
      <c r="CU17" s="455"/>
      <c r="CV17" s="455"/>
      <c r="CW17" s="455"/>
      <c r="CX17" s="455"/>
      <c r="CY17" s="455"/>
      <c r="CZ17" s="455">
        <f>R17+X17+AD17+AJ17+AP17+Q17+P17+O17+N17+AV17+BB17+BH17</f>
        <v>3</v>
      </c>
      <c r="DA17" s="456">
        <v>4206036</v>
      </c>
      <c r="DB17" s="456">
        <f>CR17*DA17</f>
        <v>0</v>
      </c>
      <c r="DC17" s="456"/>
      <c r="DD17" s="456"/>
      <c r="DE17" s="456"/>
      <c r="DF17" s="456"/>
      <c r="DG17" s="456"/>
      <c r="DH17" s="456"/>
      <c r="DI17" s="456"/>
      <c r="DJ17" s="456"/>
      <c r="DK17" s="736">
        <f>DA17*CZ17</f>
        <v>12618108</v>
      </c>
      <c r="DL17" s="501"/>
      <c r="DM17" s="740">
        <f>DB17</f>
        <v>0</v>
      </c>
      <c r="DN17" s="653">
        <f>DM17/1.12</f>
        <v>0</v>
      </c>
      <c r="DO17" s="740">
        <f>DC17</f>
        <v>0</v>
      </c>
      <c r="DP17" s="653">
        <f>DO17/1.12</f>
        <v>0</v>
      </c>
      <c r="DQ17" s="1048"/>
      <c r="DR17" s="653"/>
      <c r="DS17" s="740"/>
      <c r="DT17" s="653"/>
      <c r="DU17" s="740"/>
      <c r="DV17" s="458"/>
      <c r="DW17" s="744"/>
      <c r="DX17" s="653"/>
      <c r="DY17" s="953"/>
      <c r="DZ17" s="744"/>
      <c r="EA17" s="740">
        <f t="shared" si="15"/>
        <v>0</v>
      </c>
      <c r="EB17" s="458">
        <f t="shared" si="16"/>
        <v>0</v>
      </c>
      <c r="EC17" s="744"/>
      <c r="ED17" s="701"/>
      <c r="EE17" s="459">
        <f>DK17</f>
        <v>12618108</v>
      </c>
      <c r="EF17" s="501">
        <f>EE17/1.12</f>
        <v>11266167.857142856</v>
      </c>
      <c r="EG17" s="461">
        <f t="shared" si="50"/>
        <v>0</v>
      </c>
      <c r="EH17" s="257">
        <f t="shared" si="51"/>
        <v>0</v>
      </c>
      <c r="EI17" s="460">
        <f t="shared" si="17"/>
        <v>0</v>
      </c>
      <c r="EJ17" s="538">
        <f t="shared" si="18"/>
        <v>0</v>
      </c>
      <c r="EK17" s="677">
        <f t="shared" si="19"/>
        <v>0</v>
      </c>
      <c r="EL17" s="257">
        <f t="shared" si="20"/>
        <v>0</v>
      </c>
      <c r="EM17" s="649">
        <f t="shared" si="21"/>
        <v>0</v>
      </c>
      <c r="EN17" s="538">
        <f t="shared" si="22"/>
        <v>0</v>
      </c>
      <c r="EO17" s="677">
        <f t="shared" si="23"/>
        <v>0</v>
      </c>
      <c r="EP17" s="257">
        <f t="shared" si="24"/>
        <v>0</v>
      </c>
      <c r="EQ17" s="649">
        <f t="shared" si="25"/>
        <v>0</v>
      </c>
      <c r="ER17" s="538">
        <f t="shared" si="26"/>
        <v>0</v>
      </c>
      <c r="ES17" s="677">
        <f t="shared" si="27"/>
        <v>0</v>
      </c>
      <c r="ET17" s="538">
        <f t="shared" si="28"/>
        <v>0</v>
      </c>
      <c r="EU17" s="462">
        <f t="shared" si="29"/>
        <v>0</v>
      </c>
      <c r="EV17" s="263">
        <f t="shared" si="30"/>
        <v>0</v>
      </c>
      <c r="EW17" s="462">
        <f t="shared" si="31"/>
        <v>0</v>
      </c>
      <c r="EX17" s="263">
        <f t="shared" si="32"/>
        <v>0</v>
      </c>
      <c r="EY17" s="472">
        <f t="shared" si="33"/>
        <v>-11266167.857142856</v>
      </c>
      <c r="EZ17" s="263">
        <f t="shared" si="34"/>
        <v>-12618108</v>
      </c>
    </row>
    <row r="18" spans="1:158" ht="18" hidden="1" customHeight="1" outlineLevel="1" x14ac:dyDescent="0.2">
      <c r="A18" s="5" t="s">
        <v>783</v>
      </c>
      <c r="B18" s="76" t="s">
        <v>21</v>
      </c>
      <c r="C18" s="77" t="s">
        <v>64</v>
      </c>
      <c r="D18" s="77" t="s">
        <v>743</v>
      </c>
      <c r="E18" s="76" t="s">
        <v>744</v>
      </c>
      <c r="F18" s="76" t="s">
        <v>784</v>
      </c>
      <c r="G18" s="78" t="s">
        <v>25</v>
      </c>
      <c r="H18" s="79">
        <v>0.3</v>
      </c>
      <c r="I18" s="64" t="s">
        <v>344</v>
      </c>
      <c r="J18" s="80" t="s">
        <v>496</v>
      </c>
      <c r="K18" s="81" t="s">
        <v>152</v>
      </c>
      <c r="L18" s="76" t="s">
        <v>46</v>
      </c>
      <c r="M18" s="10" t="s">
        <v>65</v>
      </c>
      <c r="N18" s="82"/>
      <c r="O18" s="82"/>
      <c r="P18" s="82"/>
      <c r="Q18" s="245">
        <v>3</v>
      </c>
      <c r="R18" s="260"/>
      <c r="S18" s="262"/>
      <c r="T18" s="262"/>
      <c r="U18" s="256">
        <f t="shared" ref="U18" si="57">R18*S18</f>
        <v>0</v>
      </c>
      <c r="V18" s="257">
        <f t="shared" ref="V18" si="58">U18*1.12</f>
        <v>0</v>
      </c>
      <c r="W18" s="257">
        <f t="shared" si="11"/>
        <v>0</v>
      </c>
      <c r="X18" s="399"/>
      <c r="Y18" s="399"/>
      <c r="Z18" s="399"/>
      <c r="AA18" s="399">
        <f t="shared" si="37"/>
        <v>0</v>
      </c>
      <c r="AB18" s="399">
        <f t="shared" si="38"/>
        <v>0</v>
      </c>
      <c r="AC18" s="399">
        <f t="shared" si="48"/>
        <v>0</v>
      </c>
      <c r="AD18" s="260"/>
      <c r="AE18" s="260"/>
      <c r="AF18" s="260"/>
      <c r="AG18" s="260">
        <v>0</v>
      </c>
      <c r="AH18" s="260">
        <v>0</v>
      </c>
      <c r="AI18" s="260">
        <f t="shared" si="49"/>
        <v>0</v>
      </c>
      <c r="AJ18" s="260"/>
      <c r="AK18" s="260"/>
      <c r="AL18" s="260"/>
      <c r="AM18" s="260">
        <v>0</v>
      </c>
      <c r="AN18" s="260">
        <v>0</v>
      </c>
      <c r="AO18" s="396">
        <f t="shared" si="12"/>
        <v>0</v>
      </c>
      <c r="AP18" s="260"/>
      <c r="AQ18" s="260"/>
      <c r="AR18" s="260"/>
      <c r="AS18" s="396">
        <v>0</v>
      </c>
      <c r="AT18" s="396">
        <v>0</v>
      </c>
      <c r="AU18" s="396">
        <f t="shared" si="13"/>
        <v>0</v>
      </c>
      <c r="AV18" s="400"/>
      <c r="AW18" s="400"/>
      <c r="AX18" s="400"/>
      <c r="AY18" s="397">
        <v>0</v>
      </c>
      <c r="AZ18" s="397">
        <v>0</v>
      </c>
      <c r="BA18" s="397">
        <f t="shared" si="39"/>
        <v>0</v>
      </c>
      <c r="BB18" s="400"/>
      <c r="BC18" s="400"/>
      <c r="BD18" s="400"/>
      <c r="BE18" s="397">
        <v>0</v>
      </c>
      <c r="BF18" s="397">
        <v>0</v>
      </c>
      <c r="BG18" s="397">
        <f t="shared" si="40"/>
        <v>0</v>
      </c>
      <c r="BH18" s="400"/>
      <c r="BI18" s="400"/>
      <c r="BJ18" s="400"/>
      <c r="BK18" s="397">
        <v>0</v>
      </c>
      <c r="BL18" s="397">
        <v>0</v>
      </c>
      <c r="BM18" s="397">
        <f t="shared" si="41"/>
        <v>0</v>
      </c>
      <c r="BN18" s="400"/>
      <c r="BO18" s="400"/>
      <c r="BP18" s="400"/>
      <c r="BQ18" s="397">
        <v>0</v>
      </c>
      <c r="BR18" s="397">
        <v>0</v>
      </c>
      <c r="BS18" s="397">
        <f t="shared" si="42"/>
        <v>0</v>
      </c>
      <c r="BT18" s="262">
        <v>3755389.2857142854</v>
      </c>
      <c r="BU18" s="262">
        <f t="shared" ref="BU18" si="59">BT18*1.12</f>
        <v>4206036</v>
      </c>
      <c r="BV18" s="256">
        <f>SUM(N18+O18+P18+Q18+R18+X18+AD18+AJ18+AP18+AV18+BB18+BH18)*BT18</f>
        <v>11266167.857142856</v>
      </c>
      <c r="BW18" s="256">
        <f t="shared" ref="BW18" si="60">BV18*1.12</f>
        <v>12618108</v>
      </c>
      <c r="BX18" s="84" t="s">
        <v>48</v>
      </c>
      <c r="BY18" s="76">
        <v>2010</v>
      </c>
      <c r="BZ18" s="564"/>
      <c r="CA18" s="529">
        <f t="shared" si="44"/>
        <v>3785432.4</v>
      </c>
      <c r="CB18" s="85"/>
      <c r="CC18" s="83"/>
      <c r="CD18" s="88"/>
      <c r="CE18" s="26">
        <f t="shared" si="45"/>
        <v>11266167.857142856</v>
      </c>
      <c r="CF18" s="27">
        <f t="shared" si="46"/>
        <v>12618108</v>
      </c>
      <c r="CG18" s="738">
        <f t="shared" si="47"/>
        <v>3785432.4</v>
      </c>
      <c r="CH18" s="164" t="s">
        <v>805</v>
      </c>
      <c r="CI18" s="165"/>
      <c r="CJ18" s="192"/>
      <c r="CK18" s="175"/>
      <c r="CL18" s="175"/>
      <c r="CM18" s="178"/>
      <c r="CN18" s="175"/>
      <c r="CO18" s="176"/>
      <c r="CP18" s="175"/>
      <c r="CQ18" s="87"/>
      <c r="CR18" s="455"/>
      <c r="CS18" s="455"/>
      <c r="CT18" s="455"/>
      <c r="CU18" s="455"/>
      <c r="CV18" s="455"/>
      <c r="CW18" s="455"/>
      <c r="CX18" s="455"/>
      <c r="CY18" s="455"/>
      <c r="CZ18" s="455"/>
      <c r="DA18" s="456"/>
      <c r="DB18" s="456"/>
      <c r="DC18" s="456"/>
      <c r="DD18" s="456"/>
      <c r="DE18" s="456"/>
      <c r="DF18" s="456"/>
      <c r="DG18" s="456"/>
      <c r="DH18" s="456"/>
      <c r="DI18" s="456"/>
      <c r="DJ18" s="456"/>
      <c r="DK18" s="456"/>
      <c r="DL18" s="501"/>
      <c r="DM18" s="508"/>
      <c r="DN18" s="501"/>
      <c r="DO18" s="508"/>
      <c r="DP18" s="501"/>
      <c r="DQ18" s="1049"/>
      <c r="DR18" s="501"/>
      <c r="DS18" s="508"/>
      <c r="DT18" s="501"/>
      <c r="DU18" s="508"/>
      <c r="DV18" s="457"/>
      <c r="DW18" s="503"/>
      <c r="DX18" s="501"/>
      <c r="DY18" s="672"/>
      <c r="DZ18" s="503"/>
      <c r="EA18" s="508">
        <f t="shared" si="15"/>
        <v>0</v>
      </c>
      <c r="EB18" s="457">
        <f t="shared" si="16"/>
        <v>0</v>
      </c>
      <c r="EC18" s="503"/>
      <c r="ED18" s="455"/>
      <c r="EE18" s="459"/>
      <c r="EF18" s="501"/>
      <c r="EG18" s="461">
        <f t="shared" si="50"/>
        <v>0</v>
      </c>
      <c r="EH18" s="257">
        <f t="shared" si="51"/>
        <v>0</v>
      </c>
      <c r="EI18" s="460">
        <f t="shared" si="17"/>
        <v>0</v>
      </c>
      <c r="EJ18" s="538">
        <f t="shared" si="18"/>
        <v>0</v>
      </c>
      <c r="EK18" s="677">
        <f t="shared" si="19"/>
        <v>0</v>
      </c>
      <c r="EL18" s="257">
        <f t="shared" si="20"/>
        <v>0</v>
      </c>
      <c r="EM18" s="649">
        <f t="shared" si="21"/>
        <v>0</v>
      </c>
      <c r="EN18" s="538">
        <f t="shared" si="22"/>
        <v>0</v>
      </c>
      <c r="EO18" s="677">
        <f t="shared" si="23"/>
        <v>0</v>
      </c>
      <c r="EP18" s="257">
        <f t="shared" si="24"/>
        <v>0</v>
      </c>
      <c r="EQ18" s="649">
        <f t="shared" si="25"/>
        <v>0</v>
      </c>
      <c r="ER18" s="538">
        <f t="shared" si="26"/>
        <v>0</v>
      </c>
      <c r="ES18" s="677">
        <f t="shared" si="27"/>
        <v>0</v>
      </c>
      <c r="ET18" s="538">
        <f t="shared" si="28"/>
        <v>0</v>
      </c>
      <c r="EU18" s="462">
        <f t="shared" si="29"/>
        <v>0</v>
      </c>
      <c r="EV18" s="263">
        <f t="shared" si="30"/>
        <v>0</v>
      </c>
      <c r="EW18" s="462">
        <f t="shared" si="31"/>
        <v>0</v>
      </c>
      <c r="EX18" s="263">
        <f t="shared" si="32"/>
        <v>0</v>
      </c>
      <c r="EY18" s="472">
        <f t="shared" si="33"/>
        <v>11266167.857142856</v>
      </c>
      <c r="EZ18" s="263">
        <f t="shared" si="34"/>
        <v>12618108</v>
      </c>
    </row>
    <row r="19" spans="1:158" ht="18" hidden="1" customHeight="1" outlineLevel="1" x14ac:dyDescent="0.2">
      <c r="A19" s="5" t="s">
        <v>599</v>
      </c>
      <c r="B19" s="76" t="s">
        <v>21</v>
      </c>
      <c r="C19" s="77" t="s">
        <v>338</v>
      </c>
      <c r="D19" s="77" t="s">
        <v>71</v>
      </c>
      <c r="E19" s="76" t="s">
        <v>339</v>
      </c>
      <c r="F19" s="76" t="s">
        <v>171</v>
      </c>
      <c r="G19" s="78" t="s">
        <v>25</v>
      </c>
      <c r="H19" s="79">
        <v>0.3</v>
      </c>
      <c r="I19" s="64" t="s">
        <v>344</v>
      </c>
      <c r="J19" s="80" t="s">
        <v>496</v>
      </c>
      <c r="K19" s="81" t="s">
        <v>152</v>
      </c>
      <c r="L19" s="76" t="s">
        <v>46</v>
      </c>
      <c r="M19" s="10" t="s">
        <v>65</v>
      </c>
      <c r="N19" s="82"/>
      <c r="O19" s="82"/>
      <c r="P19" s="82"/>
      <c r="Q19" s="245">
        <v>2</v>
      </c>
      <c r="R19" s="260"/>
      <c r="S19" s="262"/>
      <c r="T19" s="262"/>
      <c r="U19" s="256">
        <f t="shared" si="35"/>
        <v>0</v>
      </c>
      <c r="V19" s="257">
        <f t="shared" si="36"/>
        <v>0</v>
      </c>
      <c r="W19" s="257">
        <f t="shared" si="11"/>
        <v>0</v>
      </c>
      <c r="X19" s="399"/>
      <c r="Y19" s="399"/>
      <c r="Z19" s="399"/>
      <c r="AA19" s="399">
        <f t="shared" si="37"/>
        <v>0</v>
      </c>
      <c r="AB19" s="399">
        <f t="shared" si="38"/>
        <v>0</v>
      </c>
      <c r="AC19" s="399">
        <f t="shared" si="48"/>
        <v>0</v>
      </c>
      <c r="AD19" s="260"/>
      <c r="AE19" s="260"/>
      <c r="AF19" s="260"/>
      <c r="AG19" s="260">
        <v>0</v>
      </c>
      <c r="AH19" s="260">
        <v>0</v>
      </c>
      <c r="AI19" s="260">
        <f t="shared" si="49"/>
        <v>0</v>
      </c>
      <c r="AJ19" s="260"/>
      <c r="AK19" s="260"/>
      <c r="AL19" s="260"/>
      <c r="AM19" s="260">
        <v>0</v>
      </c>
      <c r="AN19" s="260">
        <v>0</v>
      </c>
      <c r="AO19" s="396">
        <f t="shared" si="12"/>
        <v>0</v>
      </c>
      <c r="AP19" s="260"/>
      <c r="AQ19" s="260"/>
      <c r="AR19" s="260"/>
      <c r="AS19" s="396">
        <v>0</v>
      </c>
      <c r="AT19" s="396">
        <v>0</v>
      </c>
      <c r="AU19" s="396">
        <f t="shared" si="13"/>
        <v>0</v>
      </c>
      <c r="AV19" s="400"/>
      <c r="AW19" s="400"/>
      <c r="AX19" s="400"/>
      <c r="AY19" s="397">
        <v>0</v>
      </c>
      <c r="AZ19" s="397">
        <v>0</v>
      </c>
      <c r="BA19" s="397">
        <f t="shared" si="39"/>
        <v>0</v>
      </c>
      <c r="BB19" s="400"/>
      <c r="BC19" s="400"/>
      <c r="BD19" s="400"/>
      <c r="BE19" s="397">
        <v>0</v>
      </c>
      <c r="BF19" s="397">
        <v>0</v>
      </c>
      <c r="BG19" s="397">
        <f t="shared" si="40"/>
        <v>0</v>
      </c>
      <c r="BH19" s="400"/>
      <c r="BI19" s="400"/>
      <c r="BJ19" s="400"/>
      <c r="BK19" s="397">
        <v>0</v>
      </c>
      <c r="BL19" s="397">
        <v>0</v>
      </c>
      <c r="BM19" s="397">
        <f t="shared" si="41"/>
        <v>0</v>
      </c>
      <c r="BN19" s="400"/>
      <c r="BO19" s="400"/>
      <c r="BP19" s="400"/>
      <c r="BQ19" s="397">
        <v>0</v>
      </c>
      <c r="BR19" s="397">
        <v>0</v>
      </c>
      <c r="BS19" s="397">
        <f t="shared" si="42"/>
        <v>0</v>
      </c>
      <c r="BT19" s="262">
        <v>6030123.2142857136</v>
      </c>
      <c r="BU19" s="262">
        <f t="shared" si="52"/>
        <v>6753738</v>
      </c>
      <c r="BV19" s="256">
        <v>0</v>
      </c>
      <c r="BW19" s="1431">
        <v>0</v>
      </c>
      <c r="BX19" s="84" t="s">
        <v>48</v>
      </c>
      <c r="BY19" s="76">
        <v>2010</v>
      </c>
      <c r="BZ19" s="581" t="s">
        <v>1106</v>
      </c>
      <c r="CA19" s="529">
        <f t="shared" si="44"/>
        <v>0</v>
      </c>
      <c r="CB19" s="85"/>
      <c r="CC19" s="83"/>
      <c r="CD19" s="88"/>
      <c r="CE19" s="26">
        <f t="shared" si="45"/>
        <v>0</v>
      </c>
      <c r="CF19" s="27">
        <f t="shared" si="46"/>
        <v>0</v>
      </c>
      <c r="CG19" s="738">
        <f t="shared" si="47"/>
        <v>0</v>
      </c>
      <c r="CH19" s="164" t="s">
        <v>371</v>
      </c>
      <c r="CI19" s="165"/>
      <c r="CJ19" s="192" t="s">
        <v>25</v>
      </c>
      <c r="CK19" s="175" t="s">
        <v>71</v>
      </c>
      <c r="CL19" s="175" t="s">
        <v>1032</v>
      </c>
      <c r="CM19" s="178" t="s">
        <v>1031</v>
      </c>
      <c r="CN19" s="175" t="s">
        <v>349</v>
      </c>
      <c r="CO19" s="176" t="str">
        <f>D19</f>
        <v>Секции АВО</v>
      </c>
      <c r="CP19" s="175" t="str">
        <f>E19</f>
        <v>АВЗ-14,6-16-Б1/8-2-6</v>
      </c>
      <c r="CQ19" s="87" t="str">
        <f>M19</f>
        <v>штука</v>
      </c>
      <c r="CR19" s="455">
        <v>0</v>
      </c>
      <c r="CS19" s="455"/>
      <c r="CT19" s="455"/>
      <c r="CU19" s="455"/>
      <c r="CV19" s="455"/>
      <c r="CW19" s="455"/>
      <c r="CX19" s="455"/>
      <c r="CY19" s="455"/>
      <c r="CZ19" s="455">
        <f>R19+X19+AD19+AJ19+AP19+Q19+P19+O19+N19+AV19+BB19+BH19</f>
        <v>2</v>
      </c>
      <c r="DA19" s="456">
        <v>6753738</v>
      </c>
      <c r="DB19" s="456">
        <f>CR19*DA19</f>
        <v>0</v>
      </c>
      <c r="DC19" s="456"/>
      <c r="DD19" s="456"/>
      <c r="DE19" s="456"/>
      <c r="DF19" s="456"/>
      <c r="DG19" s="456"/>
      <c r="DH19" s="456"/>
      <c r="DI19" s="456"/>
      <c r="DJ19" s="456"/>
      <c r="DK19" s="736">
        <f>DA19*CZ19</f>
        <v>13507476</v>
      </c>
      <c r="DL19" s="501"/>
      <c r="DM19" s="740">
        <f>DB19</f>
        <v>0</v>
      </c>
      <c r="DN19" s="653">
        <f>DM19/1.12</f>
        <v>0</v>
      </c>
      <c r="DO19" s="740">
        <f>DC19</f>
        <v>0</v>
      </c>
      <c r="DP19" s="653">
        <f>DO19/1.12</f>
        <v>0</v>
      </c>
      <c r="DQ19" s="1048"/>
      <c r="DR19" s="653"/>
      <c r="DS19" s="740"/>
      <c r="DT19" s="653"/>
      <c r="DU19" s="740"/>
      <c r="DV19" s="458"/>
      <c r="DW19" s="744"/>
      <c r="DX19" s="653"/>
      <c r="DY19" s="953"/>
      <c r="DZ19" s="744"/>
      <c r="EA19" s="740">
        <f t="shared" si="15"/>
        <v>0</v>
      </c>
      <c r="EB19" s="458">
        <f t="shared" si="16"/>
        <v>0</v>
      </c>
      <c r="EC19" s="744"/>
      <c r="ED19" s="701"/>
      <c r="EE19" s="459">
        <f>DK19</f>
        <v>13507476</v>
      </c>
      <c r="EF19" s="501">
        <f>EE19/1.12</f>
        <v>12060246.428571427</v>
      </c>
      <c r="EG19" s="461">
        <f t="shared" si="50"/>
        <v>0</v>
      </c>
      <c r="EH19" s="257">
        <f t="shared" si="51"/>
        <v>0</v>
      </c>
      <c r="EI19" s="460">
        <f t="shared" si="17"/>
        <v>0</v>
      </c>
      <c r="EJ19" s="538">
        <f t="shared" si="18"/>
        <v>0</v>
      </c>
      <c r="EK19" s="677">
        <f t="shared" si="19"/>
        <v>0</v>
      </c>
      <c r="EL19" s="257">
        <f t="shared" si="20"/>
        <v>0</v>
      </c>
      <c r="EM19" s="649">
        <f t="shared" si="21"/>
        <v>0</v>
      </c>
      <c r="EN19" s="538">
        <f t="shared" si="22"/>
        <v>0</v>
      </c>
      <c r="EO19" s="677">
        <f t="shared" si="23"/>
        <v>0</v>
      </c>
      <c r="EP19" s="257">
        <f t="shared" si="24"/>
        <v>0</v>
      </c>
      <c r="EQ19" s="649">
        <f t="shared" si="25"/>
        <v>0</v>
      </c>
      <c r="ER19" s="538">
        <f t="shared" si="26"/>
        <v>0</v>
      </c>
      <c r="ES19" s="677">
        <f t="shared" si="27"/>
        <v>0</v>
      </c>
      <c r="ET19" s="538">
        <f t="shared" si="28"/>
        <v>0</v>
      </c>
      <c r="EU19" s="462">
        <f t="shared" si="29"/>
        <v>0</v>
      </c>
      <c r="EV19" s="263">
        <f t="shared" si="30"/>
        <v>0</v>
      </c>
      <c r="EW19" s="462">
        <f t="shared" si="31"/>
        <v>0</v>
      </c>
      <c r="EX19" s="263">
        <f t="shared" si="32"/>
        <v>0</v>
      </c>
      <c r="EY19" s="472">
        <f t="shared" si="33"/>
        <v>-12060246.428571427</v>
      </c>
      <c r="EZ19" s="263">
        <f t="shared" si="34"/>
        <v>-13507476</v>
      </c>
    </row>
    <row r="20" spans="1:158" ht="18" hidden="1" customHeight="1" outlineLevel="1" x14ac:dyDescent="0.2">
      <c r="A20" s="5" t="s">
        <v>785</v>
      </c>
      <c r="B20" s="76" t="s">
        <v>21</v>
      </c>
      <c r="C20" s="77" t="s">
        <v>64</v>
      </c>
      <c r="D20" s="77" t="s">
        <v>743</v>
      </c>
      <c r="E20" s="76" t="s">
        <v>744</v>
      </c>
      <c r="F20" s="76" t="s">
        <v>786</v>
      </c>
      <c r="G20" s="78" t="s">
        <v>25</v>
      </c>
      <c r="H20" s="79">
        <v>0.3</v>
      </c>
      <c r="I20" s="64" t="s">
        <v>344</v>
      </c>
      <c r="J20" s="80" t="s">
        <v>496</v>
      </c>
      <c r="K20" s="81" t="s">
        <v>152</v>
      </c>
      <c r="L20" s="76" t="s">
        <v>46</v>
      </c>
      <c r="M20" s="10" t="s">
        <v>65</v>
      </c>
      <c r="N20" s="82"/>
      <c r="O20" s="82"/>
      <c r="P20" s="82"/>
      <c r="Q20" s="245">
        <v>2</v>
      </c>
      <c r="R20" s="260"/>
      <c r="S20" s="262"/>
      <c r="T20" s="262"/>
      <c r="U20" s="256">
        <f t="shared" ref="U20" si="61">R20*S20</f>
        <v>0</v>
      </c>
      <c r="V20" s="257">
        <f t="shared" ref="V20" si="62">U20*1.12</f>
        <v>0</v>
      </c>
      <c r="W20" s="257">
        <f t="shared" si="11"/>
        <v>0</v>
      </c>
      <c r="X20" s="399"/>
      <c r="Y20" s="399"/>
      <c r="Z20" s="399"/>
      <c r="AA20" s="399">
        <f t="shared" si="37"/>
        <v>0</v>
      </c>
      <c r="AB20" s="399">
        <f t="shared" si="38"/>
        <v>0</v>
      </c>
      <c r="AC20" s="399">
        <f t="shared" si="48"/>
        <v>0</v>
      </c>
      <c r="AD20" s="260"/>
      <c r="AE20" s="260"/>
      <c r="AF20" s="260"/>
      <c r="AG20" s="260">
        <v>0</v>
      </c>
      <c r="AH20" s="260">
        <v>0</v>
      </c>
      <c r="AI20" s="260">
        <f t="shared" si="49"/>
        <v>0</v>
      </c>
      <c r="AJ20" s="260"/>
      <c r="AK20" s="260"/>
      <c r="AL20" s="260"/>
      <c r="AM20" s="260">
        <v>0</v>
      </c>
      <c r="AN20" s="260">
        <v>0</v>
      </c>
      <c r="AO20" s="396">
        <f t="shared" si="12"/>
        <v>0</v>
      </c>
      <c r="AP20" s="260"/>
      <c r="AQ20" s="260"/>
      <c r="AR20" s="260"/>
      <c r="AS20" s="396">
        <v>0</v>
      </c>
      <c r="AT20" s="396">
        <v>0</v>
      </c>
      <c r="AU20" s="396">
        <f t="shared" si="13"/>
        <v>0</v>
      </c>
      <c r="AV20" s="400"/>
      <c r="AW20" s="400"/>
      <c r="AX20" s="400"/>
      <c r="AY20" s="397">
        <v>0</v>
      </c>
      <c r="AZ20" s="397">
        <v>0</v>
      </c>
      <c r="BA20" s="397">
        <f t="shared" si="39"/>
        <v>0</v>
      </c>
      <c r="BB20" s="400"/>
      <c r="BC20" s="400"/>
      <c r="BD20" s="400"/>
      <c r="BE20" s="397">
        <v>0</v>
      </c>
      <c r="BF20" s="397">
        <v>0</v>
      </c>
      <c r="BG20" s="397">
        <f t="shared" si="40"/>
        <v>0</v>
      </c>
      <c r="BH20" s="400"/>
      <c r="BI20" s="400"/>
      <c r="BJ20" s="400"/>
      <c r="BK20" s="397">
        <v>0</v>
      </c>
      <c r="BL20" s="397">
        <v>0</v>
      </c>
      <c r="BM20" s="397">
        <f t="shared" si="41"/>
        <v>0</v>
      </c>
      <c r="BN20" s="400"/>
      <c r="BO20" s="400"/>
      <c r="BP20" s="400"/>
      <c r="BQ20" s="397">
        <v>0</v>
      </c>
      <c r="BR20" s="397">
        <v>0</v>
      </c>
      <c r="BS20" s="397">
        <f t="shared" si="42"/>
        <v>0</v>
      </c>
      <c r="BT20" s="262">
        <v>6030123.2142857136</v>
      </c>
      <c r="BU20" s="262">
        <f t="shared" ref="BU20" si="63">BT20*1.12</f>
        <v>6753738</v>
      </c>
      <c r="BV20" s="256">
        <f>SUM(N20+O20+P20+Q20+R20+X20+AD20+AJ20+AP20+AV20+BB20+BH20)*BT20</f>
        <v>12060246.428571427</v>
      </c>
      <c r="BW20" s="256">
        <f t="shared" ref="BW20" si="64">BV20*1.12</f>
        <v>13507476</v>
      </c>
      <c r="BX20" s="84" t="s">
        <v>48</v>
      </c>
      <c r="BY20" s="76">
        <v>2010</v>
      </c>
      <c r="BZ20" s="564"/>
      <c r="CA20" s="529">
        <f t="shared" si="44"/>
        <v>4052242.8</v>
      </c>
      <c r="CB20" s="85"/>
      <c r="CC20" s="83"/>
      <c r="CD20" s="88"/>
      <c r="CE20" s="26">
        <f t="shared" si="45"/>
        <v>12060246.428571427</v>
      </c>
      <c r="CF20" s="27">
        <f t="shared" si="46"/>
        <v>13507476</v>
      </c>
      <c r="CG20" s="738">
        <f t="shared" si="47"/>
        <v>4052242.8</v>
      </c>
      <c r="CH20" s="164" t="s">
        <v>805</v>
      </c>
      <c r="CI20" s="165"/>
      <c r="CJ20" s="192"/>
      <c r="CK20" s="175"/>
      <c r="CL20" s="175"/>
      <c r="CM20" s="178"/>
      <c r="CN20" s="175"/>
      <c r="CO20" s="176"/>
      <c r="CP20" s="175"/>
      <c r="CQ20" s="87"/>
      <c r="CR20" s="455"/>
      <c r="CS20" s="455"/>
      <c r="CT20" s="455"/>
      <c r="CU20" s="455"/>
      <c r="CV20" s="455"/>
      <c r="CW20" s="455"/>
      <c r="CX20" s="455"/>
      <c r="CY20" s="455"/>
      <c r="CZ20" s="455"/>
      <c r="DA20" s="456"/>
      <c r="DB20" s="456"/>
      <c r="DC20" s="456"/>
      <c r="DD20" s="456"/>
      <c r="DE20" s="456"/>
      <c r="DF20" s="456"/>
      <c r="DG20" s="456"/>
      <c r="DH20" s="456"/>
      <c r="DI20" s="456"/>
      <c r="DJ20" s="456"/>
      <c r="DK20" s="456"/>
      <c r="DL20" s="501"/>
      <c r="DM20" s="508"/>
      <c r="DN20" s="501"/>
      <c r="DO20" s="508"/>
      <c r="DP20" s="501"/>
      <c r="DQ20" s="1049"/>
      <c r="DR20" s="501"/>
      <c r="DS20" s="508"/>
      <c r="DT20" s="501"/>
      <c r="DU20" s="508"/>
      <c r="DV20" s="457"/>
      <c r="DW20" s="503"/>
      <c r="DX20" s="501"/>
      <c r="DY20" s="672"/>
      <c r="DZ20" s="503"/>
      <c r="EA20" s="508">
        <f t="shared" si="15"/>
        <v>0</v>
      </c>
      <c r="EB20" s="457">
        <f t="shared" si="16"/>
        <v>0</v>
      </c>
      <c r="EC20" s="503"/>
      <c r="ED20" s="455"/>
      <c r="EE20" s="459"/>
      <c r="EF20" s="501"/>
      <c r="EG20" s="461">
        <f t="shared" si="50"/>
        <v>0</v>
      </c>
      <c r="EH20" s="257">
        <f t="shared" si="51"/>
        <v>0</v>
      </c>
      <c r="EI20" s="460">
        <f t="shared" si="17"/>
        <v>0</v>
      </c>
      <c r="EJ20" s="538">
        <f t="shared" si="18"/>
        <v>0</v>
      </c>
      <c r="EK20" s="677">
        <f t="shared" si="19"/>
        <v>0</v>
      </c>
      <c r="EL20" s="257">
        <f t="shared" si="20"/>
        <v>0</v>
      </c>
      <c r="EM20" s="649">
        <f t="shared" si="21"/>
        <v>0</v>
      </c>
      <c r="EN20" s="538">
        <f t="shared" si="22"/>
        <v>0</v>
      </c>
      <c r="EO20" s="677">
        <f t="shared" si="23"/>
        <v>0</v>
      </c>
      <c r="EP20" s="257">
        <f t="shared" si="24"/>
        <v>0</v>
      </c>
      <c r="EQ20" s="649">
        <f t="shared" si="25"/>
        <v>0</v>
      </c>
      <c r="ER20" s="538">
        <f t="shared" si="26"/>
        <v>0</v>
      </c>
      <c r="ES20" s="677">
        <f t="shared" si="27"/>
        <v>0</v>
      </c>
      <c r="ET20" s="538">
        <f t="shared" si="28"/>
        <v>0</v>
      </c>
      <c r="EU20" s="462">
        <f t="shared" si="29"/>
        <v>0</v>
      </c>
      <c r="EV20" s="263">
        <f t="shared" si="30"/>
        <v>0</v>
      </c>
      <c r="EW20" s="462">
        <f t="shared" si="31"/>
        <v>0</v>
      </c>
      <c r="EX20" s="263">
        <f t="shared" si="32"/>
        <v>0</v>
      </c>
      <c r="EY20" s="472">
        <f t="shared" si="33"/>
        <v>12060246.428571427</v>
      </c>
      <c r="EZ20" s="263">
        <f t="shared" si="34"/>
        <v>13507476</v>
      </c>
    </row>
    <row r="21" spans="1:158" ht="18" hidden="1" customHeight="1" outlineLevel="1" x14ac:dyDescent="0.2">
      <c r="A21" s="5" t="s">
        <v>600</v>
      </c>
      <c r="B21" s="76" t="s">
        <v>21</v>
      </c>
      <c r="C21" s="77" t="s">
        <v>326</v>
      </c>
      <c r="D21" s="77" t="s">
        <v>71</v>
      </c>
      <c r="E21" s="76" t="s">
        <v>327</v>
      </c>
      <c r="F21" s="76"/>
      <c r="G21" s="78" t="s">
        <v>25</v>
      </c>
      <c r="H21" s="79">
        <v>0.3</v>
      </c>
      <c r="I21" s="76" t="s">
        <v>969</v>
      </c>
      <c r="J21" s="80" t="s">
        <v>496</v>
      </c>
      <c r="K21" s="81" t="s">
        <v>152</v>
      </c>
      <c r="L21" s="76" t="s">
        <v>46</v>
      </c>
      <c r="M21" s="10" t="s">
        <v>65</v>
      </c>
      <c r="N21" s="82"/>
      <c r="O21" s="82"/>
      <c r="P21" s="82">
        <v>2</v>
      </c>
      <c r="Q21" s="245"/>
      <c r="R21" s="260"/>
      <c r="S21" s="262"/>
      <c r="T21" s="262"/>
      <c r="U21" s="256">
        <f t="shared" si="35"/>
        <v>0</v>
      </c>
      <c r="V21" s="257">
        <f t="shared" si="36"/>
        <v>0</v>
      </c>
      <c r="W21" s="257">
        <f t="shared" si="11"/>
        <v>0</v>
      </c>
      <c r="X21" s="399"/>
      <c r="Y21" s="399"/>
      <c r="Z21" s="399"/>
      <c r="AA21" s="399">
        <f t="shared" si="37"/>
        <v>0</v>
      </c>
      <c r="AB21" s="399">
        <f t="shared" si="38"/>
        <v>0</v>
      </c>
      <c r="AC21" s="399">
        <f t="shared" si="48"/>
        <v>0</v>
      </c>
      <c r="AD21" s="260"/>
      <c r="AE21" s="260"/>
      <c r="AF21" s="260"/>
      <c r="AG21" s="260">
        <v>0</v>
      </c>
      <c r="AH21" s="260">
        <v>0</v>
      </c>
      <c r="AI21" s="260">
        <f t="shared" si="49"/>
        <v>0</v>
      </c>
      <c r="AJ21" s="260"/>
      <c r="AK21" s="260"/>
      <c r="AL21" s="260"/>
      <c r="AM21" s="260">
        <v>0</v>
      </c>
      <c r="AN21" s="260">
        <v>0</v>
      </c>
      <c r="AO21" s="396">
        <f t="shared" si="12"/>
        <v>0</v>
      </c>
      <c r="AP21" s="260"/>
      <c r="AQ21" s="260"/>
      <c r="AR21" s="260"/>
      <c r="AS21" s="396">
        <v>0</v>
      </c>
      <c r="AT21" s="396">
        <v>0</v>
      </c>
      <c r="AU21" s="396">
        <f t="shared" si="13"/>
        <v>0</v>
      </c>
      <c r="AV21" s="400"/>
      <c r="AW21" s="400"/>
      <c r="AX21" s="400"/>
      <c r="AY21" s="397">
        <v>0</v>
      </c>
      <c r="AZ21" s="397">
        <v>0</v>
      </c>
      <c r="BA21" s="397">
        <f t="shared" si="39"/>
        <v>0</v>
      </c>
      <c r="BB21" s="400"/>
      <c r="BC21" s="400"/>
      <c r="BD21" s="400"/>
      <c r="BE21" s="397">
        <v>0</v>
      </c>
      <c r="BF21" s="397">
        <v>0</v>
      </c>
      <c r="BG21" s="397">
        <f t="shared" si="40"/>
        <v>0</v>
      </c>
      <c r="BH21" s="400"/>
      <c r="BI21" s="400"/>
      <c r="BJ21" s="400"/>
      <c r="BK21" s="397">
        <v>0</v>
      </c>
      <c r="BL21" s="397">
        <v>0</v>
      </c>
      <c r="BM21" s="397">
        <f t="shared" si="41"/>
        <v>0</v>
      </c>
      <c r="BN21" s="400"/>
      <c r="BO21" s="400"/>
      <c r="BP21" s="400"/>
      <c r="BQ21" s="397">
        <v>0</v>
      </c>
      <c r="BR21" s="397">
        <v>0</v>
      </c>
      <c r="BS21" s="397">
        <f t="shared" si="42"/>
        <v>0</v>
      </c>
      <c r="BT21" s="262">
        <v>4832142.8571428563</v>
      </c>
      <c r="BU21" s="262">
        <f t="shared" si="52"/>
        <v>5412000</v>
      </c>
      <c r="BV21" s="256">
        <v>0</v>
      </c>
      <c r="BW21" s="1431">
        <v>0</v>
      </c>
      <c r="BX21" s="84" t="s">
        <v>48</v>
      </c>
      <c r="BY21" s="76">
        <v>2010</v>
      </c>
      <c r="BZ21" s="581" t="s">
        <v>1106</v>
      </c>
      <c r="CA21" s="529">
        <f t="shared" si="44"/>
        <v>0</v>
      </c>
      <c r="CB21" s="85"/>
      <c r="CC21" s="83"/>
      <c r="CD21" s="88"/>
      <c r="CE21" s="26">
        <f t="shared" si="45"/>
        <v>0</v>
      </c>
      <c r="CF21" s="27">
        <f t="shared" si="46"/>
        <v>0</v>
      </c>
      <c r="CG21" s="738">
        <f t="shared" si="47"/>
        <v>0</v>
      </c>
      <c r="CH21" s="164" t="s">
        <v>371</v>
      </c>
      <c r="CI21" s="165"/>
      <c r="CJ21" s="192" t="s">
        <v>25</v>
      </c>
      <c r="CK21" s="175" t="s">
        <v>71</v>
      </c>
      <c r="CL21" s="175" t="s">
        <v>1032</v>
      </c>
      <c r="CM21" s="178" t="s">
        <v>1031</v>
      </c>
      <c r="CN21" s="175" t="s">
        <v>349</v>
      </c>
      <c r="CO21" s="176" t="str">
        <f>D21</f>
        <v>Секции АВО</v>
      </c>
      <c r="CP21" s="175" t="str">
        <f>E21</f>
        <v>АВГ-9-16-Б5-В/4-2-8</v>
      </c>
      <c r="CQ21" s="87" t="str">
        <f>M21</f>
        <v>штука</v>
      </c>
      <c r="CR21" s="455">
        <f>R21</f>
        <v>0</v>
      </c>
      <c r="CS21" s="455"/>
      <c r="CT21" s="455"/>
      <c r="CU21" s="455"/>
      <c r="CV21" s="455"/>
      <c r="CW21" s="455"/>
      <c r="CX21" s="455"/>
      <c r="CY21" s="455"/>
      <c r="CZ21" s="455">
        <f>R21+X21+AD21+AJ21+AP21+Q21+P21+O21+N21+AV21+BB21+BH21</f>
        <v>2</v>
      </c>
      <c r="DA21" s="456">
        <v>5412000</v>
      </c>
      <c r="DB21" s="456">
        <f>CR21*DA21</f>
        <v>0</v>
      </c>
      <c r="DC21" s="456"/>
      <c r="DD21" s="456"/>
      <c r="DE21" s="456"/>
      <c r="DF21" s="456"/>
      <c r="DG21" s="456"/>
      <c r="DH21" s="456"/>
      <c r="DI21" s="456"/>
      <c r="DJ21" s="456"/>
      <c r="DK21" s="737">
        <f>DA21*CZ21</f>
        <v>10824000</v>
      </c>
      <c r="DL21" s="501"/>
      <c r="DM21" s="740">
        <f>DB21</f>
        <v>0</v>
      </c>
      <c r="DN21" s="653">
        <f>DM21/1.12</f>
        <v>0</v>
      </c>
      <c r="DO21" s="740">
        <f>DC21</f>
        <v>0</v>
      </c>
      <c r="DP21" s="653">
        <f>DO21/1.12</f>
        <v>0</v>
      </c>
      <c r="DQ21" s="1048"/>
      <c r="DR21" s="653"/>
      <c r="DS21" s="740"/>
      <c r="DT21" s="653"/>
      <c r="DU21" s="740"/>
      <c r="DV21" s="458"/>
      <c r="DW21" s="744"/>
      <c r="DX21" s="653"/>
      <c r="DY21" s="953"/>
      <c r="DZ21" s="744"/>
      <c r="EA21" s="740">
        <f t="shared" si="15"/>
        <v>0</v>
      </c>
      <c r="EB21" s="458">
        <f t="shared" si="16"/>
        <v>0</v>
      </c>
      <c r="EC21" s="744"/>
      <c r="ED21" s="701"/>
      <c r="EE21" s="459">
        <f>DK21</f>
        <v>10824000</v>
      </c>
      <c r="EF21" s="501">
        <f>EE21/1.12</f>
        <v>9664285.7142857127</v>
      </c>
      <c r="EG21" s="461">
        <f t="shared" si="50"/>
        <v>0</v>
      </c>
      <c r="EH21" s="257">
        <f t="shared" si="51"/>
        <v>0</v>
      </c>
      <c r="EI21" s="460">
        <f t="shared" si="17"/>
        <v>0</v>
      </c>
      <c r="EJ21" s="538">
        <f t="shared" si="18"/>
        <v>0</v>
      </c>
      <c r="EK21" s="677">
        <f t="shared" si="19"/>
        <v>0</v>
      </c>
      <c r="EL21" s="257">
        <f t="shared" si="20"/>
        <v>0</v>
      </c>
      <c r="EM21" s="649">
        <f t="shared" si="21"/>
        <v>0</v>
      </c>
      <c r="EN21" s="538">
        <f t="shared" si="22"/>
        <v>0</v>
      </c>
      <c r="EO21" s="677">
        <f t="shared" si="23"/>
        <v>0</v>
      </c>
      <c r="EP21" s="257">
        <f t="shared" si="24"/>
        <v>0</v>
      </c>
      <c r="EQ21" s="649">
        <f t="shared" si="25"/>
        <v>0</v>
      </c>
      <c r="ER21" s="538">
        <f t="shared" si="26"/>
        <v>0</v>
      </c>
      <c r="ES21" s="677">
        <f t="shared" si="27"/>
        <v>0</v>
      </c>
      <c r="ET21" s="538">
        <f t="shared" si="28"/>
        <v>0</v>
      </c>
      <c r="EU21" s="462">
        <f t="shared" si="29"/>
        <v>0</v>
      </c>
      <c r="EV21" s="263">
        <f t="shared" si="30"/>
        <v>0</v>
      </c>
      <c r="EW21" s="462">
        <f t="shared" si="31"/>
        <v>0</v>
      </c>
      <c r="EX21" s="263">
        <f t="shared" si="32"/>
        <v>0</v>
      </c>
      <c r="EY21" s="472">
        <f t="shared" si="33"/>
        <v>-9664285.7142857127</v>
      </c>
      <c r="EZ21" s="263">
        <f t="shared" si="34"/>
        <v>-10824000</v>
      </c>
    </row>
    <row r="22" spans="1:158" ht="18" hidden="1" customHeight="1" outlineLevel="1" x14ac:dyDescent="0.2">
      <c r="A22" s="5" t="s">
        <v>787</v>
      </c>
      <c r="B22" s="76" t="s">
        <v>21</v>
      </c>
      <c r="C22" s="77" t="s">
        <v>64</v>
      </c>
      <c r="D22" s="77" t="s">
        <v>743</v>
      </c>
      <c r="E22" s="76" t="s">
        <v>744</v>
      </c>
      <c r="F22" s="76" t="s">
        <v>788</v>
      </c>
      <c r="G22" s="78" t="s">
        <v>25</v>
      </c>
      <c r="H22" s="79">
        <v>0.3</v>
      </c>
      <c r="I22" s="76" t="s">
        <v>969</v>
      </c>
      <c r="J22" s="80" t="s">
        <v>496</v>
      </c>
      <c r="K22" s="81" t="s">
        <v>152</v>
      </c>
      <c r="L22" s="76" t="s">
        <v>46</v>
      </c>
      <c r="M22" s="10" t="s">
        <v>65</v>
      </c>
      <c r="N22" s="82"/>
      <c r="O22" s="82"/>
      <c r="P22" s="82">
        <v>2</v>
      </c>
      <c r="Q22" s="245"/>
      <c r="R22" s="260"/>
      <c r="S22" s="262"/>
      <c r="T22" s="262"/>
      <c r="U22" s="256">
        <f t="shared" ref="U22" si="65">R22*S22</f>
        <v>0</v>
      </c>
      <c r="V22" s="257">
        <f t="shared" ref="V22" si="66">U22*1.12</f>
        <v>0</v>
      </c>
      <c r="W22" s="257">
        <f t="shared" si="11"/>
        <v>0</v>
      </c>
      <c r="X22" s="399"/>
      <c r="Y22" s="399"/>
      <c r="Z22" s="399"/>
      <c r="AA22" s="399">
        <f t="shared" si="37"/>
        <v>0</v>
      </c>
      <c r="AB22" s="399">
        <f t="shared" si="38"/>
        <v>0</v>
      </c>
      <c r="AC22" s="399">
        <f t="shared" si="48"/>
        <v>0</v>
      </c>
      <c r="AD22" s="260"/>
      <c r="AE22" s="260"/>
      <c r="AF22" s="260"/>
      <c r="AG22" s="260">
        <v>0</v>
      </c>
      <c r="AH22" s="260">
        <v>0</v>
      </c>
      <c r="AI22" s="260">
        <f t="shared" si="49"/>
        <v>0</v>
      </c>
      <c r="AJ22" s="260"/>
      <c r="AK22" s="260"/>
      <c r="AL22" s="260"/>
      <c r="AM22" s="260">
        <v>0</v>
      </c>
      <c r="AN22" s="260">
        <v>0</v>
      </c>
      <c r="AO22" s="396">
        <f t="shared" si="12"/>
        <v>0</v>
      </c>
      <c r="AP22" s="260"/>
      <c r="AQ22" s="260"/>
      <c r="AR22" s="260"/>
      <c r="AS22" s="396">
        <v>0</v>
      </c>
      <c r="AT22" s="396">
        <v>0</v>
      </c>
      <c r="AU22" s="396">
        <f t="shared" si="13"/>
        <v>0</v>
      </c>
      <c r="AV22" s="400"/>
      <c r="AW22" s="400"/>
      <c r="AX22" s="400"/>
      <c r="AY22" s="397">
        <v>0</v>
      </c>
      <c r="AZ22" s="397">
        <v>0</v>
      </c>
      <c r="BA22" s="397">
        <f t="shared" si="39"/>
        <v>0</v>
      </c>
      <c r="BB22" s="400"/>
      <c r="BC22" s="400"/>
      <c r="BD22" s="400"/>
      <c r="BE22" s="397">
        <v>0</v>
      </c>
      <c r="BF22" s="397">
        <v>0</v>
      </c>
      <c r="BG22" s="397">
        <f t="shared" si="40"/>
        <v>0</v>
      </c>
      <c r="BH22" s="400"/>
      <c r="BI22" s="400"/>
      <c r="BJ22" s="400"/>
      <c r="BK22" s="397">
        <v>0</v>
      </c>
      <c r="BL22" s="397">
        <v>0</v>
      </c>
      <c r="BM22" s="397">
        <f t="shared" si="41"/>
        <v>0</v>
      </c>
      <c r="BN22" s="400"/>
      <c r="BO22" s="400"/>
      <c r="BP22" s="400"/>
      <c r="BQ22" s="397">
        <v>0</v>
      </c>
      <c r="BR22" s="397">
        <v>0</v>
      </c>
      <c r="BS22" s="397">
        <f t="shared" si="42"/>
        <v>0</v>
      </c>
      <c r="BT22" s="262">
        <v>4832142.8571428563</v>
      </c>
      <c r="BU22" s="262">
        <f t="shared" ref="BU22" si="67">BT22*1.12</f>
        <v>5412000</v>
      </c>
      <c r="BV22" s="256">
        <f>SUM(N22+O22+P22+Q22+R22+X22+AD22+AJ22+AP22+AV22+BB22+BH22)*BT22</f>
        <v>9664285.7142857127</v>
      </c>
      <c r="BW22" s="256">
        <f t="shared" ref="BW22" si="68">BV22*1.12</f>
        <v>10824000</v>
      </c>
      <c r="BX22" s="84" t="s">
        <v>48</v>
      </c>
      <c r="BY22" s="76">
        <v>2010</v>
      </c>
      <c r="BZ22" s="564"/>
      <c r="CA22" s="529">
        <f t="shared" si="44"/>
        <v>3247200</v>
      </c>
      <c r="CB22" s="85"/>
      <c r="CC22" s="83"/>
      <c r="CD22" s="88"/>
      <c r="CE22" s="26">
        <f t="shared" si="45"/>
        <v>9664285.7142857127</v>
      </c>
      <c r="CF22" s="27">
        <f t="shared" si="46"/>
        <v>10824000</v>
      </c>
      <c r="CG22" s="738">
        <f t="shared" si="47"/>
        <v>3247200</v>
      </c>
      <c r="CH22" s="164" t="s">
        <v>805</v>
      </c>
      <c r="CI22" s="165"/>
      <c r="CJ22" s="192"/>
      <c r="CK22" s="175"/>
      <c r="CL22" s="175"/>
      <c r="CM22" s="178"/>
      <c r="CN22" s="175"/>
      <c r="CO22" s="176"/>
      <c r="CP22" s="175"/>
      <c r="CQ22" s="87"/>
      <c r="CR22" s="455"/>
      <c r="CS22" s="455"/>
      <c r="CT22" s="455"/>
      <c r="CU22" s="455"/>
      <c r="CV22" s="455"/>
      <c r="CW22" s="455"/>
      <c r="CX22" s="455"/>
      <c r="CY22" s="455"/>
      <c r="CZ22" s="455"/>
      <c r="DA22" s="456"/>
      <c r="DB22" s="456"/>
      <c r="DC22" s="456"/>
      <c r="DD22" s="456"/>
      <c r="DE22" s="456"/>
      <c r="DF22" s="456"/>
      <c r="DG22" s="456"/>
      <c r="DH22" s="456"/>
      <c r="DI22" s="456"/>
      <c r="DJ22" s="456"/>
      <c r="DK22" s="456"/>
      <c r="DL22" s="501"/>
      <c r="DM22" s="508"/>
      <c r="DN22" s="501"/>
      <c r="DO22" s="508"/>
      <c r="DP22" s="501"/>
      <c r="DQ22" s="1049"/>
      <c r="DR22" s="501"/>
      <c r="DS22" s="508"/>
      <c r="DT22" s="501"/>
      <c r="DU22" s="508"/>
      <c r="DV22" s="457"/>
      <c r="DW22" s="503"/>
      <c r="DX22" s="501"/>
      <c r="DY22" s="672"/>
      <c r="DZ22" s="503"/>
      <c r="EA22" s="508">
        <f t="shared" si="15"/>
        <v>0</v>
      </c>
      <c r="EB22" s="457">
        <f t="shared" si="16"/>
        <v>0</v>
      </c>
      <c r="EC22" s="503"/>
      <c r="ED22" s="455"/>
      <c r="EE22" s="459"/>
      <c r="EF22" s="501"/>
      <c r="EG22" s="461">
        <f t="shared" si="50"/>
        <v>0</v>
      </c>
      <c r="EH22" s="257">
        <f t="shared" si="51"/>
        <v>0</v>
      </c>
      <c r="EI22" s="460">
        <f t="shared" si="17"/>
        <v>0</v>
      </c>
      <c r="EJ22" s="538">
        <f t="shared" si="18"/>
        <v>0</v>
      </c>
      <c r="EK22" s="677">
        <f t="shared" si="19"/>
        <v>0</v>
      </c>
      <c r="EL22" s="257">
        <f t="shared" si="20"/>
        <v>0</v>
      </c>
      <c r="EM22" s="649">
        <f t="shared" si="21"/>
        <v>0</v>
      </c>
      <c r="EN22" s="538">
        <f t="shared" si="22"/>
        <v>0</v>
      </c>
      <c r="EO22" s="677">
        <f t="shared" si="23"/>
        <v>0</v>
      </c>
      <c r="EP22" s="257">
        <f t="shared" si="24"/>
        <v>0</v>
      </c>
      <c r="EQ22" s="649">
        <f t="shared" si="25"/>
        <v>0</v>
      </c>
      <c r="ER22" s="538">
        <f t="shared" si="26"/>
        <v>0</v>
      </c>
      <c r="ES22" s="677">
        <f t="shared" si="27"/>
        <v>0</v>
      </c>
      <c r="ET22" s="538">
        <f t="shared" si="28"/>
        <v>0</v>
      </c>
      <c r="EU22" s="462">
        <f t="shared" si="29"/>
        <v>0</v>
      </c>
      <c r="EV22" s="263">
        <f t="shared" si="30"/>
        <v>0</v>
      </c>
      <c r="EW22" s="462">
        <f t="shared" si="31"/>
        <v>0</v>
      </c>
      <c r="EX22" s="263">
        <f t="shared" si="32"/>
        <v>0</v>
      </c>
      <c r="EY22" s="472">
        <f t="shared" si="33"/>
        <v>9664285.7142857127</v>
      </c>
      <c r="EZ22" s="263">
        <f t="shared" si="34"/>
        <v>10824000</v>
      </c>
    </row>
    <row r="23" spans="1:158" ht="18" hidden="1" customHeight="1" outlineLevel="1" x14ac:dyDescent="0.2">
      <c r="A23" s="5" t="s">
        <v>601</v>
      </c>
      <c r="B23" s="76" t="s">
        <v>21</v>
      </c>
      <c r="C23" s="77" t="s">
        <v>328</v>
      </c>
      <c r="D23" s="77" t="s">
        <v>71</v>
      </c>
      <c r="E23" s="76" t="s">
        <v>329</v>
      </c>
      <c r="F23" s="76"/>
      <c r="G23" s="78" t="s">
        <v>25</v>
      </c>
      <c r="H23" s="79">
        <v>0.3</v>
      </c>
      <c r="I23" s="76" t="s">
        <v>969</v>
      </c>
      <c r="J23" s="80" t="s">
        <v>496</v>
      </c>
      <c r="K23" s="81" t="s">
        <v>152</v>
      </c>
      <c r="L23" s="76" t="s">
        <v>46</v>
      </c>
      <c r="M23" s="10" t="s">
        <v>65</v>
      </c>
      <c r="N23" s="82"/>
      <c r="O23" s="82"/>
      <c r="P23" s="82">
        <v>1</v>
      </c>
      <c r="Q23" s="245"/>
      <c r="R23" s="260"/>
      <c r="S23" s="262"/>
      <c r="T23" s="262"/>
      <c r="U23" s="256">
        <f t="shared" si="35"/>
        <v>0</v>
      </c>
      <c r="V23" s="257">
        <f t="shared" si="36"/>
        <v>0</v>
      </c>
      <c r="W23" s="257">
        <f t="shared" si="11"/>
        <v>0</v>
      </c>
      <c r="X23" s="399"/>
      <c r="Y23" s="399"/>
      <c r="Z23" s="399"/>
      <c r="AA23" s="399">
        <f t="shared" si="37"/>
        <v>0</v>
      </c>
      <c r="AB23" s="399">
        <f t="shared" si="38"/>
        <v>0</v>
      </c>
      <c r="AC23" s="399">
        <f t="shared" si="48"/>
        <v>0</v>
      </c>
      <c r="AD23" s="260"/>
      <c r="AE23" s="260"/>
      <c r="AF23" s="260"/>
      <c r="AG23" s="260">
        <v>0</v>
      </c>
      <c r="AH23" s="260">
        <v>0</v>
      </c>
      <c r="AI23" s="260">
        <f t="shared" si="49"/>
        <v>0</v>
      </c>
      <c r="AJ23" s="260"/>
      <c r="AK23" s="260"/>
      <c r="AL23" s="260"/>
      <c r="AM23" s="260">
        <v>0</v>
      </c>
      <c r="AN23" s="260">
        <v>0</v>
      </c>
      <c r="AO23" s="396">
        <f t="shared" si="12"/>
        <v>0</v>
      </c>
      <c r="AP23" s="260"/>
      <c r="AQ23" s="260"/>
      <c r="AR23" s="260"/>
      <c r="AS23" s="396">
        <v>0</v>
      </c>
      <c r="AT23" s="396">
        <v>0</v>
      </c>
      <c r="AU23" s="396">
        <f t="shared" si="13"/>
        <v>0</v>
      </c>
      <c r="AV23" s="400"/>
      <c r="AW23" s="400"/>
      <c r="AX23" s="400"/>
      <c r="AY23" s="397">
        <v>0</v>
      </c>
      <c r="AZ23" s="397">
        <v>0</v>
      </c>
      <c r="BA23" s="397">
        <f t="shared" si="39"/>
        <v>0</v>
      </c>
      <c r="BB23" s="400"/>
      <c r="BC23" s="400"/>
      <c r="BD23" s="400"/>
      <c r="BE23" s="397">
        <v>0</v>
      </c>
      <c r="BF23" s="397">
        <v>0</v>
      </c>
      <c r="BG23" s="397">
        <f t="shared" si="40"/>
        <v>0</v>
      </c>
      <c r="BH23" s="400"/>
      <c r="BI23" s="400"/>
      <c r="BJ23" s="400"/>
      <c r="BK23" s="397">
        <v>0</v>
      </c>
      <c r="BL23" s="397">
        <v>0</v>
      </c>
      <c r="BM23" s="397">
        <f t="shared" si="41"/>
        <v>0</v>
      </c>
      <c r="BN23" s="400"/>
      <c r="BO23" s="400"/>
      <c r="BP23" s="400"/>
      <c r="BQ23" s="397">
        <v>0</v>
      </c>
      <c r="BR23" s="397">
        <v>0</v>
      </c>
      <c r="BS23" s="397">
        <f t="shared" si="42"/>
        <v>0</v>
      </c>
      <c r="BT23" s="262">
        <v>1610000</v>
      </c>
      <c r="BU23" s="262">
        <f t="shared" si="52"/>
        <v>1803200.0000000002</v>
      </c>
      <c r="BV23" s="256">
        <v>0</v>
      </c>
      <c r="BW23" s="1431">
        <v>0</v>
      </c>
      <c r="BX23" s="84" t="s">
        <v>48</v>
      </c>
      <c r="BY23" s="76">
        <v>2010</v>
      </c>
      <c r="BZ23" s="581" t="s">
        <v>1106</v>
      </c>
      <c r="CA23" s="529">
        <f t="shared" si="44"/>
        <v>0</v>
      </c>
      <c r="CB23" s="85"/>
      <c r="CC23" s="83"/>
      <c r="CD23" s="88"/>
      <c r="CE23" s="26">
        <f t="shared" si="45"/>
        <v>0</v>
      </c>
      <c r="CF23" s="27">
        <f t="shared" si="46"/>
        <v>0</v>
      </c>
      <c r="CG23" s="738">
        <f t="shared" si="47"/>
        <v>0</v>
      </c>
      <c r="CH23" s="164" t="s">
        <v>371</v>
      </c>
      <c r="CI23" s="165"/>
      <c r="CJ23" s="192" t="s">
        <v>25</v>
      </c>
      <c r="CK23" s="175" t="s">
        <v>71</v>
      </c>
      <c r="CL23" s="175" t="s">
        <v>1032</v>
      </c>
      <c r="CM23" s="178" t="s">
        <v>1031</v>
      </c>
      <c r="CN23" s="175" t="s">
        <v>349</v>
      </c>
      <c r="CO23" s="176" t="str">
        <f>D23</f>
        <v>Секции АВО</v>
      </c>
      <c r="CP23" s="175" t="str">
        <f>E23</f>
        <v>АВМ-Г9-0,6-Б1/6-2-3</v>
      </c>
      <c r="CQ23" s="87" t="str">
        <f>M23</f>
        <v>штука</v>
      </c>
      <c r="CR23" s="455">
        <f>R23</f>
        <v>0</v>
      </c>
      <c r="CS23" s="455"/>
      <c r="CT23" s="455"/>
      <c r="CU23" s="455"/>
      <c r="CV23" s="455"/>
      <c r="CW23" s="455"/>
      <c r="CX23" s="455"/>
      <c r="CY23" s="455"/>
      <c r="CZ23" s="455">
        <f>R23+X23+AD23+AJ23+AP23+Q23+P23+O23+N23+AV23+BB23+BH23</f>
        <v>1</v>
      </c>
      <c r="DA23" s="456">
        <v>1803200</v>
      </c>
      <c r="DB23" s="456">
        <f>CR23*DA23</f>
        <v>0</v>
      </c>
      <c r="DC23" s="456"/>
      <c r="DD23" s="456"/>
      <c r="DE23" s="456"/>
      <c r="DF23" s="456"/>
      <c r="DG23" s="456"/>
      <c r="DH23" s="456"/>
      <c r="DI23" s="456"/>
      <c r="DJ23" s="456"/>
      <c r="DK23" s="737">
        <f>DA23*CZ23</f>
        <v>1803200</v>
      </c>
      <c r="DL23" s="501"/>
      <c r="DM23" s="740">
        <f>DB23</f>
        <v>0</v>
      </c>
      <c r="DN23" s="653">
        <f>DM23/1.12</f>
        <v>0</v>
      </c>
      <c r="DO23" s="740">
        <f>DC23</f>
        <v>0</v>
      </c>
      <c r="DP23" s="653">
        <f>DO23/1.12</f>
        <v>0</v>
      </c>
      <c r="DQ23" s="1048"/>
      <c r="DR23" s="653"/>
      <c r="DS23" s="740"/>
      <c r="DT23" s="653"/>
      <c r="DU23" s="740"/>
      <c r="DV23" s="458"/>
      <c r="DW23" s="744"/>
      <c r="DX23" s="653"/>
      <c r="DY23" s="953"/>
      <c r="DZ23" s="744"/>
      <c r="EA23" s="740">
        <f t="shared" si="15"/>
        <v>0</v>
      </c>
      <c r="EB23" s="458">
        <f t="shared" si="16"/>
        <v>0</v>
      </c>
      <c r="EC23" s="744"/>
      <c r="ED23" s="701"/>
      <c r="EE23" s="459">
        <f>DK23</f>
        <v>1803200</v>
      </c>
      <c r="EF23" s="501">
        <f>EE23/1.12</f>
        <v>1609999.9999999998</v>
      </c>
      <c r="EG23" s="461">
        <f t="shared" si="50"/>
        <v>0</v>
      </c>
      <c r="EH23" s="257">
        <f t="shared" si="51"/>
        <v>0</v>
      </c>
      <c r="EI23" s="460">
        <f t="shared" si="17"/>
        <v>0</v>
      </c>
      <c r="EJ23" s="538">
        <f t="shared" si="18"/>
        <v>0</v>
      </c>
      <c r="EK23" s="677">
        <f t="shared" si="19"/>
        <v>0</v>
      </c>
      <c r="EL23" s="257">
        <f t="shared" si="20"/>
        <v>0</v>
      </c>
      <c r="EM23" s="649">
        <f t="shared" si="21"/>
        <v>0</v>
      </c>
      <c r="EN23" s="538">
        <f t="shared" si="22"/>
        <v>0</v>
      </c>
      <c r="EO23" s="677">
        <f t="shared" si="23"/>
        <v>0</v>
      </c>
      <c r="EP23" s="257">
        <f t="shared" si="24"/>
        <v>0</v>
      </c>
      <c r="EQ23" s="649">
        <f t="shared" si="25"/>
        <v>0</v>
      </c>
      <c r="ER23" s="538">
        <f t="shared" si="26"/>
        <v>0</v>
      </c>
      <c r="ES23" s="677">
        <f t="shared" si="27"/>
        <v>0</v>
      </c>
      <c r="ET23" s="538">
        <f t="shared" si="28"/>
        <v>0</v>
      </c>
      <c r="EU23" s="462">
        <f t="shared" si="29"/>
        <v>0</v>
      </c>
      <c r="EV23" s="263">
        <f t="shared" si="30"/>
        <v>0</v>
      </c>
      <c r="EW23" s="462">
        <f t="shared" si="31"/>
        <v>0</v>
      </c>
      <c r="EX23" s="263">
        <f t="shared" si="32"/>
        <v>0</v>
      </c>
      <c r="EY23" s="472">
        <f t="shared" si="33"/>
        <v>-1609999.9999999998</v>
      </c>
      <c r="EZ23" s="263">
        <f t="shared" si="34"/>
        <v>-1803200</v>
      </c>
    </row>
    <row r="24" spans="1:158" ht="18" hidden="1" customHeight="1" outlineLevel="1" x14ac:dyDescent="0.2">
      <c r="A24" s="5" t="s">
        <v>789</v>
      </c>
      <c r="B24" s="76" t="s">
        <v>21</v>
      </c>
      <c r="C24" s="77" t="s">
        <v>64</v>
      </c>
      <c r="D24" s="77" t="s">
        <v>743</v>
      </c>
      <c r="E24" s="76" t="s">
        <v>744</v>
      </c>
      <c r="F24" s="76" t="s">
        <v>790</v>
      </c>
      <c r="G24" s="78" t="s">
        <v>25</v>
      </c>
      <c r="H24" s="79">
        <v>0.3</v>
      </c>
      <c r="I24" s="76" t="s">
        <v>969</v>
      </c>
      <c r="J24" s="80" t="s">
        <v>496</v>
      </c>
      <c r="K24" s="81" t="s">
        <v>152</v>
      </c>
      <c r="L24" s="76" t="s">
        <v>46</v>
      </c>
      <c r="M24" s="10" t="s">
        <v>65</v>
      </c>
      <c r="N24" s="82"/>
      <c r="O24" s="82"/>
      <c r="P24" s="82">
        <v>1</v>
      </c>
      <c r="Q24" s="245"/>
      <c r="R24" s="260"/>
      <c r="S24" s="262"/>
      <c r="T24" s="262"/>
      <c r="U24" s="256">
        <f t="shared" ref="U24" si="69">R24*S24</f>
        <v>0</v>
      </c>
      <c r="V24" s="257">
        <f t="shared" ref="V24" si="70">U24*1.12</f>
        <v>0</v>
      </c>
      <c r="W24" s="257">
        <f t="shared" si="11"/>
        <v>0</v>
      </c>
      <c r="X24" s="399"/>
      <c r="Y24" s="399"/>
      <c r="Z24" s="399"/>
      <c r="AA24" s="399">
        <f t="shared" si="37"/>
        <v>0</v>
      </c>
      <c r="AB24" s="399">
        <f t="shared" si="38"/>
        <v>0</v>
      </c>
      <c r="AC24" s="399">
        <f t="shared" si="48"/>
        <v>0</v>
      </c>
      <c r="AD24" s="260"/>
      <c r="AE24" s="260"/>
      <c r="AF24" s="260"/>
      <c r="AG24" s="260">
        <v>0</v>
      </c>
      <c r="AH24" s="260">
        <v>0</v>
      </c>
      <c r="AI24" s="260">
        <f t="shared" si="49"/>
        <v>0</v>
      </c>
      <c r="AJ24" s="260"/>
      <c r="AK24" s="260"/>
      <c r="AL24" s="260"/>
      <c r="AM24" s="260">
        <v>0</v>
      </c>
      <c r="AN24" s="260">
        <v>0</v>
      </c>
      <c r="AO24" s="396">
        <f t="shared" si="12"/>
        <v>0</v>
      </c>
      <c r="AP24" s="260"/>
      <c r="AQ24" s="260"/>
      <c r="AR24" s="260"/>
      <c r="AS24" s="396">
        <v>0</v>
      </c>
      <c r="AT24" s="396">
        <v>0</v>
      </c>
      <c r="AU24" s="396">
        <f t="shared" si="13"/>
        <v>0</v>
      </c>
      <c r="AV24" s="400"/>
      <c r="AW24" s="400"/>
      <c r="AX24" s="400"/>
      <c r="AY24" s="397">
        <v>0</v>
      </c>
      <c r="AZ24" s="397">
        <v>0</v>
      </c>
      <c r="BA24" s="397">
        <f t="shared" si="39"/>
        <v>0</v>
      </c>
      <c r="BB24" s="400"/>
      <c r="BC24" s="400"/>
      <c r="BD24" s="400"/>
      <c r="BE24" s="397">
        <v>0</v>
      </c>
      <c r="BF24" s="397">
        <v>0</v>
      </c>
      <c r="BG24" s="397">
        <f t="shared" si="40"/>
        <v>0</v>
      </c>
      <c r="BH24" s="400"/>
      <c r="BI24" s="400"/>
      <c r="BJ24" s="400"/>
      <c r="BK24" s="397">
        <v>0</v>
      </c>
      <c r="BL24" s="397">
        <v>0</v>
      </c>
      <c r="BM24" s="397">
        <f t="shared" si="41"/>
        <v>0</v>
      </c>
      <c r="BN24" s="400"/>
      <c r="BO24" s="400"/>
      <c r="BP24" s="400"/>
      <c r="BQ24" s="397">
        <v>0</v>
      </c>
      <c r="BR24" s="397">
        <v>0</v>
      </c>
      <c r="BS24" s="397">
        <f t="shared" si="42"/>
        <v>0</v>
      </c>
      <c r="BT24" s="262">
        <v>1610000</v>
      </c>
      <c r="BU24" s="262">
        <f t="shared" ref="BU24" si="71">BT24*1.12</f>
        <v>1803200.0000000002</v>
      </c>
      <c r="BV24" s="256">
        <f>SUM(N24+O24+P24+Q24+R24+X24+AD24+AJ24+AP24+AV24+BB24+BH24)*BT24</f>
        <v>1610000</v>
      </c>
      <c r="BW24" s="256">
        <f t="shared" ref="BW24" si="72">BV24*1.12</f>
        <v>1803200.0000000002</v>
      </c>
      <c r="BX24" s="84" t="s">
        <v>48</v>
      </c>
      <c r="BY24" s="76">
        <v>2010</v>
      </c>
      <c r="BZ24" s="564"/>
      <c r="CA24" s="529">
        <f t="shared" si="44"/>
        <v>540960</v>
      </c>
      <c r="CB24" s="85"/>
      <c r="CC24" s="83"/>
      <c r="CD24" s="88"/>
      <c r="CE24" s="26">
        <f t="shared" si="45"/>
        <v>1610000</v>
      </c>
      <c r="CF24" s="27">
        <f t="shared" si="46"/>
        <v>1803200.0000000002</v>
      </c>
      <c r="CG24" s="738">
        <f t="shared" si="47"/>
        <v>540960</v>
      </c>
      <c r="CH24" s="164" t="s">
        <v>805</v>
      </c>
      <c r="CI24" s="165"/>
      <c r="CJ24" s="192"/>
      <c r="CK24" s="175"/>
      <c r="CL24" s="175"/>
      <c r="CM24" s="178"/>
      <c r="CN24" s="175"/>
      <c r="CO24" s="176"/>
      <c r="CP24" s="175"/>
      <c r="CQ24" s="87"/>
      <c r="CR24" s="455"/>
      <c r="CS24" s="455"/>
      <c r="CT24" s="455"/>
      <c r="CU24" s="455"/>
      <c r="CV24" s="455"/>
      <c r="CW24" s="455"/>
      <c r="CX24" s="455"/>
      <c r="CY24" s="455"/>
      <c r="CZ24" s="455"/>
      <c r="DA24" s="456"/>
      <c r="DB24" s="456"/>
      <c r="DC24" s="456"/>
      <c r="DD24" s="456"/>
      <c r="DE24" s="456"/>
      <c r="DF24" s="456"/>
      <c r="DG24" s="456"/>
      <c r="DH24" s="456"/>
      <c r="DI24" s="456"/>
      <c r="DJ24" s="456"/>
      <c r="DK24" s="456"/>
      <c r="DL24" s="501"/>
      <c r="DM24" s="508"/>
      <c r="DN24" s="501"/>
      <c r="DO24" s="508"/>
      <c r="DP24" s="501"/>
      <c r="DQ24" s="1049"/>
      <c r="DR24" s="501"/>
      <c r="DS24" s="508"/>
      <c r="DT24" s="501"/>
      <c r="DU24" s="508"/>
      <c r="DV24" s="457"/>
      <c r="DW24" s="503"/>
      <c r="DX24" s="501"/>
      <c r="DY24" s="672"/>
      <c r="DZ24" s="503"/>
      <c r="EA24" s="508">
        <f t="shared" si="15"/>
        <v>0</v>
      </c>
      <c r="EB24" s="457">
        <f t="shared" si="16"/>
        <v>0</v>
      </c>
      <c r="EC24" s="503"/>
      <c r="ED24" s="455"/>
      <c r="EE24" s="459"/>
      <c r="EF24" s="501"/>
      <c r="EG24" s="461">
        <f t="shared" si="50"/>
        <v>0</v>
      </c>
      <c r="EH24" s="257">
        <f t="shared" si="51"/>
        <v>0</v>
      </c>
      <c r="EI24" s="460">
        <f t="shared" si="17"/>
        <v>0</v>
      </c>
      <c r="EJ24" s="538">
        <f t="shared" si="18"/>
        <v>0</v>
      </c>
      <c r="EK24" s="677">
        <f t="shared" si="19"/>
        <v>0</v>
      </c>
      <c r="EL24" s="257">
        <f t="shared" si="20"/>
        <v>0</v>
      </c>
      <c r="EM24" s="649">
        <f t="shared" si="21"/>
        <v>0</v>
      </c>
      <c r="EN24" s="538">
        <f t="shared" si="22"/>
        <v>0</v>
      </c>
      <c r="EO24" s="677">
        <f t="shared" si="23"/>
        <v>0</v>
      </c>
      <c r="EP24" s="257">
        <f t="shared" si="24"/>
        <v>0</v>
      </c>
      <c r="EQ24" s="649">
        <f t="shared" si="25"/>
        <v>0</v>
      </c>
      <c r="ER24" s="538">
        <f t="shared" si="26"/>
        <v>0</v>
      </c>
      <c r="ES24" s="677">
        <f t="shared" si="27"/>
        <v>0</v>
      </c>
      <c r="ET24" s="538">
        <f t="shared" si="28"/>
        <v>0</v>
      </c>
      <c r="EU24" s="462">
        <f t="shared" si="29"/>
        <v>0</v>
      </c>
      <c r="EV24" s="263">
        <f t="shared" si="30"/>
        <v>0</v>
      </c>
      <c r="EW24" s="462">
        <f t="shared" si="31"/>
        <v>0</v>
      </c>
      <c r="EX24" s="263">
        <f t="shared" si="32"/>
        <v>0</v>
      </c>
      <c r="EY24" s="472">
        <f t="shared" si="33"/>
        <v>1610000</v>
      </c>
      <c r="EZ24" s="263">
        <f t="shared" si="34"/>
        <v>1803200.0000000002</v>
      </c>
    </row>
    <row r="25" spans="1:158" ht="18" hidden="1" customHeight="1" outlineLevel="1" x14ac:dyDescent="0.2">
      <c r="A25" s="5" t="s">
        <v>602</v>
      </c>
      <c r="B25" s="76" t="s">
        <v>21</v>
      </c>
      <c r="C25" s="77" t="s">
        <v>330</v>
      </c>
      <c r="D25" s="77" t="s">
        <v>71</v>
      </c>
      <c r="E25" s="76" t="s">
        <v>331</v>
      </c>
      <c r="F25" s="76" t="s">
        <v>332</v>
      </c>
      <c r="G25" s="78" t="s">
        <v>25</v>
      </c>
      <c r="H25" s="79">
        <v>0.3</v>
      </c>
      <c r="I25" s="76" t="s">
        <v>969</v>
      </c>
      <c r="J25" s="80" t="s">
        <v>496</v>
      </c>
      <c r="K25" s="81" t="s">
        <v>152</v>
      </c>
      <c r="L25" s="76" t="s">
        <v>46</v>
      </c>
      <c r="M25" s="10" t="s">
        <v>65</v>
      </c>
      <c r="N25" s="82"/>
      <c r="O25" s="82"/>
      <c r="P25" s="82">
        <v>7</v>
      </c>
      <c r="Q25" s="245"/>
      <c r="R25" s="260"/>
      <c r="S25" s="262"/>
      <c r="T25" s="262"/>
      <c r="U25" s="256">
        <f t="shared" si="35"/>
        <v>0</v>
      </c>
      <c r="V25" s="257">
        <f t="shared" si="36"/>
        <v>0</v>
      </c>
      <c r="W25" s="257">
        <f t="shared" si="11"/>
        <v>0</v>
      </c>
      <c r="X25" s="399"/>
      <c r="Y25" s="399"/>
      <c r="Z25" s="399"/>
      <c r="AA25" s="399">
        <f t="shared" si="37"/>
        <v>0</v>
      </c>
      <c r="AB25" s="399">
        <f t="shared" si="38"/>
        <v>0</v>
      </c>
      <c r="AC25" s="399">
        <f t="shared" si="48"/>
        <v>0</v>
      </c>
      <c r="AD25" s="260"/>
      <c r="AE25" s="260"/>
      <c r="AF25" s="260"/>
      <c r="AG25" s="260">
        <v>0</v>
      </c>
      <c r="AH25" s="260">
        <v>0</v>
      </c>
      <c r="AI25" s="260">
        <f t="shared" si="49"/>
        <v>0</v>
      </c>
      <c r="AJ25" s="260"/>
      <c r="AK25" s="260"/>
      <c r="AL25" s="260"/>
      <c r="AM25" s="260">
        <v>0</v>
      </c>
      <c r="AN25" s="260">
        <v>0</v>
      </c>
      <c r="AO25" s="396">
        <f t="shared" si="12"/>
        <v>0</v>
      </c>
      <c r="AP25" s="260"/>
      <c r="AQ25" s="260"/>
      <c r="AR25" s="260"/>
      <c r="AS25" s="396">
        <v>0</v>
      </c>
      <c r="AT25" s="396">
        <v>0</v>
      </c>
      <c r="AU25" s="396">
        <f t="shared" si="13"/>
        <v>0</v>
      </c>
      <c r="AV25" s="400"/>
      <c r="AW25" s="400"/>
      <c r="AX25" s="400"/>
      <c r="AY25" s="397">
        <v>0</v>
      </c>
      <c r="AZ25" s="397">
        <v>0</v>
      </c>
      <c r="BA25" s="397">
        <f t="shared" si="39"/>
        <v>0</v>
      </c>
      <c r="BB25" s="400"/>
      <c r="BC25" s="400"/>
      <c r="BD25" s="400"/>
      <c r="BE25" s="397">
        <v>0</v>
      </c>
      <c r="BF25" s="397">
        <v>0</v>
      </c>
      <c r="BG25" s="397">
        <f t="shared" si="40"/>
        <v>0</v>
      </c>
      <c r="BH25" s="400"/>
      <c r="BI25" s="400"/>
      <c r="BJ25" s="400"/>
      <c r="BK25" s="397">
        <v>0</v>
      </c>
      <c r="BL25" s="397">
        <v>0</v>
      </c>
      <c r="BM25" s="397">
        <f t="shared" si="41"/>
        <v>0</v>
      </c>
      <c r="BN25" s="400"/>
      <c r="BO25" s="400"/>
      <c r="BP25" s="400"/>
      <c r="BQ25" s="397">
        <v>0</v>
      </c>
      <c r="BR25" s="397">
        <v>0</v>
      </c>
      <c r="BS25" s="397">
        <f t="shared" si="42"/>
        <v>0</v>
      </c>
      <c r="BT25" s="262">
        <v>3200000</v>
      </c>
      <c r="BU25" s="262">
        <f t="shared" si="52"/>
        <v>3584000.0000000005</v>
      </c>
      <c r="BV25" s="256">
        <v>0</v>
      </c>
      <c r="BW25" s="1431">
        <v>0</v>
      </c>
      <c r="BX25" s="84" t="s">
        <v>48</v>
      </c>
      <c r="BY25" s="76">
        <v>2010</v>
      </c>
      <c r="BZ25" s="581" t="s">
        <v>1106</v>
      </c>
      <c r="CA25" s="529">
        <f t="shared" si="44"/>
        <v>0</v>
      </c>
      <c r="CB25" s="85"/>
      <c r="CC25" s="83"/>
      <c r="CD25" s="88"/>
      <c r="CE25" s="26">
        <f t="shared" si="45"/>
        <v>0</v>
      </c>
      <c r="CF25" s="27">
        <f t="shared" si="46"/>
        <v>0</v>
      </c>
      <c r="CG25" s="738">
        <f t="shared" si="47"/>
        <v>0</v>
      </c>
      <c r="CH25" s="164" t="s">
        <v>371</v>
      </c>
      <c r="CI25" s="165"/>
      <c r="CJ25" s="192" t="s">
        <v>25</v>
      </c>
      <c r="CK25" s="175" t="s">
        <v>71</v>
      </c>
      <c r="CL25" s="175" t="s">
        <v>1032</v>
      </c>
      <c r="CM25" s="178" t="s">
        <v>1031</v>
      </c>
      <c r="CN25" s="175" t="s">
        <v>349</v>
      </c>
      <c r="CO25" s="176" t="str">
        <f>D25</f>
        <v>Секции АВО</v>
      </c>
      <c r="CP25" s="175" t="str">
        <f>E25</f>
        <v>АВЗ-14,6-16-Б1/8-1-6</v>
      </c>
      <c r="CQ25" s="87" t="str">
        <f>M25</f>
        <v>штука</v>
      </c>
      <c r="CR25" s="455">
        <f>R25</f>
        <v>0</v>
      </c>
      <c r="CS25" s="455"/>
      <c r="CT25" s="455"/>
      <c r="CU25" s="455"/>
      <c r="CV25" s="455"/>
      <c r="CW25" s="455"/>
      <c r="CX25" s="455"/>
      <c r="CY25" s="455"/>
      <c r="CZ25" s="455">
        <f>R25+X25+AD25+AJ25+AP25+Q25+P25+O25+N25+AV25+BB25+BH25</f>
        <v>7</v>
      </c>
      <c r="DA25" s="456">
        <v>3584000</v>
      </c>
      <c r="DB25" s="456">
        <f>CR25*DA25</f>
        <v>0</v>
      </c>
      <c r="DC25" s="456"/>
      <c r="DD25" s="456"/>
      <c r="DE25" s="456"/>
      <c r="DF25" s="456"/>
      <c r="DG25" s="456"/>
      <c r="DH25" s="456"/>
      <c r="DI25" s="456"/>
      <c r="DJ25" s="456"/>
      <c r="DK25" s="737">
        <f>DA25*CZ25</f>
        <v>25088000</v>
      </c>
      <c r="DL25" s="501"/>
      <c r="DM25" s="740">
        <f>DB25</f>
        <v>0</v>
      </c>
      <c r="DN25" s="653">
        <f>DM25/1.12</f>
        <v>0</v>
      </c>
      <c r="DO25" s="740">
        <f>DC25</f>
        <v>0</v>
      </c>
      <c r="DP25" s="653">
        <f>DO25/1.12</f>
        <v>0</v>
      </c>
      <c r="DQ25" s="1048"/>
      <c r="DR25" s="653"/>
      <c r="DS25" s="740"/>
      <c r="DT25" s="653"/>
      <c r="DU25" s="740"/>
      <c r="DV25" s="458"/>
      <c r="DW25" s="744"/>
      <c r="DX25" s="653"/>
      <c r="DY25" s="953"/>
      <c r="DZ25" s="744"/>
      <c r="EA25" s="740">
        <f t="shared" si="15"/>
        <v>0</v>
      </c>
      <c r="EB25" s="458">
        <f t="shared" si="16"/>
        <v>0</v>
      </c>
      <c r="EC25" s="744"/>
      <c r="ED25" s="701"/>
      <c r="EE25" s="459">
        <f>DK25</f>
        <v>25088000</v>
      </c>
      <c r="EF25" s="501">
        <f>EE25/1.12</f>
        <v>22399999.999999996</v>
      </c>
      <c r="EG25" s="461">
        <f t="shared" si="50"/>
        <v>0</v>
      </c>
      <c r="EH25" s="257">
        <f t="shared" si="51"/>
        <v>0</v>
      </c>
      <c r="EI25" s="460">
        <f t="shared" si="17"/>
        <v>0</v>
      </c>
      <c r="EJ25" s="538">
        <f t="shared" si="18"/>
        <v>0</v>
      </c>
      <c r="EK25" s="677">
        <f t="shared" si="19"/>
        <v>0</v>
      </c>
      <c r="EL25" s="257">
        <f t="shared" si="20"/>
        <v>0</v>
      </c>
      <c r="EM25" s="649">
        <f t="shared" si="21"/>
        <v>0</v>
      </c>
      <c r="EN25" s="538">
        <f t="shared" si="22"/>
        <v>0</v>
      </c>
      <c r="EO25" s="677">
        <f t="shared" si="23"/>
        <v>0</v>
      </c>
      <c r="EP25" s="257">
        <f t="shared" si="24"/>
        <v>0</v>
      </c>
      <c r="EQ25" s="649">
        <f t="shared" si="25"/>
        <v>0</v>
      </c>
      <c r="ER25" s="538">
        <f t="shared" si="26"/>
        <v>0</v>
      </c>
      <c r="ES25" s="677">
        <f t="shared" si="27"/>
        <v>0</v>
      </c>
      <c r="ET25" s="538">
        <f t="shared" si="28"/>
        <v>0</v>
      </c>
      <c r="EU25" s="462">
        <f t="shared" si="29"/>
        <v>0</v>
      </c>
      <c r="EV25" s="263">
        <f t="shared" si="30"/>
        <v>0</v>
      </c>
      <c r="EW25" s="462">
        <f t="shared" si="31"/>
        <v>0</v>
      </c>
      <c r="EX25" s="263">
        <f t="shared" si="32"/>
        <v>0</v>
      </c>
      <c r="EY25" s="472">
        <f t="shared" si="33"/>
        <v>-22399999.999999996</v>
      </c>
      <c r="EZ25" s="263">
        <f t="shared" si="34"/>
        <v>-25088000</v>
      </c>
    </row>
    <row r="26" spans="1:158" ht="18" hidden="1" customHeight="1" outlineLevel="1" x14ac:dyDescent="0.2">
      <c r="A26" s="5" t="s">
        <v>791</v>
      </c>
      <c r="B26" s="76" t="s">
        <v>21</v>
      </c>
      <c r="C26" s="77" t="s">
        <v>64</v>
      </c>
      <c r="D26" s="77" t="s">
        <v>743</v>
      </c>
      <c r="E26" s="76" t="s">
        <v>744</v>
      </c>
      <c r="F26" s="76" t="s">
        <v>792</v>
      </c>
      <c r="G26" s="78" t="s">
        <v>25</v>
      </c>
      <c r="H26" s="79">
        <v>0.3</v>
      </c>
      <c r="I26" s="76" t="s">
        <v>969</v>
      </c>
      <c r="J26" s="80" t="s">
        <v>496</v>
      </c>
      <c r="K26" s="81" t="s">
        <v>152</v>
      </c>
      <c r="L26" s="76" t="s">
        <v>46</v>
      </c>
      <c r="M26" s="10" t="s">
        <v>65</v>
      </c>
      <c r="N26" s="82"/>
      <c r="O26" s="82"/>
      <c r="P26" s="82">
        <v>7</v>
      </c>
      <c r="Q26" s="245"/>
      <c r="R26" s="260"/>
      <c r="S26" s="262"/>
      <c r="T26" s="262"/>
      <c r="U26" s="256">
        <f t="shared" ref="U26" si="73">R26*S26</f>
        <v>0</v>
      </c>
      <c r="V26" s="257">
        <f t="shared" ref="V26" si="74">U26*1.12</f>
        <v>0</v>
      </c>
      <c r="W26" s="257">
        <f t="shared" si="11"/>
        <v>0</v>
      </c>
      <c r="X26" s="399"/>
      <c r="Y26" s="399"/>
      <c r="Z26" s="399"/>
      <c r="AA26" s="399">
        <f t="shared" si="37"/>
        <v>0</v>
      </c>
      <c r="AB26" s="399">
        <f t="shared" si="38"/>
        <v>0</v>
      </c>
      <c r="AC26" s="399">
        <f t="shared" si="48"/>
        <v>0</v>
      </c>
      <c r="AD26" s="260"/>
      <c r="AE26" s="260"/>
      <c r="AF26" s="260"/>
      <c r="AG26" s="260">
        <v>0</v>
      </c>
      <c r="AH26" s="260">
        <v>0</v>
      </c>
      <c r="AI26" s="260">
        <f t="shared" si="49"/>
        <v>0</v>
      </c>
      <c r="AJ26" s="260"/>
      <c r="AK26" s="260"/>
      <c r="AL26" s="260"/>
      <c r="AM26" s="260">
        <v>0</v>
      </c>
      <c r="AN26" s="260">
        <v>0</v>
      </c>
      <c r="AO26" s="396">
        <f t="shared" si="12"/>
        <v>0</v>
      </c>
      <c r="AP26" s="260"/>
      <c r="AQ26" s="260"/>
      <c r="AR26" s="260"/>
      <c r="AS26" s="396">
        <v>0</v>
      </c>
      <c r="AT26" s="396">
        <v>0</v>
      </c>
      <c r="AU26" s="396">
        <f t="shared" si="13"/>
        <v>0</v>
      </c>
      <c r="AV26" s="400"/>
      <c r="AW26" s="400"/>
      <c r="AX26" s="400"/>
      <c r="AY26" s="397">
        <v>0</v>
      </c>
      <c r="AZ26" s="397">
        <v>0</v>
      </c>
      <c r="BA26" s="397">
        <f t="shared" si="39"/>
        <v>0</v>
      </c>
      <c r="BB26" s="400"/>
      <c r="BC26" s="400"/>
      <c r="BD26" s="400"/>
      <c r="BE26" s="397">
        <v>0</v>
      </c>
      <c r="BF26" s="397">
        <v>0</v>
      </c>
      <c r="BG26" s="397">
        <f t="shared" si="40"/>
        <v>0</v>
      </c>
      <c r="BH26" s="400"/>
      <c r="BI26" s="400"/>
      <c r="BJ26" s="400"/>
      <c r="BK26" s="397">
        <v>0</v>
      </c>
      <c r="BL26" s="397">
        <v>0</v>
      </c>
      <c r="BM26" s="397">
        <f t="shared" si="41"/>
        <v>0</v>
      </c>
      <c r="BN26" s="400"/>
      <c r="BO26" s="400"/>
      <c r="BP26" s="400"/>
      <c r="BQ26" s="397">
        <v>0</v>
      </c>
      <c r="BR26" s="397">
        <v>0</v>
      </c>
      <c r="BS26" s="397">
        <f t="shared" si="42"/>
        <v>0</v>
      </c>
      <c r="BT26" s="262">
        <v>3200000</v>
      </c>
      <c r="BU26" s="262">
        <f t="shared" ref="BU26" si="75">BT26*1.12</f>
        <v>3584000.0000000005</v>
      </c>
      <c r="BV26" s="256">
        <f>SUM(N26+O26+P26+Q26+R26+X26+AD26+AJ26+AP26+AV26+BB26+BH26)*BT26</f>
        <v>22400000</v>
      </c>
      <c r="BW26" s="256">
        <f t="shared" ref="BW26" si="76">BV26*1.12</f>
        <v>25088000.000000004</v>
      </c>
      <c r="BX26" s="84" t="s">
        <v>48</v>
      </c>
      <c r="BY26" s="76">
        <v>2010</v>
      </c>
      <c r="BZ26" s="564"/>
      <c r="CA26" s="529">
        <f t="shared" si="44"/>
        <v>7526400.0000000009</v>
      </c>
      <c r="CB26" s="85"/>
      <c r="CC26" s="83"/>
      <c r="CD26" s="88"/>
      <c r="CE26" s="26">
        <f t="shared" si="45"/>
        <v>22400000</v>
      </c>
      <c r="CF26" s="27">
        <f t="shared" si="46"/>
        <v>25088000.000000004</v>
      </c>
      <c r="CG26" s="738">
        <f t="shared" si="47"/>
        <v>7526400.0000000009</v>
      </c>
      <c r="CH26" s="164" t="s">
        <v>805</v>
      </c>
      <c r="CI26" s="165"/>
      <c r="CJ26" s="192"/>
      <c r="CK26" s="175"/>
      <c r="CL26" s="175"/>
      <c r="CM26" s="178"/>
      <c r="CN26" s="175"/>
      <c r="CO26" s="176"/>
      <c r="CP26" s="175"/>
      <c r="CQ26" s="87"/>
      <c r="CR26" s="455"/>
      <c r="CS26" s="455"/>
      <c r="CT26" s="455"/>
      <c r="CU26" s="455"/>
      <c r="CV26" s="455"/>
      <c r="CW26" s="455"/>
      <c r="CX26" s="455"/>
      <c r="CY26" s="455"/>
      <c r="CZ26" s="455"/>
      <c r="DA26" s="456"/>
      <c r="DB26" s="456"/>
      <c r="DC26" s="456"/>
      <c r="DD26" s="456"/>
      <c r="DE26" s="456"/>
      <c r="DF26" s="456"/>
      <c r="DG26" s="456"/>
      <c r="DH26" s="456"/>
      <c r="DI26" s="456"/>
      <c r="DJ26" s="456"/>
      <c r="DK26" s="456"/>
      <c r="DL26" s="501"/>
      <c r="DM26" s="508"/>
      <c r="DN26" s="501"/>
      <c r="DO26" s="508"/>
      <c r="DP26" s="501"/>
      <c r="DQ26" s="1049"/>
      <c r="DR26" s="501"/>
      <c r="DS26" s="508"/>
      <c r="DT26" s="501"/>
      <c r="DU26" s="508"/>
      <c r="DV26" s="457"/>
      <c r="DW26" s="503"/>
      <c r="DX26" s="501"/>
      <c r="DY26" s="672"/>
      <c r="DZ26" s="503"/>
      <c r="EA26" s="508">
        <f t="shared" si="15"/>
        <v>0</v>
      </c>
      <c r="EB26" s="457">
        <f t="shared" si="16"/>
        <v>0</v>
      </c>
      <c r="EC26" s="503"/>
      <c r="ED26" s="455"/>
      <c r="EE26" s="459"/>
      <c r="EF26" s="501"/>
      <c r="EG26" s="461">
        <f t="shared" si="50"/>
        <v>0</v>
      </c>
      <c r="EH26" s="257">
        <f t="shared" si="51"/>
        <v>0</v>
      </c>
      <c r="EI26" s="460">
        <f t="shared" si="17"/>
        <v>0</v>
      </c>
      <c r="EJ26" s="538">
        <f t="shared" si="18"/>
        <v>0</v>
      </c>
      <c r="EK26" s="677">
        <f t="shared" si="19"/>
        <v>0</v>
      </c>
      <c r="EL26" s="257">
        <f t="shared" si="20"/>
        <v>0</v>
      </c>
      <c r="EM26" s="649">
        <f t="shared" si="21"/>
        <v>0</v>
      </c>
      <c r="EN26" s="538">
        <f t="shared" si="22"/>
        <v>0</v>
      </c>
      <c r="EO26" s="677">
        <f t="shared" si="23"/>
        <v>0</v>
      </c>
      <c r="EP26" s="257">
        <f t="shared" si="24"/>
        <v>0</v>
      </c>
      <c r="EQ26" s="649">
        <f t="shared" si="25"/>
        <v>0</v>
      </c>
      <c r="ER26" s="538">
        <f t="shared" si="26"/>
        <v>0</v>
      </c>
      <c r="ES26" s="677">
        <f t="shared" si="27"/>
        <v>0</v>
      </c>
      <c r="ET26" s="538">
        <f t="shared" si="28"/>
        <v>0</v>
      </c>
      <c r="EU26" s="462">
        <f t="shared" si="29"/>
        <v>0</v>
      </c>
      <c r="EV26" s="263">
        <f t="shared" si="30"/>
        <v>0</v>
      </c>
      <c r="EW26" s="462">
        <f t="shared" si="31"/>
        <v>0</v>
      </c>
      <c r="EX26" s="263">
        <f t="shared" si="32"/>
        <v>0</v>
      </c>
      <c r="EY26" s="472">
        <f t="shared" si="33"/>
        <v>22400000</v>
      </c>
      <c r="EZ26" s="263">
        <f t="shared" si="34"/>
        <v>25088000.000000004</v>
      </c>
    </row>
    <row r="27" spans="1:158" s="30" customFormat="1" ht="18" customHeight="1" collapsed="1" x14ac:dyDescent="0.2">
      <c r="A27" s="6"/>
      <c r="B27" s="19"/>
      <c r="C27" s="90"/>
      <c r="D27" s="90" t="s">
        <v>312</v>
      </c>
      <c r="E27" s="19"/>
      <c r="F27" s="19"/>
      <c r="G27" s="18"/>
      <c r="H27" s="91"/>
      <c r="I27" s="19"/>
      <c r="J27" s="92"/>
      <c r="K27" s="93"/>
      <c r="L27" s="19"/>
      <c r="M27" s="11"/>
      <c r="N27" s="94"/>
      <c r="O27" s="94"/>
      <c r="P27" s="94"/>
      <c r="Q27" s="244"/>
      <c r="R27" s="264"/>
      <c r="S27" s="258"/>
      <c r="T27" s="258"/>
      <c r="U27" s="258">
        <f>SUM(U28:U206)</f>
        <v>50363581.744285718</v>
      </c>
      <c r="V27" s="258">
        <f>SUM(V28:V206)</f>
        <v>56407211.553599998</v>
      </c>
      <c r="W27" s="258">
        <f>SUM(W28:W206)</f>
        <v>16922163.466079999</v>
      </c>
      <c r="X27" s="402"/>
      <c r="Y27" s="402"/>
      <c r="Z27" s="402"/>
      <c r="AA27" s="402">
        <f>SUM(AA28:AA206)</f>
        <v>47548353.140000001</v>
      </c>
      <c r="AB27" s="402">
        <f>SUM(AB28:AB206)</f>
        <v>53254155.516799986</v>
      </c>
      <c r="AC27" s="402">
        <f>SUM(AC28:AC206)</f>
        <v>15976246.655039998</v>
      </c>
      <c r="AD27" s="264"/>
      <c r="AE27" s="264"/>
      <c r="AF27" s="264"/>
      <c r="AG27" s="264">
        <f>SUM(AG28:AG206)</f>
        <v>71437047.171428561</v>
      </c>
      <c r="AH27" s="264">
        <f>SUM(AH28:AH206)</f>
        <v>80009492.831999987</v>
      </c>
      <c r="AI27" s="264">
        <f>SUM(AI28:AI206)</f>
        <v>24002847.849600002</v>
      </c>
      <c r="AJ27" s="264"/>
      <c r="AK27" s="264"/>
      <c r="AL27" s="264"/>
      <c r="AM27" s="264">
        <f>SUM(AM28:AM206)</f>
        <v>31002327.808571432</v>
      </c>
      <c r="AN27" s="264">
        <f>SUM(AN28:AN206)</f>
        <v>34722607.145600006</v>
      </c>
      <c r="AO27" s="264">
        <f>SUM(AO28:AO206)</f>
        <v>10416782.143679999</v>
      </c>
      <c r="AP27" s="264"/>
      <c r="AQ27" s="264"/>
      <c r="AR27" s="264"/>
      <c r="AS27" s="264">
        <f>SUM(AS28:AS206)</f>
        <v>13246061.124285717</v>
      </c>
      <c r="AT27" s="264">
        <f>SUM(AT28:AT206)</f>
        <v>14835588.4592</v>
      </c>
      <c r="AU27" s="264">
        <f>SUM(AU28:AU206)</f>
        <v>4450676.5377600007</v>
      </c>
      <c r="AV27" s="403"/>
      <c r="AW27" s="403"/>
      <c r="AX27" s="403"/>
      <c r="AY27" s="264">
        <f>SUM(AY28:AY206)</f>
        <v>0</v>
      </c>
      <c r="AZ27" s="264">
        <f>SUM(AZ28:AZ206)</f>
        <v>0</v>
      </c>
      <c r="BA27" s="264">
        <f>SUM(BA28:BA206)</f>
        <v>0</v>
      </c>
      <c r="BB27" s="403"/>
      <c r="BC27" s="403"/>
      <c r="BD27" s="403"/>
      <c r="BE27" s="264">
        <f>SUM(BE28:BE206)</f>
        <v>0</v>
      </c>
      <c r="BF27" s="264">
        <f>SUM(BF28:BF206)</f>
        <v>0</v>
      </c>
      <c r="BG27" s="264">
        <f>SUM(BG28:BG206)</f>
        <v>0</v>
      </c>
      <c r="BH27" s="403"/>
      <c r="BI27" s="403"/>
      <c r="BJ27" s="403"/>
      <c r="BK27" s="264">
        <f>SUM(BK28:BK206)</f>
        <v>0</v>
      </c>
      <c r="BL27" s="264">
        <f>SUM(BL28:BL206)</f>
        <v>0</v>
      </c>
      <c r="BM27" s="264">
        <f>SUM(BM28:BM206)</f>
        <v>0</v>
      </c>
      <c r="BN27" s="403"/>
      <c r="BO27" s="403"/>
      <c r="BP27" s="403"/>
      <c r="BQ27" s="264">
        <f>SUM(BQ28:BQ206)</f>
        <v>0</v>
      </c>
      <c r="BR27" s="264">
        <f>SUM(BR28:BR206)</f>
        <v>0</v>
      </c>
      <c r="BS27" s="264">
        <f>SUM(BS28:BS206)</f>
        <v>0</v>
      </c>
      <c r="BT27" s="258"/>
      <c r="BU27" s="258"/>
      <c r="BV27" s="264">
        <f>SUM(BV28:BV206)</f>
        <v>213597370.98857141</v>
      </c>
      <c r="BW27" s="264">
        <f>SUM(BW28:BW206)</f>
        <v>239229055.50720006</v>
      </c>
      <c r="BX27" s="96"/>
      <c r="BY27" s="19"/>
      <c r="BZ27" s="564"/>
      <c r="CA27" s="264">
        <f>SUM(CA28:CA206)</f>
        <v>71768716.652159989</v>
      </c>
      <c r="CB27" s="97">
        <v>309742963.39285719</v>
      </c>
      <c r="CC27" s="95">
        <v>346912119</v>
      </c>
      <c r="CD27" s="100"/>
      <c r="CE27" s="264">
        <f>SUM(CE28:CE206)</f>
        <v>-96145592.404285699</v>
      </c>
      <c r="CF27" s="264">
        <f>SUM(CF28:CF206)</f>
        <v>-107683063.49279997</v>
      </c>
      <c r="CG27" s="264">
        <f>SUM(CG28:CG206)</f>
        <v>-275143402.34783995</v>
      </c>
      <c r="CH27" s="164"/>
      <c r="CI27" s="165"/>
      <c r="CJ27" s="101"/>
      <c r="CK27" s="99"/>
      <c r="CL27" s="99"/>
      <c r="CM27" s="99"/>
      <c r="CN27" s="99"/>
      <c r="CO27" s="99"/>
      <c r="CP27" s="99"/>
      <c r="CQ27" s="99"/>
      <c r="CR27" s="406"/>
      <c r="CS27" s="406"/>
      <c r="CT27" s="406"/>
      <c r="CU27" s="406"/>
      <c r="CV27" s="406"/>
      <c r="CW27" s="406"/>
      <c r="CX27" s="406"/>
      <c r="CY27" s="406"/>
      <c r="CZ27" s="406"/>
      <c r="DA27" s="406"/>
      <c r="DB27" s="406"/>
      <c r="DC27" s="406"/>
      <c r="DD27" s="406"/>
      <c r="DE27" s="406"/>
      <c r="DF27" s="406"/>
      <c r="DG27" s="406"/>
      <c r="DH27" s="406"/>
      <c r="DI27" s="406"/>
      <c r="DJ27" s="406"/>
      <c r="DK27" s="406"/>
      <c r="DL27" s="507"/>
      <c r="DM27" s="26">
        <f t="shared" ref="DM27:EZ27" si="77">SUM(DM28:DM206)</f>
        <v>53663452.215999998</v>
      </c>
      <c r="DN27" s="654">
        <f t="shared" si="77"/>
        <v>47913796.621428572</v>
      </c>
      <c r="DO27" s="26">
        <f t="shared" si="77"/>
        <v>44894910.099199995</v>
      </c>
      <c r="DP27" s="654">
        <f t="shared" si="77"/>
        <v>40084741.160000004</v>
      </c>
      <c r="DQ27" s="264">
        <f t="shared" si="77"/>
        <v>55150445.527999997</v>
      </c>
      <c r="DR27" s="264">
        <f t="shared" si="77"/>
        <v>49241469.221428573</v>
      </c>
      <c r="DS27" s="264">
        <f t="shared" si="77"/>
        <v>25063996.193600003</v>
      </c>
      <c r="DT27" s="264">
        <f t="shared" si="77"/>
        <v>22378568.030000001</v>
      </c>
      <c r="DU27" s="264">
        <f t="shared" si="77"/>
        <v>14471825.939199999</v>
      </c>
      <c r="DV27" s="264">
        <f t="shared" si="77"/>
        <v>12921273.160000002</v>
      </c>
      <c r="DW27" s="264">
        <f t="shared" si="77"/>
        <v>0</v>
      </c>
      <c r="DX27" s="264">
        <f t="shared" si="77"/>
        <v>0</v>
      </c>
      <c r="DY27" s="264">
        <f t="shared" si="77"/>
        <v>0</v>
      </c>
      <c r="DZ27" s="264">
        <f t="shared" si="77"/>
        <v>0</v>
      </c>
      <c r="EA27" s="264">
        <f t="shared" si="77"/>
        <v>0</v>
      </c>
      <c r="EB27" s="264">
        <f t="shared" si="77"/>
        <v>0</v>
      </c>
      <c r="EC27" s="264">
        <f t="shared" si="77"/>
        <v>0</v>
      </c>
      <c r="ED27" s="264">
        <f t="shared" si="77"/>
        <v>0</v>
      </c>
      <c r="EE27" s="402">
        <f t="shared" si="77"/>
        <v>193244629.97599995</v>
      </c>
      <c r="EF27" s="264">
        <f t="shared" si="77"/>
        <v>172539848.19285715</v>
      </c>
      <c r="EG27" s="264">
        <f t="shared" si="77"/>
        <v>2449785.1228571441</v>
      </c>
      <c r="EH27" s="264">
        <f t="shared" si="77"/>
        <v>2743759.3376000011</v>
      </c>
      <c r="EI27" s="264">
        <f t="shared" si="77"/>
        <v>7463611.9799999986</v>
      </c>
      <c r="EJ27" s="264">
        <f t="shared" si="77"/>
        <v>8359245.4176000003</v>
      </c>
      <c r="EK27" s="264">
        <f t="shared" si="77"/>
        <v>22195577.949999999</v>
      </c>
      <c r="EL27" s="264">
        <f t="shared" si="77"/>
        <v>24859047.304000005</v>
      </c>
      <c r="EM27" s="264">
        <f t="shared" si="77"/>
        <v>8623759.7785714269</v>
      </c>
      <c r="EN27" s="264">
        <f t="shared" si="77"/>
        <v>9658610.952000007</v>
      </c>
      <c r="EO27" s="264">
        <f t="shared" si="77"/>
        <v>324787.96428571432</v>
      </c>
      <c r="EP27" s="264">
        <f t="shared" si="77"/>
        <v>363762.52</v>
      </c>
      <c r="EQ27" s="264">
        <f t="shared" si="77"/>
        <v>0</v>
      </c>
      <c r="ER27" s="264">
        <f t="shared" si="77"/>
        <v>0</v>
      </c>
      <c r="ES27" s="264">
        <f t="shared" si="77"/>
        <v>0</v>
      </c>
      <c r="ET27" s="264">
        <f t="shared" si="77"/>
        <v>0</v>
      </c>
      <c r="EU27" s="264">
        <f t="shared" si="77"/>
        <v>0</v>
      </c>
      <c r="EV27" s="26">
        <f t="shared" si="77"/>
        <v>0</v>
      </c>
      <c r="EW27" s="264">
        <f t="shared" si="77"/>
        <v>0</v>
      </c>
      <c r="EX27" s="26">
        <f t="shared" si="77"/>
        <v>0</v>
      </c>
      <c r="EY27" s="26">
        <f t="shared" si="77"/>
        <v>41057522.795714281</v>
      </c>
      <c r="EZ27" s="26">
        <f t="shared" si="77"/>
        <v>45984425.531200007</v>
      </c>
      <c r="FA27" s="312"/>
    </row>
    <row r="28" spans="1:158" s="183" customFormat="1" ht="18" hidden="1" customHeight="1" outlineLevel="1" x14ac:dyDescent="0.2">
      <c r="A28" s="188" t="s">
        <v>226</v>
      </c>
      <c r="B28" s="76" t="s">
        <v>21</v>
      </c>
      <c r="C28" s="77" t="s">
        <v>86</v>
      </c>
      <c r="D28" s="77" t="s">
        <v>87</v>
      </c>
      <c r="E28" s="76" t="s">
        <v>88</v>
      </c>
      <c r="F28" s="76"/>
      <c r="G28" s="76" t="s">
        <v>41</v>
      </c>
      <c r="H28" s="189">
        <v>0.3</v>
      </c>
      <c r="I28" s="76" t="s">
        <v>969</v>
      </c>
      <c r="J28" s="80" t="s">
        <v>45</v>
      </c>
      <c r="K28" s="81" t="s">
        <v>152</v>
      </c>
      <c r="L28" s="76" t="s">
        <v>46</v>
      </c>
      <c r="M28" s="10" t="s">
        <v>79</v>
      </c>
      <c r="N28" s="82"/>
      <c r="O28" s="82"/>
      <c r="P28" s="82"/>
      <c r="Q28" s="245"/>
      <c r="R28" s="260">
        <v>120</v>
      </c>
      <c r="S28" s="260">
        <v>21017.857142857145</v>
      </c>
      <c r="T28" s="260">
        <v>23540.000000000004</v>
      </c>
      <c r="U28" s="260">
        <v>0</v>
      </c>
      <c r="V28" s="261">
        <v>0</v>
      </c>
      <c r="W28" s="261">
        <f t="shared" ref="W28:W78" si="78">V28*H28</f>
        <v>0</v>
      </c>
      <c r="X28" s="399">
        <v>100</v>
      </c>
      <c r="Y28" s="399">
        <v>21017.857142857145</v>
      </c>
      <c r="Z28" s="399">
        <v>23540.000000000004</v>
      </c>
      <c r="AA28" s="399">
        <v>0</v>
      </c>
      <c r="AB28" s="399">
        <v>0</v>
      </c>
      <c r="AC28" s="399">
        <f t="shared" ref="AC28:AC128" si="79">AB28*H28</f>
        <v>0</v>
      </c>
      <c r="AD28" s="260">
        <v>50</v>
      </c>
      <c r="AE28" s="260">
        <v>21017.857142857145</v>
      </c>
      <c r="AF28" s="260">
        <v>23540.000000000004</v>
      </c>
      <c r="AG28" s="260">
        <v>0</v>
      </c>
      <c r="AH28" s="260">
        <v>0</v>
      </c>
      <c r="AI28" s="260">
        <f>AH28*H28</f>
        <v>0</v>
      </c>
      <c r="AJ28" s="260">
        <v>60</v>
      </c>
      <c r="AK28" s="260">
        <v>21017.857142857145</v>
      </c>
      <c r="AL28" s="260">
        <v>23540.000000000004</v>
      </c>
      <c r="AM28" s="260">
        <v>0</v>
      </c>
      <c r="AN28" s="260">
        <v>0</v>
      </c>
      <c r="AO28" s="396">
        <f t="shared" si="12"/>
        <v>0</v>
      </c>
      <c r="AP28" s="260">
        <v>100</v>
      </c>
      <c r="AQ28" s="260">
        <v>21017.857142857145</v>
      </c>
      <c r="AR28" s="260">
        <v>23540.000000000004</v>
      </c>
      <c r="AS28" s="260">
        <v>0</v>
      </c>
      <c r="AT28" s="260">
        <f t="shared" ref="AT28:AT30" si="80">AS28*1.12</f>
        <v>0</v>
      </c>
      <c r="AU28" s="260">
        <f t="shared" ref="AU28:AU125" si="81">AT28*H28</f>
        <v>0</v>
      </c>
      <c r="AV28" s="404"/>
      <c r="AW28" s="404"/>
      <c r="AX28" s="404"/>
      <c r="AY28" s="404">
        <v>0</v>
      </c>
      <c r="AZ28" s="404">
        <v>0</v>
      </c>
      <c r="BA28" s="404">
        <f t="shared" ref="BA28" si="82">AZ28*H28</f>
        <v>0</v>
      </c>
      <c r="BB28" s="404"/>
      <c r="BC28" s="404"/>
      <c r="BD28" s="404"/>
      <c r="BE28" s="404">
        <v>0</v>
      </c>
      <c r="BF28" s="404">
        <v>0</v>
      </c>
      <c r="BG28" s="404">
        <f t="shared" ref="BG28:BG125" si="83">BF28*H28</f>
        <v>0</v>
      </c>
      <c r="BH28" s="404"/>
      <c r="BI28" s="404"/>
      <c r="BJ28" s="404"/>
      <c r="BK28" s="404">
        <v>0</v>
      </c>
      <c r="BL28" s="404">
        <v>0</v>
      </c>
      <c r="BM28" s="404">
        <f t="shared" ref="BM28:BM125" si="84">BL28*N28</f>
        <v>0</v>
      </c>
      <c r="BN28" s="404"/>
      <c r="BO28" s="404"/>
      <c r="BP28" s="404"/>
      <c r="BQ28" s="404">
        <v>0</v>
      </c>
      <c r="BR28" s="404">
        <v>0</v>
      </c>
      <c r="BS28" s="404">
        <f t="shared" ref="BS28:BS125" si="85">BR28*T28</f>
        <v>0</v>
      </c>
      <c r="BT28" s="260">
        <v>21017.857142857145</v>
      </c>
      <c r="BU28" s="260">
        <v>23540.000000000004</v>
      </c>
      <c r="BV28" s="260">
        <v>0</v>
      </c>
      <c r="BW28" s="1435">
        <v>0</v>
      </c>
      <c r="BX28" s="190" t="s">
        <v>48</v>
      </c>
      <c r="BY28" s="64">
        <v>2013</v>
      </c>
      <c r="BZ28" s="325"/>
      <c r="CA28" s="529">
        <f t="shared" ref="CA28:CA128" si="86">BW28*H28</f>
        <v>0</v>
      </c>
      <c r="CB28" s="154">
        <v>9037678.5714285728</v>
      </c>
      <c r="CC28" s="82">
        <v>10122200.000000002</v>
      </c>
      <c r="CD28" s="191"/>
      <c r="CE28" s="26">
        <f t="shared" ref="CE28:CE125" si="87">BV28-CB28</f>
        <v>-9037678.5714285728</v>
      </c>
      <c r="CF28" s="27">
        <f t="shared" ref="CF28:CF125" si="88">BW28-CC28</f>
        <v>-10122200.000000002</v>
      </c>
      <c r="CG28" s="738">
        <f t="shared" ref="CG28:CG125" si="89">CA28-CC28</f>
        <v>-10122200.000000002</v>
      </c>
      <c r="CH28" s="164"/>
      <c r="CI28" s="165"/>
      <c r="CJ28" s="192" t="s">
        <v>41</v>
      </c>
      <c r="CK28" s="175" t="s">
        <v>373</v>
      </c>
      <c r="CL28" s="175" t="s">
        <v>2690</v>
      </c>
      <c r="CM28" s="178" t="s">
        <v>2702</v>
      </c>
      <c r="CN28" s="175" t="s">
        <v>374</v>
      </c>
      <c r="CO28" s="77" t="s">
        <v>87</v>
      </c>
      <c r="CP28" s="76" t="s">
        <v>88</v>
      </c>
      <c r="CQ28" s="175" t="s">
        <v>79</v>
      </c>
      <c r="CR28" s="463">
        <v>84</v>
      </c>
      <c r="CS28" s="463">
        <v>50</v>
      </c>
      <c r="CT28" s="463">
        <v>50</v>
      </c>
      <c r="CU28" s="463">
        <v>30</v>
      </c>
      <c r="CV28" s="463">
        <v>0</v>
      </c>
      <c r="CW28" s="463"/>
      <c r="CX28" s="463"/>
      <c r="CY28" s="463"/>
      <c r="CZ28" s="463">
        <f t="shared" ref="CZ28:CZ57" si="90">CR28+CS28+CT28+CU28+CV28</f>
        <v>214</v>
      </c>
      <c r="DA28" s="464">
        <v>20944</v>
      </c>
      <c r="DB28" s="464">
        <f>CR28*DA28</f>
        <v>1759296</v>
      </c>
      <c r="DC28" s="464">
        <f>CS28*DA28</f>
        <v>1047200</v>
      </c>
      <c r="DD28" s="464">
        <f>CT28*DA28</f>
        <v>1047200</v>
      </c>
      <c r="DE28" s="464">
        <f>CU28*DA28</f>
        <v>628320</v>
      </c>
      <c r="DF28" s="464">
        <f>CV28*DA28</f>
        <v>0</v>
      </c>
      <c r="DG28" s="464"/>
      <c r="DH28" s="464"/>
      <c r="DI28" s="464"/>
      <c r="DJ28" s="464"/>
      <c r="DK28" s="464">
        <f>CZ28*DA28</f>
        <v>4482016</v>
      </c>
      <c r="DL28" s="655"/>
      <c r="DM28" s="782">
        <f>DB28</f>
        <v>1759296</v>
      </c>
      <c r="DN28" s="655">
        <f t="shared" ref="DN28:DN39" si="91">DM28/1.12</f>
        <v>1570799.9999999998</v>
      </c>
      <c r="DO28" s="820">
        <f>DC28</f>
        <v>1047200</v>
      </c>
      <c r="DP28" s="655">
        <f t="shared" ref="DP28:DP29" si="92">DO28/1.12</f>
        <v>934999.99999999988</v>
      </c>
      <c r="DQ28" s="1050">
        <f>DD28</f>
        <v>1047200</v>
      </c>
      <c r="DR28" s="655">
        <f>DQ28/1.12</f>
        <v>934999.99999999988</v>
      </c>
      <c r="DS28" s="782">
        <f>DE28</f>
        <v>628320</v>
      </c>
      <c r="DT28" s="655">
        <f>DE28/1.12</f>
        <v>561000</v>
      </c>
      <c r="DU28" s="782">
        <f>DF28</f>
        <v>0</v>
      </c>
      <c r="DV28" s="465">
        <f>DU28/1.12</f>
        <v>0</v>
      </c>
      <c r="DW28" s="745"/>
      <c r="DX28" s="655"/>
      <c r="DY28" s="954"/>
      <c r="DZ28" s="655"/>
      <c r="EA28" s="782">
        <f t="shared" ref="EA28:EA69" si="93">DI28</f>
        <v>0</v>
      </c>
      <c r="EB28" s="465">
        <f t="shared" ref="EB28:EB120" si="94">EA28/1.12</f>
        <v>0</v>
      </c>
      <c r="EC28" s="745"/>
      <c r="ED28" s="463"/>
      <c r="EE28" s="944">
        <f>DK28</f>
        <v>4482016</v>
      </c>
      <c r="EF28" s="655">
        <f t="shared" ref="EF28:EF39" si="95">EE28/1.12</f>
        <v>4001799.9999999995</v>
      </c>
      <c r="EG28" s="461">
        <f t="shared" ref="EG28:EG65" si="96">U28-DN28</f>
        <v>-1570799.9999999998</v>
      </c>
      <c r="EH28" s="257">
        <f t="shared" ref="EH28:EH65" si="97">V28-DM28</f>
        <v>-1759296</v>
      </c>
      <c r="EI28" s="460">
        <f t="shared" ref="EI28:EI65" si="98">AA28-DP28</f>
        <v>-934999.99999999988</v>
      </c>
      <c r="EJ28" s="538">
        <f t="shared" ref="EJ28:EJ65" si="99">AB28-DO28</f>
        <v>-1047200</v>
      </c>
      <c r="EK28" s="677">
        <f t="shared" ref="EK28:EK65" si="100">AG28-DR28</f>
        <v>-934999.99999999988</v>
      </c>
      <c r="EL28" s="257">
        <f t="shared" ref="EL28:EL65" si="101">AH28-DQ28</f>
        <v>-1047200</v>
      </c>
      <c r="EM28" s="649">
        <f t="shared" ref="EM28:EM65" si="102">AM28-DT28</f>
        <v>-561000</v>
      </c>
      <c r="EN28" s="538">
        <f t="shared" ref="EN28:EN65" si="103">AN28-DS28</f>
        <v>-628320</v>
      </c>
      <c r="EO28" s="677">
        <f t="shared" ref="EO28:EO65" si="104">AS28-DV28</f>
        <v>0</v>
      </c>
      <c r="EP28" s="257">
        <f t="shared" ref="EP28:EP65" si="105">AT28-DU28</f>
        <v>0</v>
      </c>
      <c r="EQ28" s="649">
        <f t="shared" ref="EQ28:EQ65" si="106">AY28-DX28</f>
        <v>0</v>
      </c>
      <c r="ER28" s="538">
        <f t="shared" ref="ER28:ER65" si="107">AZ28-DW28</f>
        <v>0</v>
      </c>
      <c r="ES28" s="677">
        <f t="shared" ref="ES28:ES65" si="108">BE28-DZ28</f>
        <v>0</v>
      </c>
      <c r="ET28" s="538">
        <f t="shared" ref="ET28:ET65" si="109">BF28-DY28</f>
        <v>0</v>
      </c>
      <c r="EU28" s="462">
        <f t="shared" ref="EU28:EU65" si="110">BK28-EB28</f>
        <v>0</v>
      </c>
      <c r="EV28" s="263">
        <f t="shared" ref="EV28:EV65" si="111">BL28-EA28</f>
        <v>0</v>
      </c>
      <c r="EW28" s="462">
        <f t="shared" ref="EW28:EW65" si="112">BM28-ED28</f>
        <v>0</v>
      </c>
      <c r="EX28" s="263">
        <f t="shared" ref="EX28:EX65" si="113">BN28-EC28</f>
        <v>0</v>
      </c>
      <c r="EY28" s="472">
        <f t="shared" ref="EY28:EY65" si="114">BV28-EF28</f>
        <v>-4001799.9999999995</v>
      </c>
      <c r="EZ28" s="263">
        <f t="shared" ref="EZ28:EZ65" si="115">BW28-EE28</f>
        <v>-4482016</v>
      </c>
      <c r="FA28" s="313"/>
    </row>
    <row r="29" spans="1:158" s="183" customFormat="1" ht="18" hidden="1" customHeight="1" outlineLevel="1" x14ac:dyDescent="0.2">
      <c r="A29" s="188" t="s">
        <v>666</v>
      </c>
      <c r="B29" s="76" t="s">
        <v>21</v>
      </c>
      <c r="C29" s="77" t="s">
        <v>86</v>
      </c>
      <c r="D29" s="77" t="s">
        <v>667</v>
      </c>
      <c r="E29" s="76" t="s">
        <v>668</v>
      </c>
      <c r="F29" s="76" t="s">
        <v>88</v>
      </c>
      <c r="G29" s="76" t="s">
        <v>41</v>
      </c>
      <c r="H29" s="189">
        <v>0.3</v>
      </c>
      <c r="I29" s="76" t="s">
        <v>969</v>
      </c>
      <c r="J29" s="80" t="s">
        <v>496</v>
      </c>
      <c r="K29" s="81" t="s">
        <v>152</v>
      </c>
      <c r="L29" s="76" t="s">
        <v>46</v>
      </c>
      <c r="M29" s="10" t="s">
        <v>79</v>
      </c>
      <c r="N29" s="82"/>
      <c r="O29" s="82"/>
      <c r="P29" s="82"/>
      <c r="Q29" s="245"/>
      <c r="R29" s="260">
        <v>120</v>
      </c>
      <c r="S29" s="260">
        <v>21017.857142857145</v>
      </c>
      <c r="T29" s="260">
        <v>23540.000000000004</v>
      </c>
      <c r="U29" s="260">
        <v>0</v>
      </c>
      <c r="V29" s="261">
        <v>0</v>
      </c>
      <c r="W29" s="261">
        <f t="shared" si="78"/>
        <v>0</v>
      </c>
      <c r="X29" s="399">
        <v>100</v>
      </c>
      <c r="Y29" s="399">
        <v>21017.857142857145</v>
      </c>
      <c r="Z29" s="399">
        <v>23540.000000000004</v>
      </c>
      <c r="AA29" s="399">
        <v>0</v>
      </c>
      <c r="AB29" s="399">
        <v>0</v>
      </c>
      <c r="AC29" s="399">
        <f t="shared" si="79"/>
        <v>0</v>
      </c>
      <c r="AD29" s="260">
        <v>50</v>
      </c>
      <c r="AE29" s="260">
        <v>21017.857142857145</v>
      </c>
      <c r="AF29" s="260">
        <v>23540.000000000004</v>
      </c>
      <c r="AG29" s="260">
        <v>0</v>
      </c>
      <c r="AH29" s="260">
        <v>0</v>
      </c>
      <c r="AI29" s="260">
        <f t="shared" ref="AI29:AI128" si="116">AH29*H29</f>
        <v>0</v>
      </c>
      <c r="AJ29" s="260">
        <v>60</v>
      </c>
      <c r="AK29" s="260">
        <v>21017.857142857145</v>
      </c>
      <c r="AL29" s="260">
        <v>23540.000000000004</v>
      </c>
      <c r="AM29" s="260">
        <v>0</v>
      </c>
      <c r="AN29" s="260">
        <v>0</v>
      </c>
      <c r="AO29" s="396">
        <f t="shared" si="12"/>
        <v>0</v>
      </c>
      <c r="AP29" s="260">
        <v>100</v>
      </c>
      <c r="AQ29" s="260">
        <v>21017.857142857145</v>
      </c>
      <c r="AR29" s="260">
        <v>23540.000000000004</v>
      </c>
      <c r="AS29" s="260">
        <v>0</v>
      </c>
      <c r="AT29" s="260">
        <f t="shared" si="80"/>
        <v>0</v>
      </c>
      <c r="AU29" s="260">
        <f t="shared" si="81"/>
        <v>0</v>
      </c>
      <c r="AV29" s="404"/>
      <c r="AW29" s="404"/>
      <c r="AX29" s="404"/>
      <c r="AY29" s="404">
        <v>0</v>
      </c>
      <c r="AZ29" s="404">
        <v>0</v>
      </c>
      <c r="BA29" s="404">
        <f t="shared" ref="BA29:BA128" si="117">AZ29*H29</f>
        <v>0</v>
      </c>
      <c r="BB29" s="404"/>
      <c r="BC29" s="404"/>
      <c r="BD29" s="404"/>
      <c r="BE29" s="404">
        <v>0</v>
      </c>
      <c r="BF29" s="404">
        <v>0</v>
      </c>
      <c r="BG29" s="404">
        <f t="shared" si="83"/>
        <v>0</v>
      </c>
      <c r="BH29" s="404"/>
      <c r="BI29" s="404"/>
      <c r="BJ29" s="404"/>
      <c r="BK29" s="404">
        <v>0</v>
      </c>
      <c r="BL29" s="404">
        <v>0</v>
      </c>
      <c r="BM29" s="404">
        <f t="shared" si="84"/>
        <v>0</v>
      </c>
      <c r="BN29" s="404"/>
      <c r="BO29" s="404"/>
      <c r="BP29" s="404"/>
      <c r="BQ29" s="404">
        <v>0</v>
      </c>
      <c r="BR29" s="404">
        <v>0</v>
      </c>
      <c r="BS29" s="404">
        <f t="shared" si="85"/>
        <v>0</v>
      </c>
      <c r="BT29" s="260">
        <v>21017.857142857145</v>
      </c>
      <c r="BU29" s="260">
        <v>23540.000000000004</v>
      </c>
      <c r="BV29" s="260">
        <v>0</v>
      </c>
      <c r="BW29" s="1435">
        <f t="shared" ref="BW29" si="118">BV29*1.12</f>
        <v>0</v>
      </c>
      <c r="BX29" s="190" t="s">
        <v>48</v>
      </c>
      <c r="BY29" s="64">
        <v>2013</v>
      </c>
      <c r="BZ29" s="325" t="s">
        <v>1103</v>
      </c>
      <c r="CA29" s="529">
        <f t="shared" si="86"/>
        <v>0</v>
      </c>
      <c r="CB29" s="154"/>
      <c r="CC29" s="82"/>
      <c r="CD29" s="191"/>
      <c r="CE29" s="26">
        <f t="shared" si="87"/>
        <v>0</v>
      </c>
      <c r="CF29" s="27">
        <f t="shared" si="88"/>
        <v>0</v>
      </c>
      <c r="CG29" s="738">
        <f t="shared" si="89"/>
        <v>0</v>
      </c>
      <c r="CH29" s="164" t="s">
        <v>805</v>
      </c>
      <c r="CI29" s="165"/>
      <c r="CJ29" s="192" t="s">
        <v>41</v>
      </c>
      <c r="CK29" s="175" t="s">
        <v>373</v>
      </c>
      <c r="CL29" s="175" t="s">
        <v>2659</v>
      </c>
      <c r="CM29" s="178" t="s">
        <v>2235</v>
      </c>
      <c r="CN29" s="175" t="s">
        <v>375</v>
      </c>
      <c r="CO29" s="77" t="s">
        <v>87</v>
      </c>
      <c r="CP29" s="76" t="s">
        <v>88</v>
      </c>
      <c r="CQ29" s="175" t="s">
        <v>79</v>
      </c>
      <c r="CR29" s="463">
        <v>36</v>
      </c>
      <c r="CS29" s="463">
        <v>25</v>
      </c>
      <c r="CT29" s="463">
        <v>20</v>
      </c>
      <c r="CU29" s="463">
        <v>30</v>
      </c>
      <c r="CV29" s="463">
        <v>10</v>
      </c>
      <c r="CW29" s="463"/>
      <c r="CX29" s="463"/>
      <c r="CY29" s="463"/>
      <c r="CZ29" s="463">
        <f t="shared" si="90"/>
        <v>121</v>
      </c>
      <c r="DA29" s="464">
        <v>23069.200000000001</v>
      </c>
      <c r="DB29" s="464">
        <f>CR29*DA29</f>
        <v>830491.20000000007</v>
      </c>
      <c r="DC29" s="464">
        <f>CS29*DA29</f>
        <v>576730</v>
      </c>
      <c r="DD29" s="464">
        <f>CT29*DA29</f>
        <v>461384</v>
      </c>
      <c r="DE29" s="464">
        <f>CU29*DA29</f>
        <v>692076</v>
      </c>
      <c r="DF29" s="464">
        <f>CV29*DA29</f>
        <v>230692</v>
      </c>
      <c r="DG29" s="464"/>
      <c r="DH29" s="464"/>
      <c r="DI29" s="464"/>
      <c r="DJ29" s="464"/>
      <c r="DK29" s="464">
        <f>CZ29*DA29</f>
        <v>2791373.2</v>
      </c>
      <c r="DL29" s="655"/>
      <c r="DM29" s="782">
        <f>DB29</f>
        <v>830491.20000000007</v>
      </c>
      <c r="DN29" s="655">
        <f t="shared" si="91"/>
        <v>741510</v>
      </c>
      <c r="DO29" s="820">
        <f>DC29</f>
        <v>576730</v>
      </c>
      <c r="DP29" s="655">
        <f t="shared" si="92"/>
        <v>514937.49999999994</v>
      </c>
      <c r="DQ29" s="1050">
        <f>DD29</f>
        <v>461384</v>
      </c>
      <c r="DR29" s="655">
        <f>DQ29/1.12</f>
        <v>411949.99999999994</v>
      </c>
      <c r="DS29" s="782">
        <f>DE29</f>
        <v>692076</v>
      </c>
      <c r="DT29" s="655">
        <f>DE29/1.12</f>
        <v>617924.99999999988</v>
      </c>
      <c r="DU29" s="782">
        <f>DF29</f>
        <v>230692</v>
      </c>
      <c r="DV29" s="465">
        <f>DU29/1.12</f>
        <v>205974.99999999997</v>
      </c>
      <c r="DW29" s="745"/>
      <c r="DX29" s="655"/>
      <c r="DY29" s="954"/>
      <c r="DZ29" s="655"/>
      <c r="EA29" s="782">
        <f t="shared" si="93"/>
        <v>0</v>
      </c>
      <c r="EB29" s="465">
        <f t="shared" si="94"/>
        <v>0</v>
      </c>
      <c r="EC29" s="745"/>
      <c r="ED29" s="463"/>
      <c r="EE29" s="944">
        <f>DK29</f>
        <v>2791373.2</v>
      </c>
      <c r="EF29" s="655">
        <f t="shared" si="95"/>
        <v>2492297.5</v>
      </c>
      <c r="EG29" s="461">
        <f t="shared" si="96"/>
        <v>-741510</v>
      </c>
      <c r="EH29" s="257">
        <f t="shared" si="97"/>
        <v>-830491.20000000007</v>
      </c>
      <c r="EI29" s="460">
        <f t="shared" si="98"/>
        <v>-514937.49999999994</v>
      </c>
      <c r="EJ29" s="538">
        <f t="shared" si="99"/>
        <v>-576730</v>
      </c>
      <c r="EK29" s="677">
        <f t="shared" si="100"/>
        <v>-411949.99999999994</v>
      </c>
      <c r="EL29" s="257">
        <f t="shared" si="101"/>
        <v>-461384</v>
      </c>
      <c r="EM29" s="649">
        <f t="shared" si="102"/>
        <v>-617924.99999999988</v>
      </c>
      <c r="EN29" s="538">
        <f t="shared" si="103"/>
        <v>-692076</v>
      </c>
      <c r="EO29" s="677">
        <f t="shared" si="104"/>
        <v>-205974.99999999997</v>
      </c>
      <c r="EP29" s="257">
        <f t="shared" si="105"/>
        <v>-230692</v>
      </c>
      <c r="EQ29" s="649">
        <f t="shared" si="106"/>
        <v>0</v>
      </c>
      <c r="ER29" s="538">
        <f t="shared" si="107"/>
        <v>0</v>
      </c>
      <c r="ES29" s="677">
        <f t="shared" si="108"/>
        <v>0</v>
      </c>
      <c r="ET29" s="538">
        <f t="shared" si="109"/>
        <v>0</v>
      </c>
      <c r="EU29" s="462">
        <f t="shared" si="110"/>
        <v>0</v>
      </c>
      <c r="EV29" s="263">
        <f t="shared" si="111"/>
        <v>0</v>
      </c>
      <c r="EW29" s="462">
        <f t="shared" si="112"/>
        <v>0</v>
      </c>
      <c r="EX29" s="263">
        <f t="shared" si="113"/>
        <v>0</v>
      </c>
      <c r="EY29" s="472">
        <f t="shared" si="114"/>
        <v>-2492297.5</v>
      </c>
      <c r="EZ29" s="263">
        <f t="shared" si="115"/>
        <v>-2791373.2</v>
      </c>
      <c r="FA29" s="313"/>
    </row>
    <row r="30" spans="1:158" s="183" customFormat="1" ht="18" hidden="1" customHeight="1" outlineLevel="1" x14ac:dyDescent="0.2">
      <c r="A30" s="188" t="s">
        <v>889</v>
      </c>
      <c r="B30" s="76" t="s">
        <v>21</v>
      </c>
      <c r="C30" s="77" t="s">
        <v>86</v>
      </c>
      <c r="D30" s="77" t="s">
        <v>667</v>
      </c>
      <c r="E30" s="76" t="s">
        <v>668</v>
      </c>
      <c r="F30" s="76" t="s">
        <v>88</v>
      </c>
      <c r="G30" s="76" t="s">
        <v>41</v>
      </c>
      <c r="H30" s="189">
        <v>0.3</v>
      </c>
      <c r="I30" s="76" t="s">
        <v>969</v>
      </c>
      <c r="J30" s="80" t="s">
        <v>496</v>
      </c>
      <c r="K30" s="81" t="s">
        <v>152</v>
      </c>
      <c r="L30" s="76" t="s">
        <v>46</v>
      </c>
      <c r="M30" s="10" t="s">
        <v>79</v>
      </c>
      <c r="N30" s="82"/>
      <c r="O30" s="82"/>
      <c r="P30" s="82"/>
      <c r="Q30" s="245"/>
      <c r="R30" s="260">
        <v>120</v>
      </c>
      <c r="S30" s="260">
        <v>20597.5</v>
      </c>
      <c r="T30" s="260">
        <v>23069.200000000001</v>
      </c>
      <c r="U30" s="260">
        <v>0</v>
      </c>
      <c r="V30" s="261">
        <v>0</v>
      </c>
      <c r="W30" s="261">
        <f t="shared" si="78"/>
        <v>0</v>
      </c>
      <c r="X30" s="399">
        <v>100</v>
      </c>
      <c r="Y30" s="399">
        <v>20597.5</v>
      </c>
      <c r="Z30" s="399">
        <v>23069.200000000001</v>
      </c>
      <c r="AA30" s="399">
        <v>0</v>
      </c>
      <c r="AB30" s="399">
        <v>0</v>
      </c>
      <c r="AC30" s="399">
        <f t="shared" ref="AC30:AC31" si="119">AB30*H30</f>
        <v>0</v>
      </c>
      <c r="AD30" s="260">
        <v>50</v>
      </c>
      <c r="AE30" s="260">
        <v>20597.5</v>
      </c>
      <c r="AF30" s="260">
        <v>23069.200000000001</v>
      </c>
      <c r="AG30" s="260">
        <v>0</v>
      </c>
      <c r="AH30" s="260">
        <v>0</v>
      </c>
      <c r="AI30" s="260">
        <f t="shared" si="116"/>
        <v>0</v>
      </c>
      <c r="AJ30" s="260">
        <v>60</v>
      </c>
      <c r="AK30" s="260">
        <v>20597.5</v>
      </c>
      <c r="AL30" s="260">
        <v>23069.200000000001</v>
      </c>
      <c r="AM30" s="260">
        <v>0</v>
      </c>
      <c r="AN30" s="260">
        <v>0</v>
      </c>
      <c r="AO30" s="396">
        <f t="shared" si="12"/>
        <v>0</v>
      </c>
      <c r="AP30" s="260">
        <v>100</v>
      </c>
      <c r="AQ30" s="260">
        <v>20597.5</v>
      </c>
      <c r="AR30" s="260">
        <v>23069.200000000001</v>
      </c>
      <c r="AS30" s="260">
        <v>0</v>
      </c>
      <c r="AT30" s="260">
        <f t="shared" si="80"/>
        <v>0</v>
      </c>
      <c r="AU30" s="260">
        <f t="shared" si="81"/>
        <v>0</v>
      </c>
      <c r="AV30" s="404"/>
      <c r="AW30" s="404"/>
      <c r="AX30" s="404"/>
      <c r="AY30" s="404">
        <v>0</v>
      </c>
      <c r="AZ30" s="404">
        <v>0</v>
      </c>
      <c r="BA30" s="404">
        <f t="shared" si="117"/>
        <v>0</v>
      </c>
      <c r="BB30" s="404"/>
      <c r="BC30" s="404"/>
      <c r="BD30" s="404"/>
      <c r="BE30" s="404">
        <v>0</v>
      </c>
      <c r="BF30" s="404">
        <v>0</v>
      </c>
      <c r="BG30" s="404">
        <f t="shared" si="83"/>
        <v>0</v>
      </c>
      <c r="BH30" s="404"/>
      <c r="BI30" s="404"/>
      <c r="BJ30" s="404"/>
      <c r="BK30" s="404">
        <v>0</v>
      </c>
      <c r="BL30" s="404">
        <v>0</v>
      </c>
      <c r="BM30" s="404">
        <f t="shared" si="84"/>
        <v>0</v>
      </c>
      <c r="BN30" s="404"/>
      <c r="BO30" s="404"/>
      <c r="BP30" s="404"/>
      <c r="BQ30" s="404">
        <v>0</v>
      </c>
      <c r="BR30" s="404">
        <v>0</v>
      </c>
      <c r="BS30" s="404">
        <f t="shared" si="85"/>
        <v>0</v>
      </c>
      <c r="BT30" s="260">
        <v>20597.5</v>
      </c>
      <c r="BU30" s="260">
        <v>23069.200000000001</v>
      </c>
      <c r="BV30" s="256">
        <v>0</v>
      </c>
      <c r="BW30" s="1435">
        <f t="shared" ref="BW30" si="120">BV30*1.12</f>
        <v>0</v>
      </c>
      <c r="BX30" s="190" t="s">
        <v>48</v>
      </c>
      <c r="BY30" s="64">
        <v>2013</v>
      </c>
      <c r="BZ30" s="325" t="s">
        <v>1104</v>
      </c>
      <c r="CA30" s="529">
        <f t="shared" si="86"/>
        <v>0</v>
      </c>
      <c r="CB30" s="154"/>
      <c r="CC30" s="82"/>
      <c r="CD30" s="191"/>
      <c r="CE30" s="26">
        <f t="shared" si="87"/>
        <v>0</v>
      </c>
      <c r="CF30" s="27">
        <f t="shared" si="88"/>
        <v>0</v>
      </c>
      <c r="CG30" s="738">
        <f t="shared" si="89"/>
        <v>0</v>
      </c>
      <c r="CH30" s="164" t="s">
        <v>955</v>
      </c>
      <c r="CI30" s="165"/>
      <c r="CJ30" s="192"/>
      <c r="CK30" s="175"/>
      <c r="CL30" s="175"/>
      <c r="CM30" s="178"/>
      <c r="CN30" s="175"/>
      <c r="CO30" s="77"/>
      <c r="CP30" s="76"/>
      <c r="CQ30" s="175"/>
      <c r="CR30" s="463"/>
      <c r="CS30" s="463"/>
      <c r="CT30" s="463"/>
      <c r="CU30" s="463"/>
      <c r="CV30" s="463"/>
      <c r="CW30" s="463"/>
      <c r="CX30" s="463"/>
      <c r="CY30" s="463"/>
      <c r="CZ30" s="463"/>
      <c r="DA30" s="464"/>
      <c r="DB30" s="464"/>
      <c r="DC30" s="464"/>
      <c r="DD30" s="464"/>
      <c r="DE30" s="464"/>
      <c r="DF30" s="464"/>
      <c r="DG30" s="464"/>
      <c r="DH30" s="464"/>
      <c r="DI30" s="464"/>
      <c r="DJ30" s="464"/>
      <c r="DK30" s="464"/>
      <c r="DL30" s="655"/>
      <c r="DM30" s="782"/>
      <c r="DN30" s="655"/>
      <c r="DO30" s="821"/>
      <c r="DP30" s="655"/>
      <c r="DQ30" s="1050"/>
      <c r="DR30" s="655"/>
      <c r="DS30" s="782"/>
      <c r="DT30" s="655"/>
      <c r="DU30" s="782"/>
      <c r="DV30" s="465"/>
      <c r="DW30" s="745"/>
      <c r="DX30" s="655"/>
      <c r="DY30" s="954"/>
      <c r="DZ30" s="655"/>
      <c r="EA30" s="782">
        <f t="shared" si="93"/>
        <v>0</v>
      </c>
      <c r="EB30" s="465">
        <f t="shared" si="94"/>
        <v>0</v>
      </c>
      <c r="EC30" s="745"/>
      <c r="ED30" s="463"/>
      <c r="EE30" s="944"/>
      <c r="EF30" s="655"/>
      <c r="EG30" s="461">
        <f t="shared" si="96"/>
        <v>0</v>
      </c>
      <c r="EH30" s="257">
        <f t="shared" si="97"/>
        <v>0</v>
      </c>
      <c r="EI30" s="460">
        <f t="shared" si="98"/>
        <v>0</v>
      </c>
      <c r="EJ30" s="538">
        <f t="shared" si="99"/>
        <v>0</v>
      </c>
      <c r="EK30" s="677">
        <f t="shared" si="100"/>
        <v>0</v>
      </c>
      <c r="EL30" s="257">
        <f t="shared" si="101"/>
        <v>0</v>
      </c>
      <c r="EM30" s="649">
        <f t="shared" si="102"/>
        <v>0</v>
      </c>
      <c r="EN30" s="538">
        <f t="shared" si="103"/>
        <v>0</v>
      </c>
      <c r="EO30" s="677">
        <f t="shared" si="104"/>
        <v>0</v>
      </c>
      <c r="EP30" s="257">
        <f t="shared" si="105"/>
        <v>0</v>
      </c>
      <c r="EQ30" s="649">
        <f t="shared" si="106"/>
        <v>0</v>
      </c>
      <c r="ER30" s="538">
        <f t="shared" si="107"/>
        <v>0</v>
      </c>
      <c r="ES30" s="677">
        <f t="shared" si="108"/>
        <v>0</v>
      </c>
      <c r="ET30" s="538">
        <f t="shared" si="109"/>
        <v>0</v>
      </c>
      <c r="EU30" s="462">
        <f t="shared" si="110"/>
        <v>0</v>
      </c>
      <c r="EV30" s="263">
        <f t="shared" si="111"/>
        <v>0</v>
      </c>
      <c r="EW30" s="462">
        <f t="shared" si="112"/>
        <v>0</v>
      </c>
      <c r="EX30" s="263">
        <f t="shared" si="113"/>
        <v>0</v>
      </c>
      <c r="EY30" s="472">
        <f t="shared" si="114"/>
        <v>0</v>
      </c>
      <c r="EZ30" s="263">
        <f t="shared" si="115"/>
        <v>0</v>
      </c>
      <c r="FA30" s="313">
        <v>41603</v>
      </c>
      <c r="FB30" s="183" t="s">
        <v>421</v>
      </c>
    </row>
    <row r="31" spans="1:158" s="183" customFormat="1" ht="18" hidden="1" customHeight="1" outlineLevel="1" x14ac:dyDescent="0.2">
      <c r="A31" s="188" t="s">
        <v>1863</v>
      </c>
      <c r="B31" s="76" t="s">
        <v>21</v>
      </c>
      <c r="C31" s="77" t="s">
        <v>86</v>
      </c>
      <c r="D31" s="77" t="s">
        <v>667</v>
      </c>
      <c r="E31" s="76" t="s">
        <v>668</v>
      </c>
      <c r="F31" s="76" t="s">
        <v>88</v>
      </c>
      <c r="G31" s="76" t="s">
        <v>41</v>
      </c>
      <c r="H31" s="189">
        <v>0.3</v>
      </c>
      <c r="I31" s="76" t="s">
        <v>969</v>
      </c>
      <c r="J31" s="80" t="s">
        <v>496</v>
      </c>
      <c r="K31" s="81" t="s">
        <v>152</v>
      </c>
      <c r="L31" s="76" t="s">
        <v>46</v>
      </c>
      <c r="M31" s="10" t="s">
        <v>79</v>
      </c>
      <c r="N31" s="82"/>
      <c r="O31" s="82"/>
      <c r="P31" s="82"/>
      <c r="Q31" s="245"/>
      <c r="R31" s="260">
        <v>120</v>
      </c>
      <c r="S31" s="260">
        <v>20597.5</v>
      </c>
      <c r="T31" s="260">
        <v>23069.200000000001</v>
      </c>
      <c r="U31" s="260">
        <v>0</v>
      </c>
      <c r="V31" s="261">
        <v>0</v>
      </c>
      <c r="W31" s="261">
        <f t="shared" ref="W31" si="121">V31*H31</f>
        <v>0</v>
      </c>
      <c r="X31" s="399">
        <v>100</v>
      </c>
      <c r="Y31" s="399">
        <v>20597.5</v>
      </c>
      <c r="Z31" s="399">
        <v>23069.200000000001</v>
      </c>
      <c r="AA31" s="399">
        <v>0</v>
      </c>
      <c r="AB31" s="399">
        <v>0</v>
      </c>
      <c r="AC31" s="399">
        <f t="shared" si="119"/>
        <v>0</v>
      </c>
      <c r="AD31" s="260">
        <v>70</v>
      </c>
      <c r="AE31" s="260">
        <v>20597.5</v>
      </c>
      <c r="AF31" s="260">
        <v>23069.200000000001</v>
      </c>
      <c r="AG31" s="260">
        <v>0</v>
      </c>
      <c r="AH31" s="260">
        <v>0</v>
      </c>
      <c r="AI31" s="260">
        <f t="shared" ref="AI31" si="122">AH31*H31</f>
        <v>0</v>
      </c>
      <c r="AJ31" s="260">
        <v>60</v>
      </c>
      <c r="AK31" s="260">
        <v>20597.5</v>
      </c>
      <c r="AL31" s="260">
        <v>23069.200000000001</v>
      </c>
      <c r="AM31" s="260">
        <v>0</v>
      </c>
      <c r="AN31" s="260">
        <v>0</v>
      </c>
      <c r="AO31" s="396">
        <f t="shared" ref="AO31" si="123">AN31*H31</f>
        <v>0</v>
      </c>
      <c r="AP31" s="260">
        <v>100</v>
      </c>
      <c r="AQ31" s="260">
        <v>20597.5</v>
      </c>
      <c r="AR31" s="260">
        <v>23069.200000000001</v>
      </c>
      <c r="AS31" s="260">
        <v>0</v>
      </c>
      <c r="AT31" s="260">
        <f t="shared" ref="AT31" si="124">AS31*1.12</f>
        <v>0</v>
      </c>
      <c r="AU31" s="260">
        <f t="shared" ref="AU31" si="125">AT31*H31</f>
        <v>0</v>
      </c>
      <c r="AV31" s="404"/>
      <c r="AW31" s="404"/>
      <c r="AX31" s="404"/>
      <c r="AY31" s="404">
        <v>0</v>
      </c>
      <c r="AZ31" s="404">
        <v>0</v>
      </c>
      <c r="BA31" s="404">
        <f t="shared" si="117"/>
        <v>0</v>
      </c>
      <c r="BB31" s="404"/>
      <c r="BC31" s="404"/>
      <c r="BD31" s="404"/>
      <c r="BE31" s="404">
        <v>0</v>
      </c>
      <c r="BF31" s="404">
        <v>0</v>
      </c>
      <c r="BG31" s="404">
        <f t="shared" si="83"/>
        <v>0</v>
      </c>
      <c r="BH31" s="404"/>
      <c r="BI31" s="404"/>
      <c r="BJ31" s="404"/>
      <c r="BK31" s="404">
        <v>0</v>
      </c>
      <c r="BL31" s="404">
        <v>0</v>
      </c>
      <c r="BM31" s="404">
        <f t="shared" si="84"/>
        <v>0</v>
      </c>
      <c r="BN31" s="404"/>
      <c r="BO31" s="404"/>
      <c r="BP31" s="404"/>
      <c r="BQ31" s="404">
        <v>0</v>
      </c>
      <c r="BR31" s="404">
        <v>0</v>
      </c>
      <c r="BS31" s="404">
        <f t="shared" si="85"/>
        <v>0</v>
      </c>
      <c r="BT31" s="260">
        <v>20597.5</v>
      </c>
      <c r="BU31" s="260">
        <v>23069.200000000001</v>
      </c>
      <c r="BV31" s="256">
        <v>0</v>
      </c>
      <c r="BW31" s="1435">
        <f t="shared" ref="BW31" si="126">BV31*1.12</f>
        <v>0</v>
      </c>
      <c r="BX31" s="190"/>
      <c r="BY31" s="64" t="s">
        <v>2707</v>
      </c>
      <c r="BZ31" s="325" t="s">
        <v>1100</v>
      </c>
      <c r="CA31" s="529">
        <f t="shared" ref="CA31" si="127">BW31*H31</f>
        <v>0</v>
      </c>
      <c r="CB31" s="154"/>
      <c r="CC31" s="82"/>
      <c r="CD31" s="191"/>
      <c r="CE31" s="26">
        <f t="shared" si="87"/>
        <v>0</v>
      </c>
      <c r="CF31" s="27">
        <f t="shared" si="88"/>
        <v>0</v>
      </c>
      <c r="CG31" s="738">
        <f t="shared" si="89"/>
        <v>0</v>
      </c>
      <c r="CH31" s="164"/>
      <c r="CI31" s="165"/>
      <c r="CJ31" s="192"/>
      <c r="CK31" s="175"/>
      <c r="CL31" s="175"/>
      <c r="CM31" s="178"/>
      <c r="CN31" s="175"/>
      <c r="CO31" s="77"/>
      <c r="CP31" s="76"/>
      <c r="CQ31" s="175"/>
      <c r="CR31" s="463"/>
      <c r="CS31" s="463"/>
      <c r="CT31" s="463"/>
      <c r="CU31" s="463"/>
      <c r="CV31" s="463"/>
      <c r="CW31" s="463"/>
      <c r="CX31" s="463"/>
      <c r="CY31" s="463"/>
      <c r="CZ31" s="463"/>
      <c r="DA31" s="464"/>
      <c r="DB31" s="464"/>
      <c r="DC31" s="464"/>
      <c r="DD31" s="464"/>
      <c r="DE31" s="464"/>
      <c r="DF31" s="464"/>
      <c r="DG31" s="464"/>
      <c r="DH31" s="464"/>
      <c r="DI31" s="464"/>
      <c r="DJ31" s="464"/>
      <c r="DK31" s="464"/>
      <c r="DL31" s="655"/>
      <c r="DM31" s="782"/>
      <c r="DN31" s="655"/>
      <c r="DO31" s="821"/>
      <c r="DP31" s="655"/>
      <c r="DQ31" s="1050"/>
      <c r="DR31" s="655"/>
      <c r="DS31" s="782"/>
      <c r="DT31" s="655"/>
      <c r="DU31" s="782"/>
      <c r="DV31" s="465"/>
      <c r="DW31" s="745"/>
      <c r="DX31" s="655"/>
      <c r="DY31" s="954"/>
      <c r="DZ31" s="655"/>
      <c r="EA31" s="782">
        <f t="shared" si="93"/>
        <v>0</v>
      </c>
      <c r="EB31" s="465">
        <f t="shared" si="94"/>
        <v>0</v>
      </c>
      <c r="EC31" s="745"/>
      <c r="ED31" s="463"/>
      <c r="EE31" s="944"/>
      <c r="EF31" s="655"/>
      <c r="EG31" s="461">
        <f t="shared" si="96"/>
        <v>0</v>
      </c>
      <c r="EH31" s="257">
        <f t="shared" si="97"/>
        <v>0</v>
      </c>
      <c r="EI31" s="460">
        <f t="shared" si="98"/>
        <v>0</v>
      </c>
      <c r="EJ31" s="538">
        <f t="shared" si="99"/>
        <v>0</v>
      </c>
      <c r="EK31" s="677">
        <f t="shared" si="100"/>
        <v>0</v>
      </c>
      <c r="EL31" s="257">
        <f t="shared" si="101"/>
        <v>0</v>
      </c>
      <c r="EM31" s="649">
        <f t="shared" si="102"/>
        <v>0</v>
      </c>
      <c r="EN31" s="538">
        <f t="shared" si="103"/>
        <v>0</v>
      </c>
      <c r="EO31" s="677">
        <f t="shared" si="104"/>
        <v>0</v>
      </c>
      <c r="EP31" s="257">
        <f t="shared" si="105"/>
        <v>0</v>
      </c>
      <c r="EQ31" s="649">
        <f t="shared" si="106"/>
        <v>0</v>
      </c>
      <c r="ER31" s="538">
        <f t="shared" si="107"/>
        <v>0</v>
      </c>
      <c r="ES31" s="677">
        <f t="shared" si="108"/>
        <v>0</v>
      </c>
      <c r="ET31" s="538">
        <f t="shared" si="109"/>
        <v>0</v>
      </c>
      <c r="EU31" s="462">
        <f t="shared" si="110"/>
        <v>0</v>
      </c>
      <c r="EV31" s="263">
        <f t="shared" si="111"/>
        <v>0</v>
      </c>
      <c r="EW31" s="462">
        <f t="shared" si="112"/>
        <v>0</v>
      </c>
      <c r="EX31" s="263">
        <f t="shared" si="113"/>
        <v>0</v>
      </c>
      <c r="EY31" s="472">
        <f t="shared" si="114"/>
        <v>0</v>
      </c>
      <c r="EZ31" s="263">
        <f t="shared" si="115"/>
        <v>0</v>
      </c>
      <c r="FA31" s="313">
        <v>42102</v>
      </c>
      <c r="FB31" s="183" t="s">
        <v>421</v>
      </c>
    </row>
    <row r="32" spans="1:158" s="183" customFormat="1" ht="18" hidden="1" customHeight="1" outlineLevel="1" x14ac:dyDescent="0.2">
      <c r="A32" s="188" t="s">
        <v>2706</v>
      </c>
      <c r="B32" s="76" t="s">
        <v>21</v>
      </c>
      <c r="C32" s="77" t="s">
        <v>86</v>
      </c>
      <c r="D32" s="77" t="s">
        <v>667</v>
      </c>
      <c r="E32" s="76" t="s">
        <v>668</v>
      </c>
      <c r="F32" s="76" t="s">
        <v>88</v>
      </c>
      <c r="G32" s="76" t="s">
        <v>41</v>
      </c>
      <c r="H32" s="189">
        <v>0.3</v>
      </c>
      <c r="I32" s="76" t="s">
        <v>969</v>
      </c>
      <c r="J32" s="80" t="s">
        <v>496</v>
      </c>
      <c r="K32" s="81" t="s">
        <v>152</v>
      </c>
      <c r="L32" s="76" t="s">
        <v>46</v>
      </c>
      <c r="M32" s="10" t="s">
        <v>79</v>
      </c>
      <c r="N32" s="82"/>
      <c r="O32" s="82"/>
      <c r="P32" s="82"/>
      <c r="Q32" s="245"/>
      <c r="R32" s="260">
        <v>120</v>
      </c>
      <c r="S32" s="260">
        <v>20597.5</v>
      </c>
      <c r="T32" s="260">
        <v>23069.200000000001</v>
      </c>
      <c r="U32" s="260">
        <f>R32*S32</f>
        <v>2471700</v>
      </c>
      <c r="V32" s="261">
        <f>R32*T32</f>
        <v>2768304</v>
      </c>
      <c r="W32" s="261">
        <f t="shared" ref="W32" si="128">V32*H32</f>
        <v>830491.2</v>
      </c>
      <c r="X32" s="399">
        <v>100</v>
      </c>
      <c r="Y32" s="399">
        <v>20597.5</v>
      </c>
      <c r="Z32" s="399">
        <v>23069.200000000001</v>
      </c>
      <c r="AA32" s="399">
        <f>X32*Y32</f>
        <v>2059750</v>
      </c>
      <c r="AB32" s="399">
        <f>X32*Z32</f>
        <v>2306920</v>
      </c>
      <c r="AC32" s="399">
        <f t="shared" ref="AC32" si="129">AB32*H32</f>
        <v>692076</v>
      </c>
      <c r="AD32" s="260">
        <v>70</v>
      </c>
      <c r="AE32" s="260">
        <v>20597.5</v>
      </c>
      <c r="AF32" s="260">
        <v>23069.200000000001</v>
      </c>
      <c r="AG32" s="260">
        <f>AD32*AE32</f>
        <v>1441825</v>
      </c>
      <c r="AH32" s="260">
        <f>AD32*AF32</f>
        <v>1614844</v>
      </c>
      <c r="AI32" s="260">
        <f t="shared" ref="AI32" si="130">AH32*H32</f>
        <v>484453.19999999995</v>
      </c>
      <c r="AJ32" s="260">
        <v>60</v>
      </c>
      <c r="AK32" s="260">
        <v>20597.5</v>
      </c>
      <c r="AL32" s="260">
        <v>23069.200000000001</v>
      </c>
      <c r="AM32" s="260">
        <f t="shared" ref="AM32" si="131">AJ32*AK32</f>
        <v>1235850</v>
      </c>
      <c r="AN32" s="260">
        <f t="shared" ref="AN32" si="132">AJ32*AL32</f>
        <v>1384152</v>
      </c>
      <c r="AO32" s="396">
        <f t="shared" ref="AO32" si="133">AN32*H32</f>
        <v>415245.6</v>
      </c>
      <c r="AP32" s="260">
        <v>10</v>
      </c>
      <c r="AQ32" s="260">
        <v>20597.5</v>
      </c>
      <c r="AR32" s="260">
        <v>23069.200000000001</v>
      </c>
      <c r="AS32" s="260">
        <f>AP32*AQ32</f>
        <v>205975</v>
      </c>
      <c r="AT32" s="260">
        <f t="shared" ref="AT32" si="134">AS32*1.12</f>
        <v>230692.00000000003</v>
      </c>
      <c r="AU32" s="260">
        <f t="shared" ref="AU32" si="135">AT32*H32</f>
        <v>69207.600000000006</v>
      </c>
      <c r="AV32" s="404"/>
      <c r="AW32" s="404"/>
      <c r="AX32" s="404"/>
      <c r="AY32" s="404">
        <v>0</v>
      </c>
      <c r="AZ32" s="404">
        <v>0</v>
      </c>
      <c r="BA32" s="404">
        <f t="shared" ref="BA32" si="136">AZ32*H32</f>
        <v>0</v>
      </c>
      <c r="BB32" s="404"/>
      <c r="BC32" s="404"/>
      <c r="BD32" s="404"/>
      <c r="BE32" s="404">
        <v>0</v>
      </c>
      <c r="BF32" s="404">
        <v>0</v>
      </c>
      <c r="BG32" s="404">
        <f t="shared" ref="BG32" si="137">BF32*H32</f>
        <v>0</v>
      </c>
      <c r="BH32" s="404"/>
      <c r="BI32" s="404"/>
      <c r="BJ32" s="404"/>
      <c r="BK32" s="404">
        <v>0</v>
      </c>
      <c r="BL32" s="404">
        <v>0</v>
      </c>
      <c r="BM32" s="404">
        <f t="shared" ref="BM32" si="138">BL32*N32</f>
        <v>0</v>
      </c>
      <c r="BN32" s="404"/>
      <c r="BO32" s="404"/>
      <c r="BP32" s="404"/>
      <c r="BQ32" s="404">
        <v>0</v>
      </c>
      <c r="BR32" s="404">
        <v>0</v>
      </c>
      <c r="BS32" s="404">
        <f t="shared" ref="BS32" si="139">BR32*T32</f>
        <v>0</v>
      </c>
      <c r="BT32" s="260">
        <v>20597.5</v>
      </c>
      <c r="BU32" s="260">
        <v>23069.200000000001</v>
      </c>
      <c r="BV32" s="256">
        <f>SUM(N32+O32+P32+Q32+R32+X32+AD32+AJ32+AP32+AV32+BB32+BH32)*BT32</f>
        <v>7415100</v>
      </c>
      <c r="BW32" s="260">
        <f t="shared" ref="BW32" si="140">BV32*1.12</f>
        <v>8304912.0000000009</v>
      </c>
      <c r="BX32" s="190"/>
      <c r="BY32" s="64" t="s">
        <v>2653</v>
      </c>
      <c r="BZ32" s="325"/>
      <c r="CA32" s="529">
        <f t="shared" ref="CA32" si="141">BW32*H32</f>
        <v>2491473.6</v>
      </c>
      <c r="CB32" s="154"/>
      <c r="CC32" s="82"/>
      <c r="CD32" s="191"/>
      <c r="CE32" s="26">
        <f t="shared" ref="CE32" si="142">BV32-CB32</f>
        <v>7415100</v>
      </c>
      <c r="CF32" s="27">
        <f t="shared" ref="CF32" si="143">BW32-CC32</f>
        <v>8304912.0000000009</v>
      </c>
      <c r="CG32" s="738">
        <f t="shared" ref="CG32" si="144">CA32-CC32</f>
        <v>2491473.6</v>
      </c>
      <c r="CH32" s="164"/>
      <c r="CI32" s="165"/>
      <c r="CJ32" s="192"/>
      <c r="CK32" s="175"/>
      <c r="CL32" s="175"/>
      <c r="CM32" s="178"/>
      <c r="CN32" s="175"/>
      <c r="CO32" s="77"/>
      <c r="CP32" s="76"/>
      <c r="CQ32" s="175"/>
      <c r="CR32" s="463"/>
      <c r="CS32" s="463"/>
      <c r="CT32" s="463"/>
      <c r="CU32" s="463"/>
      <c r="CV32" s="463"/>
      <c r="CW32" s="463"/>
      <c r="CX32" s="463"/>
      <c r="CY32" s="463"/>
      <c r="CZ32" s="463"/>
      <c r="DA32" s="464"/>
      <c r="DB32" s="464"/>
      <c r="DC32" s="464"/>
      <c r="DD32" s="464"/>
      <c r="DE32" s="464"/>
      <c r="DF32" s="464"/>
      <c r="DG32" s="464"/>
      <c r="DH32" s="464"/>
      <c r="DI32" s="464"/>
      <c r="DJ32" s="464"/>
      <c r="DK32" s="464"/>
      <c r="DL32" s="655"/>
      <c r="DM32" s="782"/>
      <c r="DN32" s="655"/>
      <c r="DO32" s="821"/>
      <c r="DP32" s="655"/>
      <c r="DQ32" s="1050"/>
      <c r="DR32" s="655"/>
      <c r="DS32" s="782"/>
      <c r="DT32" s="655"/>
      <c r="DU32" s="782"/>
      <c r="DV32" s="465"/>
      <c r="DW32" s="745"/>
      <c r="DX32" s="655"/>
      <c r="DY32" s="954"/>
      <c r="DZ32" s="655"/>
      <c r="EA32" s="782">
        <f t="shared" ref="EA32" si="145">DI32</f>
        <v>0</v>
      </c>
      <c r="EB32" s="465">
        <f t="shared" ref="EB32" si="146">EA32/1.12</f>
        <v>0</v>
      </c>
      <c r="EC32" s="745"/>
      <c r="ED32" s="463"/>
      <c r="EE32" s="944"/>
      <c r="EF32" s="655"/>
      <c r="EG32" s="461">
        <f t="shared" ref="EG32" si="147">U32-DN32</f>
        <v>2471700</v>
      </c>
      <c r="EH32" s="257">
        <f t="shared" ref="EH32" si="148">V32-DM32</f>
        <v>2768304</v>
      </c>
      <c r="EI32" s="460">
        <f t="shared" ref="EI32" si="149">AA32-DP32</f>
        <v>2059750</v>
      </c>
      <c r="EJ32" s="538">
        <f t="shared" ref="EJ32" si="150">AB32-DO32</f>
        <v>2306920</v>
      </c>
      <c r="EK32" s="677">
        <f t="shared" ref="EK32" si="151">AG32-DR32</f>
        <v>1441825</v>
      </c>
      <c r="EL32" s="257">
        <f t="shared" ref="EL32" si="152">AH32-DQ32</f>
        <v>1614844</v>
      </c>
      <c r="EM32" s="649">
        <f t="shared" ref="EM32" si="153">AM32-DT32</f>
        <v>1235850</v>
      </c>
      <c r="EN32" s="538">
        <f t="shared" ref="EN32" si="154">AN32-DS32</f>
        <v>1384152</v>
      </c>
      <c r="EO32" s="677">
        <f t="shared" ref="EO32" si="155">AS32-DV32</f>
        <v>205975</v>
      </c>
      <c r="EP32" s="257">
        <f t="shared" ref="EP32" si="156">AT32-DU32</f>
        <v>230692.00000000003</v>
      </c>
      <c r="EQ32" s="649">
        <f t="shared" ref="EQ32" si="157">AY32-DX32</f>
        <v>0</v>
      </c>
      <c r="ER32" s="538">
        <f t="shared" ref="ER32" si="158">AZ32-DW32</f>
        <v>0</v>
      </c>
      <c r="ES32" s="677">
        <f t="shared" ref="ES32" si="159">BE32-DZ32</f>
        <v>0</v>
      </c>
      <c r="ET32" s="538">
        <f t="shared" ref="ET32" si="160">BF32-DY32</f>
        <v>0</v>
      </c>
      <c r="EU32" s="462">
        <f t="shared" ref="EU32" si="161">BK32-EB32</f>
        <v>0</v>
      </c>
      <c r="EV32" s="263">
        <f t="shared" ref="EV32" si="162">BL32-EA32</f>
        <v>0</v>
      </c>
      <c r="EW32" s="462">
        <f t="shared" ref="EW32" si="163">BM32-ED32</f>
        <v>0</v>
      </c>
      <c r="EX32" s="263">
        <f t="shared" ref="EX32" si="164">BN32-EC32</f>
        <v>0</v>
      </c>
      <c r="EY32" s="472">
        <f t="shared" ref="EY32" si="165">BV32-EF32</f>
        <v>7415100</v>
      </c>
      <c r="EZ32" s="263">
        <f t="shared" ref="EZ32" si="166">BW32-EE32</f>
        <v>8304912.0000000009</v>
      </c>
      <c r="FA32" s="313">
        <v>42807</v>
      </c>
      <c r="FB32" s="183" t="s">
        <v>421</v>
      </c>
    </row>
    <row r="33" spans="1:158" s="183" customFormat="1" ht="18" hidden="1" customHeight="1" outlineLevel="1" x14ac:dyDescent="0.2">
      <c r="A33" s="188" t="s">
        <v>227</v>
      </c>
      <c r="B33" s="76" t="s">
        <v>21</v>
      </c>
      <c r="C33" s="77" t="s">
        <v>86</v>
      </c>
      <c r="D33" s="77" t="s">
        <v>87</v>
      </c>
      <c r="E33" s="76" t="s">
        <v>89</v>
      </c>
      <c r="F33" s="76"/>
      <c r="G33" s="76" t="s">
        <v>41</v>
      </c>
      <c r="H33" s="189">
        <v>0.3</v>
      </c>
      <c r="I33" s="76" t="s">
        <v>969</v>
      </c>
      <c r="J33" s="80" t="s">
        <v>45</v>
      </c>
      <c r="K33" s="81" t="s">
        <v>152</v>
      </c>
      <c r="L33" s="76" t="s">
        <v>46</v>
      </c>
      <c r="M33" s="10" t="s">
        <v>79</v>
      </c>
      <c r="N33" s="82"/>
      <c r="O33" s="82"/>
      <c r="P33" s="82"/>
      <c r="Q33" s="245"/>
      <c r="R33" s="260">
        <v>84</v>
      </c>
      <c r="S33" s="260">
        <v>34394.642857142855</v>
      </c>
      <c r="T33" s="260">
        <v>38522</v>
      </c>
      <c r="U33" s="260">
        <v>0</v>
      </c>
      <c r="V33" s="261">
        <v>0</v>
      </c>
      <c r="W33" s="261">
        <f t="shared" si="78"/>
        <v>0</v>
      </c>
      <c r="X33" s="399">
        <v>50</v>
      </c>
      <c r="Y33" s="399">
        <v>34394.642857142855</v>
      </c>
      <c r="Z33" s="399">
        <v>38522</v>
      </c>
      <c r="AA33" s="399">
        <v>0</v>
      </c>
      <c r="AB33" s="399">
        <v>0</v>
      </c>
      <c r="AC33" s="399">
        <f t="shared" si="79"/>
        <v>0</v>
      </c>
      <c r="AD33" s="260">
        <v>50</v>
      </c>
      <c r="AE33" s="260">
        <v>34394.642857142855</v>
      </c>
      <c r="AF33" s="260">
        <v>38522</v>
      </c>
      <c r="AG33" s="260">
        <v>0</v>
      </c>
      <c r="AH33" s="260">
        <v>0</v>
      </c>
      <c r="AI33" s="260">
        <f t="shared" si="116"/>
        <v>0</v>
      </c>
      <c r="AJ33" s="260">
        <v>60</v>
      </c>
      <c r="AK33" s="260">
        <v>34394.642857142855</v>
      </c>
      <c r="AL33" s="260">
        <v>38522</v>
      </c>
      <c r="AM33" s="260">
        <v>0</v>
      </c>
      <c r="AN33" s="260">
        <v>0</v>
      </c>
      <c r="AO33" s="396">
        <f t="shared" si="12"/>
        <v>0</v>
      </c>
      <c r="AP33" s="260">
        <v>40</v>
      </c>
      <c r="AQ33" s="260">
        <v>34394.642857142855</v>
      </c>
      <c r="AR33" s="260">
        <v>38522</v>
      </c>
      <c r="AS33" s="260">
        <v>0</v>
      </c>
      <c r="AT33" s="260">
        <f>AS33*1.12</f>
        <v>0</v>
      </c>
      <c r="AU33" s="260">
        <f t="shared" si="81"/>
        <v>0</v>
      </c>
      <c r="AV33" s="404"/>
      <c r="AW33" s="404"/>
      <c r="AX33" s="404"/>
      <c r="AY33" s="404">
        <v>0</v>
      </c>
      <c r="AZ33" s="404">
        <v>0</v>
      </c>
      <c r="BA33" s="404">
        <f t="shared" si="117"/>
        <v>0</v>
      </c>
      <c r="BB33" s="404"/>
      <c r="BC33" s="404"/>
      <c r="BD33" s="404"/>
      <c r="BE33" s="404">
        <v>0</v>
      </c>
      <c r="BF33" s="404">
        <v>0</v>
      </c>
      <c r="BG33" s="404">
        <f t="shared" si="83"/>
        <v>0</v>
      </c>
      <c r="BH33" s="404"/>
      <c r="BI33" s="404"/>
      <c r="BJ33" s="404"/>
      <c r="BK33" s="404">
        <v>0</v>
      </c>
      <c r="BL33" s="404">
        <v>0</v>
      </c>
      <c r="BM33" s="404">
        <f t="shared" si="84"/>
        <v>0</v>
      </c>
      <c r="BN33" s="404"/>
      <c r="BO33" s="404"/>
      <c r="BP33" s="404"/>
      <c r="BQ33" s="404">
        <v>0</v>
      </c>
      <c r="BR33" s="404">
        <v>0</v>
      </c>
      <c r="BS33" s="404">
        <f t="shared" si="85"/>
        <v>0</v>
      </c>
      <c r="BT33" s="260">
        <v>34394.642857142855</v>
      </c>
      <c r="BU33" s="260">
        <v>38522</v>
      </c>
      <c r="BV33" s="260">
        <v>0</v>
      </c>
      <c r="BW33" s="1435">
        <v>0</v>
      </c>
      <c r="BX33" s="190" t="s">
        <v>48</v>
      </c>
      <c r="BY33" s="64">
        <v>2013</v>
      </c>
      <c r="BZ33" s="325" t="s">
        <v>1103</v>
      </c>
      <c r="CA33" s="529">
        <f t="shared" si="86"/>
        <v>0</v>
      </c>
      <c r="CB33" s="154">
        <v>9768078.5714285709</v>
      </c>
      <c r="CC33" s="82">
        <v>10940248</v>
      </c>
      <c r="CD33" s="191"/>
      <c r="CE33" s="26">
        <f t="shared" si="87"/>
        <v>-9768078.5714285709</v>
      </c>
      <c r="CF33" s="27">
        <f t="shared" si="88"/>
        <v>-10940248</v>
      </c>
      <c r="CG33" s="738">
        <f t="shared" si="89"/>
        <v>-10940248</v>
      </c>
      <c r="CH33" s="164"/>
      <c r="CI33" s="165"/>
      <c r="CJ33" s="192" t="s">
        <v>41</v>
      </c>
      <c r="CK33" s="175" t="s">
        <v>373</v>
      </c>
      <c r="CL33" s="175" t="s">
        <v>2690</v>
      </c>
      <c r="CM33" s="178" t="s">
        <v>2702</v>
      </c>
      <c r="CN33" s="175" t="s">
        <v>374</v>
      </c>
      <c r="CO33" s="77" t="s">
        <v>87</v>
      </c>
      <c r="CP33" s="76" t="s">
        <v>89</v>
      </c>
      <c r="CQ33" s="175" t="s">
        <v>79</v>
      </c>
      <c r="CR33" s="463">
        <v>59</v>
      </c>
      <c r="CS33" s="463">
        <v>20</v>
      </c>
      <c r="CT33" s="463">
        <v>30</v>
      </c>
      <c r="CU33" s="463">
        <v>30</v>
      </c>
      <c r="CV33" s="463">
        <v>0</v>
      </c>
      <c r="CW33" s="463"/>
      <c r="CX33" s="463"/>
      <c r="CY33" s="463"/>
      <c r="CZ33" s="463">
        <f t="shared" si="90"/>
        <v>139</v>
      </c>
      <c r="DA33" s="463">
        <v>32816</v>
      </c>
      <c r="DB33" s="463">
        <f>CR33*DA33</f>
        <v>1936144</v>
      </c>
      <c r="DC33" s="464">
        <f>CS33*DA33</f>
        <v>656320</v>
      </c>
      <c r="DD33" s="464">
        <f t="shared" ref="DD33:DD129" si="167">CT33*DA33</f>
        <v>984480</v>
      </c>
      <c r="DE33" s="464">
        <f>CU33*DA33</f>
        <v>984480</v>
      </c>
      <c r="DF33" s="464">
        <f>CV33*DA33</f>
        <v>0</v>
      </c>
      <c r="DG33" s="464"/>
      <c r="DH33" s="464"/>
      <c r="DI33" s="464"/>
      <c r="DJ33" s="464"/>
      <c r="DK33" s="463">
        <f>CZ33*DA33</f>
        <v>4561424</v>
      </c>
      <c r="DL33" s="655"/>
      <c r="DM33" s="782">
        <f>DB33</f>
        <v>1936144</v>
      </c>
      <c r="DN33" s="655">
        <f t="shared" si="91"/>
        <v>1728699.9999999998</v>
      </c>
      <c r="DO33" s="820">
        <f>DC33</f>
        <v>656320</v>
      </c>
      <c r="DP33" s="655">
        <f t="shared" ref="DP33:DP34" si="168">DO33/1.12</f>
        <v>586000</v>
      </c>
      <c r="DQ33" s="1050">
        <f t="shared" ref="DQ33:DQ129" si="169">DD33</f>
        <v>984480</v>
      </c>
      <c r="DR33" s="655">
        <f t="shared" ref="DR33:DR129" si="170">DQ33/1.12</f>
        <v>878999.99999999988</v>
      </c>
      <c r="DS33" s="782">
        <f t="shared" ref="DS33:DS34" si="171">DE33</f>
        <v>984480</v>
      </c>
      <c r="DT33" s="655">
        <f t="shared" ref="DT33:DT34" si="172">DE33/1.12</f>
        <v>878999.99999999988</v>
      </c>
      <c r="DU33" s="782">
        <f t="shared" ref="DU33:DU34" si="173">DF33</f>
        <v>0</v>
      </c>
      <c r="DV33" s="465">
        <f t="shared" ref="DV33:DV34" si="174">DU33/1.12</f>
        <v>0</v>
      </c>
      <c r="DW33" s="745"/>
      <c r="DX33" s="655"/>
      <c r="DY33" s="954"/>
      <c r="DZ33" s="655"/>
      <c r="EA33" s="782">
        <f t="shared" si="93"/>
        <v>0</v>
      </c>
      <c r="EB33" s="465">
        <f t="shared" si="94"/>
        <v>0</v>
      </c>
      <c r="EC33" s="745"/>
      <c r="ED33" s="463"/>
      <c r="EE33" s="944">
        <f>DK33</f>
        <v>4561424</v>
      </c>
      <c r="EF33" s="655">
        <f t="shared" si="95"/>
        <v>4072699.9999999995</v>
      </c>
      <c r="EG33" s="461">
        <f t="shared" si="96"/>
        <v>-1728699.9999999998</v>
      </c>
      <c r="EH33" s="257">
        <f t="shared" si="97"/>
        <v>-1936144</v>
      </c>
      <c r="EI33" s="460">
        <f t="shared" si="98"/>
        <v>-586000</v>
      </c>
      <c r="EJ33" s="538">
        <f t="shared" si="99"/>
        <v>-656320</v>
      </c>
      <c r="EK33" s="677">
        <f t="shared" si="100"/>
        <v>-878999.99999999988</v>
      </c>
      <c r="EL33" s="257">
        <f t="shared" si="101"/>
        <v>-984480</v>
      </c>
      <c r="EM33" s="649">
        <f t="shared" si="102"/>
        <v>-878999.99999999988</v>
      </c>
      <c r="EN33" s="538">
        <f t="shared" si="103"/>
        <v>-984480</v>
      </c>
      <c r="EO33" s="677">
        <f t="shared" si="104"/>
        <v>0</v>
      </c>
      <c r="EP33" s="257">
        <f t="shared" si="105"/>
        <v>0</v>
      </c>
      <c r="EQ33" s="649">
        <f t="shared" si="106"/>
        <v>0</v>
      </c>
      <c r="ER33" s="538">
        <f t="shared" si="107"/>
        <v>0</v>
      </c>
      <c r="ES33" s="677">
        <f t="shared" si="108"/>
        <v>0</v>
      </c>
      <c r="ET33" s="538">
        <f t="shared" si="109"/>
        <v>0</v>
      </c>
      <c r="EU33" s="462">
        <f t="shared" si="110"/>
        <v>0</v>
      </c>
      <c r="EV33" s="263">
        <f t="shared" si="111"/>
        <v>0</v>
      </c>
      <c r="EW33" s="462">
        <f t="shared" si="112"/>
        <v>0</v>
      </c>
      <c r="EX33" s="263">
        <f t="shared" si="113"/>
        <v>0</v>
      </c>
      <c r="EY33" s="472">
        <f t="shared" si="114"/>
        <v>-4072699.9999999995</v>
      </c>
      <c r="EZ33" s="263">
        <f t="shared" si="115"/>
        <v>-4561424</v>
      </c>
      <c r="FA33" s="313"/>
    </row>
    <row r="34" spans="1:158" s="183" customFormat="1" ht="18" hidden="1" customHeight="1" outlineLevel="1" x14ac:dyDescent="0.2">
      <c r="A34" s="188" t="s">
        <v>669</v>
      </c>
      <c r="B34" s="76" t="s">
        <v>21</v>
      </c>
      <c r="C34" s="77" t="s">
        <v>86</v>
      </c>
      <c r="D34" s="77" t="s">
        <v>667</v>
      </c>
      <c r="E34" s="76" t="s">
        <v>668</v>
      </c>
      <c r="F34" s="76" t="s">
        <v>89</v>
      </c>
      <c r="G34" s="76" t="s">
        <v>41</v>
      </c>
      <c r="H34" s="189">
        <v>0.3</v>
      </c>
      <c r="I34" s="76" t="s">
        <v>969</v>
      </c>
      <c r="J34" s="80" t="s">
        <v>496</v>
      </c>
      <c r="K34" s="81" t="s">
        <v>152</v>
      </c>
      <c r="L34" s="76" t="s">
        <v>46</v>
      </c>
      <c r="M34" s="10" t="s">
        <v>79</v>
      </c>
      <c r="N34" s="82"/>
      <c r="O34" s="82"/>
      <c r="P34" s="82"/>
      <c r="Q34" s="245"/>
      <c r="R34" s="260">
        <v>84</v>
      </c>
      <c r="S34" s="260">
        <v>34394.642857142855</v>
      </c>
      <c r="T34" s="260">
        <v>38522</v>
      </c>
      <c r="U34" s="260">
        <v>0</v>
      </c>
      <c r="V34" s="261">
        <v>0</v>
      </c>
      <c r="W34" s="261">
        <f t="shared" si="78"/>
        <v>0</v>
      </c>
      <c r="X34" s="399">
        <v>50</v>
      </c>
      <c r="Y34" s="399">
        <v>34394.642857142855</v>
      </c>
      <c r="Z34" s="399">
        <v>38522</v>
      </c>
      <c r="AA34" s="399">
        <v>0</v>
      </c>
      <c r="AB34" s="399">
        <v>0</v>
      </c>
      <c r="AC34" s="399">
        <f t="shared" si="79"/>
        <v>0</v>
      </c>
      <c r="AD34" s="260">
        <v>50</v>
      </c>
      <c r="AE34" s="260">
        <v>34394.642857142855</v>
      </c>
      <c r="AF34" s="260">
        <v>38522</v>
      </c>
      <c r="AG34" s="260">
        <v>0</v>
      </c>
      <c r="AH34" s="260">
        <v>0</v>
      </c>
      <c r="AI34" s="260">
        <f t="shared" si="116"/>
        <v>0</v>
      </c>
      <c r="AJ34" s="260">
        <v>60</v>
      </c>
      <c r="AK34" s="260">
        <v>34394.642857142855</v>
      </c>
      <c r="AL34" s="260">
        <v>38522</v>
      </c>
      <c r="AM34" s="260">
        <v>0</v>
      </c>
      <c r="AN34" s="260">
        <v>0</v>
      </c>
      <c r="AO34" s="396">
        <f t="shared" si="12"/>
        <v>0</v>
      </c>
      <c r="AP34" s="260">
        <v>40</v>
      </c>
      <c r="AQ34" s="260">
        <v>34394.642857142855</v>
      </c>
      <c r="AR34" s="260">
        <v>38522</v>
      </c>
      <c r="AS34" s="260">
        <v>0</v>
      </c>
      <c r="AT34" s="260">
        <f t="shared" ref="AT34:AT135" si="175">AS34*1.12</f>
        <v>0</v>
      </c>
      <c r="AU34" s="260">
        <f t="shared" si="81"/>
        <v>0</v>
      </c>
      <c r="AV34" s="404"/>
      <c r="AW34" s="404"/>
      <c r="AX34" s="404"/>
      <c r="AY34" s="404">
        <v>0</v>
      </c>
      <c r="AZ34" s="404">
        <v>0</v>
      </c>
      <c r="BA34" s="404">
        <f t="shared" si="117"/>
        <v>0</v>
      </c>
      <c r="BB34" s="404"/>
      <c r="BC34" s="404"/>
      <c r="BD34" s="404"/>
      <c r="BE34" s="404">
        <v>0</v>
      </c>
      <c r="BF34" s="404">
        <v>0</v>
      </c>
      <c r="BG34" s="404">
        <f t="shared" si="83"/>
        <v>0</v>
      </c>
      <c r="BH34" s="404"/>
      <c r="BI34" s="404"/>
      <c r="BJ34" s="404"/>
      <c r="BK34" s="404">
        <v>0</v>
      </c>
      <c r="BL34" s="404">
        <v>0</v>
      </c>
      <c r="BM34" s="404">
        <f t="shared" si="84"/>
        <v>0</v>
      </c>
      <c r="BN34" s="404"/>
      <c r="BO34" s="404"/>
      <c r="BP34" s="404"/>
      <c r="BQ34" s="404">
        <v>0</v>
      </c>
      <c r="BR34" s="404">
        <v>0</v>
      </c>
      <c r="BS34" s="404">
        <f t="shared" si="85"/>
        <v>0</v>
      </c>
      <c r="BT34" s="260">
        <v>34394.642857142855</v>
      </c>
      <c r="BU34" s="260">
        <v>38522</v>
      </c>
      <c r="BV34" s="260">
        <v>0</v>
      </c>
      <c r="BW34" s="1435">
        <v>0</v>
      </c>
      <c r="BX34" s="190" t="s">
        <v>48</v>
      </c>
      <c r="BY34" s="64">
        <v>2013</v>
      </c>
      <c r="BZ34" s="325" t="s">
        <v>1104</v>
      </c>
      <c r="CA34" s="529">
        <f t="shared" si="86"/>
        <v>0</v>
      </c>
      <c r="CB34" s="154"/>
      <c r="CC34" s="82"/>
      <c r="CD34" s="191"/>
      <c r="CE34" s="26">
        <f t="shared" si="87"/>
        <v>0</v>
      </c>
      <c r="CF34" s="27">
        <f t="shared" si="88"/>
        <v>0</v>
      </c>
      <c r="CG34" s="738">
        <f t="shared" si="89"/>
        <v>0</v>
      </c>
      <c r="CH34" s="164" t="s">
        <v>805</v>
      </c>
      <c r="CI34" s="165"/>
      <c r="CJ34" s="192" t="s">
        <v>41</v>
      </c>
      <c r="CK34" s="175" t="s">
        <v>373</v>
      </c>
      <c r="CL34" s="175" t="s">
        <v>2659</v>
      </c>
      <c r="CM34" s="178" t="s">
        <v>2235</v>
      </c>
      <c r="CN34" s="175" t="s">
        <v>375</v>
      </c>
      <c r="CO34" s="77" t="s">
        <v>87</v>
      </c>
      <c r="CP34" s="76" t="s">
        <v>89</v>
      </c>
      <c r="CQ34" s="175" t="s">
        <v>79</v>
      </c>
      <c r="CR34" s="463">
        <v>25</v>
      </c>
      <c r="CS34" s="463">
        <v>10</v>
      </c>
      <c r="CT34" s="463">
        <v>10</v>
      </c>
      <c r="CU34" s="463">
        <v>10</v>
      </c>
      <c r="CV34" s="463">
        <v>10</v>
      </c>
      <c r="CW34" s="463"/>
      <c r="CX34" s="463"/>
      <c r="CY34" s="463"/>
      <c r="CZ34" s="463">
        <f t="shared" si="90"/>
        <v>65</v>
      </c>
      <c r="DA34" s="463">
        <v>37751.56</v>
      </c>
      <c r="DB34" s="463">
        <f>CR34*DA34</f>
        <v>943789</v>
      </c>
      <c r="DC34" s="464">
        <f>CS34*DA34</f>
        <v>377515.6</v>
      </c>
      <c r="DD34" s="464">
        <f t="shared" si="167"/>
        <v>377515.6</v>
      </c>
      <c r="DE34" s="464">
        <f>CU34*DA34</f>
        <v>377515.6</v>
      </c>
      <c r="DF34" s="464">
        <f>CV34*DA34</f>
        <v>377515.6</v>
      </c>
      <c r="DG34" s="464"/>
      <c r="DH34" s="464"/>
      <c r="DI34" s="464"/>
      <c r="DJ34" s="464"/>
      <c r="DK34" s="463">
        <f>DA34*CZ34</f>
        <v>2453851.4</v>
      </c>
      <c r="DL34" s="655"/>
      <c r="DM34" s="782">
        <f>DB34</f>
        <v>943789</v>
      </c>
      <c r="DN34" s="655">
        <f t="shared" si="91"/>
        <v>842668.74999999988</v>
      </c>
      <c r="DO34" s="820">
        <f>DC34</f>
        <v>377515.6</v>
      </c>
      <c r="DP34" s="655">
        <f t="shared" si="168"/>
        <v>337067.49999999994</v>
      </c>
      <c r="DQ34" s="1050">
        <f t="shared" si="169"/>
        <v>377515.6</v>
      </c>
      <c r="DR34" s="655">
        <f t="shared" si="170"/>
        <v>337067.49999999994</v>
      </c>
      <c r="DS34" s="782">
        <f t="shared" si="171"/>
        <v>377515.6</v>
      </c>
      <c r="DT34" s="655">
        <f t="shared" si="172"/>
        <v>337067.49999999994</v>
      </c>
      <c r="DU34" s="782">
        <f t="shared" si="173"/>
        <v>377515.6</v>
      </c>
      <c r="DV34" s="465">
        <f t="shared" si="174"/>
        <v>337067.49999999994</v>
      </c>
      <c r="DW34" s="745"/>
      <c r="DX34" s="655"/>
      <c r="DY34" s="954"/>
      <c r="DZ34" s="655"/>
      <c r="EA34" s="782">
        <f t="shared" si="93"/>
        <v>0</v>
      </c>
      <c r="EB34" s="465">
        <f t="shared" si="94"/>
        <v>0</v>
      </c>
      <c r="EC34" s="745"/>
      <c r="ED34" s="463"/>
      <c r="EE34" s="944">
        <f>DK34</f>
        <v>2453851.4</v>
      </c>
      <c r="EF34" s="655">
        <f t="shared" si="95"/>
        <v>2190938.7499999995</v>
      </c>
      <c r="EG34" s="461">
        <f t="shared" si="96"/>
        <v>-842668.74999999988</v>
      </c>
      <c r="EH34" s="257">
        <f t="shared" si="97"/>
        <v>-943789</v>
      </c>
      <c r="EI34" s="460">
        <f t="shared" si="98"/>
        <v>-337067.49999999994</v>
      </c>
      <c r="EJ34" s="538">
        <f t="shared" si="99"/>
        <v>-377515.6</v>
      </c>
      <c r="EK34" s="677">
        <f t="shared" si="100"/>
        <v>-337067.49999999994</v>
      </c>
      <c r="EL34" s="257">
        <f t="shared" si="101"/>
        <v>-377515.6</v>
      </c>
      <c r="EM34" s="649">
        <f t="shared" si="102"/>
        <v>-337067.49999999994</v>
      </c>
      <c r="EN34" s="538">
        <f t="shared" si="103"/>
        <v>-377515.6</v>
      </c>
      <c r="EO34" s="677">
        <f t="shared" si="104"/>
        <v>-337067.49999999994</v>
      </c>
      <c r="EP34" s="257">
        <f t="shared" si="105"/>
        <v>-377515.6</v>
      </c>
      <c r="EQ34" s="649">
        <f t="shared" si="106"/>
        <v>0</v>
      </c>
      <c r="ER34" s="538">
        <f t="shared" si="107"/>
        <v>0</v>
      </c>
      <c r="ES34" s="677">
        <f t="shared" si="108"/>
        <v>0</v>
      </c>
      <c r="ET34" s="538">
        <f t="shared" si="109"/>
        <v>0</v>
      </c>
      <c r="EU34" s="462">
        <f t="shared" si="110"/>
        <v>0</v>
      </c>
      <c r="EV34" s="263">
        <f t="shared" si="111"/>
        <v>0</v>
      </c>
      <c r="EW34" s="462">
        <f t="shared" si="112"/>
        <v>0</v>
      </c>
      <c r="EX34" s="263">
        <f t="shared" si="113"/>
        <v>0</v>
      </c>
      <c r="EY34" s="472">
        <f t="shared" si="114"/>
        <v>-2190938.7499999995</v>
      </c>
      <c r="EZ34" s="263">
        <f t="shared" si="115"/>
        <v>-2453851.4</v>
      </c>
      <c r="FA34" s="313"/>
    </row>
    <row r="35" spans="1:158" s="183" customFormat="1" ht="18" hidden="1" customHeight="1" outlineLevel="1" x14ac:dyDescent="0.2">
      <c r="A35" s="188" t="s">
        <v>890</v>
      </c>
      <c r="B35" s="76" t="s">
        <v>21</v>
      </c>
      <c r="C35" s="77" t="s">
        <v>86</v>
      </c>
      <c r="D35" s="77" t="s">
        <v>667</v>
      </c>
      <c r="E35" s="76" t="s">
        <v>668</v>
      </c>
      <c r="F35" s="76" t="s">
        <v>89</v>
      </c>
      <c r="G35" s="76" t="s">
        <v>41</v>
      </c>
      <c r="H35" s="189">
        <v>0.3</v>
      </c>
      <c r="I35" s="76" t="s">
        <v>969</v>
      </c>
      <c r="J35" s="80" t="s">
        <v>496</v>
      </c>
      <c r="K35" s="81" t="s">
        <v>152</v>
      </c>
      <c r="L35" s="76" t="s">
        <v>46</v>
      </c>
      <c r="M35" s="10" t="s">
        <v>79</v>
      </c>
      <c r="N35" s="82"/>
      <c r="O35" s="82"/>
      <c r="P35" s="82"/>
      <c r="Q35" s="245"/>
      <c r="R35" s="260">
        <v>84</v>
      </c>
      <c r="S35" s="260">
        <v>33706.749999999993</v>
      </c>
      <c r="T35" s="260">
        <v>37751.56</v>
      </c>
      <c r="U35" s="260">
        <v>0</v>
      </c>
      <c r="V35" s="261">
        <v>0</v>
      </c>
      <c r="W35" s="261">
        <f t="shared" si="78"/>
        <v>0</v>
      </c>
      <c r="X35" s="399">
        <v>50</v>
      </c>
      <c r="Y35" s="399">
        <v>33706.749999999993</v>
      </c>
      <c r="Z35" s="399">
        <v>37751.56</v>
      </c>
      <c r="AA35" s="399">
        <v>0</v>
      </c>
      <c r="AB35" s="399">
        <v>0</v>
      </c>
      <c r="AC35" s="399">
        <f t="shared" si="79"/>
        <v>0</v>
      </c>
      <c r="AD35" s="260">
        <v>50</v>
      </c>
      <c r="AE35" s="260">
        <v>33706.749999999993</v>
      </c>
      <c r="AF35" s="260">
        <v>37751.56</v>
      </c>
      <c r="AG35" s="260">
        <v>0</v>
      </c>
      <c r="AH35" s="260">
        <v>0</v>
      </c>
      <c r="AI35" s="260">
        <f t="shared" si="116"/>
        <v>0</v>
      </c>
      <c r="AJ35" s="260">
        <v>60</v>
      </c>
      <c r="AK35" s="260">
        <v>33706.749999999993</v>
      </c>
      <c r="AL35" s="260">
        <v>37751.56</v>
      </c>
      <c r="AM35" s="260">
        <v>0</v>
      </c>
      <c r="AN35" s="260">
        <v>0</v>
      </c>
      <c r="AO35" s="396">
        <f t="shared" si="12"/>
        <v>0</v>
      </c>
      <c r="AP35" s="260">
        <v>40</v>
      </c>
      <c r="AQ35" s="260">
        <v>33706.749999999993</v>
      </c>
      <c r="AR35" s="260">
        <v>37751.56</v>
      </c>
      <c r="AS35" s="260">
        <v>0</v>
      </c>
      <c r="AT35" s="260">
        <f t="shared" si="175"/>
        <v>0</v>
      </c>
      <c r="AU35" s="260">
        <f t="shared" si="81"/>
        <v>0</v>
      </c>
      <c r="AV35" s="404"/>
      <c r="AW35" s="404"/>
      <c r="AX35" s="404"/>
      <c r="AY35" s="404">
        <v>0</v>
      </c>
      <c r="AZ35" s="404">
        <v>0</v>
      </c>
      <c r="BA35" s="404">
        <f t="shared" si="117"/>
        <v>0</v>
      </c>
      <c r="BB35" s="404"/>
      <c r="BC35" s="404"/>
      <c r="BD35" s="404"/>
      <c r="BE35" s="404">
        <v>0</v>
      </c>
      <c r="BF35" s="404">
        <v>0</v>
      </c>
      <c r="BG35" s="404">
        <f t="shared" si="83"/>
        <v>0</v>
      </c>
      <c r="BH35" s="404"/>
      <c r="BI35" s="404"/>
      <c r="BJ35" s="404"/>
      <c r="BK35" s="404">
        <v>0</v>
      </c>
      <c r="BL35" s="404">
        <v>0</v>
      </c>
      <c r="BM35" s="404">
        <f t="shared" si="84"/>
        <v>0</v>
      </c>
      <c r="BN35" s="404"/>
      <c r="BO35" s="404"/>
      <c r="BP35" s="404"/>
      <c r="BQ35" s="404">
        <v>0</v>
      </c>
      <c r="BR35" s="404">
        <v>0</v>
      </c>
      <c r="BS35" s="404">
        <f t="shared" si="85"/>
        <v>0</v>
      </c>
      <c r="BT35" s="260">
        <v>33706.749999999993</v>
      </c>
      <c r="BU35" s="260">
        <v>37751.56</v>
      </c>
      <c r="BV35" s="256">
        <v>0</v>
      </c>
      <c r="BW35" s="1435">
        <f t="shared" ref="BW35" si="176">BV35*1.12</f>
        <v>0</v>
      </c>
      <c r="BX35" s="190" t="s">
        <v>48</v>
      </c>
      <c r="BY35" s="64">
        <v>2013</v>
      </c>
      <c r="BZ35" s="175" t="s">
        <v>1100</v>
      </c>
      <c r="CA35" s="529">
        <f t="shared" si="86"/>
        <v>0</v>
      </c>
      <c r="CB35" s="154"/>
      <c r="CC35" s="82"/>
      <c r="CD35" s="191"/>
      <c r="CE35" s="26">
        <f t="shared" si="87"/>
        <v>0</v>
      </c>
      <c r="CF35" s="27">
        <f t="shared" si="88"/>
        <v>0</v>
      </c>
      <c r="CG35" s="738">
        <f t="shared" si="89"/>
        <v>0</v>
      </c>
      <c r="CH35" s="164" t="s">
        <v>955</v>
      </c>
      <c r="CI35" s="165"/>
      <c r="CJ35" s="192"/>
      <c r="CK35" s="175"/>
      <c r="CL35" s="175"/>
      <c r="CM35" s="178"/>
      <c r="CN35" s="175"/>
      <c r="CO35" s="77"/>
      <c r="CP35" s="76"/>
      <c r="CQ35" s="175"/>
      <c r="CR35" s="463"/>
      <c r="CS35" s="463"/>
      <c r="CT35" s="463"/>
      <c r="CU35" s="463"/>
      <c r="CV35" s="463"/>
      <c r="CW35" s="463"/>
      <c r="CX35" s="463"/>
      <c r="CY35" s="463"/>
      <c r="CZ35" s="463"/>
      <c r="DA35" s="463"/>
      <c r="DB35" s="463"/>
      <c r="DC35" s="463"/>
      <c r="DD35" s="464"/>
      <c r="DE35" s="464"/>
      <c r="DF35" s="464"/>
      <c r="DG35" s="464"/>
      <c r="DH35" s="464"/>
      <c r="DI35" s="464"/>
      <c r="DJ35" s="464"/>
      <c r="DK35" s="463"/>
      <c r="DL35" s="655"/>
      <c r="DM35" s="782"/>
      <c r="DN35" s="655"/>
      <c r="DO35" s="821"/>
      <c r="DP35" s="655"/>
      <c r="DQ35" s="1050"/>
      <c r="DR35" s="655"/>
      <c r="DS35" s="782"/>
      <c r="DT35" s="655"/>
      <c r="DU35" s="782"/>
      <c r="DV35" s="465"/>
      <c r="DW35" s="745"/>
      <c r="DX35" s="655"/>
      <c r="DY35" s="954"/>
      <c r="DZ35" s="655"/>
      <c r="EA35" s="782">
        <f t="shared" si="93"/>
        <v>0</v>
      </c>
      <c r="EB35" s="465">
        <f t="shared" si="94"/>
        <v>0</v>
      </c>
      <c r="EC35" s="745"/>
      <c r="ED35" s="463"/>
      <c r="EE35" s="944"/>
      <c r="EF35" s="655"/>
      <c r="EG35" s="461">
        <f t="shared" si="96"/>
        <v>0</v>
      </c>
      <c r="EH35" s="257">
        <f t="shared" si="97"/>
        <v>0</v>
      </c>
      <c r="EI35" s="460">
        <f t="shared" si="98"/>
        <v>0</v>
      </c>
      <c r="EJ35" s="538">
        <f t="shared" si="99"/>
        <v>0</v>
      </c>
      <c r="EK35" s="677">
        <f t="shared" si="100"/>
        <v>0</v>
      </c>
      <c r="EL35" s="257">
        <f t="shared" si="101"/>
        <v>0</v>
      </c>
      <c r="EM35" s="649">
        <f t="shared" si="102"/>
        <v>0</v>
      </c>
      <c r="EN35" s="538">
        <f t="shared" si="103"/>
        <v>0</v>
      </c>
      <c r="EO35" s="677">
        <f t="shared" si="104"/>
        <v>0</v>
      </c>
      <c r="EP35" s="257">
        <f t="shared" si="105"/>
        <v>0</v>
      </c>
      <c r="EQ35" s="649">
        <f t="shared" si="106"/>
        <v>0</v>
      </c>
      <c r="ER35" s="538">
        <f t="shared" si="107"/>
        <v>0</v>
      </c>
      <c r="ES35" s="677">
        <f t="shared" si="108"/>
        <v>0</v>
      </c>
      <c r="ET35" s="538">
        <f t="shared" si="109"/>
        <v>0</v>
      </c>
      <c r="EU35" s="462">
        <f t="shared" si="110"/>
        <v>0</v>
      </c>
      <c r="EV35" s="263">
        <f t="shared" si="111"/>
        <v>0</v>
      </c>
      <c r="EW35" s="462">
        <f t="shared" si="112"/>
        <v>0</v>
      </c>
      <c r="EX35" s="263">
        <f t="shared" si="113"/>
        <v>0</v>
      </c>
      <c r="EY35" s="472">
        <f t="shared" si="114"/>
        <v>0</v>
      </c>
      <c r="EZ35" s="263">
        <f t="shared" si="115"/>
        <v>0</v>
      </c>
      <c r="FA35" s="313">
        <v>41603</v>
      </c>
      <c r="FB35" s="183" t="s">
        <v>421</v>
      </c>
    </row>
    <row r="36" spans="1:158" s="183" customFormat="1" ht="18" hidden="1" customHeight="1" outlineLevel="1" x14ac:dyDescent="0.2">
      <c r="A36" s="188" t="s">
        <v>2708</v>
      </c>
      <c r="B36" s="76" t="s">
        <v>21</v>
      </c>
      <c r="C36" s="77" t="s">
        <v>86</v>
      </c>
      <c r="D36" s="77" t="s">
        <v>667</v>
      </c>
      <c r="E36" s="76" t="s">
        <v>668</v>
      </c>
      <c r="F36" s="76" t="s">
        <v>89</v>
      </c>
      <c r="G36" s="76" t="s">
        <v>41</v>
      </c>
      <c r="H36" s="189">
        <v>0.3</v>
      </c>
      <c r="I36" s="76" t="s">
        <v>969</v>
      </c>
      <c r="J36" s="80" t="s">
        <v>496</v>
      </c>
      <c r="K36" s="81" t="s">
        <v>152</v>
      </c>
      <c r="L36" s="76" t="s">
        <v>46</v>
      </c>
      <c r="M36" s="10" t="s">
        <v>79</v>
      </c>
      <c r="N36" s="82"/>
      <c r="O36" s="82"/>
      <c r="P36" s="82"/>
      <c r="Q36" s="245"/>
      <c r="R36" s="260">
        <v>84</v>
      </c>
      <c r="S36" s="260">
        <v>33706.749999999993</v>
      </c>
      <c r="T36" s="260">
        <v>37751.56</v>
      </c>
      <c r="U36" s="260">
        <f>R36*S36</f>
        <v>2831366.9999999995</v>
      </c>
      <c r="V36" s="261">
        <f>R36*T36</f>
        <v>3171131.04</v>
      </c>
      <c r="W36" s="261">
        <f t="shared" ref="W36" si="177">V36*H36</f>
        <v>951339.31199999992</v>
      </c>
      <c r="X36" s="399">
        <v>50</v>
      </c>
      <c r="Y36" s="399">
        <v>33706.749999999993</v>
      </c>
      <c r="Z36" s="399">
        <v>37751.56</v>
      </c>
      <c r="AA36" s="399">
        <f>X36*Y36</f>
        <v>1685337.4999999995</v>
      </c>
      <c r="AB36" s="399">
        <f>X36*Z36</f>
        <v>1887578</v>
      </c>
      <c r="AC36" s="399">
        <f t="shared" ref="AC36" si="178">AB36*H36</f>
        <v>566273.4</v>
      </c>
      <c r="AD36" s="260">
        <v>50</v>
      </c>
      <c r="AE36" s="260">
        <v>33706.749999999993</v>
      </c>
      <c r="AF36" s="260">
        <v>37751.56</v>
      </c>
      <c r="AG36" s="260">
        <f>AD36*AE36</f>
        <v>1685337.4999999995</v>
      </c>
      <c r="AH36" s="260">
        <f>AD36*AF36</f>
        <v>1887578</v>
      </c>
      <c r="AI36" s="260">
        <f t="shared" ref="AI36" si="179">AH36*H36</f>
        <v>566273.4</v>
      </c>
      <c r="AJ36" s="260">
        <v>60</v>
      </c>
      <c r="AK36" s="260">
        <v>33706.749999999993</v>
      </c>
      <c r="AL36" s="260">
        <v>37751.56</v>
      </c>
      <c r="AM36" s="260">
        <f t="shared" ref="AM36" si="180">AJ36*AK36</f>
        <v>2022404.9999999995</v>
      </c>
      <c r="AN36" s="260">
        <f t="shared" ref="AN36" si="181">AJ36*AL36</f>
        <v>2265093.5999999996</v>
      </c>
      <c r="AO36" s="396">
        <f t="shared" ref="AO36" si="182">AN36*H36</f>
        <v>679528.07999999984</v>
      </c>
      <c r="AP36" s="260">
        <v>10</v>
      </c>
      <c r="AQ36" s="260">
        <v>33706.749999999993</v>
      </c>
      <c r="AR36" s="260">
        <v>37751.56</v>
      </c>
      <c r="AS36" s="260">
        <f>AP36*AQ36</f>
        <v>337067.49999999994</v>
      </c>
      <c r="AT36" s="260">
        <f t="shared" ref="AT36" si="183">AS36*1.12</f>
        <v>377515.6</v>
      </c>
      <c r="AU36" s="260">
        <f t="shared" ref="AU36" si="184">AT36*H36</f>
        <v>113254.68</v>
      </c>
      <c r="AV36" s="404"/>
      <c r="AW36" s="404"/>
      <c r="AX36" s="404"/>
      <c r="AY36" s="404">
        <v>0</v>
      </c>
      <c r="AZ36" s="404">
        <v>0</v>
      </c>
      <c r="BA36" s="404">
        <f t="shared" ref="BA36" si="185">AZ36*H36</f>
        <v>0</v>
      </c>
      <c r="BB36" s="404"/>
      <c r="BC36" s="404"/>
      <c r="BD36" s="404"/>
      <c r="BE36" s="404">
        <v>0</v>
      </c>
      <c r="BF36" s="404">
        <v>0</v>
      </c>
      <c r="BG36" s="404">
        <f t="shared" ref="BG36" si="186">BF36*H36</f>
        <v>0</v>
      </c>
      <c r="BH36" s="404"/>
      <c r="BI36" s="404"/>
      <c r="BJ36" s="404"/>
      <c r="BK36" s="404">
        <v>0</v>
      </c>
      <c r="BL36" s="404">
        <v>0</v>
      </c>
      <c r="BM36" s="404">
        <f t="shared" ref="BM36" si="187">BL36*N36</f>
        <v>0</v>
      </c>
      <c r="BN36" s="404"/>
      <c r="BO36" s="404"/>
      <c r="BP36" s="404"/>
      <c r="BQ36" s="404">
        <v>0</v>
      </c>
      <c r="BR36" s="404">
        <v>0</v>
      </c>
      <c r="BS36" s="404">
        <f t="shared" ref="BS36" si="188">BR36*T36</f>
        <v>0</v>
      </c>
      <c r="BT36" s="260">
        <v>33706.749999999993</v>
      </c>
      <c r="BU36" s="260">
        <v>37751.56</v>
      </c>
      <c r="BV36" s="256">
        <f>SUM(N36+O36+P36+Q36+R36+X36+AD36+AJ36+AP36+AV36+BB36+BH36)*BT36</f>
        <v>8561514.4999999981</v>
      </c>
      <c r="BW36" s="260">
        <f t="shared" ref="BW36" si="189">BV36*1.12</f>
        <v>9588896.2399999984</v>
      </c>
      <c r="BX36" s="190"/>
      <c r="BY36" s="64" t="s">
        <v>2653</v>
      </c>
      <c r="BZ36" s="325"/>
      <c r="CA36" s="529">
        <f t="shared" ref="CA36" si="190">BW36*H36</f>
        <v>2876668.8719999995</v>
      </c>
      <c r="CB36" s="154"/>
      <c r="CC36" s="82"/>
      <c r="CD36" s="191"/>
      <c r="CE36" s="26">
        <f t="shared" ref="CE36" si="191">BV36-CB36</f>
        <v>8561514.4999999981</v>
      </c>
      <c r="CF36" s="27">
        <f t="shared" ref="CF36" si="192">BW36-CC36</f>
        <v>9588896.2399999984</v>
      </c>
      <c r="CG36" s="738">
        <f t="shared" ref="CG36" si="193">CA36-CC36</f>
        <v>2876668.8719999995</v>
      </c>
      <c r="CH36" s="164" t="s">
        <v>955</v>
      </c>
      <c r="CI36" s="165"/>
      <c r="CJ36" s="192"/>
      <c r="CK36" s="175"/>
      <c r="CL36" s="175"/>
      <c r="CM36" s="178"/>
      <c r="CN36" s="175"/>
      <c r="CO36" s="77"/>
      <c r="CP36" s="76"/>
      <c r="CQ36" s="175"/>
      <c r="CR36" s="463"/>
      <c r="CS36" s="463"/>
      <c r="CT36" s="463"/>
      <c r="CU36" s="463"/>
      <c r="CV36" s="463"/>
      <c r="CW36" s="463"/>
      <c r="CX36" s="463"/>
      <c r="CY36" s="463"/>
      <c r="CZ36" s="463"/>
      <c r="DA36" s="463"/>
      <c r="DB36" s="463"/>
      <c r="DC36" s="463"/>
      <c r="DD36" s="464"/>
      <c r="DE36" s="464"/>
      <c r="DF36" s="464"/>
      <c r="DG36" s="464"/>
      <c r="DH36" s="464"/>
      <c r="DI36" s="464"/>
      <c r="DJ36" s="464"/>
      <c r="DK36" s="463"/>
      <c r="DL36" s="655"/>
      <c r="DM36" s="782"/>
      <c r="DN36" s="655"/>
      <c r="DO36" s="821"/>
      <c r="DP36" s="655"/>
      <c r="DQ36" s="1050"/>
      <c r="DR36" s="655"/>
      <c r="DS36" s="782"/>
      <c r="DT36" s="655"/>
      <c r="DU36" s="782"/>
      <c r="DV36" s="465"/>
      <c r="DW36" s="745"/>
      <c r="DX36" s="655"/>
      <c r="DY36" s="954"/>
      <c r="DZ36" s="655"/>
      <c r="EA36" s="782">
        <f t="shared" ref="EA36" si="194">DI36</f>
        <v>0</v>
      </c>
      <c r="EB36" s="465">
        <f t="shared" ref="EB36" si="195">EA36/1.12</f>
        <v>0</v>
      </c>
      <c r="EC36" s="745"/>
      <c r="ED36" s="463"/>
      <c r="EE36" s="944"/>
      <c r="EF36" s="655"/>
      <c r="EG36" s="461">
        <f t="shared" ref="EG36" si="196">U36-DN36</f>
        <v>2831366.9999999995</v>
      </c>
      <c r="EH36" s="257">
        <f t="shared" ref="EH36" si="197">V36-DM36</f>
        <v>3171131.04</v>
      </c>
      <c r="EI36" s="460">
        <f t="shared" ref="EI36" si="198">AA36-DP36</f>
        <v>1685337.4999999995</v>
      </c>
      <c r="EJ36" s="538">
        <f t="shared" ref="EJ36" si="199">AB36-DO36</f>
        <v>1887578</v>
      </c>
      <c r="EK36" s="677">
        <f t="shared" ref="EK36" si="200">AG36-DR36</f>
        <v>1685337.4999999995</v>
      </c>
      <c r="EL36" s="257">
        <f t="shared" ref="EL36" si="201">AH36-DQ36</f>
        <v>1887578</v>
      </c>
      <c r="EM36" s="649">
        <f t="shared" ref="EM36" si="202">AM36-DT36</f>
        <v>2022404.9999999995</v>
      </c>
      <c r="EN36" s="538">
        <f t="shared" ref="EN36" si="203">AN36-DS36</f>
        <v>2265093.5999999996</v>
      </c>
      <c r="EO36" s="677">
        <f t="shared" ref="EO36" si="204">AS36-DV36</f>
        <v>337067.49999999994</v>
      </c>
      <c r="EP36" s="257">
        <f t="shared" ref="EP36" si="205">AT36-DU36</f>
        <v>377515.6</v>
      </c>
      <c r="EQ36" s="649">
        <f t="shared" ref="EQ36" si="206">AY36-DX36</f>
        <v>0</v>
      </c>
      <c r="ER36" s="538">
        <f t="shared" ref="ER36" si="207">AZ36-DW36</f>
        <v>0</v>
      </c>
      <c r="ES36" s="677">
        <f t="shared" ref="ES36" si="208">BE36-DZ36</f>
        <v>0</v>
      </c>
      <c r="ET36" s="538">
        <f t="shared" ref="ET36" si="209">BF36-DY36</f>
        <v>0</v>
      </c>
      <c r="EU36" s="462">
        <f t="shared" ref="EU36" si="210">BK36-EB36</f>
        <v>0</v>
      </c>
      <c r="EV36" s="263">
        <f t="shared" ref="EV36" si="211">BL36-EA36</f>
        <v>0</v>
      </c>
      <c r="EW36" s="462">
        <f t="shared" ref="EW36" si="212">BM36-ED36</f>
        <v>0</v>
      </c>
      <c r="EX36" s="263">
        <f t="shared" ref="EX36" si="213">BN36-EC36</f>
        <v>0</v>
      </c>
      <c r="EY36" s="472">
        <f t="shared" ref="EY36" si="214">BV36-EF36</f>
        <v>8561514.4999999981</v>
      </c>
      <c r="EZ36" s="263">
        <f t="shared" ref="EZ36" si="215">BW36-EE36</f>
        <v>9588896.2399999984</v>
      </c>
      <c r="FA36" s="313">
        <v>42807</v>
      </c>
      <c r="FB36" s="183" t="s">
        <v>421</v>
      </c>
    </row>
    <row r="37" spans="1:158" s="183" customFormat="1" ht="18" hidden="1" customHeight="1" outlineLevel="1" x14ac:dyDescent="0.2">
      <c r="A37" s="188" t="s">
        <v>228</v>
      </c>
      <c r="B37" s="76" t="s">
        <v>21</v>
      </c>
      <c r="C37" s="77" t="s">
        <v>86</v>
      </c>
      <c r="D37" s="77" t="s">
        <v>87</v>
      </c>
      <c r="E37" s="76" t="s">
        <v>90</v>
      </c>
      <c r="F37" s="76"/>
      <c r="G37" s="76" t="s">
        <v>41</v>
      </c>
      <c r="H37" s="189">
        <v>0.3</v>
      </c>
      <c r="I37" s="76" t="s">
        <v>969</v>
      </c>
      <c r="J37" s="80" t="s">
        <v>45</v>
      </c>
      <c r="K37" s="81" t="s">
        <v>152</v>
      </c>
      <c r="L37" s="76" t="s">
        <v>46</v>
      </c>
      <c r="M37" s="10" t="s">
        <v>79</v>
      </c>
      <c r="N37" s="82"/>
      <c r="O37" s="82"/>
      <c r="P37" s="82"/>
      <c r="Q37" s="245"/>
      <c r="R37" s="260">
        <v>95</v>
      </c>
      <c r="S37" s="260">
        <v>43579.464285714283</v>
      </c>
      <c r="T37" s="260">
        <v>48809</v>
      </c>
      <c r="U37" s="260">
        <v>0</v>
      </c>
      <c r="V37" s="261">
        <v>0</v>
      </c>
      <c r="W37" s="261">
        <f t="shared" si="78"/>
        <v>0</v>
      </c>
      <c r="X37" s="399">
        <v>60</v>
      </c>
      <c r="Y37" s="399">
        <v>43579.464285714283</v>
      </c>
      <c r="Z37" s="399">
        <v>48809</v>
      </c>
      <c r="AA37" s="399">
        <v>0</v>
      </c>
      <c r="AB37" s="399">
        <v>0</v>
      </c>
      <c r="AC37" s="399">
        <f t="shared" si="79"/>
        <v>0</v>
      </c>
      <c r="AD37" s="260">
        <v>50</v>
      </c>
      <c r="AE37" s="260">
        <v>43579.464285714283</v>
      </c>
      <c r="AF37" s="260">
        <v>48809</v>
      </c>
      <c r="AG37" s="260">
        <v>0</v>
      </c>
      <c r="AH37" s="260">
        <v>0</v>
      </c>
      <c r="AI37" s="260">
        <f t="shared" si="116"/>
        <v>0</v>
      </c>
      <c r="AJ37" s="260">
        <v>60</v>
      </c>
      <c r="AK37" s="260">
        <v>43579.464285714283</v>
      </c>
      <c r="AL37" s="260">
        <v>48809</v>
      </c>
      <c r="AM37" s="260">
        <v>0</v>
      </c>
      <c r="AN37" s="260">
        <v>0</v>
      </c>
      <c r="AO37" s="396">
        <f t="shared" si="12"/>
        <v>0</v>
      </c>
      <c r="AP37" s="260">
        <v>40</v>
      </c>
      <c r="AQ37" s="260">
        <v>43579.464285714283</v>
      </c>
      <c r="AR37" s="260">
        <v>48809</v>
      </c>
      <c r="AS37" s="260">
        <v>0</v>
      </c>
      <c r="AT37" s="260">
        <f t="shared" si="175"/>
        <v>0</v>
      </c>
      <c r="AU37" s="260">
        <f t="shared" si="81"/>
        <v>0</v>
      </c>
      <c r="AV37" s="404"/>
      <c r="AW37" s="404"/>
      <c r="AX37" s="404"/>
      <c r="AY37" s="404">
        <v>0</v>
      </c>
      <c r="AZ37" s="404">
        <v>0</v>
      </c>
      <c r="BA37" s="404">
        <f t="shared" si="117"/>
        <v>0</v>
      </c>
      <c r="BB37" s="404"/>
      <c r="BC37" s="404"/>
      <c r="BD37" s="404"/>
      <c r="BE37" s="404">
        <v>0</v>
      </c>
      <c r="BF37" s="404">
        <v>0</v>
      </c>
      <c r="BG37" s="404">
        <f t="shared" si="83"/>
        <v>0</v>
      </c>
      <c r="BH37" s="404"/>
      <c r="BI37" s="404"/>
      <c r="BJ37" s="404"/>
      <c r="BK37" s="404">
        <v>0</v>
      </c>
      <c r="BL37" s="404">
        <v>0</v>
      </c>
      <c r="BM37" s="404">
        <f t="shared" si="84"/>
        <v>0</v>
      </c>
      <c r="BN37" s="404"/>
      <c r="BO37" s="404"/>
      <c r="BP37" s="404"/>
      <c r="BQ37" s="404">
        <v>0</v>
      </c>
      <c r="BR37" s="404">
        <v>0</v>
      </c>
      <c r="BS37" s="404">
        <f t="shared" si="85"/>
        <v>0</v>
      </c>
      <c r="BT37" s="260">
        <v>43579.464285714283</v>
      </c>
      <c r="BU37" s="260">
        <v>48809</v>
      </c>
      <c r="BV37" s="260">
        <v>0</v>
      </c>
      <c r="BW37" s="1435">
        <v>0</v>
      </c>
      <c r="BX37" s="190" t="s">
        <v>48</v>
      </c>
      <c r="BY37" s="64">
        <v>2013</v>
      </c>
      <c r="BZ37" s="325"/>
      <c r="CA37" s="529">
        <f t="shared" si="86"/>
        <v>0</v>
      </c>
      <c r="CB37" s="154">
        <v>13291736.607142856</v>
      </c>
      <c r="CC37" s="82">
        <v>14886745</v>
      </c>
      <c r="CD37" s="191"/>
      <c r="CE37" s="26">
        <f t="shared" si="87"/>
        <v>-13291736.607142856</v>
      </c>
      <c r="CF37" s="27">
        <f t="shared" si="88"/>
        <v>-14886745</v>
      </c>
      <c r="CG37" s="738">
        <f t="shared" si="89"/>
        <v>-14886745</v>
      </c>
      <c r="CH37" s="164"/>
      <c r="CI37" s="165"/>
      <c r="CJ37" s="192" t="s">
        <v>41</v>
      </c>
      <c r="CK37" s="175" t="s">
        <v>473</v>
      </c>
      <c r="CL37" s="175" t="s">
        <v>2281</v>
      </c>
      <c r="CM37" s="178" t="s">
        <v>2288</v>
      </c>
      <c r="CN37" s="175" t="s">
        <v>474</v>
      </c>
      <c r="CO37" s="77" t="s">
        <v>87</v>
      </c>
      <c r="CP37" s="76" t="s">
        <v>90</v>
      </c>
      <c r="CQ37" s="175" t="s">
        <v>79</v>
      </c>
      <c r="CR37" s="463">
        <v>16</v>
      </c>
      <c r="CS37" s="463">
        <v>12</v>
      </c>
      <c r="CT37" s="463">
        <v>10</v>
      </c>
      <c r="CU37" s="463">
        <v>0</v>
      </c>
      <c r="CV37" s="463">
        <v>0</v>
      </c>
      <c r="CW37" s="463"/>
      <c r="CX37" s="463"/>
      <c r="CY37" s="463"/>
      <c r="CZ37" s="463">
        <f t="shared" si="90"/>
        <v>38</v>
      </c>
      <c r="DA37" s="463">
        <v>48808.480000000003</v>
      </c>
      <c r="DB37" s="463">
        <f>CR37*DA37</f>
        <v>780935.68000000005</v>
      </c>
      <c r="DC37" s="463">
        <f>CS37*DA37</f>
        <v>585701.76</v>
      </c>
      <c r="DD37" s="464">
        <f t="shared" si="167"/>
        <v>488084.80000000005</v>
      </c>
      <c r="DE37" s="970">
        <f>CU37*DA37</f>
        <v>0</v>
      </c>
      <c r="DF37" s="464">
        <f>CV37*DA37</f>
        <v>0</v>
      </c>
      <c r="DG37" s="464"/>
      <c r="DH37" s="464"/>
      <c r="DI37" s="464"/>
      <c r="DJ37" s="464"/>
      <c r="DK37" s="463">
        <f>CZ37*DA37</f>
        <v>1854722.2400000002</v>
      </c>
      <c r="DL37" s="655"/>
      <c r="DM37" s="782">
        <f>DB37</f>
        <v>780935.68000000005</v>
      </c>
      <c r="DN37" s="655">
        <f t="shared" si="91"/>
        <v>697264</v>
      </c>
      <c r="DO37" s="820">
        <f>DC37</f>
        <v>585701.76</v>
      </c>
      <c r="DP37" s="655">
        <f t="shared" ref="DP37:DP44" si="216">DO37/1.12</f>
        <v>522947.99999999994</v>
      </c>
      <c r="DQ37" s="1050">
        <f t="shared" si="169"/>
        <v>488084.80000000005</v>
      </c>
      <c r="DR37" s="655">
        <f t="shared" si="170"/>
        <v>435790</v>
      </c>
      <c r="DS37" s="782">
        <f t="shared" ref="DS37:DS44" si="217">DE37</f>
        <v>0</v>
      </c>
      <c r="DT37" s="655">
        <f t="shared" ref="DT37:DT44" si="218">DE37/1.12</f>
        <v>0</v>
      </c>
      <c r="DU37" s="782">
        <f t="shared" ref="DU37:DU44" si="219">DF37</f>
        <v>0</v>
      </c>
      <c r="DV37" s="465">
        <f t="shared" ref="DV37:DV44" si="220">DU37/1.12</f>
        <v>0</v>
      </c>
      <c r="DW37" s="745"/>
      <c r="DX37" s="655"/>
      <c r="DY37" s="954"/>
      <c r="DZ37" s="655"/>
      <c r="EA37" s="782">
        <f t="shared" si="93"/>
        <v>0</v>
      </c>
      <c r="EB37" s="465">
        <f t="shared" si="94"/>
        <v>0</v>
      </c>
      <c r="EC37" s="745"/>
      <c r="ED37" s="463"/>
      <c r="EE37" s="944">
        <f>DK37</f>
        <v>1854722.2400000002</v>
      </c>
      <c r="EF37" s="655">
        <f t="shared" si="95"/>
        <v>1656002</v>
      </c>
      <c r="EG37" s="461">
        <f t="shared" si="96"/>
        <v>-697264</v>
      </c>
      <c r="EH37" s="257">
        <f t="shared" si="97"/>
        <v>-780935.68000000005</v>
      </c>
      <c r="EI37" s="460">
        <f t="shared" si="98"/>
        <v>-522947.99999999994</v>
      </c>
      <c r="EJ37" s="538">
        <f t="shared" si="99"/>
        <v>-585701.76</v>
      </c>
      <c r="EK37" s="677">
        <f t="shared" si="100"/>
        <v>-435790</v>
      </c>
      <c r="EL37" s="257">
        <f t="shared" si="101"/>
        <v>-488084.80000000005</v>
      </c>
      <c r="EM37" s="649">
        <f t="shared" si="102"/>
        <v>0</v>
      </c>
      <c r="EN37" s="538">
        <f t="shared" si="103"/>
        <v>0</v>
      </c>
      <c r="EO37" s="677">
        <f t="shared" si="104"/>
        <v>0</v>
      </c>
      <c r="EP37" s="257">
        <f t="shared" si="105"/>
        <v>0</v>
      </c>
      <c r="EQ37" s="649">
        <f t="shared" si="106"/>
        <v>0</v>
      </c>
      <c r="ER37" s="538">
        <f t="shared" si="107"/>
        <v>0</v>
      </c>
      <c r="ES37" s="677">
        <f t="shared" si="108"/>
        <v>0</v>
      </c>
      <c r="ET37" s="538">
        <f t="shared" si="109"/>
        <v>0</v>
      </c>
      <c r="EU37" s="462">
        <f t="shared" si="110"/>
        <v>0</v>
      </c>
      <c r="EV37" s="263">
        <f t="shared" si="111"/>
        <v>0</v>
      </c>
      <c r="EW37" s="462">
        <f t="shared" si="112"/>
        <v>0</v>
      </c>
      <c r="EX37" s="263">
        <f t="shared" si="113"/>
        <v>0</v>
      </c>
      <c r="EY37" s="472">
        <f t="shared" si="114"/>
        <v>-1656002</v>
      </c>
      <c r="EZ37" s="263">
        <f t="shared" si="115"/>
        <v>-1854722.2400000002</v>
      </c>
      <c r="FA37" s="313"/>
    </row>
    <row r="38" spans="1:158" s="183" customFormat="1" ht="18" hidden="1" customHeight="1" outlineLevel="1" x14ac:dyDescent="0.2">
      <c r="A38" s="188" t="s">
        <v>670</v>
      </c>
      <c r="B38" s="76" t="s">
        <v>21</v>
      </c>
      <c r="C38" s="77" t="s">
        <v>86</v>
      </c>
      <c r="D38" s="77" t="s">
        <v>667</v>
      </c>
      <c r="E38" s="76" t="s">
        <v>668</v>
      </c>
      <c r="F38" s="76" t="s">
        <v>90</v>
      </c>
      <c r="G38" s="76" t="s">
        <v>41</v>
      </c>
      <c r="H38" s="189">
        <v>0.3</v>
      </c>
      <c r="I38" s="76" t="s">
        <v>969</v>
      </c>
      <c r="J38" s="80" t="s">
        <v>496</v>
      </c>
      <c r="K38" s="81" t="s">
        <v>152</v>
      </c>
      <c r="L38" s="76" t="s">
        <v>46</v>
      </c>
      <c r="M38" s="10" t="s">
        <v>79</v>
      </c>
      <c r="N38" s="82"/>
      <c r="O38" s="82"/>
      <c r="P38" s="82"/>
      <c r="Q38" s="245"/>
      <c r="R38" s="260">
        <v>95</v>
      </c>
      <c r="S38" s="260">
        <v>43579.464285714283</v>
      </c>
      <c r="T38" s="260">
        <v>48809</v>
      </c>
      <c r="U38" s="260">
        <v>0</v>
      </c>
      <c r="V38" s="261">
        <v>0</v>
      </c>
      <c r="W38" s="261">
        <f t="shared" si="78"/>
        <v>0</v>
      </c>
      <c r="X38" s="399">
        <v>60</v>
      </c>
      <c r="Y38" s="399">
        <v>43579.464285714283</v>
      </c>
      <c r="Z38" s="399">
        <v>48809</v>
      </c>
      <c r="AA38" s="399">
        <v>0</v>
      </c>
      <c r="AB38" s="399">
        <v>0</v>
      </c>
      <c r="AC38" s="399">
        <f t="shared" si="79"/>
        <v>0</v>
      </c>
      <c r="AD38" s="260">
        <v>50</v>
      </c>
      <c r="AE38" s="260">
        <v>43579.464285714283</v>
      </c>
      <c r="AF38" s="260">
        <v>48809</v>
      </c>
      <c r="AG38" s="260">
        <v>0</v>
      </c>
      <c r="AH38" s="260">
        <v>0</v>
      </c>
      <c r="AI38" s="260">
        <f t="shared" si="116"/>
        <v>0</v>
      </c>
      <c r="AJ38" s="260">
        <v>60</v>
      </c>
      <c r="AK38" s="260">
        <v>43579.464285714283</v>
      </c>
      <c r="AL38" s="260">
        <v>48809</v>
      </c>
      <c r="AM38" s="260">
        <v>0</v>
      </c>
      <c r="AN38" s="260">
        <v>0</v>
      </c>
      <c r="AO38" s="396">
        <f t="shared" si="12"/>
        <v>0</v>
      </c>
      <c r="AP38" s="260">
        <v>40</v>
      </c>
      <c r="AQ38" s="260">
        <v>43579.464285714283</v>
      </c>
      <c r="AR38" s="260">
        <v>48809</v>
      </c>
      <c r="AS38" s="260">
        <v>0</v>
      </c>
      <c r="AT38" s="260">
        <f t="shared" si="175"/>
        <v>0</v>
      </c>
      <c r="AU38" s="260">
        <f t="shared" si="81"/>
        <v>0</v>
      </c>
      <c r="AV38" s="404"/>
      <c r="AW38" s="404"/>
      <c r="AX38" s="404"/>
      <c r="AY38" s="404">
        <v>0</v>
      </c>
      <c r="AZ38" s="404">
        <v>0</v>
      </c>
      <c r="BA38" s="404">
        <f t="shared" si="117"/>
        <v>0</v>
      </c>
      <c r="BB38" s="404"/>
      <c r="BC38" s="404"/>
      <c r="BD38" s="404"/>
      <c r="BE38" s="404">
        <v>0</v>
      </c>
      <c r="BF38" s="404">
        <v>0</v>
      </c>
      <c r="BG38" s="404">
        <f t="shared" si="83"/>
        <v>0</v>
      </c>
      <c r="BH38" s="404"/>
      <c r="BI38" s="404"/>
      <c r="BJ38" s="404"/>
      <c r="BK38" s="404">
        <v>0</v>
      </c>
      <c r="BL38" s="404">
        <v>0</v>
      </c>
      <c r="BM38" s="404">
        <f t="shared" si="84"/>
        <v>0</v>
      </c>
      <c r="BN38" s="404"/>
      <c r="BO38" s="404"/>
      <c r="BP38" s="404"/>
      <c r="BQ38" s="404">
        <v>0</v>
      </c>
      <c r="BR38" s="404">
        <v>0</v>
      </c>
      <c r="BS38" s="404">
        <f t="shared" si="85"/>
        <v>0</v>
      </c>
      <c r="BT38" s="260">
        <v>43579.464285714283</v>
      </c>
      <c r="BU38" s="260">
        <v>48809</v>
      </c>
      <c r="BV38" s="260">
        <v>0</v>
      </c>
      <c r="BW38" s="1435">
        <v>0</v>
      </c>
      <c r="BX38" s="190" t="s">
        <v>48</v>
      </c>
      <c r="BY38" s="64">
        <v>2013</v>
      </c>
      <c r="BZ38" s="325" t="s">
        <v>1103</v>
      </c>
      <c r="CA38" s="529">
        <f t="shared" si="86"/>
        <v>0</v>
      </c>
      <c r="CB38" s="154"/>
      <c r="CC38" s="82"/>
      <c r="CD38" s="191"/>
      <c r="CE38" s="26">
        <f t="shared" si="87"/>
        <v>0</v>
      </c>
      <c r="CF38" s="27">
        <f t="shared" si="88"/>
        <v>0</v>
      </c>
      <c r="CG38" s="738">
        <f t="shared" si="89"/>
        <v>0</v>
      </c>
      <c r="CH38" s="164" t="s">
        <v>805</v>
      </c>
      <c r="CI38" s="165"/>
      <c r="CJ38" s="192" t="s">
        <v>41</v>
      </c>
      <c r="CK38" s="175" t="s">
        <v>473</v>
      </c>
      <c r="CL38" s="175" t="s">
        <v>2729</v>
      </c>
      <c r="CM38" s="178" t="s">
        <v>2748</v>
      </c>
      <c r="CN38" s="175" t="s">
        <v>475</v>
      </c>
      <c r="CO38" s="77" t="s">
        <v>87</v>
      </c>
      <c r="CP38" s="76" t="s">
        <v>90</v>
      </c>
      <c r="CQ38" s="175" t="s">
        <v>79</v>
      </c>
      <c r="CR38" s="463">
        <v>40</v>
      </c>
      <c r="CS38" s="463">
        <v>30</v>
      </c>
      <c r="CT38" s="463">
        <v>25</v>
      </c>
      <c r="CU38" s="463">
        <v>30</v>
      </c>
      <c r="CV38" s="463">
        <v>5</v>
      </c>
      <c r="CW38" s="463"/>
      <c r="CX38" s="463"/>
      <c r="CY38" s="463"/>
      <c r="CZ38" s="463">
        <f t="shared" si="90"/>
        <v>130</v>
      </c>
      <c r="DA38" s="463">
        <v>43799.840000000004</v>
      </c>
      <c r="DB38" s="463">
        <f t="shared" ref="DB38" si="221">CR38*DA38</f>
        <v>1751993.6</v>
      </c>
      <c r="DC38" s="463">
        <f>CS38*DA38</f>
        <v>1313995.2000000002</v>
      </c>
      <c r="DD38" s="464">
        <f t="shared" si="167"/>
        <v>1094996</v>
      </c>
      <c r="DE38" s="464">
        <f>CU38*DA38</f>
        <v>1313995.2000000002</v>
      </c>
      <c r="DF38" s="464">
        <f>CV38*DA38</f>
        <v>218999.2</v>
      </c>
      <c r="DG38" s="464"/>
      <c r="DH38" s="464"/>
      <c r="DI38" s="464"/>
      <c r="DJ38" s="464"/>
      <c r="DK38" s="463">
        <f>CZ38*DA38</f>
        <v>5693979.2000000002</v>
      </c>
      <c r="DL38" s="655"/>
      <c r="DM38" s="782">
        <f>DB38</f>
        <v>1751993.6</v>
      </c>
      <c r="DN38" s="655">
        <f t="shared" si="91"/>
        <v>1564280</v>
      </c>
      <c r="DO38" s="820">
        <f>DC38</f>
        <v>1313995.2000000002</v>
      </c>
      <c r="DP38" s="655">
        <f t="shared" si="216"/>
        <v>1173210</v>
      </c>
      <c r="DQ38" s="1050">
        <f t="shared" si="169"/>
        <v>1094996</v>
      </c>
      <c r="DR38" s="655">
        <f t="shared" si="170"/>
        <v>977674.99999999988</v>
      </c>
      <c r="DS38" s="782">
        <f t="shared" si="217"/>
        <v>1313995.2000000002</v>
      </c>
      <c r="DT38" s="655">
        <f t="shared" si="218"/>
        <v>1173210</v>
      </c>
      <c r="DU38" s="782">
        <f t="shared" si="219"/>
        <v>218999.2</v>
      </c>
      <c r="DV38" s="465">
        <f t="shared" si="220"/>
        <v>195535</v>
      </c>
      <c r="DW38" s="745"/>
      <c r="DX38" s="655"/>
      <c r="DY38" s="954"/>
      <c r="DZ38" s="655"/>
      <c r="EA38" s="782">
        <f t="shared" si="93"/>
        <v>0</v>
      </c>
      <c r="EB38" s="465">
        <f t="shared" si="94"/>
        <v>0</v>
      </c>
      <c r="EC38" s="745"/>
      <c r="ED38" s="463"/>
      <c r="EE38" s="944">
        <f>DK38</f>
        <v>5693979.2000000002</v>
      </c>
      <c r="EF38" s="655">
        <f t="shared" si="95"/>
        <v>5083910</v>
      </c>
      <c r="EG38" s="461">
        <f t="shared" si="96"/>
        <v>-1564280</v>
      </c>
      <c r="EH38" s="257">
        <f t="shared" si="97"/>
        <v>-1751993.6</v>
      </c>
      <c r="EI38" s="460">
        <f t="shared" si="98"/>
        <v>-1173210</v>
      </c>
      <c r="EJ38" s="538">
        <f t="shared" si="99"/>
        <v>-1313995.2000000002</v>
      </c>
      <c r="EK38" s="677">
        <f t="shared" si="100"/>
        <v>-977674.99999999988</v>
      </c>
      <c r="EL38" s="257">
        <f t="shared" si="101"/>
        <v>-1094996</v>
      </c>
      <c r="EM38" s="649">
        <f t="shared" si="102"/>
        <v>-1173210</v>
      </c>
      <c r="EN38" s="538">
        <f t="shared" si="103"/>
        <v>-1313995.2000000002</v>
      </c>
      <c r="EO38" s="677">
        <f t="shared" si="104"/>
        <v>-195535</v>
      </c>
      <c r="EP38" s="257">
        <f t="shared" si="105"/>
        <v>-218999.2</v>
      </c>
      <c r="EQ38" s="649">
        <f t="shared" si="106"/>
        <v>0</v>
      </c>
      <c r="ER38" s="538">
        <f t="shared" si="107"/>
        <v>0</v>
      </c>
      <c r="ES38" s="677">
        <f t="shared" si="108"/>
        <v>0</v>
      </c>
      <c r="ET38" s="538">
        <f t="shared" si="109"/>
        <v>0</v>
      </c>
      <c r="EU38" s="462">
        <f t="shared" si="110"/>
        <v>0</v>
      </c>
      <c r="EV38" s="263">
        <f t="shared" si="111"/>
        <v>0</v>
      </c>
      <c r="EW38" s="462">
        <f t="shared" si="112"/>
        <v>0</v>
      </c>
      <c r="EX38" s="263">
        <f t="shared" si="113"/>
        <v>0</v>
      </c>
      <c r="EY38" s="472">
        <f t="shared" si="114"/>
        <v>-5083910</v>
      </c>
      <c r="EZ38" s="263">
        <f t="shared" si="115"/>
        <v>-5693979.2000000002</v>
      </c>
      <c r="FA38" s="313"/>
    </row>
    <row r="39" spans="1:158" s="183" customFormat="1" ht="18" hidden="1" customHeight="1" outlineLevel="1" x14ac:dyDescent="0.2">
      <c r="A39" s="188" t="s">
        <v>892</v>
      </c>
      <c r="B39" s="76" t="s">
        <v>21</v>
      </c>
      <c r="C39" s="77" t="s">
        <v>86</v>
      </c>
      <c r="D39" s="77" t="s">
        <v>667</v>
      </c>
      <c r="E39" s="76" t="s">
        <v>668</v>
      </c>
      <c r="F39" s="76" t="s">
        <v>90</v>
      </c>
      <c r="G39" s="76" t="s">
        <v>41</v>
      </c>
      <c r="H39" s="189">
        <v>0.3</v>
      </c>
      <c r="I39" s="76" t="s">
        <v>969</v>
      </c>
      <c r="J39" s="80" t="s">
        <v>496</v>
      </c>
      <c r="K39" s="81" t="s">
        <v>152</v>
      </c>
      <c r="L39" s="76" t="s">
        <v>46</v>
      </c>
      <c r="M39" s="10" t="s">
        <v>79</v>
      </c>
      <c r="N39" s="82"/>
      <c r="O39" s="82"/>
      <c r="P39" s="82"/>
      <c r="Q39" s="245"/>
      <c r="R39" s="260">
        <v>80</v>
      </c>
      <c r="S39" s="260">
        <v>43579</v>
      </c>
      <c r="T39" s="260">
        <v>48808.480000000003</v>
      </c>
      <c r="U39" s="260">
        <v>0</v>
      </c>
      <c r="V39" s="261">
        <v>0</v>
      </c>
      <c r="W39" s="261">
        <f t="shared" si="78"/>
        <v>0</v>
      </c>
      <c r="X39" s="399">
        <v>60</v>
      </c>
      <c r="Y39" s="399">
        <v>43579</v>
      </c>
      <c r="Z39" s="399">
        <v>48808.480000000003</v>
      </c>
      <c r="AA39" s="399">
        <v>0</v>
      </c>
      <c r="AB39" s="399">
        <v>0</v>
      </c>
      <c r="AC39" s="399">
        <f t="shared" ref="AC39" si="222">AB39*H39</f>
        <v>0</v>
      </c>
      <c r="AD39" s="260">
        <v>50</v>
      </c>
      <c r="AE39" s="260">
        <v>43579</v>
      </c>
      <c r="AF39" s="260">
        <v>48808.480000000003</v>
      </c>
      <c r="AG39" s="260">
        <v>0</v>
      </c>
      <c r="AH39" s="260">
        <v>0</v>
      </c>
      <c r="AI39" s="260">
        <f t="shared" ref="AI39" si="223">AH39*H39</f>
        <v>0</v>
      </c>
      <c r="AJ39" s="260">
        <v>60</v>
      </c>
      <c r="AK39" s="260">
        <v>43579</v>
      </c>
      <c r="AL39" s="260">
        <v>48808.480000000003</v>
      </c>
      <c r="AM39" s="260">
        <v>0</v>
      </c>
      <c r="AN39" s="260">
        <v>0</v>
      </c>
      <c r="AO39" s="396">
        <f t="shared" si="12"/>
        <v>0</v>
      </c>
      <c r="AP39" s="260">
        <v>40</v>
      </c>
      <c r="AQ39" s="260">
        <v>43579</v>
      </c>
      <c r="AR39" s="260">
        <v>48808.480000000003</v>
      </c>
      <c r="AS39" s="260">
        <v>0</v>
      </c>
      <c r="AT39" s="260">
        <f t="shared" ref="AT39" si="224">AS39*1.12</f>
        <v>0</v>
      </c>
      <c r="AU39" s="260">
        <f t="shared" ref="AU39" si="225">AT39*H39</f>
        <v>0</v>
      </c>
      <c r="AV39" s="404"/>
      <c r="AW39" s="404"/>
      <c r="AX39" s="404"/>
      <c r="AY39" s="404">
        <v>0</v>
      </c>
      <c r="AZ39" s="404">
        <v>0</v>
      </c>
      <c r="BA39" s="404">
        <f t="shared" si="117"/>
        <v>0</v>
      </c>
      <c r="BB39" s="404"/>
      <c r="BC39" s="404"/>
      <c r="BD39" s="404"/>
      <c r="BE39" s="404">
        <v>0</v>
      </c>
      <c r="BF39" s="404">
        <v>0</v>
      </c>
      <c r="BG39" s="404">
        <f t="shared" si="83"/>
        <v>0</v>
      </c>
      <c r="BH39" s="404"/>
      <c r="BI39" s="404"/>
      <c r="BJ39" s="404"/>
      <c r="BK39" s="404">
        <v>0</v>
      </c>
      <c r="BL39" s="404">
        <v>0</v>
      </c>
      <c r="BM39" s="404">
        <f t="shared" si="84"/>
        <v>0</v>
      </c>
      <c r="BN39" s="404"/>
      <c r="BO39" s="404"/>
      <c r="BP39" s="404"/>
      <c r="BQ39" s="404">
        <v>0</v>
      </c>
      <c r="BR39" s="404">
        <v>0</v>
      </c>
      <c r="BS39" s="404">
        <f t="shared" si="85"/>
        <v>0</v>
      </c>
      <c r="BT39" s="260">
        <v>43579</v>
      </c>
      <c r="BU39" s="260">
        <v>48808.480000000003</v>
      </c>
      <c r="BV39" s="260">
        <v>0</v>
      </c>
      <c r="BW39" s="1435">
        <v>0</v>
      </c>
      <c r="BX39" s="190" t="s">
        <v>48</v>
      </c>
      <c r="BY39" s="64">
        <v>2013</v>
      </c>
      <c r="BZ39" s="325" t="s">
        <v>1104</v>
      </c>
      <c r="CA39" s="529">
        <f t="shared" si="86"/>
        <v>0</v>
      </c>
      <c r="CB39" s="154"/>
      <c r="CC39" s="82"/>
      <c r="CD39" s="191"/>
      <c r="CE39" s="26">
        <f t="shared" si="87"/>
        <v>0</v>
      </c>
      <c r="CF39" s="27">
        <f t="shared" si="88"/>
        <v>0</v>
      </c>
      <c r="CG39" s="738">
        <f t="shared" si="89"/>
        <v>0</v>
      </c>
      <c r="CH39" s="164" t="s">
        <v>955</v>
      </c>
      <c r="CI39" s="165"/>
      <c r="CJ39" s="192" t="s">
        <v>41</v>
      </c>
      <c r="CK39" s="175" t="s">
        <v>473</v>
      </c>
      <c r="CL39" s="175" t="s">
        <v>2691</v>
      </c>
      <c r="CM39" s="178" t="s">
        <v>2703</v>
      </c>
      <c r="CN39" s="175" t="s">
        <v>374</v>
      </c>
      <c r="CO39" s="77" t="s">
        <v>87</v>
      </c>
      <c r="CP39" s="76" t="s">
        <v>90</v>
      </c>
      <c r="CQ39" s="175" t="s">
        <v>79</v>
      </c>
      <c r="CR39" s="463">
        <v>24</v>
      </c>
      <c r="CS39" s="463">
        <v>18</v>
      </c>
      <c r="CT39" s="463">
        <v>15</v>
      </c>
      <c r="CU39" s="463">
        <v>18</v>
      </c>
      <c r="CV39" s="463">
        <v>0</v>
      </c>
      <c r="CW39" s="463"/>
      <c r="CX39" s="463"/>
      <c r="CY39" s="463"/>
      <c r="CZ39" s="463">
        <f t="shared" si="90"/>
        <v>75</v>
      </c>
      <c r="DA39" s="463">
        <v>48048.000000000007</v>
      </c>
      <c r="DB39" s="463">
        <f t="shared" ref="DB39" si="226">CR39*DA39</f>
        <v>1153152.0000000002</v>
      </c>
      <c r="DC39" s="463">
        <f>CS39*DA39</f>
        <v>864864.00000000012</v>
      </c>
      <c r="DD39" s="464">
        <f t="shared" si="167"/>
        <v>720720.00000000012</v>
      </c>
      <c r="DE39" s="464">
        <f>CU39*DA39</f>
        <v>864864.00000000012</v>
      </c>
      <c r="DF39" s="464">
        <f>CV39*DA39</f>
        <v>0</v>
      </c>
      <c r="DG39" s="464"/>
      <c r="DH39" s="464"/>
      <c r="DI39" s="464"/>
      <c r="DJ39" s="464"/>
      <c r="DK39" s="463">
        <f>CZ39*DA39</f>
        <v>3603600.0000000005</v>
      </c>
      <c r="DL39" s="655"/>
      <c r="DM39" s="782">
        <f>DB39</f>
        <v>1153152.0000000002</v>
      </c>
      <c r="DN39" s="655">
        <f t="shared" si="91"/>
        <v>1029600.0000000001</v>
      </c>
      <c r="DO39" s="820">
        <f>DC39</f>
        <v>864864.00000000012</v>
      </c>
      <c r="DP39" s="655">
        <f t="shared" si="216"/>
        <v>772200</v>
      </c>
      <c r="DQ39" s="1050">
        <f t="shared" si="169"/>
        <v>720720.00000000012</v>
      </c>
      <c r="DR39" s="655">
        <f t="shared" si="170"/>
        <v>643500</v>
      </c>
      <c r="DS39" s="782">
        <f>CU39*DA39</f>
        <v>864864.00000000012</v>
      </c>
      <c r="DT39" s="655">
        <f>DS39/1.12</f>
        <v>772200</v>
      </c>
      <c r="DU39" s="782">
        <f t="shared" ref="DU39" si="227">DF39</f>
        <v>0</v>
      </c>
      <c r="DV39" s="465">
        <f t="shared" ref="DV39" si="228">DU39/1.12</f>
        <v>0</v>
      </c>
      <c r="DW39" s="745"/>
      <c r="DX39" s="655"/>
      <c r="DY39" s="954"/>
      <c r="DZ39" s="655"/>
      <c r="EA39" s="782">
        <f t="shared" si="93"/>
        <v>0</v>
      </c>
      <c r="EB39" s="465">
        <f t="shared" si="94"/>
        <v>0</v>
      </c>
      <c r="EC39" s="745"/>
      <c r="ED39" s="463"/>
      <c r="EE39" s="944">
        <f>DK39</f>
        <v>3603600.0000000005</v>
      </c>
      <c r="EF39" s="655">
        <f t="shared" si="95"/>
        <v>3217500</v>
      </c>
      <c r="EG39" s="461">
        <f t="shared" si="96"/>
        <v>-1029600.0000000001</v>
      </c>
      <c r="EH39" s="257">
        <f t="shared" si="97"/>
        <v>-1153152.0000000002</v>
      </c>
      <c r="EI39" s="460">
        <f t="shared" si="98"/>
        <v>-772200</v>
      </c>
      <c r="EJ39" s="538">
        <f t="shared" si="99"/>
        <v>-864864.00000000012</v>
      </c>
      <c r="EK39" s="677">
        <f t="shared" si="100"/>
        <v>-643500</v>
      </c>
      <c r="EL39" s="257">
        <f t="shared" si="101"/>
        <v>-720720.00000000012</v>
      </c>
      <c r="EM39" s="649">
        <f t="shared" si="102"/>
        <v>-772200</v>
      </c>
      <c r="EN39" s="538">
        <f t="shared" si="103"/>
        <v>-864864.00000000012</v>
      </c>
      <c r="EO39" s="677">
        <f t="shared" si="104"/>
        <v>0</v>
      </c>
      <c r="EP39" s="257">
        <f t="shared" si="105"/>
        <v>0</v>
      </c>
      <c r="EQ39" s="649">
        <f t="shared" si="106"/>
        <v>0</v>
      </c>
      <c r="ER39" s="538">
        <f t="shared" si="107"/>
        <v>0</v>
      </c>
      <c r="ES39" s="677">
        <f t="shared" si="108"/>
        <v>0</v>
      </c>
      <c r="ET39" s="538">
        <f t="shared" si="109"/>
        <v>0</v>
      </c>
      <c r="EU39" s="462">
        <f t="shared" si="110"/>
        <v>0</v>
      </c>
      <c r="EV39" s="263">
        <f t="shared" si="111"/>
        <v>0</v>
      </c>
      <c r="EW39" s="462">
        <f t="shared" si="112"/>
        <v>0</v>
      </c>
      <c r="EX39" s="263">
        <f t="shared" si="113"/>
        <v>0</v>
      </c>
      <c r="EY39" s="472">
        <f t="shared" si="114"/>
        <v>-3217500</v>
      </c>
      <c r="EZ39" s="263">
        <f t="shared" si="115"/>
        <v>-3603600.0000000005</v>
      </c>
      <c r="FA39" s="313">
        <v>41603</v>
      </c>
      <c r="FB39" s="183" t="s">
        <v>421</v>
      </c>
    </row>
    <row r="40" spans="1:158" s="183" customFormat="1" ht="18" hidden="1" customHeight="1" outlineLevel="1" x14ac:dyDescent="0.2">
      <c r="A40" s="188" t="s">
        <v>2122</v>
      </c>
      <c r="B40" s="76" t="s">
        <v>21</v>
      </c>
      <c r="C40" s="77" t="s">
        <v>86</v>
      </c>
      <c r="D40" s="77" t="s">
        <v>667</v>
      </c>
      <c r="E40" s="76" t="s">
        <v>668</v>
      </c>
      <c r="F40" s="76" t="s">
        <v>90</v>
      </c>
      <c r="G40" s="76" t="s">
        <v>41</v>
      </c>
      <c r="H40" s="189">
        <v>0.3</v>
      </c>
      <c r="I40" s="76" t="s">
        <v>969</v>
      </c>
      <c r="J40" s="80" t="s">
        <v>496</v>
      </c>
      <c r="K40" s="81" t="s">
        <v>152</v>
      </c>
      <c r="L40" s="76" t="s">
        <v>46</v>
      </c>
      <c r="M40" s="10" t="s">
        <v>79</v>
      </c>
      <c r="N40" s="82"/>
      <c r="O40" s="82"/>
      <c r="P40" s="82"/>
      <c r="Q40" s="245"/>
      <c r="R40" s="260">
        <v>80</v>
      </c>
      <c r="S40" s="260">
        <v>43579</v>
      </c>
      <c r="T40" s="260">
        <v>48808.480000000003</v>
      </c>
      <c r="U40" s="260">
        <v>0</v>
      </c>
      <c r="V40" s="261">
        <v>0</v>
      </c>
      <c r="W40" s="261">
        <f t="shared" ref="W40" si="229">V40*H40</f>
        <v>0</v>
      </c>
      <c r="X40" s="399">
        <v>60</v>
      </c>
      <c r="Y40" s="399">
        <v>43579</v>
      </c>
      <c r="Z40" s="399">
        <v>48808.480000000003</v>
      </c>
      <c r="AA40" s="399">
        <v>0</v>
      </c>
      <c r="AB40" s="399">
        <v>0</v>
      </c>
      <c r="AC40" s="399">
        <f t="shared" ref="AC40" si="230">AB40*H40</f>
        <v>0</v>
      </c>
      <c r="AD40" s="260">
        <v>75</v>
      </c>
      <c r="AE40" s="260">
        <v>43579</v>
      </c>
      <c r="AF40" s="260">
        <v>48808.480000000003</v>
      </c>
      <c r="AG40" s="260">
        <v>0</v>
      </c>
      <c r="AH40" s="260">
        <v>0</v>
      </c>
      <c r="AI40" s="260">
        <f t="shared" ref="AI40" si="231">AH40*H40</f>
        <v>0</v>
      </c>
      <c r="AJ40" s="260">
        <v>60</v>
      </c>
      <c r="AK40" s="260">
        <v>43579</v>
      </c>
      <c r="AL40" s="260">
        <v>48808.480000000003</v>
      </c>
      <c r="AM40" s="260">
        <v>0</v>
      </c>
      <c r="AN40" s="260">
        <v>0</v>
      </c>
      <c r="AO40" s="396">
        <f t="shared" si="12"/>
        <v>0</v>
      </c>
      <c r="AP40" s="260">
        <v>40</v>
      </c>
      <c r="AQ40" s="260">
        <v>43579</v>
      </c>
      <c r="AR40" s="260">
        <v>48808.480000000003</v>
      </c>
      <c r="AS40" s="260">
        <v>0</v>
      </c>
      <c r="AT40" s="260">
        <f t="shared" ref="AT40" si="232">AS40*1.12</f>
        <v>0</v>
      </c>
      <c r="AU40" s="260">
        <f t="shared" ref="AU40" si="233">AT40*H40</f>
        <v>0</v>
      </c>
      <c r="AV40" s="404"/>
      <c r="AW40" s="404"/>
      <c r="AX40" s="404"/>
      <c r="AY40" s="404">
        <v>0</v>
      </c>
      <c r="AZ40" s="404">
        <v>0</v>
      </c>
      <c r="BA40" s="404">
        <f t="shared" ref="BA40" si="234">AZ40*H40</f>
        <v>0</v>
      </c>
      <c r="BB40" s="404"/>
      <c r="BC40" s="404"/>
      <c r="BD40" s="404"/>
      <c r="BE40" s="404">
        <v>0</v>
      </c>
      <c r="BF40" s="404">
        <v>0</v>
      </c>
      <c r="BG40" s="404">
        <f t="shared" ref="BG40" si="235">BF40*H40</f>
        <v>0</v>
      </c>
      <c r="BH40" s="404"/>
      <c r="BI40" s="404"/>
      <c r="BJ40" s="404"/>
      <c r="BK40" s="404">
        <v>0</v>
      </c>
      <c r="BL40" s="404">
        <v>0</v>
      </c>
      <c r="BM40" s="404">
        <f t="shared" si="84"/>
        <v>0</v>
      </c>
      <c r="BN40" s="404"/>
      <c r="BO40" s="404"/>
      <c r="BP40" s="404"/>
      <c r="BQ40" s="404">
        <v>0</v>
      </c>
      <c r="BR40" s="404">
        <v>0</v>
      </c>
      <c r="BS40" s="404">
        <f t="shared" si="85"/>
        <v>0</v>
      </c>
      <c r="BT40" s="260">
        <v>43579</v>
      </c>
      <c r="BU40" s="260">
        <v>48808.480000000003</v>
      </c>
      <c r="BV40" s="256">
        <v>0</v>
      </c>
      <c r="BW40" s="1435">
        <f t="shared" ref="BW40" si="236">BV40*1.12</f>
        <v>0</v>
      </c>
      <c r="BX40" s="190" t="s">
        <v>48</v>
      </c>
      <c r="BY40" s="64">
        <v>2013</v>
      </c>
      <c r="BZ40" s="325" t="s">
        <v>1047</v>
      </c>
      <c r="CA40" s="529">
        <f t="shared" ref="CA40" si="237">BW40*H40</f>
        <v>0</v>
      </c>
      <c r="CB40" s="154"/>
      <c r="CC40" s="82"/>
      <c r="CD40" s="191"/>
      <c r="CE40" s="26">
        <f t="shared" ref="CE40" si="238">BV40-CB40</f>
        <v>0</v>
      </c>
      <c r="CF40" s="27">
        <f t="shared" ref="CF40" si="239">BW40-CC40</f>
        <v>0</v>
      </c>
      <c r="CG40" s="738">
        <f t="shared" ref="CG40" si="240">CA40-CC40</f>
        <v>0</v>
      </c>
      <c r="CH40" s="164" t="s">
        <v>2131</v>
      </c>
      <c r="CI40" s="165"/>
      <c r="CJ40" s="192"/>
      <c r="CK40" s="175"/>
      <c r="CL40" s="175"/>
      <c r="CM40" s="178"/>
      <c r="CN40" s="175"/>
      <c r="CO40" s="77"/>
      <c r="CP40" s="76"/>
      <c r="CQ40" s="175"/>
      <c r="CR40" s="463"/>
      <c r="CS40" s="463"/>
      <c r="CT40" s="463"/>
      <c r="CU40" s="463"/>
      <c r="CV40" s="463"/>
      <c r="CW40" s="463"/>
      <c r="CX40" s="463"/>
      <c r="CY40" s="463"/>
      <c r="CZ40" s="463"/>
      <c r="DA40" s="463"/>
      <c r="DB40" s="463"/>
      <c r="DC40" s="463"/>
      <c r="DD40" s="464"/>
      <c r="DE40" s="464"/>
      <c r="DF40" s="464"/>
      <c r="DG40" s="464"/>
      <c r="DH40" s="464"/>
      <c r="DI40" s="464"/>
      <c r="DJ40" s="464"/>
      <c r="DK40" s="463"/>
      <c r="DL40" s="655"/>
      <c r="DM40" s="782"/>
      <c r="DN40" s="655"/>
      <c r="DO40" s="820"/>
      <c r="DP40" s="655"/>
      <c r="DQ40" s="1050"/>
      <c r="DR40" s="655"/>
      <c r="DS40" s="782"/>
      <c r="DT40" s="655"/>
      <c r="DU40" s="782"/>
      <c r="DV40" s="465"/>
      <c r="DW40" s="745"/>
      <c r="DX40" s="655"/>
      <c r="DY40" s="954"/>
      <c r="DZ40" s="655"/>
      <c r="EA40" s="782">
        <f t="shared" si="93"/>
        <v>0</v>
      </c>
      <c r="EB40" s="465">
        <f t="shared" si="94"/>
        <v>0</v>
      </c>
      <c r="EC40" s="745"/>
      <c r="ED40" s="463"/>
      <c r="EE40" s="944"/>
      <c r="EF40" s="655"/>
      <c r="EG40" s="461">
        <f t="shared" si="96"/>
        <v>0</v>
      </c>
      <c r="EH40" s="257">
        <f t="shared" si="97"/>
        <v>0</v>
      </c>
      <c r="EI40" s="460">
        <f t="shared" si="98"/>
        <v>0</v>
      </c>
      <c r="EJ40" s="538">
        <f t="shared" si="99"/>
        <v>0</v>
      </c>
      <c r="EK40" s="677">
        <f t="shared" si="100"/>
        <v>0</v>
      </c>
      <c r="EL40" s="257">
        <f t="shared" si="101"/>
        <v>0</v>
      </c>
      <c r="EM40" s="649">
        <f t="shared" si="102"/>
        <v>0</v>
      </c>
      <c r="EN40" s="538">
        <f t="shared" si="103"/>
        <v>0</v>
      </c>
      <c r="EO40" s="677">
        <f t="shared" si="104"/>
        <v>0</v>
      </c>
      <c r="EP40" s="257">
        <f t="shared" si="105"/>
        <v>0</v>
      </c>
      <c r="EQ40" s="649">
        <f t="shared" si="106"/>
        <v>0</v>
      </c>
      <c r="ER40" s="538">
        <f t="shared" si="107"/>
        <v>0</v>
      </c>
      <c r="ES40" s="677">
        <f t="shared" si="108"/>
        <v>0</v>
      </c>
      <c r="ET40" s="538">
        <f t="shared" si="109"/>
        <v>0</v>
      </c>
      <c r="EU40" s="462">
        <f t="shared" si="110"/>
        <v>0</v>
      </c>
      <c r="EV40" s="263">
        <f t="shared" si="111"/>
        <v>0</v>
      </c>
      <c r="EW40" s="462">
        <f t="shared" si="112"/>
        <v>0</v>
      </c>
      <c r="EX40" s="263">
        <f t="shared" si="113"/>
        <v>0</v>
      </c>
      <c r="EY40" s="472">
        <f t="shared" si="114"/>
        <v>0</v>
      </c>
      <c r="EZ40" s="263">
        <f t="shared" si="115"/>
        <v>0</v>
      </c>
      <c r="FA40" s="313">
        <v>42264</v>
      </c>
      <c r="FB40" s="183" t="s">
        <v>421</v>
      </c>
    </row>
    <row r="41" spans="1:158" s="183" customFormat="1" ht="18" hidden="1" customHeight="1" outlineLevel="1" x14ac:dyDescent="0.2">
      <c r="A41" s="188" t="s">
        <v>2293</v>
      </c>
      <c r="B41" s="76" t="s">
        <v>21</v>
      </c>
      <c r="C41" s="77" t="s">
        <v>86</v>
      </c>
      <c r="D41" s="77" t="s">
        <v>667</v>
      </c>
      <c r="E41" s="76" t="s">
        <v>668</v>
      </c>
      <c r="F41" s="76" t="s">
        <v>90</v>
      </c>
      <c r="G41" s="76" t="s">
        <v>41</v>
      </c>
      <c r="H41" s="189">
        <v>0.3</v>
      </c>
      <c r="I41" s="76" t="s">
        <v>969</v>
      </c>
      <c r="J41" s="80" t="s">
        <v>496</v>
      </c>
      <c r="K41" s="81" t="s">
        <v>152</v>
      </c>
      <c r="L41" s="76" t="s">
        <v>46</v>
      </c>
      <c r="M41" s="10" t="s">
        <v>79</v>
      </c>
      <c r="N41" s="82"/>
      <c r="O41" s="82"/>
      <c r="P41" s="82"/>
      <c r="Q41" s="245"/>
      <c r="R41" s="260">
        <v>80</v>
      </c>
      <c r="S41" s="260">
        <v>43579</v>
      </c>
      <c r="T41" s="260">
        <v>48808.480000000003</v>
      </c>
      <c r="U41" s="260">
        <v>0</v>
      </c>
      <c r="V41" s="261">
        <v>0</v>
      </c>
      <c r="W41" s="261">
        <f t="shared" ref="W41" si="241">V41*H41</f>
        <v>0</v>
      </c>
      <c r="X41" s="399">
        <v>60</v>
      </c>
      <c r="Y41" s="399">
        <v>43579</v>
      </c>
      <c r="Z41" s="399">
        <v>48808.480000000003</v>
      </c>
      <c r="AA41" s="399">
        <v>0</v>
      </c>
      <c r="AB41" s="399">
        <v>0</v>
      </c>
      <c r="AC41" s="399">
        <f t="shared" ref="AC41" si="242">AB41*H41</f>
        <v>0</v>
      </c>
      <c r="AD41" s="260">
        <v>75</v>
      </c>
      <c r="AE41" s="260">
        <v>43579</v>
      </c>
      <c r="AF41" s="260">
        <v>48808.480000000003</v>
      </c>
      <c r="AG41" s="260">
        <v>0</v>
      </c>
      <c r="AH41" s="260">
        <v>0</v>
      </c>
      <c r="AI41" s="260">
        <f t="shared" ref="AI41" si="243">AH41*H41</f>
        <v>0</v>
      </c>
      <c r="AJ41" s="260">
        <v>48</v>
      </c>
      <c r="AK41" s="260">
        <v>43579</v>
      </c>
      <c r="AL41" s="260">
        <v>48808.480000000003</v>
      </c>
      <c r="AM41" s="260">
        <v>0</v>
      </c>
      <c r="AN41" s="260">
        <v>0</v>
      </c>
      <c r="AO41" s="396">
        <f t="shared" ref="AO41" si="244">AN41*H41</f>
        <v>0</v>
      </c>
      <c r="AP41" s="260">
        <v>8</v>
      </c>
      <c r="AQ41" s="260">
        <v>43579</v>
      </c>
      <c r="AR41" s="260">
        <v>48808.480000000003</v>
      </c>
      <c r="AS41" s="260">
        <v>0</v>
      </c>
      <c r="AT41" s="260">
        <f t="shared" ref="AT41" si="245">AS41*1.12</f>
        <v>0</v>
      </c>
      <c r="AU41" s="260">
        <f t="shared" ref="AU41" si="246">AT41*H41</f>
        <v>0</v>
      </c>
      <c r="AV41" s="404"/>
      <c r="AW41" s="404"/>
      <c r="AX41" s="404"/>
      <c r="AY41" s="404">
        <v>0</v>
      </c>
      <c r="AZ41" s="404">
        <v>0</v>
      </c>
      <c r="BA41" s="404">
        <f t="shared" ref="BA41" si="247">AZ41*H41</f>
        <v>0</v>
      </c>
      <c r="BB41" s="404"/>
      <c r="BC41" s="404"/>
      <c r="BD41" s="404"/>
      <c r="BE41" s="404">
        <v>0</v>
      </c>
      <c r="BF41" s="404">
        <v>0</v>
      </c>
      <c r="BG41" s="404">
        <f t="shared" ref="BG41" si="248">BF41*H41</f>
        <v>0</v>
      </c>
      <c r="BH41" s="404"/>
      <c r="BI41" s="404"/>
      <c r="BJ41" s="404"/>
      <c r="BK41" s="404">
        <v>0</v>
      </c>
      <c r="BL41" s="404">
        <v>0</v>
      </c>
      <c r="BM41" s="404">
        <f t="shared" ref="BM41" si="249">BL41*N41</f>
        <v>0</v>
      </c>
      <c r="BN41" s="404"/>
      <c r="BO41" s="404"/>
      <c r="BP41" s="404"/>
      <c r="BQ41" s="404">
        <v>0</v>
      </c>
      <c r="BR41" s="404">
        <v>0</v>
      </c>
      <c r="BS41" s="404">
        <f t="shared" si="85"/>
        <v>0</v>
      </c>
      <c r="BT41" s="260">
        <v>43579</v>
      </c>
      <c r="BU41" s="260">
        <v>48808.480000000003</v>
      </c>
      <c r="BV41" s="256">
        <v>0</v>
      </c>
      <c r="BW41" s="1435">
        <f t="shared" ref="BW41" si="250">BV41*1.12</f>
        <v>0</v>
      </c>
      <c r="BX41" s="190"/>
      <c r="BY41" s="64">
        <v>2013</v>
      </c>
      <c r="BZ41" s="325" t="s">
        <v>1047</v>
      </c>
      <c r="CA41" s="529">
        <f t="shared" ref="CA41" si="251">BW41*H41</f>
        <v>0</v>
      </c>
      <c r="CB41" s="154"/>
      <c r="CC41" s="82"/>
      <c r="CD41" s="191"/>
      <c r="CE41" s="26">
        <f t="shared" ref="CE41" si="252">BV41-CB41</f>
        <v>0</v>
      </c>
      <c r="CF41" s="27">
        <f t="shared" ref="CF41" si="253">BW41-CC41</f>
        <v>0</v>
      </c>
      <c r="CG41" s="738">
        <f t="shared" ref="CG41" si="254">CA41-CC41</f>
        <v>0</v>
      </c>
      <c r="CH41" s="164" t="s">
        <v>2320</v>
      </c>
      <c r="CI41" s="165" t="s">
        <v>2321</v>
      </c>
      <c r="CJ41" s="192"/>
      <c r="CK41" s="175"/>
      <c r="CL41" s="175"/>
      <c r="CM41" s="178"/>
      <c r="CN41" s="175"/>
      <c r="CO41" s="77"/>
      <c r="CP41" s="76"/>
      <c r="CQ41" s="175"/>
      <c r="CR41" s="463"/>
      <c r="CS41" s="463"/>
      <c r="CT41" s="463"/>
      <c r="CU41" s="463"/>
      <c r="CV41" s="463"/>
      <c r="CW41" s="463"/>
      <c r="CX41" s="463"/>
      <c r="CY41" s="463"/>
      <c r="CZ41" s="463"/>
      <c r="DA41" s="463"/>
      <c r="DB41" s="463"/>
      <c r="DC41" s="463"/>
      <c r="DD41" s="464"/>
      <c r="DE41" s="464"/>
      <c r="DF41" s="464"/>
      <c r="DG41" s="464"/>
      <c r="DH41" s="464"/>
      <c r="DI41" s="464"/>
      <c r="DJ41" s="464"/>
      <c r="DK41" s="463"/>
      <c r="DL41" s="655"/>
      <c r="DM41" s="782"/>
      <c r="DN41" s="655"/>
      <c r="DO41" s="820"/>
      <c r="DP41" s="655"/>
      <c r="DQ41" s="1050"/>
      <c r="DR41" s="655"/>
      <c r="DS41" s="782"/>
      <c r="DT41" s="655"/>
      <c r="DU41" s="782"/>
      <c r="DV41" s="465"/>
      <c r="DW41" s="745"/>
      <c r="DX41" s="655"/>
      <c r="DY41" s="954"/>
      <c r="DZ41" s="655"/>
      <c r="EA41" s="782">
        <f t="shared" si="93"/>
        <v>0</v>
      </c>
      <c r="EB41" s="465">
        <f t="shared" ref="EB41" si="255">EA41/1.12</f>
        <v>0</v>
      </c>
      <c r="EC41" s="745"/>
      <c r="ED41" s="463"/>
      <c r="EE41" s="944"/>
      <c r="EF41" s="655"/>
      <c r="EG41" s="461">
        <f t="shared" si="96"/>
        <v>0</v>
      </c>
      <c r="EH41" s="257">
        <f t="shared" si="97"/>
        <v>0</v>
      </c>
      <c r="EI41" s="460">
        <f t="shared" si="98"/>
        <v>0</v>
      </c>
      <c r="EJ41" s="538">
        <f t="shared" si="99"/>
        <v>0</v>
      </c>
      <c r="EK41" s="677">
        <f t="shared" si="100"/>
        <v>0</v>
      </c>
      <c r="EL41" s="257">
        <f t="shared" si="101"/>
        <v>0</v>
      </c>
      <c r="EM41" s="649">
        <f t="shared" si="102"/>
        <v>0</v>
      </c>
      <c r="EN41" s="538">
        <f t="shared" si="103"/>
        <v>0</v>
      </c>
      <c r="EO41" s="677">
        <f t="shared" si="104"/>
        <v>0</v>
      </c>
      <c r="EP41" s="257">
        <f t="shared" si="105"/>
        <v>0</v>
      </c>
      <c r="EQ41" s="649">
        <f t="shared" si="106"/>
        <v>0</v>
      </c>
      <c r="ER41" s="538">
        <f t="shared" si="107"/>
        <v>0</v>
      </c>
      <c r="ES41" s="677">
        <f t="shared" si="108"/>
        <v>0</v>
      </c>
      <c r="ET41" s="538">
        <f t="shared" si="109"/>
        <v>0</v>
      </c>
      <c r="EU41" s="462">
        <f t="shared" si="110"/>
        <v>0</v>
      </c>
      <c r="EV41" s="263">
        <f t="shared" si="111"/>
        <v>0</v>
      </c>
      <c r="EW41" s="462">
        <f t="shared" si="112"/>
        <v>0</v>
      </c>
      <c r="EX41" s="263">
        <f t="shared" si="113"/>
        <v>0</v>
      </c>
      <c r="EY41" s="472">
        <f t="shared" si="114"/>
        <v>0</v>
      </c>
      <c r="EZ41" s="263">
        <f t="shared" si="115"/>
        <v>0</v>
      </c>
      <c r="FA41" s="313">
        <v>42443</v>
      </c>
      <c r="FB41" s="183" t="s">
        <v>421</v>
      </c>
    </row>
    <row r="42" spans="1:158" s="183" customFormat="1" ht="18" hidden="1" customHeight="1" outlineLevel="1" x14ac:dyDescent="0.2">
      <c r="A42" s="188" t="s">
        <v>2709</v>
      </c>
      <c r="B42" s="76" t="s">
        <v>21</v>
      </c>
      <c r="C42" s="77" t="s">
        <v>86</v>
      </c>
      <c r="D42" s="77" t="s">
        <v>667</v>
      </c>
      <c r="E42" s="76" t="s">
        <v>668</v>
      </c>
      <c r="F42" s="76" t="s">
        <v>90</v>
      </c>
      <c r="G42" s="76" t="s">
        <v>41</v>
      </c>
      <c r="H42" s="189">
        <v>0.3</v>
      </c>
      <c r="I42" s="76" t="s">
        <v>969</v>
      </c>
      <c r="J42" s="80" t="s">
        <v>496</v>
      </c>
      <c r="K42" s="81" t="s">
        <v>152</v>
      </c>
      <c r="L42" s="76" t="s">
        <v>46</v>
      </c>
      <c r="M42" s="10" t="s">
        <v>79</v>
      </c>
      <c r="N42" s="82"/>
      <c r="O42" s="82"/>
      <c r="P42" s="82"/>
      <c r="Q42" s="245"/>
      <c r="R42" s="260">
        <v>80</v>
      </c>
      <c r="S42" s="260">
        <v>43579</v>
      </c>
      <c r="T42" s="260">
        <v>48808.480000000003</v>
      </c>
      <c r="U42" s="260">
        <f>R42*S42</f>
        <v>3486320</v>
      </c>
      <c r="V42" s="261">
        <f>R42*T42</f>
        <v>3904678.4000000004</v>
      </c>
      <c r="W42" s="261">
        <f t="shared" ref="W42" si="256">V42*H42</f>
        <v>1171403.52</v>
      </c>
      <c r="X42" s="399">
        <v>60</v>
      </c>
      <c r="Y42" s="399">
        <v>43579</v>
      </c>
      <c r="Z42" s="399">
        <v>48808.480000000003</v>
      </c>
      <c r="AA42" s="399">
        <f>X42*Y42</f>
        <v>2614740</v>
      </c>
      <c r="AB42" s="399">
        <f>X42*Z42</f>
        <v>2928508.8000000003</v>
      </c>
      <c r="AC42" s="399">
        <f t="shared" ref="AC42" si="257">AB42*H42</f>
        <v>878552.64</v>
      </c>
      <c r="AD42" s="260">
        <v>75</v>
      </c>
      <c r="AE42" s="260">
        <v>43579</v>
      </c>
      <c r="AF42" s="260">
        <v>48808.480000000003</v>
      </c>
      <c r="AG42" s="260">
        <f>AD42*AE42</f>
        <v>3268425</v>
      </c>
      <c r="AH42" s="260">
        <f>AD42*AF42</f>
        <v>3660636.0000000005</v>
      </c>
      <c r="AI42" s="260">
        <f t="shared" ref="AI42" si="258">AH42*H42</f>
        <v>1098190.8</v>
      </c>
      <c r="AJ42" s="260">
        <v>48</v>
      </c>
      <c r="AK42" s="260">
        <v>43579</v>
      </c>
      <c r="AL42" s="260">
        <v>48808.480000000003</v>
      </c>
      <c r="AM42" s="260">
        <f t="shared" ref="AM42" si="259">AJ42*AK42</f>
        <v>2091792</v>
      </c>
      <c r="AN42" s="260">
        <f t="shared" ref="AN42" si="260">AJ42*AL42</f>
        <v>2342807.04</v>
      </c>
      <c r="AO42" s="396">
        <f t="shared" ref="AO42" si="261">AN42*H42</f>
        <v>702842.11199999996</v>
      </c>
      <c r="AP42" s="260">
        <v>5</v>
      </c>
      <c r="AQ42" s="260">
        <v>43579</v>
      </c>
      <c r="AR42" s="260">
        <v>48808.480000000003</v>
      </c>
      <c r="AS42" s="260">
        <f t="shared" ref="AS42" si="262">AP42*AQ42</f>
        <v>217895</v>
      </c>
      <c r="AT42" s="260">
        <f t="shared" ref="AT42" si="263">AS42*1.12</f>
        <v>244042.40000000002</v>
      </c>
      <c r="AU42" s="260">
        <f t="shared" ref="AU42" si="264">AT42*H42</f>
        <v>73212.72</v>
      </c>
      <c r="AV42" s="404"/>
      <c r="AW42" s="404"/>
      <c r="AX42" s="404"/>
      <c r="AY42" s="404">
        <v>0</v>
      </c>
      <c r="AZ42" s="404">
        <v>0</v>
      </c>
      <c r="BA42" s="404">
        <f t="shared" ref="BA42" si="265">AZ42*H42</f>
        <v>0</v>
      </c>
      <c r="BB42" s="404"/>
      <c r="BC42" s="404"/>
      <c r="BD42" s="404"/>
      <c r="BE42" s="404">
        <v>0</v>
      </c>
      <c r="BF42" s="404">
        <v>0</v>
      </c>
      <c r="BG42" s="404">
        <f t="shared" ref="BG42" si="266">BF42*H42</f>
        <v>0</v>
      </c>
      <c r="BH42" s="404"/>
      <c r="BI42" s="404"/>
      <c r="BJ42" s="404"/>
      <c r="BK42" s="404">
        <v>0</v>
      </c>
      <c r="BL42" s="404">
        <v>0</v>
      </c>
      <c r="BM42" s="404">
        <f t="shared" ref="BM42" si="267">BL42*N42</f>
        <v>0</v>
      </c>
      <c r="BN42" s="404"/>
      <c r="BO42" s="404"/>
      <c r="BP42" s="404"/>
      <c r="BQ42" s="404">
        <v>0</v>
      </c>
      <c r="BR42" s="404">
        <v>0</v>
      </c>
      <c r="BS42" s="404">
        <f t="shared" ref="BS42" si="268">BR42*T42</f>
        <v>0</v>
      </c>
      <c r="BT42" s="260">
        <v>43579</v>
      </c>
      <c r="BU42" s="260">
        <v>48808.480000000003</v>
      </c>
      <c r="BV42" s="256">
        <f>SUM(N42+O42+P42+Q42+R42+X42+AD42+AJ42+AP42+AV42+BB42+BH42)*BT42</f>
        <v>11679172</v>
      </c>
      <c r="BW42" s="260">
        <f t="shared" ref="BW42" si="269">BV42*1.12</f>
        <v>13080672.640000001</v>
      </c>
      <c r="BX42" s="190"/>
      <c r="BY42" s="64" t="s">
        <v>2653</v>
      </c>
      <c r="BZ42" s="325"/>
      <c r="CA42" s="529">
        <f t="shared" ref="CA42" si="270">BW42*H42</f>
        <v>3924201.7919999999</v>
      </c>
      <c r="CB42" s="154"/>
      <c r="CC42" s="82"/>
      <c r="CD42" s="191"/>
      <c r="CE42" s="26">
        <f t="shared" ref="CE42" si="271">BV42-CB42</f>
        <v>11679172</v>
      </c>
      <c r="CF42" s="27">
        <f t="shared" ref="CF42" si="272">BW42-CC42</f>
        <v>13080672.640000001</v>
      </c>
      <c r="CG42" s="738">
        <f t="shared" ref="CG42" si="273">CA42-CC42</f>
        <v>3924201.7919999999</v>
      </c>
      <c r="CH42" s="164" t="s">
        <v>2320</v>
      </c>
      <c r="CI42" s="165" t="s">
        <v>2321</v>
      </c>
      <c r="CJ42" s="192"/>
      <c r="CK42" s="175"/>
      <c r="CL42" s="175"/>
      <c r="CM42" s="178"/>
      <c r="CN42" s="175"/>
      <c r="CO42" s="77"/>
      <c r="CP42" s="76"/>
      <c r="CQ42" s="175"/>
      <c r="CR42" s="463"/>
      <c r="CS42" s="463"/>
      <c r="CT42" s="463"/>
      <c r="CU42" s="463"/>
      <c r="CV42" s="463"/>
      <c r="CW42" s="463"/>
      <c r="CX42" s="463"/>
      <c r="CY42" s="463"/>
      <c r="CZ42" s="463"/>
      <c r="DA42" s="463"/>
      <c r="DB42" s="463"/>
      <c r="DC42" s="463"/>
      <c r="DD42" s="464"/>
      <c r="DE42" s="464"/>
      <c r="DF42" s="464"/>
      <c r="DG42" s="464"/>
      <c r="DH42" s="464"/>
      <c r="DI42" s="464"/>
      <c r="DJ42" s="464"/>
      <c r="DK42" s="463"/>
      <c r="DL42" s="655"/>
      <c r="DM42" s="782"/>
      <c r="DN42" s="655"/>
      <c r="DO42" s="820"/>
      <c r="DP42" s="655"/>
      <c r="DQ42" s="1050"/>
      <c r="DR42" s="655"/>
      <c r="DS42" s="782"/>
      <c r="DT42" s="655"/>
      <c r="DU42" s="782"/>
      <c r="DV42" s="465"/>
      <c r="DW42" s="745"/>
      <c r="DX42" s="655"/>
      <c r="DY42" s="954"/>
      <c r="DZ42" s="655"/>
      <c r="EA42" s="782">
        <f t="shared" ref="EA42" si="274">DI42</f>
        <v>0</v>
      </c>
      <c r="EB42" s="465">
        <f t="shared" ref="EB42" si="275">EA42/1.12</f>
        <v>0</v>
      </c>
      <c r="EC42" s="745"/>
      <c r="ED42" s="463"/>
      <c r="EE42" s="944"/>
      <c r="EF42" s="655"/>
      <c r="EG42" s="461">
        <f t="shared" ref="EG42" si="276">U42-DN42</f>
        <v>3486320</v>
      </c>
      <c r="EH42" s="257">
        <f t="shared" ref="EH42" si="277">V42-DM42</f>
        <v>3904678.4000000004</v>
      </c>
      <c r="EI42" s="460">
        <f t="shared" ref="EI42" si="278">AA42-DP42</f>
        <v>2614740</v>
      </c>
      <c r="EJ42" s="538">
        <f t="shared" ref="EJ42" si="279">AB42-DO42</f>
        <v>2928508.8000000003</v>
      </c>
      <c r="EK42" s="677">
        <f t="shared" ref="EK42" si="280">AG42-DR42</f>
        <v>3268425</v>
      </c>
      <c r="EL42" s="257">
        <f t="shared" ref="EL42" si="281">AH42-DQ42</f>
        <v>3660636.0000000005</v>
      </c>
      <c r="EM42" s="649">
        <f t="shared" ref="EM42" si="282">AM42-DT42</f>
        <v>2091792</v>
      </c>
      <c r="EN42" s="538">
        <f t="shared" ref="EN42" si="283">AN42-DS42</f>
        <v>2342807.04</v>
      </c>
      <c r="EO42" s="677">
        <f t="shared" ref="EO42" si="284">AS42-DV42</f>
        <v>217895</v>
      </c>
      <c r="EP42" s="257">
        <f t="shared" ref="EP42" si="285">AT42-DU42</f>
        <v>244042.40000000002</v>
      </c>
      <c r="EQ42" s="649">
        <f t="shared" ref="EQ42" si="286">AY42-DX42</f>
        <v>0</v>
      </c>
      <c r="ER42" s="538">
        <f t="shared" ref="ER42" si="287">AZ42-DW42</f>
        <v>0</v>
      </c>
      <c r="ES42" s="677">
        <f t="shared" ref="ES42" si="288">BE42-DZ42</f>
        <v>0</v>
      </c>
      <c r="ET42" s="538">
        <f t="shared" ref="ET42" si="289">BF42-DY42</f>
        <v>0</v>
      </c>
      <c r="EU42" s="462">
        <f t="shared" ref="EU42" si="290">BK42-EB42</f>
        <v>0</v>
      </c>
      <c r="EV42" s="263">
        <f t="shared" ref="EV42" si="291">BL42-EA42</f>
        <v>0</v>
      </c>
      <c r="EW42" s="462">
        <f t="shared" ref="EW42" si="292">BM42-ED42</f>
        <v>0</v>
      </c>
      <c r="EX42" s="263">
        <f t="shared" ref="EX42" si="293">BN42-EC42</f>
        <v>0</v>
      </c>
      <c r="EY42" s="472">
        <f t="shared" ref="EY42" si="294">BV42-EF42</f>
        <v>11679172</v>
      </c>
      <c r="EZ42" s="263">
        <f t="shared" ref="EZ42" si="295">BW42-EE42</f>
        <v>13080672.640000001</v>
      </c>
      <c r="FA42" s="313">
        <v>42807</v>
      </c>
      <c r="FB42" s="183" t="s">
        <v>421</v>
      </c>
    </row>
    <row r="43" spans="1:158" s="183" customFormat="1" ht="18" hidden="1" customHeight="1" outlineLevel="1" x14ac:dyDescent="0.2">
      <c r="A43" s="188" t="s">
        <v>229</v>
      </c>
      <c r="B43" s="76" t="s">
        <v>21</v>
      </c>
      <c r="C43" s="77" t="s">
        <v>86</v>
      </c>
      <c r="D43" s="77" t="s">
        <v>87</v>
      </c>
      <c r="E43" s="76" t="s">
        <v>91</v>
      </c>
      <c r="F43" s="76"/>
      <c r="G43" s="76" t="s">
        <v>41</v>
      </c>
      <c r="H43" s="189">
        <v>0.3</v>
      </c>
      <c r="I43" s="76" t="s">
        <v>969</v>
      </c>
      <c r="J43" s="80" t="s">
        <v>45</v>
      </c>
      <c r="K43" s="81" t="s">
        <v>152</v>
      </c>
      <c r="L43" s="76" t="s">
        <v>46</v>
      </c>
      <c r="M43" s="10" t="s">
        <v>79</v>
      </c>
      <c r="N43" s="82"/>
      <c r="O43" s="82"/>
      <c r="P43" s="82"/>
      <c r="Q43" s="245"/>
      <c r="R43" s="260">
        <v>76</v>
      </c>
      <c r="S43" s="260">
        <v>84778.571428571435</v>
      </c>
      <c r="T43" s="260">
        <v>94952.000000000015</v>
      </c>
      <c r="U43" s="260">
        <v>0</v>
      </c>
      <c r="V43" s="261">
        <v>0</v>
      </c>
      <c r="W43" s="261">
        <f t="shared" si="78"/>
        <v>0</v>
      </c>
      <c r="X43" s="399">
        <v>50</v>
      </c>
      <c r="Y43" s="399">
        <v>84778.571428571435</v>
      </c>
      <c r="Z43" s="399">
        <v>94952.000000000015</v>
      </c>
      <c r="AA43" s="399">
        <v>0</v>
      </c>
      <c r="AB43" s="399">
        <v>0</v>
      </c>
      <c r="AC43" s="399">
        <f t="shared" si="79"/>
        <v>0</v>
      </c>
      <c r="AD43" s="260">
        <v>70</v>
      </c>
      <c r="AE43" s="260">
        <v>84778.571428571435</v>
      </c>
      <c r="AF43" s="260">
        <v>94952.000000000015</v>
      </c>
      <c r="AG43" s="260">
        <v>0</v>
      </c>
      <c r="AH43" s="260">
        <v>0</v>
      </c>
      <c r="AI43" s="260">
        <f t="shared" si="116"/>
        <v>0</v>
      </c>
      <c r="AJ43" s="260">
        <v>50</v>
      </c>
      <c r="AK43" s="260">
        <v>84778.571428571435</v>
      </c>
      <c r="AL43" s="260">
        <v>94952.000000000015</v>
      </c>
      <c r="AM43" s="260">
        <v>0</v>
      </c>
      <c r="AN43" s="260">
        <v>0</v>
      </c>
      <c r="AO43" s="396">
        <f t="shared" si="12"/>
        <v>0</v>
      </c>
      <c r="AP43" s="260">
        <v>50</v>
      </c>
      <c r="AQ43" s="260">
        <v>84778.571428571435</v>
      </c>
      <c r="AR43" s="260">
        <v>94952.000000000015</v>
      </c>
      <c r="AS43" s="260">
        <v>0</v>
      </c>
      <c r="AT43" s="260">
        <f t="shared" si="175"/>
        <v>0</v>
      </c>
      <c r="AU43" s="260">
        <f t="shared" si="81"/>
        <v>0</v>
      </c>
      <c r="AV43" s="404"/>
      <c r="AW43" s="404"/>
      <c r="AX43" s="404"/>
      <c r="AY43" s="404">
        <v>0</v>
      </c>
      <c r="AZ43" s="404">
        <v>0</v>
      </c>
      <c r="BA43" s="404">
        <f t="shared" si="117"/>
        <v>0</v>
      </c>
      <c r="BB43" s="404"/>
      <c r="BC43" s="404"/>
      <c r="BD43" s="404"/>
      <c r="BE43" s="404">
        <v>0</v>
      </c>
      <c r="BF43" s="404">
        <v>0</v>
      </c>
      <c r="BG43" s="404">
        <f t="shared" si="83"/>
        <v>0</v>
      </c>
      <c r="BH43" s="404"/>
      <c r="BI43" s="404"/>
      <c r="BJ43" s="404"/>
      <c r="BK43" s="404">
        <v>0</v>
      </c>
      <c r="BL43" s="404">
        <v>0</v>
      </c>
      <c r="BM43" s="404">
        <f t="shared" si="84"/>
        <v>0</v>
      </c>
      <c r="BN43" s="404"/>
      <c r="BO43" s="404"/>
      <c r="BP43" s="404"/>
      <c r="BQ43" s="404">
        <v>0</v>
      </c>
      <c r="BR43" s="404">
        <v>0</v>
      </c>
      <c r="BS43" s="404">
        <f t="shared" si="85"/>
        <v>0</v>
      </c>
      <c r="BT43" s="260">
        <v>84778.571428571435</v>
      </c>
      <c r="BU43" s="260">
        <v>94952.000000000015</v>
      </c>
      <c r="BV43" s="260">
        <v>0</v>
      </c>
      <c r="BW43" s="1435">
        <v>0</v>
      </c>
      <c r="BX43" s="190" t="s">
        <v>48</v>
      </c>
      <c r="BY43" s="64">
        <v>2013</v>
      </c>
      <c r="BZ43" s="325" t="s">
        <v>1103</v>
      </c>
      <c r="CA43" s="529">
        <f t="shared" si="86"/>
        <v>0</v>
      </c>
      <c r="CB43" s="154">
        <v>25094457.142857146</v>
      </c>
      <c r="CC43" s="82">
        <v>28105792.000000004</v>
      </c>
      <c r="CD43" s="191"/>
      <c r="CE43" s="26">
        <f t="shared" si="87"/>
        <v>-25094457.142857146</v>
      </c>
      <c r="CF43" s="27">
        <f t="shared" si="88"/>
        <v>-28105792.000000004</v>
      </c>
      <c r="CG43" s="738">
        <f t="shared" si="89"/>
        <v>-28105792.000000004</v>
      </c>
      <c r="CH43" s="164"/>
      <c r="CI43" s="165"/>
      <c r="CJ43" s="192" t="s">
        <v>41</v>
      </c>
      <c r="CK43" s="175" t="s">
        <v>373</v>
      </c>
      <c r="CL43" s="175" t="s">
        <v>2690</v>
      </c>
      <c r="CM43" s="178" t="s">
        <v>2702</v>
      </c>
      <c r="CN43" s="175" t="s">
        <v>374</v>
      </c>
      <c r="CO43" s="77" t="s">
        <v>87</v>
      </c>
      <c r="CP43" s="76" t="s">
        <v>91</v>
      </c>
      <c r="CQ43" s="175" t="s">
        <v>79</v>
      </c>
      <c r="CR43" s="463">
        <v>53</v>
      </c>
      <c r="CS43" s="463">
        <v>30</v>
      </c>
      <c r="CT43" s="463">
        <v>20</v>
      </c>
      <c r="CU43" s="463">
        <v>30</v>
      </c>
      <c r="CV43" s="463">
        <v>0</v>
      </c>
      <c r="CW43" s="463"/>
      <c r="CX43" s="463"/>
      <c r="CY43" s="463"/>
      <c r="CZ43" s="463">
        <f t="shared" si="90"/>
        <v>133</v>
      </c>
      <c r="DA43" s="463">
        <v>85008</v>
      </c>
      <c r="DB43" s="463">
        <f>CR43*DA43</f>
        <v>4505424</v>
      </c>
      <c r="DC43" s="464">
        <f>CS43*DA43</f>
        <v>2550240</v>
      </c>
      <c r="DD43" s="464">
        <f t="shared" si="167"/>
        <v>1700160</v>
      </c>
      <c r="DE43" s="464">
        <f>CU43*DA43</f>
        <v>2550240</v>
      </c>
      <c r="DF43" s="464">
        <f>CV43*DA43</f>
        <v>0</v>
      </c>
      <c r="DG43" s="464"/>
      <c r="DH43" s="464"/>
      <c r="DI43" s="464"/>
      <c r="DJ43" s="464"/>
      <c r="DK43" s="463">
        <f>CZ43*DA43</f>
        <v>11306064</v>
      </c>
      <c r="DL43" s="655"/>
      <c r="DM43" s="782">
        <f>DB43</f>
        <v>4505424</v>
      </c>
      <c r="DN43" s="655">
        <f t="shared" ref="DN43" si="296">DM43/1.12</f>
        <v>4022699.9999999995</v>
      </c>
      <c r="DO43" s="820">
        <f>DC43</f>
        <v>2550240</v>
      </c>
      <c r="DP43" s="655">
        <f t="shared" si="216"/>
        <v>2277000</v>
      </c>
      <c r="DQ43" s="1050">
        <f t="shared" si="169"/>
        <v>1700160</v>
      </c>
      <c r="DR43" s="655">
        <f t="shared" si="170"/>
        <v>1517999.9999999998</v>
      </c>
      <c r="DS43" s="782">
        <f t="shared" si="217"/>
        <v>2550240</v>
      </c>
      <c r="DT43" s="655">
        <f t="shared" si="218"/>
        <v>2277000</v>
      </c>
      <c r="DU43" s="782">
        <f t="shared" si="219"/>
        <v>0</v>
      </c>
      <c r="DV43" s="465">
        <f t="shared" si="220"/>
        <v>0</v>
      </c>
      <c r="DW43" s="745"/>
      <c r="DX43" s="655"/>
      <c r="DY43" s="954"/>
      <c r="DZ43" s="655"/>
      <c r="EA43" s="782">
        <f t="shared" si="93"/>
        <v>0</v>
      </c>
      <c r="EB43" s="465">
        <f t="shared" si="94"/>
        <v>0</v>
      </c>
      <c r="EC43" s="745"/>
      <c r="ED43" s="463"/>
      <c r="EE43" s="944">
        <f>DK43</f>
        <v>11306064</v>
      </c>
      <c r="EF43" s="655">
        <f t="shared" ref="EF43" si="297">EE43/1.12</f>
        <v>10094699.999999998</v>
      </c>
      <c r="EG43" s="461">
        <f t="shared" si="96"/>
        <v>-4022699.9999999995</v>
      </c>
      <c r="EH43" s="257">
        <f t="shared" si="97"/>
        <v>-4505424</v>
      </c>
      <c r="EI43" s="460">
        <f t="shared" si="98"/>
        <v>-2277000</v>
      </c>
      <c r="EJ43" s="538">
        <f t="shared" si="99"/>
        <v>-2550240</v>
      </c>
      <c r="EK43" s="677">
        <f t="shared" si="100"/>
        <v>-1517999.9999999998</v>
      </c>
      <c r="EL43" s="257">
        <f t="shared" si="101"/>
        <v>-1700160</v>
      </c>
      <c r="EM43" s="649">
        <f t="shared" si="102"/>
        <v>-2277000</v>
      </c>
      <c r="EN43" s="538">
        <f t="shared" si="103"/>
        <v>-2550240</v>
      </c>
      <c r="EO43" s="677">
        <f t="shared" si="104"/>
        <v>0</v>
      </c>
      <c r="EP43" s="257">
        <f t="shared" si="105"/>
        <v>0</v>
      </c>
      <c r="EQ43" s="649">
        <f t="shared" si="106"/>
        <v>0</v>
      </c>
      <c r="ER43" s="538">
        <f t="shared" si="107"/>
        <v>0</v>
      </c>
      <c r="ES43" s="677">
        <f t="shared" si="108"/>
        <v>0</v>
      </c>
      <c r="ET43" s="538">
        <f t="shared" si="109"/>
        <v>0</v>
      </c>
      <c r="EU43" s="462">
        <f t="shared" si="110"/>
        <v>0</v>
      </c>
      <c r="EV43" s="263">
        <f t="shared" si="111"/>
        <v>0</v>
      </c>
      <c r="EW43" s="462">
        <f t="shared" si="112"/>
        <v>0</v>
      </c>
      <c r="EX43" s="263">
        <f t="shared" si="113"/>
        <v>0</v>
      </c>
      <c r="EY43" s="472">
        <f t="shared" si="114"/>
        <v>-10094699.999999998</v>
      </c>
      <c r="EZ43" s="263">
        <f t="shared" si="115"/>
        <v>-11306064</v>
      </c>
      <c r="FA43" s="313"/>
    </row>
    <row r="44" spans="1:158" s="183" customFormat="1" ht="18" hidden="1" customHeight="1" outlineLevel="1" x14ac:dyDescent="0.2">
      <c r="A44" s="188" t="s">
        <v>671</v>
      </c>
      <c r="B44" s="76" t="s">
        <v>21</v>
      </c>
      <c r="C44" s="77" t="s">
        <v>86</v>
      </c>
      <c r="D44" s="77" t="s">
        <v>667</v>
      </c>
      <c r="E44" s="76" t="s">
        <v>668</v>
      </c>
      <c r="F44" s="76" t="s">
        <v>91</v>
      </c>
      <c r="G44" s="76" t="s">
        <v>41</v>
      </c>
      <c r="H44" s="189">
        <v>0.3</v>
      </c>
      <c r="I44" s="76" t="s">
        <v>969</v>
      </c>
      <c r="J44" s="80" t="s">
        <v>496</v>
      </c>
      <c r="K44" s="81" t="s">
        <v>152</v>
      </c>
      <c r="L44" s="76" t="s">
        <v>46</v>
      </c>
      <c r="M44" s="10" t="s">
        <v>79</v>
      </c>
      <c r="N44" s="82"/>
      <c r="O44" s="82"/>
      <c r="P44" s="82"/>
      <c r="Q44" s="245"/>
      <c r="R44" s="260">
        <v>76</v>
      </c>
      <c r="S44" s="260">
        <v>84778.571428571435</v>
      </c>
      <c r="T44" s="260">
        <v>94952.000000000015</v>
      </c>
      <c r="U44" s="260">
        <v>0</v>
      </c>
      <c r="V44" s="261">
        <v>0</v>
      </c>
      <c r="W44" s="261">
        <f t="shared" si="78"/>
        <v>0</v>
      </c>
      <c r="X44" s="399">
        <v>50</v>
      </c>
      <c r="Y44" s="399">
        <v>84778.571428571435</v>
      </c>
      <c r="Z44" s="399">
        <v>94952.000000000015</v>
      </c>
      <c r="AA44" s="399">
        <v>0</v>
      </c>
      <c r="AB44" s="399">
        <v>0</v>
      </c>
      <c r="AC44" s="399">
        <f t="shared" si="79"/>
        <v>0</v>
      </c>
      <c r="AD44" s="260">
        <v>70</v>
      </c>
      <c r="AE44" s="260">
        <v>84778.571428571435</v>
      </c>
      <c r="AF44" s="260">
        <v>94952.000000000015</v>
      </c>
      <c r="AG44" s="260">
        <v>0</v>
      </c>
      <c r="AH44" s="260">
        <v>0</v>
      </c>
      <c r="AI44" s="260">
        <f t="shared" si="116"/>
        <v>0</v>
      </c>
      <c r="AJ44" s="260">
        <v>50</v>
      </c>
      <c r="AK44" s="260">
        <v>84778.571428571435</v>
      </c>
      <c r="AL44" s="260">
        <v>94952.000000000015</v>
      </c>
      <c r="AM44" s="260">
        <v>0</v>
      </c>
      <c r="AN44" s="260">
        <v>0</v>
      </c>
      <c r="AO44" s="396">
        <f t="shared" si="12"/>
        <v>0</v>
      </c>
      <c r="AP44" s="260">
        <v>50</v>
      </c>
      <c r="AQ44" s="260">
        <v>84778.571428571435</v>
      </c>
      <c r="AR44" s="260">
        <v>94952.000000000015</v>
      </c>
      <c r="AS44" s="260">
        <v>0</v>
      </c>
      <c r="AT44" s="260">
        <f t="shared" si="175"/>
        <v>0</v>
      </c>
      <c r="AU44" s="260">
        <f t="shared" si="81"/>
        <v>0</v>
      </c>
      <c r="AV44" s="404"/>
      <c r="AW44" s="404"/>
      <c r="AX44" s="404"/>
      <c r="AY44" s="404">
        <v>0</v>
      </c>
      <c r="AZ44" s="404">
        <v>0</v>
      </c>
      <c r="BA44" s="404">
        <f t="shared" si="117"/>
        <v>0</v>
      </c>
      <c r="BB44" s="404"/>
      <c r="BC44" s="404"/>
      <c r="BD44" s="404"/>
      <c r="BE44" s="404">
        <v>0</v>
      </c>
      <c r="BF44" s="404">
        <v>0</v>
      </c>
      <c r="BG44" s="404">
        <f t="shared" si="83"/>
        <v>0</v>
      </c>
      <c r="BH44" s="404"/>
      <c r="BI44" s="404"/>
      <c r="BJ44" s="404"/>
      <c r="BK44" s="404">
        <v>0</v>
      </c>
      <c r="BL44" s="404">
        <v>0</v>
      </c>
      <c r="BM44" s="404">
        <f t="shared" si="84"/>
        <v>0</v>
      </c>
      <c r="BN44" s="404"/>
      <c r="BO44" s="404"/>
      <c r="BP44" s="404"/>
      <c r="BQ44" s="404">
        <v>0</v>
      </c>
      <c r="BR44" s="404">
        <v>0</v>
      </c>
      <c r="BS44" s="404">
        <f t="shared" si="85"/>
        <v>0</v>
      </c>
      <c r="BT44" s="260">
        <v>84778.571428571435</v>
      </c>
      <c r="BU44" s="260">
        <v>94952.000000000015</v>
      </c>
      <c r="BV44" s="260">
        <v>0</v>
      </c>
      <c r="BW44" s="1435">
        <v>0</v>
      </c>
      <c r="BX44" s="190" t="s">
        <v>48</v>
      </c>
      <c r="BY44" s="64">
        <v>2013</v>
      </c>
      <c r="BZ44" s="325" t="s">
        <v>1104</v>
      </c>
      <c r="CA44" s="529">
        <f t="shared" si="86"/>
        <v>0</v>
      </c>
      <c r="CB44" s="154"/>
      <c r="CC44" s="82"/>
      <c r="CD44" s="191"/>
      <c r="CE44" s="26">
        <f t="shared" si="87"/>
        <v>0</v>
      </c>
      <c r="CF44" s="27">
        <f t="shared" si="88"/>
        <v>0</v>
      </c>
      <c r="CG44" s="738">
        <f t="shared" si="89"/>
        <v>0</v>
      </c>
      <c r="CH44" s="164" t="s">
        <v>805</v>
      </c>
      <c r="CI44" s="165"/>
      <c r="CJ44" s="192" t="s">
        <v>41</v>
      </c>
      <c r="CK44" s="175" t="s">
        <v>373</v>
      </c>
      <c r="CL44" s="175" t="s">
        <v>2659</v>
      </c>
      <c r="CM44" s="178" t="s">
        <v>2235</v>
      </c>
      <c r="CN44" s="175" t="s">
        <v>375</v>
      </c>
      <c r="CO44" s="77" t="s">
        <v>87</v>
      </c>
      <c r="CP44" s="76" t="s">
        <v>91</v>
      </c>
      <c r="CQ44" s="175" t="s">
        <v>79</v>
      </c>
      <c r="CR44" s="463">
        <v>23</v>
      </c>
      <c r="CS44" s="463">
        <v>10</v>
      </c>
      <c r="CT44" s="463">
        <v>20</v>
      </c>
      <c r="CU44" s="463">
        <v>10</v>
      </c>
      <c r="CV44" s="463">
        <v>25</v>
      </c>
      <c r="CW44" s="463"/>
      <c r="CX44" s="463"/>
      <c r="CY44" s="463"/>
      <c r="CZ44" s="463">
        <f t="shared" si="90"/>
        <v>88</v>
      </c>
      <c r="DA44" s="463">
        <v>93052.96</v>
      </c>
      <c r="DB44" s="463">
        <f>CR44*DA44</f>
        <v>2140218.08</v>
      </c>
      <c r="DC44" s="464">
        <f>CS44*DA44</f>
        <v>930529.60000000009</v>
      </c>
      <c r="DD44" s="464">
        <f t="shared" si="167"/>
        <v>1861059.2000000002</v>
      </c>
      <c r="DE44" s="464">
        <f>CU44*DA44</f>
        <v>930529.60000000009</v>
      </c>
      <c r="DF44" s="464">
        <f>CV44*DA44</f>
        <v>2326324</v>
      </c>
      <c r="DG44" s="464"/>
      <c r="DH44" s="464"/>
      <c r="DI44" s="464"/>
      <c r="DJ44" s="464"/>
      <c r="DK44" s="463">
        <f>CZ44*DA44</f>
        <v>8188660.4800000004</v>
      </c>
      <c r="DL44" s="655"/>
      <c r="DM44" s="782">
        <f>DB44</f>
        <v>2140218.08</v>
      </c>
      <c r="DN44" s="655">
        <f t="shared" ref="DN44" si="298">DM44/1.12</f>
        <v>1910909</v>
      </c>
      <c r="DO44" s="820">
        <f>DC44</f>
        <v>930529.60000000009</v>
      </c>
      <c r="DP44" s="655">
        <f t="shared" si="216"/>
        <v>830830</v>
      </c>
      <c r="DQ44" s="1050">
        <f t="shared" si="169"/>
        <v>1861059.2000000002</v>
      </c>
      <c r="DR44" s="655">
        <f t="shared" si="170"/>
        <v>1661660</v>
      </c>
      <c r="DS44" s="782">
        <f t="shared" si="217"/>
        <v>930529.60000000009</v>
      </c>
      <c r="DT44" s="655">
        <f t="shared" si="218"/>
        <v>830830</v>
      </c>
      <c r="DU44" s="782">
        <f t="shared" si="219"/>
        <v>2326324</v>
      </c>
      <c r="DV44" s="465">
        <f t="shared" si="220"/>
        <v>2077074.9999999998</v>
      </c>
      <c r="DW44" s="745"/>
      <c r="DX44" s="655"/>
      <c r="DY44" s="954"/>
      <c r="DZ44" s="655"/>
      <c r="EA44" s="782">
        <f t="shared" si="93"/>
        <v>0</v>
      </c>
      <c r="EB44" s="465">
        <f t="shared" si="94"/>
        <v>0</v>
      </c>
      <c r="EC44" s="745"/>
      <c r="ED44" s="463"/>
      <c r="EE44" s="944">
        <f>DK44</f>
        <v>8188660.4800000004</v>
      </c>
      <c r="EF44" s="655">
        <f t="shared" ref="EF44" si="299">EE44/1.12</f>
        <v>7311304</v>
      </c>
      <c r="EG44" s="461">
        <f t="shared" si="96"/>
        <v>-1910909</v>
      </c>
      <c r="EH44" s="257">
        <f t="shared" si="97"/>
        <v>-2140218.08</v>
      </c>
      <c r="EI44" s="460">
        <f t="shared" si="98"/>
        <v>-830830</v>
      </c>
      <c r="EJ44" s="538">
        <f t="shared" si="99"/>
        <v>-930529.60000000009</v>
      </c>
      <c r="EK44" s="677">
        <f t="shared" si="100"/>
        <v>-1661660</v>
      </c>
      <c r="EL44" s="257">
        <f t="shared" si="101"/>
        <v>-1861059.2000000002</v>
      </c>
      <c r="EM44" s="649">
        <f t="shared" si="102"/>
        <v>-830830</v>
      </c>
      <c r="EN44" s="538">
        <f t="shared" si="103"/>
        <v>-930529.60000000009</v>
      </c>
      <c r="EO44" s="677">
        <f t="shared" si="104"/>
        <v>-2077074.9999999998</v>
      </c>
      <c r="EP44" s="257">
        <f t="shared" si="105"/>
        <v>-2326324</v>
      </c>
      <c r="EQ44" s="649">
        <f t="shared" si="106"/>
        <v>0</v>
      </c>
      <c r="ER44" s="538">
        <f t="shared" si="107"/>
        <v>0</v>
      </c>
      <c r="ES44" s="677">
        <f t="shared" si="108"/>
        <v>0</v>
      </c>
      <c r="ET44" s="538">
        <f t="shared" si="109"/>
        <v>0</v>
      </c>
      <c r="EU44" s="462">
        <f t="shared" si="110"/>
        <v>0</v>
      </c>
      <c r="EV44" s="263">
        <f t="shared" si="111"/>
        <v>0</v>
      </c>
      <c r="EW44" s="462">
        <f t="shared" si="112"/>
        <v>0</v>
      </c>
      <c r="EX44" s="263">
        <f t="shared" si="113"/>
        <v>0</v>
      </c>
      <c r="EY44" s="472">
        <f t="shared" si="114"/>
        <v>-7311304</v>
      </c>
      <c r="EZ44" s="263">
        <f t="shared" si="115"/>
        <v>-8188660.4800000004</v>
      </c>
      <c r="FA44" s="313"/>
    </row>
    <row r="45" spans="1:158" s="183" customFormat="1" ht="18" hidden="1" customHeight="1" outlineLevel="1" x14ac:dyDescent="0.2">
      <c r="A45" s="188" t="s">
        <v>891</v>
      </c>
      <c r="B45" s="76" t="s">
        <v>21</v>
      </c>
      <c r="C45" s="77" t="s">
        <v>86</v>
      </c>
      <c r="D45" s="77" t="s">
        <v>667</v>
      </c>
      <c r="E45" s="76" t="s">
        <v>668</v>
      </c>
      <c r="F45" s="76" t="s">
        <v>91</v>
      </c>
      <c r="G45" s="76" t="s">
        <v>41</v>
      </c>
      <c r="H45" s="189">
        <v>0.3</v>
      </c>
      <c r="I45" s="76" t="s">
        <v>969</v>
      </c>
      <c r="J45" s="80" t="s">
        <v>496</v>
      </c>
      <c r="K45" s="81" t="s">
        <v>152</v>
      </c>
      <c r="L45" s="76" t="s">
        <v>46</v>
      </c>
      <c r="M45" s="10" t="s">
        <v>79</v>
      </c>
      <c r="N45" s="82"/>
      <c r="O45" s="82"/>
      <c r="P45" s="82"/>
      <c r="Q45" s="245"/>
      <c r="R45" s="260">
        <v>76</v>
      </c>
      <c r="S45" s="260">
        <v>83083</v>
      </c>
      <c r="T45" s="260">
        <v>93052.96</v>
      </c>
      <c r="U45" s="260">
        <v>0</v>
      </c>
      <c r="V45" s="261">
        <v>0</v>
      </c>
      <c r="W45" s="261">
        <f t="shared" si="78"/>
        <v>0</v>
      </c>
      <c r="X45" s="399">
        <v>50</v>
      </c>
      <c r="Y45" s="399">
        <v>83083</v>
      </c>
      <c r="Z45" s="399">
        <v>93052.96</v>
      </c>
      <c r="AA45" s="399">
        <v>0</v>
      </c>
      <c r="AB45" s="399">
        <v>0</v>
      </c>
      <c r="AC45" s="399">
        <f t="shared" si="79"/>
        <v>0</v>
      </c>
      <c r="AD45" s="260">
        <v>70</v>
      </c>
      <c r="AE45" s="260">
        <v>83083</v>
      </c>
      <c r="AF45" s="260">
        <v>93052.96</v>
      </c>
      <c r="AG45" s="260">
        <v>0</v>
      </c>
      <c r="AH45" s="260">
        <v>0</v>
      </c>
      <c r="AI45" s="260">
        <v>0</v>
      </c>
      <c r="AJ45" s="260">
        <v>50</v>
      </c>
      <c r="AK45" s="260">
        <v>83083</v>
      </c>
      <c r="AL45" s="260">
        <v>93052.96</v>
      </c>
      <c r="AM45" s="260">
        <v>0</v>
      </c>
      <c r="AN45" s="260">
        <v>0</v>
      </c>
      <c r="AO45" s="396">
        <f t="shared" si="12"/>
        <v>0</v>
      </c>
      <c r="AP45" s="260">
        <v>50</v>
      </c>
      <c r="AQ45" s="260">
        <v>83083</v>
      </c>
      <c r="AR45" s="260">
        <v>93052.96</v>
      </c>
      <c r="AS45" s="260">
        <v>0</v>
      </c>
      <c r="AT45" s="260">
        <f t="shared" si="175"/>
        <v>0</v>
      </c>
      <c r="AU45" s="260">
        <f t="shared" si="81"/>
        <v>0</v>
      </c>
      <c r="AV45" s="404"/>
      <c r="AW45" s="404"/>
      <c r="AX45" s="404"/>
      <c r="AY45" s="404">
        <v>0</v>
      </c>
      <c r="AZ45" s="404">
        <v>0</v>
      </c>
      <c r="BA45" s="404">
        <f t="shared" si="117"/>
        <v>0</v>
      </c>
      <c r="BB45" s="404"/>
      <c r="BC45" s="404"/>
      <c r="BD45" s="404"/>
      <c r="BE45" s="404">
        <v>0</v>
      </c>
      <c r="BF45" s="404">
        <v>0</v>
      </c>
      <c r="BG45" s="404">
        <f t="shared" si="83"/>
        <v>0</v>
      </c>
      <c r="BH45" s="404"/>
      <c r="BI45" s="404"/>
      <c r="BJ45" s="404"/>
      <c r="BK45" s="404">
        <v>0</v>
      </c>
      <c r="BL45" s="404">
        <v>0</v>
      </c>
      <c r="BM45" s="404">
        <f t="shared" si="84"/>
        <v>0</v>
      </c>
      <c r="BN45" s="404"/>
      <c r="BO45" s="404"/>
      <c r="BP45" s="404"/>
      <c r="BQ45" s="404">
        <v>0</v>
      </c>
      <c r="BR45" s="404">
        <v>0</v>
      </c>
      <c r="BS45" s="404">
        <f t="shared" si="85"/>
        <v>0</v>
      </c>
      <c r="BT45" s="260">
        <v>83083</v>
      </c>
      <c r="BU45" s="260">
        <v>93052.96</v>
      </c>
      <c r="BV45" s="256">
        <v>0</v>
      </c>
      <c r="BW45" s="1435">
        <f t="shared" ref="BW45" si="300">BV45*1.12</f>
        <v>0</v>
      </c>
      <c r="BX45" s="190"/>
      <c r="BY45" s="64">
        <v>2013</v>
      </c>
      <c r="BZ45" s="325" t="s">
        <v>1047</v>
      </c>
      <c r="CA45" s="529">
        <f t="shared" si="86"/>
        <v>0</v>
      </c>
      <c r="CB45" s="154"/>
      <c r="CC45" s="82"/>
      <c r="CD45" s="191"/>
      <c r="CE45" s="26">
        <f t="shared" si="87"/>
        <v>0</v>
      </c>
      <c r="CF45" s="27">
        <f t="shared" si="88"/>
        <v>0</v>
      </c>
      <c r="CG45" s="738">
        <f t="shared" si="89"/>
        <v>0</v>
      </c>
      <c r="CH45" s="164" t="s">
        <v>955</v>
      </c>
      <c r="CI45" s="165"/>
      <c r="CJ45" s="192"/>
      <c r="CK45" s="175"/>
      <c r="CL45" s="175"/>
      <c r="CM45" s="178"/>
      <c r="CN45" s="175"/>
      <c r="CO45" s="77"/>
      <c r="CP45" s="76"/>
      <c r="CQ45" s="175"/>
      <c r="CR45" s="463"/>
      <c r="CS45" s="463"/>
      <c r="CT45" s="463"/>
      <c r="CU45" s="463"/>
      <c r="CV45" s="463"/>
      <c r="CW45" s="463"/>
      <c r="CX45" s="463"/>
      <c r="CY45" s="463"/>
      <c r="CZ45" s="463"/>
      <c r="DA45" s="463"/>
      <c r="DB45" s="463"/>
      <c r="DC45" s="463"/>
      <c r="DD45" s="464"/>
      <c r="DE45" s="464"/>
      <c r="DF45" s="464"/>
      <c r="DG45" s="464"/>
      <c r="DH45" s="464"/>
      <c r="DI45" s="464"/>
      <c r="DJ45" s="464"/>
      <c r="DK45" s="463"/>
      <c r="DL45" s="655"/>
      <c r="DM45" s="782"/>
      <c r="DN45" s="655"/>
      <c r="DO45" s="821"/>
      <c r="DP45" s="655"/>
      <c r="DQ45" s="1050"/>
      <c r="DR45" s="655"/>
      <c r="DS45" s="782"/>
      <c r="DT45" s="655"/>
      <c r="DU45" s="782"/>
      <c r="DV45" s="465"/>
      <c r="DW45" s="745"/>
      <c r="DX45" s="655"/>
      <c r="DY45" s="954"/>
      <c r="DZ45" s="655"/>
      <c r="EA45" s="782">
        <f t="shared" si="93"/>
        <v>0</v>
      </c>
      <c r="EB45" s="465">
        <f t="shared" si="94"/>
        <v>0</v>
      </c>
      <c r="EC45" s="745"/>
      <c r="ED45" s="463"/>
      <c r="EE45" s="944"/>
      <c r="EF45" s="655"/>
      <c r="EG45" s="461">
        <f t="shared" si="96"/>
        <v>0</v>
      </c>
      <c r="EH45" s="257">
        <f t="shared" si="97"/>
        <v>0</v>
      </c>
      <c r="EI45" s="460">
        <f t="shared" si="98"/>
        <v>0</v>
      </c>
      <c r="EJ45" s="538">
        <f t="shared" si="99"/>
        <v>0</v>
      </c>
      <c r="EK45" s="677">
        <f t="shared" si="100"/>
        <v>0</v>
      </c>
      <c r="EL45" s="257">
        <f t="shared" si="101"/>
        <v>0</v>
      </c>
      <c r="EM45" s="649">
        <f t="shared" si="102"/>
        <v>0</v>
      </c>
      <c r="EN45" s="538">
        <f t="shared" si="103"/>
        <v>0</v>
      </c>
      <c r="EO45" s="677">
        <f t="shared" si="104"/>
        <v>0</v>
      </c>
      <c r="EP45" s="257">
        <f t="shared" si="105"/>
        <v>0</v>
      </c>
      <c r="EQ45" s="649">
        <f t="shared" si="106"/>
        <v>0</v>
      </c>
      <c r="ER45" s="538">
        <f t="shared" si="107"/>
        <v>0</v>
      </c>
      <c r="ES45" s="677">
        <f t="shared" si="108"/>
        <v>0</v>
      </c>
      <c r="ET45" s="538">
        <f t="shared" si="109"/>
        <v>0</v>
      </c>
      <c r="EU45" s="462">
        <f t="shared" si="110"/>
        <v>0</v>
      </c>
      <c r="EV45" s="263">
        <f t="shared" si="111"/>
        <v>0</v>
      </c>
      <c r="EW45" s="462">
        <f t="shared" si="112"/>
        <v>0</v>
      </c>
      <c r="EX45" s="263">
        <f t="shared" si="113"/>
        <v>0</v>
      </c>
      <c r="EY45" s="472">
        <f t="shared" si="114"/>
        <v>0</v>
      </c>
      <c r="EZ45" s="263">
        <f t="shared" si="115"/>
        <v>0</v>
      </c>
      <c r="FA45" s="313">
        <v>41603</v>
      </c>
      <c r="FB45" s="183" t="s">
        <v>421</v>
      </c>
    </row>
    <row r="46" spans="1:158" s="183" customFormat="1" ht="18" hidden="1" customHeight="1" outlineLevel="1" x14ac:dyDescent="0.2">
      <c r="A46" s="188" t="s">
        <v>2710</v>
      </c>
      <c r="B46" s="76" t="s">
        <v>21</v>
      </c>
      <c r="C46" s="77" t="s">
        <v>86</v>
      </c>
      <c r="D46" s="77" t="s">
        <v>667</v>
      </c>
      <c r="E46" s="76" t="s">
        <v>668</v>
      </c>
      <c r="F46" s="76" t="s">
        <v>91</v>
      </c>
      <c r="G46" s="76" t="s">
        <v>41</v>
      </c>
      <c r="H46" s="189">
        <v>0.3</v>
      </c>
      <c r="I46" s="76" t="s">
        <v>969</v>
      </c>
      <c r="J46" s="80" t="s">
        <v>496</v>
      </c>
      <c r="K46" s="81" t="s">
        <v>152</v>
      </c>
      <c r="L46" s="76" t="s">
        <v>46</v>
      </c>
      <c r="M46" s="10" t="s">
        <v>79</v>
      </c>
      <c r="N46" s="82"/>
      <c r="O46" s="82"/>
      <c r="P46" s="82"/>
      <c r="Q46" s="245"/>
      <c r="R46" s="260">
        <v>76</v>
      </c>
      <c r="S46" s="260">
        <v>83083</v>
      </c>
      <c r="T46" s="260">
        <v>93052.96</v>
      </c>
      <c r="U46" s="260">
        <f t="shared" ref="U46" si="301">R46*S46</f>
        <v>6314308</v>
      </c>
      <c r="V46" s="261">
        <f t="shared" ref="V46" si="302">R46*T46</f>
        <v>7072024.9600000009</v>
      </c>
      <c r="W46" s="261">
        <f t="shared" ref="W46" si="303">V46*H46</f>
        <v>2121607.4880000004</v>
      </c>
      <c r="X46" s="399">
        <v>50</v>
      </c>
      <c r="Y46" s="399">
        <v>83083</v>
      </c>
      <c r="Z46" s="399">
        <v>93052.96</v>
      </c>
      <c r="AA46" s="399">
        <f t="shared" ref="AA46" si="304">X46*Y46</f>
        <v>4154150</v>
      </c>
      <c r="AB46" s="399">
        <f t="shared" ref="AB46" si="305">X46*Z46</f>
        <v>4652648</v>
      </c>
      <c r="AC46" s="399">
        <f t="shared" ref="AC46" si="306">AB46*H46</f>
        <v>1395794.4</v>
      </c>
      <c r="AD46" s="260">
        <v>70</v>
      </c>
      <c r="AE46" s="260">
        <v>83083</v>
      </c>
      <c r="AF46" s="260">
        <v>93052.96</v>
      </c>
      <c r="AG46" s="260">
        <f>AD46*AE46</f>
        <v>5815810</v>
      </c>
      <c r="AH46" s="260">
        <f>AD46*AF46</f>
        <v>6513707.2000000002</v>
      </c>
      <c r="AI46" s="260">
        <f t="shared" ref="AI46" si="307">AH46*H46</f>
        <v>1954112.16</v>
      </c>
      <c r="AJ46" s="260">
        <v>50</v>
      </c>
      <c r="AK46" s="260">
        <v>83083</v>
      </c>
      <c r="AL46" s="260">
        <v>93052.96</v>
      </c>
      <c r="AM46" s="260">
        <f t="shared" ref="AM46" si="308">AJ46*AK46</f>
        <v>4154150</v>
      </c>
      <c r="AN46" s="260">
        <f t="shared" ref="AN46" si="309">AJ46*AL46</f>
        <v>4652648</v>
      </c>
      <c r="AO46" s="396">
        <f t="shared" ref="AO46" si="310">AN46*H46</f>
        <v>1395794.4</v>
      </c>
      <c r="AP46" s="260">
        <v>25</v>
      </c>
      <c r="AQ46" s="260">
        <v>83083</v>
      </c>
      <c r="AR46" s="260">
        <v>93052.96</v>
      </c>
      <c r="AS46" s="260">
        <f t="shared" ref="AS46" si="311">AP46*AQ46</f>
        <v>2077075</v>
      </c>
      <c r="AT46" s="260">
        <f t="shared" ref="AT46" si="312">AS46*1.12</f>
        <v>2326324</v>
      </c>
      <c r="AU46" s="260">
        <f t="shared" ref="AU46" si="313">AT46*H46</f>
        <v>697897.2</v>
      </c>
      <c r="AV46" s="404"/>
      <c r="AW46" s="404"/>
      <c r="AX46" s="404"/>
      <c r="AY46" s="404">
        <v>0</v>
      </c>
      <c r="AZ46" s="404">
        <v>0</v>
      </c>
      <c r="BA46" s="404">
        <f t="shared" ref="BA46" si="314">AZ46*H46</f>
        <v>0</v>
      </c>
      <c r="BB46" s="404"/>
      <c r="BC46" s="404"/>
      <c r="BD46" s="404"/>
      <c r="BE46" s="404">
        <v>0</v>
      </c>
      <c r="BF46" s="404">
        <v>0</v>
      </c>
      <c r="BG46" s="404">
        <f t="shared" ref="BG46" si="315">BF46*H46</f>
        <v>0</v>
      </c>
      <c r="BH46" s="404"/>
      <c r="BI46" s="404"/>
      <c r="BJ46" s="404"/>
      <c r="BK46" s="404">
        <v>0</v>
      </c>
      <c r="BL46" s="404">
        <v>0</v>
      </c>
      <c r="BM46" s="404">
        <f t="shared" ref="BM46" si="316">BL46*N46</f>
        <v>0</v>
      </c>
      <c r="BN46" s="404"/>
      <c r="BO46" s="404"/>
      <c r="BP46" s="404"/>
      <c r="BQ46" s="404">
        <v>0</v>
      </c>
      <c r="BR46" s="404">
        <v>0</v>
      </c>
      <c r="BS46" s="404">
        <f t="shared" ref="BS46" si="317">BR46*T46</f>
        <v>0</v>
      </c>
      <c r="BT46" s="260">
        <v>83083</v>
      </c>
      <c r="BU46" s="260">
        <v>93052.96</v>
      </c>
      <c r="BV46" s="256">
        <f>SUM(N46+O46+P46+Q46+R46+X46+AD46+AJ46+AP46+AV46+BB46+BH46)*BT46</f>
        <v>22515493</v>
      </c>
      <c r="BW46" s="260">
        <f t="shared" ref="BW46" si="318">BV46*1.12</f>
        <v>25217352.160000004</v>
      </c>
      <c r="BX46" s="190"/>
      <c r="BY46" s="64" t="s">
        <v>2653</v>
      </c>
      <c r="CA46" s="529">
        <f t="shared" ref="CA46" si="319">BW46*H46</f>
        <v>7565205.648000001</v>
      </c>
      <c r="CB46" s="154"/>
      <c r="CC46" s="82"/>
      <c r="CD46" s="191"/>
      <c r="CE46" s="26">
        <f t="shared" ref="CE46" si="320">BV46-CB46</f>
        <v>22515493</v>
      </c>
      <c r="CF46" s="27">
        <f t="shared" ref="CF46" si="321">BW46-CC46</f>
        <v>25217352.160000004</v>
      </c>
      <c r="CG46" s="738">
        <f t="shared" ref="CG46" si="322">CA46-CC46</f>
        <v>7565205.648000001</v>
      </c>
      <c r="CH46" s="164" t="s">
        <v>955</v>
      </c>
      <c r="CI46" s="165"/>
      <c r="CJ46" s="192"/>
      <c r="CK46" s="175"/>
      <c r="CL46" s="175"/>
      <c r="CM46" s="178"/>
      <c r="CN46" s="175"/>
      <c r="CO46" s="77"/>
      <c r="CP46" s="76"/>
      <c r="CQ46" s="175"/>
      <c r="CR46" s="463"/>
      <c r="CS46" s="463"/>
      <c r="CT46" s="463"/>
      <c r="CU46" s="463"/>
      <c r="CV46" s="463"/>
      <c r="CW46" s="463"/>
      <c r="CX46" s="463"/>
      <c r="CY46" s="463"/>
      <c r="CZ46" s="463"/>
      <c r="DA46" s="463"/>
      <c r="DB46" s="463"/>
      <c r="DC46" s="463"/>
      <c r="DD46" s="464"/>
      <c r="DE46" s="464"/>
      <c r="DF46" s="464"/>
      <c r="DG46" s="464"/>
      <c r="DH46" s="464"/>
      <c r="DI46" s="464"/>
      <c r="DJ46" s="464"/>
      <c r="DK46" s="463"/>
      <c r="DL46" s="655"/>
      <c r="DM46" s="782"/>
      <c r="DN46" s="655"/>
      <c r="DO46" s="821"/>
      <c r="DP46" s="655"/>
      <c r="DQ46" s="1050"/>
      <c r="DR46" s="655"/>
      <c r="DS46" s="782"/>
      <c r="DT46" s="655"/>
      <c r="DU46" s="782"/>
      <c r="DV46" s="465"/>
      <c r="DW46" s="745"/>
      <c r="DX46" s="655"/>
      <c r="DY46" s="954"/>
      <c r="DZ46" s="655"/>
      <c r="EA46" s="782">
        <f t="shared" ref="EA46" si="323">DI46</f>
        <v>0</v>
      </c>
      <c r="EB46" s="465">
        <f t="shared" ref="EB46" si="324">EA46/1.12</f>
        <v>0</v>
      </c>
      <c r="EC46" s="745"/>
      <c r="ED46" s="463"/>
      <c r="EE46" s="944"/>
      <c r="EF46" s="655"/>
      <c r="EG46" s="461">
        <f t="shared" ref="EG46" si="325">U46-DN46</f>
        <v>6314308</v>
      </c>
      <c r="EH46" s="257">
        <f t="shared" ref="EH46" si="326">V46-DM46</f>
        <v>7072024.9600000009</v>
      </c>
      <c r="EI46" s="460">
        <f t="shared" ref="EI46" si="327">AA46-DP46</f>
        <v>4154150</v>
      </c>
      <c r="EJ46" s="538">
        <f t="shared" ref="EJ46" si="328">AB46-DO46</f>
        <v>4652648</v>
      </c>
      <c r="EK46" s="677">
        <f t="shared" ref="EK46" si="329">AG46-DR46</f>
        <v>5815810</v>
      </c>
      <c r="EL46" s="257">
        <f t="shared" ref="EL46" si="330">AH46-DQ46</f>
        <v>6513707.2000000002</v>
      </c>
      <c r="EM46" s="649">
        <f t="shared" ref="EM46" si="331">AM46-DT46</f>
        <v>4154150</v>
      </c>
      <c r="EN46" s="538">
        <f t="shared" ref="EN46" si="332">AN46-DS46</f>
        <v>4652648</v>
      </c>
      <c r="EO46" s="677">
        <f t="shared" ref="EO46" si="333">AS46-DV46</f>
        <v>2077075</v>
      </c>
      <c r="EP46" s="257">
        <f t="shared" ref="EP46" si="334">AT46-DU46</f>
        <v>2326324</v>
      </c>
      <c r="EQ46" s="649">
        <f t="shared" ref="EQ46" si="335">AY46-DX46</f>
        <v>0</v>
      </c>
      <c r="ER46" s="538">
        <f t="shared" ref="ER46" si="336">AZ46-DW46</f>
        <v>0</v>
      </c>
      <c r="ES46" s="677">
        <f t="shared" ref="ES46" si="337">BE46-DZ46</f>
        <v>0</v>
      </c>
      <c r="ET46" s="538">
        <f t="shared" ref="ET46" si="338">BF46-DY46</f>
        <v>0</v>
      </c>
      <c r="EU46" s="462">
        <f t="shared" ref="EU46" si="339">BK46-EB46</f>
        <v>0</v>
      </c>
      <c r="EV46" s="263">
        <f t="shared" ref="EV46" si="340">BL46-EA46</f>
        <v>0</v>
      </c>
      <c r="EW46" s="462">
        <f t="shared" ref="EW46" si="341">BM46-ED46</f>
        <v>0</v>
      </c>
      <c r="EX46" s="263">
        <f t="shared" ref="EX46" si="342">BN46-EC46</f>
        <v>0</v>
      </c>
      <c r="EY46" s="472">
        <f t="shared" ref="EY46" si="343">BV46-EF46</f>
        <v>22515493</v>
      </c>
      <c r="EZ46" s="263">
        <f t="shared" ref="EZ46" si="344">BW46-EE46</f>
        <v>25217352.160000004</v>
      </c>
      <c r="FA46" s="313">
        <v>42807</v>
      </c>
      <c r="FB46" s="183" t="s">
        <v>421</v>
      </c>
    </row>
    <row r="47" spans="1:158" s="183" customFormat="1" ht="18" hidden="1" customHeight="1" outlineLevel="1" x14ac:dyDescent="0.2">
      <c r="A47" s="188" t="s">
        <v>230</v>
      </c>
      <c r="B47" s="76" t="s">
        <v>21</v>
      </c>
      <c r="C47" s="77" t="s">
        <v>86</v>
      </c>
      <c r="D47" s="77" t="s">
        <v>87</v>
      </c>
      <c r="E47" s="76" t="s">
        <v>92</v>
      </c>
      <c r="F47" s="76"/>
      <c r="G47" s="76" t="s">
        <v>41</v>
      </c>
      <c r="H47" s="189">
        <v>0.3</v>
      </c>
      <c r="I47" s="76" t="s">
        <v>969</v>
      </c>
      <c r="J47" s="80" t="s">
        <v>45</v>
      </c>
      <c r="K47" s="81" t="s">
        <v>152</v>
      </c>
      <c r="L47" s="76" t="s">
        <v>46</v>
      </c>
      <c r="M47" s="10" t="s">
        <v>79</v>
      </c>
      <c r="N47" s="82"/>
      <c r="O47" s="82"/>
      <c r="P47" s="82"/>
      <c r="Q47" s="245"/>
      <c r="R47" s="260">
        <v>40</v>
      </c>
      <c r="S47" s="260">
        <v>42997.321428571428</v>
      </c>
      <c r="T47" s="260">
        <v>48157</v>
      </c>
      <c r="U47" s="260">
        <v>0</v>
      </c>
      <c r="V47" s="261">
        <v>0</v>
      </c>
      <c r="W47" s="261">
        <f t="shared" si="78"/>
        <v>0</v>
      </c>
      <c r="X47" s="399">
        <v>50</v>
      </c>
      <c r="Y47" s="399">
        <v>42997.321428571428</v>
      </c>
      <c r="Z47" s="399">
        <v>48157</v>
      </c>
      <c r="AA47" s="399">
        <v>0</v>
      </c>
      <c r="AB47" s="399">
        <v>0</v>
      </c>
      <c r="AC47" s="399">
        <f t="shared" si="79"/>
        <v>0</v>
      </c>
      <c r="AD47" s="260">
        <v>40</v>
      </c>
      <c r="AE47" s="260">
        <v>42997.321428571428</v>
      </c>
      <c r="AF47" s="260">
        <v>48157</v>
      </c>
      <c r="AG47" s="260">
        <v>0</v>
      </c>
      <c r="AH47" s="260">
        <v>0</v>
      </c>
      <c r="AI47" s="260">
        <f t="shared" si="116"/>
        <v>0</v>
      </c>
      <c r="AJ47" s="260">
        <v>50</v>
      </c>
      <c r="AK47" s="260">
        <v>42997.321428571428</v>
      </c>
      <c r="AL47" s="260">
        <v>48157</v>
      </c>
      <c r="AM47" s="260">
        <v>0</v>
      </c>
      <c r="AN47" s="260">
        <v>0</v>
      </c>
      <c r="AO47" s="396">
        <f t="shared" si="12"/>
        <v>0</v>
      </c>
      <c r="AP47" s="260">
        <v>30</v>
      </c>
      <c r="AQ47" s="260">
        <v>42997.321428571428</v>
      </c>
      <c r="AR47" s="260">
        <v>48157</v>
      </c>
      <c r="AS47" s="260">
        <v>0</v>
      </c>
      <c r="AT47" s="260">
        <f t="shared" si="175"/>
        <v>0</v>
      </c>
      <c r="AU47" s="260">
        <f t="shared" si="81"/>
        <v>0</v>
      </c>
      <c r="AV47" s="404"/>
      <c r="AW47" s="404"/>
      <c r="AX47" s="404"/>
      <c r="AY47" s="404">
        <v>0</v>
      </c>
      <c r="AZ47" s="404">
        <v>0</v>
      </c>
      <c r="BA47" s="404">
        <f t="shared" si="117"/>
        <v>0</v>
      </c>
      <c r="BB47" s="404"/>
      <c r="BC47" s="404"/>
      <c r="BD47" s="404"/>
      <c r="BE47" s="404">
        <v>0</v>
      </c>
      <c r="BF47" s="404">
        <v>0</v>
      </c>
      <c r="BG47" s="404">
        <f t="shared" si="83"/>
        <v>0</v>
      </c>
      <c r="BH47" s="404"/>
      <c r="BI47" s="404"/>
      <c r="BJ47" s="404"/>
      <c r="BK47" s="404">
        <v>0</v>
      </c>
      <c r="BL47" s="404">
        <v>0</v>
      </c>
      <c r="BM47" s="404">
        <f t="shared" si="84"/>
        <v>0</v>
      </c>
      <c r="BN47" s="404"/>
      <c r="BO47" s="404"/>
      <c r="BP47" s="404"/>
      <c r="BQ47" s="404">
        <v>0</v>
      </c>
      <c r="BR47" s="404">
        <v>0</v>
      </c>
      <c r="BS47" s="404">
        <f t="shared" si="85"/>
        <v>0</v>
      </c>
      <c r="BT47" s="260">
        <v>42997.321428571428</v>
      </c>
      <c r="BU47" s="260">
        <v>48157</v>
      </c>
      <c r="BV47" s="260">
        <v>0</v>
      </c>
      <c r="BW47" s="1435">
        <v>0</v>
      </c>
      <c r="BX47" s="190" t="s">
        <v>48</v>
      </c>
      <c r="BY47" s="64">
        <v>2013</v>
      </c>
      <c r="BZ47" s="325"/>
      <c r="CA47" s="529">
        <f t="shared" si="86"/>
        <v>0</v>
      </c>
      <c r="CB47" s="154">
        <v>9029437.5</v>
      </c>
      <c r="CC47" s="82">
        <v>10112970</v>
      </c>
      <c r="CD47" s="191"/>
      <c r="CE47" s="26">
        <f t="shared" si="87"/>
        <v>-9029437.5</v>
      </c>
      <c r="CF47" s="27">
        <f t="shared" si="88"/>
        <v>-10112970</v>
      </c>
      <c r="CG47" s="738">
        <f t="shared" si="89"/>
        <v>-10112970</v>
      </c>
      <c r="CH47" s="164"/>
      <c r="CI47" s="165"/>
      <c r="CJ47" s="192" t="s">
        <v>25</v>
      </c>
      <c r="CK47" s="175" t="s">
        <v>373</v>
      </c>
      <c r="CL47" s="175" t="s">
        <v>2282</v>
      </c>
      <c r="CM47" s="178" t="s">
        <v>2287</v>
      </c>
      <c r="CN47" s="175" t="s">
        <v>474</v>
      </c>
      <c r="CO47" s="77" t="s">
        <v>87</v>
      </c>
      <c r="CP47" s="76" t="s">
        <v>92</v>
      </c>
      <c r="CQ47" s="175" t="s">
        <v>79</v>
      </c>
      <c r="CR47" s="463">
        <v>35</v>
      </c>
      <c r="CS47" s="463">
        <v>50</v>
      </c>
      <c r="CT47" s="463">
        <v>40</v>
      </c>
      <c r="CU47" s="463">
        <v>0</v>
      </c>
      <c r="CV47" s="463">
        <v>0</v>
      </c>
      <c r="CW47" s="463"/>
      <c r="CX47" s="463"/>
      <c r="CY47" s="463"/>
      <c r="CZ47" s="463">
        <f t="shared" si="90"/>
        <v>125</v>
      </c>
      <c r="DA47" s="463">
        <v>48156.639999999999</v>
      </c>
      <c r="DB47" s="463">
        <f t="shared" ref="DB47" si="345">CR47*DA47</f>
        <v>1685482.4</v>
      </c>
      <c r="DC47" s="463">
        <f>CS47*DA47</f>
        <v>2407832</v>
      </c>
      <c r="DD47" s="464">
        <f t="shared" si="167"/>
        <v>1926265.6</v>
      </c>
      <c r="DE47" s="464">
        <f>CU47*DA47</f>
        <v>0</v>
      </c>
      <c r="DF47" s="464">
        <f>CV47*DA47</f>
        <v>0</v>
      </c>
      <c r="DG47" s="464"/>
      <c r="DH47" s="464"/>
      <c r="DI47" s="464"/>
      <c r="DJ47" s="464"/>
      <c r="DK47" s="463">
        <f>CZ47*DA47</f>
        <v>6019580</v>
      </c>
      <c r="DL47" s="655"/>
      <c r="DM47" s="782">
        <f>DB47</f>
        <v>1685482.4</v>
      </c>
      <c r="DN47" s="655">
        <f t="shared" ref="DN47" si="346">DM47/1.12</f>
        <v>1504894.9999999998</v>
      </c>
      <c r="DO47" s="820">
        <f>DC47</f>
        <v>2407832</v>
      </c>
      <c r="DP47" s="655">
        <f t="shared" ref="DP47" si="347">DO47/1.12</f>
        <v>2149850</v>
      </c>
      <c r="DQ47" s="1050">
        <f t="shared" si="169"/>
        <v>1926265.6</v>
      </c>
      <c r="DR47" s="655">
        <f t="shared" si="170"/>
        <v>1719880</v>
      </c>
      <c r="DS47" s="782">
        <f>DE47</f>
        <v>0</v>
      </c>
      <c r="DT47" s="655">
        <f>DE47/1.12</f>
        <v>0</v>
      </c>
      <c r="DU47" s="782">
        <f>DF47</f>
        <v>0</v>
      </c>
      <c r="DV47" s="465">
        <f>DU47/1.12</f>
        <v>0</v>
      </c>
      <c r="DW47" s="745"/>
      <c r="DX47" s="655"/>
      <c r="DY47" s="954"/>
      <c r="DZ47" s="655"/>
      <c r="EA47" s="782">
        <f t="shared" si="93"/>
        <v>0</v>
      </c>
      <c r="EB47" s="465">
        <f t="shared" si="94"/>
        <v>0</v>
      </c>
      <c r="EC47" s="745"/>
      <c r="ED47" s="463"/>
      <c r="EE47" s="944">
        <f>DK47</f>
        <v>6019580</v>
      </c>
      <c r="EF47" s="655">
        <f t="shared" ref="EF47" si="348">EE47/1.12</f>
        <v>5374624.9999999991</v>
      </c>
      <c r="EG47" s="461">
        <f t="shared" si="96"/>
        <v>-1504894.9999999998</v>
      </c>
      <c r="EH47" s="257">
        <f t="shared" si="97"/>
        <v>-1685482.4</v>
      </c>
      <c r="EI47" s="460">
        <f t="shared" si="98"/>
        <v>-2149850</v>
      </c>
      <c r="EJ47" s="538">
        <f t="shared" si="99"/>
        <v>-2407832</v>
      </c>
      <c r="EK47" s="677">
        <f t="shared" si="100"/>
        <v>-1719880</v>
      </c>
      <c r="EL47" s="257">
        <f t="shared" si="101"/>
        <v>-1926265.6</v>
      </c>
      <c r="EM47" s="649">
        <f t="shared" si="102"/>
        <v>0</v>
      </c>
      <c r="EN47" s="538">
        <f t="shared" si="103"/>
        <v>0</v>
      </c>
      <c r="EO47" s="677">
        <f t="shared" si="104"/>
        <v>0</v>
      </c>
      <c r="EP47" s="257">
        <f t="shared" si="105"/>
        <v>0</v>
      </c>
      <c r="EQ47" s="649">
        <f t="shared" si="106"/>
        <v>0</v>
      </c>
      <c r="ER47" s="538">
        <f t="shared" si="107"/>
        <v>0</v>
      </c>
      <c r="ES47" s="677">
        <f t="shared" si="108"/>
        <v>0</v>
      </c>
      <c r="ET47" s="538">
        <f t="shared" si="109"/>
        <v>0</v>
      </c>
      <c r="EU47" s="462">
        <f t="shared" si="110"/>
        <v>0</v>
      </c>
      <c r="EV47" s="263">
        <f t="shared" si="111"/>
        <v>0</v>
      </c>
      <c r="EW47" s="462">
        <f t="shared" si="112"/>
        <v>0</v>
      </c>
      <c r="EX47" s="263">
        <f t="shared" si="113"/>
        <v>0</v>
      </c>
      <c r="EY47" s="472">
        <f t="shared" si="114"/>
        <v>-5374624.9999999991</v>
      </c>
      <c r="EZ47" s="263">
        <f t="shared" si="115"/>
        <v>-6019580</v>
      </c>
      <c r="FA47" s="313"/>
    </row>
    <row r="48" spans="1:158" s="183" customFormat="1" ht="18" hidden="1" customHeight="1" outlineLevel="1" x14ac:dyDescent="0.2">
      <c r="A48" s="188" t="s">
        <v>672</v>
      </c>
      <c r="B48" s="76" t="s">
        <v>21</v>
      </c>
      <c r="C48" s="77" t="s">
        <v>86</v>
      </c>
      <c r="D48" s="77" t="s">
        <v>667</v>
      </c>
      <c r="E48" s="76" t="s">
        <v>668</v>
      </c>
      <c r="F48" s="76" t="s">
        <v>92</v>
      </c>
      <c r="G48" s="76" t="s">
        <v>41</v>
      </c>
      <c r="H48" s="189">
        <v>0.3</v>
      </c>
      <c r="I48" s="76" t="s">
        <v>969</v>
      </c>
      <c r="J48" s="80" t="s">
        <v>496</v>
      </c>
      <c r="K48" s="81" t="s">
        <v>152</v>
      </c>
      <c r="L48" s="76" t="s">
        <v>46</v>
      </c>
      <c r="M48" s="10" t="s">
        <v>79</v>
      </c>
      <c r="N48" s="82"/>
      <c r="O48" s="82"/>
      <c r="P48" s="82"/>
      <c r="Q48" s="245"/>
      <c r="R48" s="260">
        <v>40</v>
      </c>
      <c r="S48" s="260">
        <v>42997.321428571428</v>
      </c>
      <c r="T48" s="260">
        <v>48157</v>
      </c>
      <c r="U48" s="260">
        <v>0</v>
      </c>
      <c r="V48" s="261">
        <v>0</v>
      </c>
      <c r="W48" s="261">
        <f t="shared" si="78"/>
        <v>0</v>
      </c>
      <c r="X48" s="399">
        <v>50</v>
      </c>
      <c r="Y48" s="399">
        <v>42997.321428571428</v>
      </c>
      <c r="Z48" s="399">
        <v>48157</v>
      </c>
      <c r="AA48" s="399">
        <v>0</v>
      </c>
      <c r="AB48" s="399">
        <v>0</v>
      </c>
      <c r="AC48" s="399">
        <f t="shared" si="79"/>
        <v>0</v>
      </c>
      <c r="AD48" s="260">
        <v>40</v>
      </c>
      <c r="AE48" s="260">
        <v>42997.321428571428</v>
      </c>
      <c r="AF48" s="260">
        <v>48157</v>
      </c>
      <c r="AG48" s="260">
        <v>0</v>
      </c>
      <c r="AH48" s="260">
        <v>0</v>
      </c>
      <c r="AI48" s="260">
        <f t="shared" si="116"/>
        <v>0</v>
      </c>
      <c r="AJ48" s="260">
        <v>50</v>
      </c>
      <c r="AK48" s="260">
        <v>42997.321428571428</v>
      </c>
      <c r="AL48" s="260">
        <v>48157</v>
      </c>
      <c r="AM48" s="260">
        <v>0</v>
      </c>
      <c r="AN48" s="260">
        <v>0</v>
      </c>
      <c r="AO48" s="396">
        <f t="shared" si="12"/>
        <v>0</v>
      </c>
      <c r="AP48" s="260">
        <v>30</v>
      </c>
      <c r="AQ48" s="260">
        <v>42997.321428571428</v>
      </c>
      <c r="AR48" s="260">
        <v>48157</v>
      </c>
      <c r="AS48" s="260">
        <v>0</v>
      </c>
      <c r="AT48" s="260">
        <f t="shared" si="175"/>
        <v>0</v>
      </c>
      <c r="AU48" s="260">
        <f t="shared" si="81"/>
        <v>0</v>
      </c>
      <c r="AV48" s="404"/>
      <c r="AW48" s="404"/>
      <c r="AX48" s="404"/>
      <c r="AY48" s="404">
        <v>0</v>
      </c>
      <c r="AZ48" s="404">
        <v>0</v>
      </c>
      <c r="BA48" s="404">
        <f t="shared" si="117"/>
        <v>0</v>
      </c>
      <c r="BB48" s="404"/>
      <c r="BC48" s="404"/>
      <c r="BD48" s="404"/>
      <c r="BE48" s="404">
        <v>0</v>
      </c>
      <c r="BF48" s="404">
        <v>0</v>
      </c>
      <c r="BG48" s="404">
        <f t="shared" si="83"/>
        <v>0</v>
      </c>
      <c r="BH48" s="404"/>
      <c r="BI48" s="404"/>
      <c r="BJ48" s="404"/>
      <c r="BK48" s="404">
        <v>0</v>
      </c>
      <c r="BL48" s="404">
        <v>0</v>
      </c>
      <c r="BM48" s="404">
        <f t="shared" si="84"/>
        <v>0</v>
      </c>
      <c r="BN48" s="404"/>
      <c r="BO48" s="404"/>
      <c r="BP48" s="404"/>
      <c r="BQ48" s="404">
        <v>0</v>
      </c>
      <c r="BR48" s="404">
        <v>0</v>
      </c>
      <c r="BS48" s="404">
        <f t="shared" si="85"/>
        <v>0</v>
      </c>
      <c r="BT48" s="260">
        <v>42997.321428571428</v>
      </c>
      <c r="BU48" s="260">
        <v>48157</v>
      </c>
      <c r="BV48" s="260">
        <v>0</v>
      </c>
      <c r="BW48" s="1435">
        <v>0</v>
      </c>
      <c r="BX48" s="190" t="s">
        <v>48</v>
      </c>
      <c r="BY48" s="64">
        <v>2013</v>
      </c>
      <c r="BZ48" s="325" t="s">
        <v>1103</v>
      </c>
      <c r="CA48" s="529">
        <f t="shared" si="86"/>
        <v>0</v>
      </c>
      <c r="CB48" s="154"/>
      <c r="CC48" s="82"/>
      <c r="CD48" s="191"/>
      <c r="CE48" s="26">
        <f t="shared" si="87"/>
        <v>0</v>
      </c>
      <c r="CF48" s="27">
        <f t="shared" si="88"/>
        <v>0</v>
      </c>
      <c r="CG48" s="738">
        <f t="shared" si="89"/>
        <v>0</v>
      </c>
      <c r="CH48" s="164" t="s">
        <v>805</v>
      </c>
      <c r="CI48" s="165"/>
      <c r="CJ48" s="192"/>
      <c r="CK48" s="175"/>
      <c r="CL48" s="175"/>
      <c r="CM48" s="178"/>
      <c r="CN48" s="175"/>
      <c r="CO48" s="77"/>
      <c r="CP48" s="76"/>
      <c r="CQ48" s="175"/>
      <c r="CR48" s="463"/>
      <c r="CS48" s="463"/>
      <c r="CT48" s="463"/>
      <c r="CU48" s="463"/>
      <c r="CV48" s="463"/>
      <c r="CW48" s="463"/>
      <c r="CX48" s="463"/>
      <c r="CY48" s="463"/>
      <c r="CZ48" s="463"/>
      <c r="DA48" s="463"/>
      <c r="DB48" s="463"/>
      <c r="DC48" s="463"/>
      <c r="DD48" s="464"/>
      <c r="DE48" s="464"/>
      <c r="DF48" s="464"/>
      <c r="DG48" s="464"/>
      <c r="DH48" s="464"/>
      <c r="DI48" s="464"/>
      <c r="DJ48" s="464"/>
      <c r="DK48" s="463"/>
      <c r="DL48" s="655"/>
      <c r="DM48" s="782"/>
      <c r="DN48" s="655"/>
      <c r="DO48" s="821"/>
      <c r="DP48" s="655"/>
      <c r="DQ48" s="1050"/>
      <c r="DR48" s="655"/>
      <c r="DS48" s="782"/>
      <c r="DT48" s="655"/>
      <c r="DU48" s="782"/>
      <c r="DV48" s="465"/>
      <c r="DW48" s="745"/>
      <c r="DX48" s="655"/>
      <c r="DY48" s="954"/>
      <c r="DZ48" s="655"/>
      <c r="EA48" s="782">
        <f t="shared" si="93"/>
        <v>0</v>
      </c>
      <c r="EB48" s="465">
        <f t="shared" si="94"/>
        <v>0</v>
      </c>
      <c r="EC48" s="745"/>
      <c r="ED48" s="463"/>
      <c r="EE48" s="944"/>
      <c r="EF48" s="655"/>
      <c r="EG48" s="461">
        <f t="shared" si="96"/>
        <v>0</v>
      </c>
      <c r="EH48" s="257">
        <f t="shared" si="97"/>
        <v>0</v>
      </c>
      <c r="EI48" s="460">
        <f t="shared" si="98"/>
        <v>0</v>
      </c>
      <c r="EJ48" s="538">
        <f t="shared" si="99"/>
        <v>0</v>
      </c>
      <c r="EK48" s="677">
        <f t="shared" si="100"/>
        <v>0</v>
      </c>
      <c r="EL48" s="257">
        <f t="shared" si="101"/>
        <v>0</v>
      </c>
      <c r="EM48" s="649">
        <f t="shared" si="102"/>
        <v>0</v>
      </c>
      <c r="EN48" s="538">
        <f t="shared" si="103"/>
        <v>0</v>
      </c>
      <c r="EO48" s="677">
        <f t="shared" si="104"/>
        <v>0</v>
      </c>
      <c r="EP48" s="257">
        <f t="shared" si="105"/>
        <v>0</v>
      </c>
      <c r="EQ48" s="649">
        <f t="shared" si="106"/>
        <v>0</v>
      </c>
      <c r="ER48" s="538">
        <f t="shared" si="107"/>
        <v>0</v>
      </c>
      <c r="ES48" s="677">
        <f t="shared" si="108"/>
        <v>0</v>
      </c>
      <c r="ET48" s="538">
        <f t="shared" si="109"/>
        <v>0</v>
      </c>
      <c r="EU48" s="462">
        <f t="shared" si="110"/>
        <v>0</v>
      </c>
      <c r="EV48" s="263">
        <f t="shared" si="111"/>
        <v>0</v>
      </c>
      <c r="EW48" s="462">
        <f t="shared" si="112"/>
        <v>0</v>
      </c>
      <c r="EX48" s="263">
        <f t="shared" si="113"/>
        <v>0</v>
      </c>
      <c r="EY48" s="472">
        <f t="shared" si="114"/>
        <v>0</v>
      </c>
      <c r="EZ48" s="263">
        <f t="shared" si="115"/>
        <v>0</v>
      </c>
      <c r="FA48" s="313"/>
    </row>
    <row r="49" spans="1:158" s="183" customFormat="1" ht="18" hidden="1" customHeight="1" outlineLevel="1" x14ac:dyDescent="0.2">
      <c r="A49" s="188" t="s">
        <v>893</v>
      </c>
      <c r="B49" s="76" t="s">
        <v>21</v>
      </c>
      <c r="C49" s="77" t="s">
        <v>86</v>
      </c>
      <c r="D49" s="77" t="s">
        <v>667</v>
      </c>
      <c r="E49" s="76" t="s">
        <v>668</v>
      </c>
      <c r="F49" s="76" t="s">
        <v>92</v>
      </c>
      <c r="G49" s="76" t="s">
        <v>41</v>
      </c>
      <c r="H49" s="189">
        <v>0.3</v>
      </c>
      <c r="I49" s="76" t="s">
        <v>969</v>
      </c>
      <c r="J49" s="80" t="s">
        <v>496</v>
      </c>
      <c r="K49" s="81" t="s">
        <v>152</v>
      </c>
      <c r="L49" s="76" t="s">
        <v>46</v>
      </c>
      <c r="M49" s="10" t="s">
        <v>79</v>
      </c>
      <c r="N49" s="82"/>
      <c r="O49" s="82"/>
      <c r="P49" s="82"/>
      <c r="Q49" s="245"/>
      <c r="R49" s="260">
        <v>35</v>
      </c>
      <c r="S49" s="260">
        <v>42996.999999999993</v>
      </c>
      <c r="T49" s="260">
        <v>48156.639999999999</v>
      </c>
      <c r="U49" s="260">
        <v>0</v>
      </c>
      <c r="V49" s="261">
        <v>0</v>
      </c>
      <c r="W49" s="261">
        <f t="shared" si="78"/>
        <v>0</v>
      </c>
      <c r="X49" s="399">
        <v>50</v>
      </c>
      <c r="Y49" s="399">
        <v>42996.999999999993</v>
      </c>
      <c r="Z49" s="399">
        <v>48156.639999999999</v>
      </c>
      <c r="AA49" s="399">
        <v>0</v>
      </c>
      <c r="AB49" s="399">
        <v>0</v>
      </c>
      <c r="AC49" s="399">
        <f t="shared" si="79"/>
        <v>0</v>
      </c>
      <c r="AD49" s="260">
        <v>40</v>
      </c>
      <c r="AE49" s="260">
        <v>42996.999999999993</v>
      </c>
      <c r="AF49" s="260">
        <v>48156.639999999999</v>
      </c>
      <c r="AG49" s="260">
        <v>0</v>
      </c>
      <c r="AH49" s="260">
        <v>0</v>
      </c>
      <c r="AI49" s="260">
        <f t="shared" si="116"/>
        <v>0</v>
      </c>
      <c r="AJ49" s="260">
        <v>50</v>
      </c>
      <c r="AK49" s="260">
        <v>42996.999999999993</v>
      </c>
      <c r="AL49" s="260">
        <v>48156.639999999999</v>
      </c>
      <c r="AM49" s="260">
        <v>0</v>
      </c>
      <c r="AN49" s="260">
        <v>0</v>
      </c>
      <c r="AO49" s="396">
        <f t="shared" si="12"/>
        <v>0</v>
      </c>
      <c r="AP49" s="260">
        <v>30</v>
      </c>
      <c r="AQ49" s="260">
        <v>42996.999999999993</v>
      </c>
      <c r="AR49" s="260">
        <v>48156.639999999999</v>
      </c>
      <c r="AS49" s="260">
        <v>0</v>
      </c>
      <c r="AT49" s="260">
        <f t="shared" si="175"/>
        <v>0</v>
      </c>
      <c r="AU49" s="260">
        <f t="shared" si="81"/>
        <v>0</v>
      </c>
      <c r="AV49" s="404"/>
      <c r="AW49" s="404"/>
      <c r="AX49" s="404"/>
      <c r="AY49" s="404">
        <v>0</v>
      </c>
      <c r="AZ49" s="404">
        <v>0</v>
      </c>
      <c r="BA49" s="404">
        <f t="shared" si="117"/>
        <v>0</v>
      </c>
      <c r="BB49" s="404"/>
      <c r="BC49" s="404"/>
      <c r="BD49" s="404"/>
      <c r="BE49" s="404">
        <v>0</v>
      </c>
      <c r="BF49" s="404">
        <v>0</v>
      </c>
      <c r="BG49" s="404">
        <f t="shared" si="83"/>
        <v>0</v>
      </c>
      <c r="BH49" s="404"/>
      <c r="BI49" s="404"/>
      <c r="BJ49" s="404"/>
      <c r="BK49" s="404">
        <v>0</v>
      </c>
      <c r="BL49" s="404">
        <v>0</v>
      </c>
      <c r="BM49" s="404">
        <f t="shared" si="84"/>
        <v>0</v>
      </c>
      <c r="BN49" s="404"/>
      <c r="BO49" s="404"/>
      <c r="BP49" s="404"/>
      <c r="BQ49" s="404">
        <v>0</v>
      </c>
      <c r="BR49" s="404">
        <v>0</v>
      </c>
      <c r="BS49" s="404">
        <f t="shared" si="85"/>
        <v>0</v>
      </c>
      <c r="BT49" s="260">
        <v>42996.999999999993</v>
      </c>
      <c r="BU49" s="260">
        <v>48156.639999999999</v>
      </c>
      <c r="BV49" s="256">
        <v>0</v>
      </c>
      <c r="BW49" s="1435">
        <f t="shared" ref="BW49" si="349">BV49*1.12</f>
        <v>0</v>
      </c>
      <c r="BX49" s="190" t="s">
        <v>48</v>
      </c>
      <c r="BY49" s="64">
        <v>2013</v>
      </c>
      <c r="BZ49" s="325" t="s">
        <v>1104</v>
      </c>
      <c r="CA49" s="529">
        <f t="shared" si="86"/>
        <v>0</v>
      </c>
      <c r="CB49" s="154"/>
      <c r="CC49" s="82"/>
      <c r="CD49" s="191"/>
      <c r="CE49" s="26">
        <f t="shared" si="87"/>
        <v>0</v>
      </c>
      <c r="CF49" s="27">
        <f t="shared" si="88"/>
        <v>0</v>
      </c>
      <c r="CG49" s="738">
        <f t="shared" si="89"/>
        <v>0</v>
      </c>
      <c r="CH49" s="164" t="s">
        <v>955</v>
      </c>
      <c r="CI49" s="165"/>
      <c r="CJ49" s="192"/>
      <c r="CK49" s="175"/>
      <c r="CL49" s="175"/>
      <c r="CM49" s="178"/>
      <c r="CN49" s="175"/>
      <c r="CO49" s="77"/>
      <c r="CP49" s="76"/>
      <c r="CQ49" s="175"/>
      <c r="CR49" s="463"/>
      <c r="CS49" s="463"/>
      <c r="CT49" s="463"/>
      <c r="CU49" s="463"/>
      <c r="CV49" s="463"/>
      <c r="CW49" s="463"/>
      <c r="CX49" s="463"/>
      <c r="CY49" s="463"/>
      <c r="CZ49" s="463"/>
      <c r="DA49" s="463"/>
      <c r="DB49" s="463"/>
      <c r="DC49" s="463"/>
      <c r="DD49" s="464"/>
      <c r="DE49" s="464"/>
      <c r="DF49" s="464"/>
      <c r="DG49" s="464"/>
      <c r="DH49" s="464"/>
      <c r="DI49" s="464"/>
      <c r="DJ49" s="464"/>
      <c r="DK49" s="463"/>
      <c r="DL49" s="655"/>
      <c r="DM49" s="782"/>
      <c r="DN49" s="655"/>
      <c r="DO49" s="821"/>
      <c r="DP49" s="655"/>
      <c r="DQ49" s="1050"/>
      <c r="DR49" s="655"/>
      <c r="DS49" s="782"/>
      <c r="DT49" s="655"/>
      <c r="DU49" s="782"/>
      <c r="DV49" s="465"/>
      <c r="DW49" s="745"/>
      <c r="DX49" s="655"/>
      <c r="DY49" s="954"/>
      <c r="DZ49" s="655"/>
      <c r="EA49" s="782">
        <f t="shared" si="93"/>
        <v>0</v>
      </c>
      <c r="EB49" s="465">
        <f t="shared" si="94"/>
        <v>0</v>
      </c>
      <c r="EC49" s="745"/>
      <c r="ED49" s="463"/>
      <c r="EE49" s="944"/>
      <c r="EF49" s="655"/>
      <c r="EG49" s="461">
        <f t="shared" si="96"/>
        <v>0</v>
      </c>
      <c r="EH49" s="257">
        <f t="shared" si="97"/>
        <v>0</v>
      </c>
      <c r="EI49" s="460">
        <f t="shared" si="98"/>
        <v>0</v>
      </c>
      <c r="EJ49" s="538">
        <f t="shared" si="99"/>
        <v>0</v>
      </c>
      <c r="EK49" s="677">
        <f t="shared" si="100"/>
        <v>0</v>
      </c>
      <c r="EL49" s="257">
        <f t="shared" si="101"/>
        <v>0</v>
      </c>
      <c r="EM49" s="649">
        <f t="shared" si="102"/>
        <v>0</v>
      </c>
      <c r="EN49" s="538">
        <f t="shared" si="103"/>
        <v>0</v>
      </c>
      <c r="EO49" s="677">
        <f t="shared" si="104"/>
        <v>0</v>
      </c>
      <c r="EP49" s="257">
        <f t="shared" si="105"/>
        <v>0</v>
      </c>
      <c r="EQ49" s="649">
        <f t="shared" si="106"/>
        <v>0</v>
      </c>
      <c r="ER49" s="538">
        <f t="shared" si="107"/>
        <v>0</v>
      </c>
      <c r="ES49" s="677">
        <f t="shared" si="108"/>
        <v>0</v>
      </c>
      <c r="ET49" s="538">
        <f t="shared" si="109"/>
        <v>0</v>
      </c>
      <c r="EU49" s="462">
        <f t="shared" si="110"/>
        <v>0</v>
      </c>
      <c r="EV49" s="263">
        <f t="shared" si="111"/>
        <v>0</v>
      </c>
      <c r="EW49" s="462">
        <f t="shared" si="112"/>
        <v>0</v>
      </c>
      <c r="EX49" s="263">
        <f t="shared" si="113"/>
        <v>0</v>
      </c>
      <c r="EY49" s="472">
        <f t="shared" si="114"/>
        <v>0</v>
      </c>
      <c r="EZ49" s="263">
        <f t="shared" si="115"/>
        <v>0</v>
      </c>
      <c r="FA49" s="313">
        <v>41603</v>
      </c>
      <c r="FB49" s="183" t="s">
        <v>421</v>
      </c>
    </row>
    <row r="50" spans="1:158" s="183" customFormat="1" ht="18" hidden="1" customHeight="1" outlineLevel="1" x14ac:dyDescent="0.2">
      <c r="A50" s="188" t="s">
        <v>2294</v>
      </c>
      <c r="B50" s="76" t="s">
        <v>21</v>
      </c>
      <c r="C50" s="77" t="s">
        <v>86</v>
      </c>
      <c r="D50" s="77" t="s">
        <v>667</v>
      </c>
      <c r="E50" s="76" t="s">
        <v>668</v>
      </c>
      <c r="F50" s="76" t="s">
        <v>92</v>
      </c>
      <c r="G50" s="76" t="s">
        <v>41</v>
      </c>
      <c r="H50" s="189">
        <v>0.3</v>
      </c>
      <c r="I50" s="76" t="s">
        <v>969</v>
      </c>
      <c r="J50" s="80" t="s">
        <v>496</v>
      </c>
      <c r="K50" s="81" t="s">
        <v>152</v>
      </c>
      <c r="L50" s="76" t="s">
        <v>46</v>
      </c>
      <c r="M50" s="10" t="s">
        <v>79</v>
      </c>
      <c r="N50" s="82"/>
      <c r="O50" s="82"/>
      <c r="P50" s="82"/>
      <c r="Q50" s="245"/>
      <c r="R50" s="260">
        <v>35</v>
      </c>
      <c r="S50" s="260">
        <v>42996.999999999993</v>
      </c>
      <c r="T50" s="260">
        <v>48156.639999999999</v>
      </c>
      <c r="U50" s="260">
        <f t="shared" ref="U50" si="350">R50*S50</f>
        <v>1504894.9999999998</v>
      </c>
      <c r="V50" s="261">
        <f t="shared" ref="V50" si="351">R50*T50</f>
        <v>1685482.4</v>
      </c>
      <c r="W50" s="261">
        <f t="shared" ref="W50" si="352">V50*H50</f>
        <v>505644.72</v>
      </c>
      <c r="X50" s="399">
        <v>50</v>
      </c>
      <c r="Y50" s="399">
        <v>42996.999999999993</v>
      </c>
      <c r="Z50" s="399">
        <v>48156.639999999999</v>
      </c>
      <c r="AA50" s="399">
        <f t="shared" ref="AA50" si="353">X50*Y50</f>
        <v>2149849.9999999995</v>
      </c>
      <c r="AB50" s="399">
        <f t="shared" ref="AB50" si="354">X50*Z50</f>
        <v>2407832</v>
      </c>
      <c r="AC50" s="399">
        <f t="shared" ref="AC50" si="355">AB50*H50</f>
        <v>722349.6</v>
      </c>
      <c r="AD50" s="260">
        <v>40</v>
      </c>
      <c r="AE50" s="260">
        <v>42996.999999999993</v>
      </c>
      <c r="AF50" s="260">
        <v>48156.639999999999</v>
      </c>
      <c r="AG50" s="260">
        <f>AD50*AE50</f>
        <v>1719879.9999999998</v>
      </c>
      <c r="AH50" s="260">
        <f>AD50*AF50</f>
        <v>1926265.6</v>
      </c>
      <c r="AI50" s="260">
        <f t="shared" ref="AI50" si="356">AH50*H50</f>
        <v>577879.68000000005</v>
      </c>
      <c r="AJ50" s="260">
        <v>0</v>
      </c>
      <c r="AK50" s="260">
        <v>42996.999999999993</v>
      </c>
      <c r="AL50" s="260">
        <v>48156.639999999999</v>
      </c>
      <c r="AM50" s="260">
        <f t="shared" ref="AM50" si="357">AJ50*AK50</f>
        <v>0</v>
      </c>
      <c r="AN50" s="260">
        <f t="shared" ref="AN50" si="358">AJ50*AL50</f>
        <v>0</v>
      </c>
      <c r="AO50" s="396">
        <f t="shared" ref="AO50" si="359">AN50*H50</f>
        <v>0</v>
      </c>
      <c r="AP50" s="260">
        <v>0</v>
      </c>
      <c r="AQ50" s="260">
        <v>42996.999999999993</v>
      </c>
      <c r="AR50" s="260">
        <v>48156.639999999999</v>
      </c>
      <c r="AS50" s="260">
        <f t="shared" ref="AS50" si="360">AP50*AQ50</f>
        <v>0</v>
      </c>
      <c r="AT50" s="260">
        <f t="shared" ref="AT50" si="361">AS50*1.12</f>
        <v>0</v>
      </c>
      <c r="AU50" s="260">
        <f t="shared" ref="AU50" si="362">AT50*H50</f>
        <v>0</v>
      </c>
      <c r="AV50" s="404"/>
      <c r="AW50" s="404"/>
      <c r="AX50" s="404"/>
      <c r="AY50" s="404">
        <v>0</v>
      </c>
      <c r="AZ50" s="404">
        <v>0</v>
      </c>
      <c r="BA50" s="404">
        <f t="shared" ref="BA50" si="363">AZ50*H50</f>
        <v>0</v>
      </c>
      <c r="BB50" s="404"/>
      <c r="BC50" s="404"/>
      <c r="BD50" s="404"/>
      <c r="BE50" s="404">
        <v>0</v>
      </c>
      <c r="BF50" s="404">
        <v>0</v>
      </c>
      <c r="BG50" s="404">
        <f t="shared" ref="BG50" si="364">BF50*H50</f>
        <v>0</v>
      </c>
      <c r="BH50" s="404"/>
      <c r="BI50" s="404"/>
      <c r="BJ50" s="404"/>
      <c r="BK50" s="404">
        <v>0</v>
      </c>
      <c r="BL50" s="404">
        <v>0</v>
      </c>
      <c r="BM50" s="404">
        <f t="shared" ref="BM50" si="365">BL50*N50</f>
        <v>0</v>
      </c>
      <c r="BN50" s="404"/>
      <c r="BO50" s="404"/>
      <c r="BP50" s="404"/>
      <c r="BQ50" s="404">
        <v>0</v>
      </c>
      <c r="BR50" s="404">
        <v>0</v>
      </c>
      <c r="BS50" s="404">
        <f t="shared" si="85"/>
        <v>0</v>
      </c>
      <c r="BT50" s="260">
        <v>42996.999999999993</v>
      </c>
      <c r="BU50" s="260">
        <v>48156.639999999999</v>
      </c>
      <c r="BV50" s="256">
        <f>SUM(N50+O50+P50+Q50+R50+X50+AD50+AJ50+AP50+AV50+BB50+BH50)*BT50</f>
        <v>5374624.9999999991</v>
      </c>
      <c r="BW50" s="260">
        <f t="shared" ref="BW50" si="366">BV50*1.12</f>
        <v>6019579.9999999991</v>
      </c>
      <c r="BX50" s="190" t="s">
        <v>48</v>
      </c>
      <c r="BY50" s="64">
        <v>2013</v>
      </c>
      <c r="BZ50" s="325" t="s">
        <v>1047</v>
      </c>
      <c r="CA50" s="529">
        <f t="shared" ref="CA50" si="367">BW50*H50</f>
        <v>1805873.9999999998</v>
      </c>
      <c r="CB50" s="154"/>
      <c r="CC50" s="82"/>
      <c r="CD50" s="191"/>
      <c r="CE50" s="26">
        <f t="shared" ref="CE50" si="368">BV50-CB50</f>
        <v>5374624.9999999991</v>
      </c>
      <c r="CF50" s="27">
        <f t="shared" ref="CF50" si="369">BW50-CC50</f>
        <v>6019579.9999999991</v>
      </c>
      <c r="CG50" s="738">
        <f t="shared" ref="CG50" si="370">CA50-CC50</f>
        <v>1805873.9999999998</v>
      </c>
      <c r="CH50" s="164" t="s">
        <v>2320</v>
      </c>
      <c r="CI50" s="165" t="s">
        <v>2321</v>
      </c>
      <c r="CJ50" s="192"/>
      <c r="CK50" s="175"/>
      <c r="CL50" s="175"/>
      <c r="CM50" s="178"/>
      <c r="CN50" s="175"/>
      <c r="CO50" s="77"/>
      <c r="CP50" s="76"/>
      <c r="CQ50" s="175"/>
      <c r="CR50" s="463"/>
      <c r="CS50" s="463"/>
      <c r="CT50" s="463"/>
      <c r="CU50" s="463"/>
      <c r="CV50" s="463"/>
      <c r="CW50" s="463"/>
      <c r="CX50" s="463"/>
      <c r="CY50" s="463"/>
      <c r="CZ50" s="463"/>
      <c r="DA50" s="463"/>
      <c r="DB50" s="463"/>
      <c r="DC50" s="463"/>
      <c r="DD50" s="464"/>
      <c r="DE50" s="464"/>
      <c r="DF50" s="464"/>
      <c r="DG50" s="464"/>
      <c r="DH50" s="464"/>
      <c r="DI50" s="464"/>
      <c r="DJ50" s="464"/>
      <c r="DK50" s="463"/>
      <c r="DL50" s="655"/>
      <c r="DM50" s="782"/>
      <c r="DN50" s="655"/>
      <c r="DO50" s="821"/>
      <c r="DP50" s="655"/>
      <c r="DQ50" s="1050"/>
      <c r="DR50" s="655"/>
      <c r="DS50" s="782"/>
      <c r="DT50" s="655"/>
      <c r="DU50" s="782"/>
      <c r="DV50" s="465"/>
      <c r="DW50" s="745"/>
      <c r="DX50" s="655"/>
      <c r="DY50" s="954"/>
      <c r="DZ50" s="655"/>
      <c r="EA50" s="782">
        <f t="shared" si="93"/>
        <v>0</v>
      </c>
      <c r="EB50" s="465">
        <f t="shared" ref="EB50" si="371">EA50/1.12</f>
        <v>0</v>
      </c>
      <c r="EC50" s="745"/>
      <c r="ED50" s="463"/>
      <c r="EE50" s="944"/>
      <c r="EF50" s="655"/>
      <c r="EG50" s="461">
        <f t="shared" si="96"/>
        <v>1504894.9999999998</v>
      </c>
      <c r="EH50" s="257">
        <f t="shared" si="97"/>
        <v>1685482.4</v>
      </c>
      <c r="EI50" s="460">
        <f t="shared" si="98"/>
        <v>2149849.9999999995</v>
      </c>
      <c r="EJ50" s="538">
        <f t="shared" si="99"/>
        <v>2407832</v>
      </c>
      <c r="EK50" s="677">
        <f t="shared" si="100"/>
        <v>1719879.9999999998</v>
      </c>
      <c r="EL50" s="257">
        <f t="shared" si="101"/>
        <v>1926265.6</v>
      </c>
      <c r="EM50" s="649">
        <f t="shared" si="102"/>
        <v>0</v>
      </c>
      <c r="EN50" s="538">
        <f t="shared" si="103"/>
        <v>0</v>
      </c>
      <c r="EO50" s="677">
        <f t="shared" si="104"/>
        <v>0</v>
      </c>
      <c r="EP50" s="257">
        <f t="shared" si="105"/>
        <v>0</v>
      </c>
      <c r="EQ50" s="649">
        <f t="shared" si="106"/>
        <v>0</v>
      </c>
      <c r="ER50" s="538">
        <f t="shared" si="107"/>
        <v>0</v>
      </c>
      <c r="ES50" s="677">
        <f t="shared" si="108"/>
        <v>0</v>
      </c>
      <c r="ET50" s="538">
        <f t="shared" si="109"/>
        <v>0</v>
      </c>
      <c r="EU50" s="462">
        <f t="shared" si="110"/>
        <v>0</v>
      </c>
      <c r="EV50" s="263">
        <f t="shared" si="111"/>
        <v>0</v>
      </c>
      <c r="EW50" s="462">
        <f t="shared" si="112"/>
        <v>0</v>
      </c>
      <c r="EX50" s="263">
        <f t="shared" si="113"/>
        <v>0</v>
      </c>
      <c r="EY50" s="472">
        <f t="shared" si="114"/>
        <v>5374624.9999999991</v>
      </c>
      <c r="EZ50" s="263">
        <f t="shared" si="115"/>
        <v>6019579.9999999991</v>
      </c>
      <c r="FA50" s="313">
        <v>42443</v>
      </c>
      <c r="FB50" s="183" t="s">
        <v>421</v>
      </c>
    </row>
    <row r="51" spans="1:158" s="183" customFormat="1" ht="18" hidden="1" customHeight="1" outlineLevel="1" x14ac:dyDescent="0.2">
      <c r="A51" s="188" t="s">
        <v>231</v>
      </c>
      <c r="B51" s="76" t="s">
        <v>21</v>
      </c>
      <c r="C51" s="77" t="s">
        <v>86</v>
      </c>
      <c r="D51" s="77" t="s">
        <v>87</v>
      </c>
      <c r="E51" s="76" t="s">
        <v>93</v>
      </c>
      <c r="F51" s="76"/>
      <c r="G51" s="76" t="s">
        <v>41</v>
      </c>
      <c r="H51" s="189">
        <v>0.3</v>
      </c>
      <c r="I51" s="76" t="s">
        <v>969</v>
      </c>
      <c r="J51" s="80" t="s">
        <v>45</v>
      </c>
      <c r="K51" s="81" t="s">
        <v>152</v>
      </c>
      <c r="L51" s="76" t="s">
        <v>46</v>
      </c>
      <c r="M51" s="10" t="s">
        <v>79</v>
      </c>
      <c r="N51" s="82"/>
      <c r="O51" s="82"/>
      <c r="P51" s="82"/>
      <c r="Q51" s="245"/>
      <c r="R51" s="260">
        <v>18</v>
      </c>
      <c r="S51" s="260">
        <v>250289.28571428568</v>
      </c>
      <c r="T51" s="260">
        <v>280324</v>
      </c>
      <c r="U51" s="260">
        <v>0</v>
      </c>
      <c r="V51" s="261">
        <v>0</v>
      </c>
      <c r="W51" s="261">
        <f t="shared" si="78"/>
        <v>0</v>
      </c>
      <c r="X51" s="399">
        <v>20</v>
      </c>
      <c r="Y51" s="399">
        <v>250289.28571428568</v>
      </c>
      <c r="Z51" s="399">
        <v>280324</v>
      </c>
      <c r="AA51" s="399">
        <v>0</v>
      </c>
      <c r="AB51" s="399">
        <v>0</v>
      </c>
      <c r="AC51" s="399">
        <f t="shared" si="79"/>
        <v>0</v>
      </c>
      <c r="AD51" s="260">
        <v>40</v>
      </c>
      <c r="AE51" s="260">
        <v>250289.28571428568</v>
      </c>
      <c r="AF51" s="260">
        <v>280324</v>
      </c>
      <c r="AG51" s="260">
        <v>0</v>
      </c>
      <c r="AH51" s="260">
        <v>0</v>
      </c>
      <c r="AI51" s="260">
        <f t="shared" si="116"/>
        <v>0</v>
      </c>
      <c r="AJ51" s="260">
        <v>50</v>
      </c>
      <c r="AK51" s="260">
        <v>250289.28571428568</v>
      </c>
      <c r="AL51" s="260">
        <v>280324</v>
      </c>
      <c r="AM51" s="260">
        <v>0</v>
      </c>
      <c r="AN51" s="260">
        <v>0</v>
      </c>
      <c r="AO51" s="396">
        <f t="shared" si="12"/>
        <v>0</v>
      </c>
      <c r="AP51" s="260">
        <v>30</v>
      </c>
      <c r="AQ51" s="260">
        <v>250289.28571428568</v>
      </c>
      <c r="AR51" s="260">
        <v>280324</v>
      </c>
      <c r="AS51" s="260">
        <v>0</v>
      </c>
      <c r="AT51" s="260">
        <f t="shared" si="175"/>
        <v>0</v>
      </c>
      <c r="AU51" s="260">
        <f t="shared" si="81"/>
        <v>0</v>
      </c>
      <c r="AV51" s="404"/>
      <c r="AW51" s="404"/>
      <c r="AX51" s="404"/>
      <c r="AY51" s="404">
        <v>0</v>
      </c>
      <c r="AZ51" s="404">
        <v>0</v>
      </c>
      <c r="BA51" s="404">
        <f t="shared" si="117"/>
        <v>0</v>
      </c>
      <c r="BB51" s="404"/>
      <c r="BC51" s="404"/>
      <c r="BD51" s="404"/>
      <c r="BE51" s="404">
        <v>0</v>
      </c>
      <c r="BF51" s="404">
        <v>0</v>
      </c>
      <c r="BG51" s="404">
        <f t="shared" si="83"/>
        <v>0</v>
      </c>
      <c r="BH51" s="404"/>
      <c r="BI51" s="404"/>
      <c r="BJ51" s="404"/>
      <c r="BK51" s="404">
        <v>0</v>
      </c>
      <c r="BL51" s="404">
        <v>0</v>
      </c>
      <c r="BM51" s="404">
        <f t="shared" si="84"/>
        <v>0</v>
      </c>
      <c r="BN51" s="404"/>
      <c r="BO51" s="404"/>
      <c r="BP51" s="404"/>
      <c r="BQ51" s="404">
        <v>0</v>
      </c>
      <c r="BR51" s="404">
        <v>0</v>
      </c>
      <c r="BS51" s="404">
        <f t="shared" si="85"/>
        <v>0</v>
      </c>
      <c r="BT51" s="260">
        <v>250289.28571428568</v>
      </c>
      <c r="BU51" s="260">
        <v>280324</v>
      </c>
      <c r="BV51" s="260">
        <v>0</v>
      </c>
      <c r="BW51" s="1435">
        <v>0</v>
      </c>
      <c r="BX51" s="190" t="s">
        <v>48</v>
      </c>
      <c r="BY51" s="64">
        <v>2013</v>
      </c>
      <c r="BZ51" s="325" t="s">
        <v>1103</v>
      </c>
      <c r="CA51" s="529">
        <f t="shared" si="86"/>
        <v>0</v>
      </c>
      <c r="CB51" s="154">
        <v>39545707.142857134</v>
      </c>
      <c r="CC51" s="82">
        <v>44291192</v>
      </c>
      <c r="CD51" s="191"/>
      <c r="CE51" s="26">
        <f t="shared" si="87"/>
        <v>-39545707.142857134</v>
      </c>
      <c r="CF51" s="27">
        <f t="shared" si="88"/>
        <v>-44291192</v>
      </c>
      <c r="CG51" s="738">
        <f t="shared" si="89"/>
        <v>-44291192</v>
      </c>
      <c r="CH51" s="164"/>
      <c r="CI51" s="165"/>
      <c r="CJ51" s="192" t="s">
        <v>41</v>
      </c>
      <c r="CK51" s="175" t="s">
        <v>373</v>
      </c>
      <c r="CL51" s="175" t="s">
        <v>2690</v>
      </c>
      <c r="CM51" s="178" t="s">
        <v>2702</v>
      </c>
      <c r="CN51" s="175" t="s">
        <v>374</v>
      </c>
      <c r="CO51" s="77" t="s">
        <v>87</v>
      </c>
      <c r="CP51" s="76" t="s">
        <v>93</v>
      </c>
      <c r="CQ51" s="175" t="s">
        <v>79</v>
      </c>
      <c r="CR51" s="463">
        <v>13</v>
      </c>
      <c r="CS51" s="463">
        <v>20</v>
      </c>
      <c r="CT51" s="463">
        <v>30</v>
      </c>
      <c r="CU51" s="463">
        <v>20</v>
      </c>
      <c r="CV51" s="463">
        <v>0</v>
      </c>
      <c r="CW51" s="463"/>
      <c r="CX51" s="463"/>
      <c r="CY51" s="463"/>
      <c r="CZ51" s="463">
        <f t="shared" si="90"/>
        <v>83</v>
      </c>
      <c r="DA51" s="463">
        <v>230720</v>
      </c>
      <c r="DB51" s="463">
        <f>CR51*DA51</f>
        <v>2999360</v>
      </c>
      <c r="DC51" s="464">
        <f>CS51*DA51</f>
        <v>4614400</v>
      </c>
      <c r="DD51" s="464">
        <f t="shared" si="167"/>
        <v>6921600</v>
      </c>
      <c r="DE51" s="464">
        <f>CU51*DA51</f>
        <v>4614400</v>
      </c>
      <c r="DF51" s="464">
        <f>CV51*DA51</f>
        <v>0</v>
      </c>
      <c r="DG51" s="464"/>
      <c r="DH51" s="464"/>
      <c r="DI51" s="464"/>
      <c r="DJ51" s="464"/>
      <c r="DK51" s="463">
        <f>CZ51*DA51</f>
        <v>19149760</v>
      </c>
      <c r="DL51" s="655"/>
      <c r="DM51" s="782">
        <f>DB51</f>
        <v>2999360</v>
      </c>
      <c r="DN51" s="655">
        <f>DM51/1.12</f>
        <v>2677999.9999999995</v>
      </c>
      <c r="DO51" s="820">
        <f>DC51</f>
        <v>4614400</v>
      </c>
      <c r="DP51" s="655">
        <f>DO51/1.12</f>
        <v>4119999.9999999995</v>
      </c>
      <c r="DQ51" s="1050">
        <f t="shared" si="169"/>
        <v>6921600</v>
      </c>
      <c r="DR51" s="655">
        <f t="shared" si="170"/>
        <v>6179999.9999999991</v>
      </c>
      <c r="DS51" s="782">
        <f t="shared" ref="DS51:DS52" si="372">DE51</f>
        <v>4614400</v>
      </c>
      <c r="DT51" s="655">
        <f t="shared" ref="DT51:DT52" si="373">DE51/1.12</f>
        <v>4119999.9999999995</v>
      </c>
      <c r="DU51" s="782">
        <f t="shared" ref="DU51:DU52" si="374">DF51</f>
        <v>0</v>
      </c>
      <c r="DV51" s="465">
        <f t="shared" ref="DV51:DV52" si="375">DU51/1.12</f>
        <v>0</v>
      </c>
      <c r="DW51" s="745"/>
      <c r="DX51" s="655"/>
      <c r="DY51" s="954"/>
      <c r="DZ51" s="655"/>
      <c r="EA51" s="782">
        <f t="shared" si="93"/>
        <v>0</v>
      </c>
      <c r="EB51" s="465">
        <f t="shared" si="94"/>
        <v>0</v>
      </c>
      <c r="EC51" s="745"/>
      <c r="ED51" s="463"/>
      <c r="EE51" s="944">
        <f>DK51</f>
        <v>19149760</v>
      </c>
      <c r="EF51" s="655">
        <f>EE51/1.12</f>
        <v>17098000</v>
      </c>
      <c r="EG51" s="461">
        <f t="shared" si="96"/>
        <v>-2677999.9999999995</v>
      </c>
      <c r="EH51" s="257">
        <f t="shared" si="97"/>
        <v>-2999360</v>
      </c>
      <c r="EI51" s="460">
        <f t="shared" si="98"/>
        <v>-4119999.9999999995</v>
      </c>
      <c r="EJ51" s="538">
        <f t="shared" si="99"/>
        <v>-4614400</v>
      </c>
      <c r="EK51" s="677">
        <f t="shared" si="100"/>
        <v>-6179999.9999999991</v>
      </c>
      <c r="EL51" s="257">
        <f t="shared" si="101"/>
        <v>-6921600</v>
      </c>
      <c r="EM51" s="649">
        <f t="shared" si="102"/>
        <v>-4119999.9999999995</v>
      </c>
      <c r="EN51" s="538">
        <f t="shared" si="103"/>
        <v>-4614400</v>
      </c>
      <c r="EO51" s="677">
        <f t="shared" si="104"/>
        <v>0</v>
      </c>
      <c r="EP51" s="257">
        <f t="shared" si="105"/>
        <v>0</v>
      </c>
      <c r="EQ51" s="649">
        <f t="shared" si="106"/>
        <v>0</v>
      </c>
      <c r="ER51" s="538">
        <f t="shared" si="107"/>
        <v>0</v>
      </c>
      <c r="ES51" s="677">
        <f t="shared" si="108"/>
        <v>0</v>
      </c>
      <c r="ET51" s="538">
        <f t="shared" si="109"/>
        <v>0</v>
      </c>
      <c r="EU51" s="462">
        <f t="shared" si="110"/>
        <v>0</v>
      </c>
      <c r="EV51" s="263">
        <f t="shared" si="111"/>
        <v>0</v>
      </c>
      <c r="EW51" s="462">
        <f t="shared" si="112"/>
        <v>0</v>
      </c>
      <c r="EX51" s="263">
        <f t="shared" si="113"/>
        <v>0</v>
      </c>
      <c r="EY51" s="472">
        <f t="shared" si="114"/>
        <v>-17098000</v>
      </c>
      <c r="EZ51" s="263">
        <f t="shared" si="115"/>
        <v>-19149760</v>
      </c>
      <c r="FA51" s="313"/>
    </row>
    <row r="52" spans="1:158" s="183" customFormat="1" ht="18" hidden="1" customHeight="1" outlineLevel="1" x14ac:dyDescent="0.2">
      <c r="A52" s="188" t="s">
        <v>673</v>
      </c>
      <c r="B52" s="76" t="s">
        <v>21</v>
      </c>
      <c r="C52" s="77" t="s">
        <v>86</v>
      </c>
      <c r="D52" s="77" t="s">
        <v>667</v>
      </c>
      <c r="E52" s="76" t="s">
        <v>668</v>
      </c>
      <c r="F52" s="76" t="s">
        <v>93</v>
      </c>
      <c r="G52" s="76" t="s">
        <v>41</v>
      </c>
      <c r="H52" s="189">
        <v>0.3</v>
      </c>
      <c r="I52" s="76" t="s">
        <v>969</v>
      </c>
      <c r="J52" s="80" t="s">
        <v>496</v>
      </c>
      <c r="K52" s="81" t="s">
        <v>152</v>
      </c>
      <c r="L52" s="76" t="s">
        <v>46</v>
      </c>
      <c r="M52" s="10" t="s">
        <v>79</v>
      </c>
      <c r="N52" s="82"/>
      <c r="O52" s="82"/>
      <c r="P52" s="82"/>
      <c r="Q52" s="245"/>
      <c r="R52" s="260">
        <v>18</v>
      </c>
      <c r="S52" s="260">
        <v>250289.28571428568</v>
      </c>
      <c r="T52" s="260">
        <v>280324</v>
      </c>
      <c r="U52" s="260">
        <v>0</v>
      </c>
      <c r="V52" s="261">
        <v>0</v>
      </c>
      <c r="W52" s="261">
        <f t="shared" si="78"/>
        <v>0</v>
      </c>
      <c r="X52" s="399">
        <v>20</v>
      </c>
      <c r="Y52" s="399">
        <v>250289.28571428568</v>
      </c>
      <c r="Z52" s="399">
        <v>280324</v>
      </c>
      <c r="AA52" s="399">
        <v>0</v>
      </c>
      <c r="AB52" s="399">
        <v>0</v>
      </c>
      <c r="AC52" s="399">
        <f t="shared" si="79"/>
        <v>0</v>
      </c>
      <c r="AD52" s="260">
        <v>40</v>
      </c>
      <c r="AE52" s="260">
        <v>250289.28571428568</v>
      </c>
      <c r="AF52" s="260">
        <v>280324</v>
      </c>
      <c r="AG52" s="260">
        <v>0</v>
      </c>
      <c r="AH52" s="260">
        <v>0</v>
      </c>
      <c r="AI52" s="260">
        <f t="shared" si="116"/>
        <v>0</v>
      </c>
      <c r="AJ52" s="260">
        <v>50</v>
      </c>
      <c r="AK52" s="260">
        <v>250289.28571428568</v>
      </c>
      <c r="AL52" s="260">
        <v>280324</v>
      </c>
      <c r="AM52" s="260">
        <v>0</v>
      </c>
      <c r="AN52" s="260">
        <v>0</v>
      </c>
      <c r="AO52" s="396">
        <f t="shared" si="12"/>
        <v>0</v>
      </c>
      <c r="AP52" s="260">
        <v>30</v>
      </c>
      <c r="AQ52" s="260">
        <v>250289.28571428568</v>
      </c>
      <c r="AR52" s="260">
        <v>280324</v>
      </c>
      <c r="AS52" s="260">
        <v>0</v>
      </c>
      <c r="AT52" s="260">
        <f t="shared" si="175"/>
        <v>0</v>
      </c>
      <c r="AU52" s="260">
        <f t="shared" si="81"/>
        <v>0</v>
      </c>
      <c r="AV52" s="404"/>
      <c r="AW52" s="404"/>
      <c r="AX52" s="404"/>
      <c r="AY52" s="404">
        <v>0</v>
      </c>
      <c r="AZ52" s="404">
        <v>0</v>
      </c>
      <c r="BA52" s="404">
        <f t="shared" si="117"/>
        <v>0</v>
      </c>
      <c r="BB52" s="404"/>
      <c r="BC52" s="404"/>
      <c r="BD52" s="404"/>
      <c r="BE52" s="404">
        <v>0</v>
      </c>
      <c r="BF52" s="404">
        <v>0</v>
      </c>
      <c r="BG52" s="404">
        <f t="shared" si="83"/>
        <v>0</v>
      </c>
      <c r="BH52" s="404"/>
      <c r="BI52" s="404"/>
      <c r="BJ52" s="404"/>
      <c r="BK52" s="404">
        <v>0</v>
      </c>
      <c r="BL52" s="404">
        <v>0</v>
      </c>
      <c r="BM52" s="404">
        <f t="shared" si="84"/>
        <v>0</v>
      </c>
      <c r="BN52" s="404"/>
      <c r="BO52" s="404"/>
      <c r="BP52" s="404"/>
      <c r="BQ52" s="404">
        <v>0</v>
      </c>
      <c r="BR52" s="404">
        <v>0</v>
      </c>
      <c r="BS52" s="404">
        <f t="shared" si="85"/>
        <v>0</v>
      </c>
      <c r="BT52" s="260">
        <v>250289.28571428568</v>
      </c>
      <c r="BU52" s="260">
        <v>280324</v>
      </c>
      <c r="BV52" s="260">
        <v>0</v>
      </c>
      <c r="BW52" s="1435">
        <v>0</v>
      </c>
      <c r="BX52" s="190" t="s">
        <v>48</v>
      </c>
      <c r="BY52" s="64">
        <v>2013</v>
      </c>
      <c r="BZ52" s="325" t="s">
        <v>1107</v>
      </c>
      <c r="CA52" s="529">
        <f t="shared" si="86"/>
        <v>0</v>
      </c>
      <c r="CB52" s="154"/>
      <c r="CC52" s="82"/>
      <c r="CD52" s="191"/>
      <c r="CE52" s="26">
        <f t="shared" si="87"/>
        <v>0</v>
      </c>
      <c r="CF52" s="27">
        <f t="shared" si="88"/>
        <v>0</v>
      </c>
      <c r="CG52" s="738">
        <f t="shared" si="89"/>
        <v>0</v>
      </c>
      <c r="CH52" s="164" t="s">
        <v>805</v>
      </c>
      <c r="CI52" s="165"/>
      <c r="CJ52" s="192" t="s">
        <v>41</v>
      </c>
      <c r="CK52" s="175" t="s">
        <v>373</v>
      </c>
      <c r="CL52" s="175" t="s">
        <v>2659</v>
      </c>
      <c r="CM52" s="178" t="s">
        <v>2235</v>
      </c>
      <c r="CN52" s="175" t="s">
        <v>375</v>
      </c>
      <c r="CO52" s="77" t="s">
        <v>87</v>
      </c>
      <c r="CP52" s="76" t="s">
        <v>93</v>
      </c>
      <c r="CQ52" s="175" t="s">
        <v>79</v>
      </c>
      <c r="CR52" s="463">
        <v>5</v>
      </c>
      <c r="CS52" s="463">
        <v>10</v>
      </c>
      <c r="CT52" s="463">
        <v>10</v>
      </c>
      <c r="CU52" s="463">
        <v>10</v>
      </c>
      <c r="CV52" s="463">
        <v>0</v>
      </c>
      <c r="CW52" s="463"/>
      <c r="CX52" s="463"/>
      <c r="CY52" s="463"/>
      <c r="CZ52" s="463">
        <f t="shared" si="90"/>
        <v>35</v>
      </c>
      <c r="DA52" s="463">
        <v>274717.52</v>
      </c>
      <c r="DB52" s="463">
        <f>CR52*DA52</f>
        <v>1373587.6</v>
      </c>
      <c r="DC52" s="464">
        <f>CS52*DA52</f>
        <v>2747175.2</v>
      </c>
      <c r="DD52" s="464">
        <f t="shared" si="167"/>
        <v>2747175.2</v>
      </c>
      <c r="DE52" s="464">
        <f>CU52*DA52</f>
        <v>2747175.2</v>
      </c>
      <c r="DF52" s="464">
        <f>CV52*DA52</f>
        <v>0</v>
      </c>
      <c r="DG52" s="464"/>
      <c r="DH52" s="464"/>
      <c r="DI52" s="464"/>
      <c r="DJ52" s="464"/>
      <c r="DK52" s="463">
        <f>CZ52*DA52</f>
        <v>9615113.2000000011</v>
      </c>
      <c r="DL52" s="655"/>
      <c r="DM52" s="782">
        <f>DB52</f>
        <v>1373587.6</v>
      </c>
      <c r="DN52" s="655">
        <f>DM52/1.12</f>
        <v>1226417.5</v>
      </c>
      <c r="DO52" s="820">
        <f>DC52</f>
        <v>2747175.2</v>
      </c>
      <c r="DP52" s="655">
        <f>DO52/1.12</f>
        <v>2452835</v>
      </c>
      <c r="DQ52" s="1050">
        <f t="shared" si="169"/>
        <v>2747175.2</v>
      </c>
      <c r="DR52" s="655">
        <f t="shared" si="170"/>
        <v>2452835</v>
      </c>
      <c r="DS52" s="782">
        <f t="shared" si="372"/>
        <v>2747175.2</v>
      </c>
      <c r="DT52" s="655">
        <f t="shared" si="373"/>
        <v>2452835</v>
      </c>
      <c r="DU52" s="782">
        <f t="shared" si="374"/>
        <v>0</v>
      </c>
      <c r="DV52" s="465">
        <f t="shared" si="375"/>
        <v>0</v>
      </c>
      <c r="DW52" s="745"/>
      <c r="DX52" s="655"/>
      <c r="DY52" s="954"/>
      <c r="DZ52" s="655"/>
      <c r="EA52" s="782">
        <f t="shared" si="93"/>
        <v>0</v>
      </c>
      <c r="EB52" s="465">
        <f t="shared" si="94"/>
        <v>0</v>
      </c>
      <c r="EC52" s="745"/>
      <c r="ED52" s="463"/>
      <c r="EE52" s="944">
        <f>DK52</f>
        <v>9615113.2000000011</v>
      </c>
      <c r="EF52" s="655">
        <f>EE52/1.12</f>
        <v>8584922.5</v>
      </c>
      <c r="EG52" s="461">
        <f t="shared" si="96"/>
        <v>-1226417.5</v>
      </c>
      <c r="EH52" s="257">
        <f t="shared" si="97"/>
        <v>-1373587.6</v>
      </c>
      <c r="EI52" s="460">
        <f t="shared" si="98"/>
        <v>-2452835</v>
      </c>
      <c r="EJ52" s="538">
        <f t="shared" si="99"/>
        <v>-2747175.2</v>
      </c>
      <c r="EK52" s="677">
        <f t="shared" si="100"/>
        <v>-2452835</v>
      </c>
      <c r="EL52" s="257">
        <f t="shared" si="101"/>
        <v>-2747175.2</v>
      </c>
      <c r="EM52" s="649">
        <f t="shared" si="102"/>
        <v>-2452835</v>
      </c>
      <c r="EN52" s="538">
        <f t="shared" si="103"/>
        <v>-2747175.2</v>
      </c>
      <c r="EO52" s="677">
        <f t="shared" si="104"/>
        <v>0</v>
      </c>
      <c r="EP52" s="257">
        <f t="shared" si="105"/>
        <v>0</v>
      </c>
      <c r="EQ52" s="649">
        <f t="shared" si="106"/>
        <v>0</v>
      </c>
      <c r="ER52" s="538">
        <f t="shared" si="107"/>
        <v>0</v>
      </c>
      <c r="ES52" s="677">
        <f t="shared" si="108"/>
        <v>0</v>
      </c>
      <c r="ET52" s="538">
        <f t="shared" si="109"/>
        <v>0</v>
      </c>
      <c r="EU52" s="462">
        <f t="shared" si="110"/>
        <v>0</v>
      </c>
      <c r="EV52" s="263">
        <f t="shared" si="111"/>
        <v>0</v>
      </c>
      <c r="EW52" s="462">
        <f t="shared" si="112"/>
        <v>0</v>
      </c>
      <c r="EX52" s="263">
        <f t="shared" si="113"/>
        <v>0</v>
      </c>
      <c r="EY52" s="472">
        <f t="shared" si="114"/>
        <v>-8584922.5</v>
      </c>
      <c r="EZ52" s="263">
        <f t="shared" si="115"/>
        <v>-9615113.2000000011</v>
      </c>
      <c r="FA52" s="313"/>
    </row>
    <row r="53" spans="1:158" s="183" customFormat="1" ht="18" hidden="1" customHeight="1" outlineLevel="1" x14ac:dyDescent="0.2">
      <c r="A53" s="188" t="s">
        <v>894</v>
      </c>
      <c r="B53" s="76" t="s">
        <v>21</v>
      </c>
      <c r="C53" s="77" t="s">
        <v>86</v>
      </c>
      <c r="D53" s="77" t="s">
        <v>667</v>
      </c>
      <c r="E53" s="76" t="s">
        <v>668</v>
      </c>
      <c r="F53" s="76" t="s">
        <v>93</v>
      </c>
      <c r="G53" s="76" t="s">
        <v>41</v>
      </c>
      <c r="H53" s="189">
        <v>0.3</v>
      </c>
      <c r="I53" s="76" t="s">
        <v>969</v>
      </c>
      <c r="J53" s="80" t="s">
        <v>496</v>
      </c>
      <c r="K53" s="81" t="s">
        <v>152</v>
      </c>
      <c r="L53" s="76" t="s">
        <v>46</v>
      </c>
      <c r="M53" s="10" t="s">
        <v>79</v>
      </c>
      <c r="N53" s="82"/>
      <c r="O53" s="82"/>
      <c r="P53" s="82"/>
      <c r="Q53" s="245"/>
      <c r="R53" s="260">
        <v>18</v>
      </c>
      <c r="S53" s="260">
        <v>245283.5</v>
      </c>
      <c r="T53" s="260">
        <v>274717.52</v>
      </c>
      <c r="U53" s="260">
        <v>0</v>
      </c>
      <c r="V53" s="261">
        <v>0</v>
      </c>
      <c r="W53" s="261">
        <f t="shared" si="78"/>
        <v>0</v>
      </c>
      <c r="X53" s="399">
        <v>20</v>
      </c>
      <c r="Y53" s="399">
        <v>245283.5</v>
      </c>
      <c r="Z53" s="399">
        <v>274717.52</v>
      </c>
      <c r="AA53" s="399">
        <v>0</v>
      </c>
      <c r="AB53" s="399">
        <v>0</v>
      </c>
      <c r="AC53" s="399">
        <f t="shared" si="79"/>
        <v>0</v>
      </c>
      <c r="AD53" s="260">
        <v>40</v>
      </c>
      <c r="AE53" s="260">
        <v>245283.5</v>
      </c>
      <c r="AF53" s="260">
        <v>274717.52</v>
      </c>
      <c r="AG53" s="260">
        <v>0</v>
      </c>
      <c r="AH53" s="260">
        <v>0</v>
      </c>
      <c r="AI53" s="260">
        <f t="shared" si="116"/>
        <v>0</v>
      </c>
      <c r="AJ53" s="260">
        <v>50</v>
      </c>
      <c r="AK53" s="260">
        <v>245283.5</v>
      </c>
      <c r="AL53" s="260">
        <v>274717.52</v>
      </c>
      <c r="AM53" s="1218">
        <v>0</v>
      </c>
      <c r="AN53" s="260">
        <v>0</v>
      </c>
      <c r="AO53" s="396">
        <f t="shared" si="12"/>
        <v>0</v>
      </c>
      <c r="AP53" s="260">
        <v>30</v>
      </c>
      <c r="AQ53" s="260">
        <v>245283.5</v>
      </c>
      <c r="AR53" s="260">
        <v>274717.52</v>
      </c>
      <c r="AS53" s="260">
        <v>0</v>
      </c>
      <c r="AT53" s="260">
        <f t="shared" si="175"/>
        <v>0</v>
      </c>
      <c r="AU53" s="260">
        <f t="shared" si="81"/>
        <v>0</v>
      </c>
      <c r="AV53" s="404"/>
      <c r="AW53" s="404"/>
      <c r="AX53" s="404"/>
      <c r="AY53" s="404">
        <v>0</v>
      </c>
      <c r="AZ53" s="404">
        <v>0</v>
      </c>
      <c r="BA53" s="404">
        <f t="shared" si="117"/>
        <v>0</v>
      </c>
      <c r="BB53" s="404"/>
      <c r="BC53" s="404"/>
      <c r="BD53" s="404"/>
      <c r="BE53" s="404">
        <v>0</v>
      </c>
      <c r="BF53" s="404">
        <v>0</v>
      </c>
      <c r="BG53" s="404">
        <f t="shared" si="83"/>
        <v>0</v>
      </c>
      <c r="BH53" s="404"/>
      <c r="BI53" s="404"/>
      <c r="BJ53" s="404"/>
      <c r="BK53" s="404">
        <v>0</v>
      </c>
      <c r="BL53" s="404">
        <v>0</v>
      </c>
      <c r="BM53" s="404">
        <f t="shared" si="84"/>
        <v>0</v>
      </c>
      <c r="BN53" s="404"/>
      <c r="BO53" s="404"/>
      <c r="BP53" s="404"/>
      <c r="BQ53" s="404">
        <v>0</v>
      </c>
      <c r="BR53" s="404">
        <v>0</v>
      </c>
      <c r="BS53" s="404">
        <f t="shared" si="85"/>
        <v>0</v>
      </c>
      <c r="BT53" s="260">
        <v>245283.5</v>
      </c>
      <c r="BU53" s="260">
        <v>274717.52</v>
      </c>
      <c r="BV53" s="256">
        <v>0</v>
      </c>
      <c r="BW53" s="1435">
        <f t="shared" ref="BW53" si="376">BV53*1.12</f>
        <v>0</v>
      </c>
      <c r="BX53" s="190"/>
      <c r="BY53" s="64">
        <v>2013</v>
      </c>
      <c r="BZ53" s="325" t="s">
        <v>1100</v>
      </c>
      <c r="CA53" s="529">
        <f t="shared" si="86"/>
        <v>0</v>
      </c>
      <c r="CB53" s="154"/>
      <c r="CC53" s="82"/>
      <c r="CD53" s="191"/>
      <c r="CE53" s="26">
        <f t="shared" si="87"/>
        <v>0</v>
      </c>
      <c r="CF53" s="27">
        <f t="shared" si="88"/>
        <v>0</v>
      </c>
      <c r="CG53" s="738">
        <f t="shared" si="89"/>
        <v>0</v>
      </c>
      <c r="CH53" s="164" t="s">
        <v>955</v>
      </c>
      <c r="CI53" s="165"/>
      <c r="CJ53" s="192"/>
      <c r="CK53" s="175"/>
      <c r="CL53" s="175"/>
      <c r="CM53" s="178"/>
      <c r="CN53" s="175"/>
      <c r="CO53" s="77"/>
      <c r="CP53" s="76"/>
      <c r="CQ53" s="175"/>
      <c r="CR53" s="463"/>
      <c r="CS53" s="463"/>
      <c r="CT53" s="463"/>
      <c r="CU53" s="463"/>
      <c r="CV53" s="463"/>
      <c r="CW53" s="463"/>
      <c r="CX53" s="463"/>
      <c r="CY53" s="463"/>
      <c r="CZ53" s="463"/>
      <c r="DA53" s="463"/>
      <c r="DB53" s="463"/>
      <c r="DC53" s="463"/>
      <c r="DD53" s="464"/>
      <c r="DE53" s="464"/>
      <c r="DF53" s="464"/>
      <c r="DG53" s="464"/>
      <c r="DH53" s="464"/>
      <c r="DI53" s="464"/>
      <c r="DJ53" s="464"/>
      <c r="DK53" s="463"/>
      <c r="DL53" s="655"/>
      <c r="DM53" s="782"/>
      <c r="DN53" s="655"/>
      <c r="DO53" s="821"/>
      <c r="DP53" s="655"/>
      <c r="DQ53" s="1050"/>
      <c r="DR53" s="655"/>
      <c r="DS53" s="782"/>
      <c r="DT53" s="655"/>
      <c r="DU53" s="782"/>
      <c r="DV53" s="465"/>
      <c r="DW53" s="745"/>
      <c r="DX53" s="655"/>
      <c r="DY53" s="954"/>
      <c r="DZ53" s="655"/>
      <c r="EA53" s="782">
        <f t="shared" si="93"/>
        <v>0</v>
      </c>
      <c r="EB53" s="465">
        <f t="shared" si="94"/>
        <v>0</v>
      </c>
      <c r="EC53" s="745"/>
      <c r="ED53" s="463"/>
      <c r="EE53" s="944"/>
      <c r="EF53" s="655"/>
      <c r="EG53" s="461">
        <f t="shared" si="96"/>
        <v>0</v>
      </c>
      <c r="EH53" s="257">
        <f t="shared" si="97"/>
        <v>0</v>
      </c>
      <c r="EI53" s="460">
        <f t="shared" si="98"/>
        <v>0</v>
      </c>
      <c r="EJ53" s="538">
        <f t="shared" si="99"/>
        <v>0</v>
      </c>
      <c r="EK53" s="677">
        <f t="shared" si="100"/>
        <v>0</v>
      </c>
      <c r="EL53" s="257">
        <f t="shared" si="101"/>
        <v>0</v>
      </c>
      <c r="EM53" s="649">
        <f t="shared" si="102"/>
        <v>0</v>
      </c>
      <c r="EN53" s="538">
        <f t="shared" si="103"/>
        <v>0</v>
      </c>
      <c r="EO53" s="677">
        <f t="shared" si="104"/>
        <v>0</v>
      </c>
      <c r="EP53" s="257">
        <f t="shared" si="105"/>
        <v>0</v>
      </c>
      <c r="EQ53" s="649">
        <f t="shared" si="106"/>
        <v>0</v>
      </c>
      <c r="ER53" s="538">
        <f t="shared" si="107"/>
        <v>0</v>
      </c>
      <c r="ES53" s="677">
        <f t="shared" si="108"/>
        <v>0</v>
      </c>
      <c r="ET53" s="538">
        <f t="shared" si="109"/>
        <v>0</v>
      </c>
      <c r="EU53" s="462">
        <f t="shared" si="110"/>
        <v>0</v>
      </c>
      <c r="EV53" s="263">
        <f t="shared" si="111"/>
        <v>0</v>
      </c>
      <c r="EW53" s="462">
        <f t="shared" si="112"/>
        <v>0</v>
      </c>
      <c r="EX53" s="263">
        <f t="shared" si="113"/>
        <v>0</v>
      </c>
      <c r="EY53" s="472">
        <f t="shared" si="114"/>
        <v>0</v>
      </c>
      <c r="EZ53" s="263">
        <f t="shared" si="115"/>
        <v>0</v>
      </c>
      <c r="FA53" s="313">
        <v>41603</v>
      </c>
      <c r="FB53" s="183" t="s">
        <v>421</v>
      </c>
    </row>
    <row r="54" spans="1:158" s="183" customFormat="1" ht="18" hidden="1" customHeight="1" outlineLevel="1" x14ac:dyDescent="0.2">
      <c r="A54" s="188" t="s">
        <v>2711</v>
      </c>
      <c r="B54" s="76" t="s">
        <v>21</v>
      </c>
      <c r="C54" s="77" t="s">
        <v>86</v>
      </c>
      <c r="D54" s="77" t="s">
        <v>667</v>
      </c>
      <c r="E54" s="76" t="s">
        <v>668</v>
      </c>
      <c r="F54" s="76" t="s">
        <v>93</v>
      </c>
      <c r="G54" s="76" t="s">
        <v>41</v>
      </c>
      <c r="H54" s="189">
        <v>0.3</v>
      </c>
      <c r="I54" s="76" t="s">
        <v>969</v>
      </c>
      <c r="J54" s="80" t="s">
        <v>496</v>
      </c>
      <c r="K54" s="81" t="s">
        <v>152</v>
      </c>
      <c r="L54" s="76" t="s">
        <v>46</v>
      </c>
      <c r="M54" s="10" t="s">
        <v>79</v>
      </c>
      <c r="N54" s="82"/>
      <c r="O54" s="82"/>
      <c r="P54" s="82"/>
      <c r="Q54" s="245"/>
      <c r="R54" s="260">
        <v>18</v>
      </c>
      <c r="S54" s="260">
        <v>245283.5</v>
      </c>
      <c r="T54" s="260">
        <v>274717.52</v>
      </c>
      <c r="U54" s="260">
        <f t="shared" ref="U54" si="377">R54*S54</f>
        <v>4415103</v>
      </c>
      <c r="V54" s="261">
        <f t="shared" ref="V54" si="378">R54*T54</f>
        <v>4944915.3600000003</v>
      </c>
      <c r="W54" s="261">
        <f t="shared" ref="W54" si="379">V54*H54</f>
        <v>1483474.608</v>
      </c>
      <c r="X54" s="399">
        <v>20</v>
      </c>
      <c r="Y54" s="399">
        <v>245283.5</v>
      </c>
      <c r="Z54" s="399">
        <v>274717.52</v>
      </c>
      <c r="AA54" s="399">
        <f t="shared" ref="AA54" si="380">X54*Y54</f>
        <v>4905670</v>
      </c>
      <c r="AB54" s="399">
        <f t="shared" ref="AB54" si="381">X54*Z54</f>
        <v>5494350.4000000004</v>
      </c>
      <c r="AC54" s="399">
        <f t="shared" ref="AC54" si="382">AB54*H54</f>
        <v>1648305.12</v>
      </c>
      <c r="AD54" s="260">
        <v>40</v>
      </c>
      <c r="AE54" s="260">
        <v>245283.5</v>
      </c>
      <c r="AF54" s="260">
        <v>274717.52</v>
      </c>
      <c r="AG54" s="260">
        <f>AD54*AE54</f>
        <v>9811340</v>
      </c>
      <c r="AH54" s="260">
        <f>AD54*AF54</f>
        <v>10988700.800000001</v>
      </c>
      <c r="AI54" s="260">
        <f t="shared" ref="AI54" si="383">AH54*H54</f>
        <v>3296610.24</v>
      </c>
      <c r="AJ54" s="260">
        <v>50</v>
      </c>
      <c r="AK54" s="260">
        <v>245283.5</v>
      </c>
      <c r="AL54" s="260">
        <v>274717.52</v>
      </c>
      <c r="AM54" s="1218">
        <f t="shared" ref="AM54" si="384">AJ54*AK54</f>
        <v>12264175</v>
      </c>
      <c r="AN54" s="260">
        <f t="shared" ref="AN54" si="385">AJ54*AL54</f>
        <v>13735876</v>
      </c>
      <c r="AO54" s="396">
        <f t="shared" ref="AO54" si="386">AN54*H54</f>
        <v>4120762.8</v>
      </c>
      <c r="AP54" s="260">
        <v>0</v>
      </c>
      <c r="AQ54" s="260">
        <v>245283.5</v>
      </c>
      <c r="AR54" s="260">
        <v>274717.52</v>
      </c>
      <c r="AS54" s="260">
        <f t="shared" ref="AS54" si="387">AP54*AQ54</f>
        <v>0</v>
      </c>
      <c r="AT54" s="260">
        <f t="shared" ref="AT54" si="388">AS54*1.12</f>
        <v>0</v>
      </c>
      <c r="AU54" s="260">
        <f t="shared" ref="AU54" si="389">AT54*H54</f>
        <v>0</v>
      </c>
      <c r="AV54" s="404"/>
      <c r="AW54" s="404"/>
      <c r="AX54" s="404"/>
      <c r="AY54" s="404">
        <v>0</v>
      </c>
      <c r="AZ54" s="404">
        <v>0</v>
      </c>
      <c r="BA54" s="404">
        <f t="shared" ref="BA54" si="390">AZ54*H54</f>
        <v>0</v>
      </c>
      <c r="BB54" s="404"/>
      <c r="BC54" s="404"/>
      <c r="BD54" s="404"/>
      <c r="BE54" s="404">
        <v>0</v>
      </c>
      <c r="BF54" s="404">
        <v>0</v>
      </c>
      <c r="BG54" s="404">
        <f t="shared" ref="BG54" si="391">BF54*H54</f>
        <v>0</v>
      </c>
      <c r="BH54" s="404"/>
      <c r="BI54" s="404"/>
      <c r="BJ54" s="404"/>
      <c r="BK54" s="404">
        <v>0</v>
      </c>
      <c r="BL54" s="404">
        <v>0</v>
      </c>
      <c r="BM54" s="404">
        <f t="shared" ref="BM54" si="392">BL54*N54</f>
        <v>0</v>
      </c>
      <c r="BN54" s="404"/>
      <c r="BO54" s="404"/>
      <c r="BP54" s="404"/>
      <c r="BQ54" s="404">
        <v>0</v>
      </c>
      <c r="BR54" s="404">
        <v>0</v>
      </c>
      <c r="BS54" s="404">
        <f t="shared" ref="BS54" si="393">BR54*T54</f>
        <v>0</v>
      </c>
      <c r="BT54" s="260">
        <v>245283.5</v>
      </c>
      <c r="BU54" s="260">
        <v>274717.52</v>
      </c>
      <c r="BV54" s="256">
        <f>SUM(N54+O54+P54+Q54+R54+X54+AD54+AJ54+AP54+AV54+BB54+BH54)*BT54</f>
        <v>31396288</v>
      </c>
      <c r="BW54" s="260">
        <f t="shared" ref="BW54" si="394">BV54*1.12</f>
        <v>35163842.560000002</v>
      </c>
      <c r="BX54" s="190"/>
      <c r="BY54" s="64" t="s">
        <v>2653</v>
      </c>
      <c r="CA54" s="529">
        <f t="shared" ref="CA54" si="395">BW54*H54</f>
        <v>10549152.768000001</v>
      </c>
      <c r="CB54" s="154"/>
      <c r="CC54" s="82"/>
      <c r="CD54" s="191"/>
      <c r="CE54" s="26">
        <f t="shared" ref="CE54" si="396">BV54-CB54</f>
        <v>31396288</v>
      </c>
      <c r="CF54" s="27">
        <f t="shared" ref="CF54" si="397">BW54-CC54</f>
        <v>35163842.560000002</v>
      </c>
      <c r="CG54" s="738">
        <f t="shared" ref="CG54" si="398">CA54-CC54</f>
        <v>10549152.768000001</v>
      </c>
      <c r="CH54" s="164" t="s">
        <v>955</v>
      </c>
      <c r="CI54" s="165"/>
      <c r="CJ54" s="192"/>
      <c r="CK54" s="175"/>
      <c r="CL54" s="175"/>
      <c r="CM54" s="178"/>
      <c r="CN54" s="175"/>
      <c r="CO54" s="77"/>
      <c r="CP54" s="76"/>
      <c r="CQ54" s="175"/>
      <c r="CR54" s="463"/>
      <c r="CS54" s="463"/>
      <c r="CT54" s="463"/>
      <c r="CU54" s="463"/>
      <c r="CV54" s="463"/>
      <c r="CW54" s="463"/>
      <c r="CX54" s="463"/>
      <c r="CY54" s="463"/>
      <c r="CZ54" s="463"/>
      <c r="DA54" s="463"/>
      <c r="DB54" s="463"/>
      <c r="DC54" s="463"/>
      <c r="DD54" s="464"/>
      <c r="DE54" s="464"/>
      <c r="DF54" s="464"/>
      <c r="DG54" s="464"/>
      <c r="DH54" s="464"/>
      <c r="DI54" s="464"/>
      <c r="DJ54" s="464"/>
      <c r="DK54" s="463"/>
      <c r="DL54" s="655"/>
      <c r="DM54" s="782"/>
      <c r="DN54" s="655"/>
      <c r="DO54" s="821"/>
      <c r="DP54" s="655"/>
      <c r="DQ54" s="1050"/>
      <c r="DR54" s="655"/>
      <c r="DS54" s="782"/>
      <c r="DT54" s="655"/>
      <c r="DU54" s="782"/>
      <c r="DV54" s="465"/>
      <c r="DW54" s="745"/>
      <c r="DX54" s="655"/>
      <c r="DY54" s="954"/>
      <c r="DZ54" s="655"/>
      <c r="EA54" s="782">
        <f t="shared" ref="EA54" si="399">DI54</f>
        <v>0</v>
      </c>
      <c r="EB54" s="465">
        <f t="shared" ref="EB54" si="400">EA54/1.12</f>
        <v>0</v>
      </c>
      <c r="EC54" s="745"/>
      <c r="ED54" s="463"/>
      <c r="EE54" s="944"/>
      <c r="EF54" s="655"/>
      <c r="EG54" s="461">
        <f t="shared" ref="EG54" si="401">U54-DN54</f>
        <v>4415103</v>
      </c>
      <c r="EH54" s="257">
        <f t="shared" ref="EH54" si="402">V54-DM54</f>
        <v>4944915.3600000003</v>
      </c>
      <c r="EI54" s="460">
        <f t="shared" ref="EI54" si="403">AA54-DP54</f>
        <v>4905670</v>
      </c>
      <c r="EJ54" s="538">
        <f t="shared" ref="EJ54" si="404">AB54-DO54</f>
        <v>5494350.4000000004</v>
      </c>
      <c r="EK54" s="677">
        <f t="shared" ref="EK54" si="405">AG54-DR54</f>
        <v>9811340</v>
      </c>
      <c r="EL54" s="257">
        <f t="shared" ref="EL54" si="406">AH54-DQ54</f>
        <v>10988700.800000001</v>
      </c>
      <c r="EM54" s="649">
        <f t="shared" ref="EM54" si="407">AM54-DT54</f>
        <v>12264175</v>
      </c>
      <c r="EN54" s="538">
        <f t="shared" ref="EN54" si="408">AN54-DS54</f>
        <v>13735876</v>
      </c>
      <c r="EO54" s="677">
        <f t="shared" ref="EO54" si="409">AS54-DV54</f>
        <v>0</v>
      </c>
      <c r="EP54" s="257">
        <f t="shared" ref="EP54" si="410">AT54-DU54</f>
        <v>0</v>
      </c>
      <c r="EQ54" s="649">
        <f t="shared" ref="EQ54" si="411">AY54-DX54</f>
        <v>0</v>
      </c>
      <c r="ER54" s="538">
        <f t="shared" ref="ER54" si="412">AZ54-DW54</f>
        <v>0</v>
      </c>
      <c r="ES54" s="677">
        <f t="shared" ref="ES54" si="413">BE54-DZ54</f>
        <v>0</v>
      </c>
      <c r="ET54" s="538">
        <f t="shared" ref="ET54" si="414">BF54-DY54</f>
        <v>0</v>
      </c>
      <c r="EU54" s="462">
        <f t="shared" ref="EU54" si="415">BK54-EB54</f>
        <v>0</v>
      </c>
      <c r="EV54" s="263">
        <f t="shared" ref="EV54" si="416">BL54-EA54</f>
        <v>0</v>
      </c>
      <c r="EW54" s="462">
        <f t="shared" ref="EW54" si="417">BM54-ED54</f>
        <v>0</v>
      </c>
      <c r="EX54" s="263">
        <f t="shared" ref="EX54" si="418">BN54-EC54</f>
        <v>0</v>
      </c>
      <c r="EY54" s="472">
        <f t="shared" ref="EY54" si="419">BV54-EF54</f>
        <v>31396288</v>
      </c>
      <c r="EZ54" s="263">
        <f t="shared" ref="EZ54" si="420">BW54-EE54</f>
        <v>35163842.560000002</v>
      </c>
      <c r="FA54" s="313">
        <v>42807</v>
      </c>
      <c r="FB54" s="183" t="s">
        <v>421</v>
      </c>
    </row>
    <row r="55" spans="1:158" s="183" customFormat="1" ht="18" hidden="1" customHeight="1" outlineLevel="1" x14ac:dyDescent="0.2">
      <c r="A55" s="188" t="s">
        <v>232</v>
      </c>
      <c r="B55" s="76" t="s">
        <v>21</v>
      </c>
      <c r="C55" s="77" t="s">
        <v>86</v>
      </c>
      <c r="D55" s="77" t="s">
        <v>87</v>
      </c>
      <c r="E55" s="76" t="s">
        <v>94</v>
      </c>
      <c r="F55" s="76"/>
      <c r="G55" s="76" t="s">
        <v>41</v>
      </c>
      <c r="H55" s="189">
        <v>0.3</v>
      </c>
      <c r="I55" s="76" t="s">
        <v>969</v>
      </c>
      <c r="J55" s="80" t="s">
        <v>45</v>
      </c>
      <c r="K55" s="81" t="s">
        <v>152</v>
      </c>
      <c r="L55" s="76" t="s">
        <v>46</v>
      </c>
      <c r="M55" s="10" t="s">
        <v>79</v>
      </c>
      <c r="N55" s="82"/>
      <c r="O55" s="82"/>
      <c r="P55" s="82"/>
      <c r="Q55" s="245"/>
      <c r="R55" s="260">
        <v>8</v>
      </c>
      <c r="S55" s="260">
        <v>384811.6071428571</v>
      </c>
      <c r="T55" s="260">
        <v>430989</v>
      </c>
      <c r="U55" s="260">
        <v>0</v>
      </c>
      <c r="V55" s="261">
        <v>0</v>
      </c>
      <c r="W55" s="261">
        <f t="shared" si="78"/>
        <v>0</v>
      </c>
      <c r="X55" s="399">
        <v>10</v>
      </c>
      <c r="Y55" s="399">
        <v>384811.6071428571</v>
      </c>
      <c r="Z55" s="399">
        <v>430989</v>
      </c>
      <c r="AA55" s="399">
        <v>0</v>
      </c>
      <c r="AB55" s="399">
        <v>0</v>
      </c>
      <c r="AC55" s="399">
        <f t="shared" si="79"/>
        <v>0</v>
      </c>
      <c r="AD55" s="260">
        <v>15</v>
      </c>
      <c r="AE55" s="260">
        <v>384811.6071428571</v>
      </c>
      <c r="AF55" s="260">
        <v>430989</v>
      </c>
      <c r="AG55" s="260">
        <v>0</v>
      </c>
      <c r="AH55" s="260">
        <v>0</v>
      </c>
      <c r="AI55" s="260">
        <f t="shared" si="116"/>
        <v>0</v>
      </c>
      <c r="AJ55" s="260">
        <v>5</v>
      </c>
      <c r="AK55" s="260">
        <v>384811.6071428571</v>
      </c>
      <c r="AL55" s="260">
        <v>430989</v>
      </c>
      <c r="AM55" s="260">
        <v>0</v>
      </c>
      <c r="AN55" s="260">
        <v>0</v>
      </c>
      <c r="AO55" s="396">
        <f t="shared" si="12"/>
        <v>0</v>
      </c>
      <c r="AP55" s="260">
        <v>20</v>
      </c>
      <c r="AQ55" s="260">
        <v>384811.6071428571</v>
      </c>
      <c r="AR55" s="260">
        <v>430989</v>
      </c>
      <c r="AS55" s="260">
        <v>0</v>
      </c>
      <c r="AT55" s="260">
        <f t="shared" si="175"/>
        <v>0</v>
      </c>
      <c r="AU55" s="260">
        <f t="shared" si="81"/>
        <v>0</v>
      </c>
      <c r="AV55" s="404"/>
      <c r="AW55" s="404"/>
      <c r="AX55" s="404"/>
      <c r="AY55" s="404">
        <v>0</v>
      </c>
      <c r="AZ55" s="404">
        <v>0</v>
      </c>
      <c r="BA55" s="404">
        <f t="shared" si="117"/>
        <v>0</v>
      </c>
      <c r="BB55" s="404"/>
      <c r="BC55" s="404"/>
      <c r="BD55" s="404"/>
      <c r="BE55" s="404">
        <v>0</v>
      </c>
      <c r="BF55" s="404">
        <v>0</v>
      </c>
      <c r="BG55" s="404">
        <f t="shared" si="83"/>
        <v>0</v>
      </c>
      <c r="BH55" s="404"/>
      <c r="BI55" s="404"/>
      <c r="BJ55" s="404"/>
      <c r="BK55" s="404">
        <v>0</v>
      </c>
      <c r="BL55" s="404">
        <v>0</v>
      </c>
      <c r="BM55" s="404">
        <f t="shared" si="84"/>
        <v>0</v>
      </c>
      <c r="BN55" s="404"/>
      <c r="BO55" s="404"/>
      <c r="BP55" s="404"/>
      <c r="BQ55" s="404">
        <v>0</v>
      </c>
      <c r="BR55" s="404">
        <v>0</v>
      </c>
      <c r="BS55" s="404">
        <f t="shared" si="85"/>
        <v>0</v>
      </c>
      <c r="BT55" s="260">
        <v>384811.6071428571</v>
      </c>
      <c r="BU55" s="260">
        <v>430989</v>
      </c>
      <c r="BV55" s="260">
        <v>0</v>
      </c>
      <c r="BW55" s="1435">
        <v>0</v>
      </c>
      <c r="BX55" s="190" t="s">
        <v>48</v>
      </c>
      <c r="BY55" s="64">
        <v>2013</v>
      </c>
      <c r="BZ55" s="325" t="s">
        <v>1103</v>
      </c>
      <c r="CA55" s="529">
        <f t="shared" si="86"/>
        <v>0</v>
      </c>
      <c r="CB55" s="154">
        <v>22319073.214285713</v>
      </c>
      <c r="CC55" s="82">
        <v>24997362</v>
      </c>
      <c r="CD55" s="191"/>
      <c r="CE55" s="26">
        <f t="shared" si="87"/>
        <v>-22319073.214285713</v>
      </c>
      <c r="CF55" s="27">
        <f t="shared" si="88"/>
        <v>-24997362</v>
      </c>
      <c r="CG55" s="738">
        <f t="shared" si="89"/>
        <v>-24997362</v>
      </c>
      <c r="CH55" s="164"/>
      <c r="CI55" s="165"/>
      <c r="CJ55" s="192" t="s">
        <v>41</v>
      </c>
      <c r="CK55" s="175" t="s">
        <v>312</v>
      </c>
      <c r="CL55" s="175" t="s">
        <v>2281</v>
      </c>
      <c r="CM55" s="178" t="s">
        <v>2288</v>
      </c>
      <c r="CN55" s="175" t="s">
        <v>474</v>
      </c>
      <c r="CO55" s="175" t="s">
        <v>87</v>
      </c>
      <c r="CP55" s="175" t="s">
        <v>94</v>
      </c>
      <c r="CQ55" s="175" t="s">
        <v>79</v>
      </c>
      <c r="CR55" s="463">
        <v>2</v>
      </c>
      <c r="CS55" s="463">
        <v>2</v>
      </c>
      <c r="CT55" s="463">
        <v>3</v>
      </c>
      <c r="CU55" s="463">
        <v>0</v>
      </c>
      <c r="CV55" s="463">
        <v>0</v>
      </c>
      <c r="CW55" s="463"/>
      <c r="CX55" s="463"/>
      <c r="CY55" s="463"/>
      <c r="CZ55" s="463">
        <f t="shared" si="90"/>
        <v>7</v>
      </c>
      <c r="DA55" s="463">
        <v>430988.32000000007</v>
      </c>
      <c r="DB55" s="463">
        <f>CR55*DA55</f>
        <v>861976.64000000013</v>
      </c>
      <c r="DC55" s="463">
        <f>CS55*DA55</f>
        <v>861976.64000000013</v>
      </c>
      <c r="DD55" s="464">
        <f t="shared" si="167"/>
        <v>1292964.9600000002</v>
      </c>
      <c r="DE55" s="970">
        <f>CU55*DA55</f>
        <v>0</v>
      </c>
      <c r="DF55" s="464">
        <f>CV55*DA55</f>
        <v>0</v>
      </c>
      <c r="DG55" s="464"/>
      <c r="DH55" s="464"/>
      <c r="DI55" s="464"/>
      <c r="DJ55" s="464"/>
      <c r="DK55" s="463">
        <f>CZ55*DA55</f>
        <v>3016918.24</v>
      </c>
      <c r="DL55" s="655"/>
      <c r="DM55" s="782">
        <f>DB55</f>
        <v>861976.64000000013</v>
      </c>
      <c r="DN55" s="655">
        <f>DM55/1.12</f>
        <v>769622</v>
      </c>
      <c r="DO55" s="820">
        <f>DC55</f>
        <v>861976.64000000013</v>
      </c>
      <c r="DP55" s="655">
        <f>DO55/1.12</f>
        <v>769622</v>
      </c>
      <c r="DQ55" s="1050">
        <f t="shared" si="169"/>
        <v>1292964.9600000002</v>
      </c>
      <c r="DR55" s="655">
        <f t="shared" si="170"/>
        <v>1154433</v>
      </c>
      <c r="DS55" s="782">
        <f t="shared" ref="DS55:DS62" si="421">DE55</f>
        <v>0</v>
      </c>
      <c r="DT55" s="655">
        <f t="shared" ref="DT55:DT62" si="422">DE55/1.12</f>
        <v>0</v>
      </c>
      <c r="DU55" s="782">
        <f t="shared" ref="DU55:DU62" si="423">DF55</f>
        <v>0</v>
      </c>
      <c r="DV55" s="465">
        <f t="shared" ref="DV55:DV62" si="424">DU55/1.12</f>
        <v>0</v>
      </c>
      <c r="DW55" s="745"/>
      <c r="DX55" s="655"/>
      <c r="DY55" s="954"/>
      <c r="DZ55" s="655"/>
      <c r="EA55" s="782">
        <f t="shared" si="93"/>
        <v>0</v>
      </c>
      <c r="EB55" s="465">
        <f t="shared" si="94"/>
        <v>0</v>
      </c>
      <c r="EC55" s="745"/>
      <c r="ED55" s="463"/>
      <c r="EE55" s="944">
        <f>DK55</f>
        <v>3016918.24</v>
      </c>
      <c r="EF55" s="655">
        <f>EE55/1.12</f>
        <v>2693677</v>
      </c>
      <c r="EG55" s="461">
        <f t="shared" si="96"/>
        <v>-769622</v>
      </c>
      <c r="EH55" s="257">
        <f t="shared" si="97"/>
        <v>-861976.64000000013</v>
      </c>
      <c r="EI55" s="460">
        <f t="shared" si="98"/>
        <v>-769622</v>
      </c>
      <c r="EJ55" s="538">
        <f t="shared" si="99"/>
        <v>-861976.64000000013</v>
      </c>
      <c r="EK55" s="677">
        <f t="shared" si="100"/>
        <v>-1154433</v>
      </c>
      <c r="EL55" s="257">
        <f t="shared" si="101"/>
        <v>-1292964.9600000002</v>
      </c>
      <c r="EM55" s="649">
        <f t="shared" si="102"/>
        <v>0</v>
      </c>
      <c r="EN55" s="538">
        <f t="shared" si="103"/>
        <v>0</v>
      </c>
      <c r="EO55" s="677">
        <f t="shared" si="104"/>
        <v>0</v>
      </c>
      <c r="EP55" s="257">
        <f t="shared" si="105"/>
        <v>0</v>
      </c>
      <c r="EQ55" s="649">
        <f t="shared" si="106"/>
        <v>0</v>
      </c>
      <c r="ER55" s="538">
        <f t="shared" si="107"/>
        <v>0</v>
      </c>
      <c r="ES55" s="677">
        <f t="shared" si="108"/>
        <v>0</v>
      </c>
      <c r="ET55" s="538">
        <f t="shared" si="109"/>
        <v>0</v>
      </c>
      <c r="EU55" s="462">
        <f t="shared" si="110"/>
        <v>0</v>
      </c>
      <c r="EV55" s="263">
        <f t="shared" si="111"/>
        <v>0</v>
      </c>
      <c r="EW55" s="462">
        <f t="shared" si="112"/>
        <v>0</v>
      </c>
      <c r="EX55" s="263">
        <f t="shared" si="113"/>
        <v>0</v>
      </c>
      <c r="EY55" s="472">
        <f t="shared" si="114"/>
        <v>-2693677</v>
      </c>
      <c r="EZ55" s="263">
        <f t="shared" si="115"/>
        <v>-3016918.24</v>
      </c>
      <c r="FA55" s="313"/>
    </row>
    <row r="56" spans="1:158" s="183" customFormat="1" ht="18" hidden="1" customHeight="1" outlineLevel="1" x14ac:dyDescent="0.2">
      <c r="A56" s="188" t="s">
        <v>674</v>
      </c>
      <c r="B56" s="76" t="s">
        <v>21</v>
      </c>
      <c r="C56" s="77" t="s">
        <v>86</v>
      </c>
      <c r="D56" s="77" t="s">
        <v>667</v>
      </c>
      <c r="E56" s="76" t="s">
        <v>668</v>
      </c>
      <c r="F56" s="76" t="s">
        <v>94</v>
      </c>
      <c r="G56" s="76" t="s">
        <v>41</v>
      </c>
      <c r="H56" s="189">
        <v>0.3</v>
      </c>
      <c r="I56" s="76" t="s">
        <v>969</v>
      </c>
      <c r="J56" s="80" t="s">
        <v>496</v>
      </c>
      <c r="K56" s="81" t="s">
        <v>152</v>
      </c>
      <c r="L56" s="76" t="s">
        <v>46</v>
      </c>
      <c r="M56" s="10" t="s">
        <v>79</v>
      </c>
      <c r="N56" s="82"/>
      <c r="O56" s="82"/>
      <c r="P56" s="82"/>
      <c r="Q56" s="245"/>
      <c r="R56" s="260">
        <v>8</v>
      </c>
      <c r="S56" s="260">
        <v>384811.6071428571</v>
      </c>
      <c r="T56" s="260">
        <v>430989</v>
      </c>
      <c r="U56" s="260">
        <v>0</v>
      </c>
      <c r="V56" s="261">
        <v>0</v>
      </c>
      <c r="W56" s="261">
        <f t="shared" si="78"/>
        <v>0</v>
      </c>
      <c r="X56" s="399">
        <v>10</v>
      </c>
      <c r="Y56" s="399">
        <v>384811.6071428571</v>
      </c>
      <c r="Z56" s="399">
        <v>430989</v>
      </c>
      <c r="AA56" s="399">
        <v>0</v>
      </c>
      <c r="AB56" s="399">
        <v>0</v>
      </c>
      <c r="AC56" s="399">
        <f t="shared" si="79"/>
        <v>0</v>
      </c>
      <c r="AD56" s="260">
        <v>15</v>
      </c>
      <c r="AE56" s="260">
        <v>384811.6071428571</v>
      </c>
      <c r="AF56" s="260">
        <v>430989</v>
      </c>
      <c r="AG56" s="260">
        <v>0</v>
      </c>
      <c r="AH56" s="260">
        <v>0</v>
      </c>
      <c r="AI56" s="260">
        <f t="shared" si="116"/>
        <v>0</v>
      </c>
      <c r="AJ56" s="260">
        <v>5</v>
      </c>
      <c r="AK56" s="260">
        <v>384811.6071428571</v>
      </c>
      <c r="AL56" s="260">
        <v>430989</v>
      </c>
      <c r="AM56" s="260">
        <v>0</v>
      </c>
      <c r="AN56" s="260">
        <v>0</v>
      </c>
      <c r="AO56" s="396">
        <f t="shared" si="12"/>
        <v>0</v>
      </c>
      <c r="AP56" s="260">
        <v>20</v>
      </c>
      <c r="AQ56" s="260">
        <v>384811.6071428571</v>
      </c>
      <c r="AR56" s="260">
        <v>430989</v>
      </c>
      <c r="AS56" s="260">
        <v>0</v>
      </c>
      <c r="AT56" s="260">
        <f t="shared" si="175"/>
        <v>0</v>
      </c>
      <c r="AU56" s="260">
        <f t="shared" si="81"/>
        <v>0</v>
      </c>
      <c r="AV56" s="404"/>
      <c r="AW56" s="404"/>
      <c r="AX56" s="404"/>
      <c r="AY56" s="404">
        <v>0</v>
      </c>
      <c r="AZ56" s="404">
        <v>0</v>
      </c>
      <c r="BA56" s="404">
        <f t="shared" si="117"/>
        <v>0</v>
      </c>
      <c r="BB56" s="404"/>
      <c r="BC56" s="404"/>
      <c r="BD56" s="404"/>
      <c r="BE56" s="404">
        <v>0</v>
      </c>
      <c r="BF56" s="404">
        <v>0</v>
      </c>
      <c r="BG56" s="404">
        <f t="shared" si="83"/>
        <v>0</v>
      </c>
      <c r="BH56" s="404"/>
      <c r="BI56" s="404"/>
      <c r="BJ56" s="404"/>
      <c r="BK56" s="404">
        <v>0</v>
      </c>
      <c r="BL56" s="404">
        <v>0</v>
      </c>
      <c r="BM56" s="404">
        <f t="shared" si="84"/>
        <v>0</v>
      </c>
      <c r="BN56" s="404"/>
      <c r="BO56" s="404"/>
      <c r="BP56" s="404"/>
      <c r="BQ56" s="404">
        <v>0</v>
      </c>
      <c r="BR56" s="404">
        <v>0</v>
      </c>
      <c r="BS56" s="404">
        <f t="shared" si="85"/>
        <v>0</v>
      </c>
      <c r="BT56" s="260">
        <v>384811.6071428571</v>
      </c>
      <c r="BU56" s="260">
        <v>430989</v>
      </c>
      <c r="BV56" s="260">
        <v>0</v>
      </c>
      <c r="BW56" s="1435">
        <v>0</v>
      </c>
      <c r="BX56" s="190" t="s">
        <v>48</v>
      </c>
      <c r="BY56" s="64">
        <v>2013</v>
      </c>
      <c r="BZ56" s="325" t="s">
        <v>1107</v>
      </c>
      <c r="CA56" s="529">
        <f t="shared" si="86"/>
        <v>0</v>
      </c>
      <c r="CB56" s="154"/>
      <c r="CC56" s="82"/>
      <c r="CD56" s="191"/>
      <c r="CE56" s="26">
        <f t="shared" si="87"/>
        <v>0</v>
      </c>
      <c r="CF56" s="27">
        <f t="shared" si="88"/>
        <v>0</v>
      </c>
      <c r="CG56" s="738">
        <f t="shared" si="89"/>
        <v>0</v>
      </c>
      <c r="CH56" s="164" t="s">
        <v>805</v>
      </c>
      <c r="CI56" s="165"/>
      <c r="CJ56" s="192" t="s">
        <v>41</v>
      </c>
      <c r="CK56" s="175" t="s">
        <v>312</v>
      </c>
      <c r="CL56" s="175" t="s">
        <v>2729</v>
      </c>
      <c r="CM56" s="178" t="s">
        <v>2748</v>
      </c>
      <c r="CN56" s="175" t="s">
        <v>475</v>
      </c>
      <c r="CO56" s="175" t="s">
        <v>87</v>
      </c>
      <c r="CP56" s="175" t="s">
        <v>94</v>
      </c>
      <c r="CQ56" s="175" t="s">
        <v>79</v>
      </c>
      <c r="CR56" s="463">
        <v>4</v>
      </c>
      <c r="CS56" s="463">
        <v>5</v>
      </c>
      <c r="CT56" s="463">
        <v>7</v>
      </c>
      <c r="CU56" s="463">
        <v>2</v>
      </c>
      <c r="CV56" s="463">
        <v>10</v>
      </c>
      <c r="CW56" s="463"/>
      <c r="CX56" s="463"/>
      <c r="CY56" s="463"/>
      <c r="CZ56" s="463">
        <f t="shared" si="90"/>
        <v>28</v>
      </c>
      <c r="DA56" s="463">
        <v>415100.00000000006</v>
      </c>
      <c r="DB56" s="463">
        <f>CR56*DA56</f>
        <v>1660400.0000000002</v>
      </c>
      <c r="DC56" s="463">
        <f>CS56*DA56</f>
        <v>2075500.0000000002</v>
      </c>
      <c r="DD56" s="464">
        <f t="shared" si="167"/>
        <v>2905700.0000000005</v>
      </c>
      <c r="DE56" s="464">
        <f>CU56*DA56</f>
        <v>830200.00000000012</v>
      </c>
      <c r="DF56" s="464">
        <f>CV56*DA56</f>
        <v>4151000.0000000005</v>
      </c>
      <c r="DG56" s="464"/>
      <c r="DH56" s="464"/>
      <c r="DI56" s="464"/>
      <c r="DJ56" s="464"/>
      <c r="DK56" s="463">
        <f>CZ56*DA56</f>
        <v>11622800.000000002</v>
      </c>
      <c r="DL56" s="655"/>
      <c r="DM56" s="782">
        <f>DB56</f>
        <v>1660400.0000000002</v>
      </c>
      <c r="DN56" s="655">
        <f>DM56/1.12</f>
        <v>1482500</v>
      </c>
      <c r="DO56" s="820">
        <f>DC56</f>
        <v>2075500.0000000002</v>
      </c>
      <c r="DP56" s="655">
        <f>DO56/1.12</f>
        <v>1853125</v>
      </c>
      <c r="DQ56" s="1050">
        <f t="shared" si="169"/>
        <v>2905700.0000000005</v>
      </c>
      <c r="DR56" s="655">
        <f t="shared" si="170"/>
        <v>2594375</v>
      </c>
      <c r="DS56" s="782">
        <f t="shared" si="421"/>
        <v>830200.00000000012</v>
      </c>
      <c r="DT56" s="655">
        <f t="shared" si="422"/>
        <v>741250</v>
      </c>
      <c r="DU56" s="782">
        <f t="shared" si="423"/>
        <v>4151000.0000000005</v>
      </c>
      <c r="DV56" s="465">
        <f t="shared" si="424"/>
        <v>3706250</v>
      </c>
      <c r="DW56" s="745"/>
      <c r="DX56" s="655"/>
      <c r="DY56" s="954"/>
      <c r="DZ56" s="655"/>
      <c r="EA56" s="782">
        <f t="shared" si="93"/>
        <v>0</v>
      </c>
      <c r="EB56" s="465">
        <f t="shared" si="94"/>
        <v>0</v>
      </c>
      <c r="EC56" s="745"/>
      <c r="ED56" s="463"/>
      <c r="EE56" s="944">
        <f>DK56</f>
        <v>11622800.000000002</v>
      </c>
      <c r="EF56" s="655">
        <f>EE56/1.12</f>
        <v>10377500</v>
      </c>
      <c r="EG56" s="461">
        <f t="shared" si="96"/>
        <v>-1482500</v>
      </c>
      <c r="EH56" s="257">
        <f t="shared" si="97"/>
        <v>-1660400.0000000002</v>
      </c>
      <c r="EI56" s="460">
        <f t="shared" si="98"/>
        <v>-1853125</v>
      </c>
      <c r="EJ56" s="538">
        <f t="shared" si="99"/>
        <v>-2075500.0000000002</v>
      </c>
      <c r="EK56" s="677">
        <f t="shared" si="100"/>
        <v>-2594375</v>
      </c>
      <c r="EL56" s="257">
        <f t="shared" si="101"/>
        <v>-2905700.0000000005</v>
      </c>
      <c r="EM56" s="649">
        <f t="shared" si="102"/>
        <v>-741250</v>
      </c>
      <c r="EN56" s="538">
        <f t="shared" si="103"/>
        <v>-830200.00000000012</v>
      </c>
      <c r="EO56" s="677">
        <f t="shared" si="104"/>
        <v>-3706250</v>
      </c>
      <c r="EP56" s="257">
        <f t="shared" si="105"/>
        <v>-4151000.0000000005</v>
      </c>
      <c r="EQ56" s="649">
        <f t="shared" si="106"/>
        <v>0</v>
      </c>
      <c r="ER56" s="538">
        <f t="shared" si="107"/>
        <v>0</v>
      </c>
      <c r="ES56" s="677">
        <f t="shared" si="108"/>
        <v>0</v>
      </c>
      <c r="ET56" s="538">
        <f t="shared" si="109"/>
        <v>0</v>
      </c>
      <c r="EU56" s="462">
        <f t="shared" si="110"/>
        <v>0</v>
      </c>
      <c r="EV56" s="263">
        <f t="shared" si="111"/>
        <v>0</v>
      </c>
      <c r="EW56" s="462">
        <f t="shared" si="112"/>
        <v>0</v>
      </c>
      <c r="EX56" s="263">
        <f t="shared" si="113"/>
        <v>0</v>
      </c>
      <c r="EY56" s="472">
        <f t="shared" si="114"/>
        <v>-10377500</v>
      </c>
      <c r="EZ56" s="263">
        <f t="shared" si="115"/>
        <v>-11622800.000000002</v>
      </c>
      <c r="FA56" s="313"/>
    </row>
    <row r="57" spans="1:158" s="183" customFormat="1" ht="18" hidden="1" customHeight="1" outlineLevel="1" x14ac:dyDescent="0.2">
      <c r="A57" s="188" t="s">
        <v>895</v>
      </c>
      <c r="B57" s="76" t="s">
        <v>21</v>
      </c>
      <c r="C57" s="77" t="s">
        <v>86</v>
      </c>
      <c r="D57" s="77" t="s">
        <v>667</v>
      </c>
      <c r="E57" s="76" t="s">
        <v>668</v>
      </c>
      <c r="F57" s="76" t="s">
        <v>94</v>
      </c>
      <c r="G57" s="76" t="s">
        <v>41</v>
      </c>
      <c r="H57" s="189">
        <v>0.3</v>
      </c>
      <c r="I57" s="76" t="s">
        <v>969</v>
      </c>
      <c r="J57" s="80" t="s">
        <v>496</v>
      </c>
      <c r="K57" s="81" t="s">
        <v>152</v>
      </c>
      <c r="L57" s="76" t="s">
        <v>46</v>
      </c>
      <c r="M57" s="10" t="s">
        <v>79</v>
      </c>
      <c r="N57" s="82"/>
      <c r="O57" s="82"/>
      <c r="P57" s="82"/>
      <c r="Q57" s="245"/>
      <c r="R57" s="260">
        <v>8</v>
      </c>
      <c r="S57" s="260">
        <v>384811</v>
      </c>
      <c r="T57" s="260">
        <v>430988.32000000007</v>
      </c>
      <c r="U57" s="260">
        <v>0</v>
      </c>
      <c r="V57" s="261">
        <v>0</v>
      </c>
      <c r="W57" s="261">
        <f t="shared" si="78"/>
        <v>0</v>
      </c>
      <c r="X57" s="399">
        <v>10</v>
      </c>
      <c r="Y57" s="399">
        <v>384811</v>
      </c>
      <c r="Z57" s="399">
        <v>430988.32000000007</v>
      </c>
      <c r="AA57" s="399">
        <v>0</v>
      </c>
      <c r="AB57" s="399">
        <v>0</v>
      </c>
      <c r="AC57" s="399">
        <f t="shared" si="79"/>
        <v>0</v>
      </c>
      <c r="AD57" s="260">
        <v>15</v>
      </c>
      <c r="AE57" s="260">
        <v>384811</v>
      </c>
      <c r="AF57" s="260">
        <v>430988.32000000007</v>
      </c>
      <c r="AG57" s="260">
        <v>0</v>
      </c>
      <c r="AH57" s="260">
        <v>0</v>
      </c>
      <c r="AI57" s="260">
        <f t="shared" si="116"/>
        <v>0</v>
      </c>
      <c r="AJ57" s="260">
        <v>5</v>
      </c>
      <c r="AK57" s="260">
        <v>384811</v>
      </c>
      <c r="AL57" s="260">
        <v>430988.32000000007</v>
      </c>
      <c r="AM57" s="260">
        <v>0</v>
      </c>
      <c r="AN57" s="260">
        <v>0</v>
      </c>
      <c r="AO57" s="396">
        <f t="shared" si="12"/>
        <v>0</v>
      </c>
      <c r="AP57" s="260">
        <v>20</v>
      </c>
      <c r="AQ57" s="260">
        <v>384811</v>
      </c>
      <c r="AR57" s="260">
        <v>430988.32000000007</v>
      </c>
      <c r="AS57" s="260">
        <v>0</v>
      </c>
      <c r="AT57" s="260">
        <v>0</v>
      </c>
      <c r="AU57" s="260">
        <f t="shared" si="81"/>
        <v>0</v>
      </c>
      <c r="AV57" s="404"/>
      <c r="AW57" s="404"/>
      <c r="AX57" s="404"/>
      <c r="AY57" s="404">
        <v>0</v>
      </c>
      <c r="AZ57" s="404">
        <v>0</v>
      </c>
      <c r="BA57" s="404">
        <f t="shared" si="117"/>
        <v>0</v>
      </c>
      <c r="BB57" s="404"/>
      <c r="BC57" s="404"/>
      <c r="BD57" s="404"/>
      <c r="BE57" s="404">
        <v>0</v>
      </c>
      <c r="BF57" s="404">
        <v>0</v>
      </c>
      <c r="BG57" s="404">
        <f t="shared" si="83"/>
        <v>0</v>
      </c>
      <c r="BH57" s="404"/>
      <c r="BI57" s="404"/>
      <c r="BJ57" s="404"/>
      <c r="BK57" s="404">
        <v>0</v>
      </c>
      <c r="BL57" s="404">
        <v>0</v>
      </c>
      <c r="BM57" s="404">
        <f t="shared" si="84"/>
        <v>0</v>
      </c>
      <c r="BN57" s="404"/>
      <c r="BO57" s="404"/>
      <c r="BP57" s="404"/>
      <c r="BQ57" s="404">
        <v>0</v>
      </c>
      <c r="BR57" s="404">
        <v>0</v>
      </c>
      <c r="BS57" s="404">
        <f t="shared" si="85"/>
        <v>0</v>
      </c>
      <c r="BT57" s="260">
        <v>384811</v>
      </c>
      <c r="BU57" s="260">
        <v>430988.32000000007</v>
      </c>
      <c r="BV57" s="260">
        <v>0</v>
      </c>
      <c r="BW57" s="1435">
        <v>0</v>
      </c>
      <c r="BX57" s="190" t="s">
        <v>48</v>
      </c>
      <c r="BY57" s="64">
        <v>2013</v>
      </c>
      <c r="BZ57" s="325" t="s">
        <v>1047</v>
      </c>
      <c r="CA57" s="529">
        <f t="shared" si="86"/>
        <v>0</v>
      </c>
      <c r="CB57" s="154"/>
      <c r="CC57" s="82"/>
      <c r="CD57" s="191"/>
      <c r="CE57" s="26">
        <f t="shared" si="87"/>
        <v>0</v>
      </c>
      <c r="CF57" s="27">
        <f t="shared" si="88"/>
        <v>0</v>
      </c>
      <c r="CG57" s="738">
        <f t="shared" si="89"/>
        <v>0</v>
      </c>
      <c r="CH57" s="164" t="s">
        <v>955</v>
      </c>
      <c r="CI57" s="165"/>
      <c r="CJ57" s="192" t="s">
        <v>41</v>
      </c>
      <c r="CK57" s="175" t="s">
        <v>312</v>
      </c>
      <c r="CL57" s="175" t="s">
        <v>2691</v>
      </c>
      <c r="CM57" s="178" t="s">
        <v>2703</v>
      </c>
      <c r="CN57" s="175" t="s">
        <v>374</v>
      </c>
      <c r="CO57" s="175" t="s">
        <v>87</v>
      </c>
      <c r="CP57" s="175" t="s">
        <v>94</v>
      </c>
      <c r="CQ57" s="175" t="s">
        <v>79</v>
      </c>
      <c r="CR57" s="463">
        <v>2</v>
      </c>
      <c r="CS57" s="463">
        <v>3</v>
      </c>
      <c r="CT57" s="463">
        <v>5</v>
      </c>
      <c r="CU57" s="463">
        <v>2</v>
      </c>
      <c r="CV57" s="463">
        <v>0</v>
      </c>
      <c r="CW57" s="463"/>
      <c r="CX57" s="463"/>
      <c r="CY57" s="463"/>
      <c r="CZ57" s="463">
        <f t="shared" si="90"/>
        <v>12</v>
      </c>
      <c r="DA57" s="463">
        <v>358400.00000000006</v>
      </c>
      <c r="DB57" s="463">
        <f>CR57*DA57</f>
        <v>716800.00000000012</v>
      </c>
      <c r="DC57" s="463">
        <f t="shared" ref="DC57:DC61" si="425">CS57*DA57</f>
        <v>1075200.0000000002</v>
      </c>
      <c r="DD57" s="464">
        <f t="shared" si="167"/>
        <v>1792000.0000000002</v>
      </c>
      <c r="DE57" s="464">
        <f>CU57*DA57</f>
        <v>716800.00000000012</v>
      </c>
      <c r="DF57" s="464">
        <f>CV57*DA57</f>
        <v>0</v>
      </c>
      <c r="DG57" s="464"/>
      <c r="DH57" s="464"/>
      <c r="DI57" s="464"/>
      <c r="DJ57" s="464"/>
      <c r="DK57" s="463">
        <f>CZ57*DA57</f>
        <v>4300800.0000000009</v>
      </c>
      <c r="DL57" s="655"/>
      <c r="DM57" s="782">
        <f>DB57</f>
        <v>716800.00000000012</v>
      </c>
      <c r="DN57" s="655">
        <f>DM57/1.12</f>
        <v>640000</v>
      </c>
      <c r="DO57" s="820">
        <f>DC57</f>
        <v>1075200.0000000002</v>
      </c>
      <c r="DP57" s="655">
        <f>DO57/1.12</f>
        <v>960000.00000000012</v>
      </c>
      <c r="DQ57" s="1050">
        <f t="shared" si="169"/>
        <v>1792000.0000000002</v>
      </c>
      <c r="DR57" s="655">
        <f t="shared" si="170"/>
        <v>1600000</v>
      </c>
      <c r="DS57" s="782">
        <f t="shared" si="421"/>
        <v>716800.00000000012</v>
      </c>
      <c r="DT57" s="655">
        <f t="shared" si="422"/>
        <v>640000</v>
      </c>
      <c r="DU57" s="782">
        <f t="shared" si="423"/>
        <v>0</v>
      </c>
      <c r="DV57" s="465">
        <f t="shared" si="424"/>
        <v>0</v>
      </c>
      <c r="DW57" s="745"/>
      <c r="DX57" s="655"/>
      <c r="DY57" s="954"/>
      <c r="DZ57" s="655"/>
      <c r="EA57" s="782">
        <f t="shared" si="93"/>
        <v>0</v>
      </c>
      <c r="EB57" s="465">
        <f t="shared" si="94"/>
        <v>0</v>
      </c>
      <c r="EC57" s="745"/>
      <c r="ED57" s="463"/>
      <c r="EE57" s="944">
        <f>DK57</f>
        <v>4300800.0000000009</v>
      </c>
      <c r="EF57" s="655">
        <f>EE57/1.12</f>
        <v>3840000.0000000005</v>
      </c>
      <c r="EG57" s="461">
        <f t="shared" si="96"/>
        <v>-640000</v>
      </c>
      <c r="EH57" s="257">
        <f t="shared" si="97"/>
        <v>-716800.00000000012</v>
      </c>
      <c r="EI57" s="460">
        <f t="shared" si="98"/>
        <v>-960000.00000000012</v>
      </c>
      <c r="EJ57" s="538">
        <f t="shared" si="99"/>
        <v>-1075200.0000000002</v>
      </c>
      <c r="EK57" s="677">
        <f t="shared" si="100"/>
        <v>-1600000</v>
      </c>
      <c r="EL57" s="257">
        <f t="shared" si="101"/>
        <v>-1792000.0000000002</v>
      </c>
      <c r="EM57" s="649">
        <f t="shared" si="102"/>
        <v>-640000</v>
      </c>
      <c r="EN57" s="538">
        <f t="shared" si="103"/>
        <v>-716800.00000000012</v>
      </c>
      <c r="EO57" s="677">
        <f t="shared" si="104"/>
        <v>0</v>
      </c>
      <c r="EP57" s="257">
        <f t="shared" si="105"/>
        <v>0</v>
      </c>
      <c r="EQ57" s="649">
        <f t="shared" si="106"/>
        <v>0</v>
      </c>
      <c r="ER57" s="538">
        <f t="shared" si="107"/>
        <v>0</v>
      </c>
      <c r="ES57" s="677">
        <f t="shared" si="108"/>
        <v>0</v>
      </c>
      <c r="ET57" s="538">
        <f t="shared" si="109"/>
        <v>0</v>
      </c>
      <c r="EU57" s="462">
        <f t="shared" si="110"/>
        <v>0</v>
      </c>
      <c r="EV57" s="263">
        <f t="shared" si="111"/>
        <v>0</v>
      </c>
      <c r="EW57" s="462">
        <f t="shared" si="112"/>
        <v>0</v>
      </c>
      <c r="EX57" s="263">
        <f t="shared" si="113"/>
        <v>0</v>
      </c>
      <c r="EY57" s="472">
        <f t="shared" si="114"/>
        <v>-3840000.0000000005</v>
      </c>
      <c r="EZ57" s="263">
        <f t="shared" si="115"/>
        <v>-4300800.0000000009</v>
      </c>
      <c r="FA57" s="313">
        <v>41603</v>
      </c>
      <c r="FB57" s="183" t="s">
        <v>421</v>
      </c>
    </row>
    <row r="58" spans="1:158" s="183" customFormat="1" ht="18" hidden="1" customHeight="1" outlineLevel="1" x14ac:dyDescent="0.2">
      <c r="A58" s="188" t="s">
        <v>2123</v>
      </c>
      <c r="B58" s="76" t="s">
        <v>21</v>
      </c>
      <c r="C58" s="77" t="s">
        <v>86</v>
      </c>
      <c r="D58" s="77" t="s">
        <v>667</v>
      </c>
      <c r="E58" s="76" t="s">
        <v>668</v>
      </c>
      <c r="F58" s="76" t="s">
        <v>94</v>
      </c>
      <c r="G58" s="76" t="s">
        <v>41</v>
      </c>
      <c r="H58" s="189">
        <v>0.3</v>
      </c>
      <c r="I58" s="76" t="s">
        <v>969</v>
      </c>
      <c r="J58" s="80" t="s">
        <v>496</v>
      </c>
      <c r="K58" s="81" t="s">
        <v>152</v>
      </c>
      <c r="L58" s="76" t="s">
        <v>46</v>
      </c>
      <c r="M58" s="10" t="s">
        <v>79</v>
      </c>
      <c r="N58" s="82"/>
      <c r="O58" s="82"/>
      <c r="P58" s="82"/>
      <c r="Q58" s="245"/>
      <c r="R58" s="260">
        <v>8</v>
      </c>
      <c r="S58" s="260">
        <v>384811</v>
      </c>
      <c r="T58" s="260">
        <v>430988.32000000007</v>
      </c>
      <c r="U58" s="260">
        <v>0</v>
      </c>
      <c r="V58" s="261">
        <v>0</v>
      </c>
      <c r="W58" s="261">
        <f t="shared" ref="W58" si="426">V58*H58</f>
        <v>0</v>
      </c>
      <c r="X58" s="399">
        <v>10</v>
      </c>
      <c r="Y58" s="399">
        <v>384811</v>
      </c>
      <c r="Z58" s="399">
        <v>430988.32000000007</v>
      </c>
      <c r="AA58" s="399">
        <v>0</v>
      </c>
      <c r="AB58" s="399">
        <v>0</v>
      </c>
      <c r="AC58" s="399">
        <f t="shared" ref="AC58" si="427">AB58*H58</f>
        <v>0</v>
      </c>
      <c r="AD58" s="260">
        <v>20</v>
      </c>
      <c r="AE58" s="260">
        <v>384811</v>
      </c>
      <c r="AF58" s="260">
        <v>430988.32000000007</v>
      </c>
      <c r="AG58" s="260">
        <v>0</v>
      </c>
      <c r="AH58" s="260">
        <v>0</v>
      </c>
      <c r="AI58" s="260">
        <f t="shared" ref="AI58" si="428">AH58*H58</f>
        <v>0</v>
      </c>
      <c r="AJ58" s="260">
        <v>5</v>
      </c>
      <c r="AK58" s="260">
        <v>384811</v>
      </c>
      <c r="AL58" s="260">
        <v>430988.32000000007</v>
      </c>
      <c r="AM58" s="260">
        <v>0</v>
      </c>
      <c r="AN58" s="260">
        <v>0</v>
      </c>
      <c r="AO58" s="396">
        <f t="shared" si="12"/>
        <v>0</v>
      </c>
      <c r="AP58" s="260">
        <v>20</v>
      </c>
      <c r="AQ58" s="260">
        <v>384811</v>
      </c>
      <c r="AR58" s="260">
        <v>430988.32000000007</v>
      </c>
      <c r="AS58" s="260">
        <v>0</v>
      </c>
      <c r="AT58" s="260">
        <v>0</v>
      </c>
      <c r="AU58" s="260">
        <f t="shared" ref="AU58" si="429">AT58*H58</f>
        <v>0</v>
      </c>
      <c r="AV58" s="404"/>
      <c r="AW58" s="404"/>
      <c r="AX58" s="404"/>
      <c r="AY58" s="404">
        <v>0</v>
      </c>
      <c r="AZ58" s="404">
        <v>0</v>
      </c>
      <c r="BA58" s="404">
        <f t="shared" ref="BA58" si="430">AZ58*H58</f>
        <v>0</v>
      </c>
      <c r="BB58" s="404"/>
      <c r="BC58" s="404"/>
      <c r="BD58" s="404"/>
      <c r="BE58" s="404">
        <v>0</v>
      </c>
      <c r="BF58" s="404">
        <v>0</v>
      </c>
      <c r="BG58" s="404">
        <f t="shared" ref="BG58" si="431">BF58*H58</f>
        <v>0</v>
      </c>
      <c r="BH58" s="404"/>
      <c r="BI58" s="404"/>
      <c r="BJ58" s="404"/>
      <c r="BK58" s="404">
        <v>0</v>
      </c>
      <c r="BL58" s="404">
        <v>0</v>
      </c>
      <c r="BM58" s="404">
        <f t="shared" si="84"/>
        <v>0</v>
      </c>
      <c r="BN58" s="404"/>
      <c r="BO58" s="404"/>
      <c r="BP58" s="404"/>
      <c r="BQ58" s="404">
        <v>0</v>
      </c>
      <c r="BR58" s="404">
        <v>0</v>
      </c>
      <c r="BS58" s="404">
        <f t="shared" si="85"/>
        <v>0</v>
      </c>
      <c r="BT58" s="260">
        <v>384811</v>
      </c>
      <c r="BU58" s="260">
        <v>430988.32000000007</v>
      </c>
      <c r="BV58" s="256">
        <v>0</v>
      </c>
      <c r="BW58" s="1435">
        <f t="shared" ref="BW58" si="432">BV58*1.12</f>
        <v>0</v>
      </c>
      <c r="BX58" s="190" t="s">
        <v>48</v>
      </c>
      <c r="BY58" s="64">
        <v>2013</v>
      </c>
      <c r="BZ58" s="325" t="s">
        <v>1047</v>
      </c>
      <c r="CA58" s="529">
        <f t="shared" ref="CA58" si="433">BW58*H58</f>
        <v>0</v>
      </c>
      <c r="CB58" s="154"/>
      <c r="CC58" s="82"/>
      <c r="CD58" s="191"/>
      <c r="CE58" s="26">
        <f t="shared" ref="CE58" si="434">BV58-CB58</f>
        <v>0</v>
      </c>
      <c r="CF58" s="27">
        <f t="shared" ref="CF58" si="435">BW58-CC58</f>
        <v>0</v>
      </c>
      <c r="CG58" s="738">
        <f t="shared" ref="CG58" si="436">CA58-CC58</f>
        <v>0</v>
      </c>
      <c r="CH58" s="164" t="s">
        <v>2131</v>
      </c>
      <c r="CI58" s="165"/>
      <c r="CJ58" s="192"/>
      <c r="CK58" s="175"/>
      <c r="CL58" s="175"/>
      <c r="CM58" s="178"/>
      <c r="CN58" s="175"/>
      <c r="CO58" s="175"/>
      <c r="CP58" s="175"/>
      <c r="CQ58" s="175"/>
      <c r="CR58" s="463"/>
      <c r="CS58" s="463"/>
      <c r="CT58" s="463"/>
      <c r="CU58" s="463"/>
      <c r="CV58" s="463"/>
      <c r="CW58" s="463"/>
      <c r="CX58" s="463"/>
      <c r="CY58" s="463"/>
      <c r="CZ58" s="463"/>
      <c r="DA58" s="463"/>
      <c r="DB58" s="463"/>
      <c r="DC58" s="463"/>
      <c r="DD58" s="464"/>
      <c r="DE58" s="464"/>
      <c r="DF58" s="464"/>
      <c r="DG58" s="464"/>
      <c r="DH58" s="464"/>
      <c r="DI58" s="464"/>
      <c r="DJ58" s="464"/>
      <c r="DK58" s="463"/>
      <c r="DL58" s="655"/>
      <c r="DM58" s="782"/>
      <c r="DN58" s="655"/>
      <c r="DO58" s="820"/>
      <c r="DP58" s="655"/>
      <c r="DQ58" s="1050"/>
      <c r="DR58" s="655"/>
      <c r="DS58" s="782"/>
      <c r="DT58" s="655"/>
      <c r="DU58" s="782"/>
      <c r="DV58" s="465"/>
      <c r="DW58" s="745"/>
      <c r="DX58" s="655"/>
      <c r="DY58" s="954"/>
      <c r="DZ58" s="655"/>
      <c r="EA58" s="782">
        <f t="shared" si="93"/>
        <v>0</v>
      </c>
      <c r="EB58" s="465">
        <f t="shared" si="94"/>
        <v>0</v>
      </c>
      <c r="EC58" s="745"/>
      <c r="ED58" s="463"/>
      <c r="EE58" s="944"/>
      <c r="EF58" s="655"/>
      <c r="EG58" s="461">
        <f t="shared" si="96"/>
        <v>0</v>
      </c>
      <c r="EH58" s="257">
        <f t="shared" si="97"/>
        <v>0</v>
      </c>
      <c r="EI58" s="460">
        <f t="shared" si="98"/>
        <v>0</v>
      </c>
      <c r="EJ58" s="538">
        <f t="shared" si="99"/>
        <v>0</v>
      </c>
      <c r="EK58" s="677">
        <f t="shared" si="100"/>
        <v>0</v>
      </c>
      <c r="EL58" s="257">
        <f t="shared" si="101"/>
        <v>0</v>
      </c>
      <c r="EM58" s="649">
        <f t="shared" si="102"/>
        <v>0</v>
      </c>
      <c r="EN58" s="538">
        <f t="shared" si="103"/>
        <v>0</v>
      </c>
      <c r="EO58" s="677">
        <f t="shared" si="104"/>
        <v>0</v>
      </c>
      <c r="EP58" s="257">
        <f t="shared" si="105"/>
        <v>0</v>
      </c>
      <c r="EQ58" s="649">
        <f t="shared" si="106"/>
        <v>0</v>
      </c>
      <c r="ER58" s="538">
        <f t="shared" si="107"/>
        <v>0</v>
      </c>
      <c r="ES58" s="677">
        <f t="shared" si="108"/>
        <v>0</v>
      </c>
      <c r="ET58" s="538">
        <f t="shared" si="109"/>
        <v>0</v>
      </c>
      <c r="EU58" s="462">
        <f t="shared" si="110"/>
        <v>0</v>
      </c>
      <c r="EV58" s="263">
        <f t="shared" si="111"/>
        <v>0</v>
      </c>
      <c r="EW58" s="462">
        <f t="shared" si="112"/>
        <v>0</v>
      </c>
      <c r="EX58" s="263">
        <f t="shared" si="113"/>
        <v>0</v>
      </c>
      <c r="EY58" s="472">
        <f t="shared" si="114"/>
        <v>0</v>
      </c>
      <c r="EZ58" s="263">
        <f t="shared" si="115"/>
        <v>0</v>
      </c>
      <c r="FA58" s="313">
        <v>42264</v>
      </c>
      <c r="FB58" s="183" t="s">
        <v>421</v>
      </c>
    </row>
    <row r="59" spans="1:158" s="183" customFormat="1" ht="18" hidden="1" customHeight="1" outlineLevel="1" x14ac:dyDescent="0.2">
      <c r="A59" s="188" t="s">
        <v>2295</v>
      </c>
      <c r="B59" s="76" t="s">
        <v>21</v>
      </c>
      <c r="C59" s="77" t="s">
        <v>86</v>
      </c>
      <c r="D59" s="77" t="s">
        <v>667</v>
      </c>
      <c r="E59" s="76" t="s">
        <v>668</v>
      </c>
      <c r="F59" s="76" t="s">
        <v>94</v>
      </c>
      <c r="G59" s="76" t="s">
        <v>41</v>
      </c>
      <c r="H59" s="189">
        <v>0.3</v>
      </c>
      <c r="I59" s="76" t="s">
        <v>969</v>
      </c>
      <c r="J59" s="80" t="s">
        <v>496</v>
      </c>
      <c r="K59" s="81" t="s">
        <v>152</v>
      </c>
      <c r="L59" s="76" t="s">
        <v>46</v>
      </c>
      <c r="M59" s="10" t="s">
        <v>79</v>
      </c>
      <c r="N59" s="82"/>
      <c r="O59" s="82"/>
      <c r="P59" s="82"/>
      <c r="Q59" s="245"/>
      <c r="R59" s="260">
        <v>8</v>
      </c>
      <c r="S59" s="260">
        <v>384811</v>
      </c>
      <c r="T59" s="260">
        <v>430988.32000000007</v>
      </c>
      <c r="U59" s="260">
        <v>0</v>
      </c>
      <c r="V59" s="261">
        <v>0</v>
      </c>
      <c r="W59" s="261">
        <f t="shared" ref="W59" si="437">V59*H59</f>
        <v>0</v>
      </c>
      <c r="X59" s="399">
        <v>10</v>
      </c>
      <c r="Y59" s="399">
        <v>384811</v>
      </c>
      <c r="Z59" s="399">
        <v>430988.32000000007</v>
      </c>
      <c r="AA59" s="399">
        <v>0</v>
      </c>
      <c r="AB59" s="399">
        <v>0</v>
      </c>
      <c r="AC59" s="399">
        <f t="shared" ref="AC59" si="438">AB59*H59</f>
        <v>0</v>
      </c>
      <c r="AD59" s="260">
        <v>20</v>
      </c>
      <c r="AE59" s="260">
        <v>384811</v>
      </c>
      <c r="AF59" s="260">
        <v>430988.32000000007</v>
      </c>
      <c r="AG59" s="260">
        <v>0</v>
      </c>
      <c r="AH59" s="260">
        <v>0</v>
      </c>
      <c r="AI59" s="260">
        <f t="shared" ref="AI59" si="439">AH59*H59</f>
        <v>0</v>
      </c>
      <c r="AJ59" s="260">
        <v>4</v>
      </c>
      <c r="AK59" s="260">
        <v>384811</v>
      </c>
      <c r="AL59" s="260">
        <v>430988.32000000007</v>
      </c>
      <c r="AM59" s="260">
        <v>0</v>
      </c>
      <c r="AN59" s="260">
        <v>0</v>
      </c>
      <c r="AO59" s="396">
        <f t="shared" ref="AO59" si="440">AN59*H59</f>
        <v>0</v>
      </c>
      <c r="AP59" s="260">
        <v>16</v>
      </c>
      <c r="AQ59" s="260">
        <v>384811</v>
      </c>
      <c r="AR59" s="260">
        <v>430988.32000000007</v>
      </c>
      <c r="AS59" s="260">
        <v>0</v>
      </c>
      <c r="AT59" s="260">
        <f t="shared" ref="AT59" si="441">AS59*1.12</f>
        <v>0</v>
      </c>
      <c r="AU59" s="260">
        <f t="shared" ref="AU59" si="442">AT59*H59</f>
        <v>0</v>
      </c>
      <c r="AV59" s="404"/>
      <c r="AW59" s="404"/>
      <c r="AX59" s="404"/>
      <c r="AY59" s="404">
        <v>0</v>
      </c>
      <c r="AZ59" s="404">
        <v>0</v>
      </c>
      <c r="BA59" s="404">
        <f t="shared" ref="BA59" si="443">AZ59*H59</f>
        <v>0</v>
      </c>
      <c r="BB59" s="404"/>
      <c r="BC59" s="404"/>
      <c r="BD59" s="404"/>
      <c r="BE59" s="404">
        <v>0</v>
      </c>
      <c r="BF59" s="404">
        <v>0</v>
      </c>
      <c r="BG59" s="404">
        <f t="shared" ref="BG59" si="444">BF59*H59</f>
        <v>0</v>
      </c>
      <c r="BH59" s="404"/>
      <c r="BI59" s="404"/>
      <c r="BJ59" s="404"/>
      <c r="BK59" s="404">
        <v>0</v>
      </c>
      <c r="BL59" s="404">
        <v>0</v>
      </c>
      <c r="BM59" s="404">
        <f t="shared" ref="BM59" si="445">BL59*N59</f>
        <v>0</v>
      </c>
      <c r="BN59" s="404"/>
      <c r="BO59" s="404"/>
      <c r="BP59" s="404"/>
      <c r="BQ59" s="404">
        <v>0</v>
      </c>
      <c r="BR59" s="404">
        <v>0</v>
      </c>
      <c r="BS59" s="404">
        <f t="shared" si="85"/>
        <v>0</v>
      </c>
      <c r="BT59" s="260">
        <v>384811</v>
      </c>
      <c r="BU59" s="260">
        <v>430988.32000000007</v>
      </c>
      <c r="BV59" s="256">
        <v>0</v>
      </c>
      <c r="BW59" s="1435">
        <f t="shared" ref="BW59" si="446">BV59*1.12</f>
        <v>0</v>
      </c>
      <c r="BX59" s="190"/>
      <c r="BY59" s="64" t="s">
        <v>2654</v>
      </c>
      <c r="BZ59" s="325" t="s">
        <v>1047</v>
      </c>
      <c r="CA59" s="529">
        <f t="shared" ref="CA59" si="447">BW59*H59</f>
        <v>0</v>
      </c>
      <c r="CB59" s="154"/>
      <c r="CC59" s="82"/>
      <c r="CD59" s="191"/>
      <c r="CE59" s="26">
        <f t="shared" ref="CE59" si="448">BV59-CB59</f>
        <v>0</v>
      </c>
      <c r="CF59" s="27">
        <f t="shared" ref="CF59" si="449">BW59-CC59</f>
        <v>0</v>
      </c>
      <c r="CG59" s="738">
        <f t="shared" ref="CG59" si="450">CA59-CC59</f>
        <v>0</v>
      </c>
      <c r="CH59" s="164" t="s">
        <v>2320</v>
      </c>
      <c r="CI59" s="165" t="s">
        <v>2321</v>
      </c>
      <c r="CJ59" s="192"/>
      <c r="CK59" s="175"/>
      <c r="CL59" s="175"/>
      <c r="CM59" s="178"/>
      <c r="CN59" s="175"/>
      <c r="CO59" s="175"/>
      <c r="CP59" s="175"/>
      <c r="CQ59" s="175"/>
      <c r="CR59" s="463"/>
      <c r="CS59" s="463"/>
      <c r="CT59" s="463"/>
      <c r="CU59" s="463"/>
      <c r="CV59" s="463"/>
      <c r="CW59" s="463"/>
      <c r="CX59" s="463"/>
      <c r="CY59" s="463"/>
      <c r="CZ59" s="463"/>
      <c r="DA59" s="463"/>
      <c r="DB59" s="463"/>
      <c r="DC59" s="463"/>
      <c r="DD59" s="464"/>
      <c r="DE59" s="464"/>
      <c r="DF59" s="464"/>
      <c r="DG59" s="464"/>
      <c r="DH59" s="464"/>
      <c r="DI59" s="464"/>
      <c r="DJ59" s="464"/>
      <c r="DK59" s="463"/>
      <c r="DL59" s="655"/>
      <c r="DM59" s="782"/>
      <c r="DN59" s="655"/>
      <c r="DO59" s="820"/>
      <c r="DP59" s="655"/>
      <c r="DQ59" s="1050"/>
      <c r="DR59" s="655"/>
      <c r="DS59" s="782"/>
      <c r="DT59" s="655"/>
      <c r="DU59" s="782"/>
      <c r="DV59" s="465"/>
      <c r="DW59" s="745"/>
      <c r="DX59" s="655"/>
      <c r="DY59" s="954"/>
      <c r="DZ59" s="655"/>
      <c r="EA59" s="782">
        <f t="shared" si="93"/>
        <v>0</v>
      </c>
      <c r="EB59" s="465">
        <f t="shared" ref="EB59" si="451">EA59/1.12</f>
        <v>0</v>
      </c>
      <c r="EC59" s="745"/>
      <c r="ED59" s="463"/>
      <c r="EE59" s="944"/>
      <c r="EF59" s="655"/>
      <c r="EG59" s="461">
        <f t="shared" si="96"/>
        <v>0</v>
      </c>
      <c r="EH59" s="257">
        <f t="shared" si="97"/>
        <v>0</v>
      </c>
      <c r="EI59" s="460">
        <f t="shared" si="98"/>
        <v>0</v>
      </c>
      <c r="EJ59" s="538">
        <f t="shared" si="99"/>
        <v>0</v>
      </c>
      <c r="EK59" s="677">
        <f t="shared" si="100"/>
        <v>0</v>
      </c>
      <c r="EL59" s="257">
        <f t="shared" si="101"/>
        <v>0</v>
      </c>
      <c r="EM59" s="649">
        <f t="shared" si="102"/>
        <v>0</v>
      </c>
      <c r="EN59" s="538">
        <f t="shared" si="103"/>
        <v>0</v>
      </c>
      <c r="EO59" s="677">
        <f t="shared" si="104"/>
        <v>0</v>
      </c>
      <c r="EP59" s="257">
        <f t="shared" si="105"/>
        <v>0</v>
      </c>
      <c r="EQ59" s="649">
        <f t="shared" si="106"/>
        <v>0</v>
      </c>
      <c r="ER59" s="538">
        <f t="shared" si="107"/>
        <v>0</v>
      </c>
      <c r="ES59" s="677">
        <f t="shared" si="108"/>
        <v>0</v>
      </c>
      <c r="ET59" s="538">
        <f t="shared" si="109"/>
        <v>0</v>
      </c>
      <c r="EU59" s="462">
        <f t="shared" si="110"/>
        <v>0</v>
      </c>
      <c r="EV59" s="263">
        <f t="shared" si="111"/>
        <v>0</v>
      </c>
      <c r="EW59" s="462">
        <f t="shared" si="112"/>
        <v>0</v>
      </c>
      <c r="EX59" s="263">
        <f t="shared" si="113"/>
        <v>0</v>
      </c>
      <c r="EY59" s="472">
        <f t="shared" si="114"/>
        <v>0</v>
      </c>
      <c r="EZ59" s="263">
        <f t="shared" si="115"/>
        <v>0</v>
      </c>
      <c r="FA59" s="313">
        <v>42443</v>
      </c>
      <c r="FB59" s="183" t="s">
        <v>421</v>
      </c>
    </row>
    <row r="60" spans="1:158" s="183" customFormat="1" ht="18" hidden="1" customHeight="1" outlineLevel="1" x14ac:dyDescent="0.2">
      <c r="A60" s="188" t="s">
        <v>2712</v>
      </c>
      <c r="B60" s="76" t="s">
        <v>21</v>
      </c>
      <c r="C60" s="77" t="s">
        <v>86</v>
      </c>
      <c r="D60" s="77" t="s">
        <v>667</v>
      </c>
      <c r="E60" s="76" t="s">
        <v>668</v>
      </c>
      <c r="F60" s="76" t="s">
        <v>94</v>
      </c>
      <c r="G60" s="76" t="s">
        <v>41</v>
      </c>
      <c r="H60" s="189">
        <v>0.3</v>
      </c>
      <c r="I60" s="76" t="s">
        <v>969</v>
      </c>
      <c r="J60" s="80" t="s">
        <v>496</v>
      </c>
      <c r="K60" s="81" t="s">
        <v>152</v>
      </c>
      <c r="L60" s="76" t="s">
        <v>46</v>
      </c>
      <c r="M60" s="10" t="s">
        <v>79</v>
      </c>
      <c r="N60" s="82"/>
      <c r="O60" s="82"/>
      <c r="P60" s="82"/>
      <c r="Q60" s="245"/>
      <c r="R60" s="260">
        <v>8</v>
      </c>
      <c r="S60" s="260">
        <v>384811</v>
      </c>
      <c r="T60" s="260">
        <v>430988.32000000007</v>
      </c>
      <c r="U60" s="260">
        <f t="shared" ref="U60" si="452">R60*S60</f>
        <v>3078488</v>
      </c>
      <c r="V60" s="261">
        <f t="shared" ref="V60" si="453">R60*T60</f>
        <v>3447906.5600000005</v>
      </c>
      <c r="W60" s="261">
        <f t="shared" ref="W60" si="454">V60*H60</f>
        <v>1034371.9680000001</v>
      </c>
      <c r="X60" s="399">
        <v>10</v>
      </c>
      <c r="Y60" s="399">
        <v>384811</v>
      </c>
      <c r="Z60" s="399">
        <v>430988.32000000007</v>
      </c>
      <c r="AA60" s="399">
        <f t="shared" ref="AA60" si="455">X60*Y60</f>
        <v>3848110</v>
      </c>
      <c r="AB60" s="399">
        <f t="shared" ref="AB60" si="456">X60*Z60</f>
        <v>4309883.2000000011</v>
      </c>
      <c r="AC60" s="399">
        <f t="shared" ref="AC60" si="457">AB60*H60</f>
        <v>1292964.9600000002</v>
      </c>
      <c r="AD60" s="260">
        <v>20</v>
      </c>
      <c r="AE60" s="260">
        <v>384811</v>
      </c>
      <c r="AF60" s="260">
        <v>430988.32000000007</v>
      </c>
      <c r="AG60" s="260">
        <f>AD60*AE60</f>
        <v>7696220</v>
      </c>
      <c r="AH60" s="260">
        <f>AD60*AF60</f>
        <v>8619766.4000000022</v>
      </c>
      <c r="AI60" s="260">
        <f t="shared" ref="AI60" si="458">AH60*H60</f>
        <v>2585929.9200000004</v>
      </c>
      <c r="AJ60" s="260">
        <v>4</v>
      </c>
      <c r="AK60" s="260">
        <v>384811</v>
      </c>
      <c r="AL60" s="260">
        <v>430988.32000000007</v>
      </c>
      <c r="AM60" s="260">
        <f t="shared" ref="AM60" si="459">AJ60*AK60</f>
        <v>1539244</v>
      </c>
      <c r="AN60" s="260">
        <f t="shared" ref="AN60" si="460">AJ60*AL60</f>
        <v>1723953.2800000003</v>
      </c>
      <c r="AO60" s="396">
        <f t="shared" ref="AO60" si="461">AN60*H60</f>
        <v>517185.98400000005</v>
      </c>
      <c r="AP60" s="260">
        <v>10</v>
      </c>
      <c r="AQ60" s="260">
        <v>384811</v>
      </c>
      <c r="AR60" s="260">
        <v>430988.32000000007</v>
      </c>
      <c r="AS60" s="260">
        <f t="shared" ref="AS60" si="462">AP60*AQ60</f>
        <v>3848110</v>
      </c>
      <c r="AT60" s="260">
        <f t="shared" ref="AT60" si="463">AS60*1.12</f>
        <v>4309883.2</v>
      </c>
      <c r="AU60" s="260">
        <f t="shared" ref="AU60" si="464">AT60*H60</f>
        <v>1292964.96</v>
      </c>
      <c r="AV60" s="404"/>
      <c r="AW60" s="404"/>
      <c r="AX60" s="404"/>
      <c r="AY60" s="404">
        <v>0</v>
      </c>
      <c r="AZ60" s="404">
        <v>0</v>
      </c>
      <c r="BA60" s="404">
        <f t="shared" ref="BA60" si="465">AZ60*H60</f>
        <v>0</v>
      </c>
      <c r="BB60" s="404"/>
      <c r="BC60" s="404"/>
      <c r="BD60" s="404"/>
      <c r="BE60" s="404">
        <v>0</v>
      </c>
      <c r="BF60" s="404">
        <v>0</v>
      </c>
      <c r="BG60" s="404">
        <f t="shared" ref="BG60" si="466">BF60*H60</f>
        <v>0</v>
      </c>
      <c r="BH60" s="404"/>
      <c r="BI60" s="404"/>
      <c r="BJ60" s="404"/>
      <c r="BK60" s="404">
        <v>0</v>
      </c>
      <c r="BL60" s="404">
        <v>0</v>
      </c>
      <c r="BM60" s="404">
        <f t="shared" ref="BM60" si="467">BL60*N60</f>
        <v>0</v>
      </c>
      <c r="BN60" s="404"/>
      <c r="BO60" s="404"/>
      <c r="BP60" s="404"/>
      <c r="BQ60" s="404">
        <v>0</v>
      </c>
      <c r="BR60" s="404">
        <v>0</v>
      </c>
      <c r="BS60" s="404">
        <f t="shared" ref="BS60" si="468">BR60*T60</f>
        <v>0</v>
      </c>
      <c r="BT60" s="260">
        <v>384811</v>
      </c>
      <c r="BU60" s="260">
        <v>430988.32000000007</v>
      </c>
      <c r="BV60" s="256">
        <f>SUM(N60+O60+P60+Q60+R60+X60+AD60+AJ60+AP60+AV60+BB60+BH60)*BT60</f>
        <v>20010172</v>
      </c>
      <c r="BW60" s="260">
        <f t="shared" ref="BW60" si="469">BV60*1.12</f>
        <v>22411392.640000001</v>
      </c>
      <c r="BX60" s="190"/>
      <c r="BY60" s="64" t="s">
        <v>2653</v>
      </c>
      <c r="CA60" s="529">
        <f t="shared" ref="CA60" si="470">BW60*H60</f>
        <v>6723417.7920000004</v>
      </c>
      <c r="CB60" s="154"/>
      <c r="CC60" s="82"/>
      <c r="CD60" s="191"/>
      <c r="CE60" s="26">
        <f t="shared" ref="CE60" si="471">BV60-CB60</f>
        <v>20010172</v>
      </c>
      <c r="CF60" s="27">
        <f t="shared" ref="CF60" si="472">BW60-CC60</f>
        <v>22411392.640000001</v>
      </c>
      <c r="CG60" s="738">
        <f t="shared" ref="CG60" si="473">CA60-CC60</f>
        <v>6723417.7920000004</v>
      </c>
      <c r="CH60" s="164" t="s">
        <v>2320</v>
      </c>
      <c r="CI60" s="165" t="s">
        <v>2321</v>
      </c>
      <c r="CJ60" s="192"/>
      <c r="CK60" s="175"/>
      <c r="CL60" s="175"/>
      <c r="CM60" s="178"/>
      <c r="CN60" s="175"/>
      <c r="CO60" s="175"/>
      <c r="CP60" s="175"/>
      <c r="CQ60" s="175"/>
      <c r="CR60" s="463"/>
      <c r="CS60" s="463"/>
      <c r="CT60" s="463"/>
      <c r="CU60" s="463"/>
      <c r="CV60" s="463"/>
      <c r="CW60" s="463"/>
      <c r="CX60" s="463"/>
      <c r="CY60" s="463"/>
      <c r="CZ60" s="463"/>
      <c r="DA60" s="463"/>
      <c r="DB60" s="463"/>
      <c r="DC60" s="463"/>
      <c r="DD60" s="464"/>
      <c r="DE60" s="464"/>
      <c r="DF60" s="464"/>
      <c r="DG60" s="464"/>
      <c r="DH60" s="464"/>
      <c r="DI60" s="464"/>
      <c r="DJ60" s="464"/>
      <c r="DK60" s="463"/>
      <c r="DL60" s="655"/>
      <c r="DM60" s="782"/>
      <c r="DN60" s="655"/>
      <c r="DO60" s="820"/>
      <c r="DP60" s="655"/>
      <c r="DQ60" s="1050"/>
      <c r="DR60" s="655"/>
      <c r="DS60" s="782"/>
      <c r="DT60" s="655"/>
      <c r="DU60" s="782"/>
      <c r="DV60" s="465"/>
      <c r="DW60" s="745"/>
      <c r="DX60" s="655"/>
      <c r="DY60" s="954"/>
      <c r="DZ60" s="655"/>
      <c r="EA60" s="782">
        <f t="shared" ref="EA60" si="474">DI60</f>
        <v>0</v>
      </c>
      <c r="EB60" s="465">
        <f t="shared" ref="EB60" si="475">EA60/1.12</f>
        <v>0</v>
      </c>
      <c r="EC60" s="745"/>
      <c r="ED60" s="463"/>
      <c r="EE60" s="944"/>
      <c r="EF60" s="655"/>
      <c r="EG60" s="461">
        <f t="shared" ref="EG60" si="476">U60-DN60</f>
        <v>3078488</v>
      </c>
      <c r="EH60" s="257">
        <f t="shared" ref="EH60" si="477">V60-DM60</f>
        <v>3447906.5600000005</v>
      </c>
      <c r="EI60" s="460">
        <f t="shared" ref="EI60" si="478">AA60-DP60</f>
        <v>3848110</v>
      </c>
      <c r="EJ60" s="538">
        <f t="shared" ref="EJ60" si="479">AB60-DO60</f>
        <v>4309883.2000000011</v>
      </c>
      <c r="EK60" s="677">
        <f t="shared" ref="EK60" si="480">AG60-DR60</f>
        <v>7696220</v>
      </c>
      <c r="EL60" s="257">
        <f t="shared" ref="EL60" si="481">AH60-DQ60</f>
        <v>8619766.4000000022</v>
      </c>
      <c r="EM60" s="649">
        <f t="shared" ref="EM60" si="482">AM60-DT60</f>
        <v>1539244</v>
      </c>
      <c r="EN60" s="538">
        <f t="shared" ref="EN60" si="483">AN60-DS60</f>
        <v>1723953.2800000003</v>
      </c>
      <c r="EO60" s="677">
        <f t="shared" ref="EO60" si="484">AS60-DV60</f>
        <v>3848110</v>
      </c>
      <c r="EP60" s="257">
        <f t="shared" ref="EP60" si="485">AT60-DU60</f>
        <v>4309883.2</v>
      </c>
      <c r="EQ60" s="649">
        <f t="shared" ref="EQ60" si="486">AY60-DX60</f>
        <v>0</v>
      </c>
      <c r="ER60" s="538">
        <f t="shared" ref="ER60" si="487">AZ60-DW60</f>
        <v>0</v>
      </c>
      <c r="ES60" s="677">
        <f t="shared" ref="ES60" si="488">BE60-DZ60</f>
        <v>0</v>
      </c>
      <c r="ET60" s="538">
        <f t="shared" ref="ET60" si="489">BF60-DY60</f>
        <v>0</v>
      </c>
      <c r="EU60" s="462">
        <f t="shared" ref="EU60" si="490">BK60-EB60</f>
        <v>0</v>
      </c>
      <c r="EV60" s="263">
        <f t="shared" ref="EV60" si="491">BL60-EA60</f>
        <v>0</v>
      </c>
      <c r="EW60" s="462">
        <f t="shared" ref="EW60" si="492">BM60-ED60</f>
        <v>0</v>
      </c>
      <c r="EX60" s="263">
        <f t="shared" ref="EX60" si="493">BN60-EC60</f>
        <v>0</v>
      </c>
      <c r="EY60" s="472">
        <f t="shared" ref="EY60" si="494">BV60-EF60</f>
        <v>20010172</v>
      </c>
      <c r="EZ60" s="263">
        <f t="shared" ref="EZ60" si="495">BW60-EE60</f>
        <v>22411392.640000001</v>
      </c>
      <c r="FA60" s="313">
        <v>42807</v>
      </c>
      <c r="FB60" s="183" t="s">
        <v>421</v>
      </c>
    </row>
    <row r="61" spans="1:158" s="183" customFormat="1" ht="18" hidden="1" customHeight="1" outlineLevel="1" x14ac:dyDescent="0.2">
      <c r="A61" s="188" t="s">
        <v>233</v>
      </c>
      <c r="B61" s="76" t="s">
        <v>21</v>
      </c>
      <c r="C61" s="77" t="s">
        <v>86</v>
      </c>
      <c r="D61" s="77" t="s">
        <v>87</v>
      </c>
      <c r="E61" s="76" t="s">
        <v>95</v>
      </c>
      <c r="F61" s="76"/>
      <c r="G61" s="76" t="s">
        <v>41</v>
      </c>
      <c r="H61" s="189">
        <v>0.3</v>
      </c>
      <c r="I61" s="76" t="s">
        <v>969</v>
      </c>
      <c r="J61" s="80" t="s">
        <v>45</v>
      </c>
      <c r="K61" s="81" t="s">
        <v>152</v>
      </c>
      <c r="L61" s="76" t="s">
        <v>46</v>
      </c>
      <c r="M61" s="10" t="s">
        <v>79</v>
      </c>
      <c r="N61" s="82"/>
      <c r="O61" s="82"/>
      <c r="P61" s="82"/>
      <c r="Q61" s="245"/>
      <c r="R61" s="260">
        <v>2</v>
      </c>
      <c r="S61" s="260">
        <v>488223.21428571426</v>
      </c>
      <c r="T61" s="260">
        <v>546810</v>
      </c>
      <c r="U61" s="260">
        <v>0</v>
      </c>
      <c r="V61" s="261">
        <v>0</v>
      </c>
      <c r="W61" s="261">
        <f t="shared" si="78"/>
        <v>0</v>
      </c>
      <c r="X61" s="399">
        <v>5</v>
      </c>
      <c r="Y61" s="399">
        <v>488223.21428571426</v>
      </c>
      <c r="Z61" s="399">
        <v>546810</v>
      </c>
      <c r="AA61" s="399">
        <v>0</v>
      </c>
      <c r="AB61" s="399">
        <v>0</v>
      </c>
      <c r="AC61" s="399">
        <f t="shared" si="79"/>
        <v>0</v>
      </c>
      <c r="AD61" s="260">
        <v>10</v>
      </c>
      <c r="AE61" s="260">
        <v>488223.21428571426</v>
      </c>
      <c r="AF61" s="260">
        <v>546810</v>
      </c>
      <c r="AG61" s="260">
        <v>0</v>
      </c>
      <c r="AH61" s="260">
        <v>0</v>
      </c>
      <c r="AI61" s="260">
        <f t="shared" si="116"/>
        <v>0</v>
      </c>
      <c r="AJ61" s="260">
        <v>5</v>
      </c>
      <c r="AK61" s="260">
        <v>488223.21428571426</v>
      </c>
      <c r="AL61" s="260">
        <v>546810</v>
      </c>
      <c r="AM61" s="260">
        <v>0</v>
      </c>
      <c r="AN61" s="260">
        <v>0</v>
      </c>
      <c r="AO61" s="396">
        <f t="shared" si="12"/>
        <v>0</v>
      </c>
      <c r="AP61" s="260">
        <v>2</v>
      </c>
      <c r="AQ61" s="260">
        <v>488223.21428571426</v>
      </c>
      <c r="AR61" s="260">
        <v>546810</v>
      </c>
      <c r="AS61" s="260">
        <v>0</v>
      </c>
      <c r="AT61" s="260">
        <f t="shared" si="175"/>
        <v>0</v>
      </c>
      <c r="AU61" s="260">
        <f t="shared" si="81"/>
        <v>0</v>
      </c>
      <c r="AV61" s="404"/>
      <c r="AW61" s="404"/>
      <c r="AX61" s="404"/>
      <c r="AY61" s="404">
        <v>0</v>
      </c>
      <c r="AZ61" s="404">
        <v>0</v>
      </c>
      <c r="BA61" s="404">
        <f t="shared" si="117"/>
        <v>0</v>
      </c>
      <c r="BB61" s="404"/>
      <c r="BC61" s="404"/>
      <c r="BD61" s="404"/>
      <c r="BE61" s="404">
        <v>0</v>
      </c>
      <c r="BF61" s="404">
        <v>0</v>
      </c>
      <c r="BG61" s="404">
        <f t="shared" si="83"/>
        <v>0</v>
      </c>
      <c r="BH61" s="404"/>
      <c r="BI61" s="404"/>
      <c r="BJ61" s="404"/>
      <c r="BK61" s="404">
        <v>0</v>
      </c>
      <c r="BL61" s="404">
        <v>0</v>
      </c>
      <c r="BM61" s="404">
        <f t="shared" si="84"/>
        <v>0</v>
      </c>
      <c r="BN61" s="404"/>
      <c r="BO61" s="404"/>
      <c r="BP61" s="404"/>
      <c r="BQ61" s="404">
        <v>0</v>
      </c>
      <c r="BR61" s="404">
        <v>0</v>
      </c>
      <c r="BS61" s="404">
        <f t="shared" si="85"/>
        <v>0</v>
      </c>
      <c r="BT61" s="260">
        <v>488223.21428571426</v>
      </c>
      <c r="BU61" s="260">
        <v>546810</v>
      </c>
      <c r="BV61" s="260">
        <v>0</v>
      </c>
      <c r="BW61" s="1435">
        <v>0</v>
      </c>
      <c r="BX61" s="190" t="s">
        <v>48</v>
      </c>
      <c r="BY61" s="64">
        <v>2013</v>
      </c>
      <c r="BZ61" s="325"/>
      <c r="CA61" s="529">
        <f t="shared" si="86"/>
        <v>0</v>
      </c>
      <c r="CB61" s="154">
        <v>11717357.142857142</v>
      </c>
      <c r="CC61" s="82">
        <v>13123440</v>
      </c>
      <c r="CD61" s="191"/>
      <c r="CE61" s="26">
        <f t="shared" si="87"/>
        <v>-11717357.142857142</v>
      </c>
      <c r="CF61" s="27">
        <f t="shared" si="88"/>
        <v>-13123440</v>
      </c>
      <c r="CG61" s="738">
        <f t="shared" si="89"/>
        <v>-13123440</v>
      </c>
      <c r="CH61" s="164" t="s">
        <v>805</v>
      </c>
      <c r="CI61" s="165"/>
      <c r="CJ61" s="192" t="s">
        <v>41</v>
      </c>
      <c r="CK61" s="175" t="s">
        <v>473</v>
      </c>
      <c r="CL61" s="175" t="s">
        <v>2691</v>
      </c>
      <c r="CM61" s="178" t="s">
        <v>2703</v>
      </c>
      <c r="CN61" s="175" t="s">
        <v>374</v>
      </c>
      <c r="CO61" s="175" t="s">
        <v>87</v>
      </c>
      <c r="CP61" s="175" t="s">
        <v>95</v>
      </c>
      <c r="CQ61" s="175" t="s">
        <v>79</v>
      </c>
      <c r="CR61" s="463">
        <v>1</v>
      </c>
      <c r="CS61" s="463">
        <v>2</v>
      </c>
      <c r="CT61" s="463">
        <v>3</v>
      </c>
      <c r="CU61" s="463">
        <v>0</v>
      </c>
      <c r="CV61" s="463">
        <v>0</v>
      </c>
      <c r="CW61" s="463"/>
      <c r="CX61" s="463"/>
      <c r="CY61" s="463"/>
      <c r="CZ61" s="463">
        <f>CR61+CS61+CT61+CU61+CV61</f>
        <v>6</v>
      </c>
      <c r="DA61" s="463">
        <v>537600</v>
      </c>
      <c r="DB61" s="463">
        <f t="shared" ref="DB61" si="496">CR61*DA61</f>
        <v>537600</v>
      </c>
      <c r="DC61" s="463">
        <f t="shared" si="425"/>
        <v>1075200</v>
      </c>
      <c r="DD61" s="464">
        <f t="shared" si="167"/>
        <v>1612800</v>
      </c>
      <c r="DE61" s="464">
        <f>CU61*DA61</f>
        <v>0</v>
      </c>
      <c r="DF61" s="464">
        <f>CV61*DA61</f>
        <v>0</v>
      </c>
      <c r="DG61" s="464"/>
      <c r="DH61" s="464"/>
      <c r="DI61" s="464"/>
      <c r="DJ61" s="464"/>
      <c r="DK61" s="463">
        <f>CZ61*DA61</f>
        <v>3225600</v>
      </c>
      <c r="DL61" s="655"/>
      <c r="DM61" s="782">
        <f>DB61</f>
        <v>537600</v>
      </c>
      <c r="DN61" s="655">
        <f t="shared" ref="DN61" si="497">DM61/1.12</f>
        <v>479999.99999999994</v>
      </c>
      <c r="DO61" s="820">
        <f>DC61</f>
        <v>1075200</v>
      </c>
      <c r="DP61" s="655">
        <f t="shared" ref="DP61:DP62" si="498">DO61/1.12</f>
        <v>959999.99999999988</v>
      </c>
      <c r="DQ61" s="1050">
        <f t="shared" si="169"/>
        <v>1612800</v>
      </c>
      <c r="DR61" s="655">
        <f t="shared" si="170"/>
        <v>1439999.9999999998</v>
      </c>
      <c r="DS61" s="782">
        <f t="shared" ref="DS61" si="499">DE61</f>
        <v>0</v>
      </c>
      <c r="DT61" s="655">
        <f t="shared" ref="DT61" si="500">DE61/1.12</f>
        <v>0</v>
      </c>
      <c r="DU61" s="782">
        <f t="shared" ref="DU61" si="501">DF61</f>
        <v>0</v>
      </c>
      <c r="DV61" s="465">
        <f t="shared" ref="DV61" si="502">DU61/1.12</f>
        <v>0</v>
      </c>
      <c r="DW61" s="745"/>
      <c r="DX61" s="655"/>
      <c r="DY61" s="954"/>
      <c r="DZ61" s="655"/>
      <c r="EA61" s="782">
        <f t="shared" si="93"/>
        <v>0</v>
      </c>
      <c r="EB61" s="465">
        <f t="shared" si="94"/>
        <v>0</v>
      </c>
      <c r="EC61" s="745"/>
      <c r="ED61" s="463"/>
      <c r="EE61" s="944">
        <f>DK61</f>
        <v>3225600</v>
      </c>
      <c r="EF61" s="655">
        <f t="shared" ref="EF61" si="503">EE61/1.12</f>
        <v>2879999.9999999995</v>
      </c>
      <c r="EG61" s="461">
        <f t="shared" si="96"/>
        <v>-479999.99999999994</v>
      </c>
      <c r="EH61" s="257">
        <f t="shared" si="97"/>
        <v>-537600</v>
      </c>
      <c r="EI61" s="460">
        <f t="shared" si="98"/>
        <v>-959999.99999999988</v>
      </c>
      <c r="EJ61" s="538">
        <f t="shared" si="99"/>
        <v>-1075200</v>
      </c>
      <c r="EK61" s="677">
        <f t="shared" si="100"/>
        <v>-1439999.9999999998</v>
      </c>
      <c r="EL61" s="257">
        <f t="shared" si="101"/>
        <v>-1612800</v>
      </c>
      <c r="EM61" s="649">
        <f t="shared" si="102"/>
        <v>0</v>
      </c>
      <c r="EN61" s="538">
        <f t="shared" si="103"/>
        <v>0</v>
      </c>
      <c r="EO61" s="677">
        <f t="shared" si="104"/>
        <v>0</v>
      </c>
      <c r="EP61" s="257">
        <f t="shared" si="105"/>
        <v>0</v>
      </c>
      <c r="EQ61" s="649">
        <f t="shared" si="106"/>
        <v>0</v>
      </c>
      <c r="ER61" s="538">
        <f t="shared" si="107"/>
        <v>0</v>
      </c>
      <c r="ES61" s="677">
        <f t="shared" si="108"/>
        <v>0</v>
      </c>
      <c r="ET61" s="538">
        <f t="shared" si="109"/>
        <v>0</v>
      </c>
      <c r="EU61" s="462">
        <f t="shared" si="110"/>
        <v>0</v>
      </c>
      <c r="EV61" s="263">
        <f t="shared" si="111"/>
        <v>0</v>
      </c>
      <c r="EW61" s="462">
        <f t="shared" si="112"/>
        <v>0</v>
      </c>
      <c r="EX61" s="263">
        <f t="shared" si="113"/>
        <v>0</v>
      </c>
      <c r="EY61" s="472">
        <f t="shared" si="114"/>
        <v>-2879999.9999999995</v>
      </c>
      <c r="EZ61" s="263">
        <f t="shared" si="115"/>
        <v>-3225600</v>
      </c>
      <c r="FA61" s="313"/>
    </row>
    <row r="62" spans="1:158" s="183" customFormat="1" ht="18" hidden="1" customHeight="1" outlineLevel="1" x14ac:dyDescent="0.2">
      <c r="A62" s="188" t="s">
        <v>675</v>
      </c>
      <c r="B62" s="76" t="s">
        <v>21</v>
      </c>
      <c r="C62" s="77" t="s">
        <v>86</v>
      </c>
      <c r="D62" s="77" t="s">
        <v>667</v>
      </c>
      <c r="E62" s="76" t="s">
        <v>668</v>
      </c>
      <c r="F62" s="76" t="s">
        <v>95</v>
      </c>
      <c r="G62" s="76" t="s">
        <v>41</v>
      </c>
      <c r="H62" s="189">
        <v>0.3</v>
      </c>
      <c r="I62" s="76" t="s">
        <v>969</v>
      </c>
      <c r="J62" s="80" t="s">
        <v>496</v>
      </c>
      <c r="K62" s="81" t="s">
        <v>152</v>
      </c>
      <c r="L62" s="76" t="s">
        <v>46</v>
      </c>
      <c r="M62" s="10" t="s">
        <v>79</v>
      </c>
      <c r="N62" s="82"/>
      <c r="O62" s="82"/>
      <c r="P62" s="82"/>
      <c r="Q62" s="245"/>
      <c r="R62" s="260">
        <v>2</v>
      </c>
      <c r="S62" s="260">
        <v>488223.21428571426</v>
      </c>
      <c r="T62" s="260">
        <v>546810</v>
      </c>
      <c r="U62" s="260">
        <v>0</v>
      </c>
      <c r="V62" s="261">
        <v>0</v>
      </c>
      <c r="W62" s="261">
        <f t="shared" si="78"/>
        <v>0</v>
      </c>
      <c r="X62" s="399">
        <v>5</v>
      </c>
      <c r="Y62" s="399">
        <v>488223.21428571426</v>
      </c>
      <c r="Z62" s="399">
        <v>546810</v>
      </c>
      <c r="AA62" s="399">
        <v>0</v>
      </c>
      <c r="AB62" s="399">
        <v>0</v>
      </c>
      <c r="AC62" s="399">
        <f t="shared" si="79"/>
        <v>0</v>
      </c>
      <c r="AD62" s="260">
        <v>10</v>
      </c>
      <c r="AE62" s="260">
        <v>488223.21428571426</v>
      </c>
      <c r="AF62" s="260">
        <v>546810</v>
      </c>
      <c r="AG62" s="260">
        <v>0</v>
      </c>
      <c r="AH62" s="260">
        <v>0</v>
      </c>
      <c r="AI62" s="260">
        <f t="shared" si="116"/>
        <v>0</v>
      </c>
      <c r="AJ62" s="260">
        <v>5</v>
      </c>
      <c r="AK62" s="260">
        <v>488223.21428571426</v>
      </c>
      <c r="AL62" s="260">
        <v>546810</v>
      </c>
      <c r="AM62" s="260">
        <v>0</v>
      </c>
      <c r="AN62" s="260">
        <v>0</v>
      </c>
      <c r="AO62" s="396">
        <f t="shared" si="12"/>
        <v>0</v>
      </c>
      <c r="AP62" s="260">
        <v>2</v>
      </c>
      <c r="AQ62" s="260">
        <v>488223.21428571426</v>
      </c>
      <c r="AR62" s="260">
        <v>546810</v>
      </c>
      <c r="AS62" s="260">
        <v>0</v>
      </c>
      <c r="AT62" s="260">
        <f t="shared" si="175"/>
        <v>0</v>
      </c>
      <c r="AU62" s="260">
        <f t="shared" si="81"/>
        <v>0</v>
      </c>
      <c r="AV62" s="404"/>
      <c r="AW62" s="404"/>
      <c r="AX62" s="404"/>
      <c r="AY62" s="404">
        <v>0</v>
      </c>
      <c r="AZ62" s="404">
        <v>0</v>
      </c>
      <c r="BA62" s="404">
        <f t="shared" si="117"/>
        <v>0</v>
      </c>
      <c r="BB62" s="404"/>
      <c r="BC62" s="404"/>
      <c r="BD62" s="404"/>
      <c r="BE62" s="404">
        <v>0</v>
      </c>
      <c r="BF62" s="404">
        <v>0</v>
      </c>
      <c r="BG62" s="404">
        <f t="shared" si="83"/>
        <v>0</v>
      </c>
      <c r="BH62" s="404"/>
      <c r="BI62" s="404"/>
      <c r="BJ62" s="404"/>
      <c r="BK62" s="404">
        <v>0</v>
      </c>
      <c r="BL62" s="404">
        <v>0</v>
      </c>
      <c r="BM62" s="404">
        <f t="shared" si="84"/>
        <v>0</v>
      </c>
      <c r="BN62" s="404"/>
      <c r="BO62" s="404"/>
      <c r="BP62" s="404"/>
      <c r="BQ62" s="404">
        <v>0</v>
      </c>
      <c r="BR62" s="404">
        <v>0</v>
      </c>
      <c r="BS62" s="404">
        <f t="shared" si="85"/>
        <v>0</v>
      </c>
      <c r="BT62" s="260">
        <v>488223.21428571426</v>
      </c>
      <c r="BU62" s="260">
        <v>546810</v>
      </c>
      <c r="BV62" s="260">
        <v>0</v>
      </c>
      <c r="BW62" s="1435">
        <f t="shared" ref="BW62" si="504">BV62*1.12</f>
        <v>0</v>
      </c>
      <c r="BX62" s="190" t="s">
        <v>48</v>
      </c>
      <c r="BY62" s="64">
        <v>2013</v>
      </c>
      <c r="BZ62" s="325" t="s">
        <v>1103</v>
      </c>
      <c r="CA62" s="529">
        <f t="shared" si="86"/>
        <v>0</v>
      </c>
      <c r="CB62" s="154"/>
      <c r="CC62" s="82"/>
      <c r="CD62" s="191"/>
      <c r="CE62" s="26">
        <f t="shared" si="87"/>
        <v>0</v>
      </c>
      <c r="CF62" s="27">
        <f t="shared" si="88"/>
        <v>0</v>
      </c>
      <c r="CG62" s="738">
        <f t="shared" si="89"/>
        <v>0</v>
      </c>
      <c r="CH62" s="164"/>
      <c r="CI62" s="165"/>
      <c r="CJ62" s="192" t="s">
        <v>41</v>
      </c>
      <c r="CK62" s="175" t="s">
        <v>473</v>
      </c>
      <c r="CL62" s="175" t="s">
        <v>2729</v>
      </c>
      <c r="CM62" s="178" t="s">
        <v>2748</v>
      </c>
      <c r="CN62" s="175" t="s">
        <v>475</v>
      </c>
      <c r="CO62" s="175" t="s">
        <v>87</v>
      </c>
      <c r="CP62" s="175" t="s">
        <v>95</v>
      </c>
      <c r="CQ62" s="175" t="s">
        <v>79</v>
      </c>
      <c r="CR62" s="463">
        <v>1</v>
      </c>
      <c r="CS62" s="463">
        <v>3</v>
      </c>
      <c r="CT62" s="463">
        <v>5</v>
      </c>
      <c r="CU62" s="463">
        <v>0</v>
      </c>
      <c r="CV62" s="463">
        <v>0</v>
      </c>
      <c r="CW62" s="463"/>
      <c r="CX62" s="463"/>
      <c r="CY62" s="463"/>
      <c r="CZ62" s="463">
        <f t="shared" ref="CZ62:CZ138" si="505">CR62+CS62+CT62+CU62+CV62</f>
        <v>9</v>
      </c>
      <c r="DA62" s="463">
        <v>498601.60000000003</v>
      </c>
      <c r="DB62" s="463">
        <f t="shared" ref="DB62" si="506">CR62*DA62</f>
        <v>498601.60000000003</v>
      </c>
      <c r="DC62" s="463">
        <f>CS62*DA62</f>
        <v>1495804.8</v>
      </c>
      <c r="DD62" s="464">
        <f t="shared" si="167"/>
        <v>2493008</v>
      </c>
      <c r="DE62" s="464">
        <f>CU62*DA62</f>
        <v>0</v>
      </c>
      <c r="DF62" s="464">
        <f>CV62*DA62</f>
        <v>0</v>
      </c>
      <c r="DG62" s="464"/>
      <c r="DH62" s="464"/>
      <c r="DI62" s="464"/>
      <c r="DJ62" s="464"/>
      <c r="DK62" s="463">
        <f>CZ62*DA62</f>
        <v>4487414.4000000004</v>
      </c>
      <c r="DL62" s="655"/>
      <c r="DM62" s="782">
        <f>DB62</f>
        <v>498601.60000000003</v>
      </c>
      <c r="DN62" s="655">
        <f t="shared" ref="DN62" si="507">DM62/1.12</f>
        <v>445180</v>
      </c>
      <c r="DO62" s="820">
        <f>DC62</f>
        <v>1495804.8</v>
      </c>
      <c r="DP62" s="655">
        <f t="shared" si="498"/>
        <v>1335540</v>
      </c>
      <c r="DQ62" s="1050">
        <f t="shared" si="169"/>
        <v>2493008</v>
      </c>
      <c r="DR62" s="655">
        <f t="shared" si="170"/>
        <v>2225900</v>
      </c>
      <c r="DS62" s="782">
        <f t="shared" si="421"/>
        <v>0</v>
      </c>
      <c r="DT62" s="655">
        <f t="shared" si="422"/>
        <v>0</v>
      </c>
      <c r="DU62" s="782">
        <f t="shared" si="423"/>
        <v>0</v>
      </c>
      <c r="DV62" s="465">
        <f t="shared" si="424"/>
        <v>0</v>
      </c>
      <c r="DW62" s="745"/>
      <c r="DX62" s="655"/>
      <c r="DY62" s="954"/>
      <c r="DZ62" s="655"/>
      <c r="EA62" s="782">
        <f t="shared" si="93"/>
        <v>0</v>
      </c>
      <c r="EB62" s="465">
        <f t="shared" si="94"/>
        <v>0</v>
      </c>
      <c r="EC62" s="745"/>
      <c r="ED62" s="463"/>
      <c r="EE62" s="944">
        <f>DK62</f>
        <v>4487414.4000000004</v>
      </c>
      <c r="EF62" s="655">
        <f t="shared" ref="EF62" si="508">EE62/1.12</f>
        <v>4006620</v>
      </c>
      <c r="EG62" s="461">
        <f t="shared" si="96"/>
        <v>-445180</v>
      </c>
      <c r="EH62" s="257">
        <f t="shared" si="97"/>
        <v>-498601.60000000003</v>
      </c>
      <c r="EI62" s="460">
        <f t="shared" si="98"/>
        <v>-1335540</v>
      </c>
      <c r="EJ62" s="538">
        <f t="shared" si="99"/>
        <v>-1495804.8</v>
      </c>
      <c r="EK62" s="677">
        <f t="shared" si="100"/>
        <v>-2225900</v>
      </c>
      <c r="EL62" s="257">
        <f t="shared" si="101"/>
        <v>-2493008</v>
      </c>
      <c r="EM62" s="649">
        <f t="shared" si="102"/>
        <v>0</v>
      </c>
      <c r="EN62" s="538">
        <f t="shared" si="103"/>
        <v>0</v>
      </c>
      <c r="EO62" s="677">
        <f t="shared" si="104"/>
        <v>0</v>
      </c>
      <c r="EP62" s="257">
        <f t="shared" si="105"/>
        <v>0</v>
      </c>
      <c r="EQ62" s="649">
        <f t="shared" si="106"/>
        <v>0</v>
      </c>
      <c r="ER62" s="538">
        <f t="shared" si="107"/>
        <v>0</v>
      </c>
      <c r="ES62" s="677">
        <f t="shared" si="108"/>
        <v>0</v>
      </c>
      <c r="ET62" s="538">
        <f t="shared" si="109"/>
        <v>0</v>
      </c>
      <c r="EU62" s="462">
        <f t="shared" si="110"/>
        <v>0</v>
      </c>
      <c r="EV62" s="263">
        <f t="shared" si="111"/>
        <v>0</v>
      </c>
      <c r="EW62" s="462">
        <f t="shared" si="112"/>
        <v>0</v>
      </c>
      <c r="EX62" s="263">
        <f t="shared" si="113"/>
        <v>0</v>
      </c>
      <c r="EY62" s="472">
        <f t="shared" si="114"/>
        <v>-4006620</v>
      </c>
      <c r="EZ62" s="263">
        <f t="shared" si="115"/>
        <v>-4487414.4000000004</v>
      </c>
      <c r="FA62" s="313"/>
    </row>
    <row r="63" spans="1:158" s="183" customFormat="1" ht="18" hidden="1" customHeight="1" outlineLevel="1" x14ac:dyDescent="0.2">
      <c r="A63" s="188" t="s">
        <v>896</v>
      </c>
      <c r="B63" s="76" t="s">
        <v>21</v>
      </c>
      <c r="C63" s="77" t="s">
        <v>86</v>
      </c>
      <c r="D63" s="77" t="s">
        <v>667</v>
      </c>
      <c r="E63" s="76" t="s">
        <v>668</v>
      </c>
      <c r="F63" s="76" t="s">
        <v>95</v>
      </c>
      <c r="G63" s="76" t="s">
        <v>41</v>
      </c>
      <c r="H63" s="189">
        <v>0.3</v>
      </c>
      <c r="I63" s="76" t="s">
        <v>969</v>
      </c>
      <c r="J63" s="80" t="s">
        <v>496</v>
      </c>
      <c r="K63" s="81" t="s">
        <v>152</v>
      </c>
      <c r="L63" s="76" t="s">
        <v>46</v>
      </c>
      <c r="M63" s="10" t="s">
        <v>79</v>
      </c>
      <c r="N63" s="82"/>
      <c r="O63" s="82"/>
      <c r="P63" s="82"/>
      <c r="Q63" s="245"/>
      <c r="R63" s="260">
        <v>2</v>
      </c>
      <c r="S63" s="260">
        <v>479999.99999999994</v>
      </c>
      <c r="T63" s="260">
        <v>537600</v>
      </c>
      <c r="U63" s="260">
        <v>0</v>
      </c>
      <c r="V63" s="261">
        <v>0</v>
      </c>
      <c r="W63" s="261">
        <f t="shared" si="78"/>
        <v>0</v>
      </c>
      <c r="X63" s="399">
        <v>5</v>
      </c>
      <c r="Y63" s="399">
        <v>479999.99999999994</v>
      </c>
      <c r="Z63" s="399">
        <v>537600</v>
      </c>
      <c r="AA63" s="399">
        <v>0</v>
      </c>
      <c r="AB63" s="399">
        <v>0</v>
      </c>
      <c r="AC63" s="399">
        <f t="shared" si="79"/>
        <v>0</v>
      </c>
      <c r="AD63" s="260">
        <v>10</v>
      </c>
      <c r="AE63" s="260">
        <v>479999.99999999994</v>
      </c>
      <c r="AF63" s="260">
        <v>537600</v>
      </c>
      <c r="AG63" s="260">
        <v>0</v>
      </c>
      <c r="AH63" s="260">
        <v>0</v>
      </c>
      <c r="AI63" s="260">
        <f t="shared" si="116"/>
        <v>0</v>
      </c>
      <c r="AJ63" s="260">
        <v>5</v>
      </c>
      <c r="AK63" s="260">
        <v>479999.99999999994</v>
      </c>
      <c r="AL63" s="260">
        <v>537600</v>
      </c>
      <c r="AM63" s="260">
        <v>0</v>
      </c>
      <c r="AN63" s="260">
        <v>0</v>
      </c>
      <c r="AO63" s="396">
        <f t="shared" si="12"/>
        <v>0</v>
      </c>
      <c r="AP63" s="260">
        <v>2</v>
      </c>
      <c r="AQ63" s="260">
        <v>479999.99999999994</v>
      </c>
      <c r="AR63" s="260">
        <v>537600</v>
      </c>
      <c r="AS63" s="260">
        <v>0</v>
      </c>
      <c r="AT63" s="260">
        <f t="shared" si="175"/>
        <v>0</v>
      </c>
      <c r="AU63" s="260">
        <f t="shared" si="81"/>
        <v>0</v>
      </c>
      <c r="AV63" s="404"/>
      <c r="AW63" s="404"/>
      <c r="AX63" s="404"/>
      <c r="AY63" s="404">
        <v>0</v>
      </c>
      <c r="AZ63" s="404">
        <v>0</v>
      </c>
      <c r="BA63" s="404">
        <f t="shared" si="117"/>
        <v>0</v>
      </c>
      <c r="BB63" s="404"/>
      <c r="BC63" s="404"/>
      <c r="BD63" s="404"/>
      <c r="BE63" s="404">
        <v>0</v>
      </c>
      <c r="BF63" s="404">
        <v>0</v>
      </c>
      <c r="BG63" s="404">
        <f t="shared" si="83"/>
        <v>0</v>
      </c>
      <c r="BH63" s="404"/>
      <c r="BI63" s="404"/>
      <c r="BJ63" s="404"/>
      <c r="BK63" s="404">
        <v>0</v>
      </c>
      <c r="BL63" s="404">
        <v>0</v>
      </c>
      <c r="BM63" s="404">
        <f t="shared" si="84"/>
        <v>0</v>
      </c>
      <c r="BN63" s="404"/>
      <c r="BO63" s="404"/>
      <c r="BP63" s="404"/>
      <c r="BQ63" s="404">
        <v>0</v>
      </c>
      <c r="BR63" s="404">
        <v>0</v>
      </c>
      <c r="BS63" s="404">
        <f t="shared" si="85"/>
        <v>0</v>
      </c>
      <c r="BT63" s="260">
        <v>479999.99999999994</v>
      </c>
      <c r="BU63" s="260">
        <v>537600</v>
      </c>
      <c r="BV63" s="256">
        <v>0</v>
      </c>
      <c r="BW63" s="1435">
        <f t="shared" ref="BW63" si="509">BV63*1.12</f>
        <v>0</v>
      </c>
      <c r="BX63" s="190" t="s">
        <v>48</v>
      </c>
      <c r="BY63" s="64">
        <v>2013</v>
      </c>
      <c r="BZ63" s="325" t="s">
        <v>1107</v>
      </c>
      <c r="CA63" s="529">
        <f t="shared" si="86"/>
        <v>0</v>
      </c>
      <c r="CB63" s="154"/>
      <c r="CC63" s="82"/>
      <c r="CD63" s="191"/>
      <c r="CE63" s="26">
        <f t="shared" si="87"/>
        <v>0</v>
      </c>
      <c r="CF63" s="27">
        <f t="shared" si="88"/>
        <v>0</v>
      </c>
      <c r="CG63" s="738">
        <f t="shared" si="89"/>
        <v>0</v>
      </c>
      <c r="CH63" s="164" t="s">
        <v>955</v>
      </c>
      <c r="CI63" s="165"/>
      <c r="CJ63" s="192"/>
      <c r="CK63" s="175"/>
      <c r="CL63" s="175"/>
      <c r="CM63" s="178"/>
      <c r="CN63" s="175"/>
      <c r="CO63" s="175"/>
      <c r="CP63" s="175"/>
      <c r="CQ63" s="175"/>
      <c r="CR63" s="463"/>
      <c r="CS63" s="463"/>
      <c r="CT63" s="463"/>
      <c r="CU63" s="463"/>
      <c r="CV63" s="463"/>
      <c r="CW63" s="463"/>
      <c r="CX63" s="463"/>
      <c r="CY63" s="463"/>
      <c r="CZ63" s="463"/>
      <c r="DA63" s="463"/>
      <c r="DB63" s="463"/>
      <c r="DC63" s="463"/>
      <c r="DD63" s="464"/>
      <c r="DE63" s="464"/>
      <c r="DF63" s="464"/>
      <c r="DG63" s="464"/>
      <c r="DH63" s="464"/>
      <c r="DI63" s="464"/>
      <c r="DJ63" s="464"/>
      <c r="DK63" s="463"/>
      <c r="DL63" s="655"/>
      <c r="DM63" s="782"/>
      <c r="DN63" s="655"/>
      <c r="DO63" s="821"/>
      <c r="DP63" s="655"/>
      <c r="DQ63" s="1050"/>
      <c r="DR63" s="655"/>
      <c r="DS63" s="782"/>
      <c r="DT63" s="655"/>
      <c r="DU63" s="782"/>
      <c r="DV63" s="465"/>
      <c r="DW63" s="745"/>
      <c r="DX63" s="655"/>
      <c r="DY63" s="954"/>
      <c r="DZ63" s="655"/>
      <c r="EA63" s="782">
        <f t="shared" si="93"/>
        <v>0</v>
      </c>
      <c r="EB63" s="465">
        <f t="shared" si="94"/>
        <v>0</v>
      </c>
      <c r="EC63" s="745"/>
      <c r="ED63" s="463"/>
      <c r="EE63" s="944"/>
      <c r="EF63" s="655"/>
      <c r="EG63" s="461">
        <f t="shared" si="96"/>
        <v>0</v>
      </c>
      <c r="EH63" s="257">
        <f t="shared" si="97"/>
        <v>0</v>
      </c>
      <c r="EI63" s="460">
        <f t="shared" si="98"/>
        <v>0</v>
      </c>
      <c r="EJ63" s="538">
        <f t="shared" si="99"/>
        <v>0</v>
      </c>
      <c r="EK63" s="677">
        <f t="shared" si="100"/>
        <v>0</v>
      </c>
      <c r="EL63" s="257">
        <f t="shared" si="101"/>
        <v>0</v>
      </c>
      <c r="EM63" s="649">
        <f t="shared" si="102"/>
        <v>0</v>
      </c>
      <c r="EN63" s="538">
        <f t="shared" si="103"/>
        <v>0</v>
      </c>
      <c r="EO63" s="677">
        <f t="shared" si="104"/>
        <v>0</v>
      </c>
      <c r="EP63" s="257">
        <f t="shared" si="105"/>
        <v>0</v>
      </c>
      <c r="EQ63" s="649">
        <f t="shared" si="106"/>
        <v>0</v>
      </c>
      <c r="ER63" s="538">
        <f t="shared" si="107"/>
        <v>0</v>
      </c>
      <c r="ES63" s="677">
        <f t="shared" si="108"/>
        <v>0</v>
      </c>
      <c r="ET63" s="538">
        <f t="shared" si="109"/>
        <v>0</v>
      </c>
      <c r="EU63" s="462">
        <f t="shared" si="110"/>
        <v>0</v>
      </c>
      <c r="EV63" s="263">
        <f t="shared" si="111"/>
        <v>0</v>
      </c>
      <c r="EW63" s="462">
        <f t="shared" si="112"/>
        <v>0</v>
      </c>
      <c r="EX63" s="263">
        <f t="shared" si="113"/>
        <v>0</v>
      </c>
      <c r="EY63" s="472">
        <f t="shared" si="114"/>
        <v>0</v>
      </c>
      <c r="EZ63" s="263">
        <f t="shared" si="115"/>
        <v>0</v>
      </c>
      <c r="FA63" s="313">
        <v>41603</v>
      </c>
      <c r="FB63" s="183" t="s">
        <v>421</v>
      </c>
    </row>
    <row r="64" spans="1:158" s="183" customFormat="1" ht="18" hidden="1" customHeight="1" outlineLevel="1" x14ac:dyDescent="0.2">
      <c r="A64" s="188" t="s">
        <v>2296</v>
      </c>
      <c r="B64" s="76" t="s">
        <v>21</v>
      </c>
      <c r="C64" s="77" t="s">
        <v>86</v>
      </c>
      <c r="D64" s="77" t="s">
        <v>667</v>
      </c>
      <c r="E64" s="76" t="s">
        <v>668</v>
      </c>
      <c r="F64" s="76" t="s">
        <v>95</v>
      </c>
      <c r="G64" s="76" t="s">
        <v>41</v>
      </c>
      <c r="H64" s="189">
        <v>0.3</v>
      </c>
      <c r="I64" s="76" t="s">
        <v>969</v>
      </c>
      <c r="J64" s="80" t="s">
        <v>496</v>
      </c>
      <c r="K64" s="81" t="s">
        <v>152</v>
      </c>
      <c r="L64" s="76" t="s">
        <v>46</v>
      </c>
      <c r="M64" s="10" t="s">
        <v>79</v>
      </c>
      <c r="N64" s="82"/>
      <c r="O64" s="82"/>
      <c r="P64" s="82"/>
      <c r="Q64" s="245"/>
      <c r="R64" s="260">
        <v>2</v>
      </c>
      <c r="S64" s="260">
        <v>479999.99999999994</v>
      </c>
      <c r="T64" s="260">
        <v>537600</v>
      </c>
      <c r="U64" s="260">
        <v>0</v>
      </c>
      <c r="V64" s="261">
        <v>0</v>
      </c>
      <c r="W64" s="261">
        <f t="shared" ref="W64" si="510">V64*H64</f>
        <v>0</v>
      </c>
      <c r="X64" s="399">
        <v>5</v>
      </c>
      <c r="Y64" s="399">
        <v>479999.99999999994</v>
      </c>
      <c r="Z64" s="399">
        <v>537600</v>
      </c>
      <c r="AA64" s="399">
        <v>0</v>
      </c>
      <c r="AB64" s="399">
        <v>0</v>
      </c>
      <c r="AC64" s="399">
        <f t="shared" ref="AC64" si="511">AB64*H64</f>
        <v>0</v>
      </c>
      <c r="AD64" s="260">
        <v>10</v>
      </c>
      <c r="AE64" s="260">
        <v>479999.99999999994</v>
      </c>
      <c r="AF64" s="260">
        <v>537600</v>
      </c>
      <c r="AG64" s="260">
        <v>0</v>
      </c>
      <c r="AH64" s="260">
        <v>0</v>
      </c>
      <c r="AI64" s="260">
        <f t="shared" ref="AI64" si="512">AH64*H64</f>
        <v>0</v>
      </c>
      <c r="AJ64" s="260">
        <v>3</v>
      </c>
      <c r="AK64" s="260">
        <v>479999.99999999994</v>
      </c>
      <c r="AL64" s="260">
        <v>537600</v>
      </c>
      <c r="AM64" s="260">
        <v>0</v>
      </c>
      <c r="AN64" s="260">
        <v>0</v>
      </c>
      <c r="AO64" s="396">
        <f t="shared" ref="AO64" si="513">AN64*H64</f>
        <v>0</v>
      </c>
      <c r="AP64" s="260">
        <v>2</v>
      </c>
      <c r="AQ64" s="260">
        <v>479999.99999999994</v>
      </c>
      <c r="AR64" s="260">
        <v>537600</v>
      </c>
      <c r="AS64" s="260">
        <v>0</v>
      </c>
      <c r="AT64" s="260">
        <f t="shared" ref="AT64" si="514">AS64*1.12</f>
        <v>0</v>
      </c>
      <c r="AU64" s="260">
        <f t="shared" ref="AU64" si="515">AT64*H64</f>
        <v>0</v>
      </c>
      <c r="AV64" s="404"/>
      <c r="AW64" s="404"/>
      <c r="AX64" s="404"/>
      <c r="AY64" s="404">
        <v>0</v>
      </c>
      <c r="AZ64" s="404">
        <v>0</v>
      </c>
      <c r="BA64" s="404">
        <f t="shared" ref="BA64" si="516">AZ64*H64</f>
        <v>0</v>
      </c>
      <c r="BB64" s="404"/>
      <c r="BC64" s="404"/>
      <c r="BD64" s="404"/>
      <c r="BE64" s="404">
        <v>0</v>
      </c>
      <c r="BF64" s="404">
        <v>0</v>
      </c>
      <c r="BG64" s="404">
        <f t="shared" ref="BG64" si="517">BF64*H64</f>
        <v>0</v>
      </c>
      <c r="BH64" s="404"/>
      <c r="BI64" s="404"/>
      <c r="BJ64" s="404"/>
      <c r="BK64" s="404">
        <v>0</v>
      </c>
      <c r="BL64" s="404">
        <v>0</v>
      </c>
      <c r="BM64" s="404">
        <f t="shared" ref="BM64" si="518">BL64*N64</f>
        <v>0</v>
      </c>
      <c r="BN64" s="404"/>
      <c r="BO64" s="404"/>
      <c r="BP64" s="404"/>
      <c r="BQ64" s="404">
        <v>0</v>
      </c>
      <c r="BR64" s="404">
        <v>0</v>
      </c>
      <c r="BS64" s="404">
        <f t="shared" si="85"/>
        <v>0</v>
      </c>
      <c r="BT64" s="260">
        <v>479999.99999999994</v>
      </c>
      <c r="BU64" s="260">
        <v>537600</v>
      </c>
      <c r="BV64" s="256">
        <v>0</v>
      </c>
      <c r="BW64" s="1435">
        <f t="shared" ref="BW64" si="519">BV64*1.12</f>
        <v>0</v>
      </c>
      <c r="BX64" s="190" t="s">
        <v>48</v>
      </c>
      <c r="BY64" s="64">
        <v>2013</v>
      </c>
      <c r="BZ64" s="325" t="s">
        <v>1047</v>
      </c>
      <c r="CA64" s="529">
        <f t="shared" ref="CA64" si="520">BW64*H64</f>
        <v>0</v>
      </c>
      <c r="CB64" s="154"/>
      <c r="CC64" s="82"/>
      <c r="CD64" s="191"/>
      <c r="CE64" s="26">
        <f t="shared" ref="CE64" si="521">BV64-CB64</f>
        <v>0</v>
      </c>
      <c r="CF64" s="27">
        <f t="shared" ref="CF64" si="522">BW64-CC64</f>
        <v>0</v>
      </c>
      <c r="CG64" s="738">
        <f t="shared" ref="CG64" si="523">CA64-CC64</f>
        <v>0</v>
      </c>
      <c r="CH64" s="164" t="s">
        <v>2320</v>
      </c>
      <c r="CI64" s="165" t="s">
        <v>2321</v>
      </c>
      <c r="CJ64" s="192"/>
      <c r="CK64" s="175"/>
      <c r="CL64" s="175"/>
      <c r="CM64" s="178"/>
      <c r="CN64" s="175"/>
      <c r="CO64" s="175"/>
      <c r="CP64" s="175"/>
      <c r="CQ64" s="175"/>
      <c r="CR64" s="463"/>
      <c r="CS64" s="463"/>
      <c r="CT64" s="463"/>
      <c r="CU64" s="463"/>
      <c r="CV64" s="463"/>
      <c r="CW64" s="463"/>
      <c r="CX64" s="463"/>
      <c r="CY64" s="463"/>
      <c r="CZ64" s="463"/>
      <c r="DA64" s="463"/>
      <c r="DB64" s="463"/>
      <c r="DC64" s="463"/>
      <c r="DD64" s="464"/>
      <c r="DE64" s="464"/>
      <c r="DF64" s="464"/>
      <c r="DG64" s="464"/>
      <c r="DH64" s="464"/>
      <c r="DI64" s="464"/>
      <c r="DJ64" s="464"/>
      <c r="DK64" s="463"/>
      <c r="DL64" s="655"/>
      <c r="DM64" s="782"/>
      <c r="DN64" s="655"/>
      <c r="DO64" s="821"/>
      <c r="DP64" s="655"/>
      <c r="DQ64" s="1050"/>
      <c r="DR64" s="655"/>
      <c r="DS64" s="782"/>
      <c r="DT64" s="655"/>
      <c r="DU64" s="782"/>
      <c r="DV64" s="465"/>
      <c r="DW64" s="745"/>
      <c r="DX64" s="655"/>
      <c r="DY64" s="954"/>
      <c r="DZ64" s="655"/>
      <c r="EA64" s="782">
        <f t="shared" si="93"/>
        <v>0</v>
      </c>
      <c r="EB64" s="465">
        <f t="shared" ref="EB64" si="524">EA64/1.12</f>
        <v>0</v>
      </c>
      <c r="EC64" s="745"/>
      <c r="ED64" s="463"/>
      <c r="EE64" s="944"/>
      <c r="EF64" s="655"/>
      <c r="EG64" s="461">
        <f t="shared" si="96"/>
        <v>0</v>
      </c>
      <c r="EH64" s="257">
        <f t="shared" si="97"/>
        <v>0</v>
      </c>
      <c r="EI64" s="460">
        <f t="shared" si="98"/>
        <v>0</v>
      </c>
      <c r="EJ64" s="538">
        <f t="shared" si="99"/>
        <v>0</v>
      </c>
      <c r="EK64" s="677">
        <f t="shared" si="100"/>
        <v>0</v>
      </c>
      <c r="EL64" s="257">
        <f t="shared" si="101"/>
        <v>0</v>
      </c>
      <c r="EM64" s="649">
        <f t="shared" si="102"/>
        <v>0</v>
      </c>
      <c r="EN64" s="538">
        <f t="shared" si="103"/>
        <v>0</v>
      </c>
      <c r="EO64" s="677">
        <f t="shared" si="104"/>
        <v>0</v>
      </c>
      <c r="EP64" s="257">
        <f t="shared" si="105"/>
        <v>0</v>
      </c>
      <c r="EQ64" s="649">
        <f t="shared" si="106"/>
        <v>0</v>
      </c>
      <c r="ER64" s="538">
        <f t="shared" si="107"/>
        <v>0</v>
      </c>
      <c r="ES64" s="677">
        <f t="shared" si="108"/>
        <v>0</v>
      </c>
      <c r="ET64" s="538">
        <f t="shared" si="109"/>
        <v>0</v>
      </c>
      <c r="EU64" s="462">
        <f t="shared" si="110"/>
        <v>0</v>
      </c>
      <c r="EV64" s="263">
        <f t="shared" si="111"/>
        <v>0</v>
      </c>
      <c r="EW64" s="462">
        <f t="shared" si="112"/>
        <v>0</v>
      </c>
      <c r="EX64" s="263">
        <f t="shared" si="113"/>
        <v>0</v>
      </c>
      <c r="EY64" s="472">
        <f t="shared" si="114"/>
        <v>0</v>
      </c>
      <c r="EZ64" s="263">
        <f t="shared" si="115"/>
        <v>0</v>
      </c>
      <c r="FA64" s="313">
        <v>42443</v>
      </c>
      <c r="FB64" s="183" t="s">
        <v>421</v>
      </c>
    </row>
    <row r="65" spans="1:158" s="183" customFormat="1" ht="18" hidden="1" customHeight="1" outlineLevel="1" x14ac:dyDescent="0.2">
      <c r="A65" s="188" t="s">
        <v>2326</v>
      </c>
      <c r="B65" s="76" t="s">
        <v>21</v>
      </c>
      <c r="C65" s="77" t="s">
        <v>86</v>
      </c>
      <c r="D65" s="77" t="s">
        <v>667</v>
      </c>
      <c r="E65" s="76" t="s">
        <v>668</v>
      </c>
      <c r="F65" s="76" t="s">
        <v>95</v>
      </c>
      <c r="G65" s="76" t="s">
        <v>41</v>
      </c>
      <c r="H65" s="189">
        <v>0.3</v>
      </c>
      <c r="I65" s="76" t="s">
        <v>969</v>
      </c>
      <c r="J65" s="80" t="s">
        <v>496</v>
      </c>
      <c r="K65" s="81" t="s">
        <v>152</v>
      </c>
      <c r="L65" s="76" t="s">
        <v>46</v>
      </c>
      <c r="M65" s="10" t="s">
        <v>79</v>
      </c>
      <c r="N65" s="82"/>
      <c r="O65" s="82"/>
      <c r="P65" s="82"/>
      <c r="Q65" s="245"/>
      <c r="R65" s="260">
        <v>2</v>
      </c>
      <c r="S65" s="260">
        <v>479999.99999999994</v>
      </c>
      <c r="T65" s="260">
        <v>537600</v>
      </c>
      <c r="U65" s="260">
        <v>0</v>
      </c>
      <c r="V65" s="261">
        <v>0</v>
      </c>
      <c r="W65" s="261">
        <f t="shared" ref="W65" si="525">V65*H65</f>
        <v>0</v>
      </c>
      <c r="X65" s="399">
        <v>5</v>
      </c>
      <c r="Y65" s="399">
        <v>479999.99999999994</v>
      </c>
      <c r="Z65" s="399">
        <v>537600</v>
      </c>
      <c r="AA65" s="399">
        <v>0</v>
      </c>
      <c r="AB65" s="399">
        <v>0</v>
      </c>
      <c r="AC65" s="399">
        <f t="shared" ref="AC65" si="526">AB65*H65</f>
        <v>0</v>
      </c>
      <c r="AD65" s="260">
        <v>10</v>
      </c>
      <c r="AE65" s="260">
        <v>479999.99999999994</v>
      </c>
      <c r="AF65" s="260">
        <v>537600</v>
      </c>
      <c r="AG65" s="260">
        <v>0</v>
      </c>
      <c r="AH65" s="260">
        <v>0</v>
      </c>
      <c r="AI65" s="260">
        <v>0</v>
      </c>
      <c r="AJ65" s="260">
        <v>1</v>
      </c>
      <c r="AK65" s="260">
        <v>479999.99999999994</v>
      </c>
      <c r="AL65" s="260">
        <v>537600</v>
      </c>
      <c r="AM65" s="260">
        <v>0</v>
      </c>
      <c r="AN65" s="260">
        <v>0</v>
      </c>
      <c r="AO65" s="396">
        <f t="shared" ref="AO65" si="527">AN65*H65</f>
        <v>0</v>
      </c>
      <c r="AP65" s="260">
        <v>2</v>
      </c>
      <c r="AQ65" s="260">
        <v>479999.99999999994</v>
      </c>
      <c r="AR65" s="260">
        <v>537600</v>
      </c>
      <c r="AS65" s="260">
        <v>0</v>
      </c>
      <c r="AT65" s="260">
        <v>0</v>
      </c>
      <c r="AU65" s="260">
        <f t="shared" ref="AU65" si="528">AT65*H65</f>
        <v>0</v>
      </c>
      <c r="AV65" s="404"/>
      <c r="AW65" s="404"/>
      <c r="AX65" s="404"/>
      <c r="AY65" s="404">
        <v>0</v>
      </c>
      <c r="AZ65" s="404">
        <v>0</v>
      </c>
      <c r="BA65" s="404">
        <f t="shared" ref="BA65" si="529">AZ65*H65</f>
        <v>0</v>
      </c>
      <c r="BB65" s="404"/>
      <c r="BC65" s="404"/>
      <c r="BD65" s="404"/>
      <c r="BE65" s="404">
        <v>0</v>
      </c>
      <c r="BF65" s="404">
        <v>0</v>
      </c>
      <c r="BG65" s="404">
        <f t="shared" ref="BG65" si="530">BF65*H65</f>
        <v>0</v>
      </c>
      <c r="BH65" s="404"/>
      <c r="BI65" s="404"/>
      <c r="BJ65" s="404"/>
      <c r="BK65" s="404">
        <v>0</v>
      </c>
      <c r="BL65" s="404">
        <v>0</v>
      </c>
      <c r="BM65" s="404">
        <f t="shared" ref="BM65" si="531">BL65*N65</f>
        <v>0</v>
      </c>
      <c r="BN65" s="404"/>
      <c r="BO65" s="404"/>
      <c r="BP65" s="404"/>
      <c r="BQ65" s="404">
        <v>0</v>
      </c>
      <c r="BR65" s="404">
        <v>0</v>
      </c>
      <c r="BS65" s="404">
        <f t="shared" si="85"/>
        <v>0</v>
      </c>
      <c r="BT65" s="260">
        <v>479999.99999999994</v>
      </c>
      <c r="BU65" s="260">
        <v>537600</v>
      </c>
      <c r="BV65" s="256">
        <v>0</v>
      </c>
      <c r="BW65" s="1435">
        <f t="shared" ref="BW65" si="532">BV65*1.12</f>
        <v>0</v>
      </c>
      <c r="BX65" s="190" t="s">
        <v>48</v>
      </c>
      <c r="BY65" s="64">
        <v>2013</v>
      </c>
      <c r="BZ65" s="325" t="s">
        <v>1047</v>
      </c>
      <c r="CA65" s="529">
        <f t="shared" ref="CA65" si="533">BW65*H65</f>
        <v>0</v>
      </c>
      <c r="CB65" s="154"/>
      <c r="CC65" s="82"/>
      <c r="CD65" s="191"/>
      <c r="CE65" s="26">
        <f t="shared" ref="CE65" si="534">BV65-CB65</f>
        <v>0</v>
      </c>
      <c r="CF65" s="27">
        <f t="shared" ref="CF65" si="535">BW65-CC65</f>
        <v>0</v>
      </c>
      <c r="CG65" s="738">
        <f t="shared" ref="CG65" si="536">CA65-CC65</f>
        <v>0</v>
      </c>
      <c r="CH65" s="164" t="s">
        <v>2353</v>
      </c>
      <c r="CI65" s="165"/>
      <c r="CJ65" s="192"/>
      <c r="CK65" s="175"/>
      <c r="CL65" s="175"/>
      <c r="CM65" s="178"/>
      <c r="CN65" s="175"/>
      <c r="CO65" s="175"/>
      <c r="CP65" s="175"/>
      <c r="CQ65" s="175"/>
      <c r="CR65" s="463"/>
      <c r="CS65" s="463"/>
      <c r="CT65" s="463"/>
      <c r="CU65" s="463"/>
      <c r="CV65" s="463"/>
      <c r="CW65" s="463"/>
      <c r="CX65" s="463"/>
      <c r="CY65" s="463"/>
      <c r="CZ65" s="463"/>
      <c r="DA65" s="463"/>
      <c r="DB65" s="463"/>
      <c r="DC65" s="463"/>
      <c r="DD65" s="464"/>
      <c r="DE65" s="464"/>
      <c r="DF65" s="464"/>
      <c r="DG65" s="464"/>
      <c r="DH65" s="464"/>
      <c r="DI65" s="464"/>
      <c r="DJ65" s="464"/>
      <c r="DK65" s="463"/>
      <c r="DL65" s="655"/>
      <c r="DM65" s="782"/>
      <c r="DN65" s="655"/>
      <c r="DO65" s="821"/>
      <c r="DP65" s="655"/>
      <c r="DQ65" s="1050"/>
      <c r="DR65" s="655"/>
      <c r="DS65" s="782"/>
      <c r="DT65" s="655"/>
      <c r="DU65" s="782"/>
      <c r="DV65" s="465"/>
      <c r="DW65" s="745"/>
      <c r="DX65" s="655"/>
      <c r="DY65" s="954"/>
      <c r="DZ65" s="655"/>
      <c r="EA65" s="782">
        <f t="shared" si="93"/>
        <v>0</v>
      </c>
      <c r="EB65" s="465">
        <f t="shared" ref="EB65" si="537">EA65/1.12</f>
        <v>0</v>
      </c>
      <c r="EC65" s="745"/>
      <c r="ED65" s="463"/>
      <c r="EE65" s="944"/>
      <c r="EF65" s="655"/>
      <c r="EG65" s="461">
        <f t="shared" si="96"/>
        <v>0</v>
      </c>
      <c r="EH65" s="257">
        <f t="shared" si="97"/>
        <v>0</v>
      </c>
      <c r="EI65" s="460">
        <f t="shared" si="98"/>
        <v>0</v>
      </c>
      <c r="EJ65" s="538">
        <f t="shared" si="99"/>
        <v>0</v>
      </c>
      <c r="EK65" s="677">
        <f t="shared" si="100"/>
        <v>0</v>
      </c>
      <c r="EL65" s="257">
        <f t="shared" si="101"/>
        <v>0</v>
      </c>
      <c r="EM65" s="649">
        <f t="shared" si="102"/>
        <v>0</v>
      </c>
      <c r="EN65" s="538">
        <f t="shared" si="103"/>
        <v>0</v>
      </c>
      <c r="EO65" s="677">
        <f t="shared" si="104"/>
        <v>0</v>
      </c>
      <c r="EP65" s="257">
        <f t="shared" si="105"/>
        <v>0</v>
      </c>
      <c r="EQ65" s="649">
        <f t="shared" si="106"/>
        <v>0</v>
      </c>
      <c r="ER65" s="538">
        <f t="shared" si="107"/>
        <v>0</v>
      </c>
      <c r="ES65" s="677">
        <f t="shared" si="108"/>
        <v>0</v>
      </c>
      <c r="ET65" s="538">
        <f t="shared" si="109"/>
        <v>0</v>
      </c>
      <c r="EU65" s="462">
        <f t="shared" si="110"/>
        <v>0</v>
      </c>
      <c r="EV65" s="263">
        <f t="shared" si="111"/>
        <v>0</v>
      </c>
      <c r="EW65" s="462">
        <f t="shared" si="112"/>
        <v>0</v>
      </c>
      <c r="EX65" s="263">
        <f t="shared" si="113"/>
        <v>0</v>
      </c>
      <c r="EY65" s="472">
        <f t="shared" si="114"/>
        <v>0</v>
      </c>
      <c r="EZ65" s="263">
        <f t="shared" si="115"/>
        <v>0</v>
      </c>
      <c r="FA65" s="313">
        <v>42457</v>
      </c>
      <c r="FB65" s="183" t="s">
        <v>421</v>
      </c>
    </row>
    <row r="66" spans="1:158" s="183" customFormat="1" ht="18" hidden="1" customHeight="1" outlineLevel="1" x14ac:dyDescent="0.2">
      <c r="A66" s="188" t="s">
        <v>2713</v>
      </c>
      <c r="B66" s="76" t="s">
        <v>21</v>
      </c>
      <c r="C66" s="77" t="s">
        <v>86</v>
      </c>
      <c r="D66" s="77" t="s">
        <v>667</v>
      </c>
      <c r="E66" s="76" t="s">
        <v>668</v>
      </c>
      <c r="F66" s="76" t="s">
        <v>95</v>
      </c>
      <c r="G66" s="76" t="s">
        <v>41</v>
      </c>
      <c r="H66" s="189">
        <v>0.3</v>
      </c>
      <c r="I66" s="76" t="s">
        <v>969</v>
      </c>
      <c r="J66" s="80" t="s">
        <v>496</v>
      </c>
      <c r="K66" s="81" t="s">
        <v>152</v>
      </c>
      <c r="L66" s="76" t="s">
        <v>46</v>
      </c>
      <c r="M66" s="10" t="s">
        <v>79</v>
      </c>
      <c r="N66" s="82"/>
      <c r="O66" s="82"/>
      <c r="P66" s="82"/>
      <c r="Q66" s="245"/>
      <c r="R66" s="260">
        <v>2</v>
      </c>
      <c r="S66" s="260">
        <v>479999.99999999994</v>
      </c>
      <c r="T66" s="260">
        <v>537600</v>
      </c>
      <c r="U66" s="260">
        <v>0</v>
      </c>
      <c r="V66" s="261">
        <v>0</v>
      </c>
      <c r="W66" s="261">
        <f t="shared" ref="W66" si="538">V66*H66</f>
        <v>0</v>
      </c>
      <c r="X66" s="399">
        <v>5</v>
      </c>
      <c r="Y66" s="399">
        <v>479999.99999999994</v>
      </c>
      <c r="Z66" s="399">
        <v>537600</v>
      </c>
      <c r="AA66" s="399">
        <v>0</v>
      </c>
      <c r="AB66" s="399">
        <v>0</v>
      </c>
      <c r="AC66" s="399">
        <f t="shared" ref="AC66" si="539">AB66*H66</f>
        <v>0</v>
      </c>
      <c r="AD66" s="260">
        <v>10</v>
      </c>
      <c r="AE66" s="260">
        <v>479999.99999999994</v>
      </c>
      <c r="AF66" s="260">
        <v>537600</v>
      </c>
      <c r="AG66" s="260">
        <v>0</v>
      </c>
      <c r="AH66" s="260">
        <v>0</v>
      </c>
      <c r="AI66" s="260">
        <v>0</v>
      </c>
      <c r="AJ66" s="260">
        <v>1</v>
      </c>
      <c r="AK66" s="260">
        <v>479999.99999999994</v>
      </c>
      <c r="AL66" s="260">
        <v>537600</v>
      </c>
      <c r="AM66" s="260">
        <v>0</v>
      </c>
      <c r="AN66" s="260">
        <v>0</v>
      </c>
      <c r="AO66" s="396">
        <f t="shared" ref="AO66" si="540">AN66*H66</f>
        <v>0</v>
      </c>
      <c r="AP66" s="260">
        <v>1</v>
      </c>
      <c r="AQ66" s="260">
        <v>479999.99999999994</v>
      </c>
      <c r="AR66" s="260">
        <v>537600</v>
      </c>
      <c r="AS66" s="260">
        <v>0</v>
      </c>
      <c r="AT66" s="260">
        <v>0</v>
      </c>
      <c r="AU66" s="260">
        <f t="shared" ref="AU66" si="541">AT66*H66</f>
        <v>0</v>
      </c>
      <c r="AV66" s="404"/>
      <c r="AW66" s="404"/>
      <c r="AX66" s="404"/>
      <c r="AY66" s="404">
        <v>0</v>
      </c>
      <c r="AZ66" s="404">
        <v>0</v>
      </c>
      <c r="BA66" s="404">
        <f t="shared" ref="BA66" si="542">AZ66*H66</f>
        <v>0</v>
      </c>
      <c r="BB66" s="404"/>
      <c r="BC66" s="404"/>
      <c r="BD66" s="404"/>
      <c r="BE66" s="404">
        <v>0</v>
      </c>
      <c r="BF66" s="404">
        <v>0</v>
      </c>
      <c r="BG66" s="404">
        <f t="shared" ref="BG66" si="543">BF66*H66</f>
        <v>0</v>
      </c>
      <c r="BH66" s="404"/>
      <c r="BI66" s="404"/>
      <c r="BJ66" s="404"/>
      <c r="BK66" s="404">
        <v>0</v>
      </c>
      <c r="BL66" s="404">
        <v>0</v>
      </c>
      <c r="BM66" s="404">
        <f t="shared" ref="BM66" si="544">BL66*N66</f>
        <v>0</v>
      </c>
      <c r="BN66" s="404"/>
      <c r="BO66" s="404"/>
      <c r="BP66" s="404"/>
      <c r="BQ66" s="404">
        <v>0</v>
      </c>
      <c r="BR66" s="404">
        <v>0</v>
      </c>
      <c r="BS66" s="404">
        <f t="shared" ref="BS66" si="545">BR66*T66</f>
        <v>0</v>
      </c>
      <c r="BT66" s="260">
        <v>479999.99999999994</v>
      </c>
      <c r="BU66" s="260">
        <v>537600</v>
      </c>
      <c r="BV66" s="256">
        <v>0</v>
      </c>
      <c r="BW66" s="1435">
        <f t="shared" ref="BW66" si="546">BV66*1.12</f>
        <v>0</v>
      </c>
      <c r="BX66" s="190" t="s">
        <v>48</v>
      </c>
      <c r="BY66" s="64">
        <v>2013</v>
      </c>
      <c r="BZ66" s="325" t="s">
        <v>1047</v>
      </c>
      <c r="CA66" s="529">
        <f t="shared" ref="CA66" si="547">BW66*H66</f>
        <v>0</v>
      </c>
      <c r="CB66" s="154"/>
      <c r="CC66" s="82"/>
      <c r="CD66" s="191"/>
      <c r="CE66" s="26">
        <f t="shared" ref="CE66" si="548">BV66-CB66</f>
        <v>0</v>
      </c>
      <c r="CF66" s="27">
        <f t="shared" ref="CF66" si="549">BW66-CC66</f>
        <v>0</v>
      </c>
      <c r="CG66" s="738">
        <f t="shared" ref="CG66" si="550">CA66-CC66</f>
        <v>0</v>
      </c>
      <c r="CH66" s="164" t="s">
        <v>2353</v>
      </c>
      <c r="CI66" s="165"/>
      <c r="CJ66" s="192"/>
      <c r="CK66" s="175"/>
      <c r="CL66" s="175"/>
      <c r="CM66" s="178"/>
      <c r="CN66" s="175"/>
      <c r="CO66" s="175"/>
      <c r="CP66" s="175"/>
      <c r="CQ66" s="175"/>
      <c r="CR66" s="463"/>
      <c r="CS66" s="463"/>
      <c r="CT66" s="463"/>
      <c r="CU66" s="463"/>
      <c r="CV66" s="463"/>
      <c r="CW66" s="463"/>
      <c r="CX66" s="463"/>
      <c r="CY66" s="463"/>
      <c r="CZ66" s="463"/>
      <c r="DA66" s="463"/>
      <c r="DB66" s="463"/>
      <c r="DC66" s="463"/>
      <c r="DD66" s="464"/>
      <c r="DE66" s="464"/>
      <c r="DF66" s="464"/>
      <c r="DG66" s="464"/>
      <c r="DH66" s="464"/>
      <c r="DI66" s="464"/>
      <c r="DJ66" s="464"/>
      <c r="DK66" s="463"/>
      <c r="DL66" s="655"/>
      <c r="DM66" s="782"/>
      <c r="DN66" s="655"/>
      <c r="DO66" s="821"/>
      <c r="DP66" s="655"/>
      <c r="DQ66" s="1050"/>
      <c r="DR66" s="655"/>
      <c r="DS66" s="782"/>
      <c r="DT66" s="655"/>
      <c r="DU66" s="782"/>
      <c r="DV66" s="465"/>
      <c r="DW66" s="745"/>
      <c r="DX66" s="655"/>
      <c r="DY66" s="954"/>
      <c r="DZ66" s="655"/>
      <c r="EA66" s="782">
        <f t="shared" ref="EA66" si="551">DI66</f>
        <v>0</v>
      </c>
      <c r="EB66" s="465">
        <f t="shared" ref="EB66" si="552">EA66/1.12</f>
        <v>0</v>
      </c>
      <c r="EC66" s="745"/>
      <c r="ED66" s="463"/>
      <c r="EE66" s="944"/>
      <c r="EF66" s="655"/>
      <c r="EG66" s="461">
        <f t="shared" ref="EG66" si="553">U66-DN66</f>
        <v>0</v>
      </c>
      <c r="EH66" s="257">
        <f t="shared" ref="EH66" si="554">V66-DM66</f>
        <v>0</v>
      </c>
      <c r="EI66" s="460">
        <f t="shared" ref="EI66" si="555">AA66-DP66</f>
        <v>0</v>
      </c>
      <c r="EJ66" s="538">
        <f t="shared" ref="EJ66" si="556">AB66-DO66</f>
        <v>0</v>
      </c>
      <c r="EK66" s="677">
        <f t="shared" ref="EK66" si="557">AG66-DR66</f>
        <v>0</v>
      </c>
      <c r="EL66" s="257">
        <f t="shared" ref="EL66" si="558">AH66-DQ66</f>
        <v>0</v>
      </c>
      <c r="EM66" s="649">
        <f t="shared" ref="EM66" si="559">AM66-DT66</f>
        <v>0</v>
      </c>
      <c r="EN66" s="538">
        <f t="shared" ref="EN66" si="560">AN66-DS66</f>
        <v>0</v>
      </c>
      <c r="EO66" s="677">
        <f t="shared" ref="EO66" si="561">AS66-DV66</f>
        <v>0</v>
      </c>
      <c r="EP66" s="257">
        <f t="shared" ref="EP66" si="562">AT66-DU66</f>
        <v>0</v>
      </c>
      <c r="EQ66" s="649">
        <f t="shared" ref="EQ66" si="563">AY66-DX66</f>
        <v>0</v>
      </c>
      <c r="ER66" s="538">
        <f t="shared" ref="ER66" si="564">AZ66-DW66</f>
        <v>0</v>
      </c>
      <c r="ES66" s="677">
        <f t="shared" ref="ES66" si="565">BE66-DZ66</f>
        <v>0</v>
      </c>
      <c r="ET66" s="538">
        <f t="shared" ref="ET66" si="566">BF66-DY66</f>
        <v>0</v>
      </c>
      <c r="EU66" s="462">
        <f t="shared" ref="EU66" si="567">BK66-EB66</f>
        <v>0</v>
      </c>
      <c r="EV66" s="263">
        <f t="shared" ref="EV66" si="568">BL66-EA66</f>
        <v>0</v>
      </c>
      <c r="EW66" s="462">
        <f t="shared" ref="EW66" si="569">BM66-ED66</f>
        <v>0</v>
      </c>
      <c r="EX66" s="263">
        <f t="shared" ref="EX66" si="570">BN66-EC66</f>
        <v>0</v>
      </c>
      <c r="EY66" s="472">
        <f t="shared" ref="EY66" si="571">BV66-EF66</f>
        <v>0</v>
      </c>
      <c r="EZ66" s="263">
        <f t="shared" ref="EZ66" si="572">BW66-EE66</f>
        <v>0</v>
      </c>
      <c r="FA66" s="313">
        <v>42807</v>
      </c>
      <c r="FB66" s="183" t="s">
        <v>421</v>
      </c>
    </row>
    <row r="67" spans="1:158" s="183" customFormat="1" ht="18" hidden="1" customHeight="1" outlineLevel="1" x14ac:dyDescent="0.2">
      <c r="A67" s="188" t="s">
        <v>2763</v>
      </c>
      <c r="B67" s="76" t="s">
        <v>21</v>
      </c>
      <c r="C67" s="77" t="s">
        <v>86</v>
      </c>
      <c r="D67" s="77" t="s">
        <v>667</v>
      </c>
      <c r="E67" s="76" t="s">
        <v>668</v>
      </c>
      <c r="F67" s="76" t="s">
        <v>95</v>
      </c>
      <c r="G67" s="76" t="s">
        <v>41</v>
      </c>
      <c r="H67" s="189">
        <v>0.3</v>
      </c>
      <c r="I67" s="76" t="s">
        <v>969</v>
      </c>
      <c r="J67" s="80" t="s">
        <v>496</v>
      </c>
      <c r="K67" s="81" t="s">
        <v>152</v>
      </c>
      <c r="L67" s="76" t="s">
        <v>46</v>
      </c>
      <c r="M67" s="10" t="s">
        <v>79</v>
      </c>
      <c r="N67" s="82"/>
      <c r="O67" s="82"/>
      <c r="P67" s="82"/>
      <c r="Q67" s="245"/>
      <c r="R67" s="260">
        <v>2</v>
      </c>
      <c r="S67" s="260">
        <v>479999.99999999994</v>
      </c>
      <c r="T67" s="260">
        <v>537600</v>
      </c>
      <c r="U67" s="260">
        <f t="shared" ref="U67" si="573">R67*S67</f>
        <v>959999.99999999988</v>
      </c>
      <c r="V67" s="261">
        <f t="shared" ref="V67" si="574">R67*T67</f>
        <v>1075200</v>
      </c>
      <c r="W67" s="261">
        <f t="shared" ref="W67" si="575">V67*H67</f>
        <v>322560</v>
      </c>
      <c r="X67" s="399">
        <v>5</v>
      </c>
      <c r="Y67" s="399">
        <v>479999.99999999994</v>
      </c>
      <c r="Z67" s="399">
        <v>537600</v>
      </c>
      <c r="AA67" s="399">
        <f t="shared" ref="AA67" si="576">X67*Y67</f>
        <v>2399999.9999999995</v>
      </c>
      <c r="AB67" s="399">
        <f t="shared" ref="AB67" si="577">X67*Z67</f>
        <v>2688000</v>
      </c>
      <c r="AC67" s="399">
        <f t="shared" ref="AC67" si="578">AB67*H67</f>
        <v>806400</v>
      </c>
      <c r="AD67" s="260">
        <v>10</v>
      </c>
      <c r="AE67" s="260">
        <v>479999.99999999994</v>
      </c>
      <c r="AF67" s="260">
        <v>537600</v>
      </c>
      <c r="AG67" s="260">
        <f>AD67*AE67</f>
        <v>4799999.9999999991</v>
      </c>
      <c r="AH67" s="260">
        <f>AD67*AF67</f>
        <v>5376000</v>
      </c>
      <c r="AI67" s="260">
        <f t="shared" ref="AI67" si="579">AH67*H67</f>
        <v>1612800</v>
      </c>
      <c r="AJ67" s="260">
        <v>1</v>
      </c>
      <c r="AK67" s="260">
        <v>479999.99999999994</v>
      </c>
      <c r="AL67" s="260">
        <v>537600</v>
      </c>
      <c r="AM67" s="260">
        <f t="shared" ref="AM67" si="580">AJ67*AK67</f>
        <v>479999.99999999994</v>
      </c>
      <c r="AN67" s="260">
        <f t="shared" ref="AN67" si="581">AJ67*AL67</f>
        <v>537600</v>
      </c>
      <c r="AO67" s="396">
        <f t="shared" ref="AO67" si="582">AN67*H67</f>
        <v>161280</v>
      </c>
      <c r="AP67" s="260">
        <v>0</v>
      </c>
      <c r="AQ67" s="260">
        <v>479999.99999999994</v>
      </c>
      <c r="AR67" s="260">
        <v>537600</v>
      </c>
      <c r="AS67" s="260">
        <f t="shared" ref="AS67" si="583">AP67*AQ67</f>
        <v>0</v>
      </c>
      <c r="AT67" s="260">
        <f t="shared" ref="AT67" si="584">AS67*1.12</f>
        <v>0</v>
      </c>
      <c r="AU67" s="260">
        <f t="shared" ref="AU67" si="585">AT67*H67</f>
        <v>0</v>
      </c>
      <c r="AV67" s="404"/>
      <c r="AW67" s="404"/>
      <c r="AX67" s="404"/>
      <c r="AY67" s="404">
        <v>0</v>
      </c>
      <c r="AZ67" s="404">
        <v>0</v>
      </c>
      <c r="BA67" s="404">
        <f t="shared" ref="BA67" si="586">AZ67*H67</f>
        <v>0</v>
      </c>
      <c r="BB67" s="404"/>
      <c r="BC67" s="404"/>
      <c r="BD67" s="404"/>
      <c r="BE67" s="404">
        <v>0</v>
      </c>
      <c r="BF67" s="404">
        <v>0</v>
      </c>
      <c r="BG67" s="404">
        <f t="shared" ref="BG67" si="587">BF67*H67</f>
        <v>0</v>
      </c>
      <c r="BH67" s="404"/>
      <c r="BI67" s="404"/>
      <c r="BJ67" s="404"/>
      <c r="BK67" s="404">
        <v>0</v>
      </c>
      <c r="BL67" s="404">
        <v>0</v>
      </c>
      <c r="BM67" s="404">
        <f t="shared" ref="BM67" si="588">BL67*N67</f>
        <v>0</v>
      </c>
      <c r="BN67" s="404"/>
      <c r="BO67" s="404"/>
      <c r="BP67" s="404"/>
      <c r="BQ67" s="404">
        <v>0</v>
      </c>
      <c r="BR67" s="404">
        <v>0</v>
      </c>
      <c r="BS67" s="404">
        <f t="shared" ref="BS67" si="589">BR67*T67</f>
        <v>0</v>
      </c>
      <c r="BT67" s="260">
        <v>479999.99999999994</v>
      </c>
      <c r="BU67" s="260">
        <v>537600</v>
      </c>
      <c r="BV67" s="256">
        <f>SUM(N67+O67+P67+Q67+R67+X67+AD67+AJ67+AP67+AV67+BB67+BH67)*BT67</f>
        <v>8639999.9999999981</v>
      </c>
      <c r="BW67" s="260">
        <f t="shared" ref="BW67" si="590">BV67*1.12</f>
        <v>9676799.9999999981</v>
      </c>
      <c r="BX67" s="190" t="s">
        <v>48</v>
      </c>
      <c r="BY67" s="64">
        <v>2013</v>
      </c>
      <c r="BZ67" s="325" t="s">
        <v>1047</v>
      </c>
      <c r="CA67" s="529">
        <f t="shared" ref="CA67" si="591">BW67*H67</f>
        <v>2903039.9999999995</v>
      </c>
      <c r="CB67" s="154"/>
      <c r="CC67" s="82"/>
      <c r="CD67" s="191"/>
      <c r="CE67" s="26">
        <f t="shared" ref="CE67" si="592">BV67-CB67</f>
        <v>8639999.9999999981</v>
      </c>
      <c r="CF67" s="27">
        <f t="shared" ref="CF67" si="593">BW67-CC67</f>
        <v>9676799.9999999981</v>
      </c>
      <c r="CG67" s="738">
        <f t="shared" ref="CG67" si="594">CA67-CC67</f>
        <v>2903039.9999999995</v>
      </c>
      <c r="CH67" s="164" t="s">
        <v>2775</v>
      </c>
      <c r="CI67" s="165"/>
      <c r="CJ67" s="192"/>
      <c r="CK67" s="175"/>
      <c r="CL67" s="175"/>
      <c r="CM67" s="178"/>
      <c r="CN67" s="175"/>
      <c r="CO67" s="175"/>
      <c r="CP67" s="175"/>
      <c r="CQ67" s="175"/>
      <c r="CR67" s="463"/>
      <c r="CS67" s="463"/>
      <c r="CT67" s="463"/>
      <c r="CU67" s="463"/>
      <c r="CV67" s="463"/>
      <c r="CW67" s="463"/>
      <c r="CX67" s="463"/>
      <c r="CY67" s="463"/>
      <c r="CZ67" s="463"/>
      <c r="DA67" s="463"/>
      <c r="DB67" s="463"/>
      <c r="DC67" s="463"/>
      <c r="DD67" s="464"/>
      <c r="DE67" s="464"/>
      <c r="DF67" s="464"/>
      <c r="DG67" s="464"/>
      <c r="DH67" s="464"/>
      <c r="DI67" s="464"/>
      <c r="DJ67" s="464"/>
      <c r="DK67" s="463"/>
      <c r="DL67" s="655"/>
      <c r="DM67" s="782"/>
      <c r="DN67" s="655"/>
      <c r="DO67" s="821"/>
      <c r="DP67" s="655"/>
      <c r="DQ67" s="1050"/>
      <c r="DR67" s="655"/>
      <c r="DS67" s="782"/>
      <c r="DT67" s="655"/>
      <c r="DU67" s="782"/>
      <c r="DV67" s="465"/>
      <c r="DW67" s="745"/>
      <c r="DX67" s="655"/>
      <c r="DY67" s="954"/>
      <c r="DZ67" s="655"/>
      <c r="EA67" s="782">
        <f t="shared" ref="EA67" si="595">DI67</f>
        <v>0</v>
      </c>
      <c r="EB67" s="465">
        <f t="shared" ref="EB67" si="596">EA67/1.12</f>
        <v>0</v>
      </c>
      <c r="EC67" s="745"/>
      <c r="ED67" s="463"/>
      <c r="EE67" s="944"/>
      <c r="EF67" s="655"/>
      <c r="EG67" s="461">
        <f t="shared" ref="EG67" si="597">U67-DN67</f>
        <v>959999.99999999988</v>
      </c>
      <c r="EH67" s="257">
        <f t="shared" ref="EH67" si="598">V67-DM67</f>
        <v>1075200</v>
      </c>
      <c r="EI67" s="460">
        <f t="shared" ref="EI67" si="599">AA67-DP67</f>
        <v>2399999.9999999995</v>
      </c>
      <c r="EJ67" s="538">
        <f t="shared" ref="EJ67" si="600">AB67-DO67</f>
        <v>2688000</v>
      </c>
      <c r="EK67" s="677">
        <f t="shared" ref="EK67" si="601">AG67-DR67</f>
        <v>4799999.9999999991</v>
      </c>
      <c r="EL67" s="257">
        <f t="shared" ref="EL67" si="602">AH67-DQ67</f>
        <v>5376000</v>
      </c>
      <c r="EM67" s="649">
        <f t="shared" ref="EM67" si="603">AM67-DT67</f>
        <v>479999.99999999994</v>
      </c>
      <c r="EN67" s="538">
        <f t="shared" ref="EN67" si="604">AN67-DS67</f>
        <v>537600</v>
      </c>
      <c r="EO67" s="677">
        <f t="shared" ref="EO67" si="605">AS67-DV67</f>
        <v>0</v>
      </c>
      <c r="EP67" s="257">
        <f t="shared" ref="EP67" si="606">AT67-DU67</f>
        <v>0</v>
      </c>
      <c r="EQ67" s="649">
        <f t="shared" ref="EQ67" si="607">AY67-DX67</f>
        <v>0</v>
      </c>
      <c r="ER67" s="538">
        <f t="shared" ref="ER67" si="608">AZ67-DW67</f>
        <v>0</v>
      </c>
      <c r="ES67" s="677">
        <f t="shared" ref="ES67" si="609">BE67-DZ67</f>
        <v>0</v>
      </c>
      <c r="ET67" s="538">
        <f t="shared" ref="ET67" si="610">BF67-DY67</f>
        <v>0</v>
      </c>
      <c r="EU67" s="462">
        <f t="shared" ref="EU67" si="611">BK67-EB67</f>
        <v>0</v>
      </c>
      <c r="EV67" s="263">
        <f t="shared" ref="EV67" si="612">BL67-EA67</f>
        <v>0</v>
      </c>
      <c r="EW67" s="462">
        <f t="shared" ref="EW67" si="613">BM67-ED67</f>
        <v>0</v>
      </c>
      <c r="EX67" s="263">
        <f t="shared" ref="EX67" si="614">BN67-EC67</f>
        <v>0</v>
      </c>
      <c r="EY67" s="472">
        <f t="shared" ref="EY67" si="615">BV67-EF67</f>
        <v>8639999.9999999981</v>
      </c>
      <c r="EZ67" s="263">
        <f t="shared" ref="EZ67" si="616">BW67-EE67</f>
        <v>9676799.9999999981</v>
      </c>
      <c r="FA67" s="313">
        <v>42929</v>
      </c>
      <c r="FB67" s="183" t="s">
        <v>421</v>
      </c>
    </row>
    <row r="68" spans="1:158" s="183" customFormat="1" ht="18" hidden="1" customHeight="1" outlineLevel="1" x14ac:dyDescent="0.2">
      <c r="A68" s="188" t="s">
        <v>234</v>
      </c>
      <c r="B68" s="76" t="s">
        <v>21</v>
      </c>
      <c r="C68" s="77" t="s">
        <v>86</v>
      </c>
      <c r="D68" s="77" t="s">
        <v>87</v>
      </c>
      <c r="E68" s="76" t="s">
        <v>96</v>
      </c>
      <c r="F68" s="76"/>
      <c r="G68" s="76" t="s">
        <v>41</v>
      </c>
      <c r="H68" s="189">
        <v>0.3</v>
      </c>
      <c r="I68" s="76" t="s">
        <v>969</v>
      </c>
      <c r="J68" s="80" t="s">
        <v>45</v>
      </c>
      <c r="K68" s="81" t="s">
        <v>152</v>
      </c>
      <c r="L68" s="76" t="s">
        <v>46</v>
      </c>
      <c r="M68" s="10" t="s">
        <v>79</v>
      </c>
      <c r="N68" s="82"/>
      <c r="O68" s="82"/>
      <c r="P68" s="82"/>
      <c r="Q68" s="245"/>
      <c r="R68" s="260">
        <v>3</v>
      </c>
      <c r="S68" s="260">
        <v>611316.9642857142</v>
      </c>
      <c r="T68" s="260">
        <v>684675</v>
      </c>
      <c r="U68" s="260">
        <v>0</v>
      </c>
      <c r="V68" s="261">
        <v>0</v>
      </c>
      <c r="W68" s="261">
        <f t="shared" si="78"/>
        <v>0</v>
      </c>
      <c r="X68" s="399">
        <v>2</v>
      </c>
      <c r="Y68" s="399">
        <v>611316.9642857142</v>
      </c>
      <c r="Z68" s="399">
        <v>684675</v>
      </c>
      <c r="AA68" s="399">
        <v>0</v>
      </c>
      <c r="AB68" s="399">
        <v>0</v>
      </c>
      <c r="AC68" s="399">
        <f t="shared" si="79"/>
        <v>0</v>
      </c>
      <c r="AD68" s="260"/>
      <c r="AE68" s="260">
        <v>611316.9642857142</v>
      </c>
      <c r="AF68" s="260">
        <v>684675</v>
      </c>
      <c r="AG68" s="260">
        <v>0</v>
      </c>
      <c r="AH68" s="260">
        <v>0</v>
      </c>
      <c r="AI68" s="260">
        <f t="shared" si="116"/>
        <v>0</v>
      </c>
      <c r="AJ68" s="260">
        <v>3</v>
      </c>
      <c r="AK68" s="260">
        <v>611316.9642857142</v>
      </c>
      <c r="AL68" s="260">
        <v>684675</v>
      </c>
      <c r="AM68" s="260">
        <v>0</v>
      </c>
      <c r="AN68" s="260">
        <v>0</v>
      </c>
      <c r="AO68" s="396">
        <f t="shared" si="12"/>
        <v>0</v>
      </c>
      <c r="AP68" s="260">
        <v>2</v>
      </c>
      <c r="AQ68" s="260">
        <v>611316.9642857142</v>
      </c>
      <c r="AR68" s="260">
        <v>684675</v>
      </c>
      <c r="AS68" s="260">
        <v>0</v>
      </c>
      <c r="AT68" s="260">
        <f t="shared" si="175"/>
        <v>0</v>
      </c>
      <c r="AU68" s="260">
        <f t="shared" si="81"/>
        <v>0</v>
      </c>
      <c r="AV68" s="404"/>
      <c r="AW68" s="404"/>
      <c r="AX68" s="404"/>
      <c r="AY68" s="404">
        <v>0</v>
      </c>
      <c r="AZ68" s="404">
        <v>0</v>
      </c>
      <c r="BA68" s="404">
        <f t="shared" si="117"/>
        <v>0</v>
      </c>
      <c r="BB68" s="404"/>
      <c r="BC68" s="404"/>
      <c r="BD68" s="404"/>
      <c r="BE68" s="404">
        <v>0</v>
      </c>
      <c r="BF68" s="404">
        <v>0</v>
      </c>
      <c r="BG68" s="404">
        <f t="shared" si="83"/>
        <v>0</v>
      </c>
      <c r="BH68" s="404"/>
      <c r="BI68" s="404"/>
      <c r="BJ68" s="404"/>
      <c r="BK68" s="404">
        <v>0</v>
      </c>
      <c r="BL68" s="404">
        <v>0</v>
      </c>
      <c r="BM68" s="404">
        <f t="shared" si="84"/>
        <v>0</v>
      </c>
      <c r="BN68" s="404"/>
      <c r="BO68" s="404"/>
      <c r="BP68" s="404"/>
      <c r="BQ68" s="404">
        <v>0</v>
      </c>
      <c r="BR68" s="404">
        <v>0</v>
      </c>
      <c r="BS68" s="404">
        <f t="shared" si="85"/>
        <v>0</v>
      </c>
      <c r="BT68" s="260">
        <v>611316.9642857142</v>
      </c>
      <c r="BU68" s="260">
        <v>684675</v>
      </c>
      <c r="BV68" s="260">
        <v>0</v>
      </c>
      <c r="BW68" s="1435">
        <v>0</v>
      </c>
      <c r="BX68" s="190" t="s">
        <v>48</v>
      </c>
      <c r="BY68" s="64">
        <v>2013</v>
      </c>
      <c r="BZ68" s="325"/>
      <c r="CA68" s="529">
        <f t="shared" si="86"/>
        <v>0</v>
      </c>
      <c r="CB68" s="154">
        <v>6113169.6428571418</v>
      </c>
      <c r="CC68" s="82">
        <v>6846750</v>
      </c>
      <c r="CD68" s="191"/>
      <c r="CE68" s="26">
        <f t="shared" si="87"/>
        <v>-6113169.6428571418</v>
      </c>
      <c r="CF68" s="27">
        <f t="shared" si="88"/>
        <v>-6846750</v>
      </c>
      <c r="CG68" s="738">
        <f t="shared" si="89"/>
        <v>-6846750</v>
      </c>
      <c r="CH68" s="164" t="s">
        <v>805</v>
      </c>
      <c r="CI68" s="165"/>
      <c r="CJ68" s="192" t="s">
        <v>41</v>
      </c>
      <c r="CK68" s="175" t="s">
        <v>473</v>
      </c>
      <c r="CL68" s="175" t="s">
        <v>2281</v>
      </c>
      <c r="CM68" s="178" t="s">
        <v>2288</v>
      </c>
      <c r="CN68" s="175" t="s">
        <v>474</v>
      </c>
      <c r="CO68" s="175" t="s">
        <v>87</v>
      </c>
      <c r="CP68" s="175" t="s">
        <v>96</v>
      </c>
      <c r="CQ68" s="175" t="s">
        <v>79</v>
      </c>
      <c r="CR68" s="463">
        <v>1</v>
      </c>
      <c r="CS68" s="463"/>
      <c r="CT68" s="463"/>
      <c r="CU68" s="463">
        <v>0</v>
      </c>
      <c r="CV68" s="463"/>
      <c r="CW68" s="463"/>
      <c r="CX68" s="463"/>
      <c r="CY68" s="463"/>
      <c r="CZ68" s="463">
        <f t="shared" si="505"/>
        <v>1</v>
      </c>
      <c r="DA68" s="463">
        <v>684675.04</v>
      </c>
      <c r="DB68" s="463">
        <f t="shared" ref="DB68:DB84" si="617">CR68*DA68</f>
        <v>684675.04</v>
      </c>
      <c r="DC68" s="463"/>
      <c r="DD68" s="464"/>
      <c r="DE68" s="970">
        <f>CU68*DA68</f>
        <v>0</v>
      </c>
      <c r="DF68" s="464"/>
      <c r="DG68" s="464"/>
      <c r="DH68" s="464"/>
      <c r="DI68" s="464"/>
      <c r="DJ68" s="464"/>
      <c r="DK68" s="463">
        <f t="shared" ref="DK68:DK76" si="618">CZ68*DA68</f>
        <v>684675.04</v>
      </c>
      <c r="DL68" s="655"/>
      <c r="DM68" s="782">
        <f t="shared" ref="DM68:DM76" si="619">DB68</f>
        <v>684675.04</v>
      </c>
      <c r="DN68" s="655">
        <f t="shared" ref="DN68:DN84" si="620">DM68/1.12</f>
        <v>611317</v>
      </c>
      <c r="DO68" s="820">
        <f>DC68</f>
        <v>0</v>
      </c>
      <c r="DP68" s="655">
        <f t="shared" ref="DP68:DP73" si="621">DO68/1.12</f>
        <v>0</v>
      </c>
      <c r="DQ68" s="1050"/>
      <c r="DR68" s="655"/>
      <c r="DS68" s="782">
        <f t="shared" ref="DS68:DS72" si="622">DE68</f>
        <v>0</v>
      </c>
      <c r="DT68" s="655">
        <f t="shared" ref="DT68:DT72" si="623">DE68/1.12</f>
        <v>0</v>
      </c>
      <c r="DU68" s="782">
        <f t="shared" ref="DU68" si="624">DF68</f>
        <v>0</v>
      </c>
      <c r="DV68" s="465">
        <f t="shared" ref="DV68" si="625">DU68/1.12</f>
        <v>0</v>
      </c>
      <c r="DW68" s="745"/>
      <c r="DX68" s="655"/>
      <c r="DY68" s="954"/>
      <c r="DZ68" s="655"/>
      <c r="EA68" s="782">
        <f t="shared" si="93"/>
        <v>0</v>
      </c>
      <c r="EB68" s="465">
        <f t="shared" si="94"/>
        <v>0</v>
      </c>
      <c r="EC68" s="745"/>
      <c r="ED68" s="463"/>
      <c r="EE68" s="944">
        <f>DK68</f>
        <v>684675.04</v>
      </c>
      <c r="EF68" s="655">
        <f t="shared" ref="EF68:EF84" si="626">EE68/1.12</f>
        <v>611317</v>
      </c>
      <c r="EG68" s="461">
        <f t="shared" ref="EG68:EG105" si="627">U68-DN68</f>
        <v>-611317</v>
      </c>
      <c r="EH68" s="257">
        <f t="shared" ref="EH68:EH105" si="628">V68-DM68</f>
        <v>-684675.04</v>
      </c>
      <c r="EI68" s="460">
        <f t="shared" ref="EI68:EI105" si="629">AA68-DP68</f>
        <v>0</v>
      </c>
      <c r="EJ68" s="538">
        <f t="shared" ref="EJ68:EJ105" si="630">AB68-DO68</f>
        <v>0</v>
      </c>
      <c r="EK68" s="677">
        <f t="shared" ref="EK68:EK105" si="631">AG68-DR68</f>
        <v>0</v>
      </c>
      <c r="EL68" s="257">
        <f t="shared" ref="EL68:EL105" si="632">AH68-DQ68</f>
        <v>0</v>
      </c>
      <c r="EM68" s="649">
        <f t="shared" ref="EM68:EM105" si="633">AM68-DT68</f>
        <v>0</v>
      </c>
      <c r="EN68" s="538">
        <f t="shared" ref="EN68:EN105" si="634">AN68-DS68</f>
        <v>0</v>
      </c>
      <c r="EO68" s="677">
        <f t="shared" ref="EO68:EO105" si="635">AS68-DV68</f>
        <v>0</v>
      </c>
      <c r="EP68" s="257">
        <f t="shared" ref="EP68:EP105" si="636">AT68-DU68</f>
        <v>0</v>
      </c>
      <c r="EQ68" s="649">
        <f t="shared" ref="EQ68:EQ105" si="637">AY68-DX68</f>
        <v>0</v>
      </c>
      <c r="ER68" s="538">
        <f t="shared" ref="ER68:ER105" si="638">AZ68-DW68</f>
        <v>0</v>
      </c>
      <c r="ES68" s="677">
        <f t="shared" ref="ES68:ES105" si="639">BE68-DZ68</f>
        <v>0</v>
      </c>
      <c r="ET68" s="538">
        <f t="shared" ref="ET68:ET105" si="640">BF68-DY68</f>
        <v>0</v>
      </c>
      <c r="EU68" s="462">
        <f t="shared" ref="EU68:EU105" si="641">BK68-EB68</f>
        <v>0</v>
      </c>
      <c r="EV68" s="263">
        <f t="shared" ref="EV68:EV105" si="642">BL68-EA68</f>
        <v>0</v>
      </c>
      <c r="EW68" s="462">
        <f t="shared" ref="EW68:EW105" si="643">BM68-ED68</f>
        <v>0</v>
      </c>
      <c r="EX68" s="263">
        <f t="shared" ref="EX68:EX105" si="644">BN68-EC68</f>
        <v>0</v>
      </c>
      <c r="EY68" s="472">
        <f t="shared" ref="EY68:EY105" si="645">BV68-EF68</f>
        <v>-611317</v>
      </c>
      <c r="EZ68" s="263">
        <f t="shared" ref="EZ68:EZ105" si="646">BW68-EE68</f>
        <v>-684675.04</v>
      </c>
      <c r="FA68" s="313"/>
    </row>
    <row r="69" spans="1:158" s="183" customFormat="1" ht="18" hidden="1" customHeight="1" outlineLevel="1" x14ac:dyDescent="0.2">
      <c r="A69" s="188" t="s">
        <v>676</v>
      </c>
      <c r="B69" s="76" t="s">
        <v>21</v>
      </c>
      <c r="C69" s="77" t="s">
        <v>86</v>
      </c>
      <c r="D69" s="77" t="s">
        <v>667</v>
      </c>
      <c r="E69" s="76" t="s">
        <v>668</v>
      </c>
      <c r="F69" s="76" t="s">
        <v>96</v>
      </c>
      <c r="G69" s="76" t="s">
        <v>41</v>
      </c>
      <c r="H69" s="189">
        <v>0.3</v>
      </c>
      <c r="I69" s="76" t="s">
        <v>969</v>
      </c>
      <c r="J69" s="80" t="s">
        <v>496</v>
      </c>
      <c r="K69" s="81" t="s">
        <v>152</v>
      </c>
      <c r="L69" s="76" t="s">
        <v>46</v>
      </c>
      <c r="M69" s="10" t="s">
        <v>79</v>
      </c>
      <c r="N69" s="82"/>
      <c r="O69" s="82"/>
      <c r="P69" s="82"/>
      <c r="Q69" s="245"/>
      <c r="R69" s="260">
        <v>3</v>
      </c>
      <c r="S69" s="260">
        <v>611316.9642857142</v>
      </c>
      <c r="T69" s="260">
        <v>684675</v>
      </c>
      <c r="U69" s="260">
        <v>0</v>
      </c>
      <c r="V69" s="261">
        <v>0</v>
      </c>
      <c r="W69" s="261">
        <f t="shared" si="78"/>
        <v>0</v>
      </c>
      <c r="X69" s="399">
        <v>2</v>
      </c>
      <c r="Y69" s="399">
        <v>611316.9642857142</v>
      </c>
      <c r="Z69" s="399">
        <v>684675</v>
      </c>
      <c r="AA69" s="399">
        <v>0</v>
      </c>
      <c r="AB69" s="399">
        <v>0</v>
      </c>
      <c r="AC69" s="399">
        <f t="shared" si="79"/>
        <v>0</v>
      </c>
      <c r="AD69" s="260"/>
      <c r="AE69" s="260">
        <v>611316.9642857142</v>
      </c>
      <c r="AF69" s="260">
        <v>684675</v>
      </c>
      <c r="AG69" s="260">
        <f>AD69*AE69</f>
        <v>0</v>
      </c>
      <c r="AH69" s="260">
        <f>AD69*AF69</f>
        <v>0</v>
      </c>
      <c r="AI69" s="260">
        <f t="shared" si="116"/>
        <v>0</v>
      </c>
      <c r="AJ69" s="260">
        <v>3</v>
      </c>
      <c r="AK69" s="260">
        <v>611316.9642857142</v>
      </c>
      <c r="AL69" s="260">
        <v>684675</v>
      </c>
      <c r="AM69" s="260">
        <v>0</v>
      </c>
      <c r="AN69" s="260">
        <v>0</v>
      </c>
      <c r="AO69" s="396">
        <f t="shared" si="12"/>
        <v>0</v>
      </c>
      <c r="AP69" s="260">
        <v>2</v>
      </c>
      <c r="AQ69" s="260">
        <v>611316.9642857142</v>
      </c>
      <c r="AR69" s="260">
        <v>684675</v>
      </c>
      <c r="AS69" s="260">
        <v>0</v>
      </c>
      <c r="AT69" s="260">
        <f t="shared" si="175"/>
        <v>0</v>
      </c>
      <c r="AU69" s="260">
        <f t="shared" si="81"/>
        <v>0</v>
      </c>
      <c r="AV69" s="404"/>
      <c r="AW69" s="404"/>
      <c r="AX69" s="404"/>
      <c r="AY69" s="404">
        <v>0</v>
      </c>
      <c r="AZ69" s="404">
        <v>0</v>
      </c>
      <c r="BA69" s="404">
        <f t="shared" si="117"/>
        <v>0</v>
      </c>
      <c r="BB69" s="404"/>
      <c r="BC69" s="404"/>
      <c r="BD69" s="404"/>
      <c r="BE69" s="404">
        <v>0</v>
      </c>
      <c r="BF69" s="404">
        <v>0</v>
      </c>
      <c r="BG69" s="404">
        <f t="shared" si="83"/>
        <v>0</v>
      </c>
      <c r="BH69" s="404"/>
      <c r="BI69" s="404"/>
      <c r="BJ69" s="404"/>
      <c r="BK69" s="404">
        <v>0</v>
      </c>
      <c r="BL69" s="404">
        <v>0</v>
      </c>
      <c r="BM69" s="404">
        <f t="shared" si="84"/>
        <v>0</v>
      </c>
      <c r="BN69" s="404"/>
      <c r="BO69" s="404"/>
      <c r="BP69" s="404"/>
      <c r="BQ69" s="404">
        <v>0</v>
      </c>
      <c r="BR69" s="404">
        <v>0</v>
      </c>
      <c r="BS69" s="404">
        <f t="shared" si="85"/>
        <v>0</v>
      </c>
      <c r="BT69" s="260">
        <v>611316.9642857142</v>
      </c>
      <c r="BU69" s="260">
        <v>684675</v>
      </c>
      <c r="BV69" s="256">
        <v>0</v>
      </c>
      <c r="BW69" s="1435">
        <f t="shared" ref="BW69" si="647">BV69*1.12</f>
        <v>0</v>
      </c>
      <c r="BX69" s="190" t="s">
        <v>48</v>
      </c>
      <c r="BY69" s="64">
        <v>2013</v>
      </c>
      <c r="BZ69" s="325" t="s">
        <v>1103</v>
      </c>
      <c r="CA69" s="529">
        <f t="shared" si="86"/>
        <v>0</v>
      </c>
      <c r="CB69" s="154"/>
      <c r="CC69" s="82"/>
      <c r="CD69" s="191"/>
      <c r="CE69" s="26">
        <f t="shared" si="87"/>
        <v>0</v>
      </c>
      <c r="CF69" s="27">
        <f t="shared" si="88"/>
        <v>0</v>
      </c>
      <c r="CG69" s="738">
        <f t="shared" si="89"/>
        <v>0</v>
      </c>
      <c r="CH69" s="164"/>
      <c r="CI69" s="165"/>
      <c r="CJ69" s="192" t="s">
        <v>41</v>
      </c>
      <c r="CK69" s="175" t="s">
        <v>473</v>
      </c>
      <c r="CL69" s="175" t="s">
        <v>2729</v>
      </c>
      <c r="CM69" s="178" t="s">
        <v>2748</v>
      </c>
      <c r="CN69" s="175" t="s">
        <v>475</v>
      </c>
      <c r="CO69" s="175" t="s">
        <v>87</v>
      </c>
      <c r="CP69" s="175" t="s">
        <v>96</v>
      </c>
      <c r="CQ69" s="175" t="s">
        <v>79</v>
      </c>
      <c r="CR69" s="463">
        <v>2</v>
      </c>
      <c r="CS69" s="463">
        <v>1</v>
      </c>
      <c r="CT69" s="463"/>
      <c r="CU69" s="463">
        <v>2</v>
      </c>
      <c r="CV69" s="463">
        <v>1</v>
      </c>
      <c r="CW69" s="463"/>
      <c r="CX69" s="463"/>
      <c r="CY69" s="463"/>
      <c r="CZ69" s="463">
        <f t="shared" si="505"/>
        <v>6</v>
      </c>
      <c r="DA69" s="463">
        <v>683200.00000000012</v>
      </c>
      <c r="DB69" s="463">
        <f t="shared" ref="DB69" si="648">CR69*DA69</f>
        <v>1366400.0000000002</v>
      </c>
      <c r="DC69" s="463">
        <f>CS69*DA69</f>
        <v>683200.00000000012</v>
      </c>
      <c r="DD69" s="464"/>
      <c r="DE69" s="464">
        <f>CU69*DA69</f>
        <v>1366400.0000000002</v>
      </c>
      <c r="DF69" s="464">
        <f>CV69*DA69</f>
        <v>683200.00000000012</v>
      </c>
      <c r="DG69" s="464"/>
      <c r="DH69" s="464"/>
      <c r="DI69" s="464"/>
      <c r="DJ69" s="464"/>
      <c r="DK69" s="463">
        <f t="shared" si="618"/>
        <v>4099200.0000000009</v>
      </c>
      <c r="DL69" s="655"/>
      <c r="DM69" s="782">
        <f t="shared" si="619"/>
        <v>1366400.0000000002</v>
      </c>
      <c r="DN69" s="655">
        <f t="shared" ref="DN69" si="649">DM69/1.12</f>
        <v>1220000</v>
      </c>
      <c r="DO69" s="820">
        <f>DC69</f>
        <v>683200.00000000012</v>
      </c>
      <c r="DP69" s="655">
        <f t="shared" si="621"/>
        <v>610000</v>
      </c>
      <c r="DQ69" s="1050"/>
      <c r="DR69" s="655"/>
      <c r="DS69" s="782">
        <f t="shared" si="622"/>
        <v>1366400.0000000002</v>
      </c>
      <c r="DT69" s="655">
        <f t="shared" si="623"/>
        <v>1220000</v>
      </c>
      <c r="DU69" s="782">
        <f t="shared" ref="DU69:DU76" si="650">DF69</f>
        <v>683200.00000000012</v>
      </c>
      <c r="DV69" s="465">
        <f t="shared" ref="DV69:DV76" si="651">DU69/1.12</f>
        <v>610000</v>
      </c>
      <c r="DW69" s="745"/>
      <c r="DX69" s="655"/>
      <c r="DY69" s="954"/>
      <c r="DZ69" s="655"/>
      <c r="EA69" s="782">
        <f t="shared" si="93"/>
        <v>0</v>
      </c>
      <c r="EB69" s="465">
        <f t="shared" si="94"/>
        <v>0</v>
      </c>
      <c r="EC69" s="745"/>
      <c r="ED69" s="463"/>
      <c r="EE69" s="944">
        <f>DK69</f>
        <v>4099200.0000000009</v>
      </c>
      <c r="EF69" s="655">
        <f t="shared" ref="EF69" si="652">EE69/1.12</f>
        <v>3660000.0000000005</v>
      </c>
      <c r="EG69" s="461">
        <f t="shared" si="627"/>
        <v>-1220000</v>
      </c>
      <c r="EH69" s="257">
        <f t="shared" si="628"/>
        <v>-1366400.0000000002</v>
      </c>
      <c r="EI69" s="460">
        <f t="shared" si="629"/>
        <v>-610000</v>
      </c>
      <c r="EJ69" s="538">
        <f t="shared" si="630"/>
        <v>-683200.00000000012</v>
      </c>
      <c r="EK69" s="677">
        <f t="shared" si="631"/>
        <v>0</v>
      </c>
      <c r="EL69" s="257">
        <f t="shared" si="632"/>
        <v>0</v>
      </c>
      <c r="EM69" s="649">
        <f t="shared" si="633"/>
        <v>-1220000</v>
      </c>
      <c r="EN69" s="538">
        <f t="shared" si="634"/>
        <v>-1366400.0000000002</v>
      </c>
      <c r="EO69" s="677">
        <f t="shared" si="635"/>
        <v>-610000</v>
      </c>
      <c r="EP69" s="257">
        <f t="shared" si="636"/>
        <v>-683200.00000000012</v>
      </c>
      <c r="EQ69" s="649">
        <f t="shared" si="637"/>
        <v>0</v>
      </c>
      <c r="ER69" s="538">
        <f t="shared" si="638"/>
        <v>0</v>
      </c>
      <c r="ES69" s="677">
        <f t="shared" si="639"/>
        <v>0</v>
      </c>
      <c r="ET69" s="538">
        <f t="shared" si="640"/>
        <v>0</v>
      </c>
      <c r="EU69" s="462">
        <f t="shared" si="641"/>
        <v>0</v>
      </c>
      <c r="EV69" s="263">
        <f t="shared" si="642"/>
        <v>0</v>
      </c>
      <c r="EW69" s="462">
        <f t="shared" si="643"/>
        <v>0</v>
      </c>
      <c r="EX69" s="263">
        <f t="shared" si="644"/>
        <v>0</v>
      </c>
      <c r="EY69" s="472">
        <f t="shared" si="645"/>
        <v>-3660000.0000000005</v>
      </c>
      <c r="EZ69" s="263">
        <f t="shared" si="646"/>
        <v>-4099200.0000000009</v>
      </c>
      <c r="FA69" s="313"/>
    </row>
    <row r="70" spans="1:158" s="183" customFormat="1" ht="18" hidden="1" customHeight="1" outlineLevel="1" x14ac:dyDescent="0.2">
      <c r="A70" s="188" t="s">
        <v>2297</v>
      </c>
      <c r="B70" s="76" t="s">
        <v>21</v>
      </c>
      <c r="C70" s="77" t="s">
        <v>86</v>
      </c>
      <c r="D70" s="77" t="s">
        <v>667</v>
      </c>
      <c r="E70" s="76" t="s">
        <v>668</v>
      </c>
      <c r="F70" s="76" t="s">
        <v>96</v>
      </c>
      <c r="G70" s="76" t="s">
        <v>41</v>
      </c>
      <c r="H70" s="189">
        <v>0.3</v>
      </c>
      <c r="I70" s="76" t="s">
        <v>969</v>
      </c>
      <c r="J70" s="80" t="s">
        <v>496</v>
      </c>
      <c r="K70" s="81" t="s">
        <v>152</v>
      </c>
      <c r="L70" s="76" t="s">
        <v>46</v>
      </c>
      <c r="M70" s="10" t="s">
        <v>79</v>
      </c>
      <c r="N70" s="82"/>
      <c r="O70" s="82"/>
      <c r="P70" s="82"/>
      <c r="Q70" s="245"/>
      <c r="R70" s="260">
        <v>3</v>
      </c>
      <c r="S70" s="260">
        <v>611316.9642857142</v>
      </c>
      <c r="T70" s="260">
        <v>684675</v>
      </c>
      <c r="U70" s="260">
        <f t="shared" ref="U70" si="653">R70*S70</f>
        <v>1833950.8928571427</v>
      </c>
      <c r="V70" s="261">
        <f t="shared" ref="V70" si="654">R70*T70</f>
        <v>2054025</v>
      </c>
      <c r="W70" s="261">
        <f t="shared" ref="W70" si="655">V70*H70</f>
        <v>616207.5</v>
      </c>
      <c r="X70" s="399">
        <v>2</v>
      </c>
      <c r="Y70" s="399">
        <v>611316.9642857142</v>
      </c>
      <c r="Z70" s="399">
        <v>684675</v>
      </c>
      <c r="AA70" s="399">
        <f t="shared" ref="AA70" si="656">X70*Y70</f>
        <v>1222633.9285714284</v>
      </c>
      <c r="AB70" s="399">
        <f t="shared" ref="AB70" si="657">X70*Z70</f>
        <v>1369350</v>
      </c>
      <c r="AC70" s="399">
        <f t="shared" ref="AC70" si="658">AB70*H70</f>
        <v>410805</v>
      </c>
      <c r="AD70" s="260"/>
      <c r="AE70" s="260">
        <v>611316.9642857142</v>
      </c>
      <c r="AF70" s="260">
        <v>684675</v>
      </c>
      <c r="AG70" s="260">
        <f>AD70*AE70</f>
        <v>0</v>
      </c>
      <c r="AH70" s="260">
        <f>AD70*AF70</f>
        <v>0</v>
      </c>
      <c r="AI70" s="260">
        <f t="shared" ref="AI70" si="659">AH70*H70</f>
        <v>0</v>
      </c>
      <c r="AJ70" s="260">
        <v>2</v>
      </c>
      <c r="AK70" s="260">
        <v>611316.9642857142</v>
      </c>
      <c r="AL70" s="260">
        <v>684675</v>
      </c>
      <c r="AM70" s="260">
        <f t="shared" ref="AM70" si="660">AJ70*AK70</f>
        <v>1222633.9285714284</v>
      </c>
      <c r="AN70" s="260">
        <f t="shared" ref="AN70" si="661">AJ70*AL70</f>
        <v>1369350</v>
      </c>
      <c r="AO70" s="396">
        <f t="shared" ref="AO70" si="662">AN70*H70</f>
        <v>410805</v>
      </c>
      <c r="AP70" s="260">
        <v>1</v>
      </c>
      <c r="AQ70" s="260">
        <v>611316.9642857142</v>
      </c>
      <c r="AR70" s="260">
        <v>684675</v>
      </c>
      <c r="AS70" s="260">
        <f t="shared" ref="AS70" si="663">AP70*AQ70</f>
        <v>611316.9642857142</v>
      </c>
      <c r="AT70" s="260">
        <f t="shared" ref="AT70" si="664">AS70*1.12</f>
        <v>684675</v>
      </c>
      <c r="AU70" s="260">
        <f t="shared" ref="AU70" si="665">AT70*H70</f>
        <v>205402.5</v>
      </c>
      <c r="AV70" s="404"/>
      <c r="AW70" s="404"/>
      <c r="AX70" s="404"/>
      <c r="AY70" s="404">
        <v>0</v>
      </c>
      <c r="AZ70" s="404">
        <v>0</v>
      </c>
      <c r="BA70" s="404">
        <f t="shared" ref="BA70" si="666">AZ70*H70</f>
        <v>0</v>
      </c>
      <c r="BB70" s="404"/>
      <c r="BC70" s="404"/>
      <c r="BD70" s="404"/>
      <c r="BE70" s="404">
        <v>0</v>
      </c>
      <c r="BF70" s="404">
        <v>0</v>
      </c>
      <c r="BG70" s="404">
        <f t="shared" ref="BG70" si="667">BF70*H70</f>
        <v>0</v>
      </c>
      <c r="BH70" s="404"/>
      <c r="BI70" s="404"/>
      <c r="BJ70" s="404"/>
      <c r="BK70" s="404">
        <v>0</v>
      </c>
      <c r="BL70" s="404">
        <v>0</v>
      </c>
      <c r="BM70" s="404">
        <f t="shared" ref="BM70" si="668">BL70*N70</f>
        <v>0</v>
      </c>
      <c r="BN70" s="404"/>
      <c r="BO70" s="404"/>
      <c r="BP70" s="404"/>
      <c r="BQ70" s="404">
        <v>0</v>
      </c>
      <c r="BR70" s="404">
        <v>0</v>
      </c>
      <c r="BS70" s="404">
        <f t="shared" si="85"/>
        <v>0</v>
      </c>
      <c r="BT70" s="260">
        <v>611316.9642857142</v>
      </c>
      <c r="BU70" s="260">
        <v>684675</v>
      </c>
      <c r="BV70" s="256">
        <f>SUM(N70+O70+P70+Q70+R70+X70+AD70+AJ70+AP70+AV70+BB70+BH70)*BT70</f>
        <v>4890535.7142857136</v>
      </c>
      <c r="BW70" s="260">
        <f t="shared" ref="BW70" si="669">BV70*1.12</f>
        <v>5477400</v>
      </c>
      <c r="BX70" s="190" t="s">
        <v>48</v>
      </c>
      <c r="BY70" s="64">
        <v>2013</v>
      </c>
      <c r="BZ70" s="325" t="s">
        <v>1047</v>
      </c>
      <c r="CA70" s="529">
        <f t="shared" ref="CA70" si="670">BW70*H70</f>
        <v>1643220</v>
      </c>
      <c r="CB70" s="154"/>
      <c r="CC70" s="82"/>
      <c r="CD70" s="191"/>
      <c r="CE70" s="26">
        <f t="shared" ref="CE70" si="671">BV70-CB70</f>
        <v>4890535.7142857136</v>
      </c>
      <c r="CF70" s="27">
        <f t="shared" ref="CF70" si="672">BW70-CC70</f>
        <v>5477400</v>
      </c>
      <c r="CG70" s="738">
        <f t="shared" ref="CG70" si="673">CA70-CC70</f>
        <v>1643220</v>
      </c>
      <c r="CH70" s="164" t="s">
        <v>2320</v>
      </c>
      <c r="CI70" s="165" t="s">
        <v>2321</v>
      </c>
      <c r="CJ70" s="192" t="s">
        <v>41</v>
      </c>
      <c r="CK70" s="175"/>
      <c r="CL70" s="175"/>
      <c r="CM70" s="178"/>
      <c r="CN70" s="175"/>
      <c r="CO70" s="175"/>
      <c r="CP70" s="175"/>
      <c r="CQ70" s="175"/>
      <c r="CR70" s="463"/>
      <c r="CS70" s="463"/>
      <c r="CT70" s="463"/>
      <c r="CU70" s="463"/>
      <c r="CV70" s="463"/>
      <c r="CW70" s="463"/>
      <c r="CX70" s="463"/>
      <c r="CY70" s="463"/>
      <c r="CZ70" s="463"/>
      <c r="DA70" s="463"/>
      <c r="DB70" s="463"/>
      <c r="DC70" s="463"/>
      <c r="DD70" s="464"/>
      <c r="DE70" s="464"/>
      <c r="DF70" s="464"/>
      <c r="DG70" s="464"/>
      <c r="DH70" s="464"/>
      <c r="DI70" s="464"/>
      <c r="DJ70" s="464"/>
      <c r="DK70" s="463"/>
      <c r="DL70" s="655"/>
      <c r="DM70" s="782"/>
      <c r="DN70" s="655"/>
      <c r="DO70" s="820"/>
      <c r="DP70" s="655"/>
      <c r="DQ70" s="1050"/>
      <c r="DR70" s="655"/>
      <c r="DS70" s="782"/>
      <c r="DT70" s="655"/>
      <c r="DU70" s="782"/>
      <c r="DV70" s="465"/>
      <c r="DW70" s="745"/>
      <c r="DX70" s="655"/>
      <c r="DY70" s="954"/>
      <c r="DZ70" s="655"/>
      <c r="EA70" s="782"/>
      <c r="EB70" s="465"/>
      <c r="EC70" s="745"/>
      <c r="ED70" s="463"/>
      <c r="EE70" s="944"/>
      <c r="EF70" s="655"/>
      <c r="EG70" s="461">
        <f t="shared" si="627"/>
        <v>1833950.8928571427</v>
      </c>
      <c r="EH70" s="257">
        <f t="shared" si="628"/>
        <v>2054025</v>
      </c>
      <c r="EI70" s="460">
        <f t="shared" si="629"/>
        <v>1222633.9285714284</v>
      </c>
      <c r="EJ70" s="538">
        <f t="shared" si="630"/>
        <v>1369350</v>
      </c>
      <c r="EK70" s="677">
        <f t="shared" si="631"/>
        <v>0</v>
      </c>
      <c r="EL70" s="257">
        <f t="shared" si="632"/>
        <v>0</v>
      </c>
      <c r="EM70" s="649">
        <f t="shared" si="633"/>
        <v>1222633.9285714284</v>
      </c>
      <c r="EN70" s="538">
        <f t="shared" si="634"/>
        <v>1369350</v>
      </c>
      <c r="EO70" s="677">
        <f t="shared" si="635"/>
        <v>611316.9642857142</v>
      </c>
      <c r="EP70" s="257">
        <f t="shared" si="636"/>
        <v>684675</v>
      </c>
      <c r="EQ70" s="649">
        <f t="shared" si="637"/>
        <v>0</v>
      </c>
      <c r="ER70" s="538">
        <f t="shared" si="638"/>
        <v>0</v>
      </c>
      <c r="ES70" s="677">
        <f t="shared" si="639"/>
        <v>0</v>
      </c>
      <c r="ET70" s="538">
        <f t="shared" si="640"/>
        <v>0</v>
      </c>
      <c r="EU70" s="462">
        <f t="shared" si="641"/>
        <v>0</v>
      </c>
      <c r="EV70" s="263">
        <f t="shared" si="642"/>
        <v>0</v>
      </c>
      <c r="EW70" s="462">
        <f t="shared" si="643"/>
        <v>0</v>
      </c>
      <c r="EX70" s="263">
        <f t="shared" si="644"/>
        <v>0</v>
      </c>
      <c r="EY70" s="472">
        <f t="shared" si="645"/>
        <v>4890535.7142857136</v>
      </c>
      <c r="EZ70" s="263">
        <f t="shared" si="646"/>
        <v>5477400</v>
      </c>
      <c r="FA70" s="313">
        <v>42443</v>
      </c>
      <c r="FB70" s="183" t="s">
        <v>421</v>
      </c>
    </row>
    <row r="71" spans="1:158" s="183" customFormat="1" ht="18" hidden="1" customHeight="1" outlineLevel="1" x14ac:dyDescent="0.2">
      <c r="A71" s="188" t="s">
        <v>235</v>
      </c>
      <c r="B71" s="76" t="s">
        <v>21</v>
      </c>
      <c r="C71" s="77" t="s">
        <v>86</v>
      </c>
      <c r="D71" s="77" t="s">
        <v>87</v>
      </c>
      <c r="E71" s="76" t="s">
        <v>97</v>
      </c>
      <c r="F71" s="76"/>
      <c r="G71" s="76" t="s">
        <v>41</v>
      </c>
      <c r="H71" s="189">
        <v>0.3</v>
      </c>
      <c r="I71" s="76" t="s">
        <v>969</v>
      </c>
      <c r="J71" s="80" t="s">
        <v>45</v>
      </c>
      <c r="K71" s="81" t="s">
        <v>152</v>
      </c>
      <c r="L71" s="76" t="s">
        <v>46</v>
      </c>
      <c r="M71" s="10" t="s">
        <v>79</v>
      </c>
      <c r="N71" s="82"/>
      <c r="O71" s="82"/>
      <c r="P71" s="82"/>
      <c r="Q71" s="245"/>
      <c r="R71" s="260">
        <v>3</v>
      </c>
      <c r="S71" s="260">
        <v>1065526.7857142857</v>
      </c>
      <c r="T71" s="260">
        <v>1193390</v>
      </c>
      <c r="U71" s="260">
        <v>0</v>
      </c>
      <c r="V71" s="261">
        <v>0</v>
      </c>
      <c r="W71" s="261">
        <f t="shared" si="78"/>
        <v>0</v>
      </c>
      <c r="X71" s="399">
        <v>2</v>
      </c>
      <c r="Y71" s="399">
        <v>1065526.7857142857</v>
      </c>
      <c r="Z71" s="399">
        <v>1193390</v>
      </c>
      <c r="AA71" s="399">
        <v>0</v>
      </c>
      <c r="AB71" s="399">
        <v>0</v>
      </c>
      <c r="AC71" s="399">
        <f t="shared" si="79"/>
        <v>0</v>
      </c>
      <c r="AD71" s="260"/>
      <c r="AE71" s="260">
        <v>1065526.7857142857</v>
      </c>
      <c r="AF71" s="260">
        <v>1193390</v>
      </c>
      <c r="AG71" s="260">
        <v>0</v>
      </c>
      <c r="AH71" s="260">
        <v>0</v>
      </c>
      <c r="AI71" s="260">
        <f t="shared" si="116"/>
        <v>0</v>
      </c>
      <c r="AJ71" s="260">
        <v>2</v>
      </c>
      <c r="AK71" s="260">
        <v>1065526.7857142857</v>
      </c>
      <c r="AL71" s="260">
        <v>1193390</v>
      </c>
      <c r="AM71" s="260">
        <v>0</v>
      </c>
      <c r="AN71" s="260">
        <v>0</v>
      </c>
      <c r="AO71" s="396">
        <f t="shared" si="12"/>
        <v>0</v>
      </c>
      <c r="AP71" s="260">
        <v>3</v>
      </c>
      <c r="AQ71" s="260">
        <v>1065526.7857142857</v>
      </c>
      <c r="AR71" s="260">
        <v>1193390</v>
      </c>
      <c r="AS71" s="260">
        <v>0</v>
      </c>
      <c r="AT71" s="260">
        <f t="shared" si="175"/>
        <v>0</v>
      </c>
      <c r="AU71" s="260">
        <f t="shared" si="81"/>
        <v>0</v>
      </c>
      <c r="AV71" s="404"/>
      <c r="AW71" s="404"/>
      <c r="AX71" s="404"/>
      <c r="AY71" s="404">
        <v>0</v>
      </c>
      <c r="AZ71" s="404">
        <v>0</v>
      </c>
      <c r="BA71" s="404">
        <f t="shared" si="117"/>
        <v>0</v>
      </c>
      <c r="BB71" s="404"/>
      <c r="BC71" s="404"/>
      <c r="BD71" s="404"/>
      <c r="BE71" s="404">
        <v>0</v>
      </c>
      <c r="BF71" s="404">
        <v>0</v>
      </c>
      <c r="BG71" s="404">
        <f t="shared" si="83"/>
        <v>0</v>
      </c>
      <c r="BH71" s="404"/>
      <c r="BI71" s="404"/>
      <c r="BJ71" s="404"/>
      <c r="BK71" s="404">
        <v>0</v>
      </c>
      <c r="BL71" s="404">
        <v>0</v>
      </c>
      <c r="BM71" s="404">
        <f t="shared" si="84"/>
        <v>0</v>
      </c>
      <c r="BN71" s="404"/>
      <c r="BO71" s="404"/>
      <c r="BP71" s="404"/>
      <c r="BQ71" s="404">
        <v>0</v>
      </c>
      <c r="BR71" s="404">
        <v>0</v>
      </c>
      <c r="BS71" s="404">
        <f t="shared" si="85"/>
        <v>0</v>
      </c>
      <c r="BT71" s="260">
        <v>1065526.7857142857</v>
      </c>
      <c r="BU71" s="260">
        <v>1193390</v>
      </c>
      <c r="BV71" s="260">
        <v>0</v>
      </c>
      <c r="BW71" s="1435">
        <f t="shared" ref="BW71:BW86" si="674">BV71*1.12</f>
        <v>0</v>
      </c>
      <c r="BX71" s="190" t="s">
        <v>48</v>
      </c>
      <c r="BY71" s="64">
        <v>2013</v>
      </c>
      <c r="BZ71" s="325" t="s">
        <v>1103</v>
      </c>
      <c r="CA71" s="529">
        <f t="shared" si="86"/>
        <v>0</v>
      </c>
      <c r="CB71" s="154">
        <v>10655267.857142856</v>
      </c>
      <c r="CC71" s="82">
        <v>11933900</v>
      </c>
      <c r="CD71" s="191"/>
      <c r="CE71" s="26">
        <f t="shared" si="87"/>
        <v>-10655267.857142856</v>
      </c>
      <c r="CF71" s="27">
        <f t="shared" si="88"/>
        <v>-11933900</v>
      </c>
      <c r="CG71" s="738">
        <f t="shared" si="89"/>
        <v>-11933900</v>
      </c>
      <c r="CH71" s="349"/>
      <c r="CI71" s="165"/>
      <c r="CJ71" s="192" t="s">
        <v>41</v>
      </c>
      <c r="CK71" s="175" t="s">
        <v>473</v>
      </c>
      <c r="CL71" s="175" t="s">
        <v>2281</v>
      </c>
      <c r="CM71" s="178" t="s">
        <v>2288</v>
      </c>
      <c r="CN71" s="175" t="s">
        <v>474</v>
      </c>
      <c r="CO71" s="175" t="s">
        <v>87</v>
      </c>
      <c r="CP71" s="175" t="s">
        <v>97</v>
      </c>
      <c r="CQ71" s="175" t="s">
        <v>79</v>
      </c>
      <c r="CR71" s="463">
        <v>1</v>
      </c>
      <c r="CS71" s="463"/>
      <c r="CT71" s="463"/>
      <c r="CU71" s="463"/>
      <c r="CV71" s="463">
        <v>0</v>
      </c>
      <c r="CW71" s="463"/>
      <c r="CX71" s="463"/>
      <c r="CY71" s="463"/>
      <c r="CZ71" s="463">
        <f t="shared" si="505"/>
        <v>1</v>
      </c>
      <c r="DA71" s="463">
        <v>1193389.1200000001</v>
      </c>
      <c r="DB71" s="463">
        <f t="shared" si="617"/>
        <v>1193389.1200000001</v>
      </c>
      <c r="DC71" s="463"/>
      <c r="DD71" s="464"/>
      <c r="DE71" s="970"/>
      <c r="DF71" s="464">
        <f>CV71*DA71</f>
        <v>0</v>
      </c>
      <c r="DG71" s="464"/>
      <c r="DH71" s="464"/>
      <c r="DI71" s="464"/>
      <c r="DJ71" s="464"/>
      <c r="DK71" s="463">
        <f t="shared" si="618"/>
        <v>1193389.1200000001</v>
      </c>
      <c r="DL71" s="655"/>
      <c r="DM71" s="782">
        <f t="shared" si="619"/>
        <v>1193389.1200000001</v>
      </c>
      <c r="DN71" s="655">
        <f t="shared" si="620"/>
        <v>1065526</v>
      </c>
      <c r="DO71" s="820">
        <f>DC71</f>
        <v>0</v>
      </c>
      <c r="DP71" s="655">
        <f t="shared" si="621"/>
        <v>0</v>
      </c>
      <c r="DQ71" s="1050"/>
      <c r="DR71" s="655"/>
      <c r="DS71" s="782">
        <f t="shared" ref="DS71" si="675">DE71</f>
        <v>0</v>
      </c>
      <c r="DT71" s="655">
        <f t="shared" ref="DT71" si="676">DE71/1.12</f>
        <v>0</v>
      </c>
      <c r="DU71" s="782">
        <f t="shared" si="650"/>
        <v>0</v>
      </c>
      <c r="DV71" s="465">
        <f t="shared" si="651"/>
        <v>0</v>
      </c>
      <c r="DW71" s="745"/>
      <c r="DX71" s="655"/>
      <c r="DY71" s="954"/>
      <c r="DZ71" s="655"/>
      <c r="EA71" s="782">
        <f>DI71</f>
        <v>0</v>
      </c>
      <c r="EB71" s="465">
        <f t="shared" si="94"/>
        <v>0</v>
      </c>
      <c r="EC71" s="745"/>
      <c r="ED71" s="463"/>
      <c r="EE71" s="944">
        <f>DK71</f>
        <v>1193389.1200000001</v>
      </c>
      <c r="EF71" s="655">
        <f t="shared" si="626"/>
        <v>1065526</v>
      </c>
      <c r="EG71" s="461">
        <f t="shared" si="627"/>
        <v>-1065526</v>
      </c>
      <c r="EH71" s="257">
        <f t="shared" si="628"/>
        <v>-1193389.1200000001</v>
      </c>
      <c r="EI71" s="460">
        <f t="shared" si="629"/>
        <v>0</v>
      </c>
      <c r="EJ71" s="538">
        <f t="shared" si="630"/>
        <v>0</v>
      </c>
      <c r="EK71" s="677">
        <f t="shared" si="631"/>
        <v>0</v>
      </c>
      <c r="EL71" s="257">
        <f t="shared" si="632"/>
        <v>0</v>
      </c>
      <c r="EM71" s="649">
        <f t="shared" si="633"/>
        <v>0</v>
      </c>
      <c r="EN71" s="538">
        <f t="shared" si="634"/>
        <v>0</v>
      </c>
      <c r="EO71" s="677">
        <f t="shared" si="635"/>
        <v>0</v>
      </c>
      <c r="EP71" s="257">
        <f t="shared" si="636"/>
        <v>0</v>
      </c>
      <c r="EQ71" s="649">
        <f t="shared" si="637"/>
        <v>0</v>
      </c>
      <c r="ER71" s="538">
        <f t="shared" si="638"/>
        <v>0</v>
      </c>
      <c r="ES71" s="677">
        <f t="shared" si="639"/>
        <v>0</v>
      </c>
      <c r="ET71" s="538">
        <f t="shared" si="640"/>
        <v>0</v>
      </c>
      <c r="EU71" s="462">
        <f t="shared" si="641"/>
        <v>0</v>
      </c>
      <c r="EV71" s="263">
        <f t="shared" si="642"/>
        <v>0</v>
      </c>
      <c r="EW71" s="462">
        <f t="shared" si="643"/>
        <v>0</v>
      </c>
      <c r="EX71" s="263">
        <f t="shared" si="644"/>
        <v>0</v>
      </c>
      <c r="EY71" s="472">
        <f t="shared" si="645"/>
        <v>-1065526</v>
      </c>
      <c r="EZ71" s="263">
        <f t="shared" si="646"/>
        <v>-1193389.1200000001</v>
      </c>
      <c r="FA71" s="313"/>
    </row>
    <row r="72" spans="1:158" s="183" customFormat="1" ht="18" hidden="1" customHeight="1" outlineLevel="1" x14ac:dyDescent="0.2">
      <c r="A72" s="188" t="s">
        <v>677</v>
      </c>
      <c r="B72" s="76" t="s">
        <v>21</v>
      </c>
      <c r="C72" s="77" t="s">
        <v>86</v>
      </c>
      <c r="D72" s="77" t="s">
        <v>667</v>
      </c>
      <c r="E72" s="76" t="s">
        <v>668</v>
      </c>
      <c r="F72" s="76" t="s">
        <v>97</v>
      </c>
      <c r="G72" s="76" t="s">
        <v>41</v>
      </c>
      <c r="H72" s="189">
        <v>0.3</v>
      </c>
      <c r="I72" s="76" t="s">
        <v>969</v>
      </c>
      <c r="J72" s="80" t="s">
        <v>496</v>
      </c>
      <c r="K72" s="81" t="s">
        <v>152</v>
      </c>
      <c r="L72" s="76" t="s">
        <v>46</v>
      </c>
      <c r="M72" s="10" t="s">
        <v>79</v>
      </c>
      <c r="N72" s="82"/>
      <c r="O72" s="82"/>
      <c r="P72" s="82"/>
      <c r="Q72" s="245"/>
      <c r="R72" s="260">
        <v>3</v>
      </c>
      <c r="S72" s="260">
        <v>1065526.7857142857</v>
      </c>
      <c r="T72" s="260">
        <v>1193390</v>
      </c>
      <c r="U72" s="260">
        <v>0</v>
      </c>
      <c r="V72" s="261">
        <v>0</v>
      </c>
      <c r="W72" s="261">
        <f t="shared" si="78"/>
        <v>0</v>
      </c>
      <c r="X72" s="399">
        <v>2</v>
      </c>
      <c r="Y72" s="399">
        <v>1065526.7857142857</v>
      </c>
      <c r="Z72" s="399">
        <v>1193390</v>
      </c>
      <c r="AA72" s="399">
        <v>0</v>
      </c>
      <c r="AB72" s="399">
        <v>0</v>
      </c>
      <c r="AC72" s="399">
        <f t="shared" si="79"/>
        <v>0</v>
      </c>
      <c r="AD72" s="260"/>
      <c r="AE72" s="260">
        <v>1065526.7857142857</v>
      </c>
      <c r="AF72" s="260">
        <v>1193390</v>
      </c>
      <c r="AG72" s="260">
        <v>0</v>
      </c>
      <c r="AH72" s="260">
        <v>0</v>
      </c>
      <c r="AI72" s="260">
        <f t="shared" si="116"/>
        <v>0</v>
      </c>
      <c r="AJ72" s="260">
        <v>2</v>
      </c>
      <c r="AK72" s="260">
        <v>1065526.7857142857</v>
      </c>
      <c r="AL72" s="260">
        <v>1193390</v>
      </c>
      <c r="AM72" s="260">
        <v>0</v>
      </c>
      <c r="AN72" s="260">
        <v>0</v>
      </c>
      <c r="AO72" s="396">
        <f t="shared" si="12"/>
        <v>0</v>
      </c>
      <c r="AP72" s="260">
        <v>3</v>
      </c>
      <c r="AQ72" s="260">
        <v>1065526.7857142857</v>
      </c>
      <c r="AR72" s="260">
        <v>1193390</v>
      </c>
      <c r="AS72" s="260">
        <v>0</v>
      </c>
      <c r="AT72" s="260">
        <v>0</v>
      </c>
      <c r="AU72" s="260">
        <f t="shared" si="81"/>
        <v>0</v>
      </c>
      <c r="AV72" s="404"/>
      <c r="AW72" s="404"/>
      <c r="AX72" s="404"/>
      <c r="AY72" s="404">
        <v>0</v>
      </c>
      <c r="AZ72" s="404">
        <v>0</v>
      </c>
      <c r="BA72" s="404">
        <f t="shared" si="117"/>
        <v>0</v>
      </c>
      <c r="BB72" s="404"/>
      <c r="BC72" s="404"/>
      <c r="BD72" s="404"/>
      <c r="BE72" s="404">
        <v>0</v>
      </c>
      <c r="BF72" s="404">
        <v>0</v>
      </c>
      <c r="BG72" s="404">
        <f t="shared" si="83"/>
        <v>0</v>
      </c>
      <c r="BH72" s="404"/>
      <c r="BI72" s="404"/>
      <c r="BJ72" s="404"/>
      <c r="BK72" s="404">
        <v>0</v>
      </c>
      <c r="BL72" s="404">
        <v>0</v>
      </c>
      <c r="BM72" s="404">
        <f t="shared" si="84"/>
        <v>0</v>
      </c>
      <c r="BN72" s="404"/>
      <c r="BO72" s="404"/>
      <c r="BP72" s="404"/>
      <c r="BQ72" s="404">
        <v>0</v>
      </c>
      <c r="BR72" s="404">
        <v>0</v>
      </c>
      <c r="BS72" s="404">
        <f t="shared" si="85"/>
        <v>0</v>
      </c>
      <c r="BT72" s="260">
        <v>1065526.7857142857</v>
      </c>
      <c r="BU72" s="260">
        <v>1193390</v>
      </c>
      <c r="BV72" s="260">
        <v>0</v>
      </c>
      <c r="BW72" s="1435">
        <f t="shared" si="674"/>
        <v>0</v>
      </c>
      <c r="BX72" s="190" t="s">
        <v>48</v>
      </c>
      <c r="BY72" s="64">
        <v>2013</v>
      </c>
      <c r="BZ72" s="325" t="s">
        <v>1107</v>
      </c>
      <c r="CA72" s="529">
        <f t="shared" si="86"/>
        <v>0</v>
      </c>
      <c r="CB72" s="154"/>
      <c r="CC72" s="82"/>
      <c r="CD72" s="191"/>
      <c r="CE72" s="26">
        <f t="shared" si="87"/>
        <v>0</v>
      </c>
      <c r="CF72" s="27">
        <f t="shared" si="88"/>
        <v>0</v>
      </c>
      <c r="CG72" s="738">
        <f t="shared" si="89"/>
        <v>0</v>
      </c>
      <c r="CH72" s="164" t="s">
        <v>805</v>
      </c>
      <c r="CI72" s="165"/>
      <c r="CJ72" s="192" t="s">
        <v>41</v>
      </c>
      <c r="CK72" s="175" t="s">
        <v>473</v>
      </c>
      <c r="CL72" s="175" t="s">
        <v>2729</v>
      </c>
      <c r="CM72" s="178" t="s">
        <v>2748</v>
      </c>
      <c r="CN72" s="175" t="s">
        <v>475</v>
      </c>
      <c r="CO72" s="175" t="s">
        <v>87</v>
      </c>
      <c r="CP72" s="175" t="s">
        <v>97</v>
      </c>
      <c r="CQ72" s="175" t="s">
        <v>79</v>
      </c>
      <c r="CR72" s="463">
        <v>1</v>
      </c>
      <c r="CS72" s="463">
        <v>1</v>
      </c>
      <c r="CT72" s="463"/>
      <c r="CU72" s="463">
        <v>0</v>
      </c>
      <c r="CV72" s="463">
        <v>1</v>
      </c>
      <c r="CW72" s="463"/>
      <c r="CX72" s="463"/>
      <c r="CY72" s="463"/>
      <c r="CZ72" s="463">
        <f t="shared" si="505"/>
        <v>3</v>
      </c>
      <c r="DA72" s="463">
        <v>1076101.6000000001</v>
      </c>
      <c r="DB72" s="463">
        <f t="shared" ref="DB72" si="677">CR72*DA72</f>
        <v>1076101.6000000001</v>
      </c>
      <c r="DC72" s="463">
        <f>CS72*DA72</f>
        <v>1076101.6000000001</v>
      </c>
      <c r="DD72" s="464"/>
      <c r="DE72" s="464">
        <f>CU72*DA72</f>
        <v>0</v>
      </c>
      <c r="DF72" s="464">
        <f>CV72*DA72</f>
        <v>1076101.6000000001</v>
      </c>
      <c r="DG72" s="464"/>
      <c r="DH72" s="464"/>
      <c r="DI72" s="464"/>
      <c r="DJ72" s="464"/>
      <c r="DK72" s="463">
        <f t="shared" si="618"/>
        <v>3228304.8000000003</v>
      </c>
      <c r="DL72" s="655"/>
      <c r="DM72" s="782">
        <f t="shared" si="619"/>
        <v>1076101.6000000001</v>
      </c>
      <c r="DN72" s="655">
        <f t="shared" ref="DN72" si="678">DM72/1.12</f>
        <v>960805</v>
      </c>
      <c r="DO72" s="820">
        <f>DC72</f>
        <v>1076101.6000000001</v>
      </c>
      <c r="DP72" s="655">
        <f t="shared" si="621"/>
        <v>960805</v>
      </c>
      <c r="DQ72" s="1050"/>
      <c r="DR72" s="655"/>
      <c r="DS72" s="782">
        <f t="shared" si="622"/>
        <v>0</v>
      </c>
      <c r="DT72" s="655">
        <f t="shared" si="623"/>
        <v>0</v>
      </c>
      <c r="DU72" s="782">
        <f t="shared" si="650"/>
        <v>1076101.6000000001</v>
      </c>
      <c r="DV72" s="465">
        <f t="shared" si="651"/>
        <v>960805</v>
      </c>
      <c r="DW72" s="745"/>
      <c r="DX72" s="655"/>
      <c r="DY72" s="954"/>
      <c r="DZ72" s="655"/>
      <c r="EA72" s="782">
        <f>DI72</f>
        <v>0</v>
      </c>
      <c r="EB72" s="465">
        <f t="shared" si="94"/>
        <v>0</v>
      </c>
      <c r="EC72" s="745"/>
      <c r="ED72" s="463"/>
      <c r="EE72" s="944">
        <f>DK72</f>
        <v>3228304.8000000003</v>
      </c>
      <c r="EF72" s="655">
        <f t="shared" ref="EF72" si="679">EE72/1.12</f>
        <v>2882415</v>
      </c>
      <c r="EG72" s="461">
        <f t="shared" si="627"/>
        <v>-960805</v>
      </c>
      <c r="EH72" s="257">
        <f t="shared" si="628"/>
        <v>-1076101.6000000001</v>
      </c>
      <c r="EI72" s="460">
        <f t="shared" si="629"/>
        <v>-960805</v>
      </c>
      <c r="EJ72" s="538">
        <f t="shared" si="630"/>
        <v>-1076101.6000000001</v>
      </c>
      <c r="EK72" s="677">
        <f t="shared" si="631"/>
        <v>0</v>
      </c>
      <c r="EL72" s="257">
        <f t="shared" si="632"/>
        <v>0</v>
      </c>
      <c r="EM72" s="649">
        <f t="shared" si="633"/>
        <v>0</v>
      </c>
      <c r="EN72" s="538">
        <f t="shared" si="634"/>
        <v>0</v>
      </c>
      <c r="EO72" s="677">
        <f t="shared" si="635"/>
        <v>-960805</v>
      </c>
      <c r="EP72" s="257">
        <f t="shared" si="636"/>
        <v>-1076101.6000000001</v>
      </c>
      <c r="EQ72" s="649">
        <f t="shared" si="637"/>
        <v>0</v>
      </c>
      <c r="ER72" s="538">
        <f t="shared" si="638"/>
        <v>0</v>
      </c>
      <c r="ES72" s="677">
        <f t="shared" si="639"/>
        <v>0</v>
      </c>
      <c r="ET72" s="538">
        <f t="shared" si="640"/>
        <v>0</v>
      </c>
      <c r="EU72" s="462">
        <f t="shared" si="641"/>
        <v>0</v>
      </c>
      <c r="EV72" s="263">
        <f t="shared" si="642"/>
        <v>0</v>
      </c>
      <c r="EW72" s="462">
        <f t="shared" si="643"/>
        <v>0</v>
      </c>
      <c r="EX72" s="263">
        <f t="shared" si="644"/>
        <v>0</v>
      </c>
      <c r="EY72" s="472">
        <f t="shared" si="645"/>
        <v>-2882415</v>
      </c>
      <c r="EZ72" s="263">
        <f t="shared" si="646"/>
        <v>-3228304.8000000003</v>
      </c>
      <c r="FA72" s="313"/>
    </row>
    <row r="73" spans="1:158" s="183" customFormat="1" ht="18" hidden="1" customHeight="1" outlineLevel="1" x14ac:dyDescent="0.2">
      <c r="A73" s="188" t="s">
        <v>897</v>
      </c>
      <c r="B73" s="76" t="s">
        <v>21</v>
      </c>
      <c r="C73" s="77" t="s">
        <v>86</v>
      </c>
      <c r="D73" s="77" t="s">
        <v>667</v>
      </c>
      <c r="E73" s="76" t="s">
        <v>668</v>
      </c>
      <c r="F73" s="76" t="s">
        <v>97</v>
      </c>
      <c r="G73" s="76" t="s">
        <v>41</v>
      </c>
      <c r="H73" s="189">
        <v>0.3</v>
      </c>
      <c r="I73" s="76" t="s">
        <v>969</v>
      </c>
      <c r="J73" s="80" t="s">
        <v>496</v>
      </c>
      <c r="K73" s="81" t="s">
        <v>152</v>
      </c>
      <c r="L73" s="76" t="s">
        <v>46</v>
      </c>
      <c r="M73" s="10" t="s">
        <v>79</v>
      </c>
      <c r="N73" s="82"/>
      <c r="O73" s="82"/>
      <c r="P73" s="82"/>
      <c r="Q73" s="245"/>
      <c r="R73" s="260">
        <v>3</v>
      </c>
      <c r="S73" s="260">
        <v>1065526</v>
      </c>
      <c r="T73" s="260">
        <v>1193389.1200000001</v>
      </c>
      <c r="U73" s="260">
        <v>0</v>
      </c>
      <c r="V73" s="261">
        <v>0</v>
      </c>
      <c r="W73" s="261">
        <f t="shared" si="78"/>
        <v>0</v>
      </c>
      <c r="X73" s="399">
        <v>2</v>
      </c>
      <c r="Y73" s="399">
        <v>1065526</v>
      </c>
      <c r="Z73" s="399">
        <v>1193389.1200000001</v>
      </c>
      <c r="AA73" s="399">
        <v>0</v>
      </c>
      <c r="AB73" s="399">
        <v>0</v>
      </c>
      <c r="AC73" s="399">
        <f t="shared" si="79"/>
        <v>0</v>
      </c>
      <c r="AD73" s="260"/>
      <c r="AE73" s="260">
        <v>1065526</v>
      </c>
      <c r="AF73" s="260">
        <v>1193389.1200000001</v>
      </c>
      <c r="AG73" s="260">
        <f>AD73*AE73</f>
        <v>0</v>
      </c>
      <c r="AH73" s="260">
        <f>AD73*AF73</f>
        <v>0</v>
      </c>
      <c r="AI73" s="260">
        <f t="shared" si="116"/>
        <v>0</v>
      </c>
      <c r="AJ73" s="260">
        <v>2</v>
      </c>
      <c r="AK73" s="260">
        <v>1065526</v>
      </c>
      <c r="AL73" s="260">
        <v>1193389.1200000001</v>
      </c>
      <c r="AM73" s="260">
        <v>0</v>
      </c>
      <c r="AN73" s="260">
        <v>0</v>
      </c>
      <c r="AO73" s="396">
        <f t="shared" si="12"/>
        <v>0</v>
      </c>
      <c r="AP73" s="260">
        <v>3</v>
      </c>
      <c r="AQ73" s="260">
        <v>1065526</v>
      </c>
      <c r="AR73" s="260">
        <v>1193389.1200000001</v>
      </c>
      <c r="AS73" s="260">
        <v>0</v>
      </c>
      <c r="AT73" s="260">
        <f t="shared" si="175"/>
        <v>0</v>
      </c>
      <c r="AU73" s="260">
        <f t="shared" si="81"/>
        <v>0</v>
      </c>
      <c r="AV73" s="404"/>
      <c r="AW73" s="404"/>
      <c r="AX73" s="404"/>
      <c r="AY73" s="404">
        <v>0</v>
      </c>
      <c r="AZ73" s="404">
        <v>0</v>
      </c>
      <c r="BA73" s="404">
        <f t="shared" si="117"/>
        <v>0</v>
      </c>
      <c r="BB73" s="404"/>
      <c r="BC73" s="404"/>
      <c r="BD73" s="404"/>
      <c r="BE73" s="404">
        <v>0</v>
      </c>
      <c r="BF73" s="404">
        <v>0</v>
      </c>
      <c r="BG73" s="404">
        <f t="shared" si="83"/>
        <v>0</v>
      </c>
      <c r="BH73" s="404"/>
      <c r="BI73" s="404"/>
      <c r="BJ73" s="404"/>
      <c r="BK73" s="404">
        <v>0</v>
      </c>
      <c r="BL73" s="404">
        <v>0</v>
      </c>
      <c r="BM73" s="404">
        <f t="shared" si="84"/>
        <v>0</v>
      </c>
      <c r="BN73" s="404"/>
      <c r="BO73" s="404"/>
      <c r="BP73" s="404"/>
      <c r="BQ73" s="404">
        <v>0</v>
      </c>
      <c r="BR73" s="404">
        <v>0</v>
      </c>
      <c r="BS73" s="404">
        <f t="shared" si="85"/>
        <v>0</v>
      </c>
      <c r="BT73" s="260">
        <v>1065526</v>
      </c>
      <c r="BU73" s="260">
        <v>1193389.1200000001</v>
      </c>
      <c r="BV73" s="256">
        <v>0</v>
      </c>
      <c r="BW73" s="1435">
        <f t="shared" si="674"/>
        <v>0</v>
      </c>
      <c r="BX73" s="190" t="s">
        <v>48</v>
      </c>
      <c r="BY73" s="64">
        <v>2013</v>
      </c>
      <c r="BZ73" s="325" t="s">
        <v>1047</v>
      </c>
      <c r="CA73" s="529">
        <f t="shared" si="86"/>
        <v>0</v>
      </c>
      <c r="CB73" s="154"/>
      <c r="CC73" s="82"/>
      <c r="CD73" s="191"/>
      <c r="CE73" s="26">
        <f t="shared" si="87"/>
        <v>0</v>
      </c>
      <c r="CF73" s="27">
        <f t="shared" si="88"/>
        <v>0</v>
      </c>
      <c r="CG73" s="738">
        <f t="shared" si="89"/>
        <v>0</v>
      </c>
      <c r="CH73" s="164" t="s">
        <v>955</v>
      </c>
      <c r="CI73" s="165"/>
      <c r="CJ73" s="192" t="s">
        <v>41</v>
      </c>
      <c r="CK73" s="175" t="s">
        <v>473</v>
      </c>
      <c r="CL73" s="175" t="s">
        <v>2691</v>
      </c>
      <c r="CM73" s="178" t="s">
        <v>2703</v>
      </c>
      <c r="CN73" s="175" t="s">
        <v>374</v>
      </c>
      <c r="CO73" s="175" t="s">
        <v>87</v>
      </c>
      <c r="CP73" s="175" t="s">
        <v>97</v>
      </c>
      <c r="CQ73" s="175" t="s">
        <v>79</v>
      </c>
      <c r="CR73" s="463">
        <v>1</v>
      </c>
      <c r="CS73" s="463">
        <v>1</v>
      </c>
      <c r="CT73" s="463"/>
      <c r="CU73" s="463">
        <v>0</v>
      </c>
      <c r="CV73" s="463">
        <v>0</v>
      </c>
      <c r="CW73" s="463"/>
      <c r="CX73" s="463"/>
      <c r="CY73" s="463"/>
      <c r="CZ73" s="463">
        <f t="shared" si="505"/>
        <v>2</v>
      </c>
      <c r="DA73" s="463">
        <v>1142400</v>
      </c>
      <c r="DB73" s="463">
        <f t="shared" ref="DB73" si="680">CR73*DA73</f>
        <v>1142400</v>
      </c>
      <c r="DC73" s="463">
        <f>CS73*DA73</f>
        <v>1142400</v>
      </c>
      <c r="DD73" s="464"/>
      <c r="DE73" s="464">
        <f>CU73*DA73</f>
        <v>0</v>
      </c>
      <c r="DF73" s="464">
        <f>CV73*DA73</f>
        <v>0</v>
      </c>
      <c r="DG73" s="464"/>
      <c r="DH73" s="464"/>
      <c r="DI73" s="464"/>
      <c r="DJ73" s="464"/>
      <c r="DK73" s="463">
        <f t="shared" si="618"/>
        <v>2284800</v>
      </c>
      <c r="DL73" s="655"/>
      <c r="DM73" s="782">
        <f t="shared" si="619"/>
        <v>1142400</v>
      </c>
      <c r="DN73" s="655">
        <f t="shared" ref="DN73" si="681">DM73/1.12</f>
        <v>1019999.9999999999</v>
      </c>
      <c r="DO73" s="820">
        <f>DC73</f>
        <v>1142400</v>
      </c>
      <c r="DP73" s="655">
        <f t="shared" si="621"/>
        <v>1019999.9999999999</v>
      </c>
      <c r="DQ73" s="1050"/>
      <c r="DR73" s="655"/>
      <c r="DS73" s="782">
        <f t="shared" ref="DS73" si="682">DE73</f>
        <v>0</v>
      </c>
      <c r="DT73" s="655">
        <f t="shared" ref="DT73" si="683">DE73/1.12</f>
        <v>0</v>
      </c>
      <c r="DU73" s="782">
        <f t="shared" ref="DU73" si="684">DF73</f>
        <v>0</v>
      </c>
      <c r="DV73" s="465">
        <f t="shared" ref="DV73" si="685">DU73/1.12</f>
        <v>0</v>
      </c>
      <c r="DW73" s="745"/>
      <c r="DX73" s="655"/>
      <c r="DY73" s="954"/>
      <c r="DZ73" s="655"/>
      <c r="EA73" s="782">
        <f>DI73</f>
        <v>0</v>
      </c>
      <c r="EB73" s="465">
        <f t="shared" si="94"/>
        <v>0</v>
      </c>
      <c r="EC73" s="745"/>
      <c r="ED73" s="463"/>
      <c r="EE73" s="944">
        <f>DK73</f>
        <v>2284800</v>
      </c>
      <c r="EF73" s="655">
        <f t="shared" ref="EF73" si="686">EE73/1.12</f>
        <v>2039999.9999999998</v>
      </c>
      <c r="EG73" s="461">
        <f t="shared" si="627"/>
        <v>-1019999.9999999999</v>
      </c>
      <c r="EH73" s="257">
        <f t="shared" si="628"/>
        <v>-1142400</v>
      </c>
      <c r="EI73" s="460">
        <f t="shared" si="629"/>
        <v>-1019999.9999999999</v>
      </c>
      <c r="EJ73" s="538">
        <f t="shared" si="630"/>
        <v>-1142400</v>
      </c>
      <c r="EK73" s="677">
        <f t="shared" si="631"/>
        <v>0</v>
      </c>
      <c r="EL73" s="257">
        <f t="shared" si="632"/>
        <v>0</v>
      </c>
      <c r="EM73" s="649">
        <f t="shared" si="633"/>
        <v>0</v>
      </c>
      <c r="EN73" s="538">
        <f t="shared" si="634"/>
        <v>0</v>
      </c>
      <c r="EO73" s="677">
        <f t="shared" si="635"/>
        <v>0</v>
      </c>
      <c r="EP73" s="257">
        <f t="shared" si="636"/>
        <v>0</v>
      </c>
      <c r="EQ73" s="649">
        <f t="shared" si="637"/>
        <v>0</v>
      </c>
      <c r="ER73" s="538">
        <f t="shared" si="638"/>
        <v>0</v>
      </c>
      <c r="ES73" s="677">
        <f t="shared" si="639"/>
        <v>0</v>
      </c>
      <c r="ET73" s="538">
        <f t="shared" si="640"/>
        <v>0</v>
      </c>
      <c r="EU73" s="462">
        <f t="shared" si="641"/>
        <v>0</v>
      </c>
      <c r="EV73" s="263">
        <f t="shared" si="642"/>
        <v>0</v>
      </c>
      <c r="EW73" s="462">
        <f t="shared" si="643"/>
        <v>0</v>
      </c>
      <c r="EX73" s="263">
        <f t="shared" si="644"/>
        <v>0</v>
      </c>
      <c r="EY73" s="472">
        <f t="shared" si="645"/>
        <v>-2039999.9999999998</v>
      </c>
      <c r="EZ73" s="263">
        <f t="shared" si="646"/>
        <v>-2284800</v>
      </c>
      <c r="FA73" s="313">
        <v>41603</v>
      </c>
      <c r="FB73" s="183" t="s">
        <v>421</v>
      </c>
    </row>
    <row r="74" spans="1:158" s="183" customFormat="1" ht="18" hidden="1" customHeight="1" outlineLevel="1" x14ac:dyDescent="0.2">
      <c r="A74" s="188" t="s">
        <v>2298</v>
      </c>
      <c r="B74" s="76" t="s">
        <v>21</v>
      </c>
      <c r="C74" s="77" t="s">
        <v>86</v>
      </c>
      <c r="D74" s="77" t="s">
        <v>667</v>
      </c>
      <c r="E74" s="76" t="s">
        <v>668</v>
      </c>
      <c r="F74" s="76" t="s">
        <v>97</v>
      </c>
      <c r="G74" s="76" t="s">
        <v>41</v>
      </c>
      <c r="H74" s="189">
        <v>0.3</v>
      </c>
      <c r="I74" s="76" t="s">
        <v>969</v>
      </c>
      <c r="J74" s="80" t="s">
        <v>496</v>
      </c>
      <c r="K74" s="81" t="s">
        <v>152</v>
      </c>
      <c r="L74" s="76" t="s">
        <v>46</v>
      </c>
      <c r="M74" s="10" t="s">
        <v>79</v>
      </c>
      <c r="N74" s="82"/>
      <c r="O74" s="82"/>
      <c r="P74" s="82"/>
      <c r="Q74" s="245"/>
      <c r="R74" s="260">
        <v>3</v>
      </c>
      <c r="S74" s="260">
        <v>1065526</v>
      </c>
      <c r="T74" s="260">
        <v>1193389.1200000001</v>
      </c>
      <c r="U74" s="260">
        <v>0</v>
      </c>
      <c r="V74" s="261">
        <v>0</v>
      </c>
      <c r="W74" s="261">
        <f t="shared" ref="W74" si="687">V74*H74</f>
        <v>0</v>
      </c>
      <c r="X74" s="399">
        <v>2</v>
      </c>
      <c r="Y74" s="399">
        <v>1065526</v>
      </c>
      <c r="Z74" s="399">
        <v>1193389.1200000001</v>
      </c>
      <c r="AA74" s="399">
        <v>0</v>
      </c>
      <c r="AB74" s="399">
        <v>0</v>
      </c>
      <c r="AC74" s="399">
        <f t="shared" ref="AC74" si="688">AB74*H74</f>
        <v>0</v>
      </c>
      <c r="AD74" s="260"/>
      <c r="AE74" s="260">
        <v>1065526</v>
      </c>
      <c r="AF74" s="260">
        <v>1193389.1200000001</v>
      </c>
      <c r="AG74" s="260">
        <f>AD74*AE74</f>
        <v>0</v>
      </c>
      <c r="AH74" s="260">
        <f>AD74*AF74</f>
        <v>0</v>
      </c>
      <c r="AI74" s="260">
        <f t="shared" ref="AI74" si="689">AH74*H74</f>
        <v>0</v>
      </c>
      <c r="AJ74" s="260">
        <v>0</v>
      </c>
      <c r="AK74" s="260">
        <v>1065526</v>
      </c>
      <c r="AL74" s="260">
        <v>1193389.1200000001</v>
      </c>
      <c r="AM74" s="260">
        <f t="shared" ref="AM74" si="690">AJ74*AK74</f>
        <v>0</v>
      </c>
      <c r="AN74" s="260">
        <f t="shared" ref="AN74" si="691">AJ74*AL74</f>
        <v>0</v>
      </c>
      <c r="AO74" s="396">
        <f t="shared" ref="AO74" si="692">AN74*H74</f>
        <v>0</v>
      </c>
      <c r="AP74" s="260">
        <v>2</v>
      </c>
      <c r="AQ74" s="260">
        <v>1065526</v>
      </c>
      <c r="AR74" s="260">
        <v>1193389.1200000001</v>
      </c>
      <c r="AS74" s="260">
        <v>0</v>
      </c>
      <c r="AT74" s="260">
        <f t="shared" ref="AT74" si="693">AS74*1.12</f>
        <v>0</v>
      </c>
      <c r="AU74" s="260">
        <f t="shared" ref="AU74" si="694">AT74*H74</f>
        <v>0</v>
      </c>
      <c r="AV74" s="404"/>
      <c r="AW74" s="404"/>
      <c r="AX74" s="404"/>
      <c r="AY74" s="404">
        <v>0</v>
      </c>
      <c r="AZ74" s="404">
        <v>0</v>
      </c>
      <c r="BA74" s="404">
        <f t="shared" ref="BA74" si="695">AZ74*H74</f>
        <v>0</v>
      </c>
      <c r="BB74" s="404"/>
      <c r="BC74" s="404"/>
      <c r="BD74" s="404"/>
      <c r="BE74" s="404">
        <v>0</v>
      </c>
      <c r="BF74" s="404">
        <v>0</v>
      </c>
      <c r="BG74" s="404">
        <f t="shared" ref="BG74" si="696">BF74*H74</f>
        <v>0</v>
      </c>
      <c r="BH74" s="404"/>
      <c r="BI74" s="404"/>
      <c r="BJ74" s="404"/>
      <c r="BK74" s="404">
        <v>0</v>
      </c>
      <c r="BL74" s="404">
        <v>0</v>
      </c>
      <c r="BM74" s="404">
        <f t="shared" ref="BM74" si="697">BL74*N74</f>
        <v>0</v>
      </c>
      <c r="BN74" s="404"/>
      <c r="BO74" s="404"/>
      <c r="BP74" s="404"/>
      <c r="BQ74" s="404">
        <v>0</v>
      </c>
      <c r="BR74" s="404">
        <v>0</v>
      </c>
      <c r="BS74" s="404">
        <f t="shared" si="85"/>
        <v>0</v>
      </c>
      <c r="BT74" s="260">
        <v>1065526</v>
      </c>
      <c r="BU74" s="260">
        <v>1193389.1200000001</v>
      </c>
      <c r="BV74" s="256">
        <v>0</v>
      </c>
      <c r="BW74" s="1435">
        <f t="shared" ref="BW74" si="698">BV74*1.12</f>
        <v>0</v>
      </c>
      <c r="BX74" s="190"/>
      <c r="BY74" s="64" t="s">
        <v>2654</v>
      </c>
      <c r="BZ74" s="325" t="s">
        <v>1047</v>
      </c>
      <c r="CA74" s="529">
        <f t="shared" ref="CA74" si="699">BW74*H74</f>
        <v>0</v>
      </c>
      <c r="CB74" s="154"/>
      <c r="CC74" s="82"/>
      <c r="CD74" s="191"/>
      <c r="CE74" s="26">
        <f t="shared" ref="CE74" si="700">BV74-CB74</f>
        <v>0</v>
      </c>
      <c r="CF74" s="27">
        <f t="shared" ref="CF74" si="701">BW74-CC74</f>
        <v>0</v>
      </c>
      <c r="CG74" s="738">
        <f t="shared" ref="CG74" si="702">CA74-CC74</f>
        <v>0</v>
      </c>
      <c r="CH74" s="164" t="s">
        <v>2320</v>
      </c>
      <c r="CI74" s="165" t="s">
        <v>2321</v>
      </c>
      <c r="CJ74" s="192"/>
      <c r="CK74" s="175"/>
      <c r="CL74" s="175"/>
      <c r="CM74" s="178"/>
      <c r="CN74" s="175"/>
      <c r="CO74" s="175"/>
      <c r="CP74" s="175"/>
      <c r="CQ74" s="175"/>
      <c r="CR74" s="463"/>
      <c r="CS74" s="463"/>
      <c r="CT74" s="463"/>
      <c r="CU74" s="463"/>
      <c r="CV74" s="463"/>
      <c r="CW74" s="463"/>
      <c r="CX74" s="463"/>
      <c r="CY74" s="463"/>
      <c r="CZ74" s="463"/>
      <c r="DA74" s="463"/>
      <c r="DB74" s="463"/>
      <c r="DC74" s="463"/>
      <c r="DD74" s="464"/>
      <c r="DE74" s="464"/>
      <c r="DF74" s="464"/>
      <c r="DG74" s="464"/>
      <c r="DH74" s="464"/>
      <c r="DI74" s="464"/>
      <c r="DJ74" s="464"/>
      <c r="DK74" s="463"/>
      <c r="DL74" s="655"/>
      <c r="DM74" s="782"/>
      <c r="DN74" s="655"/>
      <c r="DO74" s="820"/>
      <c r="DP74" s="655"/>
      <c r="DQ74" s="1050"/>
      <c r="DR74" s="655"/>
      <c r="DS74" s="782"/>
      <c r="DT74" s="655"/>
      <c r="DU74" s="782"/>
      <c r="DV74" s="465"/>
      <c r="DW74" s="745"/>
      <c r="DX74" s="655"/>
      <c r="DY74" s="954"/>
      <c r="DZ74" s="655"/>
      <c r="EA74" s="782"/>
      <c r="EB74" s="465"/>
      <c r="EC74" s="745"/>
      <c r="ED74" s="463"/>
      <c r="EE74" s="944"/>
      <c r="EF74" s="655"/>
      <c r="EG74" s="461">
        <f t="shared" si="627"/>
        <v>0</v>
      </c>
      <c r="EH74" s="257">
        <f t="shared" si="628"/>
        <v>0</v>
      </c>
      <c r="EI74" s="460">
        <f t="shared" si="629"/>
        <v>0</v>
      </c>
      <c r="EJ74" s="538">
        <f t="shared" si="630"/>
        <v>0</v>
      </c>
      <c r="EK74" s="677">
        <f t="shared" si="631"/>
        <v>0</v>
      </c>
      <c r="EL74" s="257">
        <f t="shared" si="632"/>
        <v>0</v>
      </c>
      <c r="EM74" s="649">
        <f t="shared" si="633"/>
        <v>0</v>
      </c>
      <c r="EN74" s="538">
        <f t="shared" si="634"/>
        <v>0</v>
      </c>
      <c r="EO74" s="677">
        <f t="shared" si="635"/>
        <v>0</v>
      </c>
      <c r="EP74" s="257">
        <f t="shared" si="636"/>
        <v>0</v>
      </c>
      <c r="EQ74" s="649">
        <f t="shared" si="637"/>
        <v>0</v>
      </c>
      <c r="ER74" s="538">
        <f t="shared" si="638"/>
        <v>0</v>
      </c>
      <c r="ES74" s="677">
        <f t="shared" si="639"/>
        <v>0</v>
      </c>
      <c r="ET74" s="538">
        <f t="shared" si="640"/>
        <v>0</v>
      </c>
      <c r="EU74" s="462">
        <f t="shared" si="641"/>
        <v>0</v>
      </c>
      <c r="EV74" s="263">
        <f t="shared" si="642"/>
        <v>0</v>
      </c>
      <c r="EW74" s="462">
        <f t="shared" si="643"/>
        <v>0</v>
      </c>
      <c r="EX74" s="263">
        <f t="shared" si="644"/>
        <v>0</v>
      </c>
      <c r="EY74" s="472">
        <f t="shared" si="645"/>
        <v>0</v>
      </c>
      <c r="EZ74" s="263">
        <f t="shared" si="646"/>
        <v>0</v>
      </c>
      <c r="FA74" s="313">
        <v>42443</v>
      </c>
      <c r="FB74" s="183" t="s">
        <v>421</v>
      </c>
    </row>
    <row r="75" spans="1:158" s="183" customFormat="1" ht="18" hidden="1" customHeight="1" outlineLevel="1" x14ac:dyDescent="0.2">
      <c r="A75" s="188" t="s">
        <v>2714</v>
      </c>
      <c r="B75" s="76" t="s">
        <v>21</v>
      </c>
      <c r="C75" s="77" t="s">
        <v>86</v>
      </c>
      <c r="D75" s="77" t="s">
        <v>667</v>
      </c>
      <c r="E75" s="76" t="s">
        <v>668</v>
      </c>
      <c r="F75" s="76" t="s">
        <v>97</v>
      </c>
      <c r="G75" s="76" t="s">
        <v>41</v>
      </c>
      <c r="H75" s="189">
        <v>0.3</v>
      </c>
      <c r="I75" s="76" t="s">
        <v>969</v>
      </c>
      <c r="J75" s="80" t="s">
        <v>496</v>
      </c>
      <c r="K75" s="81" t="s">
        <v>152</v>
      </c>
      <c r="L75" s="76" t="s">
        <v>46</v>
      </c>
      <c r="M75" s="10" t="s">
        <v>79</v>
      </c>
      <c r="N75" s="82"/>
      <c r="O75" s="82"/>
      <c r="P75" s="82"/>
      <c r="Q75" s="245"/>
      <c r="R75" s="260">
        <v>3</v>
      </c>
      <c r="S75" s="260">
        <v>1065526</v>
      </c>
      <c r="T75" s="260">
        <v>1193389.1200000001</v>
      </c>
      <c r="U75" s="260">
        <f t="shared" ref="U75" si="703">R75*S75</f>
        <v>3196578</v>
      </c>
      <c r="V75" s="261">
        <f t="shared" ref="V75" si="704">R75*T75</f>
        <v>3580167.3600000003</v>
      </c>
      <c r="W75" s="261">
        <f t="shared" ref="W75" si="705">V75*H75</f>
        <v>1074050.2080000001</v>
      </c>
      <c r="X75" s="399">
        <v>2</v>
      </c>
      <c r="Y75" s="399">
        <v>1065526</v>
      </c>
      <c r="Z75" s="399">
        <v>1193389.1200000001</v>
      </c>
      <c r="AA75" s="399">
        <f t="shared" ref="AA75" si="706">X75*Y75</f>
        <v>2131052</v>
      </c>
      <c r="AB75" s="399">
        <f t="shared" ref="AB75" si="707">X75*Z75</f>
        <v>2386778.2400000002</v>
      </c>
      <c r="AC75" s="399">
        <f t="shared" ref="AC75" si="708">AB75*H75</f>
        <v>716033.47200000007</v>
      </c>
      <c r="AD75" s="260"/>
      <c r="AE75" s="260">
        <v>1065526</v>
      </c>
      <c r="AF75" s="260">
        <v>1193389.1200000001</v>
      </c>
      <c r="AG75" s="260">
        <f>AD75*AE75</f>
        <v>0</v>
      </c>
      <c r="AH75" s="260">
        <f>AD75*AF75</f>
        <v>0</v>
      </c>
      <c r="AI75" s="260">
        <f t="shared" ref="AI75" si="709">AH75*H75</f>
        <v>0</v>
      </c>
      <c r="AJ75" s="260">
        <v>0</v>
      </c>
      <c r="AK75" s="260">
        <v>1065526</v>
      </c>
      <c r="AL75" s="260">
        <v>1193389.1200000001</v>
      </c>
      <c r="AM75" s="260">
        <f t="shared" ref="AM75" si="710">AJ75*AK75</f>
        <v>0</v>
      </c>
      <c r="AN75" s="260">
        <f t="shared" ref="AN75" si="711">AJ75*AL75</f>
        <v>0</v>
      </c>
      <c r="AO75" s="396">
        <f t="shared" ref="AO75" si="712">AN75*H75</f>
        <v>0</v>
      </c>
      <c r="AP75" s="260">
        <v>1</v>
      </c>
      <c r="AQ75" s="260">
        <v>1065526</v>
      </c>
      <c r="AR75" s="260">
        <v>1193389.1200000001</v>
      </c>
      <c r="AS75" s="260">
        <f>AP75*AQ75</f>
        <v>1065526</v>
      </c>
      <c r="AT75" s="260">
        <f t="shared" ref="AT75" si="713">AS75*1.12</f>
        <v>1193389.1200000001</v>
      </c>
      <c r="AU75" s="260">
        <f t="shared" ref="AU75" si="714">AT75*H75</f>
        <v>358016.73600000003</v>
      </c>
      <c r="AV75" s="404"/>
      <c r="AW75" s="404"/>
      <c r="AX75" s="404"/>
      <c r="AY75" s="404">
        <v>0</v>
      </c>
      <c r="AZ75" s="404">
        <v>0</v>
      </c>
      <c r="BA75" s="404">
        <f t="shared" ref="BA75" si="715">AZ75*H75</f>
        <v>0</v>
      </c>
      <c r="BB75" s="404"/>
      <c r="BC75" s="404"/>
      <c r="BD75" s="404"/>
      <c r="BE75" s="404">
        <v>0</v>
      </c>
      <c r="BF75" s="404">
        <v>0</v>
      </c>
      <c r="BG75" s="404">
        <f t="shared" ref="BG75" si="716">BF75*H75</f>
        <v>0</v>
      </c>
      <c r="BH75" s="404"/>
      <c r="BI75" s="404"/>
      <c r="BJ75" s="404"/>
      <c r="BK75" s="404">
        <v>0</v>
      </c>
      <c r="BL75" s="404">
        <v>0</v>
      </c>
      <c r="BM75" s="404">
        <f t="shared" ref="BM75" si="717">BL75*N75</f>
        <v>0</v>
      </c>
      <c r="BN75" s="404"/>
      <c r="BO75" s="404"/>
      <c r="BP75" s="404"/>
      <c r="BQ75" s="404">
        <v>0</v>
      </c>
      <c r="BR75" s="404">
        <v>0</v>
      </c>
      <c r="BS75" s="404">
        <f t="shared" ref="BS75" si="718">BR75*T75</f>
        <v>0</v>
      </c>
      <c r="BT75" s="260">
        <v>1065526</v>
      </c>
      <c r="BU75" s="260">
        <v>1193389.1200000001</v>
      </c>
      <c r="BV75" s="256">
        <f>SUM(N75+O75+P75+Q75+R75+X75+AD75+AJ75+AP75+AV75+BB75+BH75)*BT75</f>
        <v>6393156</v>
      </c>
      <c r="BW75" s="260">
        <f t="shared" ref="BW75" si="719">BV75*1.12</f>
        <v>7160334.7200000007</v>
      </c>
      <c r="BX75" s="190"/>
      <c r="BY75" s="64" t="s">
        <v>2653</v>
      </c>
      <c r="BZ75" s="325"/>
      <c r="CA75" s="529">
        <f t="shared" ref="CA75" si="720">BW75*H75</f>
        <v>2148100.4160000002</v>
      </c>
      <c r="CB75" s="154"/>
      <c r="CC75" s="82"/>
      <c r="CD75" s="191"/>
      <c r="CE75" s="26">
        <f t="shared" ref="CE75" si="721">BV75-CB75</f>
        <v>6393156</v>
      </c>
      <c r="CF75" s="27">
        <f t="shared" ref="CF75" si="722">BW75-CC75</f>
        <v>7160334.7200000007</v>
      </c>
      <c r="CG75" s="738">
        <f t="shared" ref="CG75" si="723">CA75-CC75</f>
        <v>2148100.4160000002</v>
      </c>
      <c r="CH75" s="164" t="s">
        <v>2320</v>
      </c>
      <c r="CI75" s="165" t="s">
        <v>2321</v>
      </c>
      <c r="CJ75" s="192"/>
      <c r="CK75" s="175"/>
      <c r="CL75" s="175"/>
      <c r="CM75" s="178"/>
      <c r="CN75" s="175"/>
      <c r="CO75" s="175"/>
      <c r="CP75" s="175"/>
      <c r="CQ75" s="175"/>
      <c r="CR75" s="463"/>
      <c r="CS75" s="463"/>
      <c r="CT75" s="463"/>
      <c r="CU75" s="463"/>
      <c r="CV75" s="463"/>
      <c r="CW75" s="463"/>
      <c r="CX75" s="463"/>
      <c r="CY75" s="463"/>
      <c r="CZ75" s="463"/>
      <c r="DA75" s="463"/>
      <c r="DB75" s="463"/>
      <c r="DC75" s="463"/>
      <c r="DD75" s="464"/>
      <c r="DE75" s="464"/>
      <c r="DF75" s="464"/>
      <c r="DG75" s="464"/>
      <c r="DH75" s="464"/>
      <c r="DI75" s="464"/>
      <c r="DJ75" s="464"/>
      <c r="DK75" s="463"/>
      <c r="DL75" s="655"/>
      <c r="DM75" s="782"/>
      <c r="DN75" s="655"/>
      <c r="DO75" s="820"/>
      <c r="DP75" s="655"/>
      <c r="DQ75" s="1050"/>
      <c r="DR75" s="655"/>
      <c r="DS75" s="782"/>
      <c r="DT75" s="655"/>
      <c r="DU75" s="782"/>
      <c r="DV75" s="465"/>
      <c r="DW75" s="745"/>
      <c r="DX75" s="655"/>
      <c r="DY75" s="954"/>
      <c r="DZ75" s="655"/>
      <c r="EA75" s="782"/>
      <c r="EB75" s="465"/>
      <c r="EC75" s="745"/>
      <c r="ED75" s="463"/>
      <c r="EE75" s="944"/>
      <c r="EF75" s="655"/>
      <c r="EG75" s="461">
        <f t="shared" ref="EG75" si="724">U75-DN75</f>
        <v>3196578</v>
      </c>
      <c r="EH75" s="257">
        <f t="shared" ref="EH75" si="725">V75-DM75</f>
        <v>3580167.3600000003</v>
      </c>
      <c r="EI75" s="460">
        <f t="shared" ref="EI75" si="726">AA75-DP75</f>
        <v>2131052</v>
      </c>
      <c r="EJ75" s="538">
        <f t="shared" ref="EJ75" si="727">AB75-DO75</f>
        <v>2386778.2400000002</v>
      </c>
      <c r="EK75" s="677">
        <f t="shared" ref="EK75" si="728">AG75-DR75</f>
        <v>0</v>
      </c>
      <c r="EL75" s="257">
        <f t="shared" ref="EL75" si="729">AH75-DQ75</f>
        <v>0</v>
      </c>
      <c r="EM75" s="649">
        <f t="shared" ref="EM75" si="730">AM75-DT75</f>
        <v>0</v>
      </c>
      <c r="EN75" s="538">
        <f t="shared" ref="EN75" si="731">AN75-DS75</f>
        <v>0</v>
      </c>
      <c r="EO75" s="677">
        <f t="shared" ref="EO75" si="732">AS75-DV75</f>
        <v>1065526</v>
      </c>
      <c r="EP75" s="257">
        <f t="shared" ref="EP75" si="733">AT75-DU75</f>
        <v>1193389.1200000001</v>
      </c>
      <c r="EQ75" s="649">
        <f t="shared" ref="EQ75" si="734">AY75-DX75</f>
        <v>0</v>
      </c>
      <c r="ER75" s="538">
        <f t="shared" ref="ER75" si="735">AZ75-DW75</f>
        <v>0</v>
      </c>
      <c r="ES75" s="677">
        <f t="shared" ref="ES75" si="736">BE75-DZ75</f>
        <v>0</v>
      </c>
      <c r="ET75" s="538">
        <f t="shared" ref="ET75" si="737">BF75-DY75</f>
        <v>0</v>
      </c>
      <c r="EU75" s="462">
        <f t="shared" ref="EU75" si="738">BK75-EB75</f>
        <v>0</v>
      </c>
      <c r="EV75" s="263">
        <f t="shared" ref="EV75" si="739">BL75-EA75</f>
        <v>0</v>
      </c>
      <c r="EW75" s="462">
        <f t="shared" ref="EW75" si="740">BM75-ED75</f>
        <v>0</v>
      </c>
      <c r="EX75" s="263">
        <f t="shared" ref="EX75" si="741">BN75-EC75</f>
        <v>0</v>
      </c>
      <c r="EY75" s="472">
        <f t="shared" ref="EY75" si="742">BV75-EF75</f>
        <v>6393156</v>
      </c>
      <c r="EZ75" s="263">
        <f t="shared" ref="EZ75" si="743">BW75-EE75</f>
        <v>7160334.7200000007</v>
      </c>
      <c r="FA75" s="313">
        <v>42807</v>
      </c>
      <c r="FB75" s="183" t="s">
        <v>421</v>
      </c>
    </row>
    <row r="76" spans="1:158" s="183" customFormat="1" ht="18" hidden="1" customHeight="1" outlineLevel="1" x14ac:dyDescent="0.2">
      <c r="A76" s="188" t="s">
        <v>236</v>
      </c>
      <c r="B76" s="76" t="s">
        <v>21</v>
      </c>
      <c r="C76" s="77" t="s">
        <v>86</v>
      </c>
      <c r="D76" s="77" t="s">
        <v>87</v>
      </c>
      <c r="E76" s="76" t="s">
        <v>98</v>
      </c>
      <c r="F76" s="76"/>
      <c r="G76" s="76" t="s">
        <v>41</v>
      </c>
      <c r="H76" s="189">
        <v>0.3</v>
      </c>
      <c r="I76" s="76" t="s">
        <v>969</v>
      </c>
      <c r="J76" s="80" t="s">
        <v>45</v>
      </c>
      <c r="K76" s="81" t="s">
        <v>152</v>
      </c>
      <c r="L76" s="76" t="s">
        <v>46</v>
      </c>
      <c r="M76" s="10" t="s">
        <v>79</v>
      </c>
      <c r="N76" s="82"/>
      <c r="O76" s="82"/>
      <c r="P76" s="82"/>
      <c r="Q76" s="245"/>
      <c r="R76" s="260">
        <v>1</v>
      </c>
      <c r="S76" s="260">
        <v>1554211.607142857</v>
      </c>
      <c r="T76" s="260">
        <v>1740717</v>
      </c>
      <c r="U76" s="260">
        <v>0</v>
      </c>
      <c r="V76" s="261">
        <v>0</v>
      </c>
      <c r="W76" s="261">
        <f t="shared" si="78"/>
        <v>0</v>
      </c>
      <c r="X76" s="399"/>
      <c r="Y76" s="399">
        <v>1554211.607142857</v>
      </c>
      <c r="Z76" s="399">
        <v>1740717</v>
      </c>
      <c r="AA76" s="399">
        <v>0</v>
      </c>
      <c r="AB76" s="399">
        <v>0</v>
      </c>
      <c r="AC76" s="399">
        <f t="shared" si="79"/>
        <v>0</v>
      </c>
      <c r="AD76" s="260">
        <v>1</v>
      </c>
      <c r="AE76" s="260">
        <v>1554211.607142857</v>
      </c>
      <c r="AF76" s="260">
        <v>1740717</v>
      </c>
      <c r="AG76" s="260">
        <v>0</v>
      </c>
      <c r="AH76" s="260">
        <v>0</v>
      </c>
      <c r="AI76" s="260">
        <f t="shared" si="116"/>
        <v>0</v>
      </c>
      <c r="AJ76" s="260"/>
      <c r="AK76" s="260">
        <v>1554211.607142857</v>
      </c>
      <c r="AL76" s="260">
        <v>1740717</v>
      </c>
      <c r="AM76" s="260">
        <f t="shared" ref="AM76:AM125" si="744">AJ76*AK76</f>
        <v>0</v>
      </c>
      <c r="AN76" s="260">
        <f t="shared" ref="AN76:AN125" si="745">AJ76*AL76</f>
        <v>0</v>
      </c>
      <c r="AO76" s="396">
        <f t="shared" si="12"/>
        <v>0</v>
      </c>
      <c r="AP76" s="260">
        <v>1</v>
      </c>
      <c r="AQ76" s="260">
        <v>1554211.607142857</v>
      </c>
      <c r="AR76" s="260">
        <v>1740717</v>
      </c>
      <c r="AS76" s="260">
        <v>0</v>
      </c>
      <c r="AT76" s="260">
        <v>0</v>
      </c>
      <c r="AU76" s="260">
        <f t="shared" si="81"/>
        <v>0</v>
      </c>
      <c r="AV76" s="404"/>
      <c r="AW76" s="404"/>
      <c r="AX76" s="404"/>
      <c r="AY76" s="404">
        <v>0</v>
      </c>
      <c r="AZ76" s="404">
        <v>0</v>
      </c>
      <c r="BA76" s="404">
        <f t="shared" si="117"/>
        <v>0</v>
      </c>
      <c r="BB76" s="404"/>
      <c r="BC76" s="404"/>
      <c r="BD76" s="404"/>
      <c r="BE76" s="404">
        <v>0</v>
      </c>
      <c r="BF76" s="404">
        <v>0</v>
      </c>
      <c r="BG76" s="404">
        <f t="shared" si="83"/>
        <v>0</v>
      </c>
      <c r="BH76" s="404"/>
      <c r="BI76" s="404"/>
      <c r="BJ76" s="404"/>
      <c r="BK76" s="404">
        <v>0</v>
      </c>
      <c r="BL76" s="404">
        <v>0</v>
      </c>
      <c r="BM76" s="404">
        <f t="shared" si="84"/>
        <v>0</v>
      </c>
      <c r="BN76" s="404"/>
      <c r="BO76" s="404"/>
      <c r="BP76" s="404"/>
      <c r="BQ76" s="404">
        <v>0</v>
      </c>
      <c r="BR76" s="404">
        <v>0</v>
      </c>
      <c r="BS76" s="404">
        <f t="shared" si="85"/>
        <v>0</v>
      </c>
      <c r="BT76" s="260">
        <v>1554211.607142857</v>
      </c>
      <c r="BU76" s="260">
        <v>1740717</v>
      </c>
      <c r="BV76" s="260">
        <v>0</v>
      </c>
      <c r="BW76" s="1435">
        <v>0</v>
      </c>
      <c r="BX76" s="190" t="s">
        <v>48</v>
      </c>
      <c r="BY76" s="64">
        <v>2013</v>
      </c>
      <c r="BZ76" s="325" t="s">
        <v>1103</v>
      </c>
      <c r="CA76" s="529">
        <f t="shared" si="86"/>
        <v>0</v>
      </c>
      <c r="CB76" s="154">
        <v>4662634.8214285709</v>
      </c>
      <c r="CC76" s="82">
        <v>5222151</v>
      </c>
      <c r="CD76" s="191"/>
      <c r="CE76" s="26">
        <f t="shared" si="87"/>
        <v>-4662634.8214285709</v>
      </c>
      <c r="CF76" s="27">
        <f t="shared" si="88"/>
        <v>-5222151</v>
      </c>
      <c r="CG76" s="738">
        <f t="shared" si="89"/>
        <v>-5222151</v>
      </c>
      <c r="CH76" s="164"/>
      <c r="CI76" s="165"/>
      <c r="CJ76" s="192" t="s">
        <v>41</v>
      </c>
      <c r="CK76" s="175" t="s">
        <v>373</v>
      </c>
      <c r="CL76" s="175" t="s">
        <v>2690</v>
      </c>
      <c r="CM76" s="178" t="s">
        <v>2702</v>
      </c>
      <c r="CN76" s="175" t="s">
        <v>374</v>
      </c>
      <c r="CO76" s="77" t="s">
        <v>87</v>
      </c>
      <c r="CP76" s="76" t="s">
        <v>98</v>
      </c>
      <c r="CQ76" s="175" t="s">
        <v>79</v>
      </c>
      <c r="CR76" s="463">
        <v>1</v>
      </c>
      <c r="CS76" s="463"/>
      <c r="CT76" s="463">
        <v>1</v>
      </c>
      <c r="CU76" s="463"/>
      <c r="CV76" s="463">
        <v>0</v>
      </c>
      <c r="CW76" s="463"/>
      <c r="CX76" s="463"/>
      <c r="CY76" s="463"/>
      <c r="CZ76" s="463">
        <f t="shared" si="505"/>
        <v>2</v>
      </c>
      <c r="DA76" s="463">
        <v>1612800</v>
      </c>
      <c r="DB76" s="463">
        <f t="shared" si="617"/>
        <v>1612800</v>
      </c>
      <c r="DC76" s="464"/>
      <c r="DD76" s="464">
        <f t="shared" si="167"/>
        <v>1612800</v>
      </c>
      <c r="DE76" s="464"/>
      <c r="DF76" s="464">
        <f>CV76*DA76</f>
        <v>0</v>
      </c>
      <c r="DG76" s="464"/>
      <c r="DH76" s="464"/>
      <c r="DI76" s="464"/>
      <c r="DJ76" s="464"/>
      <c r="DK76" s="463">
        <f t="shared" si="618"/>
        <v>3225600</v>
      </c>
      <c r="DL76" s="655"/>
      <c r="DM76" s="782">
        <f t="shared" si="619"/>
        <v>1612800</v>
      </c>
      <c r="DN76" s="655">
        <f t="shared" si="620"/>
        <v>1439999.9999999998</v>
      </c>
      <c r="DO76" s="820"/>
      <c r="DP76" s="655"/>
      <c r="DQ76" s="1050">
        <f t="shared" si="169"/>
        <v>1612800</v>
      </c>
      <c r="DR76" s="655">
        <f t="shared" si="170"/>
        <v>1439999.9999999998</v>
      </c>
      <c r="DS76" s="782">
        <f t="shared" ref="DS76" si="746">DE76</f>
        <v>0</v>
      </c>
      <c r="DT76" s="655">
        <f t="shared" ref="DT76" si="747">DE76/1.12</f>
        <v>0</v>
      </c>
      <c r="DU76" s="782">
        <f t="shared" si="650"/>
        <v>0</v>
      </c>
      <c r="DV76" s="465">
        <f t="shared" si="651"/>
        <v>0</v>
      </c>
      <c r="DW76" s="745"/>
      <c r="DX76" s="655"/>
      <c r="DY76" s="954"/>
      <c r="DZ76" s="655"/>
      <c r="EA76" s="782">
        <f t="shared" ref="EA76:EA86" si="748">DI76</f>
        <v>0</v>
      </c>
      <c r="EB76" s="465">
        <f t="shared" si="94"/>
        <v>0</v>
      </c>
      <c r="EC76" s="745"/>
      <c r="ED76" s="463"/>
      <c r="EE76" s="944">
        <f>DK76</f>
        <v>3225600</v>
      </c>
      <c r="EF76" s="655">
        <f t="shared" si="626"/>
        <v>2879999.9999999995</v>
      </c>
      <c r="EG76" s="461">
        <f t="shared" si="627"/>
        <v>-1439999.9999999998</v>
      </c>
      <c r="EH76" s="257">
        <f t="shared" si="628"/>
        <v>-1612800</v>
      </c>
      <c r="EI76" s="460">
        <f t="shared" si="629"/>
        <v>0</v>
      </c>
      <c r="EJ76" s="538">
        <f t="shared" si="630"/>
        <v>0</v>
      </c>
      <c r="EK76" s="677">
        <f t="shared" si="631"/>
        <v>-1439999.9999999998</v>
      </c>
      <c r="EL76" s="257">
        <f t="shared" si="632"/>
        <v>-1612800</v>
      </c>
      <c r="EM76" s="649">
        <f t="shared" si="633"/>
        <v>0</v>
      </c>
      <c r="EN76" s="538">
        <f t="shared" si="634"/>
        <v>0</v>
      </c>
      <c r="EO76" s="677">
        <f t="shared" si="635"/>
        <v>0</v>
      </c>
      <c r="EP76" s="257">
        <f t="shared" si="636"/>
        <v>0</v>
      </c>
      <c r="EQ76" s="649">
        <f t="shared" si="637"/>
        <v>0</v>
      </c>
      <c r="ER76" s="538">
        <f t="shared" si="638"/>
        <v>0</v>
      </c>
      <c r="ES76" s="677">
        <f t="shared" si="639"/>
        <v>0</v>
      </c>
      <c r="ET76" s="538">
        <f t="shared" si="640"/>
        <v>0</v>
      </c>
      <c r="EU76" s="462">
        <f t="shared" si="641"/>
        <v>0</v>
      </c>
      <c r="EV76" s="263">
        <f t="shared" si="642"/>
        <v>0</v>
      </c>
      <c r="EW76" s="462">
        <f t="shared" si="643"/>
        <v>0</v>
      </c>
      <c r="EX76" s="263">
        <f t="shared" si="644"/>
        <v>0</v>
      </c>
      <c r="EY76" s="472">
        <f t="shared" si="645"/>
        <v>-2879999.9999999995</v>
      </c>
      <c r="EZ76" s="263">
        <f t="shared" si="646"/>
        <v>-3225600</v>
      </c>
      <c r="FA76" s="313"/>
    </row>
    <row r="77" spans="1:158" s="183" customFormat="1" ht="18" hidden="1" customHeight="1" outlineLevel="1" x14ac:dyDescent="0.2">
      <c r="A77" s="188" t="s">
        <v>678</v>
      </c>
      <c r="B77" s="76" t="s">
        <v>21</v>
      </c>
      <c r="C77" s="77" t="s">
        <v>86</v>
      </c>
      <c r="D77" s="77" t="s">
        <v>667</v>
      </c>
      <c r="E77" s="76" t="s">
        <v>668</v>
      </c>
      <c r="F77" s="76" t="s">
        <v>98</v>
      </c>
      <c r="G77" s="76" t="s">
        <v>41</v>
      </c>
      <c r="H77" s="189">
        <v>0.3</v>
      </c>
      <c r="I77" s="76" t="s">
        <v>969</v>
      </c>
      <c r="J77" s="80" t="s">
        <v>496</v>
      </c>
      <c r="K77" s="81" t="s">
        <v>152</v>
      </c>
      <c r="L77" s="76" t="s">
        <v>46</v>
      </c>
      <c r="M77" s="10" t="s">
        <v>79</v>
      </c>
      <c r="N77" s="82"/>
      <c r="O77" s="82"/>
      <c r="P77" s="82"/>
      <c r="Q77" s="245"/>
      <c r="R77" s="260">
        <v>1</v>
      </c>
      <c r="S77" s="260">
        <v>1554211.607142857</v>
      </c>
      <c r="T77" s="260">
        <v>1740717</v>
      </c>
      <c r="U77" s="260">
        <v>0</v>
      </c>
      <c r="V77" s="261">
        <v>0</v>
      </c>
      <c r="W77" s="261">
        <f t="shared" si="78"/>
        <v>0</v>
      </c>
      <c r="X77" s="399"/>
      <c r="Y77" s="399">
        <v>1554211.607142857</v>
      </c>
      <c r="Z77" s="399">
        <v>1740717</v>
      </c>
      <c r="AA77" s="399">
        <v>0</v>
      </c>
      <c r="AB77" s="399">
        <v>0</v>
      </c>
      <c r="AC77" s="399">
        <f t="shared" si="79"/>
        <v>0</v>
      </c>
      <c r="AD77" s="260">
        <v>1</v>
      </c>
      <c r="AE77" s="260">
        <v>1554211.607142857</v>
      </c>
      <c r="AF77" s="260">
        <v>1740717</v>
      </c>
      <c r="AG77" s="260">
        <v>0</v>
      </c>
      <c r="AH77" s="260">
        <v>0</v>
      </c>
      <c r="AI77" s="260">
        <f t="shared" si="116"/>
        <v>0</v>
      </c>
      <c r="AJ77" s="260"/>
      <c r="AK77" s="260">
        <v>1554211.607142857</v>
      </c>
      <c r="AL77" s="260">
        <v>1740717</v>
      </c>
      <c r="AM77" s="260">
        <f t="shared" si="744"/>
        <v>0</v>
      </c>
      <c r="AN77" s="260">
        <f t="shared" si="745"/>
        <v>0</v>
      </c>
      <c r="AO77" s="396">
        <f t="shared" si="12"/>
        <v>0</v>
      </c>
      <c r="AP77" s="260">
        <v>1</v>
      </c>
      <c r="AQ77" s="260">
        <v>1554211.607142857</v>
      </c>
      <c r="AR77" s="260">
        <v>1740717</v>
      </c>
      <c r="AS77" s="260">
        <v>0</v>
      </c>
      <c r="AT77" s="260">
        <f t="shared" si="175"/>
        <v>0</v>
      </c>
      <c r="AU77" s="260">
        <f t="shared" si="81"/>
        <v>0</v>
      </c>
      <c r="AV77" s="404"/>
      <c r="AW77" s="404"/>
      <c r="AX77" s="404"/>
      <c r="AY77" s="404">
        <v>0</v>
      </c>
      <c r="AZ77" s="404">
        <v>0</v>
      </c>
      <c r="BA77" s="404">
        <f t="shared" si="117"/>
        <v>0</v>
      </c>
      <c r="BB77" s="404"/>
      <c r="BC77" s="404"/>
      <c r="BD77" s="404"/>
      <c r="BE77" s="404">
        <v>0</v>
      </c>
      <c r="BF77" s="404">
        <v>0</v>
      </c>
      <c r="BG77" s="404">
        <f t="shared" si="83"/>
        <v>0</v>
      </c>
      <c r="BH77" s="404"/>
      <c r="BI77" s="404"/>
      <c r="BJ77" s="404"/>
      <c r="BK77" s="404">
        <v>0</v>
      </c>
      <c r="BL77" s="404">
        <v>0</v>
      </c>
      <c r="BM77" s="404">
        <f t="shared" si="84"/>
        <v>0</v>
      </c>
      <c r="BN77" s="404"/>
      <c r="BO77" s="404"/>
      <c r="BP77" s="404"/>
      <c r="BQ77" s="404">
        <v>0</v>
      </c>
      <c r="BR77" s="404">
        <v>0</v>
      </c>
      <c r="BS77" s="404">
        <f t="shared" si="85"/>
        <v>0</v>
      </c>
      <c r="BT77" s="260">
        <v>1554211.607142857</v>
      </c>
      <c r="BU77" s="260">
        <v>1740717</v>
      </c>
      <c r="BV77" s="260">
        <v>0</v>
      </c>
      <c r="BW77" s="1435">
        <f t="shared" si="674"/>
        <v>0</v>
      </c>
      <c r="BX77" s="190" t="s">
        <v>48</v>
      </c>
      <c r="BY77" s="64">
        <v>2013</v>
      </c>
      <c r="BZ77" s="325" t="s">
        <v>1107</v>
      </c>
      <c r="CA77" s="529">
        <f t="shared" si="86"/>
        <v>0</v>
      </c>
      <c r="CB77" s="154"/>
      <c r="CC77" s="82"/>
      <c r="CD77" s="191"/>
      <c r="CE77" s="26">
        <f t="shared" si="87"/>
        <v>0</v>
      </c>
      <c r="CF77" s="27">
        <f t="shared" si="88"/>
        <v>0</v>
      </c>
      <c r="CG77" s="738">
        <f t="shared" si="89"/>
        <v>0</v>
      </c>
      <c r="CH77" s="164" t="s">
        <v>805</v>
      </c>
      <c r="CI77" s="165"/>
      <c r="CJ77" s="192"/>
      <c r="CK77" s="175"/>
      <c r="CL77" s="175"/>
      <c r="CM77" s="178"/>
      <c r="CN77" s="175"/>
      <c r="CO77" s="77"/>
      <c r="CP77" s="76"/>
      <c r="CQ77" s="175"/>
      <c r="CR77" s="463"/>
      <c r="CS77" s="463"/>
      <c r="CT77" s="463"/>
      <c r="CU77" s="463"/>
      <c r="CV77" s="463"/>
      <c r="CW77" s="463"/>
      <c r="CX77" s="463"/>
      <c r="CY77" s="463"/>
      <c r="CZ77" s="463"/>
      <c r="DA77" s="463"/>
      <c r="DB77" s="463"/>
      <c r="DC77" s="463"/>
      <c r="DD77" s="464"/>
      <c r="DE77" s="464"/>
      <c r="DF77" s="464"/>
      <c r="DG77" s="464"/>
      <c r="DH77" s="464"/>
      <c r="DI77" s="464"/>
      <c r="DJ77" s="464"/>
      <c r="DK77" s="463"/>
      <c r="DL77" s="655"/>
      <c r="DM77" s="782"/>
      <c r="DN77" s="655"/>
      <c r="DO77" s="821"/>
      <c r="DP77" s="655"/>
      <c r="DQ77" s="1050"/>
      <c r="DR77" s="655"/>
      <c r="DS77" s="782"/>
      <c r="DT77" s="655"/>
      <c r="DU77" s="782"/>
      <c r="DV77" s="465"/>
      <c r="DW77" s="745"/>
      <c r="DX77" s="655"/>
      <c r="DY77" s="954"/>
      <c r="DZ77" s="655"/>
      <c r="EA77" s="782">
        <f t="shared" si="748"/>
        <v>0</v>
      </c>
      <c r="EB77" s="465">
        <f t="shared" si="94"/>
        <v>0</v>
      </c>
      <c r="EC77" s="745"/>
      <c r="ED77" s="463"/>
      <c r="EE77" s="944"/>
      <c r="EF77" s="655"/>
      <c r="EG77" s="461">
        <f t="shared" si="627"/>
        <v>0</v>
      </c>
      <c r="EH77" s="257">
        <f t="shared" si="628"/>
        <v>0</v>
      </c>
      <c r="EI77" s="460">
        <f t="shared" si="629"/>
        <v>0</v>
      </c>
      <c r="EJ77" s="538">
        <f t="shared" si="630"/>
        <v>0</v>
      </c>
      <c r="EK77" s="677">
        <f t="shared" si="631"/>
        <v>0</v>
      </c>
      <c r="EL77" s="257">
        <f t="shared" si="632"/>
        <v>0</v>
      </c>
      <c r="EM77" s="649">
        <f t="shared" si="633"/>
        <v>0</v>
      </c>
      <c r="EN77" s="538">
        <f t="shared" si="634"/>
        <v>0</v>
      </c>
      <c r="EO77" s="677">
        <f t="shared" si="635"/>
        <v>0</v>
      </c>
      <c r="EP77" s="257">
        <f t="shared" si="636"/>
        <v>0</v>
      </c>
      <c r="EQ77" s="649">
        <f t="shared" si="637"/>
        <v>0</v>
      </c>
      <c r="ER77" s="538">
        <f t="shared" si="638"/>
        <v>0</v>
      </c>
      <c r="ES77" s="677">
        <f t="shared" si="639"/>
        <v>0</v>
      </c>
      <c r="ET77" s="538">
        <f t="shared" si="640"/>
        <v>0</v>
      </c>
      <c r="EU77" s="462">
        <f t="shared" si="641"/>
        <v>0</v>
      </c>
      <c r="EV77" s="263">
        <f t="shared" si="642"/>
        <v>0</v>
      </c>
      <c r="EW77" s="462">
        <f t="shared" si="643"/>
        <v>0</v>
      </c>
      <c r="EX77" s="263">
        <f t="shared" si="644"/>
        <v>0</v>
      </c>
      <c r="EY77" s="472">
        <f t="shared" si="645"/>
        <v>0</v>
      </c>
      <c r="EZ77" s="263">
        <f t="shared" si="646"/>
        <v>0</v>
      </c>
      <c r="FA77" s="313"/>
    </row>
    <row r="78" spans="1:158" s="183" customFormat="1" ht="18" hidden="1" customHeight="1" outlineLevel="1" x14ac:dyDescent="0.2">
      <c r="A78" s="188" t="s">
        <v>898</v>
      </c>
      <c r="B78" s="76" t="s">
        <v>21</v>
      </c>
      <c r="C78" s="77" t="s">
        <v>86</v>
      </c>
      <c r="D78" s="77" t="s">
        <v>667</v>
      </c>
      <c r="E78" s="76" t="s">
        <v>668</v>
      </c>
      <c r="F78" s="76" t="s">
        <v>98</v>
      </c>
      <c r="G78" s="76" t="s">
        <v>41</v>
      </c>
      <c r="H78" s="189">
        <v>0.3</v>
      </c>
      <c r="I78" s="76" t="s">
        <v>969</v>
      </c>
      <c r="J78" s="80" t="s">
        <v>496</v>
      </c>
      <c r="K78" s="81" t="s">
        <v>152</v>
      </c>
      <c r="L78" s="76" t="s">
        <v>46</v>
      </c>
      <c r="M78" s="10" t="s">
        <v>79</v>
      </c>
      <c r="N78" s="82"/>
      <c r="O78" s="82"/>
      <c r="P78" s="82"/>
      <c r="Q78" s="245"/>
      <c r="R78" s="260">
        <v>1</v>
      </c>
      <c r="S78" s="260">
        <v>1439999.9999999998</v>
      </c>
      <c r="T78" s="260">
        <v>1612800</v>
      </c>
      <c r="U78" s="260">
        <v>0</v>
      </c>
      <c r="V78" s="261">
        <v>0</v>
      </c>
      <c r="W78" s="261">
        <f t="shared" si="78"/>
        <v>0</v>
      </c>
      <c r="X78" s="399"/>
      <c r="Y78" s="399">
        <v>1439999.9999999998</v>
      </c>
      <c r="Z78" s="399">
        <v>1612800</v>
      </c>
      <c r="AA78" s="399">
        <f t="shared" ref="AA78" si="749">X78*Y78</f>
        <v>0</v>
      </c>
      <c r="AB78" s="399">
        <f t="shared" ref="AB78" si="750">X78*Z78</f>
        <v>0</v>
      </c>
      <c r="AC78" s="399">
        <f t="shared" si="79"/>
        <v>0</v>
      </c>
      <c r="AD78" s="260">
        <v>1</v>
      </c>
      <c r="AE78" s="260">
        <v>1439999.9999999998</v>
      </c>
      <c r="AF78" s="260">
        <v>1612800</v>
      </c>
      <c r="AG78" s="260">
        <v>0</v>
      </c>
      <c r="AH78" s="260">
        <v>0</v>
      </c>
      <c r="AI78" s="260">
        <f t="shared" si="116"/>
        <v>0</v>
      </c>
      <c r="AJ78" s="260"/>
      <c r="AK78" s="260">
        <v>1439999.9999999998</v>
      </c>
      <c r="AL78" s="260">
        <v>1612800</v>
      </c>
      <c r="AM78" s="260">
        <f t="shared" si="744"/>
        <v>0</v>
      </c>
      <c r="AN78" s="260">
        <f t="shared" si="745"/>
        <v>0</v>
      </c>
      <c r="AO78" s="396">
        <f t="shared" si="12"/>
        <v>0</v>
      </c>
      <c r="AP78" s="260">
        <v>1</v>
      </c>
      <c r="AQ78" s="260">
        <v>1439999.9999999998</v>
      </c>
      <c r="AR78" s="260">
        <v>1612800</v>
      </c>
      <c r="AS78" s="260">
        <v>0</v>
      </c>
      <c r="AT78" s="260">
        <f t="shared" si="175"/>
        <v>0</v>
      </c>
      <c r="AU78" s="260">
        <f t="shared" si="81"/>
        <v>0</v>
      </c>
      <c r="AV78" s="404"/>
      <c r="AW78" s="404"/>
      <c r="AX78" s="404"/>
      <c r="AY78" s="404">
        <v>0</v>
      </c>
      <c r="AZ78" s="404">
        <v>0</v>
      </c>
      <c r="BA78" s="404">
        <f t="shared" si="117"/>
        <v>0</v>
      </c>
      <c r="BB78" s="404"/>
      <c r="BC78" s="404"/>
      <c r="BD78" s="404"/>
      <c r="BE78" s="404">
        <v>0</v>
      </c>
      <c r="BF78" s="404">
        <v>0</v>
      </c>
      <c r="BG78" s="404">
        <f t="shared" si="83"/>
        <v>0</v>
      </c>
      <c r="BH78" s="404"/>
      <c r="BI78" s="404"/>
      <c r="BJ78" s="404"/>
      <c r="BK78" s="404">
        <v>0</v>
      </c>
      <c r="BL78" s="404">
        <v>0</v>
      </c>
      <c r="BM78" s="404">
        <f t="shared" si="84"/>
        <v>0</v>
      </c>
      <c r="BN78" s="404"/>
      <c r="BO78" s="404"/>
      <c r="BP78" s="404"/>
      <c r="BQ78" s="404">
        <v>0</v>
      </c>
      <c r="BR78" s="404">
        <v>0</v>
      </c>
      <c r="BS78" s="404">
        <f t="shared" si="85"/>
        <v>0</v>
      </c>
      <c r="BT78" s="260">
        <v>1439999.9999999998</v>
      </c>
      <c r="BU78" s="260">
        <v>1612800</v>
      </c>
      <c r="BV78" s="256">
        <v>0</v>
      </c>
      <c r="BW78" s="1435">
        <f t="shared" si="674"/>
        <v>0</v>
      </c>
      <c r="BX78" s="190" t="s">
        <v>48</v>
      </c>
      <c r="BY78" s="64">
        <v>2013</v>
      </c>
      <c r="BZ78" s="325" t="s">
        <v>1100</v>
      </c>
      <c r="CA78" s="529">
        <f t="shared" si="86"/>
        <v>0</v>
      </c>
      <c r="CB78" s="154"/>
      <c r="CC78" s="82"/>
      <c r="CD78" s="191"/>
      <c r="CE78" s="26">
        <f t="shared" si="87"/>
        <v>0</v>
      </c>
      <c r="CF78" s="27">
        <f t="shared" si="88"/>
        <v>0</v>
      </c>
      <c r="CG78" s="738">
        <f t="shared" si="89"/>
        <v>0</v>
      </c>
      <c r="CH78" s="164" t="s">
        <v>955</v>
      </c>
      <c r="CI78" s="165"/>
      <c r="CJ78" s="192"/>
      <c r="CK78" s="175"/>
      <c r="CL78" s="175"/>
      <c r="CM78" s="178"/>
      <c r="CN78" s="175"/>
      <c r="CO78" s="77"/>
      <c r="CP78" s="76"/>
      <c r="CQ78" s="175"/>
      <c r="CR78" s="463"/>
      <c r="CS78" s="463"/>
      <c r="CT78" s="463"/>
      <c r="CU78" s="463"/>
      <c r="CV78" s="463"/>
      <c r="CW78" s="463"/>
      <c r="CX78" s="463"/>
      <c r="CY78" s="463"/>
      <c r="CZ78" s="463"/>
      <c r="DA78" s="463"/>
      <c r="DB78" s="463"/>
      <c r="DC78" s="463"/>
      <c r="DD78" s="464"/>
      <c r="DE78" s="464"/>
      <c r="DF78" s="464"/>
      <c r="DG78" s="464"/>
      <c r="DH78" s="464"/>
      <c r="DI78" s="464"/>
      <c r="DJ78" s="464"/>
      <c r="DK78" s="463"/>
      <c r="DL78" s="655"/>
      <c r="DM78" s="782"/>
      <c r="DN78" s="655"/>
      <c r="DO78" s="821"/>
      <c r="DP78" s="655"/>
      <c r="DQ78" s="1050"/>
      <c r="DR78" s="655"/>
      <c r="DS78" s="782"/>
      <c r="DT78" s="655"/>
      <c r="DU78" s="782"/>
      <c r="DV78" s="465"/>
      <c r="DW78" s="745"/>
      <c r="DX78" s="655"/>
      <c r="DY78" s="954"/>
      <c r="DZ78" s="655"/>
      <c r="EA78" s="782">
        <f t="shared" si="748"/>
        <v>0</v>
      </c>
      <c r="EB78" s="465">
        <f t="shared" si="94"/>
        <v>0</v>
      </c>
      <c r="EC78" s="745"/>
      <c r="ED78" s="463"/>
      <c r="EE78" s="944"/>
      <c r="EF78" s="655"/>
      <c r="EG78" s="461">
        <f t="shared" si="627"/>
        <v>0</v>
      </c>
      <c r="EH78" s="257">
        <f t="shared" si="628"/>
        <v>0</v>
      </c>
      <c r="EI78" s="460">
        <f t="shared" si="629"/>
        <v>0</v>
      </c>
      <c r="EJ78" s="538">
        <f t="shared" si="630"/>
        <v>0</v>
      </c>
      <c r="EK78" s="677">
        <f t="shared" si="631"/>
        <v>0</v>
      </c>
      <c r="EL78" s="257">
        <f t="shared" si="632"/>
        <v>0</v>
      </c>
      <c r="EM78" s="649">
        <f t="shared" si="633"/>
        <v>0</v>
      </c>
      <c r="EN78" s="538">
        <f t="shared" si="634"/>
        <v>0</v>
      </c>
      <c r="EO78" s="677">
        <f t="shared" si="635"/>
        <v>0</v>
      </c>
      <c r="EP78" s="257">
        <f t="shared" si="636"/>
        <v>0</v>
      </c>
      <c r="EQ78" s="649">
        <f t="shared" si="637"/>
        <v>0</v>
      </c>
      <c r="ER78" s="538">
        <f t="shared" si="638"/>
        <v>0</v>
      </c>
      <c r="ES78" s="677">
        <f t="shared" si="639"/>
        <v>0</v>
      </c>
      <c r="ET78" s="538">
        <f t="shared" si="640"/>
        <v>0</v>
      </c>
      <c r="EU78" s="462">
        <f t="shared" si="641"/>
        <v>0</v>
      </c>
      <c r="EV78" s="263">
        <f t="shared" si="642"/>
        <v>0</v>
      </c>
      <c r="EW78" s="462">
        <f t="shared" si="643"/>
        <v>0</v>
      </c>
      <c r="EX78" s="263">
        <f t="shared" si="644"/>
        <v>0</v>
      </c>
      <c r="EY78" s="472">
        <f t="shared" si="645"/>
        <v>0</v>
      </c>
      <c r="EZ78" s="263">
        <f t="shared" si="646"/>
        <v>0</v>
      </c>
      <c r="FA78" s="313">
        <v>41603</v>
      </c>
      <c r="FB78" s="183" t="s">
        <v>421</v>
      </c>
    </row>
    <row r="79" spans="1:158" s="183" customFormat="1" ht="18" hidden="1" customHeight="1" outlineLevel="1" x14ac:dyDescent="0.2">
      <c r="A79" s="188" t="s">
        <v>2715</v>
      </c>
      <c r="B79" s="76" t="s">
        <v>21</v>
      </c>
      <c r="C79" s="77" t="s">
        <v>86</v>
      </c>
      <c r="D79" s="77" t="s">
        <v>667</v>
      </c>
      <c r="E79" s="76" t="s">
        <v>668</v>
      </c>
      <c r="F79" s="76" t="s">
        <v>98</v>
      </c>
      <c r="G79" s="76" t="s">
        <v>41</v>
      </c>
      <c r="H79" s="189">
        <v>0.3</v>
      </c>
      <c r="I79" s="76" t="s">
        <v>969</v>
      </c>
      <c r="J79" s="80" t="s">
        <v>496</v>
      </c>
      <c r="K79" s="81" t="s">
        <v>152</v>
      </c>
      <c r="L79" s="76" t="s">
        <v>46</v>
      </c>
      <c r="M79" s="10" t="s">
        <v>79</v>
      </c>
      <c r="N79" s="82"/>
      <c r="O79" s="82"/>
      <c r="P79" s="82"/>
      <c r="Q79" s="245"/>
      <c r="R79" s="260">
        <v>1</v>
      </c>
      <c r="S79" s="260">
        <v>1439999.9999999998</v>
      </c>
      <c r="T79" s="260">
        <v>1612800</v>
      </c>
      <c r="U79" s="260">
        <f t="shared" ref="U79" si="751">R79*S79</f>
        <v>1439999.9999999998</v>
      </c>
      <c r="V79" s="261">
        <f t="shared" ref="V79" si="752">R79*T79</f>
        <v>1612800</v>
      </c>
      <c r="W79" s="261">
        <f t="shared" ref="W79" si="753">V79*H79</f>
        <v>483840</v>
      </c>
      <c r="X79" s="399"/>
      <c r="Y79" s="399">
        <v>1439999.9999999998</v>
      </c>
      <c r="Z79" s="399">
        <v>1612800</v>
      </c>
      <c r="AA79" s="399">
        <f t="shared" ref="AA79" si="754">X79*Y79</f>
        <v>0</v>
      </c>
      <c r="AB79" s="399">
        <f t="shared" ref="AB79" si="755">X79*Z79</f>
        <v>0</v>
      </c>
      <c r="AC79" s="399">
        <f t="shared" ref="AC79" si="756">AB79*H79</f>
        <v>0</v>
      </c>
      <c r="AD79" s="260">
        <v>1</v>
      </c>
      <c r="AE79" s="260">
        <v>1439999.9999999998</v>
      </c>
      <c r="AF79" s="260">
        <v>1612800</v>
      </c>
      <c r="AG79" s="260">
        <f>AD79*AE79</f>
        <v>1439999.9999999998</v>
      </c>
      <c r="AH79" s="260">
        <f>AD79*AF79</f>
        <v>1612800</v>
      </c>
      <c r="AI79" s="260">
        <f t="shared" ref="AI79" si="757">AH79*H79</f>
        <v>483840</v>
      </c>
      <c r="AJ79" s="260"/>
      <c r="AK79" s="260">
        <v>1439999.9999999998</v>
      </c>
      <c r="AL79" s="260">
        <v>1612800</v>
      </c>
      <c r="AM79" s="260">
        <f t="shared" ref="AM79" si="758">AJ79*AK79</f>
        <v>0</v>
      </c>
      <c r="AN79" s="260">
        <f t="shared" ref="AN79" si="759">AJ79*AL79</f>
        <v>0</v>
      </c>
      <c r="AO79" s="396">
        <f t="shared" ref="AO79" si="760">AN79*H79</f>
        <v>0</v>
      </c>
      <c r="AP79" s="260">
        <v>0</v>
      </c>
      <c r="AQ79" s="260">
        <v>1439999.9999999998</v>
      </c>
      <c r="AR79" s="260">
        <v>1612800</v>
      </c>
      <c r="AS79" s="260">
        <f t="shared" ref="AS79" si="761">AP79*AQ79</f>
        <v>0</v>
      </c>
      <c r="AT79" s="260">
        <f t="shared" ref="AT79" si="762">AS79*1.12</f>
        <v>0</v>
      </c>
      <c r="AU79" s="260">
        <f t="shared" ref="AU79" si="763">AT79*H79</f>
        <v>0</v>
      </c>
      <c r="AV79" s="404"/>
      <c r="AW79" s="404"/>
      <c r="AX79" s="404"/>
      <c r="AY79" s="404">
        <v>0</v>
      </c>
      <c r="AZ79" s="404">
        <v>0</v>
      </c>
      <c r="BA79" s="404">
        <f t="shared" ref="BA79" si="764">AZ79*H79</f>
        <v>0</v>
      </c>
      <c r="BB79" s="404"/>
      <c r="BC79" s="404"/>
      <c r="BD79" s="404"/>
      <c r="BE79" s="404">
        <v>0</v>
      </c>
      <c r="BF79" s="404">
        <v>0</v>
      </c>
      <c r="BG79" s="404">
        <f t="shared" ref="BG79" si="765">BF79*H79</f>
        <v>0</v>
      </c>
      <c r="BH79" s="404"/>
      <c r="BI79" s="404"/>
      <c r="BJ79" s="404"/>
      <c r="BK79" s="404">
        <v>0</v>
      </c>
      <c r="BL79" s="404">
        <v>0</v>
      </c>
      <c r="BM79" s="404">
        <f t="shared" ref="BM79" si="766">BL79*N79</f>
        <v>0</v>
      </c>
      <c r="BN79" s="404"/>
      <c r="BO79" s="404"/>
      <c r="BP79" s="404"/>
      <c r="BQ79" s="404">
        <v>0</v>
      </c>
      <c r="BR79" s="404">
        <v>0</v>
      </c>
      <c r="BS79" s="404">
        <f t="shared" ref="BS79" si="767">BR79*T79</f>
        <v>0</v>
      </c>
      <c r="BT79" s="260">
        <v>1439999.9999999998</v>
      </c>
      <c r="BU79" s="260">
        <v>1612800</v>
      </c>
      <c r="BV79" s="256">
        <f>SUM(N79+O79+P79+Q79+R79+X79+AD79+AJ79+AP79+AV79+BB79+BH79)*BT79</f>
        <v>2879999.9999999995</v>
      </c>
      <c r="BW79" s="260">
        <f t="shared" ref="BW79" si="768">BV79*1.12</f>
        <v>3225600</v>
      </c>
      <c r="BX79" s="190"/>
      <c r="BY79" s="64" t="s">
        <v>2653</v>
      </c>
      <c r="CA79" s="529">
        <f t="shared" ref="CA79" si="769">BW79*H79</f>
        <v>967680</v>
      </c>
      <c r="CB79" s="154"/>
      <c r="CC79" s="82"/>
      <c r="CD79" s="191"/>
      <c r="CE79" s="26">
        <f t="shared" ref="CE79" si="770">BV79-CB79</f>
        <v>2879999.9999999995</v>
      </c>
      <c r="CF79" s="27">
        <f t="shared" ref="CF79" si="771">BW79-CC79</f>
        <v>3225600</v>
      </c>
      <c r="CG79" s="738">
        <f t="shared" ref="CG79" si="772">CA79-CC79</f>
        <v>967680</v>
      </c>
      <c r="CH79" s="164" t="s">
        <v>955</v>
      </c>
      <c r="CI79" s="165"/>
      <c r="CJ79" s="192"/>
      <c r="CK79" s="175"/>
      <c r="CL79" s="175"/>
      <c r="CM79" s="178"/>
      <c r="CN79" s="175"/>
      <c r="CO79" s="77"/>
      <c r="CP79" s="76"/>
      <c r="CQ79" s="175"/>
      <c r="CR79" s="463"/>
      <c r="CS79" s="463"/>
      <c r="CT79" s="463"/>
      <c r="CU79" s="463"/>
      <c r="CV79" s="463"/>
      <c r="CW79" s="463"/>
      <c r="CX79" s="463"/>
      <c r="CY79" s="463"/>
      <c r="CZ79" s="463"/>
      <c r="DA79" s="463"/>
      <c r="DB79" s="463"/>
      <c r="DC79" s="463"/>
      <c r="DD79" s="464"/>
      <c r="DE79" s="464"/>
      <c r="DF79" s="464"/>
      <c r="DG79" s="464"/>
      <c r="DH79" s="464"/>
      <c r="DI79" s="464"/>
      <c r="DJ79" s="464"/>
      <c r="DK79" s="463"/>
      <c r="DL79" s="655"/>
      <c r="DM79" s="782"/>
      <c r="DN79" s="655"/>
      <c r="DO79" s="821"/>
      <c r="DP79" s="655"/>
      <c r="DQ79" s="1050"/>
      <c r="DR79" s="655"/>
      <c r="DS79" s="782"/>
      <c r="DT79" s="655"/>
      <c r="DU79" s="782"/>
      <c r="DV79" s="465"/>
      <c r="DW79" s="745"/>
      <c r="DX79" s="655"/>
      <c r="DY79" s="954"/>
      <c r="DZ79" s="655"/>
      <c r="EA79" s="782">
        <f t="shared" ref="EA79" si="773">DI79</f>
        <v>0</v>
      </c>
      <c r="EB79" s="465">
        <f t="shared" ref="EB79" si="774">EA79/1.12</f>
        <v>0</v>
      </c>
      <c r="EC79" s="745"/>
      <c r="ED79" s="463"/>
      <c r="EE79" s="944"/>
      <c r="EF79" s="655"/>
      <c r="EG79" s="461">
        <f t="shared" ref="EG79" si="775">U79-DN79</f>
        <v>1439999.9999999998</v>
      </c>
      <c r="EH79" s="257">
        <f t="shared" ref="EH79" si="776">V79-DM79</f>
        <v>1612800</v>
      </c>
      <c r="EI79" s="460">
        <f t="shared" ref="EI79" si="777">AA79-DP79</f>
        <v>0</v>
      </c>
      <c r="EJ79" s="538">
        <f t="shared" ref="EJ79" si="778">AB79-DO79</f>
        <v>0</v>
      </c>
      <c r="EK79" s="677">
        <f t="shared" ref="EK79" si="779">AG79-DR79</f>
        <v>1439999.9999999998</v>
      </c>
      <c r="EL79" s="257">
        <f t="shared" ref="EL79" si="780">AH79-DQ79</f>
        <v>1612800</v>
      </c>
      <c r="EM79" s="649">
        <f t="shared" ref="EM79" si="781">AM79-DT79</f>
        <v>0</v>
      </c>
      <c r="EN79" s="538">
        <f t="shared" ref="EN79" si="782">AN79-DS79</f>
        <v>0</v>
      </c>
      <c r="EO79" s="677">
        <f t="shared" ref="EO79" si="783">AS79-DV79</f>
        <v>0</v>
      </c>
      <c r="EP79" s="257">
        <f t="shared" ref="EP79" si="784">AT79-DU79</f>
        <v>0</v>
      </c>
      <c r="EQ79" s="649">
        <f t="shared" ref="EQ79" si="785">AY79-DX79</f>
        <v>0</v>
      </c>
      <c r="ER79" s="538">
        <f t="shared" ref="ER79" si="786">AZ79-DW79</f>
        <v>0</v>
      </c>
      <c r="ES79" s="677">
        <f t="shared" ref="ES79" si="787">BE79-DZ79</f>
        <v>0</v>
      </c>
      <c r="ET79" s="538">
        <f t="shared" ref="ET79" si="788">BF79-DY79</f>
        <v>0</v>
      </c>
      <c r="EU79" s="462">
        <f t="shared" ref="EU79" si="789">BK79-EB79</f>
        <v>0</v>
      </c>
      <c r="EV79" s="263">
        <f t="shared" ref="EV79" si="790">BL79-EA79</f>
        <v>0</v>
      </c>
      <c r="EW79" s="462">
        <f t="shared" ref="EW79" si="791">BM79-ED79</f>
        <v>0</v>
      </c>
      <c r="EX79" s="263">
        <f t="shared" ref="EX79" si="792">BN79-EC79</f>
        <v>0</v>
      </c>
      <c r="EY79" s="472">
        <f t="shared" ref="EY79" si="793">BV79-EF79</f>
        <v>2879999.9999999995</v>
      </c>
      <c r="EZ79" s="263">
        <f t="shared" ref="EZ79" si="794">BW79-EE79</f>
        <v>3225600</v>
      </c>
      <c r="FA79" s="313">
        <v>42807</v>
      </c>
      <c r="FB79" s="183" t="s">
        <v>421</v>
      </c>
    </row>
    <row r="80" spans="1:158" s="183" customFormat="1" ht="18" hidden="1" customHeight="1" outlineLevel="1" x14ac:dyDescent="0.2">
      <c r="A80" s="188" t="s">
        <v>237</v>
      </c>
      <c r="B80" s="76" t="s">
        <v>21</v>
      </c>
      <c r="C80" s="77" t="s">
        <v>99</v>
      </c>
      <c r="D80" s="77" t="s">
        <v>87</v>
      </c>
      <c r="E80" s="76" t="s">
        <v>100</v>
      </c>
      <c r="F80" s="76"/>
      <c r="G80" s="76" t="s">
        <v>41</v>
      </c>
      <c r="H80" s="189">
        <v>0.3</v>
      </c>
      <c r="I80" s="76" t="s">
        <v>969</v>
      </c>
      <c r="J80" s="80" t="s">
        <v>45</v>
      </c>
      <c r="K80" s="81" t="s">
        <v>152</v>
      </c>
      <c r="L80" s="76" t="s">
        <v>46</v>
      </c>
      <c r="M80" s="10" t="s">
        <v>79</v>
      </c>
      <c r="N80" s="82"/>
      <c r="O80" s="82"/>
      <c r="P80" s="82"/>
      <c r="Q80" s="245"/>
      <c r="R80" s="260">
        <v>12</v>
      </c>
      <c r="S80" s="260">
        <v>29224.999999999996</v>
      </c>
      <c r="T80" s="260">
        <v>32732</v>
      </c>
      <c r="U80" s="260">
        <v>0</v>
      </c>
      <c r="V80" s="261">
        <v>0</v>
      </c>
      <c r="W80" s="261">
        <f t="shared" ref="W80:W128" si="795">V80*H80</f>
        <v>0</v>
      </c>
      <c r="X80" s="399">
        <v>15</v>
      </c>
      <c r="Y80" s="399">
        <v>29224.999999999996</v>
      </c>
      <c r="Z80" s="399">
        <v>32732</v>
      </c>
      <c r="AA80" s="399">
        <v>0</v>
      </c>
      <c r="AB80" s="399">
        <v>0</v>
      </c>
      <c r="AC80" s="399">
        <f t="shared" si="79"/>
        <v>0</v>
      </c>
      <c r="AD80" s="260">
        <v>10</v>
      </c>
      <c r="AE80" s="260">
        <v>29224.999999999996</v>
      </c>
      <c r="AF80" s="260">
        <v>32732</v>
      </c>
      <c r="AG80" s="260">
        <v>0</v>
      </c>
      <c r="AH80" s="260">
        <v>0</v>
      </c>
      <c r="AI80" s="260">
        <f t="shared" si="116"/>
        <v>0</v>
      </c>
      <c r="AJ80" s="260">
        <v>5</v>
      </c>
      <c r="AK80" s="260">
        <v>29224.999999999996</v>
      </c>
      <c r="AL80" s="260">
        <v>32732</v>
      </c>
      <c r="AM80" s="260">
        <v>0</v>
      </c>
      <c r="AN80" s="260">
        <v>0</v>
      </c>
      <c r="AO80" s="396">
        <f t="shared" si="12"/>
        <v>0</v>
      </c>
      <c r="AP80" s="260">
        <v>15</v>
      </c>
      <c r="AQ80" s="260">
        <v>29224.999999999996</v>
      </c>
      <c r="AR80" s="260">
        <v>32732</v>
      </c>
      <c r="AS80" s="260">
        <v>0</v>
      </c>
      <c r="AT80" s="260">
        <f t="shared" si="175"/>
        <v>0</v>
      </c>
      <c r="AU80" s="260">
        <f t="shared" si="81"/>
        <v>0</v>
      </c>
      <c r="AV80" s="404"/>
      <c r="AW80" s="404"/>
      <c r="AX80" s="404"/>
      <c r="AY80" s="404">
        <v>0</v>
      </c>
      <c r="AZ80" s="404">
        <v>0</v>
      </c>
      <c r="BA80" s="404">
        <f t="shared" si="117"/>
        <v>0</v>
      </c>
      <c r="BB80" s="404"/>
      <c r="BC80" s="404"/>
      <c r="BD80" s="404"/>
      <c r="BE80" s="404">
        <v>0</v>
      </c>
      <c r="BF80" s="404">
        <v>0</v>
      </c>
      <c r="BG80" s="404">
        <f t="shared" si="83"/>
        <v>0</v>
      </c>
      <c r="BH80" s="404"/>
      <c r="BI80" s="404"/>
      <c r="BJ80" s="404"/>
      <c r="BK80" s="404">
        <v>0</v>
      </c>
      <c r="BL80" s="404">
        <v>0</v>
      </c>
      <c r="BM80" s="404">
        <f t="shared" si="84"/>
        <v>0</v>
      </c>
      <c r="BN80" s="404"/>
      <c r="BO80" s="404"/>
      <c r="BP80" s="404"/>
      <c r="BQ80" s="404">
        <v>0</v>
      </c>
      <c r="BR80" s="404">
        <v>0</v>
      </c>
      <c r="BS80" s="404">
        <f t="shared" si="85"/>
        <v>0</v>
      </c>
      <c r="BT80" s="260">
        <v>29224.999999999996</v>
      </c>
      <c r="BU80" s="260">
        <v>32732</v>
      </c>
      <c r="BV80" s="260">
        <v>0</v>
      </c>
      <c r="BW80" s="1435">
        <v>0</v>
      </c>
      <c r="BX80" s="190" t="s">
        <v>48</v>
      </c>
      <c r="BY80" s="64">
        <v>2013</v>
      </c>
      <c r="BZ80" s="325" t="s">
        <v>1103</v>
      </c>
      <c r="CA80" s="529">
        <f t="shared" si="86"/>
        <v>0</v>
      </c>
      <c r="CB80" s="154">
        <v>1665824.9999999998</v>
      </c>
      <c r="CC80" s="82">
        <v>1865724</v>
      </c>
      <c r="CD80" s="191"/>
      <c r="CE80" s="26">
        <f t="shared" si="87"/>
        <v>-1665824.9999999998</v>
      </c>
      <c r="CF80" s="27">
        <f t="shared" si="88"/>
        <v>-1865724</v>
      </c>
      <c r="CG80" s="738">
        <f t="shared" si="89"/>
        <v>-1865724</v>
      </c>
      <c r="CH80" s="164"/>
      <c r="CI80" s="165"/>
      <c r="CJ80" s="192" t="s">
        <v>41</v>
      </c>
      <c r="CK80" s="175" t="s">
        <v>373</v>
      </c>
      <c r="CL80" s="175" t="s">
        <v>2690</v>
      </c>
      <c r="CM80" s="178" t="s">
        <v>2702</v>
      </c>
      <c r="CN80" s="175" t="s">
        <v>374</v>
      </c>
      <c r="CO80" s="77" t="s">
        <v>87</v>
      </c>
      <c r="CP80" s="76" t="s">
        <v>100</v>
      </c>
      <c r="CQ80" s="175" t="s">
        <v>79</v>
      </c>
      <c r="CR80" s="463">
        <v>8</v>
      </c>
      <c r="CS80" s="463">
        <v>11</v>
      </c>
      <c r="CT80" s="463">
        <v>7</v>
      </c>
      <c r="CU80" s="463">
        <v>4</v>
      </c>
      <c r="CV80" s="463">
        <v>0</v>
      </c>
      <c r="CW80" s="463"/>
      <c r="CX80" s="463"/>
      <c r="CY80" s="463"/>
      <c r="CZ80" s="463">
        <f t="shared" si="505"/>
        <v>30</v>
      </c>
      <c r="DA80" s="463">
        <v>30800</v>
      </c>
      <c r="DB80" s="463">
        <f t="shared" si="617"/>
        <v>246400</v>
      </c>
      <c r="DC80" s="464">
        <f>CS80*DA80</f>
        <v>338800</v>
      </c>
      <c r="DD80" s="464">
        <f t="shared" si="167"/>
        <v>215600</v>
      </c>
      <c r="DE80" s="464">
        <f>CU80*DA80</f>
        <v>123200</v>
      </c>
      <c r="DF80" s="464">
        <f>CV80*DA80</f>
        <v>0</v>
      </c>
      <c r="DG80" s="464"/>
      <c r="DH80" s="464"/>
      <c r="DI80" s="464"/>
      <c r="DJ80" s="464"/>
      <c r="DK80" s="463">
        <f>CZ80*DA80</f>
        <v>924000</v>
      </c>
      <c r="DL80" s="655"/>
      <c r="DM80" s="782">
        <f>DB80</f>
        <v>246400</v>
      </c>
      <c r="DN80" s="655">
        <f t="shared" si="620"/>
        <v>219999.99999999997</v>
      </c>
      <c r="DO80" s="820">
        <f>DC80</f>
        <v>338800</v>
      </c>
      <c r="DP80" s="655">
        <f t="shared" ref="DP80:DP81" si="796">DO80/1.12</f>
        <v>302500</v>
      </c>
      <c r="DQ80" s="1050">
        <f t="shared" si="169"/>
        <v>215600</v>
      </c>
      <c r="DR80" s="655">
        <f t="shared" si="170"/>
        <v>192499.99999999997</v>
      </c>
      <c r="DS80" s="782">
        <f t="shared" ref="DS80:DS81" si="797">DE80</f>
        <v>123200</v>
      </c>
      <c r="DT80" s="655">
        <f t="shared" ref="DT80:DT81" si="798">DE80/1.12</f>
        <v>109999.99999999999</v>
      </c>
      <c r="DU80" s="782">
        <f t="shared" ref="DU80:DU81" si="799">DF80</f>
        <v>0</v>
      </c>
      <c r="DV80" s="465">
        <f t="shared" ref="DV80:DV81" si="800">DU80/1.12</f>
        <v>0</v>
      </c>
      <c r="DW80" s="745"/>
      <c r="DX80" s="655"/>
      <c r="DY80" s="954"/>
      <c r="DZ80" s="655"/>
      <c r="EA80" s="782">
        <f t="shared" si="748"/>
        <v>0</v>
      </c>
      <c r="EB80" s="465">
        <f t="shared" si="94"/>
        <v>0</v>
      </c>
      <c r="EC80" s="745"/>
      <c r="ED80" s="463"/>
      <c r="EE80" s="944">
        <f>DK80</f>
        <v>924000</v>
      </c>
      <c r="EF80" s="655">
        <f t="shared" si="626"/>
        <v>824999.99999999988</v>
      </c>
      <c r="EG80" s="461">
        <f t="shared" si="627"/>
        <v>-219999.99999999997</v>
      </c>
      <c r="EH80" s="257">
        <f t="shared" si="628"/>
        <v>-246400</v>
      </c>
      <c r="EI80" s="460">
        <f t="shared" si="629"/>
        <v>-302500</v>
      </c>
      <c r="EJ80" s="538">
        <f t="shared" si="630"/>
        <v>-338800</v>
      </c>
      <c r="EK80" s="677">
        <f t="shared" si="631"/>
        <v>-192499.99999999997</v>
      </c>
      <c r="EL80" s="257">
        <f t="shared" si="632"/>
        <v>-215600</v>
      </c>
      <c r="EM80" s="649">
        <f t="shared" si="633"/>
        <v>-109999.99999999999</v>
      </c>
      <c r="EN80" s="538">
        <f t="shared" si="634"/>
        <v>-123200</v>
      </c>
      <c r="EO80" s="677">
        <f t="shared" si="635"/>
        <v>0</v>
      </c>
      <c r="EP80" s="257">
        <f t="shared" si="636"/>
        <v>0</v>
      </c>
      <c r="EQ80" s="649">
        <f t="shared" si="637"/>
        <v>0</v>
      </c>
      <c r="ER80" s="538">
        <f t="shared" si="638"/>
        <v>0</v>
      </c>
      <c r="ES80" s="677">
        <f t="shared" si="639"/>
        <v>0</v>
      </c>
      <c r="ET80" s="538">
        <f t="shared" si="640"/>
        <v>0</v>
      </c>
      <c r="EU80" s="462">
        <f t="shared" si="641"/>
        <v>0</v>
      </c>
      <c r="EV80" s="263">
        <f t="shared" si="642"/>
        <v>0</v>
      </c>
      <c r="EW80" s="462">
        <f t="shared" si="643"/>
        <v>0</v>
      </c>
      <c r="EX80" s="263">
        <f t="shared" si="644"/>
        <v>0</v>
      </c>
      <c r="EY80" s="472">
        <f t="shared" si="645"/>
        <v>-824999.99999999988</v>
      </c>
      <c r="EZ80" s="263">
        <f t="shared" si="646"/>
        <v>-924000</v>
      </c>
      <c r="FA80" s="313"/>
    </row>
    <row r="81" spans="1:158" s="183" customFormat="1" ht="18" hidden="1" customHeight="1" outlineLevel="1" x14ac:dyDescent="0.2">
      <c r="A81" s="188" t="s">
        <v>679</v>
      </c>
      <c r="B81" s="76" t="s">
        <v>21</v>
      </c>
      <c r="C81" s="77" t="s">
        <v>99</v>
      </c>
      <c r="D81" s="77" t="s">
        <v>87</v>
      </c>
      <c r="E81" s="76" t="s">
        <v>680</v>
      </c>
      <c r="F81" s="76" t="s">
        <v>100</v>
      </c>
      <c r="G81" s="76" t="s">
        <v>41</v>
      </c>
      <c r="H81" s="189">
        <v>0.3</v>
      </c>
      <c r="I81" s="76" t="s">
        <v>969</v>
      </c>
      <c r="J81" s="80" t="s">
        <v>496</v>
      </c>
      <c r="K81" s="81" t="s">
        <v>152</v>
      </c>
      <c r="L81" s="76" t="s">
        <v>46</v>
      </c>
      <c r="M81" s="10" t="s">
        <v>79</v>
      </c>
      <c r="N81" s="82"/>
      <c r="O81" s="82"/>
      <c r="P81" s="82"/>
      <c r="Q81" s="245"/>
      <c r="R81" s="260">
        <v>12</v>
      </c>
      <c r="S81" s="260">
        <v>29224.999999999996</v>
      </c>
      <c r="T81" s="260">
        <v>32732</v>
      </c>
      <c r="U81" s="260">
        <v>0</v>
      </c>
      <c r="V81" s="261">
        <v>0</v>
      </c>
      <c r="W81" s="261">
        <f t="shared" si="795"/>
        <v>0</v>
      </c>
      <c r="X81" s="399">
        <v>15</v>
      </c>
      <c r="Y81" s="399">
        <v>29224.999999999996</v>
      </c>
      <c r="Z81" s="399">
        <v>32732</v>
      </c>
      <c r="AA81" s="399">
        <v>0</v>
      </c>
      <c r="AB81" s="399">
        <v>0</v>
      </c>
      <c r="AC81" s="399">
        <f t="shared" si="79"/>
        <v>0</v>
      </c>
      <c r="AD81" s="260">
        <v>10</v>
      </c>
      <c r="AE81" s="260">
        <v>29224.999999999996</v>
      </c>
      <c r="AF81" s="260">
        <v>32732</v>
      </c>
      <c r="AG81" s="260">
        <v>0</v>
      </c>
      <c r="AH81" s="260">
        <v>0</v>
      </c>
      <c r="AI81" s="260">
        <f t="shared" si="116"/>
        <v>0</v>
      </c>
      <c r="AJ81" s="260">
        <v>5</v>
      </c>
      <c r="AK81" s="260">
        <v>29224.999999999996</v>
      </c>
      <c r="AL81" s="260">
        <v>32732</v>
      </c>
      <c r="AM81" s="260">
        <v>0</v>
      </c>
      <c r="AN81" s="260">
        <v>0</v>
      </c>
      <c r="AO81" s="396">
        <f t="shared" si="12"/>
        <v>0</v>
      </c>
      <c r="AP81" s="260">
        <v>15</v>
      </c>
      <c r="AQ81" s="260">
        <v>29224.999999999996</v>
      </c>
      <c r="AR81" s="260">
        <v>32732</v>
      </c>
      <c r="AS81" s="260">
        <v>0</v>
      </c>
      <c r="AT81" s="260">
        <f t="shared" si="175"/>
        <v>0</v>
      </c>
      <c r="AU81" s="260">
        <f t="shared" si="81"/>
        <v>0</v>
      </c>
      <c r="AV81" s="404"/>
      <c r="AW81" s="404"/>
      <c r="AX81" s="404"/>
      <c r="AY81" s="404">
        <v>0</v>
      </c>
      <c r="AZ81" s="404">
        <v>0</v>
      </c>
      <c r="BA81" s="404">
        <f t="shared" si="117"/>
        <v>0</v>
      </c>
      <c r="BB81" s="404"/>
      <c r="BC81" s="404"/>
      <c r="BD81" s="404"/>
      <c r="BE81" s="404">
        <v>0</v>
      </c>
      <c r="BF81" s="404">
        <v>0</v>
      </c>
      <c r="BG81" s="404">
        <f t="shared" si="83"/>
        <v>0</v>
      </c>
      <c r="BH81" s="404"/>
      <c r="BI81" s="404"/>
      <c r="BJ81" s="404"/>
      <c r="BK81" s="404">
        <v>0</v>
      </c>
      <c r="BL81" s="404">
        <v>0</v>
      </c>
      <c r="BM81" s="404">
        <f t="shared" si="84"/>
        <v>0</v>
      </c>
      <c r="BN81" s="404"/>
      <c r="BO81" s="404"/>
      <c r="BP81" s="404"/>
      <c r="BQ81" s="404">
        <v>0</v>
      </c>
      <c r="BR81" s="404">
        <v>0</v>
      </c>
      <c r="BS81" s="404">
        <f t="shared" si="85"/>
        <v>0</v>
      </c>
      <c r="BT81" s="260">
        <v>29224.999999999996</v>
      </c>
      <c r="BU81" s="260">
        <v>32732</v>
      </c>
      <c r="BV81" s="260">
        <v>0</v>
      </c>
      <c r="BW81" s="1435">
        <f t="shared" si="674"/>
        <v>0</v>
      </c>
      <c r="BX81" s="190" t="s">
        <v>48</v>
      </c>
      <c r="BY81" s="64">
        <v>2013</v>
      </c>
      <c r="BZ81" s="325" t="s">
        <v>1100</v>
      </c>
      <c r="CA81" s="529">
        <f t="shared" si="86"/>
        <v>0</v>
      </c>
      <c r="CB81" s="154"/>
      <c r="CC81" s="82"/>
      <c r="CD81" s="191"/>
      <c r="CE81" s="26">
        <f t="shared" si="87"/>
        <v>0</v>
      </c>
      <c r="CF81" s="27">
        <f t="shared" si="88"/>
        <v>0</v>
      </c>
      <c r="CG81" s="738">
        <f t="shared" si="89"/>
        <v>0</v>
      </c>
      <c r="CH81" s="164" t="s">
        <v>805</v>
      </c>
      <c r="CI81" s="165"/>
      <c r="CJ81" s="192" t="s">
        <v>41</v>
      </c>
      <c r="CK81" s="175" t="s">
        <v>373</v>
      </c>
      <c r="CL81" s="175" t="s">
        <v>2659</v>
      </c>
      <c r="CM81" s="178" t="s">
        <v>2235</v>
      </c>
      <c r="CN81" s="175" t="s">
        <v>375</v>
      </c>
      <c r="CO81" s="77" t="s">
        <v>87</v>
      </c>
      <c r="CP81" s="76" t="s">
        <v>100</v>
      </c>
      <c r="CQ81" s="175" t="s">
        <v>79</v>
      </c>
      <c r="CR81" s="463">
        <v>4</v>
      </c>
      <c r="CS81" s="463">
        <v>4</v>
      </c>
      <c r="CT81" s="463">
        <v>3</v>
      </c>
      <c r="CU81" s="463">
        <v>1</v>
      </c>
      <c r="CV81" s="463">
        <v>4</v>
      </c>
      <c r="CW81" s="463"/>
      <c r="CX81" s="463"/>
      <c r="CY81" s="463"/>
      <c r="CZ81" s="463">
        <f t="shared" si="505"/>
        <v>16</v>
      </c>
      <c r="DA81" s="463">
        <v>32077.360000000001</v>
      </c>
      <c r="DB81" s="463">
        <f t="shared" si="617"/>
        <v>128309.44</v>
      </c>
      <c r="DC81" s="464">
        <f>CS81*DA81</f>
        <v>128309.44</v>
      </c>
      <c r="DD81" s="464">
        <f t="shared" si="167"/>
        <v>96232.08</v>
      </c>
      <c r="DE81" s="464">
        <f>CU81*DA81</f>
        <v>32077.360000000001</v>
      </c>
      <c r="DF81" s="464">
        <f>CV81*DA81</f>
        <v>128309.44</v>
      </c>
      <c r="DG81" s="464"/>
      <c r="DH81" s="464"/>
      <c r="DI81" s="464"/>
      <c r="DJ81" s="464"/>
      <c r="DK81" s="463">
        <f>CZ81*DA81</f>
        <v>513237.76000000001</v>
      </c>
      <c r="DL81" s="655"/>
      <c r="DM81" s="782">
        <f>DB81</f>
        <v>128309.44</v>
      </c>
      <c r="DN81" s="655">
        <f t="shared" si="620"/>
        <v>114561.99999999999</v>
      </c>
      <c r="DO81" s="820">
        <f>DC81</f>
        <v>128309.44</v>
      </c>
      <c r="DP81" s="655">
        <f t="shared" si="796"/>
        <v>114561.99999999999</v>
      </c>
      <c r="DQ81" s="1050">
        <f t="shared" si="169"/>
        <v>96232.08</v>
      </c>
      <c r="DR81" s="655">
        <f t="shared" si="170"/>
        <v>85921.5</v>
      </c>
      <c r="DS81" s="782">
        <f t="shared" si="797"/>
        <v>32077.360000000001</v>
      </c>
      <c r="DT81" s="655">
        <f t="shared" si="798"/>
        <v>28640.499999999996</v>
      </c>
      <c r="DU81" s="782">
        <f t="shared" si="799"/>
        <v>128309.44</v>
      </c>
      <c r="DV81" s="465">
        <f t="shared" si="800"/>
        <v>114561.99999999999</v>
      </c>
      <c r="DW81" s="745"/>
      <c r="DX81" s="655"/>
      <c r="DY81" s="954"/>
      <c r="DZ81" s="655"/>
      <c r="EA81" s="782">
        <f t="shared" si="748"/>
        <v>0</v>
      </c>
      <c r="EB81" s="465">
        <f t="shared" si="94"/>
        <v>0</v>
      </c>
      <c r="EC81" s="745"/>
      <c r="ED81" s="463"/>
      <c r="EE81" s="944">
        <f>DK81</f>
        <v>513237.76000000001</v>
      </c>
      <c r="EF81" s="655">
        <f t="shared" si="626"/>
        <v>458247.99999999994</v>
      </c>
      <c r="EG81" s="461">
        <f t="shared" si="627"/>
        <v>-114561.99999999999</v>
      </c>
      <c r="EH81" s="257">
        <f t="shared" si="628"/>
        <v>-128309.44</v>
      </c>
      <c r="EI81" s="460">
        <f t="shared" si="629"/>
        <v>-114561.99999999999</v>
      </c>
      <c r="EJ81" s="538">
        <f t="shared" si="630"/>
        <v>-128309.44</v>
      </c>
      <c r="EK81" s="677">
        <f t="shared" si="631"/>
        <v>-85921.5</v>
      </c>
      <c r="EL81" s="257">
        <f t="shared" si="632"/>
        <v>-96232.08</v>
      </c>
      <c r="EM81" s="649">
        <f t="shared" si="633"/>
        <v>-28640.499999999996</v>
      </c>
      <c r="EN81" s="538">
        <f t="shared" si="634"/>
        <v>-32077.360000000001</v>
      </c>
      <c r="EO81" s="677">
        <f t="shared" si="635"/>
        <v>-114561.99999999999</v>
      </c>
      <c r="EP81" s="257">
        <f t="shared" si="636"/>
        <v>-128309.44</v>
      </c>
      <c r="EQ81" s="649">
        <f t="shared" si="637"/>
        <v>0</v>
      </c>
      <c r="ER81" s="538">
        <f t="shared" si="638"/>
        <v>0</v>
      </c>
      <c r="ES81" s="677">
        <f t="shared" si="639"/>
        <v>0</v>
      </c>
      <c r="ET81" s="538">
        <f t="shared" si="640"/>
        <v>0</v>
      </c>
      <c r="EU81" s="462">
        <f t="shared" si="641"/>
        <v>0</v>
      </c>
      <c r="EV81" s="263">
        <f t="shared" si="642"/>
        <v>0</v>
      </c>
      <c r="EW81" s="462">
        <f t="shared" si="643"/>
        <v>0</v>
      </c>
      <c r="EX81" s="263">
        <f t="shared" si="644"/>
        <v>0</v>
      </c>
      <c r="EY81" s="472">
        <f t="shared" si="645"/>
        <v>-458247.99999999994</v>
      </c>
      <c r="EZ81" s="263">
        <f t="shared" si="646"/>
        <v>-513237.76000000001</v>
      </c>
      <c r="FA81" s="313"/>
    </row>
    <row r="82" spans="1:158" s="183" customFormat="1" ht="18" hidden="1" customHeight="1" outlineLevel="1" x14ac:dyDescent="0.2">
      <c r="A82" s="188" t="s">
        <v>900</v>
      </c>
      <c r="B82" s="76" t="s">
        <v>21</v>
      </c>
      <c r="C82" s="77" t="s">
        <v>99</v>
      </c>
      <c r="D82" s="77" t="s">
        <v>87</v>
      </c>
      <c r="E82" s="76" t="s">
        <v>680</v>
      </c>
      <c r="F82" s="76" t="s">
        <v>100</v>
      </c>
      <c r="G82" s="76" t="s">
        <v>41</v>
      </c>
      <c r="H82" s="189">
        <v>0.3</v>
      </c>
      <c r="I82" s="76" t="s">
        <v>969</v>
      </c>
      <c r="J82" s="80" t="s">
        <v>496</v>
      </c>
      <c r="K82" s="81" t="s">
        <v>152</v>
      </c>
      <c r="L82" s="76" t="s">
        <v>46</v>
      </c>
      <c r="M82" s="10" t="s">
        <v>79</v>
      </c>
      <c r="N82" s="82"/>
      <c r="O82" s="82"/>
      <c r="P82" s="82"/>
      <c r="Q82" s="245"/>
      <c r="R82" s="260">
        <v>12</v>
      </c>
      <c r="S82" s="260">
        <v>28640.499999999996</v>
      </c>
      <c r="T82" s="260">
        <v>32077.360000000001</v>
      </c>
      <c r="U82" s="260">
        <v>0</v>
      </c>
      <c r="V82" s="261">
        <v>0</v>
      </c>
      <c r="W82" s="261">
        <f t="shared" si="795"/>
        <v>0</v>
      </c>
      <c r="X82" s="399">
        <v>15</v>
      </c>
      <c r="Y82" s="399">
        <v>28640.499999999996</v>
      </c>
      <c r="Z82" s="399">
        <v>32077.360000000001</v>
      </c>
      <c r="AA82" s="399">
        <v>0</v>
      </c>
      <c r="AB82" s="399">
        <v>0</v>
      </c>
      <c r="AC82" s="399">
        <f t="shared" si="79"/>
        <v>0</v>
      </c>
      <c r="AD82" s="260">
        <v>10</v>
      </c>
      <c r="AE82" s="260">
        <v>28640.499999999996</v>
      </c>
      <c r="AF82" s="260">
        <v>32077.360000000001</v>
      </c>
      <c r="AG82" s="260">
        <v>0</v>
      </c>
      <c r="AH82" s="260">
        <v>0</v>
      </c>
      <c r="AI82" s="260">
        <f t="shared" si="116"/>
        <v>0</v>
      </c>
      <c r="AJ82" s="260">
        <v>5</v>
      </c>
      <c r="AK82" s="260">
        <v>28640.499999999996</v>
      </c>
      <c r="AL82" s="260">
        <v>32077.360000000001</v>
      </c>
      <c r="AM82" s="1218">
        <v>0</v>
      </c>
      <c r="AN82" s="260">
        <v>0</v>
      </c>
      <c r="AO82" s="396">
        <f t="shared" si="12"/>
        <v>0</v>
      </c>
      <c r="AP82" s="260">
        <v>15</v>
      </c>
      <c r="AQ82" s="260">
        <v>28640.499999999996</v>
      </c>
      <c r="AR82" s="260">
        <v>32077.360000000001</v>
      </c>
      <c r="AS82" s="260">
        <v>0</v>
      </c>
      <c r="AT82" s="260">
        <f t="shared" si="175"/>
        <v>0</v>
      </c>
      <c r="AU82" s="260">
        <f t="shared" si="81"/>
        <v>0</v>
      </c>
      <c r="AV82" s="404"/>
      <c r="AW82" s="404"/>
      <c r="AX82" s="404"/>
      <c r="AY82" s="404">
        <v>0</v>
      </c>
      <c r="AZ82" s="404">
        <v>0</v>
      </c>
      <c r="BA82" s="404">
        <f t="shared" si="117"/>
        <v>0</v>
      </c>
      <c r="BB82" s="404"/>
      <c r="BC82" s="404"/>
      <c r="BD82" s="404"/>
      <c r="BE82" s="404">
        <v>0</v>
      </c>
      <c r="BF82" s="404">
        <v>0</v>
      </c>
      <c r="BG82" s="404">
        <f t="shared" si="83"/>
        <v>0</v>
      </c>
      <c r="BH82" s="404"/>
      <c r="BI82" s="404"/>
      <c r="BJ82" s="404"/>
      <c r="BK82" s="404">
        <v>0</v>
      </c>
      <c r="BL82" s="404">
        <v>0</v>
      </c>
      <c r="BM82" s="404">
        <f t="shared" si="84"/>
        <v>0</v>
      </c>
      <c r="BN82" s="404"/>
      <c r="BO82" s="404"/>
      <c r="BP82" s="404"/>
      <c r="BQ82" s="404">
        <v>0</v>
      </c>
      <c r="BR82" s="404">
        <v>0</v>
      </c>
      <c r="BS82" s="404">
        <f t="shared" si="85"/>
        <v>0</v>
      </c>
      <c r="BT82" s="260">
        <v>28640.499999999996</v>
      </c>
      <c r="BU82" s="260">
        <v>32077.360000000001</v>
      </c>
      <c r="BV82" s="256">
        <v>0</v>
      </c>
      <c r="BW82" s="1435">
        <f t="shared" si="674"/>
        <v>0</v>
      </c>
      <c r="BX82" s="190" t="s">
        <v>48</v>
      </c>
      <c r="BY82" s="64">
        <v>2013</v>
      </c>
      <c r="BZ82" s="325" t="s">
        <v>1100</v>
      </c>
      <c r="CA82" s="529">
        <f t="shared" si="86"/>
        <v>0</v>
      </c>
      <c r="CB82" s="154"/>
      <c r="CC82" s="82"/>
      <c r="CD82" s="191"/>
      <c r="CE82" s="26">
        <f t="shared" si="87"/>
        <v>0</v>
      </c>
      <c r="CF82" s="27">
        <f t="shared" si="88"/>
        <v>0</v>
      </c>
      <c r="CG82" s="738">
        <f t="shared" si="89"/>
        <v>0</v>
      </c>
      <c r="CH82" s="164" t="s">
        <v>955</v>
      </c>
      <c r="CI82" s="165"/>
      <c r="CJ82" s="192"/>
      <c r="CK82" s="175"/>
      <c r="CL82" s="175"/>
      <c r="CM82" s="178"/>
      <c r="CN82" s="175"/>
      <c r="CO82" s="77"/>
      <c r="CP82" s="76"/>
      <c r="CQ82" s="175"/>
      <c r="CR82" s="463"/>
      <c r="CS82" s="463"/>
      <c r="CT82" s="463"/>
      <c r="CU82" s="463"/>
      <c r="CV82" s="463"/>
      <c r="CW82" s="463"/>
      <c r="CX82" s="463"/>
      <c r="CY82" s="463"/>
      <c r="CZ82" s="463"/>
      <c r="DA82" s="463"/>
      <c r="DB82" s="463"/>
      <c r="DC82" s="463"/>
      <c r="DD82" s="464"/>
      <c r="DE82" s="464"/>
      <c r="DF82" s="464"/>
      <c r="DG82" s="464"/>
      <c r="DH82" s="464"/>
      <c r="DI82" s="464"/>
      <c r="DJ82" s="464"/>
      <c r="DK82" s="463"/>
      <c r="DL82" s="655"/>
      <c r="DM82" s="782"/>
      <c r="DN82" s="655"/>
      <c r="DO82" s="821"/>
      <c r="DP82" s="655"/>
      <c r="DQ82" s="1050"/>
      <c r="DR82" s="655"/>
      <c r="DS82" s="782"/>
      <c r="DT82" s="655"/>
      <c r="DU82" s="782"/>
      <c r="DV82" s="465"/>
      <c r="DW82" s="745"/>
      <c r="DX82" s="655"/>
      <c r="DY82" s="954"/>
      <c r="DZ82" s="655"/>
      <c r="EA82" s="782">
        <f t="shared" si="748"/>
        <v>0</v>
      </c>
      <c r="EB82" s="465">
        <f t="shared" si="94"/>
        <v>0</v>
      </c>
      <c r="EC82" s="745"/>
      <c r="ED82" s="463"/>
      <c r="EE82" s="944"/>
      <c r="EF82" s="655"/>
      <c r="EG82" s="461">
        <f t="shared" si="627"/>
        <v>0</v>
      </c>
      <c r="EH82" s="257">
        <f t="shared" si="628"/>
        <v>0</v>
      </c>
      <c r="EI82" s="460">
        <f t="shared" si="629"/>
        <v>0</v>
      </c>
      <c r="EJ82" s="538">
        <f t="shared" si="630"/>
        <v>0</v>
      </c>
      <c r="EK82" s="677">
        <f t="shared" si="631"/>
        <v>0</v>
      </c>
      <c r="EL82" s="257">
        <f t="shared" si="632"/>
        <v>0</v>
      </c>
      <c r="EM82" s="649">
        <f t="shared" si="633"/>
        <v>0</v>
      </c>
      <c r="EN82" s="538">
        <f t="shared" si="634"/>
        <v>0</v>
      </c>
      <c r="EO82" s="677">
        <f t="shared" si="635"/>
        <v>0</v>
      </c>
      <c r="EP82" s="257">
        <f t="shared" si="636"/>
        <v>0</v>
      </c>
      <c r="EQ82" s="649">
        <f t="shared" si="637"/>
        <v>0</v>
      </c>
      <c r="ER82" s="538">
        <f t="shared" si="638"/>
        <v>0</v>
      </c>
      <c r="ES82" s="677">
        <f t="shared" si="639"/>
        <v>0</v>
      </c>
      <c r="ET82" s="538">
        <f t="shared" si="640"/>
        <v>0</v>
      </c>
      <c r="EU82" s="462">
        <f t="shared" si="641"/>
        <v>0</v>
      </c>
      <c r="EV82" s="263">
        <f t="shared" si="642"/>
        <v>0</v>
      </c>
      <c r="EW82" s="462">
        <f t="shared" si="643"/>
        <v>0</v>
      </c>
      <c r="EX82" s="263">
        <f t="shared" si="644"/>
        <v>0</v>
      </c>
      <c r="EY82" s="472">
        <f t="shared" si="645"/>
        <v>0</v>
      </c>
      <c r="EZ82" s="263">
        <f t="shared" si="646"/>
        <v>0</v>
      </c>
      <c r="FA82" s="313">
        <v>41603</v>
      </c>
      <c r="FB82" s="183" t="s">
        <v>421</v>
      </c>
    </row>
    <row r="83" spans="1:158" s="183" customFormat="1" ht="18" hidden="1" customHeight="1" outlineLevel="1" x14ac:dyDescent="0.2">
      <c r="A83" s="188" t="s">
        <v>2716</v>
      </c>
      <c r="B83" s="76" t="s">
        <v>21</v>
      </c>
      <c r="C83" s="77" t="s">
        <v>99</v>
      </c>
      <c r="D83" s="77" t="s">
        <v>87</v>
      </c>
      <c r="E83" s="76" t="s">
        <v>680</v>
      </c>
      <c r="F83" s="76" t="s">
        <v>100</v>
      </c>
      <c r="G83" s="76" t="s">
        <v>41</v>
      </c>
      <c r="H83" s="189">
        <v>0.3</v>
      </c>
      <c r="I83" s="76" t="s">
        <v>969</v>
      </c>
      <c r="J83" s="80" t="s">
        <v>496</v>
      </c>
      <c r="K83" s="81" t="s">
        <v>152</v>
      </c>
      <c r="L83" s="76" t="s">
        <v>46</v>
      </c>
      <c r="M83" s="10" t="s">
        <v>79</v>
      </c>
      <c r="N83" s="82"/>
      <c r="O83" s="82"/>
      <c r="P83" s="82"/>
      <c r="Q83" s="245"/>
      <c r="R83" s="260">
        <v>12</v>
      </c>
      <c r="S83" s="260">
        <v>28640.499999999996</v>
      </c>
      <c r="T83" s="260">
        <v>32077.360000000001</v>
      </c>
      <c r="U83" s="260">
        <f t="shared" ref="U83" si="801">R83*S83</f>
        <v>343685.99999999994</v>
      </c>
      <c r="V83" s="261">
        <f t="shared" ref="V83" si="802">R83*T83</f>
        <v>384928.32</v>
      </c>
      <c r="W83" s="261">
        <f t="shared" ref="W83" si="803">V83*H83</f>
        <v>115478.496</v>
      </c>
      <c r="X83" s="399">
        <v>15</v>
      </c>
      <c r="Y83" s="399">
        <v>28640.499999999996</v>
      </c>
      <c r="Z83" s="399">
        <v>32077.360000000001</v>
      </c>
      <c r="AA83" s="399">
        <f t="shared" ref="AA83" si="804">X83*Y83</f>
        <v>429607.49999999994</v>
      </c>
      <c r="AB83" s="399">
        <f t="shared" ref="AB83" si="805">X83*Z83</f>
        <v>481160.4</v>
      </c>
      <c r="AC83" s="399">
        <f t="shared" ref="AC83" si="806">AB83*H83</f>
        <v>144348.12</v>
      </c>
      <c r="AD83" s="260">
        <v>10</v>
      </c>
      <c r="AE83" s="260">
        <v>28640.499999999996</v>
      </c>
      <c r="AF83" s="260">
        <v>32077.360000000001</v>
      </c>
      <c r="AG83" s="260">
        <f>AD83*AE83</f>
        <v>286404.99999999994</v>
      </c>
      <c r="AH83" s="260">
        <f>AD83*AF83</f>
        <v>320773.59999999998</v>
      </c>
      <c r="AI83" s="260">
        <f t="shared" ref="AI83" si="807">AH83*H83</f>
        <v>96232.079999999987</v>
      </c>
      <c r="AJ83" s="260">
        <v>5</v>
      </c>
      <c r="AK83" s="260">
        <v>28640.499999999996</v>
      </c>
      <c r="AL83" s="260">
        <v>32077.360000000001</v>
      </c>
      <c r="AM83" s="1218">
        <f t="shared" ref="AM83" si="808">AJ83*AK83</f>
        <v>143202.49999999997</v>
      </c>
      <c r="AN83" s="260">
        <f t="shared" ref="AN83" si="809">AJ83*AL83</f>
        <v>160386.79999999999</v>
      </c>
      <c r="AO83" s="396">
        <f t="shared" ref="AO83" si="810">AN83*H83</f>
        <v>48116.039999999994</v>
      </c>
      <c r="AP83" s="260">
        <v>4</v>
      </c>
      <c r="AQ83" s="260">
        <v>28640.499999999996</v>
      </c>
      <c r="AR83" s="260">
        <v>32077.360000000001</v>
      </c>
      <c r="AS83" s="260">
        <f t="shared" ref="AS83" si="811">AP83*AQ83</f>
        <v>114561.99999999999</v>
      </c>
      <c r="AT83" s="260">
        <f t="shared" ref="AT83" si="812">AS83*1.12</f>
        <v>128309.44</v>
      </c>
      <c r="AU83" s="260">
        <f t="shared" ref="AU83" si="813">AT83*H83</f>
        <v>38492.832000000002</v>
      </c>
      <c r="AV83" s="404"/>
      <c r="AW83" s="404"/>
      <c r="AX83" s="404"/>
      <c r="AY83" s="404">
        <v>0</v>
      </c>
      <c r="AZ83" s="404">
        <v>0</v>
      </c>
      <c r="BA83" s="404">
        <f t="shared" ref="BA83" si="814">AZ83*H83</f>
        <v>0</v>
      </c>
      <c r="BB83" s="404"/>
      <c r="BC83" s="404"/>
      <c r="BD83" s="404"/>
      <c r="BE83" s="404">
        <v>0</v>
      </c>
      <c r="BF83" s="404">
        <v>0</v>
      </c>
      <c r="BG83" s="404">
        <f t="shared" ref="BG83" si="815">BF83*H83</f>
        <v>0</v>
      </c>
      <c r="BH83" s="404"/>
      <c r="BI83" s="404"/>
      <c r="BJ83" s="404"/>
      <c r="BK83" s="404">
        <v>0</v>
      </c>
      <c r="BL83" s="404">
        <v>0</v>
      </c>
      <c r="BM83" s="404">
        <f t="shared" ref="BM83" si="816">BL83*N83</f>
        <v>0</v>
      </c>
      <c r="BN83" s="404"/>
      <c r="BO83" s="404"/>
      <c r="BP83" s="404"/>
      <c r="BQ83" s="404">
        <v>0</v>
      </c>
      <c r="BR83" s="404">
        <v>0</v>
      </c>
      <c r="BS83" s="404">
        <f t="shared" ref="BS83" si="817">BR83*T83</f>
        <v>0</v>
      </c>
      <c r="BT83" s="260">
        <v>28640.499999999996</v>
      </c>
      <c r="BU83" s="260">
        <v>32077.360000000001</v>
      </c>
      <c r="BV83" s="256">
        <f>SUM(N83+O83+P83+Q83+R83+X83+AD83+AJ83+AP83+AV83+BB83+BH83)*BT83</f>
        <v>1317462.9999999998</v>
      </c>
      <c r="BW83" s="260">
        <f t="shared" ref="BW83" si="818">BV83*1.12</f>
        <v>1475558.5599999998</v>
      </c>
      <c r="BX83" s="190"/>
      <c r="BY83" s="64" t="s">
        <v>2653</v>
      </c>
      <c r="BZ83" s="325"/>
      <c r="CA83" s="529">
        <f t="shared" ref="CA83" si="819">BW83*H83</f>
        <v>442667.56799999991</v>
      </c>
      <c r="CB83" s="154"/>
      <c r="CC83" s="82"/>
      <c r="CD83" s="191"/>
      <c r="CE83" s="26">
        <f t="shared" ref="CE83" si="820">BV83-CB83</f>
        <v>1317462.9999999998</v>
      </c>
      <c r="CF83" s="27">
        <f t="shared" ref="CF83" si="821">BW83-CC83</f>
        <v>1475558.5599999998</v>
      </c>
      <c r="CG83" s="738">
        <f t="shared" ref="CG83" si="822">CA83-CC83</f>
        <v>442667.56799999991</v>
      </c>
      <c r="CH83" s="164" t="s">
        <v>955</v>
      </c>
      <c r="CI83" s="165"/>
      <c r="CJ83" s="192"/>
      <c r="CK83" s="175"/>
      <c r="CL83" s="175"/>
      <c r="CM83" s="178"/>
      <c r="CN83" s="175"/>
      <c r="CO83" s="77"/>
      <c r="CP83" s="76"/>
      <c r="CQ83" s="175"/>
      <c r="CR83" s="463"/>
      <c r="CS83" s="463"/>
      <c r="CT83" s="463"/>
      <c r="CU83" s="463"/>
      <c r="CV83" s="463"/>
      <c r="CW83" s="463"/>
      <c r="CX83" s="463"/>
      <c r="CY83" s="463"/>
      <c r="CZ83" s="463"/>
      <c r="DA83" s="463"/>
      <c r="DB83" s="463"/>
      <c r="DC83" s="463"/>
      <c r="DD83" s="464"/>
      <c r="DE83" s="464"/>
      <c r="DF83" s="464"/>
      <c r="DG83" s="464"/>
      <c r="DH83" s="464"/>
      <c r="DI83" s="464"/>
      <c r="DJ83" s="464"/>
      <c r="DK83" s="463"/>
      <c r="DL83" s="655"/>
      <c r="DM83" s="782"/>
      <c r="DN83" s="655"/>
      <c r="DO83" s="821"/>
      <c r="DP83" s="655"/>
      <c r="DQ83" s="1050"/>
      <c r="DR83" s="655"/>
      <c r="DS83" s="782"/>
      <c r="DT83" s="655"/>
      <c r="DU83" s="782"/>
      <c r="DV83" s="465"/>
      <c r="DW83" s="745"/>
      <c r="DX83" s="655"/>
      <c r="DY83" s="954"/>
      <c r="DZ83" s="655"/>
      <c r="EA83" s="782">
        <f t="shared" ref="EA83" si="823">DI83</f>
        <v>0</v>
      </c>
      <c r="EB83" s="465">
        <f t="shared" ref="EB83" si="824">EA83/1.12</f>
        <v>0</v>
      </c>
      <c r="EC83" s="745"/>
      <c r="ED83" s="463"/>
      <c r="EE83" s="944"/>
      <c r="EF83" s="655"/>
      <c r="EG83" s="461">
        <f t="shared" ref="EG83" si="825">U83-DN83</f>
        <v>343685.99999999994</v>
      </c>
      <c r="EH83" s="257">
        <f t="shared" ref="EH83" si="826">V83-DM83</f>
        <v>384928.32</v>
      </c>
      <c r="EI83" s="460">
        <f t="shared" ref="EI83" si="827">AA83-DP83</f>
        <v>429607.49999999994</v>
      </c>
      <c r="EJ83" s="538">
        <f t="shared" ref="EJ83" si="828">AB83-DO83</f>
        <v>481160.4</v>
      </c>
      <c r="EK83" s="677">
        <f t="shared" ref="EK83" si="829">AG83-DR83</f>
        <v>286404.99999999994</v>
      </c>
      <c r="EL83" s="257">
        <f t="shared" ref="EL83" si="830">AH83-DQ83</f>
        <v>320773.59999999998</v>
      </c>
      <c r="EM83" s="649">
        <f t="shared" ref="EM83" si="831">AM83-DT83</f>
        <v>143202.49999999997</v>
      </c>
      <c r="EN83" s="538">
        <f t="shared" ref="EN83" si="832">AN83-DS83</f>
        <v>160386.79999999999</v>
      </c>
      <c r="EO83" s="677">
        <f t="shared" ref="EO83" si="833">AS83-DV83</f>
        <v>114561.99999999999</v>
      </c>
      <c r="EP83" s="257">
        <f t="shared" ref="EP83" si="834">AT83-DU83</f>
        <v>128309.44</v>
      </c>
      <c r="EQ83" s="649">
        <f t="shared" ref="EQ83" si="835">AY83-DX83</f>
        <v>0</v>
      </c>
      <c r="ER83" s="538">
        <f t="shared" ref="ER83" si="836">AZ83-DW83</f>
        <v>0</v>
      </c>
      <c r="ES83" s="677">
        <f t="shared" ref="ES83" si="837">BE83-DZ83</f>
        <v>0</v>
      </c>
      <c r="ET83" s="538">
        <f t="shared" ref="ET83" si="838">BF83-DY83</f>
        <v>0</v>
      </c>
      <c r="EU83" s="462">
        <f t="shared" ref="EU83" si="839">BK83-EB83</f>
        <v>0</v>
      </c>
      <c r="EV83" s="263">
        <f t="shared" ref="EV83" si="840">BL83-EA83</f>
        <v>0</v>
      </c>
      <c r="EW83" s="462">
        <f t="shared" ref="EW83" si="841">BM83-ED83</f>
        <v>0</v>
      </c>
      <c r="EX83" s="263">
        <f t="shared" ref="EX83" si="842">BN83-EC83</f>
        <v>0</v>
      </c>
      <c r="EY83" s="472">
        <f t="shared" ref="EY83" si="843">BV83-EF83</f>
        <v>1317462.9999999998</v>
      </c>
      <c r="EZ83" s="263">
        <f t="shared" ref="EZ83" si="844">BW83-EE83</f>
        <v>1475558.5599999998</v>
      </c>
      <c r="FA83" s="313">
        <v>42807</v>
      </c>
      <c r="FB83" s="183" t="s">
        <v>421</v>
      </c>
    </row>
    <row r="84" spans="1:158" s="183" customFormat="1" ht="18" hidden="1" customHeight="1" outlineLevel="1" x14ac:dyDescent="0.2">
      <c r="A84" s="188" t="s">
        <v>238</v>
      </c>
      <c r="B84" s="76" t="s">
        <v>21</v>
      </c>
      <c r="C84" s="77" t="s">
        <v>99</v>
      </c>
      <c r="D84" s="77" t="s">
        <v>87</v>
      </c>
      <c r="E84" s="76" t="s">
        <v>101</v>
      </c>
      <c r="F84" s="76"/>
      <c r="G84" s="76" t="s">
        <v>41</v>
      </c>
      <c r="H84" s="189">
        <v>0.3</v>
      </c>
      <c r="I84" s="76" t="s">
        <v>969</v>
      </c>
      <c r="J84" s="80" t="s">
        <v>45</v>
      </c>
      <c r="K84" s="81" t="s">
        <v>152</v>
      </c>
      <c r="L84" s="76" t="s">
        <v>46</v>
      </c>
      <c r="M84" s="10" t="s">
        <v>79</v>
      </c>
      <c r="N84" s="82"/>
      <c r="O84" s="82"/>
      <c r="P84" s="82"/>
      <c r="Q84" s="245"/>
      <c r="R84" s="260">
        <v>10</v>
      </c>
      <c r="S84" s="260">
        <v>61128.57142857142</v>
      </c>
      <c r="T84" s="260">
        <v>68464</v>
      </c>
      <c r="U84" s="260">
        <v>0</v>
      </c>
      <c r="V84" s="261">
        <v>0</v>
      </c>
      <c r="W84" s="261">
        <f t="shared" si="795"/>
        <v>0</v>
      </c>
      <c r="X84" s="399">
        <v>15</v>
      </c>
      <c r="Y84" s="399">
        <v>61128.57142857142</v>
      </c>
      <c r="Z84" s="399">
        <v>68464</v>
      </c>
      <c r="AA84" s="399">
        <v>0</v>
      </c>
      <c r="AB84" s="399">
        <v>0</v>
      </c>
      <c r="AC84" s="399">
        <f t="shared" si="79"/>
        <v>0</v>
      </c>
      <c r="AD84" s="260">
        <v>10</v>
      </c>
      <c r="AE84" s="260">
        <v>61128.57142857142</v>
      </c>
      <c r="AF84" s="260">
        <v>68464</v>
      </c>
      <c r="AG84" s="260">
        <v>0</v>
      </c>
      <c r="AH84" s="260">
        <v>0</v>
      </c>
      <c r="AI84" s="260">
        <f t="shared" si="116"/>
        <v>0</v>
      </c>
      <c r="AJ84" s="260">
        <v>5</v>
      </c>
      <c r="AK84" s="260">
        <v>61128.57142857142</v>
      </c>
      <c r="AL84" s="260">
        <v>68464</v>
      </c>
      <c r="AM84" s="260">
        <v>0</v>
      </c>
      <c r="AN84" s="260">
        <v>0</v>
      </c>
      <c r="AO84" s="396">
        <f t="shared" si="12"/>
        <v>0</v>
      </c>
      <c r="AP84" s="260">
        <v>20</v>
      </c>
      <c r="AQ84" s="260">
        <v>61128.57142857142</v>
      </c>
      <c r="AR84" s="260">
        <v>68464</v>
      </c>
      <c r="AS84" s="260">
        <v>0</v>
      </c>
      <c r="AT84" s="260">
        <f t="shared" si="175"/>
        <v>0</v>
      </c>
      <c r="AU84" s="260">
        <f t="shared" si="81"/>
        <v>0</v>
      </c>
      <c r="AV84" s="404"/>
      <c r="AW84" s="404"/>
      <c r="AX84" s="404"/>
      <c r="AY84" s="404">
        <v>0</v>
      </c>
      <c r="AZ84" s="404">
        <v>0</v>
      </c>
      <c r="BA84" s="404">
        <f t="shared" si="117"/>
        <v>0</v>
      </c>
      <c r="BB84" s="404"/>
      <c r="BC84" s="404"/>
      <c r="BD84" s="404"/>
      <c r="BE84" s="404">
        <v>0</v>
      </c>
      <c r="BF84" s="404">
        <v>0</v>
      </c>
      <c r="BG84" s="404">
        <f t="shared" si="83"/>
        <v>0</v>
      </c>
      <c r="BH84" s="404"/>
      <c r="BI84" s="404"/>
      <c r="BJ84" s="404"/>
      <c r="BK84" s="404">
        <v>0</v>
      </c>
      <c r="BL84" s="404">
        <v>0</v>
      </c>
      <c r="BM84" s="404">
        <f t="shared" si="84"/>
        <v>0</v>
      </c>
      <c r="BN84" s="404"/>
      <c r="BO84" s="404"/>
      <c r="BP84" s="404"/>
      <c r="BQ84" s="404">
        <v>0</v>
      </c>
      <c r="BR84" s="404">
        <v>0</v>
      </c>
      <c r="BS84" s="404">
        <f t="shared" si="85"/>
        <v>0</v>
      </c>
      <c r="BT84" s="260">
        <v>61128.57142857142</v>
      </c>
      <c r="BU84" s="260">
        <v>68464</v>
      </c>
      <c r="BV84" s="260">
        <v>0</v>
      </c>
      <c r="BW84" s="1435">
        <v>0</v>
      </c>
      <c r="BX84" s="190" t="s">
        <v>48</v>
      </c>
      <c r="BY84" s="64">
        <v>2013</v>
      </c>
      <c r="BZ84" s="325" t="s">
        <v>1103</v>
      </c>
      <c r="CA84" s="529">
        <f t="shared" si="86"/>
        <v>0</v>
      </c>
      <c r="CB84" s="154">
        <v>3667714.2857142854</v>
      </c>
      <c r="CC84" s="82">
        <v>4107840</v>
      </c>
      <c r="CD84" s="191"/>
      <c r="CE84" s="26">
        <f t="shared" si="87"/>
        <v>-3667714.2857142854</v>
      </c>
      <c r="CF84" s="27">
        <f t="shared" si="88"/>
        <v>-4107840</v>
      </c>
      <c r="CG84" s="738">
        <f t="shared" si="89"/>
        <v>-4107840</v>
      </c>
      <c r="CH84" s="164"/>
      <c r="CI84" s="165"/>
      <c r="CJ84" s="192" t="s">
        <v>41</v>
      </c>
      <c r="CK84" s="175" t="s">
        <v>312</v>
      </c>
      <c r="CL84" s="175" t="s">
        <v>2281</v>
      </c>
      <c r="CM84" s="178" t="s">
        <v>2288</v>
      </c>
      <c r="CN84" s="175" t="s">
        <v>474</v>
      </c>
      <c r="CO84" s="175" t="s">
        <v>87</v>
      </c>
      <c r="CP84" s="175" t="s">
        <v>101</v>
      </c>
      <c r="CQ84" s="175" t="s">
        <v>79</v>
      </c>
      <c r="CR84" s="463">
        <v>2</v>
      </c>
      <c r="CS84" s="463">
        <v>3</v>
      </c>
      <c r="CT84" s="463">
        <v>2</v>
      </c>
      <c r="CU84" s="463">
        <v>0</v>
      </c>
      <c r="CV84" s="463">
        <v>0</v>
      </c>
      <c r="CW84" s="463"/>
      <c r="CX84" s="463"/>
      <c r="CY84" s="463"/>
      <c r="CZ84" s="463">
        <f t="shared" si="505"/>
        <v>7</v>
      </c>
      <c r="DA84" s="463">
        <v>68463.360000000001</v>
      </c>
      <c r="DB84" s="463">
        <f t="shared" si="617"/>
        <v>136926.72</v>
      </c>
      <c r="DC84" s="463">
        <f>CS84*DA84</f>
        <v>205390.08000000002</v>
      </c>
      <c r="DD84" s="464">
        <f t="shared" si="167"/>
        <v>136926.72</v>
      </c>
      <c r="DE84" s="970">
        <f>CU84*DA84</f>
        <v>0</v>
      </c>
      <c r="DF84" s="464">
        <f>CV84*DA84</f>
        <v>0</v>
      </c>
      <c r="DG84" s="464"/>
      <c r="DH84" s="464"/>
      <c r="DI84" s="464"/>
      <c r="DJ84" s="464"/>
      <c r="DK84" s="463">
        <f>CZ84*DA84</f>
        <v>479243.52000000002</v>
      </c>
      <c r="DL84" s="655"/>
      <c r="DM84" s="782">
        <f>DB84</f>
        <v>136926.72</v>
      </c>
      <c r="DN84" s="655">
        <f t="shared" si="620"/>
        <v>122255.99999999999</v>
      </c>
      <c r="DO84" s="820">
        <f>DC84</f>
        <v>205390.08000000002</v>
      </c>
      <c r="DP84" s="655">
        <f t="shared" ref="DP84:DP90" si="845">DO84/1.12</f>
        <v>183384</v>
      </c>
      <c r="DQ84" s="1050">
        <f t="shared" si="169"/>
        <v>136926.72</v>
      </c>
      <c r="DR84" s="655">
        <f t="shared" si="170"/>
        <v>122255.99999999999</v>
      </c>
      <c r="DS84" s="782">
        <f t="shared" ref="DS84:DS90" si="846">DE84</f>
        <v>0</v>
      </c>
      <c r="DT84" s="655">
        <f t="shared" ref="DT84:DT90" si="847">DE84/1.12</f>
        <v>0</v>
      </c>
      <c r="DU84" s="782">
        <f t="shared" ref="DU84:DU90" si="848">DF84</f>
        <v>0</v>
      </c>
      <c r="DV84" s="465">
        <f t="shared" ref="DV84:DV90" si="849">DU84/1.12</f>
        <v>0</v>
      </c>
      <c r="DW84" s="745"/>
      <c r="DX84" s="655"/>
      <c r="DY84" s="954"/>
      <c r="DZ84" s="655"/>
      <c r="EA84" s="782">
        <f t="shared" si="748"/>
        <v>0</v>
      </c>
      <c r="EB84" s="465">
        <f t="shared" si="94"/>
        <v>0</v>
      </c>
      <c r="EC84" s="745"/>
      <c r="ED84" s="463"/>
      <c r="EE84" s="944">
        <f>DK84</f>
        <v>479243.52000000002</v>
      </c>
      <c r="EF84" s="655">
        <f t="shared" si="626"/>
        <v>427896</v>
      </c>
      <c r="EG84" s="461">
        <f t="shared" si="627"/>
        <v>-122255.99999999999</v>
      </c>
      <c r="EH84" s="257">
        <f t="shared" si="628"/>
        <v>-136926.72</v>
      </c>
      <c r="EI84" s="460">
        <f t="shared" si="629"/>
        <v>-183384</v>
      </c>
      <c r="EJ84" s="538">
        <f t="shared" si="630"/>
        <v>-205390.08000000002</v>
      </c>
      <c r="EK84" s="677">
        <f t="shared" si="631"/>
        <v>-122255.99999999999</v>
      </c>
      <c r="EL84" s="257">
        <f t="shared" si="632"/>
        <v>-136926.72</v>
      </c>
      <c r="EM84" s="649">
        <f t="shared" si="633"/>
        <v>0</v>
      </c>
      <c r="EN84" s="538">
        <f t="shared" si="634"/>
        <v>0</v>
      </c>
      <c r="EO84" s="677">
        <f t="shared" si="635"/>
        <v>0</v>
      </c>
      <c r="EP84" s="257">
        <f t="shared" si="636"/>
        <v>0</v>
      </c>
      <c r="EQ84" s="649">
        <f t="shared" si="637"/>
        <v>0</v>
      </c>
      <c r="ER84" s="538">
        <f t="shared" si="638"/>
        <v>0</v>
      </c>
      <c r="ES84" s="677">
        <f t="shared" si="639"/>
        <v>0</v>
      </c>
      <c r="ET84" s="538">
        <f t="shared" si="640"/>
        <v>0</v>
      </c>
      <c r="EU84" s="462">
        <f t="shared" si="641"/>
        <v>0</v>
      </c>
      <c r="EV84" s="263">
        <f t="shared" si="642"/>
        <v>0</v>
      </c>
      <c r="EW84" s="462">
        <f t="shared" si="643"/>
        <v>0</v>
      </c>
      <c r="EX84" s="263">
        <f t="shared" si="644"/>
        <v>0</v>
      </c>
      <c r="EY84" s="472">
        <f t="shared" si="645"/>
        <v>-427896</v>
      </c>
      <c r="EZ84" s="263">
        <f t="shared" si="646"/>
        <v>-479243.52000000002</v>
      </c>
      <c r="FA84" s="313"/>
    </row>
    <row r="85" spans="1:158" s="183" customFormat="1" ht="18" hidden="1" customHeight="1" outlineLevel="1" x14ac:dyDescent="0.2">
      <c r="A85" s="188" t="s">
        <v>681</v>
      </c>
      <c r="B85" s="76" t="s">
        <v>21</v>
      </c>
      <c r="C85" s="77" t="s">
        <v>99</v>
      </c>
      <c r="D85" s="77" t="s">
        <v>87</v>
      </c>
      <c r="E85" s="76" t="s">
        <v>680</v>
      </c>
      <c r="F85" s="76" t="s">
        <v>101</v>
      </c>
      <c r="G85" s="76" t="s">
        <v>41</v>
      </c>
      <c r="H85" s="189">
        <v>0.3</v>
      </c>
      <c r="I85" s="76" t="s">
        <v>969</v>
      </c>
      <c r="J85" s="80" t="s">
        <v>496</v>
      </c>
      <c r="K85" s="81" t="s">
        <v>152</v>
      </c>
      <c r="L85" s="76" t="s">
        <v>46</v>
      </c>
      <c r="M85" s="10" t="s">
        <v>79</v>
      </c>
      <c r="N85" s="82"/>
      <c r="O85" s="82"/>
      <c r="P85" s="82"/>
      <c r="Q85" s="245"/>
      <c r="R85" s="260">
        <v>10</v>
      </c>
      <c r="S85" s="260">
        <v>61128.57142857142</v>
      </c>
      <c r="T85" s="260">
        <v>68464</v>
      </c>
      <c r="U85" s="260">
        <v>0</v>
      </c>
      <c r="V85" s="261">
        <v>0</v>
      </c>
      <c r="W85" s="261">
        <f t="shared" si="795"/>
        <v>0</v>
      </c>
      <c r="X85" s="399">
        <v>15</v>
      </c>
      <c r="Y85" s="399">
        <v>61128.57142857142</v>
      </c>
      <c r="Z85" s="399">
        <v>68464</v>
      </c>
      <c r="AA85" s="399">
        <v>0</v>
      </c>
      <c r="AB85" s="399">
        <v>0</v>
      </c>
      <c r="AC85" s="399">
        <f t="shared" si="79"/>
        <v>0</v>
      </c>
      <c r="AD85" s="260">
        <v>10</v>
      </c>
      <c r="AE85" s="260">
        <v>61128.57142857142</v>
      </c>
      <c r="AF85" s="260">
        <v>68464</v>
      </c>
      <c r="AG85" s="260">
        <v>0</v>
      </c>
      <c r="AH85" s="260">
        <v>0</v>
      </c>
      <c r="AI85" s="260">
        <f t="shared" si="116"/>
        <v>0</v>
      </c>
      <c r="AJ85" s="260">
        <v>5</v>
      </c>
      <c r="AK85" s="260">
        <v>61128.57142857142</v>
      </c>
      <c r="AL85" s="260">
        <v>68464</v>
      </c>
      <c r="AM85" s="260">
        <v>0</v>
      </c>
      <c r="AN85" s="260">
        <v>0</v>
      </c>
      <c r="AO85" s="396">
        <f t="shared" si="12"/>
        <v>0</v>
      </c>
      <c r="AP85" s="260">
        <v>20</v>
      </c>
      <c r="AQ85" s="260">
        <v>61128.57142857142</v>
      </c>
      <c r="AR85" s="260">
        <v>68464</v>
      </c>
      <c r="AS85" s="260">
        <v>0</v>
      </c>
      <c r="AT85" s="260">
        <f t="shared" si="175"/>
        <v>0</v>
      </c>
      <c r="AU85" s="260">
        <f t="shared" si="81"/>
        <v>0</v>
      </c>
      <c r="AV85" s="404"/>
      <c r="AW85" s="404"/>
      <c r="AX85" s="404"/>
      <c r="AY85" s="404">
        <v>0</v>
      </c>
      <c r="AZ85" s="404">
        <v>0</v>
      </c>
      <c r="BA85" s="404">
        <f t="shared" si="117"/>
        <v>0</v>
      </c>
      <c r="BB85" s="404"/>
      <c r="BC85" s="404"/>
      <c r="BD85" s="404"/>
      <c r="BE85" s="404">
        <v>0</v>
      </c>
      <c r="BF85" s="404">
        <v>0</v>
      </c>
      <c r="BG85" s="404">
        <f t="shared" si="83"/>
        <v>0</v>
      </c>
      <c r="BH85" s="404"/>
      <c r="BI85" s="404"/>
      <c r="BJ85" s="404"/>
      <c r="BK85" s="404">
        <v>0</v>
      </c>
      <c r="BL85" s="404">
        <v>0</v>
      </c>
      <c r="BM85" s="404">
        <f t="shared" si="84"/>
        <v>0</v>
      </c>
      <c r="BN85" s="404"/>
      <c r="BO85" s="404"/>
      <c r="BP85" s="404"/>
      <c r="BQ85" s="404">
        <v>0</v>
      </c>
      <c r="BR85" s="404">
        <v>0</v>
      </c>
      <c r="BS85" s="404">
        <f t="shared" si="85"/>
        <v>0</v>
      </c>
      <c r="BT85" s="260">
        <v>61128.57142857142</v>
      </c>
      <c r="BU85" s="260">
        <v>68464</v>
      </c>
      <c r="BV85" s="260">
        <v>0</v>
      </c>
      <c r="BW85" s="1435">
        <f t="shared" si="674"/>
        <v>0</v>
      </c>
      <c r="BX85" s="190" t="s">
        <v>48</v>
      </c>
      <c r="BY85" s="64">
        <v>2013</v>
      </c>
      <c r="BZ85" s="325" t="s">
        <v>1107</v>
      </c>
      <c r="CA85" s="529">
        <f t="shared" si="86"/>
        <v>0</v>
      </c>
      <c r="CB85" s="154"/>
      <c r="CC85" s="82"/>
      <c r="CD85" s="191"/>
      <c r="CE85" s="26">
        <f t="shared" si="87"/>
        <v>0</v>
      </c>
      <c r="CF85" s="27">
        <f t="shared" si="88"/>
        <v>0</v>
      </c>
      <c r="CG85" s="738">
        <f t="shared" si="89"/>
        <v>0</v>
      </c>
      <c r="CH85" s="164" t="s">
        <v>805</v>
      </c>
      <c r="CI85" s="165"/>
      <c r="CJ85" s="192" t="s">
        <v>41</v>
      </c>
      <c r="CK85" s="175" t="s">
        <v>312</v>
      </c>
      <c r="CL85" s="175" t="s">
        <v>2729</v>
      </c>
      <c r="CM85" s="178" t="s">
        <v>2748</v>
      </c>
      <c r="CN85" s="175" t="s">
        <v>475</v>
      </c>
      <c r="CO85" s="175" t="s">
        <v>87</v>
      </c>
      <c r="CP85" s="175" t="s">
        <v>101</v>
      </c>
      <c r="CQ85" s="175" t="s">
        <v>79</v>
      </c>
      <c r="CR85" s="463">
        <v>4</v>
      </c>
      <c r="CS85" s="463">
        <v>7</v>
      </c>
      <c r="CT85" s="463">
        <v>5</v>
      </c>
      <c r="CU85" s="463">
        <v>2</v>
      </c>
      <c r="CV85" s="463">
        <v>8</v>
      </c>
      <c r="CW85" s="463"/>
      <c r="CX85" s="463"/>
      <c r="CY85" s="463"/>
      <c r="CZ85" s="463">
        <f t="shared" si="505"/>
        <v>26</v>
      </c>
      <c r="DA85" s="463">
        <v>61801.600000000006</v>
      </c>
      <c r="DB85" s="463">
        <f t="shared" ref="DB85" si="850">CR85*DA85</f>
        <v>247206.40000000002</v>
      </c>
      <c r="DC85" s="463">
        <f>CS85*DA85</f>
        <v>432611.20000000007</v>
      </c>
      <c r="DD85" s="464">
        <f t="shared" si="167"/>
        <v>309008</v>
      </c>
      <c r="DE85" s="464">
        <f>CU85*DA85</f>
        <v>123603.20000000001</v>
      </c>
      <c r="DF85" s="464">
        <f>CV85*DA85</f>
        <v>494412.80000000005</v>
      </c>
      <c r="DG85" s="464"/>
      <c r="DH85" s="464"/>
      <c r="DI85" s="464"/>
      <c r="DJ85" s="464"/>
      <c r="DK85" s="463">
        <f>CZ85*DA85</f>
        <v>1606841.6</v>
      </c>
      <c r="DL85" s="655"/>
      <c r="DM85" s="782">
        <f>DB85</f>
        <v>247206.40000000002</v>
      </c>
      <c r="DN85" s="655">
        <f t="shared" ref="DN85" si="851">DM85/1.12</f>
        <v>220720</v>
      </c>
      <c r="DO85" s="820">
        <f>DC85</f>
        <v>432611.20000000007</v>
      </c>
      <c r="DP85" s="655">
        <f t="shared" si="845"/>
        <v>386260</v>
      </c>
      <c r="DQ85" s="1050">
        <f t="shared" si="169"/>
        <v>309008</v>
      </c>
      <c r="DR85" s="655">
        <f t="shared" si="170"/>
        <v>275900</v>
      </c>
      <c r="DS85" s="782">
        <f t="shared" si="846"/>
        <v>123603.20000000001</v>
      </c>
      <c r="DT85" s="655">
        <f t="shared" si="847"/>
        <v>110360</v>
      </c>
      <c r="DU85" s="782">
        <f t="shared" si="848"/>
        <v>494412.80000000005</v>
      </c>
      <c r="DV85" s="465">
        <f t="shared" si="849"/>
        <v>441440</v>
      </c>
      <c r="DW85" s="745"/>
      <c r="DX85" s="655"/>
      <c r="DY85" s="954"/>
      <c r="DZ85" s="655"/>
      <c r="EA85" s="782">
        <f t="shared" si="748"/>
        <v>0</v>
      </c>
      <c r="EB85" s="465">
        <f t="shared" si="94"/>
        <v>0</v>
      </c>
      <c r="EC85" s="745"/>
      <c r="ED85" s="463"/>
      <c r="EE85" s="944">
        <f>DK85</f>
        <v>1606841.6</v>
      </c>
      <c r="EF85" s="655">
        <f t="shared" ref="EF85" si="852">EE85/1.12</f>
        <v>1434680</v>
      </c>
      <c r="EG85" s="461">
        <f t="shared" si="627"/>
        <v>-220720</v>
      </c>
      <c r="EH85" s="257">
        <f t="shared" si="628"/>
        <v>-247206.40000000002</v>
      </c>
      <c r="EI85" s="460">
        <f t="shared" si="629"/>
        <v>-386260</v>
      </c>
      <c r="EJ85" s="538">
        <f t="shared" si="630"/>
        <v>-432611.20000000007</v>
      </c>
      <c r="EK85" s="677">
        <f t="shared" si="631"/>
        <v>-275900</v>
      </c>
      <c r="EL85" s="257">
        <f t="shared" si="632"/>
        <v>-309008</v>
      </c>
      <c r="EM85" s="649">
        <f t="shared" si="633"/>
        <v>-110360</v>
      </c>
      <c r="EN85" s="538">
        <f t="shared" si="634"/>
        <v>-123603.20000000001</v>
      </c>
      <c r="EO85" s="677">
        <f t="shared" si="635"/>
        <v>-441440</v>
      </c>
      <c r="EP85" s="257">
        <f t="shared" si="636"/>
        <v>-494412.80000000005</v>
      </c>
      <c r="EQ85" s="649">
        <f t="shared" si="637"/>
        <v>0</v>
      </c>
      <c r="ER85" s="538">
        <f t="shared" si="638"/>
        <v>0</v>
      </c>
      <c r="ES85" s="677">
        <f t="shared" si="639"/>
        <v>0</v>
      </c>
      <c r="ET85" s="538">
        <f t="shared" si="640"/>
        <v>0</v>
      </c>
      <c r="EU85" s="462">
        <f t="shared" si="641"/>
        <v>0</v>
      </c>
      <c r="EV85" s="263">
        <f t="shared" si="642"/>
        <v>0</v>
      </c>
      <c r="EW85" s="462">
        <f t="shared" si="643"/>
        <v>0</v>
      </c>
      <c r="EX85" s="263">
        <f t="shared" si="644"/>
        <v>0</v>
      </c>
      <c r="EY85" s="472">
        <f t="shared" si="645"/>
        <v>-1434680</v>
      </c>
      <c r="EZ85" s="263">
        <f t="shared" si="646"/>
        <v>-1606841.6</v>
      </c>
      <c r="FA85" s="313"/>
    </row>
    <row r="86" spans="1:158" s="183" customFormat="1" ht="18" hidden="1" customHeight="1" outlineLevel="1" x14ac:dyDescent="0.2">
      <c r="A86" s="188" t="s">
        <v>901</v>
      </c>
      <c r="B86" s="76" t="s">
        <v>21</v>
      </c>
      <c r="C86" s="77" t="s">
        <v>99</v>
      </c>
      <c r="D86" s="77" t="s">
        <v>87</v>
      </c>
      <c r="E86" s="76" t="s">
        <v>680</v>
      </c>
      <c r="F86" s="76" t="s">
        <v>101</v>
      </c>
      <c r="G86" s="76" t="s">
        <v>41</v>
      </c>
      <c r="H86" s="189">
        <v>0.3</v>
      </c>
      <c r="I86" s="76" t="s">
        <v>969</v>
      </c>
      <c r="J86" s="80" t="s">
        <v>496</v>
      </c>
      <c r="K86" s="81" t="s">
        <v>152</v>
      </c>
      <c r="L86" s="76" t="s">
        <v>46</v>
      </c>
      <c r="M86" s="10" t="s">
        <v>79</v>
      </c>
      <c r="N86" s="82"/>
      <c r="O86" s="82"/>
      <c r="P86" s="82"/>
      <c r="Q86" s="245"/>
      <c r="R86" s="260">
        <v>8</v>
      </c>
      <c r="S86" s="260">
        <v>61127.999999999993</v>
      </c>
      <c r="T86" s="260">
        <v>68463.360000000001</v>
      </c>
      <c r="U86" s="260">
        <v>0</v>
      </c>
      <c r="V86" s="261">
        <v>0</v>
      </c>
      <c r="W86" s="261">
        <f t="shared" si="795"/>
        <v>0</v>
      </c>
      <c r="X86" s="399">
        <v>15</v>
      </c>
      <c r="Y86" s="399">
        <v>61127.999999999993</v>
      </c>
      <c r="Z86" s="399">
        <v>68463.360000000001</v>
      </c>
      <c r="AA86" s="399">
        <v>0</v>
      </c>
      <c r="AB86" s="399">
        <v>0</v>
      </c>
      <c r="AC86" s="399">
        <f t="shared" si="79"/>
        <v>0</v>
      </c>
      <c r="AD86" s="260">
        <v>10</v>
      </c>
      <c r="AE86" s="260">
        <v>61127.999999999993</v>
      </c>
      <c r="AF86" s="260">
        <v>68463.360000000001</v>
      </c>
      <c r="AG86" s="260">
        <v>0</v>
      </c>
      <c r="AH86" s="260">
        <v>0</v>
      </c>
      <c r="AI86" s="260">
        <f t="shared" si="116"/>
        <v>0</v>
      </c>
      <c r="AJ86" s="260">
        <v>5</v>
      </c>
      <c r="AK86" s="260">
        <v>61127.999999999993</v>
      </c>
      <c r="AL86" s="260">
        <v>68463.360000000001</v>
      </c>
      <c r="AM86" s="260">
        <v>0</v>
      </c>
      <c r="AN86" s="260">
        <v>0</v>
      </c>
      <c r="AO86" s="396">
        <f t="shared" si="12"/>
        <v>0</v>
      </c>
      <c r="AP86" s="260">
        <v>20</v>
      </c>
      <c r="AQ86" s="260">
        <v>61127.999999999993</v>
      </c>
      <c r="AR86" s="260">
        <v>68463.360000000001</v>
      </c>
      <c r="AS86" s="260">
        <v>0</v>
      </c>
      <c r="AT86" s="260">
        <f t="shared" si="175"/>
        <v>0</v>
      </c>
      <c r="AU86" s="260">
        <f t="shared" si="81"/>
        <v>0</v>
      </c>
      <c r="AV86" s="404"/>
      <c r="AW86" s="404"/>
      <c r="AX86" s="404"/>
      <c r="AY86" s="404">
        <v>0</v>
      </c>
      <c r="AZ86" s="404">
        <v>0</v>
      </c>
      <c r="BA86" s="404">
        <f t="shared" si="117"/>
        <v>0</v>
      </c>
      <c r="BB86" s="404"/>
      <c r="BC86" s="404"/>
      <c r="BD86" s="404"/>
      <c r="BE86" s="404">
        <v>0</v>
      </c>
      <c r="BF86" s="404">
        <v>0</v>
      </c>
      <c r="BG86" s="404">
        <f t="shared" si="83"/>
        <v>0</v>
      </c>
      <c r="BH86" s="404"/>
      <c r="BI86" s="404"/>
      <c r="BJ86" s="404"/>
      <c r="BK86" s="404">
        <v>0</v>
      </c>
      <c r="BL86" s="404">
        <v>0</v>
      </c>
      <c r="BM86" s="404">
        <f t="shared" si="84"/>
        <v>0</v>
      </c>
      <c r="BN86" s="404"/>
      <c r="BO86" s="404"/>
      <c r="BP86" s="404"/>
      <c r="BQ86" s="404">
        <v>0</v>
      </c>
      <c r="BR86" s="404">
        <v>0</v>
      </c>
      <c r="BS86" s="404">
        <f t="shared" si="85"/>
        <v>0</v>
      </c>
      <c r="BT86" s="260">
        <v>61127.999999999993</v>
      </c>
      <c r="BU86" s="260">
        <v>68463.360000000001</v>
      </c>
      <c r="BV86" s="256">
        <v>0</v>
      </c>
      <c r="BW86" s="1435">
        <f t="shared" si="674"/>
        <v>0</v>
      </c>
      <c r="BX86" s="190" t="s">
        <v>48</v>
      </c>
      <c r="BY86" s="64">
        <v>2013</v>
      </c>
      <c r="BZ86" s="325" t="s">
        <v>1047</v>
      </c>
      <c r="CA86" s="529">
        <f t="shared" si="86"/>
        <v>0</v>
      </c>
      <c r="CB86" s="154"/>
      <c r="CC86" s="82"/>
      <c r="CD86" s="191"/>
      <c r="CE86" s="26">
        <f t="shared" si="87"/>
        <v>0</v>
      </c>
      <c r="CF86" s="27">
        <f t="shared" si="88"/>
        <v>0</v>
      </c>
      <c r="CG86" s="738">
        <f t="shared" si="89"/>
        <v>0</v>
      </c>
      <c r="CH86" s="164" t="s">
        <v>955</v>
      </c>
      <c r="CI86" s="165"/>
      <c r="CJ86" s="192" t="s">
        <v>41</v>
      </c>
      <c r="CK86" s="175" t="s">
        <v>312</v>
      </c>
      <c r="CL86" s="175" t="s">
        <v>2691</v>
      </c>
      <c r="CM86" s="178" t="s">
        <v>2703</v>
      </c>
      <c r="CN86" s="175" t="s">
        <v>374</v>
      </c>
      <c r="CO86" s="175" t="s">
        <v>87</v>
      </c>
      <c r="CP86" s="175" t="s">
        <v>101</v>
      </c>
      <c r="CQ86" s="175" t="s">
        <v>79</v>
      </c>
      <c r="CR86" s="463">
        <v>2</v>
      </c>
      <c r="CS86" s="463">
        <v>5</v>
      </c>
      <c r="CT86" s="463">
        <v>3</v>
      </c>
      <c r="CU86" s="463">
        <v>2</v>
      </c>
      <c r="CV86" s="463">
        <v>0</v>
      </c>
      <c r="CW86" s="463"/>
      <c r="CX86" s="463"/>
      <c r="CY86" s="463"/>
      <c r="CZ86" s="463">
        <f t="shared" si="505"/>
        <v>12</v>
      </c>
      <c r="DA86" s="463">
        <v>67088</v>
      </c>
      <c r="DB86" s="463">
        <f t="shared" ref="DB86" si="853">CR86*DA86</f>
        <v>134176</v>
      </c>
      <c r="DC86" s="463">
        <f>CS86*DA86</f>
        <v>335440</v>
      </c>
      <c r="DD86" s="464">
        <f t="shared" si="167"/>
        <v>201264</v>
      </c>
      <c r="DE86" s="464">
        <f>CU86*DA86</f>
        <v>134176</v>
      </c>
      <c r="DF86" s="464">
        <f>CV86*DA86</f>
        <v>0</v>
      </c>
      <c r="DG86" s="464"/>
      <c r="DH86" s="464"/>
      <c r="DI86" s="464"/>
      <c r="DJ86" s="464"/>
      <c r="DK86" s="463">
        <f>CZ86*DA86</f>
        <v>805056</v>
      </c>
      <c r="DL86" s="655"/>
      <c r="DM86" s="782">
        <f>DB86</f>
        <v>134176</v>
      </c>
      <c r="DN86" s="655">
        <f t="shared" ref="DN86" si="854">DM86/1.12</f>
        <v>119799.99999999999</v>
      </c>
      <c r="DO86" s="820">
        <f>DC86</f>
        <v>335440</v>
      </c>
      <c r="DP86" s="655">
        <f t="shared" si="845"/>
        <v>299500</v>
      </c>
      <c r="DQ86" s="1050">
        <f t="shared" si="169"/>
        <v>201264</v>
      </c>
      <c r="DR86" s="655">
        <f t="shared" si="170"/>
        <v>179699.99999999997</v>
      </c>
      <c r="DS86" s="782">
        <f t="shared" ref="DS86" si="855">DE86</f>
        <v>134176</v>
      </c>
      <c r="DT86" s="655">
        <f t="shared" ref="DT86" si="856">DE86/1.12</f>
        <v>119799.99999999999</v>
      </c>
      <c r="DU86" s="782">
        <f t="shared" ref="DU86" si="857">DF86</f>
        <v>0</v>
      </c>
      <c r="DV86" s="465">
        <f t="shared" ref="DV86" si="858">DU86/1.12</f>
        <v>0</v>
      </c>
      <c r="DW86" s="745"/>
      <c r="DX86" s="655"/>
      <c r="DY86" s="954"/>
      <c r="DZ86" s="655"/>
      <c r="EA86" s="782">
        <f t="shared" si="748"/>
        <v>0</v>
      </c>
      <c r="EB86" s="465">
        <f t="shared" si="94"/>
        <v>0</v>
      </c>
      <c r="EC86" s="745"/>
      <c r="ED86" s="463"/>
      <c r="EE86" s="944">
        <f>DK86</f>
        <v>805056</v>
      </c>
      <c r="EF86" s="655">
        <f t="shared" ref="EF86" si="859">EE86/1.12</f>
        <v>718799.99999999988</v>
      </c>
      <c r="EG86" s="461">
        <f t="shared" si="627"/>
        <v>-119799.99999999999</v>
      </c>
      <c r="EH86" s="257">
        <f t="shared" si="628"/>
        <v>-134176</v>
      </c>
      <c r="EI86" s="460">
        <f t="shared" si="629"/>
        <v>-299500</v>
      </c>
      <c r="EJ86" s="538">
        <f t="shared" si="630"/>
        <v>-335440</v>
      </c>
      <c r="EK86" s="677">
        <f t="shared" si="631"/>
        <v>-179699.99999999997</v>
      </c>
      <c r="EL86" s="257">
        <f t="shared" si="632"/>
        <v>-201264</v>
      </c>
      <c r="EM86" s="649">
        <f t="shared" si="633"/>
        <v>-119799.99999999999</v>
      </c>
      <c r="EN86" s="538">
        <f t="shared" si="634"/>
        <v>-134176</v>
      </c>
      <c r="EO86" s="677">
        <f t="shared" si="635"/>
        <v>0</v>
      </c>
      <c r="EP86" s="257">
        <f t="shared" si="636"/>
        <v>0</v>
      </c>
      <c r="EQ86" s="649">
        <f t="shared" si="637"/>
        <v>0</v>
      </c>
      <c r="ER86" s="538">
        <f t="shared" si="638"/>
        <v>0</v>
      </c>
      <c r="ES86" s="677">
        <f t="shared" si="639"/>
        <v>0</v>
      </c>
      <c r="ET86" s="538">
        <f t="shared" si="640"/>
        <v>0</v>
      </c>
      <c r="EU86" s="462">
        <f t="shared" si="641"/>
        <v>0</v>
      </c>
      <c r="EV86" s="263">
        <f t="shared" si="642"/>
        <v>0</v>
      </c>
      <c r="EW86" s="462">
        <f t="shared" si="643"/>
        <v>0</v>
      </c>
      <c r="EX86" s="263">
        <f t="shared" si="644"/>
        <v>0</v>
      </c>
      <c r="EY86" s="472">
        <f t="shared" si="645"/>
        <v>-718799.99999999988</v>
      </c>
      <c r="EZ86" s="263">
        <f t="shared" si="646"/>
        <v>-805056</v>
      </c>
      <c r="FA86" s="313">
        <v>41603</v>
      </c>
      <c r="FB86" s="183" t="s">
        <v>421</v>
      </c>
    </row>
    <row r="87" spans="1:158" s="183" customFormat="1" ht="18" hidden="1" customHeight="1" outlineLevel="1" x14ac:dyDescent="0.2">
      <c r="A87" s="188" t="s">
        <v>2299</v>
      </c>
      <c r="B87" s="76" t="s">
        <v>21</v>
      </c>
      <c r="C87" s="77" t="s">
        <v>99</v>
      </c>
      <c r="D87" s="77" t="s">
        <v>87</v>
      </c>
      <c r="E87" s="76" t="s">
        <v>680</v>
      </c>
      <c r="F87" s="76" t="s">
        <v>101</v>
      </c>
      <c r="G87" s="76" t="s">
        <v>41</v>
      </c>
      <c r="H87" s="189">
        <v>0.3</v>
      </c>
      <c r="I87" s="76" t="s">
        <v>969</v>
      </c>
      <c r="J87" s="80" t="s">
        <v>496</v>
      </c>
      <c r="K87" s="81" t="s">
        <v>152</v>
      </c>
      <c r="L87" s="76" t="s">
        <v>46</v>
      </c>
      <c r="M87" s="10" t="s">
        <v>79</v>
      </c>
      <c r="N87" s="82"/>
      <c r="O87" s="82"/>
      <c r="P87" s="82"/>
      <c r="Q87" s="245"/>
      <c r="R87" s="260">
        <v>8</v>
      </c>
      <c r="S87" s="260">
        <v>61127.999999999993</v>
      </c>
      <c r="T87" s="260">
        <v>68463.360000000001</v>
      </c>
      <c r="U87" s="260">
        <v>0</v>
      </c>
      <c r="V87" s="261">
        <v>0</v>
      </c>
      <c r="W87" s="261">
        <f t="shared" ref="W87" si="860">V87*H87</f>
        <v>0</v>
      </c>
      <c r="X87" s="399">
        <v>15</v>
      </c>
      <c r="Y87" s="399">
        <v>61127.999999999993</v>
      </c>
      <c r="Z87" s="399">
        <v>68463.360000000001</v>
      </c>
      <c r="AA87" s="399">
        <v>0</v>
      </c>
      <c r="AB87" s="399">
        <v>0</v>
      </c>
      <c r="AC87" s="399">
        <f t="shared" ref="AC87" si="861">AB87*H87</f>
        <v>0</v>
      </c>
      <c r="AD87" s="260">
        <v>10</v>
      </c>
      <c r="AE87" s="260">
        <v>61127.999999999993</v>
      </c>
      <c r="AF87" s="260">
        <v>68463.360000000001</v>
      </c>
      <c r="AG87" s="260">
        <v>0</v>
      </c>
      <c r="AH87" s="260">
        <v>0</v>
      </c>
      <c r="AI87" s="260">
        <v>0</v>
      </c>
      <c r="AJ87" s="260">
        <v>4</v>
      </c>
      <c r="AK87" s="260">
        <v>61127.999999999993</v>
      </c>
      <c r="AL87" s="260">
        <v>68463.360000000001</v>
      </c>
      <c r="AM87" s="1218">
        <v>0</v>
      </c>
      <c r="AN87" s="260">
        <v>0</v>
      </c>
      <c r="AO87" s="396">
        <f t="shared" ref="AO87" si="862">AN87*H87</f>
        <v>0</v>
      </c>
      <c r="AP87" s="260">
        <v>16</v>
      </c>
      <c r="AQ87" s="260">
        <v>61127.999999999993</v>
      </c>
      <c r="AR87" s="260">
        <v>68463.360000000001</v>
      </c>
      <c r="AS87" s="260">
        <v>0</v>
      </c>
      <c r="AT87" s="260">
        <f t="shared" ref="AT87" si="863">AS87*1.12</f>
        <v>0</v>
      </c>
      <c r="AU87" s="260">
        <f t="shared" ref="AU87" si="864">AT87*H87</f>
        <v>0</v>
      </c>
      <c r="AV87" s="404"/>
      <c r="AW87" s="404"/>
      <c r="AX87" s="404"/>
      <c r="AY87" s="404">
        <v>0</v>
      </c>
      <c r="AZ87" s="404">
        <v>0</v>
      </c>
      <c r="BA87" s="404">
        <f t="shared" ref="BA87" si="865">AZ87*H87</f>
        <v>0</v>
      </c>
      <c r="BB87" s="404"/>
      <c r="BC87" s="404"/>
      <c r="BD87" s="404"/>
      <c r="BE87" s="404">
        <v>0</v>
      </c>
      <c r="BF87" s="404">
        <v>0</v>
      </c>
      <c r="BG87" s="404">
        <f t="shared" ref="BG87" si="866">BF87*H87</f>
        <v>0</v>
      </c>
      <c r="BH87" s="404"/>
      <c r="BI87" s="404"/>
      <c r="BJ87" s="404"/>
      <c r="BK87" s="404">
        <v>0</v>
      </c>
      <c r="BL87" s="404">
        <v>0</v>
      </c>
      <c r="BM87" s="404">
        <f t="shared" ref="BM87" si="867">BL87*N87</f>
        <v>0</v>
      </c>
      <c r="BN87" s="404"/>
      <c r="BO87" s="404"/>
      <c r="BP87" s="404"/>
      <c r="BQ87" s="404">
        <v>0</v>
      </c>
      <c r="BR87" s="404">
        <v>0</v>
      </c>
      <c r="BS87" s="404">
        <f t="shared" si="85"/>
        <v>0</v>
      </c>
      <c r="BT87" s="260">
        <v>61127.999999999993</v>
      </c>
      <c r="BU87" s="260">
        <v>68463.360000000001</v>
      </c>
      <c r="BV87" s="256">
        <v>0</v>
      </c>
      <c r="BW87" s="1435">
        <f t="shared" ref="BW87" si="868">BV87*1.12</f>
        <v>0</v>
      </c>
      <c r="BX87" s="190"/>
      <c r="BY87" s="64" t="s">
        <v>2654</v>
      </c>
      <c r="BZ87" s="325" t="s">
        <v>1047</v>
      </c>
      <c r="CA87" s="529">
        <f t="shared" ref="CA87" si="869">BW87*H87</f>
        <v>0</v>
      </c>
      <c r="CB87" s="154"/>
      <c r="CC87" s="82"/>
      <c r="CD87" s="191"/>
      <c r="CE87" s="26">
        <f t="shared" ref="CE87" si="870">BV87-CB87</f>
        <v>0</v>
      </c>
      <c r="CF87" s="27">
        <f t="shared" ref="CF87" si="871">BW87-CC87</f>
        <v>0</v>
      </c>
      <c r="CG87" s="738">
        <f t="shared" ref="CG87" si="872">CA87-CC87</f>
        <v>0</v>
      </c>
      <c r="CH87" s="164" t="s">
        <v>2320</v>
      </c>
      <c r="CI87" s="165" t="s">
        <v>2321</v>
      </c>
      <c r="CJ87" s="192"/>
      <c r="CK87" s="175"/>
      <c r="CL87" s="175"/>
      <c r="CM87" s="178"/>
      <c r="CN87" s="175"/>
      <c r="CO87" s="175"/>
      <c r="CP87" s="175"/>
      <c r="CQ87" s="175"/>
      <c r="CR87" s="463"/>
      <c r="CS87" s="463"/>
      <c r="CT87" s="463"/>
      <c r="CU87" s="463"/>
      <c r="CV87" s="463"/>
      <c r="CW87" s="463"/>
      <c r="CX87" s="463"/>
      <c r="CY87" s="463"/>
      <c r="CZ87" s="463"/>
      <c r="DA87" s="463"/>
      <c r="DB87" s="463"/>
      <c r="DC87" s="463"/>
      <c r="DD87" s="464"/>
      <c r="DE87" s="464"/>
      <c r="DF87" s="464"/>
      <c r="DG87" s="464"/>
      <c r="DH87" s="464"/>
      <c r="DI87" s="464"/>
      <c r="DJ87" s="464"/>
      <c r="DK87" s="463"/>
      <c r="DL87" s="655"/>
      <c r="DM87" s="782"/>
      <c r="DN87" s="655"/>
      <c r="DO87" s="820"/>
      <c r="DP87" s="655"/>
      <c r="DQ87" s="1050"/>
      <c r="DR87" s="655"/>
      <c r="DS87" s="782"/>
      <c r="DT87" s="655"/>
      <c r="DU87" s="782"/>
      <c r="DV87" s="465"/>
      <c r="DW87" s="745"/>
      <c r="DX87" s="655"/>
      <c r="DY87" s="954"/>
      <c r="DZ87" s="655"/>
      <c r="EA87" s="782"/>
      <c r="EB87" s="465"/>
      <c r="EC87" s="745"/>
      <c r="ED87" s="463"/>
      <c r="EE87" s="944"/>
      <c r="EF87" s="655"/>
      <c r="EG87" s="461">
        <f t="shared" si="627"/>
        <v>0</v>
      </c>
      <c r="EH87" s="257">
        <f t="shared" si="628"/>
        <v>0</v>
      </c>
      <c r="EI87" s="460">
        <f t="shared" si="629"/>
        <v>0</v>
      </c>
      <c r="EJ87" s="538">
        <f t="shared" si="630"/>
        <v>0</v>
      </c>
      <c r="EK87" s="677">
        <f t="shared" si="631"/>
        <v>0</v>
      </c>
      <c r="EL87" s="257">
        <f t="shared" si="632"/>
        <v>0</v>
      </c>
      <c r="EM87" s="649">
        <f t="shared" si="633"/>
        <v>0</v>
      </c>
      <c r="EN87" s="538">
        <f t="shared" si="634"/>
        <v>0</v>
      </c>
      <c r="EO87" s="677">
        <f t="shared" si="635"/>
        <v>0</v>
      </c>
      <c r="EP87" s="257">
        <f t="shared" si="636"/>
        <v>0</v>
      </c>
      <c r="EQ87" s="649">
        <f t="shared" si="637"/>
        <v>0</v>
      </c>
      <c r="ER87" s="538">
        <f t="shared" si="638"/>
        <v>0</v>
      </c>
      <c r="ES87" s="677">
        <f t="shared" si="639"/>
        <v>0</v>
      </c>
      <c r="ET87" s="538">
        <f t="shared" si="640"/>
        <v>0</v>
      </c>
      <c r="EU87" s="462">
        <f t="shared" si="641"/>
        <v>0</v>
      </c>
      <c r="EV87" s="263">
        <f t="shared" si="642"/>
        <v>0</v>
      </c>
      <c r="EW87" s="462">
        <f t="shared" si="643"/>
        <v>0</v>
      </c>
      <c r="EX87" s="263">
        <f t="shared" si="644"/>
        <v>0</v>
      </c>
      <c r="EY87" s="472">
        <f t="shared" si="645"/>
        <v>0</v>
      </c>
      <c r="EZ87" s="263">
        <f t="shared" si="646"/>
        <v>0</v>
      </c>
      <c r="FA87" s="313">
        <v>42443</v>
      </c>
      <c r="FB87" s="183" t="s">
        <v>421</v>
      </c>
    </row>
    <row r="88" spans="1:158" s="183" customFormat="1" ht="18" hidden="1" customHeight="1" outlineLevel="1" x14ac:dyDescent="0.2">
      <c r="A88" s="188" t="s">
        <v>2717</v>
      </c>
      <c r="B88" s="76" t="s">
        <v>21</v>
      </c>
      <c r="C88" s="77" t="s">
        <v>99</v>
      </c>
      <c r="D88" s="77" t="s">
        <v>87</v>
      </c>
      <c r="E88" s="76" t="s">
        <v>680</v>
      </c>
      <c r="F88" s="76" t="s">
        <v>101</v>
      </c>
      <c r="G88" s="76" t="s">
        <v>41</v>
      </c>
      <c r="H88" s="189">
        <v>0.3</v>
      </c>
      <c r="I88" s="76" t="s">
        <v>969</v>
      </c>
      <c r="J88" s="80" t="s">
        <v>496</v>
      </c>
      <c r="K88" s="81" t="s">
        <v>152</v>
      </c>
      <c r="L88" s="76" t="s">
        <v>46</v>
      </c>
      <c r="M88" s="10" t="s">
        <v>79</v>
      </c>
      <c r="N88" s="82"/>
      <c r="O88" s="82"/>
      <c r="P88" s="82"/>
      <c r="Q88" s="245"/>
      <c r="R88" s="260">
        <v>8</v>
      </c>
      <c r="S88" s="260">
        <v>61127.999999999993</v>
      </c>
      <c r="T88" s="260">
        <v>68463.360000000001</v>
      </c>
      <c r="U88" s="260">
        <v>0</v>
      </c>
      <c r="V88" s="261">
        <v>0</v>
      </c>
      <c r="W88" s="261">
        <f t="shared" ref="W88" si="873">V88*H88</f>
        <v>0</v>
      </c>
      <c r="X88" s="399">
        <v>15</v>
      </c>
      <c r="Y88" s="399">
        <v>61127.999999999993</v>
      </c>
      <c r="Z88" s="399">
        <v>68463.360000000001</v>
      </c>
      <c r="AA88" s="399">
        <v>0</v>
      </c>
      <c r="AB88" s="399">
        <v>0</v>
      </c>
      <c r="AC88" s="399">
        <f t="shared" ref="AC88" si="874">AB88*H88</f>
        <v>0</v>
      </c>
      <c r="AD88" s="260">
        <v>10</v>
      </c>
      <c r="AE88" s="260">
        <v>61127.999999999993</v>
      </c>
      <c r="AF88" s="260">
        <v>68463.360000000001</v>
      </c>
      <c r="AG88" s="260">
        <v>0</v>
      </c>
      <c r="AH88" s="260">
        <v>0</v>
      </c>
      <c r="AI88" s="260">
        <v>0</v>
      </c>
      <c r="AJ88" s="260">
        <v>4</v>
      </c>
      <c r="AK88" s="260">
        <v>61127.999999999993</v>
      </c>
      <c r="AL88" s="260">
        <v>68463.360000000001</v>
      </c>
      <c r="AM88" s="1218">
        <v>0</v>
      </c>
      <c r="AN88" s="260">
        <v>0</v>
      </c>
      <c r="AO88" s="396">
        <f t="shared" ref="AO88" si="875">AN88*H88</f>
        <v>0</v>
      </c>
      <c r="AP88" s="260">
        <v>10</v>
      </c>
      <c r="AQ88" s="260">
        <v>61127.999999999993</v>
      </c>
      <c r="AR88" s="260">
        <v>68463.360000000001</v>
      </c>
      <c r="AS88" s="260">
        <v>0</v>
      </c>
      <c r="AT88" s="260">
        <f t="shared" ref="AT88" si="876">AS88*1.12</f>
        <v>0</v>
      </c>
      <c r="AU88" s="260">
        <f t="shared" ref="AU88" si="877">AT88*H88</f>
        <v>0</v>
      </c>
      <c r="AV88" s="404"/>
      <c r="AW88" s="404"/>
      <c r="AX88" s="404"/>
      <c r="AY88" s="404">
        <v>0</v>
      </c>
      <c r="AZ88" s="404">
        <v>0</v>
      </c>
      <c r="BA88" s="404">
        <f t="shared" ref="BA88" si="878">AZ88*H88</f>
        <v>0</v>
      </c>
      <c r="BB88" s="404"/>
      <c r="BC88" s="404"/>
      <c r="BD88" s="404"/>
      <c r="BE88" s="404">
        <v>0</v>
      </c>
      <c r="BF88" s="404">
        <v>0</v>
      </c>
      <c r="BG88" s="404">
        <f t="shared" ref="BG88" si="879">BF88*H88</f>
        <v>0</v>
      </c>
      <c r="BH88" s="404"/>
      <c r="BI88" s="404"/>
      <c r="BJ88" s="404"/>
      <c r="BK88" s="404">
        <v>0</v>
      </c>
      <c r="BL88" s="404">
        <v>0</v>
      </c>
      <c r="BM88" s="404">
        <f t="shared" ref="BM88" si="880">BL88*N88</f>
        <v>0</v>
      </c>
      <c r="BN88" s="404"/>
      <c r="BO88" s="404"/>
      <c r="BP88" s="404"/>
      <c r="BQ88" s="404">
        <v>0</v>
      </c>
      <c r="BR88" s="404">
        <v>0</v>
      </c>
      <c r="BS88" s="404">
        <f t="shared" ref="BS88" si="881">BR88*T88</f>
        <v>0</v>
      </c>
      <c r="BT88" s="260">
        <v>61127.999999999993</v>
      </c>
      <c r="BU88" s="260">
        <v>68463.360000000001</v>
      </c>
      <c r="BV88" s="256">
        <v>0</v>
      </c>
      <c r="BW88" s="260">
        <f t="shared" ref="BW88" si="882">BV88*1.12</f>
        <v>0</v>
      </c>
      <c r="BX88" s="190"/>
      <c r="BY88" s="64" t="s">
        <v>2653</v>
      </c>
      <c r="BZ88" s="325" t="s">
        <v>1047</v>
      </c>
      <c r="CA88" s="529">
        <f t="shared" ref="CA88" si="883">BW88*H88</f>
        <v>0</v>
      </c>
      <c r="CB88" s="154"/>
      <c r="CC88" s="82"/>
      <c r="CD88" s="191"/>
      <c r="CE88" s="26">
        <f t="shared" ref="CE88" si="884">BV88-CB88</f>
        <v>0</v>
      </c>
      <c r="CF88" s="27">
        <f t="shared" ref="CF88" si="885">BW88-CC88</f>
        <v>0</v>
      </c>
      <c r="CG88" s="738">
        <f t="shared" ref="CG88" si="886">CA88-CC88</f>
        <v>0</v>
      </c>
      <c r="CH88" s="164" t="s">
        <v>2320</v>
      </c>
      <c r="CI88" s="165" t="s">
        <v>2321</v>
      </c>
      <c r="CJ88" s="192"/>
      <c r="CK88" s="175"/>
      <c r="CL88" s="175"/>
      <c r="CM88" s="178"/>
      <c r="CN88" s="175"/>
      <c r="CO88" s="175"/>
      <c r="CP88" s="175"/>
      <c r="CQ88" s="175"/>
      <c r="CR88" s="463"/>
      <c r="CS88" s="463"/>
      <c r="CT88" s="463"/>
      <c r="CU88" s="463"/>
      <c r="CV88" s="463"/>
      <c r="CW88" s="463"/>
      <c r="CX88" s="463"/>
      <c r="CY88" s="463"/>
      <c r="CZ88" s="463"/>
      <c r="DA88" s="463"/>
      <c r="DB88" s="463"/>
      <c r="DC88" s="463"/>
      <c r="DD88" s="464"/>
      <c r="DE88" s="464"/>
      <c r="DF88" s="464"/>
      <c r="DG88" s="464"/>
      <c r="DH88" s="464"/>
      <c r="DI88" s="464"/>
      <c r="DJ88" s="464"/>
      <c r="DK88" s="463"/>
      <c r="DL88" s="655"/>
      <c r="DM88" s="782"/>
      <c r="DN88" s="655"/>
      <c r="DO88" s="820"/>
      <c r="DP88" s="655"/>
      <c r="DQ88" s="1050"/>
      <c r="DR88" s="655"/>
      <c r="DS88" s="782"/>
      <c r="DT88" s="655"/>
      <c r="DU88" s="782"/>
      <c r="DV88" s="465"/>
      <c r="DW88" s="745"/>
      <c r="DX88" s="655"/>
      <c r="DY88" s="954"/>
      <c r="DZ88" s="655"/>
      <c r="EA88" s="782"/>
      <c r="EB88" s="465"/>
      <c r="EC88" s="745"/>
      <c r="ED88" s="463"/>
      <c r="EE88" s="944"/>
      <c r="EF88" s="655"/>
      <c r="EG88" s="461">
        <f t="shared" ref="EG88" si="887">U88-DN88</f>
        <v>0</v>
      </c>
      <c r="EH88" s="257">
        <f t="shared" ref="EH88" si="888">V88-DM88</f>
        <v>0</v>
      </c>
      <c r="EI88" s="460">
        <f t="shared" ref="EI88" si="889">AA88-DP88</f>
        <v>0</v>
      </c>
      <c r="EJ88" s="538">
        <f t="shared" ref="EJ88" si="890">AB88-DO88</f>
        <v>0</v>
      </c>
      <c r="EK88" s="677">
        <f t="shared" ref="EK88" si="891">AG88-DR88</f>
        <v>0</v>
      </c>
      <c r="EL88" s="257">
        <f t="shared" ref="EL88" si="892">AH88-DQ88</f>
        <v>0</v>
      </c>
      <c r="EM88" s="649">
        <f t="shared" ref="EM88" si="893">AM88-DT88</f>
        <v>0</v>
      </c>
      <c r="EN88" s="538">
        <f t="shared" ref="EN88" si="894">AN88-DS88</f>
        <v>0</v>
      </c>
      <c r="EO88" s="677">
        <f t="shared" ref="EO88" si="895">AS88-DV88</f>
        <v>0</v>
      </c>
      <c r="EP88" s="257">
        <f t="shared" ref="EP88" si="896">AT88-DU88</f>
        <v>0</v>
      </c>
      <c r="EQ88" s="649">
        <f t="shared" ref="EQ88" si="897">AY88-DX88</f>
        <v>0</v>
      </c>
      <c r="ER88" s="538">
        <f t="shared" ref="ER88" si="898">AZ88-DW88</f>
        <v>0</v>
      </c>
      <c r="ES88" s="677">
        <f t="shared" ref="ES88" si="899">BE88-DZ88</f>
        <v>0</v>
      </c>
      <c r="ET88" s="538">
        <f t="shared" ref="ET88" si="900">BF88-DY88</f>
        <v>0</v>
      </c>
      <c r="EU88" s="462">
        <f t="shared" ref="EU88" si="901">BK88-EB88</f>
        <v>0</v>
      </c>
      <c r="EV88" s="263">
        <f t="shared" ref="EV88" si="902">BL88-EA88</f>
        <v>0</v>
      </c>
      <c r="EW88" s="462">
        <f t="shared" ref="EW88" si="903">BM88-ED88</f>
        <v>0</v>
      </c>
      <c r="EX88" s="263">
        <f t="shared" ref="EX88" si="904">BN88-EC88</f>
        <v>0</v>
      </c>
      <c r="EY88" s="472">
        <f t="shared" ref="EY88" si="905">BV88-EF88</f>
        <v>0</v>
      </c>
      <c r="EZ88" s="263">
        <f t="shared" ref="EZ88" si="906">BW88-EE88</f>
        <v>0</v>
      </c>
      <c r="FA88" s="313">
        <v>42807</v>
      </c>
      <c r="FB88" s="183" t="s">
        <v>421</v>
      </c>
    </row>
    <row r="89" spans="1:158" s="183" customFormat="1" ht="18" hidden="1" customHeight="1" outlineLevel="1" x14ac:dyDescent="0.2">
      <c r="A89" s="188" t="s">
        <v>2776</v>
      </c>
      <c r="B89" s="76" t="s">
        <v>21</v>
      </c>
      <c r="C89" s="77" t="s">
        <v>99</v>
      </c>
      <c r="D89" s="77" t="s">
        <v>87</v>
      </c>
      <c r="E89" s="76" t="s">
        <v>680</v>
      </c>
      <c r="F89" s="76" t="s">
        <v>101</v>
      </c>
      <c r="G89" s="76" t="s">
        <v>41</v>
      </c>
      <c r="H89" s="189">
        <v>0.3</v>
      </c>
      <c r="I89" s="76" t="s">
        <v>969</v>
      </c>
      <c r="J89" s="80" t="s">
        <v>496</v>
      </c>
      <c r="K89" s="81" t="s">
        <v>152</v>
      </c>
      <c r="L89" s="76" t="s">
        <v>46</v>
      </c>
      <c r="M89" s="10" t="s">
        <v>79</v>
      </c>
      <c r="N89" s="82"/>
      <c r="O89" s="82"/>
      <c r="P89" s="82"/>
      <c r="Q89" s="245"/>
      <c r="R89" s="260">
        <v>8</v>
      </c>
      <c r="S89" s="260">
        <v>61127.999999999993</v>
      </c>
      <c r="T89" s="260">
        <v>68463.360000000001</v>
      </c>
      <c r="U89" s="260">
        <f>R89*S89</f>
        <v>489023.99999999994</v>
      </c>
      <c r="V89" s="261">
        <f>R89*T89</f>
        <v>547706.88</v>
      </c>
      <c r="W89" s="261">
        <f t="shared" ref="W89" si="907">V89*H89</f>
        <v>164312.06399999998</v>
      </c>
      <c r="X89" s="399">
        <v>15</v>
      </c>
      <c r="Y89" s="399">
        <v>61127.999999999993</v>
      </c>
      <c r="Z89" s="399">
        <v>68463.360000000001</v>
      </c>
      <c r="AA89" s="399">
        <f>X89*Y89</f>
        <v>916919.99999999988</v>
      </c>
      <c r="AB89" s="399">
        <f>X89*Z89</f>
        <v>1026950.4</v>
      </c>
      <c r="AC89" s="399">
        <f t="shared" ref="AC89" si="908">AB89*H89</f>
        <v>308085.12</v>
      </c>
      <c r="AD89" s="260">
        <v>10</v>
      </c>
      <c r="AE89" s="260">
        <v>61127.999999999993</v>
      </c>
      <c r="AF89" s="260">
        <v>68463.360000000001</v>
      </c>
      <c r="AG89" s="260">
        <f>AD89*AE89</f>
        <v>611279.99999999988</v>
      </c>
      <c r="AH89" s="260">
        <f>AD89*AF89</f>
        <v>684633.59999999998</v>
      </c>
      <c r="AI89" s="260">
        <f t="shared" ref="AI89" si="909">AH89*H89</f>
        <v>205390.07999999999</v>
      </c>
      <c r="AJ89" s="260">
        <v>4</v>
      </c>
      <c r="AK89" s="260">
        <v>61127.999999999993</v>
      </c>
      <c r="AL89" s="260">
        <v>68463.360000000001</v>
      </c>
      <c r="AM89" s="1218">
        <f t="shared" ref="AM89" si="910">AJ89*AK89</f>
        <v>244511.99999999997</v>
      </c>
      <c r="AN89" s="260">
        <f t="shared" ref="AN89" si="911">AJ89*AL89</f>
        <v>273853.44</v>
      </c>
      <c r="AO89" s="396">
        <f t="shared" ref="AO89" si="912">AN89*H89</f>
        <v>82156.031999999992</v>
      </c>
      <c r="AP89" s="260">
        <v>8</v>
      </c>
      <c r="AQ89" s="260">
        <v>61127.999999999993</v>
      </c>
      <c r="AR89" s="260">
        <v>68463.360000000001</v>
      </c>
      <c r="AS89" s="260">
        <f t="shared" ref="AS89" si="913">AP89*AQ89</f>
        <v>489023.99999999994</v>
      </c>
      <c r="AT89" s="260">
        <f t="shared" ref="AT89" si="914">AS89*1.12</f>
        <v>547706.88</v>
      </c>
      <c r="AU89" s="260">
        <f t="shared" ref="AU89" si="915">AT89*H89</f>
        <v>164312.06399999998</v>
      </c>
      <c r="AV89" s="404"/>
      <c r="AW89" s="404"/>
      <c r="AX89" s="404"/>
      <c r="AY89" s="404">
        <v>0</v>
      </c>
      <c r="AZ89" s="404">
        <v>0</v>
      </c>
      <c r="BA89" s="404">
        <f t="shared" ref="BA89" si="916">AZ89*H89</f>
        <v>0</v>
      </c>
      <c r="BB89" s="404"/>
      <c r="BC89" s="404"/>
      <c r="BD89" s="404"/>
      <c r="BE89" s="404">
        <v>0</v>
      </c>
      <c r="BF89" s="404">
        <v>0</v>
      </c>
      <c r="BG89" s="404">
        <f t="shared" ref="BG89" si="917">BF89*H89</f>
        <v>0</v>
      </c>
      <c r="BH89" s="404"/>
      <c r="BI89" s="404"/>
      <c r="BJ89" s="404"/>
      <c r="BK89" s="404">
        <v>0</v>
      </c>
      <c r="BL89" s="404">
        <v>0</v>
      </c>
      <c r="BM89" s="404">
        <f t="shared" ref="BM89" si="918">BL89*N89</f>
        <v>0</v>
      </c>
      <c r="BN89" s="404"/>
      <c r="BO89" s="404"/>
      <c r="BP89" s="404"/>
      <c r="BQ89" s="404">
        <v>0</v>
      </c>
      <c r="BR89" s="404">
        <v>0</v>
      </c>
      <c r="BS89" s="404">
        <f t="shared" ref="BS89" si="919">BR89*T89</f>
        <v>0</v>
      </c>
      <c r="BT89" s="260">
        <v>61127.999999999993</v>
      </c>
      <c r="BU89" s="260">
        <v>68463.360000000001</v>
      </c>
      <c r="BV89" s="256">
        <f>SUM(N89+O89+P89+Q89+R89+X89+AD89+AJ89+AP89+AV89+BB89+BH89)*BT89</f>
        <v>2750759.9999999995</v>
      </c>
      <c r="BW89" s="260">
        <f t="shared" ref="BW89" si="920">BV89*1.12</f>
        <v>3080851.1999999997</v>
      </c>
      <c r="BX89" s="190"/>
      <c r="BY89" s="64" t="s">
        <v>2653</v>
      </c>
      <c r="BZ89" s="194"/>
      <c r="CA89" s="529">
        <f t="shared" ref="CA89" si="921">BW89*H89</f>
        <v>924255.35999999987</v>
      </c>
      <c r="CB89" s="154"/>
      <c r="CC89" s="82"/>
      <c r="CD89" s="191"/>
      <c r="CE89" s="26">
        <f t="shared" ref="CE89" si="922">BV89-CB89</f>
        <v>2750759.9999999995</v>
      </c>
      <c r="CF89" s="27">
        <f t="shared" ref="CF89" si="923">BW89-CC89</f>
        <v>3080851.1999999997</v>
      </c>
      <c r="CG89" s="738">
        <f t="shared" ref="CG89" si="924">CA89-CC89</f>
        <v>924255.35999999987</v>
      </c>
      <c r="CH89" s="164" t="s">
        <v>2780</v>
      </c>
      <c r="CI89" s="165" t="s">
        <v>2321</v>
      </c>
      <c r="CJ89" s="192"/>
      <c r="CK89" s="175"/>
      <c r="CL89" s="175"/>
      <c r="CM89" s="178"/>
      <c r="CN89" s="175"/>
      <c r="CO89" s="175"/>
      <c r="CP89" s="175"/>
      <c r="CQ89" s="175"/>
      <c r="CR89" s="463"/>
      <c r="CS89" s="463"/>
      <c r="CT89" s="463"/>
      <c r="CU89" s="463"/>
      <c r="CV89" s="463"/>
      <c r="CW89" s="463"/>
      <c r="CX89" s="463"/>
      <c r="CY89" s="463"/>
      <c r="CZ89" s="463"/>
      <c r="DA89" s="463"/>
      <c r="DB89" s="463"/>
      <c r="DC89" s="463"/>
      <c r="DD89" s="464"/>
      <c r="DE89" s="464"/>
      <c r="DF89" s="464"/>
      <c r="DG89" s="464"/>
      <c r="DH89" s="464"/>
      <c r="DI89" s="464"/>
      <c r="DJ89" s="464"/>
      <c r="DK89" s="463"/>
      <c r="DL89" s="655"/>
      <c r="DM89" s="782"/>
      <c r="DN89" s="655"/>
      <c r="DO89" s="820"/>
      <c r="DP89" s="655"/>
      <c r="DQ89" s="1050"/>
      <c r="DR89" s="655"/>
      <c r="DS89" s="782"/>
      <c r="DT89" s="655"/>
      <c r="DU89" s="782"/>
      <c r="DV89" s="465"/>
      <c r="DW89" s="745"/>
      <c r="DX89" s="655"/>
      <c r="DY89" s="954"/>
      <c r="DZ89" s="655"/>
      <c r="EA89" s="782"/>
      <c r="EB89" s="465"/>
      <c r="EC89" s="745"/>
      <c r="ED89" s="463"/>
      <c r="EE89" s="944"/>
      <c r="EF89" s="655"/>
      <c r="EG89" s="461">
        <f t="shared" ref="EG89" si="925">U89-DN89</f>
        <v>489023.99999999994</v>
      </c>
      <c r="EH89" s="257">
        <f t="shared" ref="EH89" si="926">V89-DM89</f>
        <v>547706.88</v>
      </c>
      <c r="EI89" s="460">
        <f t="shared" ref="EI89" si="927">AA89-DP89</f>
        <v>916919.99999999988</v>
      </c>
      <c r="EJ89" s="538">
        <f t="shared" ref="EJ89" si="928">AB89-DO89</f>
        <v>1026950.4</v>
      </c>
      <c r="EK89" s="677">
        <f t="shared" ref="EK89" si="929">AG89-DR89</f>
        <v>611279.99999999988</v>
      </c>
      <c r="EL89" s="257">
        <f t="shared" ref="EL89" si="930">AH89-DQ89</f>
        <v>684633.59999999998</v>
      </c>
      <c r="EM89" s="649">
        <f t="shared" ref="EM89" si="931">AM89-DT89</f>
        <v>244511.99999999997</v>
      </c>
      <c r="EN89" s="538">
        <f t="shared" ref="EN89" si="932">AN89-DS89</f>
        <v>273853.44</v>
      </c>
      <c r="EO89" s="677">
        <f t="shared" ref="EO89" si="933">AS89-DV89</f>
        <v>489023.99999999994</v>
      </c>
      <c r="EP89" s="257">
        <f t="shared" ref="EP89" si="934">AT89-DU89</f>
        <v>547706.88</v>
      </c>
      <c r="EQ89" s="649">
        <f t="shared" ref="EQ89" si="935">AY89-DX89</f>
        <v>0</v>
      </c>
      <c r="ER89" s="538">
        <f t="shared" ref="ER89" si="936">AZ89-DW89</f>
        <v>0</v>
      </c>
      <c r="ES89" s="677">
        <f t="shared" ref="ES89" si="937">BE89-DZ89</f>
        <v>0</v>
      </c>
      <c r="ET89" s="538">
        <f t="shared" ref="ET89" si="938">BF89-DY89</f>
        <v>0</v>
      </c>
      <c r="EU89" s="462">
        <f t="shared" ref="EU89" si="939">BK89-EB89</f>
        <v>0</v>
      </c>
      <c r="EV89" s="263">
        <f t="shared" ref="EV89" si="940">BL89-EA89</f>
        <v>0</v>
      </c>
      <c r="EW89" s="462">
        <f t="shared" ref="EW89" si="941">BM89-ED89</f>
        <v>0</v>
      </c>
      <c r="EX89" s="263">
        <f t="shared" ref="EX89" si="942">BN89-EC89</f>
        <v>0</v>
      </c>
      <c r="EY89" s="472">
        <f t="shared" ref="EY89" si="943">BV89-EF89</f>
        <v>2750759.9999999995</v>
      </c>
      <c r="EZ89" s="263">
        <f t="shared" ref="EZ89" si="944">BW89-EE89</f>
        <v>3080851.1999999997</v>
      </c>
      <c r="FA89" s="313">
        <v>42929</v>
      </c>
      <c r="FB89" s="183" t="s">
        <v>421</v>
      </c>
    </row>
    <row r="90" spans="1:158" s="183" customFormat="1" ht="18" hidden="1" customHeight="1" outlineLevel="1" x14ac:dyDescent="0.2">
      <c r="A90" s="188" t="s">
        <v>239</v>
      </c>
      <c r="B90" s="76" t="s">
        <v>21</v>
      </c>
      <c r="C90" s="77" t="s">
        <v>99</v>
      </c>
      <c r="D90" s="77" t="s">
        <v>87</v>
      </c>
      <c r="E90" s="76" t="s">
        <v>102</v>
      </c>
      <c r="F90" s="76"/>
      <c r="G90" s="76" t="s">
        <v>41</v>
      </c>
      <c r="H90" s="189">
        <v>0.3</v>
      </c>
      <c r="I90" s="76" t="s">
        <v>969</v>
      </c>
      <c r="J90" s="80" t="s">
        <v>45</v>
      </c>
      <c r="K90" s="81" t="s">
        <v>152</v>
      </c>
      <c r="L90" s="76" t="s">
        <v>46</v>
      </c>
      <c r="M90" s="10" t="s">
        <v>79</v>
      </c>
      <c r="N90" s="82"/>
      <c r="O90" s="82"/>
      <c r="P90" s="82"/>
      <c r="Q90" s="245"/>
      <c r="R90" s="260">
        <v>11</v>
      </c>
      <c r="S90" s="260">
        <v>50592.857142857138</v>
      </c>
      <c r="T90" s="260">
        <v>56664</v>
      </c>
      <c r="U90" s="260">
        <v>0</v>
      </c>
      <c r="V90" s="261">
        <v>0</v>
      </c>
      <c r="W90" s="261">
        <f t="shared" si="795"/>
        <v>0</v>
      </c>
      <c r="X90" s="399">
        <v>10</v>
      </c>
      <c r="Y90" s="399">
        <v>50592.857142857138</v>
      </c>
      <c r="Z90" s="399">
        <v>56664</v>
      </c>
      <c r="AA90" s="399">
        <v>0</v>
      </c>
      <c r="AB90" s="399">
        <v>0</v>
      </c>
      <c r="AC90" s="399">
        <f t="shared" si="79"/>
        <v>0</v>
      </c>
      <c r="AD90" s="260">
        <v>15</v>
      </c>
      <c r="AE90" s="260">
        <v>50592.857142857138</v>
      </c>
      <c r="AF90" s="260">
        <v>56664</v>
      </c>
      <c r="AG90" s="260">
        <v>0</v>
      </c>
      <c r="AH90" s="260">
        <v>0</v>
      </c>
      <c r="AI90" s="260">
        <f t="shared" si="116"/>
        <v>0</v>
      </c>
      <c r="AJ90" s="260">
        <v>10</v>
      </c>
      <c r="AK90" s="260">
        <v>50592.857142857138</v>
      </c>
      <c r="AL90" s="260">
        <v>56664</v>
      </c>
      <c r="AM90" s="260">
        <v>0</v>
      </c>
      <c r="AN90" s="260">
        <v>0</v>
      </c>
      <c r="AO90" s="396">
        <f t="shared" si="12"/>
        <v>0</v>
      </c>
      <c r="AP90" s="260">
        <v>15</v>
      </c>
      <c r="AQ90" s="260">
        <v>50592.857142857138</v>
      </c>
      <c r="AR90" s="260">
        <v>56664</v>
      </c>
      <c r="AS90" s="260">
        <v>0</v>
      </c>
      <c r="AT90" s="260">
        <f t="shared" si="175"/>
        <v>0</v>
      </c>
      <c r="AU90" s="260">
        <f t="shared" si="81"/>
        <v>0</v>
      </c>
      <c r="AV90" s="404"/>
      <c r="AW90" s="404"/>
      <c r="AX90" s="404"/>
      <c r="AY90" s="404">
        <v>0</v>
      </c>
      <c r="AZ90" s="404">
        <v>0</v>
      </c>
      <c r="BA90" s="404">
        <f t="shared" si="117"/>
        <v>0</v>
      </c>
      <c r="BB90" s="404"/>
      <c r="BC90" s="404"/>
      <c r="BD90" s="404"/>
      <c r="BE90" s="404">
        <v>0</v>
      </c>
      <c r="BF90" s="404">
        <v>0</v>
      </c>
      <c r="BG90" s="404">
        <f t="shared" si="83"/>
        <v>0</v>
      </c>
      <c r="BH90" s="404"/>
      <c r="BI90" s="404"/>
      <c r="BJ90" s="404"/>
      <c r="BK90" s="404">
        <v>0</v>
      </c>
      <c r="BL90" s="404">
        <v>0</v>
      </c>
      <c r="BM90" s="404">
        <f t="shared" si="84"/>
        <v>0</v>
      </c>
      <c r="BN90" s="404"/>
      <c r="BO90" s="404"/>
      <c r="BP90" s="404"/>
      <c r="BQ90" s="404">
        <v>0</v>
      </c>
      <c r="BR90" s="404">
        <v>0</v>
      </c>
      <c r="BS90" s="404">
        <f t="shared" si="85"/>
        <v>0</v>
      </c>
      <c r="BT90" s="260">
        <v>50592.857142857138</v>
      </c>
      <c r="BU90" s="260">
        <v>56664</v>
      </c>
      <c r="BV90" s="260">
        <v>0</v>
      </c>
      <c r="BW90" s="1435">
        <v>0</v>
      </c>
      <c r="BX90" s="190" t="s">
        <v>48</v>
      </c>
      <c r="BY90" s="64">
        <v>2013</v>
      </c>
      <c r="BZ90" s="325"/>
      <c r="CA90" s="529">
        <f t="shared" si="86"/>
        <v>0</v>
      </c>
      <c r="CB90" s="154">
        <v>3086164.2857142854</v>
      </c>
      <c r="CC90" s="82">
        <v>3456504</v>
      </c>
      <c r="CD90" s="191"/>
      <c r="CE90" s="26">
        <f t="shared" si="87"/>
        <v>-3086164.2857142854</v>
      </c>
      <c r="CF90" s="27">
        <f t="shared" si="88"/>
        <v>-3456504</v>
      </c>
      <c r="CG90" s="738">
        <f t="shared" si="89"/>
        <v>-3456504</v>
      </c>
      <c r="CH90" s="349"/>
      <c r="CI90" s="165"/>
      <c r="CJ90" s="192" t="s">
        <v>25</v>
      </c>
      <c r="CK90" s="175" t="s">
        <v>312</v>
      </c>
      <c r="CL90" s="175" t="s">
        <v>2282</v>
      </c>
      <c r="CM90" s="178" t="s">
        <v>2287</v>
      </c>
      <c r="CN90" s="175" t="s">
        <v>474</v>
      </c>
      <c r="CO90" s="175" t="s">
        <v>87</v>
      </c>
      <c r="CP90" s="175" t="s">
        <v>102</v>
      </c>
      <c r="CQ90" s="175" t="s">
        <v>79</v>
      </c>
      <c r="CR90" s="463">
        <v>6</v>
      </c>
      <c r="CS90" s="463">
        <v>10</v>
      </c>
      <c r="CT90" s="463">
        <v>15</v>
      </c>
      <c r="CU90" s="463">
        <v>0</v>
      </c>
      <c r="CV90" s="463">
        <v>0</v>
      </c>
      <c r="CW90" s="463"/>
      <c r="CX90" s="463"/>
      <c r="CY90" s="463"/>
      <c r="CZ90" s="463">
        <f t="shared" si="505"/>
        <v>31</v>
      </c>
      <c r="DA90" s="463">
        <v>56663.040000000001</v>
      </c>
      <c r="DB90" s="463">
        <f t="shared" ref="DB90" si="945">CR90*DA90</f>
        <v>339978.23999999999</v>
      </c>
      <c r="DC90" s="463">
        <f>CS90*DA90</f>
        <v>566630.40000000002</v>
      </c>
      <c r="DD90" s="464">
        <f t="shared" si="167"/>
        <v>849945.59999999998</v>
      </c>
      <c r="DE90" s="464">
        <f>CU90*DA90</f>
        <v>0</v>
      </c>
      <c r="DF90" s="464">
        <f>CV90*DA90</f>
        <v>0</v>
      </c>
      <c r="DG90" s="464"/>
      <c r="DH90" s="464"/>
      <c r="DI90" s="464"/>
      <c r="DJ90" s="464"/>
      <c r="DK90" s="463">
        <f>CZ90*DA90</f>
        <v>1756554.24</v>
      </c>
      <c r="DL90" s="655"/>
      <c r="DM90" s="782">
        <f>DB90</f>
        <v>339978.23999999999</v>
      </c>
      <c r="DN90" s="655">
        <f t="shared" ref="DN90" si="946">DM90/1.12</f>
        <v>303551.99999999994</v>
      </c>
      <c r="DO90" s="820">
        <f>DC90</f>
        <v>566630.40000000002</v>
      </c>
      <c r="DP90" s="655">
        <f t="shared" si="845"/>
        <v>505920</v>
      </c>
      <c r="DQ90" s="1050">
        <f t="shared" si="169"/>
        <v>849945.59999999998</v>
      </c>
      <c r="DR90" s="655">
        <f t="shared" si="170"/>
        <v>758879.99999999988</v>
      </c>
      <c r="DS90" s="782">
        <f t="shared" si="846"/>
        <v>0</v>
      </c>
      <c r="DT90" s="655">
        <f t="shared" si="847"/>
        <v>0</v>
      </c>
      <c r="DU90" s="782">
        <f t="shared" si="848"/>
        <v>0</v>
      </c>
      <c r="DV90" s="465">
        <f t="shared" si="849"/>
        <v>0</v>
      </c>
      <c r="DW90" s="745"/>
      <c r="DX90" s="655"/>
      <c r="DY90" s="954"/>
      <c r="DZ90" s="655"/>
      <c r="EA90" s="782">
        <f t="shared" ref="EA90:EA126" si="947">DI90</f>
        <v>0</v>
      </c>
      <c r="EB90" s="465">
        <f t="shared" si="94"/>
        <v>0</v>
      </c>
      <c r="EC90" s="745"/>
      <c r="ED90" s="463"/>
      <c r="EE90" s="944">
        <f>DK90</f>
        <v>1756554.24</v>
      </c>
      <c r="EF90" s="655">
        <f t="shared" ref="EF90" si="948">EE90/1.12</f>
        <v>1568351.9999999998</v>
      </c>
      <c r="EG90" s="461">
        <f t="shared" si="627"/>
        <v>-303551.99999999994</v>
      </c>
      <c r="EH90" s="257">
        <f t="shared" si="628"/>
        <v>-339978.23999999999</v>
      </c>
      <c r="EI90" s="460">
        <f t="shared" si="629"/>
        <v>-505920</v>
      </c>
      <c r="EJ90" s="538">
        <f t="shared" si="630"/>
        <v>-566630.40000000002</v>
      </c>
      <c r="EK90" s="677">
        <f t="shared" si="631"/>
        <v>-758879.99999999988</v>
      </c>
      <c r="EL90" s="257">
        <f t="shared" si="632"/>
        <v>-849945.59999999998</v>
      </c>
      <c r="EM90" s="649">
        <f t="shared" si="633"/>
        <v>0</v>
      </c>
      <c r="EN90" s="538">
        <f t="shared" si="634"/>
        <v>0</v>
      </c>
      <c r="EO90" s="677">
        <f t="shared" si="635"/>
        <v>0</v>
      </c>
      <c r="EP90" s="257">
        <f t="shared" si="636"/>
        <v>0</v>
      </c>
      <c r="EQ90" s="649">
        <f t="shared" si="637"/>
        <v>0</v>
      </c>
      <c r="ER90" s="538">
        <f t="shared" si="638"/>
        <v>0</v>
      </c>
      <c r="ES90" s="677">
        <f t="shared" si="639"/>
        <v>0</v>
      </c>
      <c r="ET90" s="538">
        <f t="shared" si="640"/>
        <v>0</v>
      </c>
      <c r="EU90" s="462">
        <f t="shared" si="641"/>
        <v>0</v>
      </c>
      <c r="EV90" s="263">
        <f t="shared" si="642"/>
        <v>0</v>
      </c>
      <c r="EW90" s="462">
        <f t="shared" si="643"/>
        <v>0</v>
      </c>
      <c r="EX90" s="263">
        <f t="shared" si="644"/>
        <v>0</v>
      </c>
      <c r="EY90" s="472">
        <f t="shared" si="645"/>
        <v>-1568351.9999999998</v>
      </c>
      <c r="EZ90" s="263">
        <f t="shared" si="646"/>
        <v>-1756554.24</v>
      </c>
      <c r="FA90" s="313"/>
    </row>
    <row r="91" spans="1:158" s="183" customFormat="1" ht="18" hidden="1" customHeight="1" outlineLevel="1" x14ac:dyDescent="0.2">
      <c r="A91" s="188" t="s">
        <v>682</v>
      </c>
      <c r="B91" s="76" t="s">
        <v>21</v>
      </c>
      <c r="C91" s="77" t="s">
        <v>99</v>
      </c>
      <c r="D91" s="77" t="s">
        <v>87</v>
      </c>
      <c r="E91" s="76" t="s">
        <v>680</v>
      </c>
      <c r="F91" s="76" t="s">
        <v>102</v>
      </c>
      <c r="G91" s="76" t="s">
        <v>41</v>
      </c>
      <c r="H91" s="189">
        <v>0.3</v>
      </c>
      <c r="I91" s="76" t="s">
        <v>969</v>
      </c>
      <c r="J91" s="80" t="s">
        <v>496</v>
      </c>
      <c r="K91" s="81" t="s">
        <v>152</v>
      </c>
      <c r="L91" s="76" t="s">
        <v>46</v>
      </c>
      <c r="M91" s="10" t="s">
        <v>79</v>
      </c>
      <c r="N91" s="82"/>
      <c r="O91" s="82"/>
      <c r="P91" s="82"/>
      <c r="Q91" s="245"/>
      <c r="R91" s="260">
        <v>11</v>
      </c>
      <c r="S91" s="260">
        <v>50592.857142857138</v>
      </c>
      <c r="T91" s="260">
        <v>56664</v>
      </c>
      <c r="U91" s="260">
        <v>0</v>
      </c>
      <c r="V91" s="261">
        <v>0</v>
      </c>
      <c r="W91" s="261">
        <f t="shared" si="795"/>
        <v>0</v>
      </c>
      <c r="X91" s="399">
        <v>10</v>
      </c>
      <c r="Y91" s="399">
        <v>50592.857142857138</v>
      </c>
      <c r="Z91" s="399">
        <v>56664</v>
      </c>
      <c r="AA91" s="399">
        <v>0</v>
      </c>
      <c r="AB91" s="399">
        <v>0</v>
      </c>
      <c r="AC91" s="399">
        <f t="shared" si="79"/>
        <v>0</v>
      </c>
      <c r="AD91" s="260">
        <v>15</v>
      </c>
      <c r="AE91" s="260">
        <v>50592.857142857138</v>
      </c>
      <c r="AF91" s="260">
        <v>56664</v>
      </c>
      <c r="AG91" s="260">
        <v>0</v>
      </c>
      <c r="AH91" s="260">
        <v>0</v>
      </c>
      <c r="AI91" s="260">
        <f t="shared" si="116"/>
        <v>0</v>
      </c>
      <c r="AJ91" s="260">
        <v>10</v>
      </c>
      <c r="AK91" s="260">
        <v>50592.857142857138</v>
      </c>
      <c r="AL91" s="260">
        <v>56664</v>
      </c>
      <c r="AM91" s="260">
        <v>0</v>
      </c>
      <c r="AN91" s="260">
        <v>0</v>
      </c>
      <c r="AO91" s="396">
        <f t="shared" si="12"/>
        <v>0</v>
      </c>
      <c r="AP91" s="260">
        <v>15</v>
      </c>
      <c r="AQ91" s="260">
        <v>50592.857142857138</v>
      </c>
      <c r="AR91" s="260">
        <v>56664</v>
      </c>
      <c r="AS91" s="260">
        <v>0</v>
      </c>
      <c r="AT91" s="260">
        <f t="shared" si="175"/>
        <v>0</v>
      </c>
      <c r="AU91" s="260">
        <f t="shared" si="81"/>
        <v>0</v>
      </c>
      <c r="AV91" s="404"/>
      <c r="AW91" s="404"/>
      <c r="AX91" s="404"/>
      <c r="AY91" s="404">
        <v>0</v>
      </c>
      <c r="AZ91" s="404">
        <v>0</v>
      </c>
      <c r="BA91" s="404">
        <f t="shared" si="117"/>
        <v>0</v>
      </c>
      <c r="BB91" s="404"/>
      <c r="BC91" s="404"/>
      <c r="BD91" s="404"/>
      <c r="BE91" s="404">
        <v>0</v>
      </c>
      <c r="BF91" s="404">
        <v>0</v>
      </c>
      <c r="BG91" s="404">
        <f t="shared" si="83"/>
        <v>0</v>
      </c>
      <c r="BH91" s="404"/>
      <c r="BI91" s="404"/>
      <c r="BJ91" s="404"/>
      <c r="BK91" s="404">
        <v>0</v>
      </c>
      <c r="BL91" s="404">
        <v>0</v>
      </c>
      <c r="BM91" s="404">
        <f t="shared" si="84"/>
        <v>0</v>
      </c>
      <c r="BN91" s="404"/>
      <c r="BO91" s="404"/>
      <c r="BP91" s="404"/>
      <c r="BQ91" s="404">
        <v>0</v>
      </c>
      <c r="BR91" s="404">
        <v>0</v>
      </c>
      <c r="BS91" s="404">
        <f t="shared" si="85"/>
        <v>0</v>
      </c>
      <c r="BT91" s="260">
        <v>50592.857142857138</v>
      </c>
      <c r="BU91" s="260">
        <v>56664</v>
      </c>
      <c r="BV91" s="260">
        <v>0</v>
      </c>
      <c r="BW91" s="1435">
        <f t="shared" ref="BW91:BW92" si="949">BV91*1.12</f>
        <v>0</v>
      </c>
      <c r="BX91" s="190" t="s">
        <v>48</v>
      </c>
      <c r="BY91" s="64">
        <v>2013</v>
      </c>
      <c r="BZ91" s="325" t="s">
        <v>1103</v>
      </c>
      <c r="CA91" s="529">
        <f t="shared" si="86"/>
        <v>0</v>
      </c>
      <c r="CB91" s="154"/>
      <c r="CC91" s="82"/>
      <c r="CD91" s="191"/>
      <c r="CE91" s="26">
        <f t="shared" si="87"/>
        <v>0</v>
      </c>
      <c r="CF91" s="27">
        <f t="shared" si="88"/>
        <v>0</v>
      </c>
      <c r="CG91" s="738">
        <f t="shared" si="89"/>
        <v>0</v>
      </c>
      <c r="CH91" s="164" t="s">
        <v>805</v>
      </c>
      <c r="CI91" s="165"/>
      <c r="CJ91" s="192"/>
      <c r="CK91" s="175"/>
      <c r="CL91" s="175"/>
      <c r="CM91" s="175"/>
      <c r="CN91" s="175"/>
      <c r="CO91" s="175"/>
      <c r="CP91" s="175"/>
      <c r="CQ91" s="175"/>
      <c r="CR91" s="463"/>
      <c r="CS91" s="463"/>
      <c r="CT91" s="463"/>
      <c r="CU91" s="463"/>
      <c r="CV91" s="463"/>
      <c r="CW91" s="463"/>
      <c r="CX91" s="463"/>
      <c r="CY91" s="463"/>
      <c r="CZ91" s="463"/>
      <c r="DA91" s="463"/>
      <c r="DB91" s="463"/>
      <c r="DC91" s="463"/>
      <c r="DD91" s="464"/>
      <c r="DE91" s="464"/>
      <c r="DF91" s="464"/>
      <c r="DG91" s="464"/>
      <c r="DH91" s="464"/>
      <c r="DI91" s="464"/>
      <c r="DJ91" s="464"/>
      <c r="DK91" s="463"/>
      <c r="DL91" s="655"/>
      <c r="DM91" s="782"/>
      <c r="DN91" s="655"/>
      <c r="DO91" s="821"/>
      <c r="DP91" s="655"/>
      <c r="DQ91" s="1050"/>
      <c r="DR91" s="655"/>
      <c r="DS91" s="782"/>
      <c r="DT91" s="655"/>
      <c r="DU91" s="782"/>
      <c r="DV91" s="465"/>
      <c r="DW91" s="745"/>
      <c r="DX91" s="655"/>
      <c r="DY91" s="954"/>
      <c r="DZ91" s="655"/>
      <c r="EA91" s="782">
        <f t="shared" si="947"/>
        <v>0</v>
      </c>
      <c r="EB91" s="465">
        <f t="shared" si="94"/>
        <v>0</v>
      </c>
      <c r="EC91" s="745"/>
      <c r="ED91" s="463"/>
      <c r="EE91" s="944"/>
      <c r="EF91" s="655"/>
      <c r="EG91" s="461">
        <f t="shared" si="627"/>
        <v>0</v>
      </c>
      <c r="EH91" s="257">
        <f t="shared" si="628"/>
        <v>0</v>
      </c>
      <c r="EI91" s="460">
        <f t="shared" si="629"/>
        <v>0</v>
      </c>
      <c r="EJ91" s="538">
        <f t="shared" si="630"/>
        <v>0</v>
      </c>
      <c r="EK91" s="677">
        <f t="shared" si="631"/>
        <v>0</v>
      </c>
      <c r="EL91" s="257">
        <f t="shared" si="632"/>
        <v>0</v>
      </c>
      <c r="EM91" s="649">
        <f t="shared" si="633"/>
        <v>0</v>
      </c>
      <c r="EN91" s="538">
        <f t="shared" si="634"/>
        <v>0</v>
      </c>
      <c r="EO91" s="677">
        <f t="shared" si="635"/>
        <v>0</v>
      </c>
      <c r="EP91" s="257">
        <f t="shared" si="636"/>
        <v>0</v>
      </c>
      <c r="EQ91" s="649">
        <f t="shared" si="637"/>
        <v>0</v>
      </c>
      <c r="ER91" s="538">
        <f t="shared" si="638"/>
        <v>0</v>
      </c>
      <c r="ES91" s="677">
        <f t="shared" si="639"/>
        <v>0</v>
      </c>
      <c r="ET91" s="538">
        <f t="shared" si="640"/>
        <v>0</v>
      </c>
      <c r="EU91" s="462">
        <f t="shared" si="641"/>
        <v>0</v>
      </c>
      <c r="EV91" s="263">
        <f t="shared" si="642"/>
        <v>0</v>
      </c>
      <c r="EW91" s="462">
        <f t="shared" si="643"/>
        <v>0</v>
      </c>
      <c r="EX91" s="263">
        <f t="shared" si="644"/>
        <v>0</v>
      </c>
      <c r="EY91" s="472">
        <f t="shared" si="645"/>
        <v>0</v>
      </c>
      <c r="EZ91" s="263">
        <f t="shared" si="646"/>
        <v>0</v>
      </c>
      <c r="FA91" s="313"/>
    </row>
    <row r="92" spans="1:158" s="183" customFormat="1" ht="18" hidden="1" customHeight="1" outlineLevel="1" x14ac:dyDescent="0.2">
      <c r="A92" s="188" t="s">
        <v>902</v>
      </c>
      <c r="B92" s="76" t="s">
        <v>21</v>
      </c>
      <c r="C92" s="77" t="s">
        <v>99</v>
      </c>
      <c r="D92" s="77" t="s">
        <v>87</v>
      </c>
      <c r="E92" s="76" t="s">
        <v>680</v>
      </c>
      <c r="F92" s="76" t="s">
        <v>102</v>
      </c>
      <c r="G92" s="76" t="s">
        <v>41</v>
      </c>
      <c r="H92" s="189">
        <v>0.3</v>
      </c>
      <c r="I92" s="76" t="s">
        <v>969</v>
      </c>
      <c r="J92" s="80" t="s">
        <v>496</v>
      </c>
      <c r="K92" s="81" t="s">
        <v>152</v>
      </c>
      <c r="L92" s="76" t="s">
        <v>46</v>
      </c>
      <c r="M92" s="10" t="s">
        <v>79</v>
      </c>
      <c r="N92" s="82"/>
      <c r="O92" s="82"/>
      <c r="P92" s="82"/>
      <c r="Q92" s="245"/>
      <c r="R92" s="260">
        <v>6</v>
      </c>
      <c r="S92" s="260">
        <v>50591.999999999993</v>
      </c>
      <c r="T92" s="260">
        <v>56663.040000000001</v>
      </c>
      <c r="U92" s="260">
        <v>0</v>
      </c>
      <c r="V92" s="261">
        <v>0</v>
      </c>
      <c r="W92" s="261">
        <f t="shared" si="795"/>
        <v>0</v>
      </c>
      <c r="X92" s="399">
        <v>10</v>
      </c>
      <c r="Y92" s="399">
        <v>50591.999999999993</v>
      </c>
      <c r="Z92" s="399">
        <v>56663.040000000001</v>
      </c>
      <c r="AA92" s="399">
        <v>0</v>
      </c>
      <c r="AB92" s="399">
        <v>0</v>
      </c>
      <c r="AC92" s="399">
        <f t="shared" si="79"/>
        <v>0</v>
      </c>
      <c r="AD92" s="260">
        <v>15</v>
      </c>
      <c r="AE92" s="260">
        <v>50591.999999999993</v>
      </c>
      <c r="AF92" s="260">
        <v>56663.040000000001</v>
      </c>
      <c r="AG92" s="260">
        <v>0</v>
      </c>
      <c r="AH92" s="260">
        <v>0</v>
      </c>
      <c r="AI92" s="260">
        <f t="shared" si="116"/>
        <v>0</v>
      </c>
      <c r="AJ92" s="260">
        <v>10</v>
      </c>
      <c r="AK92" s="260">
        <v>50591.999999999993</v>
      </c>
      <c r="AL92" s="260">
        <v>56663.040000000001</v>
      </c>
      <c r="AM92" s="260">
        <v>0</v>
      </c>
      <c r="AN92" s="260">
        <v>0</v>
      </c>
      <c r="AO92" s="396">
        <f t="shared" si="12"/>
        <v>0</v>
      </c>
      <c r="AP92" s="260">
        <v>15</v>
      </c>
      <c r="AQ92" s="260">
        <v>50591.999999999993</v>
      </c>
      <c r="AR92" s="260">
        <v>56663.040000000001</v>
      </c>
      <c r="AS92" s="260">
        <v>0</v>
      </c>
      <c r="AT92" s="260">
        <f t="shared" si="175"/>
        <v>0</v>
      </c>
      <c r="AU92" s="260">
        <f t="shared" si="81"/>
        <v>0</v>
      </c>
      <c r="AV92" s="404"/>
      <c r="AW92" s="404"/>
      <c r="AX92" s="404"/>
      <c r="AY92" s="404">
        <v>0</v>
      </c>
      <c r="AZ92" s="404">
        <v>0</v>
      </c>
      <c r="BA92" s="404">
        <f t="shared" si="117"/>
        <v>0</v>
      </c>
      <c r="BB92" s="404"/>
      <c r="BC92" s="404"/>
      <c r="BD92" s="404"/>
      <c r="BE92" s="404">
        <v>0</v>
      </c>
      <c r="BF92" s="404">
        <v>0</v>
      </c>
      <c r="BG92" s="404">
        <f t="shared" si="83"/>
        <v>0</v>
      </c>
      <c r="BH92" s="404"/>
      <c r="BI92" s="404"/>
      <c r="BJ92" s="404"/>
      <c r="BK92" s="404">
        <v>0</v>
      </c>
      <c r="BL92" s="404">
        <v>0</v>
      </c>
      <c r="BM92" s="404">
        <f t="shared" si="84"/>
        <v>0</v>
      </c>
      <c r="BN92" s="404"/>
      <c r="BO92" s="404"/>
      <c r="BP92" s="404"/>
      <c r="BQ92" s="404">
        <v>0</v>
      </c>
      <c r="BR92" s="404">
        <v>0</v>
      </c>
      <c r="BS92" s="404">
        <f t="shared" si="85"/>
        <v>0</v>
      </c>
      <c r="BT92" s="260">
        <v>50591.999999999993</v>
      </c>
      <c r="BU92" s="260">
        <v>56663.040000000001</v>
      </c>
      <c r="BV92" s="256">
        <v>0</v>
      </c>
      <c r="BW92" s="1435">
        <f t="shared" si="949"/>
        <v>0</v>
      </c>
      <c r="BX92" s="190" t="s">
        <v>48</v>
      </c>
      <c r="BY92" s="64">
        <v>2013</v>
      </c>
      <c r="BZ92" s="325" t="s">
        <v>1107</v>
      </c>
      <c r="CA92" s="529">
        <f t="shared" si="86"/>
        <v>0</v>
      </c>
      <c r="CB92" s="154"/>
      <c r="CC92" s="82"/>
      <c r="CD92" s="191"/>
      <c r="CE92" s="26">
        <f t="shared" si="87"/>
        <v>0</v>
      </c>
      <c r="CF92" s="27">
        <f t="shared" si="88"/>
        <v>0</v>
      </c>
      <c r="CG92" s="738">
        <f t="shared" si="89"/>
        <v>0</v>
      </c>
      <c r="CH92" s="164" t="s">
        <v>955</v>
      </c>
      <c r="CI92" s="165"/>
      <c r="CJ92" s="192"/>
      <c r="CK92" s="175"/>
      <c r="CL92" s="175"/>
      <c r="CM92" s="175"/>
      <c r="CN92" s="175"/>
      <c r="CO92" s="175"/>
      <c r="CP92" s="175"/>
      <c r="CQ92" s="175"/>
      <c r="CR92" s="463"/>
      <c r="CS92" s="463"/>
      <c r="CT92" s="463"/>
      <c r="CU92" s="463"/>
      <c r="CV92" s="463"/>
      <c r="CW92" s="463"/>
      <c r="CX92" s="463"/>
      <c r="CY92" s="463"/>
      <c r="CZ92" s="463"/>
      <c r="DA92" s="463"/>
      <c r="DB92" s="463"/>
      <c r="DC92" s="463"/>
      <c r="DD92" s="464"/>
      <c r="DE92" s="464"/>
      <c r="DF92" s="464"/>
      <c r="DG92" s="464"/>
      <c r="DH92" s="464"/>
      <c r="DI92" s="464"/>
      <c r="DJ92" s="464"/>
      <c r="DK92" s="463"/>
      <c r="DL92" s="655"/>
      <c r="DM92" s="782"/>
      <c r="DN92" s="655"/>
      <c r="DO92" s="821"/>
      <c r="DP92" s="655"/>
      <c r="DQ92" s="1050"/>
      <c r="DR92" s="655"/>
      <c r="DS92" s="782"/>
      <c r="DT92" s="655"/>
      <c r="DU92" s="782"/>
      <c r="DV92" s="465"/>
      <c r="DW92" s="745"/>
      <c r="DX92" s="655"/>
      <c r="DY92" s="954"/>
      <c r="DZ92" s="655"/>
      <c r="EA92" s="782">
        <f t="shared" si="947"/>
        <v>0</v>
      </c>
      <c r="EB92" s="465">
        <f t="shared" si="94"/>
        <v>0</v>
      </c>
      <c r="EC92" s="745"/>
      <c r="ED92" s="463"/>
      <c r="EE92" s="944"/>
      <c r="EF92" s="655"/>
      <c r="EG92" s="461">
        <f t="shared" si="627"/>
        <v>0</v>
      </c>
      <c r="EH92" s="257">
        <f t="shared" si="628"/>
        <v>0</v>
      </c>
      <c r="EI92" s="460">
        <f t="shared" si="629"/>
        <v>0</v>
      </c>
      <c r="EJ92" s="538">
        <f t="shared" si="630"/>
        <v>0</v>
      </c>
      <c r="EK92" s="677">
        <f t="shared" si="631"/>
        <v>0</v>
      </c>
      <c r="EL92" s="257">
        <f t="shared" si="632"/>
        <v>0</v>
      </c>
      <c r="EM92" s="649">
        <f t="shared" si="633"/>
        <v>0</v>
      </c>
      <c r="EN92" s="538">
        <f t="shared" si="634"/>
        <v>0</v>
      </c>
      <c r="EO92" s="677">
        <f t="shared" si="635"/>
        <v>0</v>
      </c>
      <c r="EP92" s="257">
        <f t="shared" si="636"/>
        <v>0</v>
      </c>
      <c r="EQ92" s="649">
        <f t="shared" si="637"/>
        <v>0</v>
      </c>
      <c r="ER92" s="538">
        <f t="shared" si="638"/>
        <v>0</v>
      </c>
      <c r="ES92" s="677">
        <f t="shared" si="639"/>
        <v>0</v>
      </c>
      <c r="ET92" s="538">
        <f t="shared" si="640"/>
        <v>0</v>
      </c>
      <c r="EU92" s="462">
        <f t="shared" si="641"/>
        <v>0</v>
      </c>
      <c r="EV92" s="263">
        <f t="shared" si="642"/>
        <v>0</v>
      </c>
      <c r="EW92" s="462">
        <f t="shared" si="643"/>
        <v>0</v>
      </c>
      <c r="EX92" s="263">
        <f t="shared" si="644"/>
        <v>0</v>
      </c>
      <c r="EY92" s="472">
        <f t="shared" si="645"/>
        <v>0</v>
      </c>
      <c r="EZ92" s="263">
        <f t="shared" si="646"/>
        <v>0</v>
      </c>
      <c r="FA92" s="313">
        <v>41603</v>
      </c>
      <c r="FB92" s="183" t="s">
        <v>421</v>
      </c>
    </row>
    <row r="93" spans="1:158" s="183" customFormat="1" ht="18" hidden="1" customHeight="1" outlineLevel="1" x14ac:dyDescent="0.2">
      <c r="A93" s="188" t="s">
        <v>2300</v>
      </c>
      <c r="B93" s="76" t="s">
        <v>21</v>
      </c>
      <c r="C93" s="77" t="s">
        <v>99</v>
      </c>
      <c r="D93" s="77" t="s">
        <v>87</v>
      </c>
      <c r="E93" s="76" t="s">
        <v>680</v>
      </c>
      <c r="F93" s="76" t="s">
        <v>102</v>
      </c>
      <c r="G93" s="76" t="s">
        <v>41</v>
      </c>
      <c r="H93" s="189">
        <v>0.3</v>
      </c>
      <c r="I93" s="76" t="s">
        <v>969</v>
      </c>
      <c r="J93" s="80" t="s">
        <v>496</v>
      </c>
      <c r="K93" s="81" t="s">
        <v>152</v>
      </c>
      <c r="L93" s="76" t="s">
        <v>46</v>
      </c>
      <c r="M93" s="10" t="s">
        <v>79</v>
      </c>
      <c r="N93" s="82"/>
      <c r="O93" s="82"/>
      <c r="P93" s="82"/>
      <c r="Q93" s="245"/>
      <c r="R93" s="260">
        <v>6</v>
      </c>
      <c r="S93" s="260">
        <v>50591.999999999993</v>
      </c>
      <c r="T93" s="260">
        <v>56663.040000000001</v>
      </c>
      <c r="U93" s="260">
        <f t="shared" ref="U93" si="950">R93*S93</f>
        <v>303551.99999999994</v>
      </c>
      <c r="V93" s="261">
        <f t="shared" ref="V93" si="951">R93*T93</f>
        <v>339978.23999999999</v>
      </c>
      <c r="W93" s="261">
        <f t="shared" ref="W93" si="952">V93*H93</f>
        <v>101993.47199999999</v>
      </c>
      <c r="X93" s="399">
        <v>10</v>
      </c>
      <c r="Y93" s="399">
        <v>50591.999999999993</v>
      </c>
      <c r="Z93" s="399">
        <v>56663.040000000001</v>
      </c>
      <c r="AA93" s="399">
        <f t="shared" ref="AA93" si="953">X93*Y93</f>
        <v>505919.99999999994</v>
      </c>
      <c r="AB93" s="399">
        <f t="shared" ref="AB93" si="954">X93*Z93</f>
        <v>566630.40000000002</v>
      </c>
      <c r="AC93" s="399">
        <f t="shared" ref="AC93" si="955">AB93*H93</f>
        <v>169989.12</v>
      </c>
      <c r="AD93" s="260">
        <v>15</v>
      </c>
      <c r="AE93" s="260">
        <v>50591.999999999993</v>
      </c>
      <c r="AF93" s="260">
        <v>56663.040000000001</v>
      </c>
      <c r="AG93" s="260">
        <f>AD93*AE93</f>
        <v>758879.99999999988</v>
      </c>
      <c r="AH93" s="260">
        <f>AD93*AF93</f>
        <v>849945.59999999998</v>
      </c>
      <c r="AI93" s="260">
        <f t="shared" ref="AI93" si="956">AH93*H93</f>
        <v>254983.67999999999</v>
      </c>
      <c r="AJ93" s="260">
        <v>0</v>
      </c>
      <c r="AK93" s="260">
        <v>50591.999999999993</v>
      </c>
      <c r="AL93" s="260">
        <v>56663.040000000001</v>
      </c>
      <c r="AM93" s="260">
        <f t="shared" ref="AM93" si="957">AJ93*AK93</f>
        <v>0</v>
      </c>
      <c r="AN93" s="260">
        <f t="shared" ref="AN93" si="958">AJ93*AL93</f>
        <v>0</v>
      </c>
      <c r="AO93" s="396">
        <f t="shared" ref="AO93" si="959">AN93*H93</f>
        <v>0</v>
      </c>
      <c r="AP93" s="260">
        <v>0</v>
      </c>
      <c r="AQ93" s="260">
        <v>50591.999999999993</v>
      </c>
      <c r="AR93" s="260">
        <v>56663.040000000001</v>
      </c>
      <c r="AS93" s="260">
        <f t="shared" ref="AS93" si="960">AP93*AQ93</f>
        <v>0</v>
      </c>
      <c r="AT93" s="260">
        <f t="shared" ref="AT93" si="961">AS93*1.12</f>
        <v>0</v>
      </c>
      <c r="AU93" s="260">
        <f t="shared" ref="AU93" si="962">AT93*H93</f>
        <v>0</v>
      </c>
      <c r="AV93" s="404"/>
      <c r="AW93" s="404"/>
      <c r="AX93" s="404"/>
      <c r="AY93" s="404">
        <v>0</v>
      </c>
      <c r="AZ93" s="404">
        <v>0</v>
      </c>
      <c r="BA93" s="404">
        <f t="shared" ref="BA93" si="963">AZ93*H93</f>
        <v>0</v>
      </c>
      <c r="BB93" s="404"/>
      <c r="BC93" s="404"/>
      <c r="BD93" s="404"/>
      <c r="BE93" s="404">
        <v>0</v>
      </c>
      <c r="BF93" s="404">
        <v>0</v>
      </c>
      <c r="BG93" s="404">
        <f t="shared" ref="BG93" si="964">BF93*H93</f>
        <v>0</v>
      </c>
      <c r="BH93" s="404"/>
      <c r="BI93" s="404"/>
      <c r="BJ93" s="404"/>
      <c r="BK93" s="404">
        <v>0</v>
      </c>
      <c r="BL93" s="404">
        <v>0</v>
      </c>
      <c r="BM93" s="404">
        <f t="shared" ref="BM93" si="965">BL93*N93</f>
        <v>0</v>
      </c>
      <c r="BN93" s="404"/>
      <c r="BO93" s="404"/>
      <c r="BP93" s="404"/>
      <c r="BQ93" s="404">
        <v>0</v>
      </c>
      <c r="BR93" s="404">
        <v>0</v>
      </c>
      <c r="BS93" s="404">
        <f t="shared" si="85"/>
        <v>0</v>
      </c>
      <c r="BT93" s="260">
        <v>50591.999999999993</v>
      </c>
      <c r="BU93" s="260">
        <v>56663.040000000001</v>
      </c>
      <c r="BV93" s="256">
        <f>SUM(N93+O93+P93+Q93+R93+X93+AD93+AJ93+AP93+AV93+BB93+BH93)*BT93</f>
        <v>1568351.9999999998</v>
      </c>
      <c r="BW93" s="260">
        <f t="shared" ref="BW93" si="966">BV93*1.12</f>
        <v>1756554.24</v>
      </c>
      <c r="BX93" s="190" t="s">
        <v>48</v>
      </c>
      <c r="BY93" s="64">
        <v>2013</v>
      </c>
      <c r="BZ93" s="325" t="s">
        <v>1047</v>
      </c>
      <c r="CA93" s="529">
        <f t="shared" ref="CA93" si="967">BW93*H93</f>
        <v>526966.272</v>
      </c>
      <c r="CB93" s="154"/>
      <c r="CC93" s="82"/>
      <c r="CD93" s="191"/>
      <c r="CE93" s="26">
        <f t="shared" ref="CE93" si="968">BV93-CB93</f>
        <v>1568351.9999999998</v>
      </c>
      <c r="CF93" s="27">
        <f t="shared" ref="CF93" si="969">BW93-CC93</f>
        <v>1756554.24</v>
      </c>
      <c r="CG93" s="738">
        <f t="shared" ref="CG93" si="970">CA93-CC93</f>
        <v>526966.272</v>
      </c>
      <c r="CH93" s="164" t="s">
        <v>2320</v>
      </c>
      <c r="CI93" s="165" t="s">
        <v>2321</v>
      </c>
      <c r="CJ93" s="192"/>
      <c r="CK93" s="175"/>
      <c r="CL93" s="175"/>
      <c r="CM93" s="175"/>
      <c r="CN93" s="175"/>
      <c r="CO93" s="175"/>
      <c r="CP93" s="175"/>
      <c r="CQ93" s="175"/>
      <c r="CR93" s="463"/>
      <c r="CS93" s="463"/>
      <c r="CT93" s="463"/>
      <c r="CU93" s="463"/>
      <c r="CV93" s="463"/>
      <c r="CW93" s="463"/>
      <c r="CX93" s="463"/>
      <c r="CY93" s="463"/>
      <c r="CZ93" s="463"/>
      <c r="DA93" s="463"/>
      <c r="DB93" s="463"/>
      <c r="DC93" s="463"/>
      <c r="DD93" s="464"/>
      <c r="DE93" s="464"/>
      <c r="DF93" s="464"/>
      <c r="DG93" s="464"/>
      <c r="DH93" s="464"/>
      <c r="DI93" s="464"/>
      <c r="DJ93" s="464"/>
      <c r="DK93" s="463"/>
      <c r="DL93" s="655"/>
      <c r="DM93" s="782"/>
      <c r="DN93" s="655"/>
      <c r="DO93" s="821"/>
      <c r="DP93" s="655"/>
      <c r="DQ93" s="1050"/>
      <c r="DR93" s="655"/>
      <c r="DS93" s="782"/>
      <c r="DT93" s="655"/>
      <c r="DU93" s="782"/>
      <c r="DV93" s="465"/>
      <c r="DW93" s="745"/>
      <c r="DX93" s="655"/>
      <c r="DY93" s="954"/>
      <c r="DZ93" s="655"/>
      <c r="EA93" s="782">
        <f t="shared" si="947"/>
        <v>0</v>
      </c>
      <c r="EB93" s="465">
        <f t="shared" ref="EB93" si="971">EA93/1.12</f>
        <v>0</v>
      </c>
      <c r="EC93" s="745"/>
      <c r="ED93" s="463"/>
      <c r="EE93" s="944"/>
      <c r="EF93" s="655"/>
      <c r="EG93" s="461">
        <f t="shared" si="627"/>
        <v>303551.99999999994</v>
      </c>
      <c r="EH93" s="257">
        <f t="shared" si="628"/>
        <v>339978.23999999999</v>
      </c>
      <c r="EI93" s="460">
        <f t="shared" si="629"/>
        <v>505919.99999999994</v>
      </c>
      <c r="EJ93" s="538">
        <f t="shared" si="630"/>
        <v>566630.40000000002</v>
      </c>
      <c r="EK93" s="677">
        <f t="shared" si="631"/>
        <v>758879.99999999988</v>
      </c>
      <c r="EL93" s="257">
        <f t="shared" si="632"/>
        <v>849945.59999999998</v>
      </c>
      <c r="EM93" s="649">
        <f t="shared" si="633"/>
        <v>0</v>
      </c>
      <c r="EN93" s="538">
        <f t="shared" si="634"/>
        <v>0</v>
      </c>
      <c r="EO93" s="677">
        <f t="shared" si="635"/>
        <v>0</v>
      </c>
      <c r="EP93" s="257">
        <f t="shared" si="636"/>
        <v>0</v>
      </c>
      <c r="EQ93" s="649">
        <f t="shared" si="637"/>
        <v>0</v>
      </c>
      <c r="ER93" s="538">
        <f t="shared" si="638"/>
        <v>0</v>
      </c>
      <c r="ES93" s="677">
        <f t="shared" si="639"/>
        <v>0</v>
      </c>
      <c r="ET93" s="538">
        <f t="shared" si="640"/>
        <v>0</v>
      </c>
      <c r="EU93" s="462">
        <f t="shared" si="641"/>
        <v>0</v>
      </c>
      <c r="EV93" s="263">
        <f t="shared" si="642"/>
        <v>0</v>
      </c>
      <c r="EW93" s="462">
        <f t="shared" si="643"/>
        <v>0</v>
      </c>
      <c r="EX93" s="263">
        <f t="shared" si="644"/>
        <v>0</v>
      </c>
      <c r="EY93" s="472">
        <f t="shared" si="645"/>
        <v>1568351.9999999998</v>
      </c>
      <c r="EZ93" s="263">
        <f t="shared" si="646"/>
        <v>1756554.24</v>
      </c>
      <c r="FA93" s="313">
        <v>42443</v>
      </c>
      <c r="FB93" s="183" t="s">
        <v>421</v>
      </c>
    </row>
    <row r="94" spans="1:158" s="183" customFormat="1" ht="18" hidden="1" customHeight="1" outlineLevel="1" x14ac:dyDescent="0.2">
      <c r="A94" s="188" t="s">
        <v>240</v>
      </c>
      <c r="B94" s="76" t="s">
        <v>21</v>
      </c>
      <c r="C94" s="77" t="s">
        <v>99</v>
      </c>
      <c r="D94" s="77" t="s">
        <v>87</v>
      </c>
      <c r="E94" s="76" t="s">
        <v>103</v>
      </c>
      <c r="F94" s="76"/>
      <c r="G94" s="76" t="s">
        <v>41</v>
      </c>
      <c r="H94" s="189">
        <v>0.3</v>
      </c>
      <c r="I94" s="76" t="s">
        <v>969</v>
      </c>
      <c r="J94" s="80" t="s">
        <v>45</v>
      </c>
      <c r="K94" s="81" t="s">
        <v>152</v>
      </c>
      <c r="L94" s="76" t="s">
        <v>46</v>
      </c>
      <c r="M94" s="10" t="s">
        <v>79</v>
      </c>
      <c r="N94" s="82"/>
      <c r="O94" s="82"/>
      <c r="P94" s="82"/>
      <c r="Q94" s="245"/>
      <c r="R94" s="260">
        <v>5</v>
      </c>
      <c r="S94" s="260">
        <v>157474.10714285713</v>
      </c>
      <c r="T94" s="260">
        <v>176371</v>
      </c>
      <c r="U94" s="260">
        <v>0</v>
      </c>
      <c r="V94" s="261">
        <v>0</v>
      </c>
      <c r="W94" s="261">
        <f t="shared" si="795"/>
        <v>0</v>
      </c>
      <c r="X94" s="399">
        <v>5</v>
      </c>
      <c r="Y94" s="399">
        <v>157474.10714285713</v>
      </c>
      <c r="Z94" s="399">
        <v>176371</v>
      </c>
      <c r="AA94" s="399">
        <v>0</v>
      </c>
      <c r="AB94" s="399">
        <v>0</v>
      </c>
      <c r="AC94" s="399">
        <f t="shared" si="79"/>
        <v>0</v>
      </c>
      <c r="AD94" s="260">
        <v>10</v>
      </c>
      <c r="AE94" s="260">
        <v>157474.10714285713</v>
      </c>
      <c r="AF94" s="260">
        <v>176371</v>
      </c>
      <c r="AG94" s="260">
        <v>0</v>
      </c>
      <c r="AH94" s="260">
        <v>0</v>
      </c>
      <c r="AI94" s="260">
        <f t="shared" si="116"/>
        <v>0</v>
      </c>
      <c r="AJ94" s="260">
        <v>5</v>
      </c>
      <c r="AK94" s="260">
        <v>157474.10714285713</v>
      </c>
      <c r="AL94" s="260">
        <v>176371</v>
      </c>
      <c r="AM94" s="260">
        <v>0</v>
      </c>
      <c r="AN94" s="260">
        <v>0</v>
      </c>
      <c r="AO94" s="396">
        <f t="shared" si="12"/>
        <v>0</v>
      </c>
      <c r="AP94" s="260">
        <v>10</v>
      </c>
      <c r="AQ94" s="260">
        <v>157474.10714285713</v>
      </c>
      <c r="AR94" s="260">
        <v>176371</v>
      </c>
      <c r="AS94" s="260">
        <v>0</v>
      </c>
      <c r="AT94" s="260">
        <f t="shared" si="175"/>
        <v>0</v>
      </c>
      <c r="AU94" s="260">
        <f t="shared" si="81"/>
        <v>0</v>
      </c>
      <c r="AV94" s="404"/>
      <c r="AW94" s="404"/>
      <c r="AX94" s="404"/>
      <c r="AY94" s="404">
        <v>0</v>
      </c>
      <c r="AZ94" s="404">
        <v>0</v>
      </c>
      <c r="BA94" s="404">
        <f t="shared" si="117"/>
        <v>0</v>
      </c>
      <c r="BB94" s="404"/>
      <c r="BC94" s="404"/>
      <c r="BD94" s="404"/>
      <c r="BE94" s="404">
        <v>0</v>
      </c>
      <c r="BF94" s="404">
        <v>0</v>
      </c>
      <c r="BG94" s="404">
        <f t="shared" si="83"/>
        <v>0</v>
      </c>
      <c r="BH94" s="404"/>
      <c r="BI94" s="404"/>
      <c r="BJ94" s="404"/>
      <c r="BK94" s="404">
        <v>0</v>
      </c>
      <c r="BL94" s="404">
        <v>0</v>
      </c>
      <c r="BM94" s="404">
        <f t="shared" si="84"/>
        <v>0</v>
      </c>
      <c r="BN94" s="404"/>
      <c r="BO94" s="404"/>
      <c r="BP94" s="404"/>
      <c r="BQ94" s="404">
        <v>0</v>
      </c>
      <c r="BR94" s="404">
        <v>0</v>
      </c>
      <c r="BS94" s="404">
        <f t="shared" si="85"/>
        <v>0</v>
      </c>
      <c r="BT94" s="260">
        <v>157474.10714285713</v>
      </c>
      <c r="BU94" s="260">
        <v>176371</v>
      </c>
      <c r="BV94" s="260">
        <v>0</v>
      </c>
      <c r="BW94" s="1435">
        <v>0</v>
      </c>
      <c r="BX94" s="190" t="s">
        <v>48</v>
      </c>
      <c r="BY94" s="64">
        <v>2013</v>
      </c>
      <c r="BZ94" s="325"/>
      <c r="CA94" s="529">
        <f t="shared" si="86"/>
        <v>0</v>
      </c>
      <c r="CB94" s="154">
        <v>5511593.75</v>
      </c>
      <c r="CC94" s="82">
        <v>6172985</v>
      </c>
      <c r="CD94" s="191"/>
      <c r="CE94" s="26">
        <f t="shared" si="87"/>
        <v>-5511593.75</v>
      </c>
      <c r="CF94" s="27">
        <f t="shared" si="88"/>
        <v>-6172985</v>
      </c>
      <c r="CG94" s="738">
        <f t="shared" si="89"/>
        <v>-6172985</v>
      </c>
      <c r="CH94" s="164"/>
      <c r="CI94" s="165"/>
      <c r="CJ94" s="192" t="s">
        <v>41</v>
      </c>
      <c r="CK94" s="175" t="s">
        <v>312</v>
      </c>
      <c r="CL94" s="175" t="s">
        <v>2281</v>
      </c>
      <c r="CM94" s="178" t="s">
        <v>2288</v>
      </c>
      <c r="CN94" s="175" t="s">
        <v>474</v>
      </c>
      <c r="CO94" s="175" t="s">
        <v>87</v>
      </c>
      <c r="CP94" s="175" t="s">
        <v>103</v>
      </c>
      <c r="CQ94" s="175" t="s">
        <v>79</v>
      </c>
      <c r="CR94" s="463">
        <v>2</v>
      </c>
      <c r="CS94" s="463">
        <v>1</v>
      </c>
      <c r="CT94" s="463">
        <v>2</v>
      </c>
      <c r="CU94" s="463">
        <v>0</v>
      </c>
      <c r="CV94" s="463">
        <v>0</v>
      </c>
      <c r="CW94" s="463"/>
      <c r="CX94" s="463"/>
      <c r="CY94" s="463"/>
      <c r="CZ94" s="463">
        <f t="shared" si="505"/>
        <v>5</v>
      </c>
      <c r="DA94" s="463">
        <v>176370.88</v>
      </c>
      <c r="DB94" s="463">
        <f>CR94*DA94</f>
        <v>352741.76</v>
      </c>
      <c r="DC94" s="463">
        <f>CS94*DA94</f>
        <v>176370.88</v>
      </c>
      <c r="DD94" s="464">
        <f t="shared" si="167"/>
        <v>352741.76</v>
      </c>
      <c r="DE94" s="970">
        <f>CU94*DA94</f>
        <v>0</v>
      </c>
      <c r="DF94" s="464">
        <f>CV94*DA94</f>
        <v>0</v>
      </c>
      <c r="DG94" s="464"/>
      <c r="DH94" s="464"/>
      <c r="DI94" s="464"/>
      <c r="DJ94" s="464"/>
      <c r="DK94" s="463">
        <f>CZ94*DA94</f>
        <v>881854.4</v>
      </c>
      <c r="DL94" s="655"/>
      <c r="DM94" s="782">
        <f>DB94</f>
        <v>352741.76</v>
      </c>
      <c r="DN94" s="655">
        <f t="shared" ref="DN94:DN103" si="972">DM94/1.12</f>
        <v>314948</v>
      </c>
      <c r="DO94" s="820">
        <f>DC94</f>
        <v>176370.88</v>
      </c>
      <c r="DP94" s="655">
        <f t="shared" ref="DP94:DP95" si="973">DO94/1.12</f>
        <v>157474</v>
      </c>
      <c r="DQ94" s="1050">
        <f t="shared" si="169"/>
        <v>352741.76</v>
      </c>
      <c r="DR94" s="655">
        <f t="shared" si="170"/>
        <v>314948</v>
      </c>
      <c r="DS94" s="782">
        <f t="shared" ref="DS94:DS95" si="974">DE94</f>
        <v>0</v>
      </c>
      <c r="DT94" s="655">
        <f t="shared" ref="DT94:DT95" si="975">DE94/1.12</f>
        <v>0</v>
      </c>
      <c r="DU94" s="782">
        <f t="shared" ref="DU94:DU95" si="976">DF94</f>
        <v>0</v>
      </c>
      <c r="DV94" s="465">
        <f t="shared" ref="DV94:DV95" si="977">DU94/1.12</f>
        <v>0</v>
      </c>
      <c r="DW94" s="745"/>
      <c r="DX94" s="655"/>
      <c r="DY94" s="954"/>
      <c r="DZ94" s="655"/>
      <c r="EA94" s="782">
        <f t="shared" si="947"/>
        <v>0</v>
      </c>
      <c r="EB94" s="465">
        <f t="shared" si="94"/>
        <v>0</v>
      </c>
      <c r="EC94" s="745"/>
      <c r="ED94" s="463"/>
      <c r="EE94" s="944">
        <f>DK94</f>
        <v>881854.4</v>
      </c>
      <c r="EF94" s="655">
        <f t="shared" ref="EF94:EF103" si="978">EE94/1.12</f>
        <v>787370</v>
      </c>
      <c r="EG94" s="461">
        <f t="shared" si="627"/>
        <v>-314948</v>
      </c>
      <c r="EH94" s="257">
        <f t="shared" si="628"/>
        <v>-352741.76</v>
      </c>
      <c r="EI94" s="460">
        <f t="shared" si="629"/>
        <v>-157474</v>
      </c>
      <c r="EJ94" s="538">
        <f t="shared" si="630"/>
        <v>-176370.88</v>
      </c>
      <c r="EK94" s="677">
        <f t="shared" si="631"/>
        <v>-314948</v>
      </c>
      <c r="EL94" s="257">
        <f t="shared" si="632"/>
        <v>-352741.76</v>
      </c>
      <c r="EM94" s="649">
        <f t="shared" si="633"/>
        <v>0</v>
      </c>
      <c r="EN94" s="538">
        <f t="shared" si="634"/>
        <v>0</v>
      </c>
      <c r="EO94" s="677">
        <f t="shared" si="635"/>
        <v>0</v>
      </c>
      <c r="EP94" s="257">
        <f t="shared" si="636"/>
        <v>0</v>
      </c>
      <c r="EQ94" s="649">
        <f t="shared" si="637"/>
        <v>0</v>
      </c>
      <c r="ER94" s="538">
        <f t="shared" si="638"/>
        <v>0</v>
      </c>
      <c r="ES94" s="677">
        <f t="shared" si="639"/>
        <v>0</v>
      </c>
      <c r="ET94" s="538">
        <f t="shared" si="640"/>
        <v>0</v>
      </c>
      <c r="EU94" s="462">
        <f t="shared" si="641"/>
        <v>0</v>
      </c>
      <c r="EV94" s="263">
        <f t="shared" si="642"/>
        <v>0</v>
      </c>
      <c r="EW94" s="462">
        <f t="shared" si="643"/>
        <v>0</v>
      </c>
      <c r="EX94" s="263">
        <f t="shared" si="644"/>
        <v>0</v>
      </c>
      <c r="EY94" s="472">
        <f t="shared" si="645"/>
        <v>-787370</v>
      </c>
      <c r="EZ94" s="263">
        <f t="shared" si="646"/>
        <v>-881854.4</v>
      </c>
      <c r="FA94" s="313"/>
    </row>
    <row r="95" spans="1:158" s="183" customFormat="1" ht="18" hidden="1" customHeight="1" outlineLevel="1" x14ac:dyDescent="0.2">
      <c r="A95" s="188" t="s">
        <v>683</v>
      </c>
      <c r="B95" s="76" t="s">
        <v>21</v>
      </c>
      <c r="C95" s="77" t="s">
        <v>99</v>
      </c>
      <c r="D95" s="77" t="s">
        <v>87</v>
      </c>
      <c r="E95" s="76" t="s">
        <v>680</v>
      </c>
      <c r="F95" s="76" t="s">
        <v>103</v>
      </c>
      <c r="G95" s="76" t="s">
        <v>41</v>
      </c>
      <c r="H95" s="189">
        <v>0.3</v>
      </c>
      <c r="I95" s="76" t="s">
        <v>969</v>
      </c>
      <c r="J95" s="80" t="s">
        <v>496</v>
      </c>
      <c r="K95" s="81" t="s">
        <v>152</v>
      </c>
      <c r="L95" s="76" t="s">
        <v>46</v>
      </c>
      <c r="M95" s="10" t="s">
        <v>79</v>
      </c>
      <c r="N95" s="82"/>
      <c r="O95" s="82"/>
      <c r="P95" s="82"/>
      <c r="Q95" s="245"/>
      <c r="R95" s="260">
        <v>5</v>
      </c>
      <c r="S95" s="260">
        <v>157474.10714285713</v>
      </c>
      <c r="T95" s="260">
        <v>176371</v>
      </c>
      <c r="U95" s="260">
        <v>0</v>
      </c>
      <c r="V95" s="261">
        <v>0</v>
      </c>
      <c r="W95" s="261">
        <f t="shared" si="795"/>
        <v>0</v>
      </c>
      <c r="X95" s="399">
        <v>5</v>
      </c>
      <c r="Y95" s="399">
        <v>157474.10714285713</v>
      </c>
      <c r="Z95" s="399">
        <v>176371</v>
      </c>
      <c r="AA95" s="399">
        <v>0</v>
      </c>
      <c r="AB95" s="399">
        <v>0</v>
      </c>
      <c r="AC95" s="399">
        <f t="shared" si="79"/>
        <v>0</v>
      </c>
      <c r="AD95" s="260">
        <v>10</v>
      </c>
      <c r="AE95" s="260">
        <v>157474.10714285713</v>
      </c>
      <c r="AF95" s="260">
        <v>176371</v>
      </c>
      <c r="AG95" s="260">
        <v>0</v>
      </c>
      <c r="AH95" s="260">
        <v>0</v>
      </c>
      <c r="AI95" s="260">
        <f t="shared" si="116"/>
        <v>0</v>
      </c>
      <c r="AJ95" s="260">
        <v>5</v>
      </c>
      <c r="AK95" s="260">
        <v>157474.10714285713</v>
      </c>
      <c r="AL95" s="260">
        <v>176371</v>
      </c>
      <c r="AM95" s="260">
        <v>0</v>
      </c>
      <c r="AN95" s="260">
        <v>0</v>
      </c>
      <c r="AO95" s="396">
        <f t="shared" si="12"/>
        <v>0</v>
      </c>
      <c r="AP95" s="260">
        <v>10</v>
      </c>
      <c r="AQ95" s="260">
        <v>157474.10714285713</v>
      </c>
      <c r="AR95" s="260">
        <v>176371</v>
      </c>
      <c r="AS95" s="260">
        <v>0</v>
      </c>
      <c r="AT95" s="260">
        <f t="shared" si="175"/>
        <v>0</v>
      </c>
      <c r="AU95" s="260">
        <f t="shared" si="81"/>
        <v>0</v>
      </c>
      <c r="AV95" s="404"/>
      <c r="AW95" s="404"/>
      <c r="AX95" s="404"/>
      <c r="AY95" s="404">
        <v>0</v>
      </c>
      <c r="AZ95" s="404">
        <v>0</v>
      </c>
      <c r="BA95" s="404">
        <f t="shared" si="117"/>
        <v>0</v>
      </c>
      <c r="BB95" s="404"/>
      <c r="BC95" s="404"/>
      <c r="BD95" s="404"/>
      <c r="BE95" s="404">
        <v>0</v>
      </c>
      <c r="BF95" s="404">
        <v>0</v>
      </c>
      <c r="BG95" s="404">
        <f t="shared" si="83"/>
        <v>0</v>
      </c>
      <c r="BH95" s="404"/>
      <c r="BI95" s="404"/>
      <c r="BJ95" s="404"/>
      <c r="BK95" s="404">
        <v>0</v>
      </c>
      <c r="BL95" s="404">
        <v>0</v>
      </c>
      <c r="BM95" s="404">
        <f t="shared" si="84"/>
        <v>0</v>
      </c>
      <c r="BN95" s="404"/>
      <c r="BO95" s="404"/>
      <c r="BP95" s="404"/>
      <c r="BQ95" s="404">
        <v>0</v>
      </c>
      <c r="BR95" s="404">
        <v>0</v>
      </c>
      <c r="BS95" s="404">
        <f t="shared" si="85"/>
        <v>0</v>
      </c>
      <c r="BT95" s="260">
        <v>157474.10714285713</v>
      </c>
      <c r="BU95" s="260">
        <v>176371</v>
      </c>
      <c r="BV95" s="260">
        <v>0</v>
      </c>
      <c r="BW95" s="1435">
        <f t="shared" ref="BW95" si="979">BV95*1.12</f>
        <v>0</v>
      </c>
      <c r="BX95" s="190" t="s">
        <v>48</v>
      </c>
      <c r="BY95" s="64">
        <v>2013</v>
      </c>
      <c r="BZ95" s="325" t="s">
        <v>1103</v>
      </c>
      <c r="CA95" s="529">
        <f t="shared" si="86"/>
        <v>0</v>
      </c>
      <c r="CB95" s="154"/>
      <c r="CC95" s="82"/>
      <c r="CD95" s="191"/>
      <c r="CE95" s="26">
        <f t="shared" si="87"/>
        <v>0</v>
      </c>
      <c r="CF95" s="27">
        <f t="shared" si="88"/>
        <v>0</v>
      </c>
      <c r="CG95" s="738">
        <f t="shared" si="89"/>
        <v>0</v>
      </c>
      <c r="CH95" s="164" t="s">
        <v>805</v>
      </c>
      <c r="CI95" s="165"/>
      <c r="CJ95" s="192" t="s">
        <v>41</v>
      </c>
      <c r="CK95" s="175" t="s">
        <v>312</v>
      </c>
      <c r="CL95" s="175" t="s">
        <v>2729</v>
      </c>
      <c r="CM95" s="178" t="s">
        <v>2748</v>
      </c>
      <c r="CN95" s="175" t="s">
        <v>476</v>
      </c>
      <c r="CO95" s="175" t="s">
        <v>87</v>
      </c>
      <c r="CP95" s="175" t="s">
        <v>103</v>
      </c>
      <c r="CQ95" s="175" t="s">
        <v>79</v>
      </c>
      <c r="CR95" s="463">
        <v>3</v>
      </c>
      <c r="CS95" s="463">
        <v>3</v>
      </c>
      <c r="CT95" s="463">
        <v>5</v>
      </c>
      <c r="CU95" s="463">
        <v>3</v>
      </c>
      <c r="CV95" s="463">
        <v>5</v>
      </c>
      <c r="CW95" s="463"/>
      <c r="CX95" s="463"/>
      <c r="CY95" s="463"/>
      <c r="CZ95" s="463">
        <f t="shared" si="505"/>
        <v>19</v>
      </c>
      <c r="DA95" s="463">
        <v>175840.00000000003</v>
      </c>
      <c r="DB95" s="463">
        <f>CR95*DA95</f>
        <v>527520.00000000012</v>
      </c>
      <c r="DC95" s="463">
        <f>CS95*DA95</f>
        <v>527520.00000000012</v>
      </c>
      <c r="DD95" s="464">
        <f t="shared" si="167"/>
        <v>879200.00000000012</v>
      </c>
      <c r="DE95" s="464">
        <f>CU95*DA95</f>
        <v>527520.00000000012</v>
      </c>
      <c r="DF95" s="464">
        <f>CV95*DA95</f>
        <v>879200.00000000012</v>
      </c>
      <c r="DG95" s="464"/>
      <c r="DH95" s="464"/>
      <c r="DI95" s="464"/>
      <c r="DJ95" s="464"/>
      <c r="DK95" s="463">
        <f>CZ95*DA95</f>
        <v>3340960.0000000005</v>
      </c>
      <c r="DL95" s="655"/>
      <c r="DM95" s="782">
        <f>DB95</f>
        <v>527520.00000000012</v>
      </c>
      <c r="DN95" s="655">
        <f t="shared" si="972"/>
        <v>471000.00000000006</v>
      </c>
      <c r="DO95" s="820">
        <f>DC95</f>
        <v>527520.00000000012</v>
      </c>
      <c r="DP95" s="655">
        <f t="shared" si="973"/>
        <v>471000.00000000006</v>
      </c>
      <c r="DQ95" s="1050">
        <f t="shared" si="169"/>
        <v>879200.00000000012</v>
      </c>
      <c r="DR95" s="655">
        <f t="shared" si="170"/>
        <v>785000</v>
      </c>
      <c r="DS95" s="782">
        <f t="shared" si="974"/>
        <v>527520.00000000012</v>
      </c>
      <c r="DT95" s="655">
        <f t="shared" si="975"/>
        <v>471000.00000000006</v>
      </c>
      <c r="DU95" s="782">
        <f t="shared" si="976"/>
        <v>879200.00000000012</v>
      </c>
      <c r="DV95" s="465">
        <f t="shared" si="977"/>
        <v>785000</v>
      </c>
      <c r="DW95" s="745"/>
      <c r="DX95" s="655"/>
      <c r="DY95" s="954"/>
      <c r="DZ95" s="655"/>
      <c r="EA95" s="782">
        <f t="shared" si="947"/>
        <v>0</v>
      </c>
      <c r="EB95" s="465">
        <f t="shared" si="94"/>
        <v>0</v>
      </c>
      <c r="EC95" s="745"/>
      <c r="ED95" s="463"/>
      <c r="EE95" s="944">
        <f>DK95</f>
        <v>3340960.0000000005</v>
      </c>
      <c r="EF95" s="655">
        <f t="shared" si="978"/>
        <v>2983000</v>
      </c>
      <c r="EG95" s="461">
        <f t="shared" si="627"/>
        <v>-471000.00000000006</v>
      </c>
      <c r="EH95" s="257">
        <f t="shared" si="628"/>
        <v>-527520.00000000012</v>
      </c>
      <c r="EI95" s="460">
        <f t="shared" si="629"/>
        <v>-471000.00000000006</v>
      </c>
      <c r="EJ95" s="538">
        <f t="shared" si="630"/>
        <v>-527520.00000000012</v>
      </c>
      <c r="EK95" s="677">
        <f t="shared" si="631"/>
        <v>-785000</v>
      </c>
      <c r="EL95" s="257">
        <f t="shared" si="632"/>
        <v>-879200.00000000012</v>
      </c>
      <c r="EM95" s="649">
        <f t="shared" si="633"/>
        <v>-471000.00000000006</v>
      </c>
      <c r="EN95" s="538">
        <f t="shared" si="634"/>
        <v>-527520.00000000012</v>
      </c>
      <c r="EO95" s="677">
        <f t="shared" si="635"/>
        <v>-785000</v>
      </c>
      <c r="EP95" s="257">
        <f t="shared" si="636"/>
        <v>-879200.00000000012</v>
      </c>
      <c r="EQ95" s="649">
        <f t="shared" si="637"/>
        <v>0</v>
      </c>
      <c r="ER95" s="538">
        <f t="shared" si="638"/>
        <v>0</v>
      </c>
      <c r="ES95" s="677">
        <f t="shared" si="639"/>
        <v>0</v>
      </c>
      <c r="ET95" s="538">
        <f t="shared" si="640"/>
        <v>0</v>
      </c>
      <c r="EU95" s="462">
        <f t="shared" si="641"/>
        <v>0</v>
      </c>
      <c r="EV95" s="263">
        <f t="shared" si="642"/>
        <v>0</v>
      </c>
      <c r="EW95" s="462">
        <f t="shared" si="643"/>
        <v>0</v>
      </c>
      <c r="EX95" s="263">
        <f t="shared" si="644"/>
        <v>0</v>
      </c>
      <c r="EY95" s="472">
        <f t="shared" si="645"/>
        <v>-2983000</v>
      </c>
      <c r="EZ95" s="263">
        <f t="shared" si="646"/>
        <v>-3340960.0000000005</v>
      </c>
      <c r="FA95" s="313"/>
    </row>
    <row r="96" spans="1:158" s="183" customFormat="1" ht="18" hidden="1" customHeight="1" outlineLevel="1" x14ac:dyDescent="0.2">
      <c r="A96" s="188" t="s">
        <v>903</v>
      </c>
      <c r="B96" s="76" t="s">
        <v>21</v>
      </c>
      <c r="C96" s="77" t="s">
        <v>99</v>
      </c>
      <c r="D96" s="77" t="s">
        <v>87</v>
      </c>
      <c r="E96" s="76" t="s">
        <v>680</v>
      </c>
      <c r="F96" s="76" t="s">
        <v>103</v>
      </c>
      <c r="G96" s="76" t="s">
        <v>41</v>
      </c>
      <c r="H96" s="189">
        <v>0.3</v>
      </c>
      <c r="I96" s="76" t="s">
        <v>969</v>
      </c>
      <c r="J96" s="80" t="s">
        <v>496</v>
      </c>
      <c r="K96" s="81" t="s">
        <v>152</v>
      </c>
      <c r="L96" s="76" t="s">
        <v>46</v>
      </c>
      <c r="M96" s="10" t="s">
        <v>79</v>
      </c>
      <c r="N96" s="82"/>
      <c r="O96" s="82"/>
      <c r="P96" s="82"/>
      <c r="Q96" s="245"/>
      <c r="R96" s="260">
        <v>5</v>
      </c>
      <c r="S96" s="260">
        <v>157474</v>
      </c>
      <c r="T96" s="260">
        <v>176370.88</v>
      </c>
      <c r="U96" s="260">
        <v>0</v>
      </c>
      <c r="V96" s="261">
        <v>0</v>
      </c>
      <c r="W96" s="261">
        <f t="shared" si="795"/>
        <v>0</v>
      </c>
      <c r="X96" s="399">
        <v>5</v>
      </c>
      <c r="Y96" s="399">
        <v>157474</v>
      </c>
      <c r="Z96" s="399">
        <v>176370.88</v>
      </c>
      <c r="AA96" s="399">
        <v>0</v>
      </c>
      <c r="AB96" s="399">
        <v>0</v>
      </c>
      <c r="AC96" s="399">
        <f t="shared" si="79"/>
        <v>0</v>
      </c>
      <c r="AD96" s="260">
        <v>10</v>
      </c>
      <c r="AE96" s="260">
        <v>157474</v>
      </c>
      <c r="AF96" s="260">
        <v>176370.88</v>
      </c>
      <c r="AG96" s="260">
        <v>0</v>
      </c>
      <c r="AH96" s="260">
        <v>0</v>
      </c>
      <c r="AI96" s="260">
        <f t="shared" si="116"/>
        <v>0</v>
      </c>
      <c r="AJ96" s="260">
        <v>5</v>
      </c>
      <c r="AK96" s="260">
        <v>157474</v>
      </c>
      <c r="AL96" s="260">
        <v>176370.88</v>
      </c>
      <c r="AM96" s="260">
        <v>0</v>
      </c>
      <c r="AN96" s="260">
        <v>0</v>
      </c>
      <c r="AO96" s="396">
        <f t="shared" si="12"/>
        <v>0</v>
      </c>
      <c r="AP96" s="260">
        <v>10</v>
      </c>
      <c r="AQ96" s="260">
        <v>157474</v>
      </c>
      <c r="AR96" s="260">
        <v>176370.88</v>
      </c>
      <c r="AS96" s="260">
        <v>0</v>
      </c>
      <c r="AT96" s="260">
        <f t="shared" si="175"/>
        <v>0</v>
      </c>
      <c r="AU96" s="260">
        <f t="shared" si="81"/>
        <v>0</v>
      </c>
      <c r="AV96" s="404"/>
      <c r="AW96" s="404"/>
      <c r="AX96" s="404"/>
      <c r="AY96" s="404">
        <v>0</v>
      </c>
      <c r="AZ96" s="404">
        <v>0</v>
      </c>
      <c r="BA96" s="404">
        <f t="shared" si="117"/>
        <v>0</v>
      </c>
      <c r="BB96" s="404"/>
      <c r="BC96" s="404"/>
      <c r="BD96" s="404"/>
      <c r="BE96" s="404">
        <v>0</v>
      </c>
      <c r="BF96" s="404">
        <v>0</v>
      </c>
      <c r="BG96" s="404">
        <f t="shared" si="83"/>
        <v>0</v>
      </c>
      <c r="BH96" s="404"/>
      <c r="BI96" s="404"/>
      <c r="BJ96" s="404"/>
      <c r="BK96" s="404">
        <v>0</v>
      </c>
      <c r="BL96" s="404">
        <v>0</v>
      </c>
      <c r="BM96" s="404">
        <f t="shared" si="84"/>
        <v>0</v>
      </c>
      <c r="BN96" s="404"/>
      <c r="BO96" s="404"/>
      <c r="BP96" s="404"/>
      <c r="BQ96" s="404">
        <v>0</v>
      </c>
      <c r="BR96" s="404">
        <v>0</v>
      </c>
      <c r="BS96" s="404">
        <f t="shared" si="85"/>
        <v>0</v>
      </c>
      <c r="BT96" s="260">
        <v>157474</v>
      </c>
      <c r="BU96" s="260">
        <v>176370.88</v>
      </c>
      <c r="BV96" s="260">
        <v>0</v>
      </c>
      <c r="BW96" s="1435">
        <v>0</v>
      </c>
      <c r="BX96" s="190" t="s">
        <v>48</v>
      </c>
      <c r="BY96" s="64">
        <v>2013</v>
      </c>
      <c r="BZ96" s="325" t="s">
        <v>1107</v>
      </c>
      <c r="CA96" s="529">
        <f t="shared" si="86"/>
        <v>0</v>
      </c>
      <c r="CB96" s="154"/>
      <c r="CC96" s="82"/>
      <c r="CD96" s="191"/>
      <c r="CE96" s="26">
        <f t="shared" si="87"/>
        <v>0</v>
      </c>
      <c r="CF96" s="27">
        <f t="shared" si="88"/>
        <v>0</v>
      </c>
      <c r="CG96" s="738">
        <f t="shared" si="89"/>
        <v>0</v>
      </c>
      <c r="CH96" s="164" t="s">
        <v>955</v>
      </c>
      <c r="CI96" s="165"/>
      <c r="CJ96" s="192"/>
      <c r="CK96" s="175"/>
      <c r="CL96" s="175"/>
      <c r="CM96" s="178"/>
      <c r="CN96" s="175"/>
      <c r="CO96" s="175"/>
      <c r="CP96" s="175"/>
      <c r="CQ96" s="175"/>
      <c r="CR96" s="463"/>
      <c r="CS96" s="463"/>
      <c r="CT96" s="463"/>
      <c r="CU96" s="463"/>
      <c r="CV96" s="463"/>
      <c r="CW96" s="463"/>
      <c r="CX96" s="463"/>
      <c r="CY96" s="463"/>
      <c r="CZ96" s="463"/>
      <c r="DA96" s="463"/>
      <c r="DB96" s="463"/>
      <c r="DC96" s="463"/>
      <c r="DD96" s="464"/>
      <c r="DE96" s="464"/>
      <c r="DF96" s="464"/>
      <c r="DG96" s="464"/>
      <c r="DH96" s="464"/>
      <c r="DI96" s="464"/>
      <c r="DJ96" s="464"/>
      <c r="DK96" s="463"/>
      <c r="DL96" s="655"/>
      <c r="DM96" s="782"/>
      <c r="DN96" s="655"/>
      <c r="DO96" s="821"/>
      <c r="DP96" s="655"/>
      <c r="DQ96" s="1050"/>
      <c r="DR96" s="655"/>
      <c r="DS96" s="782"/>
      <c r="DT96" s="655"/>
      <c r="DU96" s="782"/>
      <c r="DV96" s="465"/>
      <c r="DW96" s="745"/>
      <c r="DX96" s="655"/>
      <c r="DY96" s="954"/>
      <c r="DZ96" s="655"/>
      <c r="EA96" s="782">
        <f t="shared" si="947"/>
        <v>0</v>
      </c>
      <c r="EB96" s="465">
        <f t="shared" si="94"/>
        <v>0</v>
      </c>
      <c r="EC96" s="745"/>
      <c r="ED96" s="463"/>
      <c r="EE96" s="944"/>
      <c r="EF96" s="655"/>
      <c r="EG96" s="461">
        <f t="shared" si="627"/>
        <v>0</v>
      </c>
      <c r="EH96" s="257">
        <f t="shared" si="628"/>
        <v>0</v>
      </c>
      <c r="EI96" s="460">
        <f t="shared" si="629"/>
        <v>0</v>
      </c>
      <c r="EJ96" s="538">
        <f t="shared" si="630"/>
        <v>0</v>
      </c>
      <c r="EK96" s="677">
        <f t="shared" si="631"/>
        <v>0</v>
      </c>
      <c r="EL96" s="257">
        <f t="shared" si="632"/>
        <v>0</v>
      </c>
      <c r="EM96" s="649">
        <f t="shared" si="633"/>
        <v>0</v>
      </c>
      <c r="EN96" s="538">
        <f t="shared" si="634"/>
        <v>0</v>
      </c>
      <c r="EO96" s="677">
        <f t="shared" si="635"/>
        <v>0</v>
      </c>
      <c r="EP96" s="257">
        <f t="shared" si="636"/>
        <v>0</v>
      </c>
      <c r="EQ96" s="649">
        <f t="shared" si="637"/>
        <v>0</v>
      </c>
      <c r="ER96" s="538">
        <f t="shared" si="638"/>
        <v>0</v>
      </c>
      <c r="ES96" s="677">
        <f t="shared" si="639"/>
        <v>0</v>
      </c>
      <c r="ET96" s="538">
        <f t="shared" si="640"/>
        <v>0</v>
      </c>
      <c r="EU96" s="462">
        <f t="shared" si="641"/>
        <v>0</v>
      </c>
      <c r="EV96" s="263">
        <f t="shared" si="642"/>
        <v>0</v>
      </c>
      <c r="EW96" s="462">
        <f t="shared" si="643"/>
        <v>0</v>
      </c>
      <c r="EX96" s="263">
        <f t="shared" si="644"/>
        <v>0</v>
      </c>
      <c r="EY96" s="472">
        <f t="shared" si="645"/>
        <v>0</v>
      </c>
      <c r="EZ96" s="263">
        <f t="shared" si="646"/>
        <v>0</v>
      </c>
      <c r="FA96" s="313">
        <v>41603</v>
      </c>
      <c r="FB96" s="183" t="s">
        <v>421</v>
      </c>
    </row>
    <row r="97" spans="1:158" s="183" customFormat="1" ht="18" hidden="1" customHeight="1" outlineLevel="1" x14ac:dyDescent="0.2">
      <c r="A97" s="188" t="s">
        <v>1046</v>
      </c>
      <c r="B97" s="76" t="s">
        <v>21</v>
      </c>
      <c r="C97" s="77" t="s">
        <v>99</v>
      </c>
      <c r="D97" s="77" t="s">
        <v>87</v>
      </c>
      <c r="E97" s="76" t="s">
        <v>680</v>
      </c>
      <c r="F97" s="76" t="s">
        <v>103</v>
      </c>
      <c r="G97" s="76" t="s">
        <v>41</v>
      </c>
      <c r="H97" s="189">
        <v>0.3</v>
      </c>
      <c r="I97" s="76" t="s">
        <v>969</v>
      </c>
      <c r="J97" s="80" t="s">
        <v>496</v>
      </c>
      <c r="K97" s="81" t="s">
        <v>152</v>
      </c>
      <c r="L97" s="76" t="s">
        <v>46</v>
      </c>
      <c r="M97" s="10" t="s">
        <v>79</v>
      </c>
      <c r="N97" s="82"/>
      <c r="O97" s="82"/>
      <c r="P97" s="82"/>
      <c r="Q97" s="245"/>
      <c r="R97" s="260">
        <v>5</v>
      </c>
      <c r="S97" s="260">
        <v>157474</v>
      </c>
      <c r="T97" s="260">
        <v>176370.88</v>
      </c>
      <c r="U97" s="260">
        <v>0</v>
      </c>
      <c r="V97" s="261">
        <v>0</v>
      </c>
      <c r="W97" s="261">
        <f t="shared" si="795"/>
        <v>0</v>
      </c>
      <c r="X97" s="399">
        <v>8.1501798936423029</v>
      </c>
      <c r="Y97" s="399">
        <v>157474</v>
      </c>
      <c r="Z97" s="399">
        <v>176370.88</v>
      </c>
      <c r="AA97" s="399">
        <v>0</v>
      </c>
      <c r="AB97" s="399">
        <v>0</v>
      </c>
      <c r="AC97" s="399">
        <f t="shared" si="79"/>
        <v>0</v>
      </c>
      <c r="AD97" s="260">
        <v>10</v>
      </c>
      <c r="AE97" s="260">
        <v>157474</v>
      </c>
      <c r="AF97" s="260">
        <v>176370.88</v>
      </c>
      <c r="AG97" s="260">
        <v>0</v>
      </c>
      <c r="AH97" s="260">
        <v>0</v>
      </c>
      <c r="AI97" s="260">
        <f t="shared" si="116"/>
        <v>0</v>
      </c>
      <c r="AJ97" s="260">
        <v>5</v>
      </c>
      <c r="AK97" s="260">
        <v>157474</v>
      </c>
      <c r="AL97" s="260">
        <v>176370.88</v>
      </c>
      <c r="AM97" s="260">
        <v>0</v>
      </c>
      <c r="AN97" s="260">
        <v>0</v>
      </c>
      <c r="AO97" s="396">
        <f t="shared" ref="AO97:AO185" si="980">AN97*H97</f>
        <v>0</v>
      </c>
      <c r="AP97" s="260">
        <v>10</v>
      </c>
      <c r="AQ97" s="260">
        <v>157474</v>
      </c>
      <c r="AR97" s="260">
        <v>176370.88</v>
      </c>
      <c r="AS97" s="260">
        <v>0</v>
      </c>
      <c r="AT97" s="260">
        <f t="shared" si="175"/>
        <v>0</v>
      </c>
      <c r="AU97" s="260">
        <f t="shared" si="81"/>
        <v>0</v>
      </c>
      <c r="AV97" s="404"/>
      <c r="AW97" s="404"/>
      <c r="AX97" s="404"/>
      <c r="AY97" s="404">
        <v>0</v>
      </c>
      <c r="AZ97" s="404">
        <v>0</v>
      </c>
      <c r="BA97" s="404">
        <f t="shared" si="117"/>
        <v>0</v>
      </c>
      <c r="BB97" s="404"/>
      <c r="BC97" s="404"/>
      <c r="BD97" s="404"/>
      <c r="BE97" s="404">
        <v>0</v>
      </c>
      <c r="BF97" s="404">
        <v>0</v>
      </c>
      <c r="BG97" s="404">
        <f t="shared" si="83"/>
        <v>0</v>
      </c>
      <c r="BH97" s="404"/>
      <c r="BI97" s="404"/>
      <c r="BJ97" s="404"/>
      <c r="BK97" s="404">
        <v>0</v>
      </c>
      <c r="BL97" s="404">
        <v>0</v>
      </c>
      <c r="BM97" s="404">
        <f t="shared" si="84"/>
        <v>0</v>
      </c>
      <c r="BN97" s="404"/>
      <c r="BO97" s="404"/>
      <c r="BP97" s="404"/>
      <c r="BQ97" s="404">
        <v>0</v>
      </c>
      <c r="BR97" s="404">
        <v>0</v>
      </c>
      <c r="BS97" s="404">
        <f t="shared" si="85"/>
        <v>0</v>
      </c>
      <c r="BT97" s="260">
        <v>157474</v>
      </c>
      <c r="BU97" s="260">
        <v>176370.88</v>
      </c>
      <c r="BV97" s="256">
        <v>0</v>
      </c>
      <c r="BW97" s="1435">
        <f t="shared" ref="BW97" si="981">BV97*1.12</f>
        <v>0</v>
      </c>
      <c r="BX97" s="190" t="s">
        <v>48</v>
      </c>
      <c r="BY97" s="64">
        <v>2013</v>
      </c>
      <c r="BZ97" s="325" t="s">
        <v>1100</v>
      </c>
      <c r="CA97" s="529">
        <f t="shared" si="86"/>
        <v>0</v>
      </c>
      <c r="CB97" s="154"/>
      <c r="CC97" s="82"/>
      <c r="CD97" s="191"/>
      <c r="CE97" s="26">
        <f t="shared" si="87"/>
        <v>0</v>
      </c>
      <c r="CF97" s="27">
        <f t="shared" si="88"/>
        <v>0</v>
      </c>
      <c r="CG97" s="738">
        <f t="shared" si="89"/>
        <v>0</v>
      </c>
      <c r="CH97" s="164"/>
      <c r="CI97" s="165"/>
      <c r="CJ97" s="192"/>
      <c r="CK97" s="175"/>
      <c r="CL97" s="175"/>
      <c r="CM97" s="178"/>
      <c r="CN97" s="175"/>
      <c r="CO97" s="175"/>
      <c r="CP97" s="175"/>
      <c r="CQ97" s="175"/>
      <c r="CR97" s="463"/>
      <c r="CS97" s="463"/>
      <c r="CT97" s="463"/>
      <c r="CU97" s="463"/>
      <c r="CV97" s="463"/>
      <c r="CW97" s="463"/>
      <c r="CX97" s="463"/>
      <c r="CY97" s="463"/>
      <c r="CZ97" s="463"/>
      <c r="DA97" s="463"/>
      <c r="DB97" s="463"/>
      <c r="DC97" s="463"/>
      <c r="DD97" s="464"/>
      <c r="DE97" s="464"/>
      <c r="DF97" s="464"/>
      <c r="DG97" s="464"/>
      <c r="DH97" s="464"/>
      <c r="DI97" s="464"/>
      <c r="DJ97" s="464"/>
      <c r="DK97" s="463"/>
      <c r="DL97" s="655"/>
      <c r="DM97" s="782"/>
      <c r="DN97" s="655"/>
      <c r="DO97" s="821"/>
      <c r="DP97" s="655"/>
      <c r="DQ97" s="1050"/>
      <c r="DR97" s="655"/>
      <c r="DS97" s="782"/>
      <c r="DT97" s="655"/>
      <c r="DU97" s="782"/>
      <c r="DV97" s="465"/>
      <c r="DW97" s="745"/>
      <c r="DX97" s="655"/>
      <c r="DY97" s="954"/>
      <c r="DZ97" s="655"/>
      <c r="EA97" s="782">
        <f t="shared" si="947"/>
        <v>0</v>
      </c>
      <c r="EB97" s="465">
        <f t="shared" si="94"/>
        <v>0</v>
      </c>
      <c r="EC97" s="745"/>
      <c r="ED97" s="463"/>
      <c r="EE97" s="944"/>
      <c r="EF97" s="655"/>
      <c r="EG97" s="461">
        <f t="shared" si="627"/>
        <v>0</v>
      </c>
      <c r="EH97" s="257">
        <f t="shared" si="628"/>
        <v>0</v>
      </c>
      <c r="EI97" s="460">
        <f t="shared" si="629"/>
        <v>0</v>
      </c>
      <c r="EJ97" s="538">
        <f t="shared" si="630"/>
        <v>0</v>
      </c>
      <c r="EK97" s="677">
        <f t="shared" si="631"/>
        <v>0</v>
      </c>
      <c r="EL97" s="257">
        <f t="shared" si="632"/>
        <v>0</v>
      </c>
      <c r="EM97" s="649">
        <f t="shared" si="633"/>
        <v>0</v>
      </c>
      <c r="EN97" s="538">
        <f t="shared" si="634"/>
        <v>0</v>
      </c>
      <c r="EO97" s="677">
        <f t="shared" si="635"/>
        <v>0</v>
      </c>
      <c r="EP97" s="257">
        <f t="shared" si="636"/>
        <v>0</v>
      </c>
      <c r="EQ97" s="649">
        <f t="shared" si="637"/>
        <v>0</v>
      </c>
      <c r="ER97" s="538">
        <f t="shared" si="638"/>
        <v>0</v>
      </c>
      <c r="ES97" s="677">
        <f t="shared" si="639"/>
        <v>0</v>
      </c>
      <c r="ET97" s="538">
        <f t="shared" si="640"/>
        <v>0</v>
      </c>
      <c r="EU97" s="462">
        <f t="shared" si="641"/>
        <v>0</v>
      </c>
      <c r="EV97" s="263">
        <f t="shared" si="642"/>
        <v>0</v>
      </c>
      <c r="EW97" s="462">
        <f t="shared" si="643"/>
        <v>0</v>
      </c>
      <c r="EX97" s="263">
        <f t="shared" si="644"/>
        <v>0</v>
      </c>
      <c r="EY97" s="472">
        <f t="shared" si="645"/>
        <v>0</v>
      </c>
      <c r="EZ97" s="263">
        <f t="shared" si="646"/>
        <v>0</v>
      </c>
      <c r="FA97" s="313"/>
    </row>
    <row r="98" spans="1:158" s="183" customFormat="1" ht="18" hidden="1" customHeight="1" outlineLevel="1" x14ac:dyDescent="0.2">
      <c r="A98" s="188" t="s">
        <v>2301</v>
      </c>
      <c r="B98" s="76" t="s">
        <v>21</v>
      </c>
      <c r="C98" s="77" t="s">
        <v>99</v>
      </c>
      <c r="D98" s="77" t="s">
        <v>87</v>
      </c>
      <c r="E98" s="76" t="s">
        <v>680</v>
      </c>
      <c r="F98" s="76" t="s">
        <v>103</v>
      </c>
      <c r="G98" s="76" t="s">
        <v>41</v>
      </c>
      <c r="H98" s="189">
        <v>0.3</v>
      </c>
      <c r="I98" s="76" t="s">
        <v>969</v>
      </c>
      <c r="J98" s="80" t="s">
        <v>496</v>
      </c>
      <c r="K98" s="81" t="s">
        <v>152</v>
      </c>
      <c r="L98" s="76" t="s">
        <v>46</v>
      </c>
      <c r="M98" s="10" t="s">
        <v>79</v>
      </c>
      <c r="N98" s="82"/>
      <c r="O98" s="82"/>
      <c r="P98" s="82"/>
      <c r="Q98" s="245"/>
      <c r="R98" s="260">
        <v>5</v>
      </c>
      <c r="S98" s="260">
        <v>157474</v>
      </c>
      <c r="T98" s="260">
        <v>176370.88</v>
      </c>
      <c r="U98" s="260">
        <v>787370</v>
      </c>
      <c r="V98" s="261">
        <v>881854.4</v>
      </c>
      <c r="W98" s="261">
        <f t="shared" ref="W98" si="982">V98*H98</f>
        <v>264556.32</v>
      </c>
      <c r="X98" s="399">
        <v>8.1501798936423029</v>
      </c>
      <c r="Y98" s="399">
        <v>157474</v>
      </c>
      <c r="Z98" s="399">
        <v>176370.88</v>
      </c>
      <c r="AA98" s="399">
        <f t="shared" ref="AA98" si="983">X98*Y98</f>
        <v>1283441.4285714279</v>
      </c>
      <c r="AB98" s="399">
        <f t="shared" ref="AB98" si="984">X98*Z98</f>
        <v>1437454.3999999994</v>
      </c>
      <c r="AC98" s="399">
        <f t="shared" ref="AC98" si="985">AB98*H98</f>
        <v>431236.31999999983</v>
      </c>
      <c r="AD98" s="260">
        <v>10</v>
      </c>
      <c r="AE98" s="260">
        <v>157474</v>
      </c>
      <c r="AF98" s="260">
        <v>176370.88</v>
      </c>
      <c r="AG98" s="260">
        <f>AD98*AE98</f>
        <v>1574740</v>
      </c>
      <c r="AH98" s="260">
        <f>AD98*AF98</f>
        <v>1763708.8</v>
      </c>
      <c r="AI98" s="260">
        <f t="shared" ref="AI98" si="986">AH98*H98</f>
        <v>529112.64</v>
      </c>
      <c r="AJ98" s="260">
        <v>3</v>
      </c>
      <c r="AK98" s="260">
        <v>157474</v>
      </c>
      <c r="AL98" s="260">
        <v>176370.88</v>
      </c>
      <c r="AM98" s="1218">
        <f t="shared" ref="AM98" si="987">AJ98*AK98</f>
        <v>472422</v>
      </c>
      <c r="AN98" s="260">
        <f t="shared" ref="AN98" si="988">AJ98*AL98</f>
        <v>529112.64</v>
      </c>
      <c r="AO98" s="396">
        <f t="shared" ref="AO98" si="989">AN98*H98</f>
        <v>158733.79199999999</v>
      </c>
      <c r="AP98" s="260">
        <v>5</v>
      </c>
      <c r="AQ98" s="260">
        <v>157474</v>
      </c>
      <c r="AR98" s="260">
        <v>176370.88</v>
      </c>
      <c r="AS98" s="260">
        <f t="shared" ref="AS98" si="990">AP98*AQ98</f>
        <v>787370</v>
      </c>
      <c r="AT98" s="260">
        <f t="shared" ref="AT98" si="991">AS98*1.12</f>
        <v>881854.40000000014</v>
      </c>
      <c r="AU98" s="260">
        <f t="shared" ref="AU98" si="992">AT98*H98</f>
        <v>264556.32</v>
      </c>
      <c r="AV98" s="404"/>
      <c r="AW98" s="404"/>
      <c r="AX98" s="404"/>
      <c r="AY98" s="404">
        <v>0</v>
      </c>
      <c r="AZ98" s="404">
        <v>0</v>
      </c>
      <c r="BA98" s="404">
        <f t="shared" ref="BA98" si="993">AZ98*H98</f>
        <v>0</v>
      </c>
      <c r="BB98" s="404"/>
      <c r="BC98" s="404"/>
      <c r="BD98" s="404"/>
      <c r="BE98" s="404">
        <v>0</v>
      </c>
      <c r="BF98" s="404">
        <v>0</v>
      </c>
      <c r="BG98" s="404">
        <f t="shared" ref="BG98" si="994">BF98*H98</f>
        <v>0</v>
      </c>
      <c r="BH98" s="404"/>
      <c r="BI98" s="404"/>
      <c r="BJ98" s="404"/>
      <c r="BK98" s="404">
        <v>0</v>
      </c>
      <c r="BL98" s="404">
        <v>0</v>
      </c>
      <c r="BM98" s="404">
        <f t="shared" ref="BM98" si="995">BL98*N98</f>
        <v>0</v>
      </c>
      <c r="BN98" s="404"/>
      <c r="BO98" s="404"/>
      <c r="BP98" s="404"/>
      <c r="BQ98" s="404">
        <v>0</v>
      </c>
      <c r="BR98" s="404">
        <v>0</v>
      </c>
      <c r="BS98" s="404">
        <f t="shared" si="85"/>
        <v>0</v>
      </c>
      <c r="BT98" s="260">
        <v>157474</v>
      </c>
      <c r="BU98" s="260">
        <v>176370.88</v>
      </c>
      <c r="BV98" s="256">
        <f>SUM(N98+O98+P98+Q98+R98+X98+AD98+AJ98+AP98+AV98+BB98+BH98)*BT98</f>
        <v>4905343.4285714282</v>
      </c>
      <c r="BW98" s="260">
        <f t="shared" ref="BW98" si="996">BV98*1.12</f>
        <v>5493984.6399999997</v>
      </c>
      <c r="BX98" s="190" t="s">
        <v>48</v>
      </c>
      <c r="BY98" s="64">
        <v>2013</v>
      </c>
      <c r="BZ98" s="325" t="s">
        <v>1047</v>
      </c>
      <c r="CA98" s="529">
        <f t="shared" ref="CA98" si="997">BW98*H98</f>
        <v>1648195.3919999998</v>
      </c>
      <c r="CB98" s="154"/>
      <c r="CC98" s="82"/>
      <c r="CD98" s="191"/>
      <c r="CE98" s="26">
        <f t="shared" ref="CE98" si="998">BV98-CB98</f>
        <v>4905343.4285714282</v>
      </c>
      <c r="CF98" s="27">
        <f t="shared" ref="CF98" si="999">BW98-CC98</f>
        <v>5493984.6399999997</v>
      </c>
      <c r="CG98" s="738">
        <f t="shared" ref="CG98" si="1000">CA98-CC98</f>
        <v>1648195.3919999998</v>
      </c>
      <c r="CH98" s="164" t="s">
        <v>2320</v>
      </c>
      <c r="CI98" s="165" t="s">
        <v>2321</v>
      </c>
      <c r="CJ98" s="192"/>
      <c r="CK98" s="175"/>
      <c r="CL98" s="175"/>
      <c r="CM98" s="178"/>
      <c r="CN98" s="175"/>
      <c r="CO98" s="175"/>
      <c r="CP98" s="175"/>
      <c r="CQ98" s="175"/>
      <c r="CR98" s="463"/>
      <c r="CS98" s="463"/>
      <c r="CT98" s="463"/>
      <c r="CU98" s="463"/>
      <c r="CV98" s="463"/>
      <c r="CW98" s="463"/>
      <c r="CX98" s="463"/>
      <c r="CY98" s="463"/>
      <c r="CZ98" s="463"/>
      <c r="DA98" s="463"/>
      <c r="DB98" s="463"/>
      <c r="DC98" s="463"/>
      <c r="DD98" s="464"/>
      <c r="DE98" s="464"/>
      <c r="DF98" s="464"/>
      <c r="DG98" s="464"/>
      <c r="DH98" s="464"/>
      <c r="DI98" s="464"/>
      <c r="DJ98" s="464"/>
      <c r="DK98" s="463"/>
      <c r="DL98" s="655"/>
      <c r="DM98" s="782"/>
      <c r="DN98" s="655"/>
      <c r="DO98" s="821"/>
      <c r="DP98" s="655"/>
      <c r="DQ98" s="1050"/>
      <c r="DR98" s="655"/>
      <c r="DS98" s="782"/>
      <c r="DT98" s="655"/>
      <c r="DU98" s="782"/>
      <c r="DV98" s="465"/>
      <c r="DW98" s="745"/>
      <c r="DX98" s="655"/>
      <c r="DY98" s="954"/>
      <c r="DZ98" s="655"/>
      <c r="EA98" s="782">
        <f t="shared" si="947"/>
        <v>0</v>
      </c>
      <c r="EB98" s="465">
        <f t="shared" ref="EB98" si="1001">EA98/1.12</f>
        <v>0</v>
      </c>
      <c r="EC98" s="745"/>
      <c r="ED98" s="463"/>
      <c r="EE98" s="944"/>
      <c r="EF98" s="655"/>
      <c r="EG98" s="461">
        <f t="shared" si="627"/>
        <v>787370</v>
      </c>
      <c r="EH98" s="257">
        <f t="shared" si="628"/>
        <v>881854.4</v>
      </c>
      <c r="EI98" s="460">
        <f t="shared" si="629"/>
        <v>1283441.4285714279</v>
      </c>
      <c r="EJ98" s="538">
        <f t="shared" si="630"/>
        <v>1437454.3999999994</v>
      </c>
      <c r="EK98" s="677">
        <f t="shared" si="631"/>
        <v>1574740</v>
      </c>
      <c r="EL98" s="257">
        <f t="shared" si="632"/>
        <v>1763708.8</v>
      </c>
      <c r="EM98" s="649">
        <f t="shared" si="633"/>
        <v>472422</v>
      </c>
      <c r="EN98" s="538">
        <f t="shared" si="634"/>
        <v>529112.64</v>
      </c>
      <c r="EO98" s="677">
        <f t="shared" si="635"/>
        <v>787370</v>
      </c>
      <c r="EP98" s="257">
        <f t="shared" si="636"/>
        <v>881854.40000000014</v>
      </c>
      <c r="EQ98" s="649">
        <f t="shared" si="637"/>
        <v>0</v>
      </c>
      <c r="ER98" s="538">
        <f t="shared" si="638"/>
        <v>0</v>
      </c>
      <c r="ES98" s="677">
        <f t="shared" si="639"/>
        <v>0</v>
      </c>
      <c r="ET98" s="538">
        <f t="shared" si="640"/>
        <v>0</v>
      </c>
      <c r="EU98" s="462">
        <f t="shared" si="641"/>
        <v>0</v>
      </c>
      <c r="EV98" s="263">
        <f t="shared" si="642"/>
        <v>0</v>
      </c>
      <c r="EW98" s="462">
        <f t="shared" si="643"/>
        <v>0</v>
      </c>
      <c r="EX98" s="263">
        <f t="shared" si="644"/>
        <v>0</v>
      </c>
      <c r="EY98" s="472">
        <f t="shared" si="645"/>
        <v>4905343.4285714282</v>
      </c>
      <c r="EZ98" s="263">
        <f t="shared" si="646"/>
        <v>5493984.6399999997</v>
      </c>
      <c r="FA98" s="313">
        <v>42443</v>
      </c>
    </row>
    <row r="99" spans="1:158" s="183" customFormat="1" ht="18" hidden="1" customHeight="1" outlineLevel="1" x14ac:dyDescent="0.2">
      <c r="A99" s="188" t="s">
        <v>241</v>
      </c>
      <c r="B99" s="76" t="s">
        <v>21</v>
      </c>
      <c r="C99" s="77" t="s">
        <v>99</v>
      </c>
      <c r="D99" s="77" t="s">
        <v>87</v>
      </c>
      <c r="E99" s="76" t="s">
        <v>104</v>
      </c>
      <c r="F99" s="76"/>
      <c r="G99" s="76" t="s">
        <v>41</v>
      </c>
      <c r="H99" s="189">
        <v>0.3</v>
      </c>
      <c r="I99" s="76" t="s">
        <v>969</v>
      </c>
      <c r="J99" s="80" t="s">
        <v>45</v>
      </c>
      <c r="K99" s="81" t="s">
        <v>152</v>
      </c>
      <c r="L99" s="76" t="s">
        <v>46</v>
      </c>
      <c r="M99" s="10" t="s">
        <v>79</v>
      </c>
      <c r="N99" s="82"/>
      <c r="O99" s="82"/>
      <c r="P99" s="82"/>
      <c r="Q99" s="245"/>
      <c r="R99" s="260">
        <v>1</v>
      </c>
      <c r="S99" s="260">
        <v>1215598.2142857141</v>
      </c>
      <c r="T99" s="260">
        <v>1361470</v>
      </c>
      <c r="U99" s="260">
        <v>0</v>
      </c>
      <c r="V99" s="261">
        <v>0</v>
      </c>
      <c r="W99" s="261">
        <f t="shared" si="795"/>
        <v>0</v>
      </c>
      <c r="X99" s="399"/>
      <c r="Y99" s="399">
        <v>1215598.2142857141</v>
      </c>
      <c r="Z99" s="399">
        <v>1361470</v>
      </c>
      <c r="AA99" s="399">
        <v>0</v>
      </c>
      <c r="AB99" s="399">
        <v>0</v>
      </c>
      <c r="AC99" s="399">
        <f t="shared" si="79"/>
        <v>0</v>
      </c>
      <c r="AD99" s="260">
        <v>1</v>
      </c>
      <c r="AE99" s="260">
        <v>1215598.2142857141</v>
      </c>
      <c r="AF99" s="260">
        <v>1361470</v>
      </c>
      <c r="AG99" s="260">
        <v>0</v>
      </c>
      <c r="AH99" s="260">
        <v>0</v>
      </c>
      <c r="AI99" s="260">
        <f t="shared" si="116"/>
        <v>0</v>
      </c>
      <c r="AJ99" s="260"/>
      <c r="AK99" s="260">
        <v>1215598.2142857141</v>
      </c>
      <c r="AL99" s="260">
        <v>1361470</v>
      </c>
      <c r="AM99" s="260">
        <f t="shared" si="744"/>
        <v>0</v>
      </c>
      <c r="AN99" s="260">
        <f t="shared" si="745"/>
        <v>0</v>
      </c>
      <c r="AO99" s="396">
        <f t="shared" si="980"/>
        <v>0</v>
      </c>
      <c r="AP99" s="260">
        <v>2</v>
      </c>
      <c r="AQ99" s="260">
        <v>1215598.2142857141</v>
      </c>
      <c r="AR99" s="260">
        <v>1361470</v>
      </c>
      <c r="AS99" s="260">
        <v>0</v>
      </c>
      <c r="AT99" s="260">
        <f t="shared" si="175"/>
        <v>0</v>
      </c>
      <c r="AU99" s="260">
        <f t="shared" si="81"/>
        <v>0</v>
      </c>
      <c r="AV99" s="404"/>
      <c r="AW99" s="404"/>
      <c r="AX99" s="404"/>
      <c r="AY99" s="404">
        <v>0</v>
      </c>
      <c r="AZ99" s="404">
        <v>0</v>
      </c>
      <c r="BA99" s="404">
        <f t="shared" si="117"/>
        <v>0</v>
      </c>
      <c r="BB99" s="404"/>
      <c r="BC99" s="404"/>
      <c r="BD99" s="404"/>
      <c r="BE99" s="404">
        <v>0</v>
      </c>
      <c r="BF99" s="404">
        <v>0</v>
      </c>
      <c r="BG99" s="404">
        <f t="shared" si="83"/>
        <v>0</v>
      </c>
      <c r="BH99" s="404"/>
      <c r="BI99" s="404"/>
      <c r="BJ99" s="404"/>
      <c r="BK99" s="404">
        <v>0</v>
      </c>
      <c r="BL99" s="404">
        <v>0</v>
      </c>
      <c r="BM99" s="404">
        <f t="shared" si="84"/>
        <v>0</v>
      </c>
      <c r="BN99" s="404"/>
      <c r="BO99" s="404"/>
      <c r="BP99" s="404"/>
      <c r="BQ99" s="404">
        <v>0</v>
      </c>
      <c r="BR99" s="404">
        <v>0</v>
      </c>
      <c r="BS99" s="404">
        <f t="shared" si="85"/>
        <v>0</v>
      </c>
      <c r="BT99" s="260">
        <v>1215598.2142857141</v>
      </c>
      <c r="BU99" s="260">
        <v>1361470</v>
      </c>
      <c r="BV99" s="260">
        <v>0</v>
      </c>
      <c r="BW99" s="1435">
        <v>0</v>
      </c>
      <c r="BX99" s="190" t="s">
        <v>48</v>
      </c>
      <c r="BY99" s="64">
        <v>2013</v>
      </c>
      <c r="BZ99" s="325" t="s">
        <v>1103</v>
      </c>
      <c r="CA99" s="529">
        <f t="shared" si="86"/>
        <v>0</v>
      </c>
      <c r="CB99" s="154">
        <v>4862392.8571428563</v>
      </c>
      <c r="CC99" s="82">
        <v>5445880</v>
      </c>
      <c r="CD99" s="191"/>
      <c r="CE99" s="26">
        <f t="shared" si="87"/>
        <v>-4862392.8571428563</v>
      </c>
      <c r="CF99" s="27">
        <f t="shared" si="88"/>
        <v>-5445880</v>
      </c>
      <c r="CG99" s="738">
        <f t="shared" si="89"/>
        <v>-5445880</v>
      </c>
      <c r="CH99" s="164"/>
      <c r="CI99" s="165"/>
      <c r="CJ99" s="192" t="s">
        <v>41</v>
      </c>
      <c r="CK99" s="175" t="s">
        <v>312</v>
      </c>
      <c r="CL99" s="175" t="s">
        <v>2729</v>
      </c>
      <c r="CM99" s="178" t="s">
        <v>2748</v>
      </c>
      <c r="CN99" s="175" t="s">
        <v>476</v>
      </c>
      <c r="CO99" s="175" t="s">
        <v>87</v>
      </c>
      <c r="CP99" s="175" t="s">
        <v>104</v>
      </c>
      <c r="CQ99" s="175" t="s">
        <v>79</v>
      </c>
      <c r="CR99" s="463">
        <v>1</v>
      </c>
      <c r="CS99" s="463"/>
      <c r="CT99" s="463"/>
      <c r="CU99" s="463"/>
      <c r="CV99" s="463"/>
      <c r="CW99" s="463"/>
      <c r="CX99" s="463"/>
      <c r="CY99" s="463"/>
      <c r="CZ99" s="463">
        <f t="shared" si="505"/>
        <v>1</v>
      </c>
      <c r="DA99" s="463">
        <v>1228903.2000000002</v>
      </c>
      <c r="DB99" s="463">
        <f>CR99*DA99</f>
        <v>1228903.2000000002</v>
      </c>
      <c r="DC99" s="463"/>
      <c r="DD99" s="464"/>
      <c r="DE99" s="464"/>
      <c r="DF99" s="464"/>
      <c r="DG99" s="464"/>
      <c r="DH99" s="464"/>
      <c r="DI99" s="464"/>
      <c r="DJ99" s="464"/>
      <c r="DK99" s="463">
        <f>CZ99*DA99</f>
        <v>1228903.2000000002</v>
      </c>
      <c r="DL99" s="655"/>
      <c r="DM99" s="782">
        <f>DB99</f>
        <v>1228903.2000000002</v>
      </c>
      <c r="DN99" s="655">
        <f t="shared" ref="DN99" si="1002">DM99/1.12</f>
        <v>1097235</v>
      </c>
      <c r="DO99" s="820">
        <f>DC99</f>
        <v>0</v>
      </c>
      <c r="DP99" s="655">
        <f t="shared" ref="DP99" si="1003">DO99/1.12</f>
        <v>0</v>
      </c>
      <c r="DQ99" s="1050"/>
      <c r="DR99" s="655"/>
      <c r="DS99" s="782"/>
      <c r="DT99" s="655"/>
      <c r="DU99" s="782"/>
      <c r="DV99" s="465"/>
      <c r="DW99" s="745"/>
      <c r="DX99" s="655"/>
      <c r="DY99" s="954"/>
      <c r="DZ99" s="655"/>
      <c r="EA99" s="782">
        <f t="shared" si="947"/>
        <v>0</v>
      </c>
      <c r="EB99" s="465">
        <f t="shared" si="94"/>
        <v>0</v>
      </c>
      <c r="EC99" s="745"/>
      <c r="ED99" s="463"/>
      <c r="EE99" s="944">
        <f>DK99</f>
        <v>1228903.2000000002</v>
      </c>
      <c r="EF99" s="655">
        <f t="shared" si="978"/>
        <v>1097235</v>
      </c>
      <c r="EG99" s="461">
        <f t="shared" si="627"/>
        <v>-1097235</v>
      </c>
      <c r="EH99" s="257">
        <f t="shared" si="628"/>
        <v>-1228903.2000000002</v>
      </c>
      <c r="EI99" s="460">
        <f t="shared" si="629"/>
        <v>0</v>
      </c>
      <c r="EJ99" s="538">
        <f t="shared" si="630"/>
        <v>0</v>
      </c>
      <c r="EK99" s="677">
        <f t="shared" si="631"/>
        <v>0</v>
      </c>
      <c r="EL99" s="257">
        <f t="shared" si="632"/>
        <v>0</v>
      </c>
      <c r="EM99" s="649">
        <f t="shared" si="633"/>
        <v>0</v>
      </c>
      <c r="EN99" s="538">
        <f t="shared" si="634"/>
        <v>0</v>
      </c>
      <c r="EO99" s="677">
        <f t="shared" si="635"/>
        <v>0</v>
      </c>
      <c r="EP99" s="257">
        <f t="shared" si="636"/>
        <v>0</v>
      </c>
      <c r="EQ99" s="649">
        <f t="shared" si="637"/>
        <v>0</v>
      </c>
      <c r="ER99" s="538">
        <f t="shared" si="638"/>
        <v>0</v>
      </c>
      <c r="ES99" s="677">
        <f t="shared" si="639"/>
        <v>0</v>
      </c>
      <c r="ET99" s="538">
        <f t="shared" si="640"/>
        <v>0</v>
      </c>
      <c r="EU99" s="462">
        <f t="shared" si="641"/>
        <v>0</v>
      </c>
      <c r="EV99" s="263">
        <f t="shared" si="642"/>
        <v>0</v>
      </c>
      <c r="EW99" s="462">
        <f t="shared" si="643"/>
        <v>0</v>
      </c>
      <c r="EX99" s="263">
        <f t="shared" si="644"/>
        <v>0</v>
      </c>
      <c r="EY99" s="472">
        <f t="shared" si="645"/>
        <v>-1097235</v>
      </c>
      <c r="EZ99" s="263">
        <f t="shared" si="646"/>
        <v>-1228903.2000000002</v>
      </c>
      <c r="FA99" s="313"/>
    </row>
    <row r="100" spans="1:158" s="183" customFormat="1" ht="18" hidden="1" customHeight="1" outlineLevel="1" x14ac:dyDescent="0.2">
      <c r="A100" s="188" t="s">
        <v>684</v>
      </c>
      <c r="B100" s="76" t="s">
        <v>21</v>
      </c>
      <c r="C100" s="77" t="s">
        <v>99</v>
      </c>
      <c r="D100" s="77" t="s">
        <v>87</v>
      </c>
      <c r="E100" s="76" t="s">
        <v>680</v>
      </c>
      <c r="F100" s="76" t="s">
        <v>104</v>
      </c>
      <c r="G100" s="76" t="s">
        <v>41</v>
      </c>
      <c r="H100" s="189">
        <v>0.3</v>
      </c>
      <c r="I100" s="76" t="s">
        <v>969</v>
      </c>
      <c r="J100" s="80" t="s">
        <v>496</v>
      </c>
      <c r="K100" s="81" t="s">
        <v>152</v>
      </c>
      <c r="L100" s="76" t="s">
        <v>46</v>
      </c>
      <c r="M100" s="10" t="s">
        <v>79</v>
      </c>
      <c r="N100" s="82"/>
      <c r="O100" s="82"/>
      <c r="P100" s="82"/>
      <c r="Q100" s="245"/>
      <c r="R100" s="260">
        <v>1</v>
      </c>
      <c r="S100" s="260">
        <v>1215598.2142857141</v>
      </c>
      <c r="T100" s="260">
        <v>1361470</v>
      </c>
      <c r="U100" s="260">
        <v>0</v>
      </c>
      <c r="V100" s="261">
        <v>0</v>
      </c>
      <c r="W100" s="261">
        <f t="shared" si="795"/>
        <v>0</v>
      </c>
      <c r="X100" s="399"/>
      <c r="Y100" s="399">
        <v>1215598.2142857141</v>
      </c>
      <c r="Z100" s="399">
        <v>1361470</v>
      </c>
      <c r="AA100" s="399">
        <v>0</v>
      </c>
      <c r="AB100" s="399">
        <v>0</v>
      </c>
      <c r="AC100" s="399">
        <f t="shared" si="79"/>
        <v>0</v>
      </c>
      <c r="AD100" s="260">
        <v>1</v>
      </c>
      <c r="AE100" s="260">
        <v>1215598.2142857141</v>
      </c>
      <c r="AF100" s="260">
        <v>1361470</v>
      </c>
      <c r="AG100" s="260">
        <v>0</v>
      </c>
      <c r="AH100" s="260">
        <v>0</v>
      </c>
      <c r="AI100" s="260">
        <f t="shared" si="116"/>
        <v>0</v>
      </c>
      <c r="AJ100" s="260"/>
      <c r="AK100" s="260">
        <v>1215598.2142857141</v>
      </c>
      <c r="AL100" s="260">
        <v>1361470</v>
      </c>
      <c r="AM100" s="260">
        <f t="shared" si="744"/>
        <v>0</v>
      </c>
      <c r="AN100" s="260">
        <f t="shared" si="745"/>
        <v>0</v>
      </c>
      <c r="AO100" s="396">
        <f t="shared" si="980"/>
        <v>0</v>
      </c>
      <c r="AP100" s="260">
        <v>2</v>
      </c>
      <c r="AQ100" s="260">
        <v>1215598.2142857141</v>
      </c>
      <c r="AR100" s="260">
        <v>1361470</v>
      </c>
      <c r="AS100" s="260">
        <v>0</v>
      </c>
      <c r="AT100" s="260">
        <f t="shared" si="175"/>
        <v>0</v>
      </c>
      <c r="AU100" s="260">
        <f t="shared" si="81"/>
        <v>0</v>
      </c>
      <c r="AV100" s="404"/>
      <c r="AW100" s="404"/>
      <c r="AX100" s="404"/>
      <c r="AY100" s="404">
        <v>0</v>
      </c>
      <c r="AZ100" s="404">
        <v>0</v>
      </c>
      <c r="BA100" s="404">
        <f t="shared" si="117"/>
        <v>0</v>
      </c>
      <c r="BB100" s="404"/>
      <c r="BC100" s="404"/>
      <c r="BD100" s="404"/>
      <c r="BE100" s="404">
        <v>0</v>
      </c>
      <c r="BF100" s="404">
        <v>0</v>
      </c>
      <c r="BG100" s="404">
        <f t="shared" si="83"/>
        <v>0</v>
      </c>
      <c r="BH100" s="404"/>
      <c r="BI100" s="404"/>
      <c r="BJ100" s="404"/>
      <c r="BK100" s="404">
        <v>0</v>
      </c>
      <c r="BL100" s="404">
        <v>0</v>
      </c>
      <c r="BM100" s="404">
        <f t="shared" si="84"/>
        <v>0</v>
      </c>
      <c r="BN100" s="404"/>
      <c r="BO100" s="404"/>
      <c r="BP100" s="404"/>
      <c r="BQ100" s="404">
        <v>0</v>
      </c>
      <c r="BR100" s="404">
        <v>0</v>
      </c>
      <c r="BS100" s="404">
        <f t="shared" si="85"/>
        <v>0</v>
      </c>
      <c r="BT100" s="260">
        <v>1215598.2142857141</v>
      </c>
      <c r="BU100" s="260">
        <v>1361470</v>
      </c>
      <c r="BV100" s="260">
        <v>0</v>
      </c>
      <c r="BW100" s="1435">
        <v>0</v>
      </c>
      <c r="BX100" s="190" t="s">
        <v>48</v>
      </c>
      <c r="BY100" s="64">
        <v>2013</v>
      </c>
      <c r="BZ100" s="325" t="s">
        <v>1107</v>
      </c>
      <c r="CA100" s="529">
        <f t="shared" si="86"/>
        <v>0</v>
      </c>
      <c r="CB100" s="154"/>
      <c r="CC100" s="82"/>
      <c r="CD100" s="191"/>
      <c r="CE100" s="26">
        <f t="shared" si="87"/>
        <v>0</v>
      </c>
      <c r="CF100" s="27">
        <f t="shared" si="88"/>
        <v>0</v>
      </c>
      <c r="CG100" s="738">
        <f t="shared" si="89"/>
        <v>0</v>
      </c>
      <c r="CH100" s="164" t="s">
        <v>805</v>
      </c>
      <c r="CI100" s="165"/>
      <c r="CJ100" s="192"/>
      <c r="CK100" s="175"/>
      <c r="CL100" s="175"/>
      <c r="CM100" s="178"/>
      <c r="CN100" s="175"/>
      <c r="CO100" s="175"/>
      <c r="CP100" s="175"/>
      <c r="CQ100" s="175"/>
      <c r="CR100" s="463"/>
      <c r="CS100" s="463"/>
      <c r="CT100" s="463"/>
      <c r="CU100" s="463"/>
      <c r="CV100" s="463"/>
      <c r="CW100" s="463"/>
      <c r="CX100" s="463"/>
      <c r="CY100" s="463"/>
      <c r="CZ100" s="463"/>
      <c r="DA100" s="463"/>
      <c r="DB100" s="463"/>
      <c r="DC100" s="463"/>
      <c r="DD100" s="464"/>
      <c r="DE100" s="464"/>
      <c r="DF100" s="464"/>
      <c r="DG100" s="464"/>
      <c r="DH100" s="464"/>
      <c r="DI100" s="464"/>
      <c r="DJ100" s="464"/>
      <c r="DK100" s="463"/>
      <c r="DL100" s="655"/>
      <c r="DM100" s="782"/>
      <c r="DN100" s="655"/>
      <c r="DO100" s="821"/>
      <c r="DP100" s="655"/>
      <c r="DQ100" s="1050"/>
      <c r="DR100" s="655"/>
      <c r="DS100" s="782"/>
      <c r="DT100" s="655"/>
      <c r="DU100" s="782"/>
      <c r="DV100" s="465"/>
      <c r="DW100" s="745"/>
      <c r="DX100" s="655"/>
      <c r="DY100" s="954"/>
      <c r="DZ100" s="655"/>
      <c r="EA100" s="782">
        <f t="shared" si="947"/>
        <v>0</v>
      </c>
      <c r="EB100" s="465">
        <f t="shared" si="94"/>
        <v>0</v>
      </c>
      <c r="EC100" s="745"/>
      <c r="ED100" s="463"/>
      <c r="EE100" s="944"/>
      <c r="EF100" s="655"/>
      <c r="EG100" s="461">
        <f t="shared" si="627"/>
        <v>0</v>
      </c>
      <c r="EH100" s="257">
        <f t="shared" si="628"/>
        <v>0</v>
      </c>
      <c r="EI100" s="460">
        <f t="shared" si="629"/>
        <v>0</v>
      </c>
      <c r="EJ100" s="538">
        <f t="shared" si="630"/>
        <v>0</v>
      </c>
      <c r="EK100" s="677">
        <f t="shared" si="631"/>
        <v>0</v>
      </c>
      <c r="EL100" s="257">
        <f t="shared" si="632"/>
        <v>0</v>
      </c>
      <c r="EM100" s="649">
        <f t="shared" si="633"/>
        <v>0</v>
      </c>
      <c r="EN100" s="538">
        <f t="shared" si="634"/>
        <v>0</v>
      </c>
      <c r="EO100" s="677">
        <f t="shared" si="635"/>
        <v>0</v>
      </c>
      <c r="EP100" s="257">
        <f t="shared" si="636"/>
        <v>0</v>
      </c>
      <c r="EQ100" s="649">
        <f t="shared" si="637"/>
        <v>0</v>
      </c>
      <c r="ER100" s="538">
        <f t="shared" si="638"/>
        <v>0</v>
      </c>
      <c r="ES100" s="677">
        <f t="shared" si="639"/>
        <v>0</v>
      </c>
      <c r="ET100" s="538">
        <f t="shared" si="640"/>
        <v>0</v>
      </c>
      <c r="EU100" s="462">
        <f t="shared" si="641"/>
        <v>0</v>
      </c>
      <c r="EV100" s="263">
        <f t="shared" si="642"/>
        <v>0</v>
      </c>
      <c r="EW100" s="462">
        <f t="shared" si="643"/>
        <v>0</v>
      </c>
      <c r="EX100" s="263">
        <f t="shared" si="644"/>
        <v>0</v>
      </c>
      <c r="EY100" s="472">
        <f t="shared" si="645"/>
        <v>0</v>
      </c>
      <c r="EZ100" s="263">
        <f t="shared" si="646"/>
        <v>0</v>
      </c>
      <c r="FA100" s="313"/>
    </row>
    <row r="101" spans="1:158" s="183" customFormat="1" ht="18" hidden="1" customHeight="1" outlineLevel="1" x14ac:dyDescent="0.2">
      <c r="A101" s="188" t="s">
        <v>904</v>
      </c>
      <c r="B101" s="76" t="s">
        <v>21</v>
      </c>
      <c r="C101" s="77" t="s">
        <v>99</v>
      </c>
      <c r="D101" s="77" t="s">
        <v>87</v>
      </c>
      <c r="E101" s="76" t="s">
        <v>680</v>
      </c>
      <c r="F101" s="76" t="s">
        <v>104</v>
      </c>
      <c r="G101" s="76" t="s">
        <v>41</v>
      </c>
      <c r="H101" s="189">
        <v>0.3</v>
      </c>
      <c r="I101" s="76" t="s">
        <v>969</v>
      </c>
      <c r="J101" s="80" t="s">
        <v>496</v>
      </c>
      <c r="K101" s="81" t="s">
        <v>152</v>
      </c>
      <c r="L101" s="76" t="s">
        <v>46</v>
      </c>
      <c r="M101" s="10" t="s">
        <v>79</v>
      </c>
      <c r="N101" s="82"/>
      <c r="O101" s="82"/>
      <c r="P101" s="82"/>
      <c r="Q101" s="245"/>
      <c r="R101" s="260">
        <v>1</v>
      </c>
      <c r="S101" s="260">
        <v>1097235</v>
      </c>
      <c r="T101" s="260">
        <v>1228903.2000000002</v>
      </c>
      <c r="U101" s="260">
        <v>0</v>
      </c>
      <c r="V101" s="261">
        <v>0</v>
      </c>
      <c r="W101" s="261">
        <v>0</v>
      </c>
      <c r="X101" s="399"/>
      <c r="Y101" s="399">
        <v>1097235</v>
      </c>
      <c r="Z101" s="399">
        <v>1228903.2000000002</v>
      </c>
      <c r="AA101" s="399">
        <f t="shared" ref="AA101" si="1004">X101*Y101</f>
        <v>0</v>
      </c>
      <c r="AB101" s="399">
        <f t="shared" ref="AB101" si="1005">X101*Z101</f>
        <v>0</v>
      </c>
      <c r="AC101" s="399">
        <f t="shared" si="79"/>
        <v>0</v>
      </c>
      <c r="AD101" s="260">
        <v>1</v>
      </c>
      <c r="AE101" s="260">
        <v>1097235</v>
      </c>
      <c r="AF101" s="260">
        <v>1228903.2000000002</v>
      </c>
      <c r="AG101" s="260">
        <v>0</v>
      </c>
      <c r="AH101" s="260">
        <v>0</v>
      </c>
      <c r="AI101" s="260">
        <v>0</v>
      </c>
      <c r="AJ101" s="260"/>
      <c r="AK101" s="260">
        <v>1097235</v>
      </c>
      <c r="AL101" s="260">
        <v>1228903.2000000002</v>
      </c>
      <c r="AM101" s="260">
        <f t="shared" si="744"/>
        <v>0</v>
      </c>
      <c r="AN101" s="260">
        <f t="shared" si="745"/>
        <v>0</v>
      </c>
      <c r="AO101" s="396">
        <f t="shared" si="980"/>
        <v>0</v>
      </c>
      <c r="AP101" s="260">
        <v>2</v>
      </c>
      <c r="AQ101" s="260">
        <v>1097235</v>
      </c>
      <c r="AR101" s="260">
        <v>1228903.2000000002</v>
      </c>
      <c r="AS101" s="260">
        <v>0</v>
      </c>
      <c r="AT101" s="260">
        <v>0</v>
      </c>
      <c r="AU101" s="260">
        <f t="shared" si="81"/>
        <v>0</v>
      </c>
      <c r="AV101" s="404"/>
      <c r="AW101" s="404"/>
      <c r="AX101" s="404"/>
      <c r="AY101" s="404">
        <v>0</v>
      </c>
      <c r="AZ101" s="404">
        <v>0</v>
      </c>
      <c r="BA101" s="404">
        <f t="shared" si="117"/>
        <v>0</v>
      </c>
      <c r="BB101" s="404"/>
      <c r="BC101" s="404"/>
      <c r="BD101" s="404"/>
      <c r="BE101" s="404">
        <v>0</v>
      </c>
      <c r="BF101" s="404">
        <v>0</v>
      </c>
      <c r="BG101" s="404">
        <f t="shared" si="83"/>
        <v>0</v>
      </c>
      <c r="BH101" s="404"/>
      <c r="BI101" s="404"/>
      <c r="BJ101" s="404"/>
      <c r="BK101" s="404">
        <v>0</v>
      </c>
      <c r="BL101" s="404">
        <v>0</v>
      </c>
      <c r="BM101" s="404">
        <f t="shared" si="84"/>
        <v>0</v>
      </c>
      <c r="BN101" s="404"/>
      <c r="BO101" s="404"/>
      <c r="BP101" s="404"/>
      <c r="BQ101" s="404">
        <v>0</v>
      </c>
      <c r="BR101" s="404">
        <v>0</v>
      </c>
      <c r="BS101" s="404">
        <f t="shared" si="85"/>
        <v>0</v>
      </c>
      <c r="BT101" s="260">
        <v>1097235</v>
      </c>
      <c r="BU101" s="260">
        <v>1228903.2000000002</v>
      </c>
      <c r="BV101" s="256">
        <v>0</v>
      </c>
      <c r="BW101" s="260">
        <f t="shared" ref="BW101" si="1006">BV101*1.12</f>
        <v>0</v>
      </c>
      <c r="BX101" s="190" t="s">
        <v>48</v>
      </c>
      <c r="BY101" s="64">
        <v>2013</v>
      </c>
      <c r="BZ101" s="194"/>
      <c r="CA101" s="529">
        <f t="shared" si="86"/>
        <v>0</v>
      </c>
      <c r="CB101" s="154"/>
      <c r="CC101" s="82"/>
      <c r="CD101" s="191"/>
      <c r="CE101" s="26">
        <f t="shared" si="87"/>
        <v>0</v>
      </c>
      <c r="CF101" s="27">
        <f t="shared" si="88"/>
        <v>0</v>
      </c>
      <c r="CG101" s="738">
        <f t="shared" si="89"/>
        <v>0</v>
      </c>
      <c r="CH101" s="164" t="s">
        <v>955</v>
      </c>
      <c r="CI101" s="165"/>
      <c r="CJ101" s="192"/>
      <c r="CK101" s="175"/>
      <c r="CL101" s="175"/>
      <c r="CM101" s="178"/>
      <c r="CN101" s="175"/>
      <c r="CO101" s="175"/>
      <c r="CP101" s="175"/>
      <c r="CQ101" s="175"/>
      <c r="CR101" s="463"/>
      <c r="CS101" s="463"/>
      <c r="CT101" s="463"/>
      <c r="CU101" s="463"/>
      <c r="CV101" s="463"/>
      <c r="CW101" s="463"/>
      <c r="CX101" s="463"/>
      <c r="CY101" s="463"/>
      <c r="CZ101" s="463"/>
      <c r="DA101" s="463"/>
      <c r="DB101" s="463"/>
      <c r="DC101" s="463"/>
      <c r="DD101" s="464"/>
      <c r="DE101" s="464"/>
      <c r="DF101" s="464"/>
      <c r="DG101" s="464"/>
      <c r="DH101" s="464"/>
      <c r="DI101" s="464"/>
      <c r="DJ101" s="464"/>
      <c r="DK101" s="463"/>
      <c r="DL101" s="655"/>
      <c r="DM101" s="782"/>
      <c r="DN101" s="655"/>
      <c r="DO101" s="821"/>
      <c r="DP101" s="655"/>
      <c r="DQ101" s="1050"/>
      <c r="DR101" s="655"/>
      <c r="DS101" s="782"/>
      <c r="DT101" s="655"/>
      <c r="DU101" s="782"/>
      <c r="DV101" s="465"/>
      <c r="DW101" s="745"/>
      <c r="DX101" s="655"/>
      <c r="DY101" s="954"/>
      <c r="DZ101" s="655"/>
      <c r="EA101" s="782">
        <f t="shared" si="947"/>
        <v>0</v>
      </c>
      <c r="EB101" s="465">
        <f t="shared" si="94"/>
        <v>0</v>
      </c>
      <c r="EC101" s="745"/>
      <c r="ED101" s="463"/>
      <c r="EE101" s="944"/>
      <c r="EF101" s="655"/>
      <c r="EG101" s="461">
        <f t="shared" si="627"/>
        <v>0</v>
      </c>
      <c r="EH101" s="257">
        <f t="shared" si="628"/>
        <v>0</v>
      </c>
      <c r="EI101" s="460">
        <f t="shared" si="629"/>
        <v>0</v>
      </c>
      <c r="EJ101" s="538">
        <f t="shared" si="630"/>
        <v>0</v>
      </c>
      <c r="EK101" s="677">
        <f t="shared" si="631"/>
        <v>0</v>
      </c>
      <c r="EL101" s="257">
        <f t="shared" si="632"/>
        <v>0</v>
      </c>
      <c r="EM101" s="649">
        <f t="shared" si="633"/>
        <v>0</v>
      </c>
      <c r="EN101" s="538">
        <f t="shared" si="634"/>
        <v>0</v>
      </c>
      <c r="EO101" s="677">
        <f t="shared" si="635"/>
        <v>0</v>
      </c>
      <c r="EP101" s="257">
        <f t="shared" si="636"/>
        <v>0</v>
      </c>
      <c r="EQ101" s="649">
        <f t="shared" si="637"/>
        <v>0</v>
      </c>
      <c r="ER101" s="538">
        <f t="shared" si="638"/>
        <v>0</v>
      </c>
      <c r="ES101" s="677">
        <f t="shared" si="639"/>
        <v>0</v>
      </c>
      <c r="ET101" s="538">
        <f t="shared" si="640"/>
        <v>0</v>
      </c>
      <c r="EU101" s="462">
        <f t="shared" si="641"/>
        <v>0</v>
      </c>
      <c r="EV101" s="263">
        <f t="shared" si="642"/>
        <v>0</v>
      </c>
      <c r="EW101" s="462">
        <f t="shared" si="643"/>
        <v>0</v>
      </c>
      <c r="EX101" s="263">
        <f t="shared" si="644"/>
        <v>0</v>
      </c>
      <c r="EY101" s="472">
        <f t="shared" si="645"/>
        <v>0</v>
      </c>
      <c r="EZ101" s="263">
        <f t="shared" si="646"/>
        <v>0</v>
      </c>
      <c r="FA101" s="313">
        <v>41603</v>
      </c>
      <c r="FB101" s="183" t="s">
        <v>421</v>
      </c>
    </row>
    <row r="102" spans="1:158" s="183" customFormat="1" ht="18" hidden="1" customHeight="1" outlineLevel="1" x14ac:dyDescent="0.2">
      <c r="A102" s="188" t="s">
        <v>2764</v>
      </c>
      <c r="B102" s="76" t="s">
        <v>21</v>
      </c>
      <c r="C102" s="77" t="s">
        <v>99</v>
      </c>
      <c r="D102" s="77" t="s">
        <v>87</v>
      </c>
      <c r="E102" s="76" t="s">
        <v>680</v>
      </c>
      <c r="F102" s="76" t="s">
        <v>104</v>
      </c>
      <c r="G102" s="76" t="s">
        <v>41</v>
      </c>
      <c r="H102" s="189">
        <v>0.3</v>
      </c>
      <c r="I102" s="76" t="s">
        <v>969</v>
      </c>
      <c r="J102" s="80" t="s">
        <v>496</v>
      </c>
      <c r="K102" s="81" t="s">
        <v>152</v>
      </c>
      <c r="L102" s="76" t="s">
        <v>46</v>
      </c>
      <c r="M102" s="10" t="s">
        <v>79</v>
      </c>
      <c r="N102" s="82"/>
      <c r="O102" s="82"/>
      <c r="P102" s="82"/>
      <c r="Q102" s="245"/>
      <c r="R102" s="260">
        <v>1</v>
      </c>
      <c r="S102" s="260">
        <v>1097235</v>
      </c>
      <c r="T102" s="260">
        <v>1228903.2000000002</v>
      </c>
      <c r="U102" s="260">
        <f t="shared" ref="U102" si="1007">R102*S102</f>
        <v>1097235</v>
      </c>
      <c r="V102" s="261">
        <f t="shared" ref="V102" si="1008">R102*T102</f>
        <v>1228903.2000000002</v>
      </c>
      <c r="W102" s="261">
        <f t="shared" ref="W102" si="1009">V102*H102</f>
        <v>368670.96</v>
      </c>
      <c r="X102" s="399"/>
      <c r="Y102" s="399">
        <v>1097235</v>
      </c>
      <c r="Z102" s="399">
        <v>1228903.2000000002</v>
      </c>
      <c r="AA102" s="399">
        <f t="shared" ref="AA102" si="1010">X102*Y102</f>
        <v>0</v>
      </c>
      <c r="AB102" s="399">
        <f t="shared" ref="AB102" si="1011">X102*Z102</f>
        <v>0</v>
      </c>
      <c r="AC102" s="399">
        <f t="shared" ref="AC102" si="1012">AB102*H102</f>
        <v>0</v>
      </c>
      <c r="AD102" s="260">
        <v>1</v>
      </c>
      <c r="AE102" s="260">
        <v>1097235</v>
      </c>
      <c r="AF102" s="260">
        <v>1228903.2000000002</v>
      </c>
      <c r="AG102" s="260">
        <f>AD102*AE102</f>
        <v>1097235</v>
      </c>
      <c r="AH102" s="260">
        <f>AD102*AF102</f>
        <v>1228903.2000000002</v>
      </c>
      <c r="AI102" s="260">
        <f t="shared" ref="AI102" si="1013">AH102*H102</f>
        <v>368670.96</v>
      </c>
      <c r="AJ102" s="260"/>
      <c r="AK102" s="260">
        <v>1097235</v>
      </c>
      <c r="AL102" s="260">
        <v>1228903.2000000002</v>
      </c>
      <c r="AM102" s="260">
        <f t="shared" ref="AM102" si="1014">AJ102*AK102</f>
        <v>0</v>
      </c>
      <c r="AN102" s="260">
        <f t="shared" ref="AN102" si="1015">AJ102*AL102</f>
        <v>0</v>
      </c>
      <c r="AO102" s="396">
        <f t="shared" ref="AO102" si="1016">AN102*H102</f>
        <v>0</v>
      </c>
      <c r="AP102" s="260">
        <v>0</v>
      </c>
      <c r="AQ102" s="260">
        <v>1097235</v>
      </c>
      <c r="AR102" s="260">
        <v>1228903.2000000002</v>
      </c>
      <c r="AS102" s="260">
        <f t="shared" ref="AS102" si="1017">AP102*AQ102</f>
        <v>0</v>
      </c>
      <c r="AT102" s="260">
        <f t="shared" ref="AT102" si="1018">AS102*1.12</f>
        <v>0</v>
      </c>
      <c r="AU102" s="260">
        <f t="shared" ref="AU102" si="1019">AT102*H102</f>
        <v>0</v>
      </c>
      <c r="AV102" s="404"/>
      <c r="AW102" s="404"/>
      <c r="AX102" s="404"/>
      <c r="AY102" s="404">
        <v>0</v>
      </c>
      <c r="AZ102" s="404">
        <v>0</v>
      </c>
      <c r="BA102" s="404">
        <f t="shared" ref="BA102" si="1020">AZ102*H102</f>
        <v>0</v>
      </c>
      <c r="BB102" s="404"/>
      <c r="BC102" s="404"/>
      <c r="BD102" s="404"/>
      <c r="BE102" s="404">
        <v>0</v>
      </c>
      <c r="BF102" s="404">
        <v>0</v>
      </c>
      <c r="BG102" s="404">
        <f t="shared" ref="BG102" si="1021">BF102*H102</f>
        <v>0</v>
      </c>
      <c r="BH102" s="404"/>
      <c r="BI102" s="404"/>
      <c r="BJ102" s="404"/>
      <c r="BK102" s="404">
        <v>0</v>
      </c>
      <c r="BL102" s="404">
        <v>0</v>
      </c>
      <c r="BM102" s="404">
        <f t="shared" ref="BM102" si="1022">BL102*N102</f>
        <v>0</v>
      </c>
      <c r="BN102" s="404"/>
      <c r="BO102" s="404"/>
      <c r="BP102" s="404"/>
      <c r="BQ102" s="404">
        <v>0</v>
      </c>
      <c r="BR102" s="404">
        <v>0</v>
      </c>
      <c r="BS102" s="404">
        <f t="shared" ref="BS102" si="1023">BR102*T102</f>
        <v>0</v>
      </c>
      <c r="BT102" s="260">
        <v>1097235</v>
      </c>
      <c r="BU102" s="260">
        <v>1228903.2000000002</v>
      </c>
      <c r="BV102" s="256">
        <f>SUM(N102+O102+P102+Q102+R102+X102+AD102+AJ102+AP102+AV102+BB102+BH102)*BT102</f>
        <v>2194470</v>
      </c>
      <c r="BW102" s="260">
        <f t="shared" ref="BW102" si="1024">BV102*1.12</f>
        <v>2457806.4000000004</v>
      </c>
      <c r="BX102" s="190" t="s">
        <v>48</v>
      </c>
      <c r="BY102" s="64">
        <v>2013</v>
      </c>
      <c r="BZ102" s="194"/>
      <c r="CA102" s="529">
        <f t="shared" ref="CA102" si="1025">BW102*H102</f>
        <v>737341.92</v>
      </c>
      <c r="CB102" s="154"/>
      <c r="CC102" s="82"/>
      <c r="CD102" s="191"/>
      <c r="CE102" s="26">
        <f t="shared" ref="CE102" si="1026">BV102-CB102</f>
        <v>2194470</v>
      </c>
      <c r="CF102" s="27">
        <f t="shared" ref="CF102" si="1027">BW102-CC102</f>
        <v>2457806.4000000004</v>
      </c>
      <c r="CG102" s="738">
        <f t="shared" ref="CG102" si="1028">CA102-CC102</f>
        <v>737341.92</v>
      </c>
      <c r="CH102" s="164" t="s">
        <v>2775</v>
      </c>
      <c r="CI102" s="165"/>
      <c r="CJ102" s="192"/>
      <c r="CK102" s="175"/>
      <c r="CL102" s="175"/>
      <c r="CM102" s="178"/>
      <c r="CN102" s="175"/>
      <c r="CO102" s="175"/>
      <c r="CP102" s="175"/>
      <c r="CQ102" s="175"/>
      <c r="CR102" s="463"/>
      <c r="CS102" s="463"/>
      <c r="CT102" s="463"/>
      <c r="CU102" s="463"/>
      <c r="CV102" s="463"/>
      <c r="CW102" s="463"/>
      <c r="CX102" s="463"/>
      <c r="CY102" s="463"/>
      <c r="CZ102" s="463"/>
      <c r="DA102" s="463"/>
      <c r="DB102" s="463"/>
      <c r="DC102" s="463"/>
      <c r="DD102" s="464"/>
      <c r="DE102" s="464"/>
      <c r="DF102" s="464"/>
      <c r="DG102" s="464"/>
      <c r="DH102" s="464"/>
      <c r="DI102" s="464"/>
      <c r="DJ102" s="464"/>
      <c r="DK102" s="463"/>
      <c r="DL102" s="655"/>
      <c r="DM102" s="782"/>
      <c r="DN102" s="655"/>
      <c r="DO102" s="821"/>
      <c r="DP102" s="655"/>
      <c r="DQ102" s="1050"/>
      <c r="DR102" s="655"/>
      <c r="DS102" s="782"/>
      <c r="DT102" s="655"/>
      <c r="DU102" s="782"/>
      <c r="DV102" s="465"/>
      <c r="DW102" s="745"/>
      <c r="DX102" s="655"/>
      <c r="DY102" s="954"/>
      <c r="DZ102" s="655"/>
      <c r="EA102" s="782">
        <f t="shared" ref="EA102" si="1029">DI102</f>
        <v>0</v>
      </c>
      <c r="EB102" s="465">
        <f t="shared" ref="EB102" si="1030">EA102/1.12</f>
        <v>0</v>
      </c>
      <c r="EC102" s="745"/>
      <c r="ED102" s="463"/>
      <c r="EE102" s="944"/>
      <c r="EF102" s="655"/>
      <c r="EG102" s="461">
        <f t="shared" ref="EG102" si="1031">U102-DN102</f>
        <v>1097235</v>
      </c>
      <c r="EH102" s="257">
        <f t="shared" ref="EH102" si="1032">V102-DM102</f>
        <v>1228903.2000000002</v>
      </c>
      <c r="EI102" s="460">
        <f t="shared" ref="EI102" si="1033">AA102-DP102</f>
        <v>0</v>
      </c>
      <c r="EJ102" s="538">
        <f t="shared" ref="EJ102" si="1034">AB102-DO102</f>
        <v>0</v>
      </c>
      <c r="EK102" s="677">
        <f t="shared" ref="EK102" si="1035">AG102-DR102</f>
        <v>1097235</v>
      </c>
      <c r="EL102" s="257">
        <f t="shared" ref="EL102" si="1036">AH102-DQ102</f>
        <v>1228903.2000000002</v>
      </c>
      <c r="EM102" s="649">
        <f t="shared" ref="EM102" si="1037">AM102-DT102</f>
        <v>0</v>
      </c>
      <c r="EN102" s="538">
        <f t="shared" ref="EN102" si="1038">AN102-DS102</f>
        <v>0</v>
      </c>
      <c r="EO102" s="677">
        <f t="shared" ref="EO102" si="1039">AS102-DV102</f>
        <v>0</v>
      </c>
      <c r="EP102" s="257">
        <f t="shared" ref="EP102" si="1040">AT102-DU102</f>
        <v>0</v>
      </c>
      <c r="EQ102" s="649">
        <f t="shared" ref="EQ102" si="1041">AY102-DX102</f>
        <v>0</v>
      </c>
      <c r="ER102" s="538">
        <f t="shared" ref="ER102" si="1042">AZ102-DW102</f>
        <v>0</v>
      </c>
      <c r="ES102" s="677">
        <f t="shared" ref="ES102" si="1043">BE102-DZ102</f>
        <v>0</v>
      </c>
      <c r="ET102" s="538">
        <f t="shared" ref="ET102" si="1044">BF102-DY102</f>
        <v>0</v>
      </c>
      <c r="EU102" s="462">
        <f t="shared" ref="EU102" si="1045">BK102-EB102</f>
        <v>0</v>
      </c>
      <c r="EV102" s="263">
        <f t="shared" ref="EV102" si="1046">BL102-EA102</f>
        <v>0</v>
      </c>
      <c r="EW102" s="462">
        <f t="shared" ref="EW102" si="1047">BM102-ED102</f>
        <v>0</v>
      </c>
      <c r="EX102" s="263">
        <f t="shared" ref="EX102" si="1048">BN102-EC102</f>
        <v>0</v>
      </c>
      <c r="EY102" s="472">
        <f t="shared" ref="EY102" si="1049">BV102-EF102</f>
        <v>2194470</v>
      </c>
      <c r="EZ102" s="263">
        <f t="shared" ref="EZ102" si="1050">BW102-EE102</f>
        <v>2457806.4000000004</v>
      </c>
      <c r="FA102" s="313">
        <v>42929</v>
      </c>
      <c r="FB102" s="183" t="s">
        <v>421</v>
      </c>
    </row>
    <row r="103" spans="1:158" s="183" customFormat="1" ht="18" hidden="1" customHeight="1" outlineLevel="1" x14ac:dyDescent="0.2">
      <c r="A103" s="188" t="s">
        <v>242</v>
      </c>
      <c r="B103" s="76" t="s">
        <v>21</v>
      </c>
      <c r="C103" s="77" t="s">
        <v>105</v>
      </c>
      <c r="D103" s="77" t="s">
        <v>87</v>
      </c>
      <c r="E103" s="76" t="s">
        <v>106</v>
      </c>
      <c r="F103" s="76"/>
      <c r="G103" s="76" t="s">
        <v>41</v>
      </c>
      <c r="H103" s="189">
        <v>0.3</v>
      </c>
      <c r="I103" s="76" t="s">
        <v>969</v>
      </c>
      <c r="J103" s="80" t="s">
        <v>45</v>
      </c>
      <c r="K103" s="81" t="s">
        <v>152</v>
      </c>
      <c r="L103" s="76" t="s">
        <v>46</v>
      </c>
      <c r="M103" s="10" t="s">
        <v>79</v>
      </c>
      <c r="N103" s="82"/>
      <c r="O103" s="82"/>
      <c r="P103" s="82"/>
      <c r="Q103" s="245"/>
      <c r="R103" s="260">
        <v>25</v>
      </c>
      <c r="S103" s="260">
        <v>31138.392857142855</v>
      </c>
      <c r="T103" s="260">
        <v>34875</v>
      </c>
      <c r="U103" s="260">
        <v>0</v>
      </c>
      <c r="V103" s="261">
        <v>0</v>
      </c>
      <c r="W103" s="261">
        <f t="shared" si="795"/>
        <v>0</v>
      </c>
      <c r="X103" s="399">
        <v>30</v>
      </c>
      <c r="Y103" s="399">
        <v>31138.392857142855</v>
      </c>
      <c r="Z103" s="399">
        <v>34875</v>
      </c>
      <c r="AA103" s="399">
        <v>0</v>
      </c>
      <c r="AB103" s="399">
        <v>0</v>
      </c>
      <c r="AC103" s="399">
        <f t="shared" si="79"/>
        <v>0</v>
      </c>
      <c r="AD103" s="260">
        <v>35</v>
      </c>
      <c r="AE103" s="260">
        <v>31138.392857142855</v>
      </c>
      <c r="AF103" s="260">
        <v>34875</v>
      </c>
      <c r="AG103" s="260">
        <v>0</v>
      </c>
      <c r="AH103" s="260">
        <v>0</v>
      </c>
      <c r="AI103" s="260">
        <f t="shared" si="116"/>
        <v>0</v>
      </c>
      <c r="AJ103" s="260">
        <v>20</v>
      </c>
      <c r="AK103" s="260">
        <v>31138.392857142855</v>
      </c>
      <c r="AL103" s="260">
        <v>34875</v>
      </c>
      <c r="AM103" s="260">
        <v>0</v>
      </c>
      <c r="AN103" s="260">
        <v>0</v>
      </c>
      <c r="AO103" s="396">
        <f t="shared" si="980"/>
        <v>0</v>
      </c>
      <c r="AP103" s="260">
        <v>40</v>
      </c>
      <c r="AQ103" s="260">
        <v>31138.392857142855</v>
      </c>
      <c r="AR103" s="260">
        <v>34875</v>
      </c>
      <c r="AS103" s="260">
        <v>0</v>
      </c>
      <c r="AT103" s="260">
        <f t="shared" si="175"/>
        <v>0</v>
      </c>
      <c r="AU103" s="260">
        <f t="shared" si="81"/>
        <v>0</v>
      </c>
      <c r="AV103" s="404"/>
      <c r="AW103" s="404"/>
      <c r="AX103" s="404"/>
      <c r="AY103" s="404">
        <v>0</v>
      </c>
      <c r="AZ103" s="404">
        <v>0</v>
      </c>
      <c r="BA103" s="404">
        <f t="shared" si="117"/>
        <v>0</v>
      </c>
      <c r="BB103" s="404"/>
      <c r="BC103" s="404"/>
      <c r="BD103" s="404"/>
      <c r="BE103" s="404">
        <v>0</v>
      </c>
      <c r="BF103" s="404">
        <v>0</v>
      </c>
      <c r="BG103" s="404">
        <f t="shared" si="83"/>
        <v>0</v>
      </c>
      <c r="BH103" s="404"/>
      <c r="BI103" s="404"/>
      <c r="BJ103" s="404"/>
      <c r="BK103" s="404">
        <v>0</v>
      </c>
      <c r="BL103" s="404">
        <v>0</v>
      </c>
      <c r="BM103" s="404">
        <f t="shared" si="84"/>
        <v>0</v>
      </c>
      <c r="BN103" s="404"/>
      <c r="BO103" s="404"/>
      <c r="BP103" s="404"/>
      <c r="BQ103" s="404">
        <v>0</v>
      </c>
      <c r="BR103" s="404">
        <v>0</v>
      </c>
      <c r="BS103" s="404">
        <f t="shared" si="85"/>
        <v>0</v>
      </c>
      <c r="BT103" s="260">
        <v>31138.392857142855</v>
      </c>
      <c r="BU103" s="260">
        <v>34875</v>
      </c>
      <c r="BV103" s="260">
        <v>0</v>
      </c>
      <c r="BW103" s="1435">
        <v>0</v>
      </c>
      <c r="BX103" s="190" t="s">
        <v>48</v>
      </c>
      <c r="BY103" s="64">
        <v>2013</v>
      </c>
      <c r="BZ103" s="325" t="s">
        <v>1103</v>
      </c>
      <c r="CA103" s="529">
        <f t="shared" si="86"/>
        <v>0</v>
      </c>
      <c r="CB103" s="154">
        <v>4670758.9285714282</v>
      </c>
      <c r="CC103" s="82">
        <v>5231250</v>
      </c>
      <c r="CD103" s="191"/>
      <c r="CE103" s="26">
        <f t="shared" si="87"/>
        <v>-4670758.9285714282</v>
      </c>
      <c r="CF103" s="27">
        <f t="shared" si="88"/>
        <v>-5231250</v>
      </c>
      <c r="CG103" s="738">
        <f t="shared" si="89"/>
        <v>-5231250</v>
      </c>
      <c r="CH103" s="164"/>
      <c r="CI103" s="165"/>
      <c r="CJ103" s="192" t="s">
        <v>41</v>
      </c>
      <c r="CK103" s="175" t="s">
        <v>312</v>
      </c>
      <c r="CL103" s="175" t="s">
        <v>2281</v>
      </c>
      <c r="CM103" s="178" t="s">
        <v>2288</v>
      </c>
      <c r="CN103" s="175" t="s">
        <v>474</v>
      </c>
      <c r="CO103" s="175" t="s">
        <v>87</v>
      </c>
      <c r="CP103" s="175" t="s">
        <v>106</v>
      </c>
      <c r="CQ103" s="175" t="s">
        <v>79</v>
      </c>
      <c r="CR103" s="463">
        <v>3</v>
      </c>
      <c r="CS103" s="463">
        <v>6</v>
      </c>
      <c r="CT103" s="463">
        <v>7</v>
      </c>
      <c r="CU103" s="463">
        <v>0</v>
      </c>
      <c r="CV103" s="463">
        <v>0</v>
      </c>
      <c r="CW103" s="463"/>
      <c r="CX103" s="463"/>
      <c r="CY103" s="463"/>
      <c r="CZ103" s="463">
        <f t="shared" si="505"/>
        <v>16</v>
      </c>
      <c r="DA103" s="463">
        <v>34874.560000000005</v>
      </c>
      <c r="DB103" s="463">
        <f t="shared" ref="DB103" si="1051">CR103*DA103</f>
        <v>104623.68000000002</v>
      </c>
      <c r="DC103" s="463">
        <f>CS103*DA103</f>
        <v>209247.36000000004</v>
      </c>
      <c r="DD103" s="464">
        <f t="shared" si="167"/>
        <v>244121.92000000004</v>
      </c>
      <c r="DE103" s="970">
        <f>CU103*DA103</f>
        <v>0</v>
      </c>
      <c r="DF103" s="464">
        <f>CV103*DA103</f>
        <v>0</v>
      </c>
      <c r="DG103" s="464"/>
      <c r="DH103" s="464"/>
      <c r="DI103" s="464"/>
      <c r="DJ103" s="464"/>
      <c r="DK103" s="463">
        <f>CZ103*DA103</f>
        <v>557992.96000000008</v>
      </c>
      <c r="DL103" s="655"/>
      <c r="DM103" s="782">
        <f>DB103</f>
        <v>104623.68000000002</v>
      </c>
      <c r="DN103" s="655">
        <f t="shared" si="972"/>
        <v>93414.000000000015</v>
      </c>
      <c r="DO103" s="820">
        <f>DC103</f>
        <v>209247.36000000004</v>
      </c>
      <c r="DP103" s="655">
        <f t="shared" ref="DP103:DP111" si="1052">DO103/1.12</f>
        <v>186828.00000000003</v>
      </c>
      <c r="DQ103" s="1050">
        <f t="shared" si="169"/>
        <v>244121.92000000004</v>
      </c>
      <c r="DR103" s="655">
        <f t="shared" si="170"/>
        <v>217966.00000000003</v>
      </c>
      <c r="DS103" s="782">
        <f t="shared" ref="DS103:DS111" si="1053">DE103</f>
        <v>0</v>
      </c>
      <c r="DT103" s="655">
        <f t="shared" ref="DT103:DT111" si="1054">DE103/1.12</f>
        <v>0</v>
      </c>
      <c r="DU103" s="782">
        <f t="shared" ref="DU103:DU111" si="1055">DF103</f>
        <v>0</v>
      </c>
      <c r="DV103" s="465">
        <f t="shared" ref="DV103:DV111" si="1056">DU103/1.12</f>
        <v>0</v>
      </c>
      <c r="DW103" s="745"/>
      <c r="DX103" s="655"/>
      <c r="DY103" s="954"/>
      <c r="DZ103" s="655"/>
      <c r="EA103" s="782">
        <f t="shared" si="947"/>
        <v>0</v>
      </c>
      <c r="EB103" s="465">
        <f t="shared" si="94"/>
        <v>0</v>
      </c>
      <c r="EC103" s="745"/>
      <c r="ED103" s="463"/>
      <c r="EE103" s="944">
        <f>DK103</f>
        <v>557992.96000000008</v>
      </c>
      <c r="EF103" s="655">
        <f t="shared" si="978"/>
        <v>498208</v>
      </c>
      <c r="EG103" s="461">
        <f t="shared" si="627"/>
        <v>-93414.000000000015</v>
      </c>
      <c r="EH103" s="257">
        <f t="shared" si="628"/>
        <v>-104623.68000000002</v>
      </c>
      <c r="EI103" s="460">
        <f t="shared" si="629"/>
        <v>-186828.00000000003</v>
      </c>
      <c r="EJ103" s="538">
        <f t="shared" si="630"/>
        <v>-209247.36000000004</v>
      </c>
      <c r="EK103" s="677">
        <f t="shared" si="631"/>
        <v>-217966.00000000003</v>
      </c>
      <c r="EL103" s="257">
        <f t="shared" si="632"/>
        <v>-244121.92000000004</v>
      </c>
      <c r="EM103" s="649">
        <f t="shared" si="633"/>
        <v>0</v>
      </c>
      <c r="EN103" s="538">
        <f t="shared" si="634"/>
        <v>0</v>
      </c>
      <c r="EO103" s="677">
        <f t="shared" si="635"/>
        <v>0</v>
      </c>
      <c r="EP103" s="257">
        <f t="shared" si="636"/>
        <v>0</v>
      </c>
      <c r="EQ103" s="649">
        <f t="shared" si="637"/>
        <v>0</v>
      </c>
      <c r="ER103" s="538">
        <f t="shared" si="638"/>
        <v>0</v>
      </c>
      <c r="ES103" s="677">
        <f t="shared" si="639"/>
        <v>0</v>
      </c>
      <c r="ET103" s="538">
        <f t="shared" si="640"/>
        <v>0</v>
      </c>
      <c r="EU103" s="462">
        <f t="shared" si="641"/>
        <v>0</v>
      </c>
      <c r="EV103" s="263">
        <f t="shared" si="642"/>
        <v>0</v>
      </c>
      <c r="EW103" s="462">
        <f t="shared" si="643"/>
        <v>0</v>
      </c>
      <c r="EX103" s="263">
        <f t="shared" si="644"/>
        <v>0</v>
      </c>
      <c r="EY103" s="472">
        <f t="shared" si="645"/>
        <v>-498208</v>
      </c>
      <c r="EZ103" s="263">
        <f t="shared" si="646"/>
        <v>-557992.96000000008</v>
      </c>
      <c r="FA103" s="313"/>
    </row>
    <row r="104" spans="1:158" s="183" customFormat="1" ht="18" hidden="1" customHeight="1" outlineLevel="1" x14ac:dyDescent="0.2">
      <c r="A104" s="188" t="s">
        <v>685</v>
      </c>
      <c r="B104" s="76" t="s">
        <v>21</v>
      </c>
      <c r="C104" s="77" t="s">
        <v>105</v>
      </c>
      <c r="D104" s="77" t="s">
        <v>87</v>
      </c>
      <c r="E104" s="76" t="s">
        <v>686</v>
      </c>
      <c r="F104" s="76" t="s">
        <v>106</v>
      </c>
      <c r="G104" s="76" t="s">
        <v>41</v>
      </c>
      <c r="H104" s="189">
        <v>0.3</v>
      </c>
      <c r="I104" s="76" t="s">
        <v>969</v>
      </c>
      <c r="J104" s="80" t="s">
        <v>496</v>
      </c>
      <c r="K104" s="81" t="s">
        <v>152</v>
      </c>
      <c r="L104" s="76" t="s">
        <v>46</v>
      </c>
      <c r="M104" s="10" t="s">
        <v>79</v>
      </c>
      <c r="N104" s="82"/>
      <c r="O104" s="82"/>
      <c r="P104" s="82"/>
      <c r="Q104" s="245"/>
      <c r="R104" s="260">
        <v>25</v>
      </c>
      <c r="S104" s="260">
        <v>31138.392857142855</v>
      </c>
      <c r="T104" s="260">
        <v>34875</v>
      </c>
      <c r="U104" s="260">
        <v>0</v>
      </c>
      <c r="V104" s="261">
        <v>0</v>
      </c>
      <c r="W104" s="261">
        <f t="shared" si="795"/>
        <v>0</v>
      </c>
      <c r="X104" s="399">
        <v>30</v>
      </c>
      <c r="Y104" s="399">
        <v>31138.392857142855</v>
      </c>
      <c r="Z104" s="399">
        <v>34875</v>
      </c>
      <c r="AA104" s="399">
        <v>0</v>
      </c>
      <c r="AB104" s="399">
        <v>0</v>
      </c>
      <c r="AC104" s="399">
        <f t="shared" si="79"/>
        <v>0</v>
      </c>
      <c r="AD104" s="260">
        <v>35</v>
      </c>
      <c r="AE104" s="260">
        <v>31138.392857142855</v>
      </c>
      <c r="AF104" s="260">
        <v>34875</v>
      </c>
      <c r="AG104" s="260">
        <v>0</v>
      </c>
      <c r="AH104" s="260">
        <v>0</v>
      </c>
      <c r="AI104" s="260">
        <f t="shared" si="116"/>
        <v>0</v>
      </c>
      <c r="AJ104" s="260">
        <v>20</v>
      </c>
      <c r="AK104" s="260">
        <v>31138.392857142855</v>
      </c>
      <c r="AL104" s="260">
        <v>34875</v>
      </c>
      <c r="AM104" s="260">
        <v>0</v>
      </c>
      <c r="AN104" s="260">
        <v>0</v>
      </c>
      <c r="AO104" s="396">
        <f t="shared" si="980"/>
        <v>0</v>
      </c>
      <c r="AP104" s="260">
        <v>40</v>
      </c>
      <c r="AQ104" s="260">
        <v>31138.392857142855</v>
      </c>
      <c r="AR104" s="260">
        <v>34875</v>
      </c>
      <c r="AS104" s="260">
        <v>0</v>
      </c>
      <c r="AT104" s="260">
        <f t="shared" si="175"/>
        <v>0</v>
      </c>
      <c r="AU104" s="260">
        <f t="shared" si="81"/>
        <v>0</v>
      </c>
      <c r="AV104" s="404"/>
      <c r="AW104" s="404"/>
      <c r="AX104" s="404"/>
      <c r="AY104" s="404">
        <v>0</v>
      </c>
      <c r="AZ104" s="404">
        <v>0</v>
      </c>
      <c r="BA104" s="404">
        <f t="shared" si="117"/>
        <v>0</v>
      </c>
      <c r="BB104" s="404"/>
      <c r="BC104" s="404"/>
      <c r="BD104" s="404"/>
      <c r="BE104" s="404">
        <v>0</v>
      </c>
      <c r="BF104" s="404">
        <v>0</v>
      </c>
      <c r="BG104" s="404">
        <f t="shared" si="83"/>
        <v>0</v>
      </c>
      <c r="BH104" s="404"/>
      <c r="BI104" s="404"/>
      <c r="BJ104" s="404"/>
      <c r="BK104" s="404">
        <v>0</v>
      </c>
      <c r="BL104" s="404">
        <v>0</v>
      </c>
      <c r="BM104" s="404">
        <f t="shared" si="84"/>
        <v>0</v>
      </c>
      <c r="BN104" s="404"/>
      <c r="BO104" s="404"/>
      <c r="BP104" s="404"/>
      <c r="BQ104" s="404">
        <v>0</v>
      </c>
      <c r="BR104" s="404">
        <v>0</v>
      </c>
      <c r="BS104" s="404">
        <f t="shared" si="85"/>
        <v>0</v>
      </c>
      <c r="BT104" s="260">
        <v>31138.392857142855</v>
      </c>
      <c r="BU104" s="260">
        <v>34875</v>
      </c>
      <c r="BV104" s="260">
        <v>0</v>
      </c>
      <c r="BW104" s="1435">
        <v>0</v>
      </c>
      <c r="BX104" s="190" t="s">
        <v>48</v>
      </c>
      <c r="BY104" s="64">
        <v>2013</v>
      </c>
      <c r="BZ104" s="325" t="s">
        <v>1107</v>
      </c>
      <c r="CA104" s="529">
        <f t="shared" si="86"/>
        <v>0</v>
      </c>
      <c r="CB104" s="154"/>
      <c r="CC104" s="82"/>
      <c r="CD104" s="191"/>
      <c r="CE104" s="26">
        <f t="shared" si="87"/>
        <v>0</v>
      </c>
      <c r="CF104" s="27">
        <f t="shared" si="88"/>
        <v>0</v>
      </c>
      <c r="CG104" s="738">
        <f t="shared" si="89"/>
        <v>0</v>
      </c>
      <c r="CH104" s="164" t="s">
        <v>805</v>
      </c>
      <c r="CI104" s="165"/>
      <c r="CJ104" s="192" t="s">
        <v>41</v>
      </c>
      <c r="CK104" s="175" t="s">
        <v>312</v>
      </c>
      <c r="CL104" s="175" t="s">
        <v>2729</v>
      </c>
      <c r="CM104" s="178" t="s">
        <v>2748</v>
      </c>
      <c r="CN104" s="175" t="s">
        <v>476</v>
      </c>
      <c r="CO104" s="175" t="s">
        <v>87</v>
      </c>
      <c r="CP104" s="175" t="s">
        <v>106</v>
      </c>
      <c r="CQ104" s="175" t="s">
        <v>79</v>
      </c>
      <c r="CR104" s="463">
        <v>7</v>
      </c>
      <c r="CS104" s="463">
        <v>15</v>
      </c>
      <c r="CT104" s="463">
        <v>17</v>
      </c>
      <c r="CU104" s="825">
        <v>10</v>
      </c>
      <c r="CV104" s="463">
        <v>12</v>
      </c>
      <c r="CW104" s="463"/>
      <c r="CX104" s="463"/>
      <c r="CY104" s="463"/>
      <c r="CZ104" s="463">
        <f t="shared" si="505"/>
        <v>61</v>
      </c>
      <c r="DA104" s="463">
        <v>34720</v>
      </c>
      <c r="DB104" s="463">
        <f t="shared" ref="DB104" si="1057">CR104*DA104</f>
        <v>243040</v>
      </c>
      <c r="DC104" s="463">
        <f>CS104*DA104</f>
        <v>520800</v>
      </c>
      <c r="DD104" s="464">
        <f t="shared" si="167"/>
        <v>590240</v>
      </c>
      <c r="DE104" s="464">
        <f>CU104*DA104</f>
        <v>347200</v>
      </c>
      <c r="DF104" s="464">
        <f>CV104*DA104</f>
        <v>416640</v>
      </c>
      <c r="DG104" s="464"/>
      <c r="DH104" s="464"/>
      <c r="DI104" s="464"/>
      <c r="DJ104" s="464"/>
      <c r="DK104" s="463">
        <f>CZ104*DA104</f>
        <v>2117920</v>
      </c>
      <c r="DL104" s="655"/>
      <c r="DM104" s="782">
        <f>DB104</f>
        <v>243040</v>
      </c>
      <c r="DN104" s="655">
        <f t="shared" ref="DN104" si="1058">DM104/1.12</f>
        <v>216999.99999999997</v>
      </c>
      <c r="DO104" s="820">
        <f>DC104</f>
        <v>520800</v>
      </c>
      <c r="DP104" s="655">
        <f t="shared" si="1052"/>
        <v>464999.99999999994</v>
      </c>
      <c r="DQ104" s="1050">
        <f t="shared" si="169"/>
        <v>590240</v>
      </c>
      <c r="DR104" s="655">
        <f t="shared" si="170"/>
        <v>527000</v>
      </c>
      <c r="DS104" s="782">
        <f t="shared" si="1053"/>
        <v>347200</v>
      </c>
      <c r="DT104" s="655">
        <f t="shared" si="1054"/>
        <v>309999.99999999994</v>
      </c>
      <c r="DU104" s="782">
        <f t="shared" si="1055"/>
        <v>416640</v>
      </c>
      <c r="DV104" s="465">
        <f t="shared" si="1056"/>
        <v>371999.99999999994</v>
      </c>
      <c r="DW104" s="745"/>
      <c r="DX104" s="655"/>
      <c r="DY104" s="954"/>
      <c r="DZ104" s="655"/>
      <c r="EA104" s="782">
        <f t="shared" si="947"/>
        <v>0</v>
      </c>
      <c r="EB104" s="465">
        <f t="shared" si="94"/>
        <v>0</v>
      </c>
      <c r="EC104" s="745"/>
      <c r="ED104" s="463"/>
      <c r="EE104" s="944">
        <f>DK104</f>
        <v>2117920</v>
      </c>
      <c r="EF104" s="655">
        <f t="shared" ref="EF104" si="1059">EE104/1.12</f>
        <v>1890999.9999999998</v>
      </c>
      <c r="EG104" s="461">
        <f t="shared" si="627"/>
        <v>-216999.99999999997</v>
      </c>
      <c r="EH104" s="257">
        <f t="shared" si="628"/>
        <v>-243040</v>
      </c>
      <c r="EI104" s="460">
        <f t="shared" si="629"/>
        <v>-464999.99999999994</v>
      </c>
      <c r="EJ104" s="538">
        <f t="shared" si="630"/>
        <v>-520800</v>
      </c>
      <c r="EK104" s="677">
        <f t="shared" si="631"/>
        <v>-527000</v>
      </c>
      <c r="EL104" s="257">
        <f t="shared" si="632"/>
        <v>-590240</v>
      </c>
      <c r="EM104" s="649">
        <f t="shared" si="633"/>
        <v>-309999.99999999994</v>
      </c>
      <c r="EN104" s="538">
        <f t="shared" si="634"/>
        <v>-347200</v>
      </c>
      <c r="EO104" s="677">
        <f t="shared" si="635"/>
        <v>-371999.99999999994</v>
      </c>
      <c r="EP104" s="257">
        <f t="shared" si="636"/>
        <v>-416640</v>
      </c>
      <c r="EQ104" s="649">
        <f t="shared" si="637"/>
        <v>0</v>
      </c>
      <c r="ER104" s="538">
        <f t="shared" si="638"/>
        <v>0</v>
      </c>
      <c r="ES104" s="677">
        <f t="shared" si="639"/>
        <v>0</v>
      </c>
      <c r="ET104" s="538">
        <f t="shared" si="640"/>
        <v>0</v>
      </c>
      <c r="EU104" s="462">
        <f t="shared" si="641"/>
        <v>0</v>
      </c>
      <c r="EV104" s="263">
        <f t="shared" si="642"/>
        <v>0</v>
      </c>
      <c r="EW104" s="462">
        <f t="shared" si="643"/>
        <v>0</v>
      </c>
      <c r="EX104" s="263">
        <f t="shared" si="644"/>
        <v>0</v>
      </c>
      <c r="EY104" s="472">
        <f t="shared" si="645"/>
        <v>-1890999.9999999998</v>
      </c>
      <c r="EZ104" s="263">
        <f t="shared" si="646"/>
        <v>-2117920</v>
      </c>
      <c r="FA104" s="313"/>
    </row>
    <row r="105" spans="1:158" s="183" customFormat="1" ht="18" hidden="1" customHeight="1" outlineLevel="1" x14ac:dyDescent="0.2">
      <c r="A105" s="188" t="s">
        <v>905</v>
      </c>
      <c r="B105" s="76" t="s">
        <v>21</v>
      </c>
      <c r="C105" s="77" t="s">
        <v>105</v>
      </c>
      <c r="D105" s="77" t="s">
        <v>87</v>
      </c>
      <c r="E105" s="76" t="s">
        <v>686</v>
      </c>
      <c r="F105" s="76" t="s">
        <v>106</v>
      </c>
      <c r="G105" s="76" t="s">
        <v>41</v>
      </c>
      <c r="H105" s="189">
        <v>0.3</v>
      </c>
      <c r="I105" s="76" t="s">
        <v>969</v>
      </c>
      <c r="J105" s="80" t="s">
        <v>496</v>
      </c>
      <c r="K105" s="81" t="s">
        <v>152</v>
      </c>
      <c r="L105" s="76" t="s">
        <v>46</v>
      </c>
      <c r="M105" s="10" t="s">
        <v>79</v>
      </c>
      <c r="N105" s="82"/>
      <c r="O105" s="82"/>
      <c r="P105" s="82"/>
      <c r="Q105" s="245"/>
      <c r="R105" s="260">
        <v>25</v>
      </c>
      <c r="S105" s="260">
        <v>31138</v>
      </c>
      <c r="T105" s="260">
        <v>34874.560000000005</v>
      </c>
      <c r="U105" s="260">
        <v>0</v>
      </c>
      <c r="V105" s="261">
        <v>0</v>
      </c>
      <c r="W105" s="261">
        <f t="shared" si="795"/>
        <v>0</v>
      </c>
      <c r="X105" s="399">
        <v>30</v>
      </c>
      <c r="Y105" s="399">
        <v>31138</v>
      </c>
      <c r="Z105" s="399">
        <v>34874.560000000005</v>
      </c>
      <c r="AA105" s="399">
        <v>0</v>
      </c>
      <c r="AB105" s="399">
        <v>0</v>
      </c>
      <c r="AC105" s="399">
        <f t="shared" si="79"/>
        <v>0</v>
      </c>
      <c r="AD105" s="260">
        <v>35</v>
      </c>
      <c r="AE105" s="260">
        <v>31138</v>
      </c>
      <c r="AF105" s="260">
        <v>34874.560000000005</v>
      </c>
      <c r="AG105" s="260">
        <v>0</v>
      </c>
      <c r="AH105" s="260">
        <v>0</v>
      </c>
      <c r="AI105" s="260">
        <f t="shared" si="116"/>
        <v>0</v>
      </c>
      <c r="AJ105" s="260">
        <v>20</v>
      </c>
      <c r="AK105" s="260">
        <v>31138</v>
      </c>
      <c r="AL105" s="260">
        <v>34874.560000000005</v>
      </c>
      <c r="AM105" s="260">
        <v>0</v>
      </c>
      <c r="AN105" s="260">
        <v>0</v>
      </c>
      <c r="AO105" s="396">
        <f t="shared" si="980"/>
        <v>0</v>
      </c>
      <c r="AP105" s="260">
        <v>40</v>
      </c>
      <c r="AQ105" s="260">
        <v>31138</v>
      </c>
      <c r="AR105" s="260">
        <v>34874.560000000005</v>
      </c>
      <c r="AS105" s="260">
        <v>0</v>
      </c>
      <c r="AT105" s="260">
        <f t="shared" ref="AT105" si="1060">AS105*1.12</f>
        <v>0</v>
      </c>
      <c r="AU105" s="260">
        <f t="shared" si="81"/>
        <v>0</v>
      </c>
      <c r="AV105" s="404"/>
      <c r="AW105" s="404"/>
      <c r="AX105" s="404"/>
      <c r="AY105" s="404">
        <v>0</v>
      </c>
      <c r="AZ105" s="404">
        <v>0</v>
      </c>
      <c r="BA105" s="404">
        <f t="shared" si="117"/>
        <v>0</v>
      </c>
      <c r="BB105" s="404"/>
      <c r="BC105" s="404"/>
      <c r="BD105" s="404"/>
      <c r="BE105" s="404">
        <v>0</v>
      </c>
      <c r="BF105" s="404">
        <v>0</v>
      </c>
      <c r="BG105" s="404">
        <f t="shared" si="83"/>
        <v>0</v>
      </c>
      <c r="BH105" s="404"/>
      <c r="BI105" s="404"/>
      <c r="BJ105" s="404"/>
      <c r="BK105" s="404">
        <v>0</v>
      </c>
      <c r="BL105" s="404">
        <v>0</v>
      </c>
      <c r="BM105" s="404">
        <f t="shared" si="84"/>
        <v>0</v>
      </c>
      <c r="BN105" s="404"/>
      <c r="BO105" s="404"/>
      <c r="BP105" s="404"/>
      <c r="BQ105" s="404">
        <v>0</v>
      </c>
      <c r="BR105" s="404">
        <v>0</v>
      </c>
      <c r="BS105" s="404">
        <f t="shared" si="85"/>
        <v>0</v>
      </c>
      <c r="BT105" s="260">
        <v>31138</v>
      </c>
      <c r="BU105" s="260">
        <v>34874.560000000005</v>
      </c>
      <c r="BV105" s="260">
        <v>0</v>
      </c>
      <c r="BW105" s="1435">
        <f t="shared" ref="BW105" si="1061">BV105*1.12</f>
        <v>0</v>
      </c>
      <c r="BX105" s="190" t="s">
        <v>48</v>
      </c>
      <c r="BY105" s="64">
        <v>2013</v>
      </c>
      <c r="BZ105" s="325" t="s">
        <v>1047</v>
      </c>
      <c r="CA105" s="529">
        <f t="shared" si="86"/>
        <v>0</v>
      </c>
      <c r="CB105" s="154"/>
      <c r="CC105" s="82"/>
      <c r="CD105" s="191"/>
      <c r="CE105" s="26">
        <f t="shared" si="87"/>
        <v>0</v>
      </c>
      <c r="CF105" s="27">
        <f t="shared" si="88"/>
        <v>0</v>
      </c>
      <c r="CG105" s="738">
        <f t="shared" si="89"/>
        <v>0</v>
      </c>
      <c r="CH105" s="164" t="s">
        <v>955</v>
      </c>
      <c r="CI105" s="165"/>
      <c r="CJ105" s="192" t="s">
        <v>41</v>
      </c>
      <c r="CK105" s="175" t="s">
        <v>312</v>
      </c>
      <c r="CL105" s="175" t="s">
        <v>2691</v>
      </c>
      <c r="CM105" s="178" t="s">
        <v>2703</v>
      </c>
      <c r="CN105" s="175" t="s">
        <v>374</v>
      </c>
      <c r="CO105" s="175" t="s">
        <v>87</v>
      </c>
      <c r="CP105" s="175" t="s">
        <v>106</v>
      </c>
      <c r="CQ105" s="175" t="s">
        <v>79</v>
      </c>
      <c r="CR105" s="463">
        <v>5</v>
      </c>
      <c r="CS105" s="463">
        <v>9</v>
      </c>
      <c r="CT105" s="463">
        <v>11</v>
      </c>
      <c r="CU105" s="463">
        <v>6</v>
      </c>
      <c r="CV105" s="463">
        <v>0</v>
      </c>
      <c r="CW105" s="463"/>
      <c r="CX105" s="463"/>
      <c r="CY105" s="463"/>
      <c r="CZ105" s="463">
        <f t="shared" si="505"/>
        <v>31</v>
      </c>
      <c r="DA105" s="463">
        <v>34608</v>
      </c>
      <c r="DB105" s="463">
        <f t="shared" ref="DB105" si="1062">CR105*DA105</f>
        <v>173040</v>
      </c>
      <c r="DC105" s="463">
        <f>CS105*DA105</f>
        <v>311472</v>
      </c>
      <c r="DD105" s="464">
        <f t="shared" si="167"/>
        <v>380688</v>
      </c>
      <c r="DE105" s="464">
        <f>CU105*DA105</f>
        <v>207648</v>
      </c>
      <c r="DF105" s="464">
        <f>CV105*DA105</f>
        <v>0</v>
      </c>
      <c r="DG105" s="464"/>
      <c r="DH105" s="464"/>
      <c r="DI105" s="464"/>
      <c r="DJ105" s="464"/>
      <c r="DK105" s="463">
        <f>CZ105*DA105</f>
        <v>1072848</v>
      </c>
      <c r="DL105" s="655"/>
      <c r="DM105" s="782">
        <f>DB105</f>
        <v>173040</v>
      </c>
      <c r="DN105" s="655">
        <f t="shared" ref="DN105" si="1063">DM105/1.12</f>
        <v>154499.99999999997</v>
      </c>
      <c r="DO105" s="820">
        <f>DC105</f>
        <v>311472</v>
      </c>
      <c r="DP105" s="655">
        <f t="shared" si="1052"/>
        <v>278100</v>
      </c>
      <c r="DQ105" s="1050">
        <f t="shared" si="169"/>
        <v>380688</v>
      </c>
      <c r="DR105" s="655">
        <f t="shared" si="170"/>
        <v>339899.99999999994</v>
      </c>
      <c r="DS105" s="782">
        <f t="shared" ref="DS105" si="1064">DE105</f>
        <v>207648</v>
      </c>
      <c r="DT105" s="655">
        <f t="shared" ref="DT105" si="1065">DE105/1.12</f>
        <v>185399.99999999997</v>
      </c>
      <c r="DU105" s="782">
        <f t="shared" ref="DU105" si="1066">DF105</f>
        <v>0</v>
      </c>
      <c r="DV105" s="465">
        <f t="shared" ref="DV105" si="1067">DU105/1.12</f>
        <v>0</v>
      </c>
      <c r="DW105" s="745"/>
      <c r="DX105" s="655"/>
      <c r="DY105" s="954"/>
      <c r="DZ105" s="655"/>
      <c r="EA105" s="782">
        <f t="shared" si="947"/>
        <v>0</v>
      </c>
      <c r="EB105" s="465">
        <f t="shared" si="94"/>
        <v>0</v>
      </c>
      <c r="EC105" s="745"/>
      <c r="ED105" s="463"/>
      <c r="EE105" s="944">
        <f>DK105</f>
        <v>1072848</v>
      </c>
      <c r="EF105" s="655">
        <f t="shared" ref="EF105" si="1068">EE105/1.12</f>
        <v>957899.99999999988</v>
      </c>
      <c r="EG105" s="461">
        <f t="shared" si="627"/>
        <v>-154499.99999999997</v>
      </c>
      <c r="EH105" s="257">
        <f t="shared" si="628"/>
        <v>-173040</v>
      </c>
      <c r="EI105" s="460">
        <f t="shared" si="629"/>
        <v>-278100</v>
      </c>
      <c r="EJ105" s="538">
        <f t="shared" si="630"/>
        <v>-311472</v>
      </c>
      <c r="EK105" s="677">
        <f t="shared" si="631"/>
        <v>-339899.99999999994</v>
      </c>
      <c r="EL105" s="257">
        <f t="shared" si="632"/>
        <v>-380688</v>
      </c>
      <c r="EM105" s="649">
        <f t="shared" si="633"/>
        <v>-185399.99999999997</v>
      </c>
      <c r="EN105" s="538">
        <f t="shared" si="634"/>
        <v>-207648</v>
      </c>
      <c r="EO105" s="677">
        <f t="shared" si="635"/>
        <v>0</v>
      </c>
      <c r="EP105" s="257">
        <f t="shared" si="636"/>
        <v>0</v>
      </c>
      <c r="EQ105" s="649">
        <f t="shared" si="637"/>
        <v>0</v>
      </c>
      <c r="ER105" s="538">
        <f t="shared" si="638"/>
        <v>0</v>
      </c>
      <c r="ES105" s="677">
        <f t="shared" si="639"/>
        <v>0</v>
      </c>
      <c r="ET105" s="538">
        <f t="shared" si="640"/>
        <v>0</v>
      </c>
      <c r="EU105" s="462">
        <f t="shared" si="641"/>
        <v>0</v>
      </c>
      <c r="EV105" s="263">
        <f t="shared" si="642"/>
        <v>0</v>
      </c>
      <c r="EW105" s="462">
        <f t="shared" si="643"/>
        <v>0</v>
      </c>
      <c r="EX105" s="263">
        <f t="shared" si="644"/>
        <v>0</v>
      </c>
      <c r="EY105" s="472">
        <f t="shared" si="645"/>
        <v>-957899.99999999988</v>
      </c>
      <c r="EZ105" s="263">
        <f t="shared" si="646"/>
        <v>-1072848</v>
      </c>
      <c r="FA105" s="313">
        <v>41603</v>
      </c>
      <c r="FB105" s="183" t="s">
        <v>421</v>
      </c>
    </row>
    <row r="106" spans="1:158" s="183" customFormat="1" ht="18" hidden="1" customHeight="1" outlineLevel="1" x14ac:dyDescent="0.2">
      <c r="A106" s="188" t="s">
        <v>2124</v>
      </c>
      <c r="B106" s="76" t="s">
        <v>21</v>
      </c>
      <c r="C106" s="77" t="s">
        <v>105</v>
      </c>
      <c r="D106" s="77" t="s">
        <v>87</v>
      </c>
      <c r="E106" s="76" t="s">
        <v>686</v>
      </c>
      <c r="F106" s="76" t="s">
        <v>106</v>
      </c>
      <c r="G106" s="76" t="s">
        <v>41</v>
      </c>
      <c r="H106" s="189">
        <v>0.3</v>
      </c>
      <c r="I106" s="76" t="s">
        <v>969</v>
      </c>
      <c r="J106" s="80" t="s">
        <v>496</v>
      </c>
      <c r="K106" s="81" t="s">
        <v>152</v>
      </c>
      <c r="L106" s="76" t="s">
        <v>46</v>
      </c>
      <c r="M106" s="10" t="s">
        <v>79</v>
      </c>
      <c r="N106" s="82"/>
      <c r="O106" s="82"/>
      <c r="P106" s="82"/>
      <c r="Q106" s="245"/>
      <c r="R106" s="260">
        <v>25</v>
      </c>
      <c r="S106" s="260">
        <v>31138</v>
      </c>
      <c r="T106" s="260">
        <v>34874.560000000005</v>
      </c>
      <c r="U106" s="260">
        <v>0</v>
      </c>
      <c r="V106" s="261">
        <v>0</v>
      </c>
      <c r="W106" s="261">
        <f t="shared" ref="W106" si="1069">V106*H106</f>
        <v>0</v>
      </c>
      <c r="X106" s="399">
        <v>30</v>
      </c>
      <c r="Y106" s="399">
        <v>31138</v>
      </c>
      <c r="Z106" s="399">
        <v>34874.560000000005</v>
      </c>
      <c r="AA106" s="399">
        <v>0</v>
      </c>
      <c r="AB106" s="399">
        <v>0</v>
      </c>
      <c r="AC106" s="399">
        <f t="shared" ref="AC106" si="1070">AB106*H106</f>
        <v>0</v>
      </c>
      <c r="AD106" s="260">
        <v>52</v>
      </c>
      <c r="AE106" s="260">
        <v>31138</v>
      </c>
      <c r="AF106" s="260">
        <v>34874.560000000005</v>
      </c>
      <c r="AG106" s="260">
        <v>0</v>
      </c>
      <c r="AH106" s="260">
        <v>0</v>
      </c>
      <c r="AI106" s="260">
        <f t="shared" ref="AI106" si="1071">AH106*H106</f>
        <v>0</v>
      </c>
      <c r="AJ106" s="260">
        <v>20</v>
      </c>
      <c r="AK106" s="260">
        <v>31138</v>
      </c>
      <c r="AL106" s="260">
        <v>34874.560000000005</v>
      </c>
      <c r="AM106" s="260">
        <v>0</v>
      </c>
      <c r="AN106" s="260">
        <v>0</v>
      </c>
      <c r="AO106" s="396">
        <f t="shared" si="980"/>
        <v>0</v>
      </c>
      <c r="AP106" s="260">
        <v>40</v>
      </c>
      <c r="AQ106" s="260">
        <v>31138</v>
      </c>
      <c r="AR106" s="260">
        <v>34874.560000000005</v>
      </c>
      <c r="AS106" s="260">
        <v>0</v>
      </c>
      <c r="AT106" s="260">
        <f t="shared" ref="AT106" si="1072">AS106*1.12</f>
        <v>0</v>
      </c>
      <c r="AU106" s="260">
        <f t="shared" ref="AU106" si="1073">AT106*H106</f>
        <v>0</v>
      </c>
      <c r="AV106" s="404"/>
      <c r="AW106" s="404"/>
      <c r="AX106" s="404"/>
      <c r="AY106" s="404">
        <v>0</v>
      </c>
      <c r="AZ106" s="404">
        <v>0</v>
      </c>
      <c r="BA106" s="404">
        <f t="shared" ref="BA106" si="1074">AZ106*H106</f>
        <v>0</v>
      </c>
      <c r="BB106" s="404"/>
      <c r="BC106" s="404"/>
      <c r="BD106" s="404"/>
      <c r="BE106" s="404">
        <v>0</v>
      </c>
      <c r="BF106" s="404">
        <v>0</v>
      </c>
      <c r="BG106" s="404">
        <f t="shared" ref="BG106" si="1075">BF106*H106</f>
        <v>0</v>
      </c>
      <c r="BH106" s="404"/>
      <c r="BI106" s="404"/>
      <c r="BJ106" s="404"/>
      <c r="BK106" s="404">
        <v>0</v>
      </c>
      <c r="BL106" s="404">
        <v>0</v>
      </c>
      <c r="BM106" s="404">
        <f t="shared" si="84"/>
        <v>0</v>
      </c>
      <c r="BN106" s="404"/>
      <c r="BO106" s="404"/>
      <c r="BP106" s="404"/>
      <c r="BQ106" s="404">
        <v>0</v>
      </c>
      <c r="BR106" s="404">
        <v>0</v>
      </c>
      <c r="BS106" s="404">
        <f t="shared" si="85"/>
        <v>0</v>
      </c>
      <c r="BT106" s="260">
        <v>31138</v>
      </c>
      <c r="BU106" s="260">
        <v>34874.560000000005</v>
      </c>
      <c r="BV106" s="256">
        <v>0</v>
      </c>
      <c r="BW106" s="1435">
        <f t="shared" ref="BW106" si="1076">BV106*1.12</f>
        <v>0</v>
      </c>
      <c r="BX106" s="190" t="s">
        <v>48</v>
      </c>
      <c r="BY106" s="64">
        <v>2013</v>
      </c>
      <c r="BZ106" s="325" t="s">
        <v>1047</v>
      </c>
      <c r="CA106" s="529">
        <f t="shared" ref="CA106" si="1077">BW106*H106</f>
        <v>0</v>
      </c>
      <c r="CB106" s="154"/>
      <c r="CC106" s="82"/>
      <c r="CD106" s="191"/>
      <c r="CE106" s="26">
        <f t="shared" ref="CE106" si="1078">BV106-CB106</f>
        <v>0</v>
      </c>
      <c r="CF106" s="27">
        <f t="shared" ref="CF106" si="1079">BW106-CC106</f>
        <v>0</v>
      </c>
      <c r="CG106" s="738">
        <f t="shared" ref="CG106" si="1080">CA106-CC106</f>
        <v>0</v>
      </c>
      <c r="CH106" s="164" t="s">
        <v>2131</v>
      </c>
      <c r="CI106" s="165"/>
      <c r="CJ106" s="192"/>
      <c r="CK106" s="175"/>
      <c r="CL106" s="175"/>
      <c r="CM106" s="178"/>
      <c r="CN106" s="175"/>
      <c r="CO106" s="175"/>
      <c r="CP106" s="175"/>
      <c r="CQ106" s="175"/>
      <c r="CR106" s="463"/>
      <c r="CS106" s="463"/>
      <c r="CT106" s="463"/>
      <c r="CU106" s="463"/>
      <c r="CV106" s="463"/>
      <c r="CW106" s="463"/>
      <c r="CX106" s="463"/>
      <c r="CY106" s="463"/>
      <c r="CZ106" s="463"/>
      <c r="DA106" s="463"/>
      <c r="DB106" s="463"/>
      <c r="DC106" s="463"/>
      <c r="DD106" s="464"/>
      <c r="DE106" s="464"/>
      <c r="DF106" s="464"/>
      <c r="DG106" s="464"/>
      <c r="DH106" s="464"/>
      <c r="DI106" s="464"/>
      <c r="DJ106" s="464"/>
      <c r="DK106" s="463"/>
      <c r="DL106" s="655"/>
      <c r="DM106" s="782"/>
      <c r="DN106" s="655"/>
      <c r="DO106" s="820"/>
      <c r="DP106" s="655"/>
      <c r="DQ106" s="1050"/>
      <c r="DR106" s="655"/>
      <c r="DS106" s="782"/>
      <c r="DT106" s="655"/>
      <c r="DU106" s="782"/>
      <c r="DV106" s="465"/>
      <c r="DW106" s="745"/>
      <c r="DX106" s="655"/>
      <c r="DY106" s="954"/>
      <c r="DZ106" s="655"/>
      <c r="EA106" s="782">
        <f t="shared" si="947"/>
        <v>0</v>
      </c>
      <c r="EB106" s="465">
        <f t="shared" si="94"/>
        <v>0</v>
      </c>
      <c r="EC106" s="745"/>
      <c r="ED106" s="463"/>
      <c r="EE106" s="944"/>
      <c r="EF106" s="655"/>
      <c r="EG106" s="461">
        <f t="shared" ref="EG106:EG143" si="1081">U106-DN106</f>
        <v>0</v>
      </c>
      <c r="EH106" s="257">
        <f t="shared" ref="EH106:EH143" si="1082">V106-DM106</f>
        <v>0</v>
      </c>
      <c r="EI106" s="460">
        <f t="shared" ref="EI106:EI143" si="1083">AA106-DP106</f>
        <v>0</v>
      </c>
      <c r="EJ106" s="538">
        <f t="shared" ref="EJ106:EJ143" si="1084">AB106-DO106</f>
        <v>0</v>
      </c>
      <c r="EK106" s="677">
        <f t="shared" ref="EK106:EK143" si="1085">AG106-DR106</f>
        <v>0</v>
      </c>
      <c r="EL106" s="257">
        <f t="shared" ref="EL106:EL143" si="1086">AH106-DQ106</f>
        <v>0</v>
      </c>
      <c r="EM106" s="649">
        <f t="shared" ref="EM106:EM143" si="1087">AM106-DT106</f>
        <v>0</v>
      </c>
      <c r="EN106" s="538">
        <f t="shared" ref="EN106:EN143" si="1088">AN106-DS106</f>
        <v>0</v>
      </c>
      <c r="EO106" s="677">
        <f t="shared" ref="EO106:EO143" si="1089">AS106-DV106</f>
        <v>0</v>
      </c>
      <c r="EP106" s="257">
        <f t="shared" ref="EP106:EP143" si="1090">AT106-DU106</f>
        <v>0</v>
      </c>
      <c r="EQ106" s="649">
        <f t="shared" ref="EQ106:EQ143" si="1091">AY106-DX106</f>
        <v>0</v>
      </c>
      <c r="ER106" s="538">
        <f t="shared" ref="ER106:ER143" si="1092">AZ106-DW106</f>
        <v>0</v>
      </c>
      <c r="ES106" s="677">
        <f t="shared" ref="ES106:ES143" si="1093">BE106-DZ106</f>
        <v>0</v>
      </c>
      <c r="ET106" s="538">
        <f t="shared" ref="ET106:ET143" si="1094">BF106-DY106</f>
        <v>0</v>
      </c>
      <c r="EU106" s="462">
        <f t="shared" ref="EU106:EU143" si="1095">BK106-EB106</f>
        <v>0</v>
      </c>
      <c r="EV106" s="263">
        <f t="shared" ref="EV106:EV143" si="1096">BL106-EA106</f>
        <v>0</v>
      </c>
      <c r="EW106" s="462">
        <f t="shared" ref="EW106:EW143" si="1097">BM106-ED106</f>
        <v>0</v>
      </c>
      <c r="EX106" s="263">
        <f t="shared" ref="EX106:EX143" si="1098">BN106-EC106</f>
        <v>0</v>
      </c>
      <c r="EY106" s="472">
        <f t="shared" ref="EY106:EY143" si="1099">BV106-EF106</f>
        <v>0</v>
      </c>
      <c r="EZ106" s="263">
        <f t="shared" ref="EZ106:EZ143" si="1100">BW106-EE106</f>
        <v>0</v>
      </c>
      <c r="FA106" s="313">
        <v>42264</v>
      </c>
      <c r="FB106" s="183" t="s">
        <v>421</v>
      </c>
    </row>
    <row r="107" spans="1:158" s="183" customFormat="1" ht="18" hidden="1" customHeight="1" outlineLevel="1" x14ac:dyDescent="0.2">
      <c r="A107" s="188" t="s">
        <v>2302</v>
      </c>
      <c r="B107" s="76" t="s">
        <v>21</v>
      </c>
      <c r="C107" s="77" t="s">
        <v>105</v>
      </c>
      <c r="D107" s="77" t="s">
        <v>87</v>
      </c>
      <c r="E107" s="76" t="s">
        <v>686</v>
      </c>
      <c r="F107" s="76" t="s">
        <v>106</v>
      </c>
      <c r="G107" s="76" t="s">
        <v>41</v>
      </c>
      <c r="H107" s="189">
        <v>0.3</v>
      </c>
      <c r="I107" s="76" t="s">
        <v>969</v>
      </c>
      <c r="J107" s="80" t="s">
        <v>496</v>
      </c>
      <c r="K107" s="81" t="s">
        <v>152</v>
      </c>
      <c r="L107" s="76" t="s">
        <v>46</v>
      </c>
      <c r="M107" s="10" t="s">
        <v>79</v>
      </c>
      <c r="N107" s="82"/>
      <c r="O107" s="82"/>
      <c r="P107" s="82"/>
      <c r="Q107" s="245"/>
      <c r="R107" s="260">
        <v>25</v>
      </c>
      <c r="S107" s="260">
        <v>31138</v>
      </c>
      <c r="T107" s="260">
        <v>34874.560000000005</v>
      </c>
      <c r="U107" s="260">
        <v>0</v>
      </c>
      <c r="V107" s="261">
        <v>0</v>
      </c>
      <c r="W107" s="261">
        <f t="shared" ref="W107" si="1101">V107*H107</f>
        <v>0</v>
      </c>
      <c r="X107" s="399">
        <v>30</v>
      </c>
      <c r="Y107" s="399">
        <v>31138</v>
      </c>
      <c r="Z107" s="399">
        <v>34874.560000000005</v>
      </c>
      <c r="AA107" s="399">
        <v>0</v>
      </c>
      <c r="AB107" s="399">
        <v>0</v>
      </c>
      <c r="AC107" s="399">
        <f t="shared" ref="AC107" si="1102">AB107*H107</f>
        <v>0</v>
      </c>
      <c r="AD107" s="260">
        <v>52</v>
      </c>
      <c r="AE107" s="260">
        <v>31138</v>
      </c>
      <c r="AF107" s="260">
        <v>34874.560000000005</v>
      </c>
      <c r="AG107" s="260">
        <v>0</v>
      </c>
      <c r="AH107" s="260">
        <v>0</v>
      </c>
      <c r="AI107" s="260">
        <f t="shared" ref="AI107" si="1103">AH107*H107</f>
        <v>0</v>
      </c>
      <c r="AJ107" s="260">
        <v>16</v>
      </c>
      <c r="AK107" s="260">
        <v>31138</v>
      </c>
      <c r="AL107" s="260">
        <v>34874.560000000005</v>
      </c>
      <c r="AM107" s="1218">
        <v>0</v>
      </c>
      <c r="AN107" s="260">
        <v>0</v>
      </c>
      <c r="AO107" s="396">
        <f t="shared" ref="AO107" si="1104">AN107*H107</f>
        <v>0</v>
      </c>
      <c r="AP107" s="260">
        <v>32</v>
      </c>
      <c r="AQ107" s="260">
        <v>31138</v>
      </c>
      <c r="AR107" s="260">
        <v>34874.560000000005</v>
      </c>
      <c r="AS107" s="260">
        <v>0</v>
      </c>
      <c r="AT107" s="260">
        <f t="shared" ref="AT107" si="1105">AS107*1.12</f>
        <v>0</v>
      </c>
      <c r="AU107" s="260">
        <f t="shared" ref="AU107" si="1106">AT107*H107</f>
        <v>0</v>
      </c>
      <c r="AV107" s="404"/>
      <c r="AW107" s="404"/>
      <c r="AX107" s="404"/>
      <c r="AY107" s="404">
        <v>0</v>
      </c>
      <c r="AZ107" s="404">
        <v>0</v>
      </c>
      <c r="BA107" s="404">
        <f t="shared" ref="BA107" si="1107">AZ107*H107</f>
        <v>0</v>
      </c>
      <c r="BB107" s="404"/>
      <c r="BC107" s="404"/>
      <c r="BD107" s="404"/>
      <c r="BE107" s="404">
        <v>0</v>
      </c>
      <c r="BF107" s="404">
        <v>0</v>
      </c>
      <c r="BG107" s="404">
        <f t="shared" ref="BG107" si="1108">BF107*H107</f>
        <v>0</v>
      </c>
      <c r="BH107" s="404"/>
      <c r="BI107" s="404"/>
      <c r="BJ107" s="404"/>
      <c r="BK107" s="404">
        <v>0</v>
      </c>
      <c r="BL107" s="404">
        <v>0</v>
      </c>
      <c r="BM107" s="404">
        <f t="shared" ref="BM107" si="1109">BL107*N107</f>
        <v>0</v>
      </c>
      <c r="BN107" s="404"/>
      <c r="BO107" s="404"/>
      <c r="BP107" s="404"/>
      <c r="BQ107" s="404">
        <v>0</v>
      </c>
      <c r="BR107" s="404">
        <v>0</v>
      </c>
      <c r="BS107" s="404">
        <f t="shared" si="85"/>
        <v>0</v>
      </c>
      <c r="BT107" s="260">
        <v>31138</v>
      </c>
      <c r="BU107" s="260">
        <v>34874.560000000005</v>
      </c>
      <c r="BV107" s="256">
        <v>0</v>
      </c>
      <c r="BW107" s="1435">
        <f t="shared" ref="BW107" si="1110">BV107*1.12</f>
        <v>0</v>
      </c>
      <c r="BX107" s="190"/>
      <c r="BY107" s="64" t="s">
        <v>2654</v>
      </c>
      <c r="BZ107" s="325" t="s">
        <v>1047</v>
      </c>
      <c r="CA107" s="529">
        <f t="shared" ref="CA107" si="1111">BW107*H107</f>
        <v>0</v>
      </c>
      <c r="CB107" s="154"/>
      <c r="CC107" s="82"/>
      <c r="CD107" s="191"/>
      <c r="CE107" s="26">
        <f t="shared" ref="CE107" si="1112">BV107-CB107</f>
        <v>0</v>
      </c>
      <c r="CF107" s="27">
        <f t="shared" ref="CF107" si="1113">BW107-CC107</f>
        <v>0</v>
      </c>
      <c r="CG107" s="738">
        <f t="shared" ref="CG107" si="1114">CA107-CC107</f>
        <v>0</v>
      </c>
      <c r="CH107" s="164" t="s">
        <v>2320</v>
      </c>
      <c r="CI107" s="165" t="s">
        <v>2321</v>
      </c>
      <c r="CJ107" s="192"/>
      <c r="CK107" s="175"/>
      <c r="CL107" s="175"/>
      <c r="CM107" s="178"/>
      <c r="CN107" s="175"/>
      <c r="CO107" s="175"/>
      <c r="CP107" s="175"/>
      <c r="CQ107" s="175"/>
      <c r="CR107" s="463"/>
      <c r="CS107" s="463"/>
      <c r="CT107" s="463"/>
      <c r="CU107" s="463"/>
      <c r="CV107" s="463"/>
      <c r="CW107" s="463"/>
      <c r="CX107" s="463"/>
      <c r="CY107" s="463"/>
      <c r="CZ107" s="463"/>
      <c r="DA107" s="463"/>
      <c r="DB107" s="463"/>
      <c r="DC107" s="463"/>
      <c r="DD107" s="464"/>
      <c r="DE107" s="464"/>
      <c r="DF107" s="464"/>
      <c r="DG107" s="464"/>
      <c r="DH107" s="464"/>
      <c r="DI107" s="464"/>
      <c r="DJ107" s="464"/>
      <c r="DK107" s="463"/>
      <c r="DL107" s="655"/>
      <c r="DM107" s="782"/>
      <c r="DN107" s="655"/>
      <c r="DO107" s="820"/>
      <c r="DP107" s="655"/>
      <c r="DQ107" s="1050"/>
      <c r="DR107" s="655"/>
      <c r="DS107" s="782"/>
      <c r="DT107" s="655"/>
      <c r="DU107" s="782"/>
      <c r="DV107" s="465"/>
      <c r="DW107" s="745"/>
      <c r="DX107" s="655"/>
      <c r="DY107" s="954"/>
      <c r="DZ107" s="655"/>
      <c r="EA107" s="782">
        <f t="shared" si="947"/>
        <v>0</v>
      </c>
      <c r="EB107" s="465">
        <f t="shared" ref="EB107" si="1115">EA107/1.12</f>
        <v>0</v>
      </c>
      <c r="EC107" s="745"/>
      <c r="ED107" s="463"/>
      <c r="EE107" s="944"/>
      <c r="EF107" s="655"/>
      <c r="EG107" s="461">
        <f t="shared" si="1081"/>
        <v>0</v>
      </c>
      <c r="EH107" s="257">
        <f t="shared" si="1082"/>
        <v>0</v>
      </c>
      <c r="EI107" s="460">
        <f t="shared" si="1083"/>
        <v>0</v>
      </c>
      <c r="EJ107" s="538">
        <f t="shared" si="1084"/>
        <v>0</v>
      </c>
      <c r="EK107" s="677">
        <f t="shared" si="1085"/>
        <v>0</v>
      </c>
      <c r="EL107" s="257">
        <f t="shared" si="1086"/>
        <v>0</v>
      </c>
      <c r="EM107" s="649">
        <f t="shared" si="1087"/>
        <v>0</v>
      </c>
      <c r="EN107" s="538">
        <f t="shared" si="1088"/>
        <v>0</v>
      </c>
      <c r="EO107" s="677">
        <f t="shared" si="1089"/>
        <v>0</v>
      </c>
      <c r="EP107" s="257">
        <f t="shared" si="1090"/>
        <v>0</v>
      </c>
      <c r="EQ107" s="649">
        <f t="shared" si="1091"/>
        <v>0</v>
      </c>
      <c r="ER107" s="538">
        <f t="shared" si="1092"/>
        <v>0</v>
      </c>
      <c r="ES107" s="677">
        <f t="shared" si="1093"/>
        <v>0</v>
      </c>
      <c r="ET107" s="538">
        <f t="shared" si="1094"/>
        <v>0</v>
      </c>
      <c r="EU107" s="462">
        <f t="shared" si="1095"/>
        <v>0</v>
      </c>
      <c r="EV107" s="263">
        <f t="shared" si="1096"/>
        <v>0</v>
      </c>
      <c r="EW107" s="462">
        <f t="shared" si="1097"/>
        <v>0</v>
      </c>
      <c r="EX107" s="263">
        <f t="shared" si="1098"/>
        <v>0</v>
      </c>
      <c r="EY107" s="472">
        <f t="shared" si="1099"/>
        <v>0</v>
      </c>
      <c r="EZ107" s="263">
        <f t="shared" si="1100"/>
        <v>0</v>
      </c>
      <c r="FA107" s="313">
        <v>42443</v>
      </c>
      <c r="FB107" s="183" t="s">
        <v>421</v>
      </c>
    </row>
    <row r="108" spans="1:158" s="183" customFormat="1" ht="18" hidden="1" customHeight="1" outlineLevel="1" x14ac:dyDescent="0.2">
      <c r="A108" s="188" t="s">
        <v>2718</v>
      </c>
      <c r="B108" s="76" t="s">
        <v>21</v>
      </c>
      <c r="C108" s="77" t="s">
        <v>105</v>
      </c>
      <c r="D108" s="77" t="s">
        <v>87</v>
      </c>
      <c r="E108" s="76" t="s">
        <v>686</v>
      </c>
      <c r="F108" s="76" t="s">
        <v>106</v>
      </c>
      <c r="G108" s="76" t="s">
        <v>41</v>
      </c>
      <c r="H108" s="189">
        <v>0.3</v>
      </c>
      <c r="I108" s="76" t="s">
        <v>969</v>
      </c>
      <c r="J108" s="80" t="s">
        <v>496</v>
      </c>
      <c r="K108" s="81" t="s">
        <v>152</v>
      </c>
      <c r="L108" s="76" t="s">
        <v>46</v>
      </c>
      <c r="M108" s="10" t="s">
        <v>79</v>
      </c>
      <c r="N108" s="82"/>
      <c r="O108" s="82"/>
      <c r="P108" s="82"/>
      <c r="Q108" s="245"/>
      <c r="R108" s="260">
        <v>25</v>
      </c>
      <c r="S108" s="260">
        <v>31138</v>
      </c>
      <c r="T108" s="260">
        <v>34874.560000000005</v>
      </c>
      <c r="U108" s="260">
        <v>0</v>
      </c>
      <c r="V108" s="261">
        <v>0</v>
      </c>
      <c r="W108" s="261">
        <f t="shared" ref="W108" si="1116">V108*H108</f>
        <v>0</v>
      </c>
      <c r="X108" s="399">
        <v>30</v>
      </c>
      <c r="Y108" s="399">
        <v>31138</v>
      </c>
      <c r="Z108" s="399">
        <v>34874.560000000005</v>
      </c>
      <c r="AA108" s="399">
        <v>0</v>
      </c>
      <c r="AB108" s="399">
        <v>0</v>
      </c>
      <c r="AC108" s="399">
        <f t="shared" ref="AC108" si="1117">AB108*H108</f>
        <v>0</v>
      </c>
      <c r="AD108" s="260">
        <v>52</v>
      </c>
      <c r="AE108" s="260">
        <v>31138</v>
      </c>
      <c r="AF108" s="260">
        <v>34874.560000000005</v>
      </c>
      <c r="AG108" s="260">
        <v>0</v>
      </c>
      <c r="AH108" s="260">
        <v>0</v>
      </c>
      <c r="AI108" s="260">
        <f t="shared" ref="AI108" si="1118">AH108*H108</f>
        <v>0</v>
      </c>
      <c r="AJ108" s="260">
        <v>16</v>
      </c>
      <c r="AK108" s="260">
        <v>31138</v>
      </c>
      <c r="AL108" s="260">
        <v>34874.560000000005</v>
      </c>
      <c r="AM108" s="1218">
        <v>0</v>
      </c>
      <c r="AN108" s="260">
        <v>0</v>
      </c>
      <c r="AO108" s="396">
        <f t="shared" ref="AO108" si="1119">AN108*H108</f>
        <v>0</v>
      </c>
      <c r="AP108" s="260">
        <v>20</v>
      </c>
      <c r="AQ108" s="260">
        <v>31138</v>
      </c>
      <c r="AR108" s="260">
        <v>34874.560000000005</v>
      </c>
      <c r="AS108" s="260">
        <v>0</v>
      </c>
      <c r="AT108" s="260">
        <f t="shared" ref="AT108" si="1120">AS108*1.12</f>
        <v>0</v>
      </c>
      <c r="AU108" s="260">
        <f t="shared" ref="AU108" si="1121">AT108*H108</f>
        <v>0</v>
      </c>
      <c r="AV108" s="404"/>
      <c r="AW108" s="404"/>
      <c r="AX108" s="404"/>
      <c r="AY108" s="404">
        <v>0</v>
      </c>
      <c r="AZ108" s="404">
        <v>0</v>
      </c>
      <c r="BA108" s="404">
        <f t="shared" ref="BA108" si="1122">AZ108*H108</f>
        <v>0</v>
      </c>
      <c r="BB108" s="404"/>
      <c r="BC108" s="404"/>
      <c r="BD108" s="404"/>
      <c r="BE108" s="404">
        <v>0</v>
      </c>
      <c r="BF108" s="404">
        <v>0</v>
      </c>
      <c r="BG108" s="404">
        <f t="shared" ref="BG108" si="1123">BF108*H108</f>
        <v>0</v>
      </c>
      <c r="BH108" s="404"/>
      <c r="BI108" s="404"/>
      <c r="BJ108" s="404"/>
      <c r="BK108" s="404">
        <v>0</v>
      </c>
      <c r="BL108" s="404">
        <v>0</v>
      </c>
      <c r="BM108" s="404">
        <f t="shared" ref="BM108" si="1124">BL108*N108</f>
        <v>0</v>
      </c>
      <c r="BN108" s="404"/>
      <c r="BO108" s="404"/>
      <c r="BP108" s="404"/>
      <c r="BQ108" s="404">
        <v>0</v>
      </c>
      <c r="BR108" s="404">
        <v>0</v>
      </c>
      <c r="BS108" s="404">
        <f t="shared" ref="BS108" si="1125">BR108*T108</f>
        <v>0</v>
      </c>
      <c r="BT108" s="260">
        <v>31138</v>
      </c>
      <c r="BU108" s="260">
        <v>34874.560000000005</v>
      </c>
      <c r="BV108" s="256">
        <v>0</v>
      </c>
      <c r="BW108" s="260">
        <f t="shared" ref="BW108" si="1126">BV108*1.12</f>
        <v>0</v>
      </c>
      <c r="BX108" s="190"/>
      <c r="BY108" s="64" t="s">
        <v>2653</v>
      </c>
      <c r="BZ108" s="194"/>
      <c r="CA108" s="529">
        <f t="shared" ref="CA108" si="1127">BW108*H108</f>
        <v>0</v>
      </c>
      <c r="CB108" s="154"/>
      <c r="CC108" s="82"/>
      <c r="CD108" s="191"/>
      <c r="CE108" s="26">
        <f t="shared" ref="CE108" si="1128">BV108-CB108</f>
        <v>0</v>
      </c>
      <c r="CF108" s="27">
        <f t="shared" ref="CF108" si="1129">BW108-CC108</f>
        <v>0</v>
      </c>
      <c r="CG108" s="738">
        <f t="shared" ref="CG108" si="1130">CA108-CC108</f>
        <v>0</v>
      </c>
      <c r="CH108" s="164" t="s">
        <v>2320</v>
      </c>
      <c r="CI108" s="165" t="s">
        <v>2321</v>
      </c>
      <c r="CJ108" s="192"/>
      <c r="CK108" s="175"/>
      <c r="CL108" s="175"/>
      <c r="CM108" s="178"/>
      <c r="CN108" s="175"/>
      <c r="CO108" s="175"/>
      <c r="CP108" s="175"/>
      <c r="CQ108" s="175"/>
      <c r="CR108" s="463"/>
      <c r="CS108" s="463"/>
      <c r="CT108" s="463"/>
      <c r="CU108" s="463"/>
      <c r="CV108" s="463"/>
      <c r="CW108" s="463"/>
      <c r="CX108" s="463"/>
      <c r="CY108" s="463"/>
      <c r="CZ108" s="463"/>
      <c r="DA108" s="463"/>
      <c r="DB108" s="463"/>
      <c r="DC108" s="463"/>
      <c r="DD108" s="464"/>
      <c r="DE108" s="464"/>
      <c r="DF108" s="464"/>
      <c r="DG108" s="464"/>
      <c r="DH108" s="464"/>
      <c r="DI108" s="464"/>
      <c r="DJ108" s="464"/>
      <c r="DK108" s="463"/>
      <c r="DL108" s="655"/>
      <c r="DM108" s="782"/>
      <c r="DN108" s="655"/>
      <c r="DO108" s="820"/>
      <c r="DP108" s="655"/>
      <c r="DQ108" s="1050"/>
      <c r="DR108" s="655"/>
      <c r="DS108" s="782"/>
      <c r="DT108" s="655"/>
      <c r="DU108" s="782"/>
      <c r="DV108" s="465"/>
      <c r="DW108" s="745"/>
      <c r="DX108" s="655"/>
      <c r="DY108" s="954"/>
      <c r="DZ108" s="655"/>
      <c r="EA108" s="782">
        <f t="shared" ref="EA108" si="1131">DI108</f>
        <v>0</v>
      </c>
      <c r="EB108" s="465">
        <f t="shared" ref="EB108" si="1132">EA108/1.12</f>
        <v>0</v>
      </c>
      <c r="EC108" s="745"/>
      <c r="ED108" s="463"/>
      <c r="EE108" s="944"/>
      <c r="EF108" s="655"/>
      <c r="EG108" s="461">
        <f t="shared" ref="EG108" si="1133">U108-DN108</f>
        <v>0</v>
      </c>
      <c r="EH108" s="257">
        <f t="shared" ref="EH108" si="1134">V108-DM108</f>
        <v>0</v>
      </c>
      <c r="EI108" s="460">
        <f t="shared" ref="EI108" si="1135">AA108-DP108</f>
        <v>0</v>
      </c>
      <c r="EJ108" s="538">
        <f t="shared" ref="EJ108" si="1136">AB108-DO108</f>
        <v>0</v>
      </c>
      <c r="EK108" s="677">
        <f t="shared" ref="EK108" si="1137">AG108-DR108</f>
        <v>0</v>
      </c>
      <c r="EL108" s="257">
        <f t="shared" ref="EL108" si="1138">AH108-DQ108</f>
        <v>0</v>
      </c>
      <c r="EM108" s="649">
        <f t="shared" ref="EM108" si="1139">AM108-DT108</f>
        <v>0</v>
      </c>
      <c r="EN108" s="538">
        <f t="shared" ref="EN108" si="1140">AN108-DS108</f>
        <v>0</v>
      </c>
      <c r="EO108" s="677">
        <f t="shared" ref="EO108" si="1141">AS108-DV108</f>
        <v>0</v>
      </c>
      <c r="EP108" s="257">
        <f t="shared" ref="EP108" si="1142">AT108-DU108</f>
        <v>0</v>
      </c>
      <c r="EQ108" s="649">
        <f t="shared" ref="EQ108" si="1143">AY108-DX108</f>
        <v>0</v>
      </c>
      <c r="ER108" s="538">
        <f t="shared" ref="ER108" si="1144">AZ108-DW108</f>
        <v>0</v>
      </c>
      <c r="ES108" s="677">
        <f t="shared" ref="ES108" si="1145">BE108-DZ108</f>
        <v>0</v>
      </c>
      <c r="ET108" s="538">
        <f t="shared" ref="ET108" si="1146">BF108-DY108</f>
        <v>0</v>
      </c>
      <c r="EU108" s="462">
        <f t="shared" ref="EU108" si="1147">BK108-EB108</f>
        <v>0</v>
      </c>
      <c r="EV108" s="263">
        <f t="shared" ref="EV108" si="1148">BL108-EA108</f>
        <v>0</v>
      </c>
      <c r="EW108" s="462">
        <f t="shared" ref="EW108" si="1149">BM108-ED108</f>
        <v>0</v>
      </c>
      <c r="EX108" s="263">
        <f t="shared" ref="EX108" si="1150">BN108-EC108</f>
        <v>0</v>
      </c>
      <c r="EY108" s="472">
        <f t="shared" ref="EY108" si="1151">BV108-EF108</f>
        <v>0</v>
      </c>
      <c r="EZ108" s="263">
        <f t="shared" ref="EZ108" si="1152">BW108-EE108</f>
        <v>0</v>
      </c>
      <c r="FA108" s="313">
        <v>42807</v>
      </c>
      <c r="FB108" s="183" t="s">
        <v>421</v>
      </c>
    </row>
    <row r="109" spans="1:158" s="183" customFormat="1" ht="18" hidden="1" customHeight="1" outlineLevel="1" x14ac:dyDescent="0.2">
      <c r="A109" s="188" t="s">
        <v>2765</v>
      </c>
      <c r="B109" s="76" t="s">
        <v>21</v>
      </c>
      <c r="C109" s="77" t="s">
        <v>105</v>
      </c>
      <c r="D109" s="77" t="s">
        <v>87</v>
      </c>
      <c r="E109" s="76" t="s">
        <v>686</v>
      </c>
      <c r="F109" s="76" t="s">
        <v>106</v>
      </c>
      <c r="G109" s="76" t="s">
        <v>41</v>
      </c>
      <c r="H109" s="189">
        <v>0.3</v>
      </c>
      <c r="I109" s="76" t="s">
        <v>969</v>
      </c>
      <c r="J109" s="80" t="s">
        <v>496</v>
      </c>
      <c r="K109" s="81" t="s">
        <v>152</v>
      </c>
      <c r="L109" s="76" t="s">
        <v>46</v>
      </c>
      <c r="M109" s="10" t="s">
        <v>79</v>
      </c>
      <c r="N109" s="82"/>
      <c r="O109" s="82"/>
      <c r="P109" s="82"/>
      <c r="Q109" s="245"/>
      <c r="R109" s="260">
        <v>25</v>
      </c>
      <c r="S109" s="260">
        <v>31138</v>
      </c>
      <c r="T109" s="260">
        <v>34874.560000000005</v>
      </c>
      <c r="U109" s="260">
        <f t="shared" ref="U109" si="1153">R109*S109</f>
        <v>778450</v>
      </c>
      <c r="V109" s="261">
        <f t="shared" ref="V109" si="1154">R109*T109</f>
        <v>871864.00000000012</v>
      </c>
      <c r="W109" s="261">
        <f t="shared" ref="W109" si="1155">V109*H109</f>
        <v>261559.2</v>
      </c>
      <c r="X109" s="399">
        <v>30</v>
      </c>
      <c r="Y109" s="399">
        <v>31138</v>
      </c>
      <c r="Z109" s="399">
        <v>34874.560000000005</v>
      </c>
      <c r="AA109" s="399">
        <f t="shared" ref="AA109" si="1156">X109*Y109</f>
        <v>934140</v>
      </c>
      <c r="AB109" s="399">
        <f t="shared" ref="AB109" si="1157">X109*Z109</f>
        <v>1046236.8000000002</v>
      </c>
      <c r="AC109" s="399">
        <f t="shared" ref="AC109" si="1158">AB109*H109</f>
        <v>313871.04000000004</v>
      </c>
      <c r="AD109" s="260">
        <v>52</v>
      </c>
      <c r="AE109" s="260">
        <v>31138</v>
      </c>
      <c r="AF109" s="260">
        <v>34874.560000000005</v>
      </c>
      <c r="AG109" s="260">
        <f>AD109*AE109</f>
        <v>1619176</v>
      </c>
      <c r="AH109" s="260">
        <f>AD109*AF109</f>
        <v>1813477.1200000003</v>
      </c>
      <c r="AI109" s="260">
        <f t="shared" ref="AI109" si="1159">AH109*H109</f>
        <v>544043.13600000006</v>
      </c>
      <c r="AJ109" s="260">
        <v>16</v>
      </c>
      <c r="AK109" s="260">
        <v>31138</v>
      </c>
      <c r="AL109" s="260">
        <v>34874.560000000005</v>
      </c>
      <c r="AM109" s="1218">
        <f t="shared" ref="AM109" si="1160">AJ109*AK109</f>
        <v>498208</v>
      </c>
      <c r="AN109" s="260">
        <f t="shared" ref="AN109" si="1161">AJ109*AL109</f>
        <v>557992.96000000008</v>
      </c>
      <c r="AO109" s="396">
        <f t="shared" ref="AO109" si="1162">AN109*H109</f>
        <v>167397.88800000001</v>
      </c>
      <c r="AP109" s="260">
        <v>12</v>
      </c>
      <c r="AQ109" s="260">
        <v>31138</v>
      </c>
      <c r="AR109" s="260">
        <v>34874.560000000005</v>
      </c>
      <c r="AS109" s="260">
        <f t="shared" ref="AS109" si="1163">AP109*AQ109</f>
        <v>373656</v>
      </c>
      <c r="AT109" s="260">
        <f t="shared" ref="AT109" si="1164">AS109*1.12</f>
        <v>418494.72000000003</v>
      </c>
      <c r="AU109" s="260">
        <f t="shared" ref="AU109" si="1165">AT109*H109</f>
        <v>125548.416</v>
      </c>
      <c r="AV109" s="404"/>
      <c r="AW109" s="404"/>
      <c r="AX109" s="404"/>
      <c r="AY109" s="404">
        <v>0</v>
      </c>
      <c r="AZ109" s="404">
        <v>0</v>
      </c>
      <c r="BA109" s="404">
        <f t="shared" ref="BA109" si="1166">AZ109*H109</f>
        <v>0</v>
      </c>
      <c r="BB109" s="404"/>
      <c r="BC109" s="404"/>
      <c r="BD109" s="404"/>
      <c r="BE109" s="404">
        <v>0</v>
      </c>
      <c r="BF109" s="404">
        <v>0</v>
      </c>
      <c r="BG109" s="404">
        <f t="shared" ref="BG109" si="1167">BF109*H109</f>
        <v>0</v>
      </c>
      <c r="BH109" s="404"/>
      <c r="BI109" s="404"/>
      <c r="BJ109" s="404"/>
      <c r="BK109" s="404">
        <v>0</v>
      </c>
      <c r="BL109" s="404">
        <v>0</v>
      </c>
      <c r="BM109" s="404">
        <f t="shared" ref="BM109" si="1168">BL109*N109</f>
        <v>0</v>
      </c>
      <c r="BN109" s="404"/>
      <c r="BO109" s="404"/>
      <c r="BP109" s="404"/>
      <c r="BQ109" s="404">
        <v>0</v>
      </c>
      <c r="BR109" s="404">
        <v>0</v>
      </c>
      <c r="BS109" s="404">
        <f t="shared" ref="BS109" si="1169">BR109*T109</f>
        <v>0</v>
      </c>
      <c r="BT109" s="260">
        <v>31138</v>
      </c>
      <c r="BU109" s="260">
        <v>34874.560000000005</v>
      </c>
      <c r="BV109" s="256">
        <f>SUM(N109+O109+P109+Q109+R109+X109+AD109+AJ109+AP109+AV109+BB109+BH109)*BT109</f>
        <v>4203630</v>
      </c>
      <c r="BW109" s="260">
        <f t="shared" ref="BW109" si="1170">BV109*1.12</f>
        <v>4708065.6000000006</v>
      </c>
      <c r="BX109" s="190"/>
      <c r="BY109" s="64" t="s">
        <v>2653</v>
      </c>
      <c r="BZ109" s="194"/>
      <c r="CA109" s="529">
        <f t="shared" ref="CA109" si="1171">BW109*H109</f>
        <v>1412419.6800000002</v>
      </c>
      <c r="CB109" s="154"/>
      <c r="CC109" s="82"/>
      <c r="CD109" s="191"/>
      <c r="CE109" s="26">
        <f t="shared" ref="CE109" si="1172">BV109-CB109</f>
        <v>4203630</v>
      </c>
      <c r="CF109" s="27">
        <f t="shared" ref="CF109" si="1173">BW109-CC109</f>
        <v>4708065.6000000006</v>
      </c>
      <c r="CG109" s="738">
        <f t="shared" ref="CG109" si="1174">CA109-CC109</f>
        <v>1412419.6800000002</v>
      </c>
      <c r="CH109" s="164" t="s">
        <v>2775</v>
      </c>
      <c r="CI109" s="165"/>
      <c r="CJ109" s="192"/>
      <c r="CK109" s="175"/>
      <c r="CL109" s="175"/>
      <c r="CM109" s="178"/>
      <c r="CN109" s="175"/>
      <c r="CO109" s="175"/>
      <c r="CP109" s="175"/>
      <c r="CQ109" s="175"/>
      <c r="CR109" s="463"/>
      <c r="CS109" s="463"/>
      <c r="CT109" s="463"/>
      <c r="CU109" s="463"/>
      <c r="CV109" s="463"/>
      <c r="CW109" s="463"/>
      <c r="CX109" s="463"/>
      <c r="CY109" s="463"/>
      <c r="CZ109" s="463"/>
      <c r="DA109" s="463"/>
      <c r="DB109" s="463"/>
      <c r="DC109" s="463"/>
      <c r="DD109" s="464"/>
      <c r="DE109" s="464"/>
      <c r="DF109" s="464"/>
      <c r="DG109" s="464"/>
      <c r="DH109" s="464"/>
      <c r="DI109" s="464"/>
      <c r="DJ109" s="464"/>
      <c r="DK109" s="463"/>
      <c r="DL109" s="655"/>
      <c r="DM109" s="782"/>
      <c r="DN109" s="655"/>
      <c r="DO109" s="820"/>
      <c r="DP109" s="655"/>
      <c r="DQ109" s="1050"/>
      <c r="DR109" s="655"/>
      <c r="DS109" s="782"/>
      <c r="DT109" s="655"/>
      <c r="DU109" s="782"/>
      <c r="DV109" s="465"/>
      <c r="DW109" s="745"/>
      <c r="DX109" s="655"/>
      <c r="DY109" s="954"/>
      <c r="DZ109" s="655"/>
      <c r="EA109" s="782">
        <f t="shared" ref="EA109" si="1175">DI109</f>
        <v>0</v>
      </c>
      <c r="EB109" s="465">
        <f t="shared" ref="EB109" si="1176">EA109/1.12</f>
        <v>0</v>
      </c>
      <c r="EC109" s="745"/>
      <c r="ED109" s="463"/>
      <c r="EE109" s="944"/>
      <c r="EF109" s="655"/>
      <c r="EG109" s="461">
        <f t="shared" ref="EG109" si="1177">U109-DN109</f>
        <v>778450</v>
      </c>
      <c r="EH109" s="257">
        <f t="shared" ref="EH109" si="1178">V109-DM109</f>
        <v>871864.00000000012</v>
      </c>
      <c r="EI109" s="460">
        <f t="shared" ref="EI109" si="1179">AA109-DP109</f>
        <v>934140</v>
      </c>
      <c r="EJ109" s="538">
        <f t="shared" ref="EJ109" si="1180">AB109-DO109</f>
        <v>1046236.8000000002</v>
      </c>
      <c r="EK109" s="677">
        <f t="shared" ref="EK109" si="1181">AG109-DR109</f>
        <v>1619176</v>
      </c>
      <c r="EL109" s="257">
        <f t="shared" ref="EL109" si="1182">AH109-DQ109</f>
        <v>1813477.1200000003</v>
      </c>
      <c r="EM109" s="649">
        <f t="shared" ref="EM109" si="1183">AM109-DT109</f>
        <v>498208</v>
      </c>
      <c r="EN109" s="538">
        <f t="shared" ref="EN109" si="1184">AN109-DS109</f>
        <v>557992.96000000008</v>
      </c>
      <c r="EO109" s="677">
        <f t="shared" ref="EO109" si="1185">AS109-DV109</f>
        <v>373656</v>
      </c>
      <c r="EP109" s="257">
        <f t="shared" ref="EP109" si="1186">AT109-DU109</f>
        <v>418494.72000000003</v>
      </c>
      <c r="EQ109" s="649">
        <f t="shared" ref="EQ109" si="1187">AY109-DX109</f>
        <v>0</v>
      </c>
      <c r="ER109" s="538">
        <f t="shared" ref="ER109" si="1188">AZ109-DW109</f>
        <v>0</v>
      </c>
      <c r="ES109" s="677">
        <f t="shared" ref="ES109" si="1189">BE109-DZ109</f>
        <v>0</v>
      </c>
      <c r="ET109" s="538">
        <f t="shared" ref="ET109" si="1190">BF109-DY109</f>
        <v>0</v>
      </c>
      <c r="EU109" s="462">
        <f t="shared" ref="EU109" si="1191">BK109-EB109</f>
        <v>0</v>
      </c>
      <c r="EV109" s="263">
        <f t="shared" ref="EV109" si="1192">BL109-EA109</f>
        <v>0</v>
      </c>
      <c r="EW109" s="462">
        <f t="shared" ref="EW109" si="1193">BM109-ED109</f>
        <v>0</v>
      </c>
      <c r="EX109" s="263">
        <f t="shared" ref="EX109" si="1194">BN109-EC109</f>
        <v>0</v>
      </c>
      <c r="EY109" s="472">
        <f t="shared" ref="EY109" si="1195">BV109-EF109</f>
        <v>4203630</v>
      </c>
      <c r="EZ109" s="263">
        <f t="shared" ref="EZ109" si="1196">BW109-EE109</f>
        <v>4708065.6000000006</v>
      </c>
      <c r="FA109" s="313">
        <v>42929</v>
      </c>
      <c r="FB109" s="183" t="s">
        <v>421</v>
      </c>
    </row>
    <row r="110" spans="1:158" s="183" customFormat="1" ht="18" hidden="1" customHeight="1" outlineLevel="1" x14ac:dyDescent="0.2">
      <c r="A110" s="188" t="s">
        <v>243</v>
      </c>
      <c r="B110" s="76" t="s">
        <v>21</v>
      </c>
      <c r="C110" s="77" t="s">
        <v>105</v>
      </c>
      <c r="D110" s="77" t="s">
        <v>87</v>
      </c>
      <c r="E110" s="76" t="s">
        <v>107</v>
      </c>
      <c r="F110" s="76"/>
      <c r="G110" s="76" t="s">
        <v>41</v>
      </c>
      <c r="H110" s="189">
        <v>0.3</v>
      </c>
      <c r="I110" s="76" t="s">
        <v>969</v>
      </c>
      <c r="J110" s="80" t="s">
        <v>45</v>
      </c>
      <c r="K110" s="81" t="s">
        <v>152</v>
      </c>
      <c r="L110" s="76" t="s">
        <v>46</v>
      </c>
      <c r="M110" s="10" t="s">
        <v>79</v>
      </c>
      <c r="N110" s="82"/>
      <c r="O110" s="82"/>
      <c r="P110" s="82"/>
      <c r="Q110" s="245"/>
      <c r="R110" s="260">
        <v>18</v>
      </c>
      <c r="S110" s="260">
        <v>54452.678571428565</v>
      </c>
      <c r="T110" s="260">
        <v>60987</v>
      </c>
      <c r="U110" s="260">
        <v>0</v>
      </c>
      <c r="V110" s="261">
        <v>0</v>
      </c>
      <c r="W110" s="261">
        <f t="shared" si="795"/>
        <v>0</v>
      </c>
      <c r="X110" s="399">
        <v>20</v>
      </c>
      <c r="Y110" s="399">
        <v>54452.678571428565</v>
      </c>
      <c r="Z110" s="399">
        <v>60987</v>
      </c>
      <c r="AA110" s="399">
        <v>0</v>
      </c>
      <c r="AB110" s="399">
        <v>0</v>
      </c>
      <c r="AC110" s="399">
        <f t="shared" si="79"/>
        <v>0</v>
      </c>
      <c r="AD110" s="260">
        <v>15</v>
      </c>
      <c r="AE110" s="260">
        <v>54452.678571428565</v>
      </c>
      <c r="AF110" s="260">
        <v>60987</v>
      </c>
      <c r="AG110" s="260">
        <v>0</v>
      </c>
      <c r="AH110" s="260">
        <v>0</v>
      </c>
      <c r="AI110" s="260">
        <f t="shared" si="116"/>
        <v>0</v>
      </c>
      <c r="AJ110" s="260">
        <v>20</v>
      </c>
      <c r="AK110" s="260">
        <v>54452.678571428565</v>
      </c>
      <c r="AL110" s="260">
        <v>60987</v>
      </c>
      <c r="AM110" s="260">
        <v>0</v>
      </c>
      <c r="AN110" s="260">
        <v>0</v>
      </c>
      <c r="AO110" s="396">
        <f t="shared" si="980"/>
        <v>0</v>
      </c>
      <c r="AP110" s="260">
        <v>15</v>
      </c>
      <c r="AQ110" s="260">
        <v>54452.678571428565</v>
      </c>
      <c r="AR110" s="260">
        <v>60987</v>
      </c>
      <c r="AS110" s="260">
        <v>0</v>
      </c>
      <c r="AT110" s="260">
        <f t="shared" si="175"/>
        <v>0</v>
      </c>
      <c r="AU110" s="260">
        <f t="shared" si="81"/>
        <v>0</v>
      </c>
      <c r="AV110" s="404"/>
      <c r="AW110" s="404"/>
      <c r="AX110" s="404"/>
      <c r="AY110" s="404">
        <v>0</v>
      </c>
      <c r="AZ110" s="404">
        <v>0</v>
      </c>
      <c r="BA110" s="404">
        <f t="shared" si="117"/>
        <v>0</v>
      </c>
      <c r="BB110" s="404"/>
      <c r="BC110" s="404"/>
      <c r="BD110" s="404"/>
      <c r="BE110" s="404">
        <v>0</v>
      </c>
      <c r="BF110" s="404">
        <v>0</v>
      </c>
      <c r="BG110" s="404">
        <f t="shared" si="83"/>
        <v>0</v>
      </c>
      <c r="BH110" s="404"/>
      <c r="BI110" s="404"/>
      <c r="BJ110" s="404"/>
      <c r="BK110" s="404">
        <v>0</v>
      </c>
      <c r="BL110" s="404">
        <v>0</v>
      </c>
      <c r="BM110" s="404">
        <f t="shared" si="84"/>
        <v>0</v>
      </c>
      <c r="BN110" s="404"/>
      <c r="BO110" s="404"/>
      <c r="BP110" s="404"/>
      <c r="BQ110" s="404">
        <v>0</v>
      </c>
      <c r="BR110" s="404">
        <v>0</v>
      </c>
      <c r="BS110" s="404">
        <f t="shared" si="85"/>
        <v>0</v>
      </c>
      <c r="BT110" s="260">
        <v>54452.678571428565</v>
      </c>
      <c r="BU110" s="260">
        <v>60987</v>
      </c>
      <c r="BV110" s="260">
        <v>0</v>
      </c>
      <c r="BW110" s="1435">
        <v>0</v>
      </c>
      <c r="BX110" s="190" t="s">
        <v>48</v>
      </c>
      <c r="BY110" s="64">
        <v>2013</v>
      </c>
      <c r="BZ110" s="325" t="s">
        <v>1103</v>
      </c>
      <c r="CA110" s="529">
        <f t="shared" si="86"/>
        <v>0</v>
      </c>
      <c r="CB110" s="154">
        <v>4791835.7142857136</v>
      </c>
      <c r="CC110" s="82">
        <v>5366856</v>
      </c>
      <c r="CD110" s="191"/>
      <c r="CE110" s="26">
        <f t="shared" si="87"/>
        <v>-4791835.7142857136</v>
      </c>
      <c r="CF110" s="27">
        <f t="shared" si="88"/>
        <v>-5366856</v>
      </c>
      <c r="CG110" s="738">
        <f t="shared" si="89"/>
        <v>-5366856</v>
      </c>
      <c r="CH110" s="164"/>
      <c r="CI110" s="165"/>
      <c r="CJ110" s="192" t="s">
        <v>41</v>
      </c>
      <c r="CK110" s="175" t="s">
        <v>373</v>
      </c>
      <c r="CL110" s="175" t="s">
        <v>2690</v>
      </c>
      <c r="CM110" s="178" t="s">
        <v>2702</v>
      </c>
      <c r="CN110" s="175" t="s">
        <v>374</v>
      </c>
      <c r="CO110" s="175" t="s">
        <v>87</v>
      </c>
      <c r="CP110" s="175" t="s">
        <v>107</v>
      </c>
      <c r="CQ110" s="175" t="s">
        <v>79</v>
      </c>
      <c r="CR110" s="463">
        <v>13</v>
      </c>
      <c r="CS110" s="463">
        <v>14</v>
      </c>
      <c r="CT110" s="463">
        <v>11</v>
      </c>
      <c r="CU110" s="463">
        <v>14</v>
      </c>
      <c r="CV110" s="463">
        <v>0</v>
      </c>
      <c r="CW110" s="463"/>
      <c r="CX110" s="463"/>
      <c r="CY110" s="463"/>
      <c r="CZ110" s="463">
        <f t="shared" si="505"/>
        <v>52</v>
      </c>
      <c r="DA110" s="463">
        <v>57680</v>
      </c>
      <c r="DB110" s="463">
        <f t="shared" ref="DB110:DB129" si="1197">CR110*DA110</f>
        <v>749840</v>
      </c>
      <c r="DC110" s="464">
        <f>CS110*DA110</f>
        <v>807520</v>
      </c>
      <c r="DD110" s="464">
        <f t="shared" si="167"/>
        <v>634480</v>
      </c>
      <c r="DE110" s="464">
        <f>CU110*DA110</f>
        <v>807520</v>
      </c>
      <c r="DF110" s="464">
        <f>CV110*DA110</f>
        <v>0</v>
      </c>
      <c r="DG110" s="464"/>
      <c r="DH110" s="464"/>
      <c r="DI110" s="464"/>
      <c r="DJ110" s="464"/>
      <c r="DK110" s="463">
        <f>CZ110*DA110</f>
        <v>2999360</v>
      </c>
      <c r="DL110" s="655"/>
      <c r="DM110" s="782">
        <f>DB110</f>
        <v>749840</v>
      </c>
      <c r="DN110" s="655">
        <f t="shared" ref="DN110:DN124" si="1198">DM110/1.12</f>
        <v>669499.99999999988</v>
      </c>
      <c r="DO110" s="820">
        <f>DC110</f>
        <v>807520</v>
      </c>
      <c r="DP110" s="655">
        <f t="shared" si="1052"/>
        <v>720999.99999999988</v>
      </c>
      <c r="DQ110" s="1050">
        <f t="shared" si="169"/>
        <v>634480</v>
      </c>
      <c r="DR110" s="655">
        <f t="shared" si="170"/>
        <v>566500</v>
      </c>
      <c r="DS110" s="782">
        <f t="shared" si="1053"/>
        <v>807520</v>
      </c>
      <c r="DT110" s="655">
        <f t="shared" si="1054"/>
        <v>720999.99999999988</v>
      </c>
      <c r="DU110" s="782">
        <f t="shared" si="1055"/>
        <v>0</v>
      </c>
      <c r="DV110" s="465">
        <f t="shared" si="1056"/>
        <v>0</v>
      </c>
      <c r="DW110" s="745"/>
      <c r="DX110" s="655"/>
      <c r="DY110" s="954"/>
      <c r="DZ110" s="655"/>
      <c r="EA110" s="782">
        <f t="shared" si="947"/>
        <v>0</v>
      </c>
      <c r="EB110" s="465">
        <f t="shared" si="94"/>
        <v>0</v>
      </c>
      <c r="EC110" s="745"/>
      <c r="ED110" s="463"/>
      <c r="EE110" s="944">
        <f>DK110</f>
        <v>2999360</v>
      </c>
      <c r="EF110" s="655">
        <f t="shared" ref="EF110:EF124" si="1199">EE110/1.12</f>
        <v>2677999.9999999995</v>
      </c>
      <c r="EG110" s="461">
        <f t="shared" si="1081"/>
        <v>-669499.99999999988</v>
      </c>
      <c r="EH110" s="257">
        <f t="shared" si="1082"/>
        <v>-749840</v>
      </c>
      <c r="EI110" s="460">
        <f t="shared" si="1083"/>
        <v>-720999.99999999988</v>
      </c>
      <c r="EJ110" s="538">
        <f t="shared" si="1084"/>
        <v>-807520</v>
      </c>
      <c r="EK110" s="677">
        <f t="shared" si="1085"/>
        <v>-566500</v>
      </c>
      <c r="EL110" s="257">
        <f t="shared" si="1086"/>
        <v>-634480</v>
      </c>
      <c r="EM110" s="649">
        <f t="shared" si="1087"/>
        <v>-720999.99999999988</v>
      </c>
      <c r="EN110" s="538">
        <f t="shared" si="1088"/>
        <v>-807520</v>
      </c>
      <c r="EO110" s="677">
        <f t="shared" si="1089"/>
        <v>0</v>
      </c>
      <c r="EP110" s="257">
        <f t="shared" si="1090"/>
        <v>0</v>
      </c>
      <c r="EQ110" s="649">
        <f t="shared" si="1091"/>
        <v>0</v>
      </c>
      <c r="ER110" s="538">
        <f t="shared" si="1092"/>
        <v>0</v>
      </c>
      <c r="ES110" s="677">
        <f t="shared" si="1093"/>
        <v>0</v>
      </c>
      <c r="ET110" s="538">
        <f t="shared" si="1094"/>
        <v>0</v>
      </c>
      <c r="EU110" s="462">
        <f t="shared" si="1095"/>
        <v>0</v>
      </c>
      <c r="EV110" s="263">
        <f t="shared" si="1096"/>
        <v>0</v>
      </c>
      <c r="EW110" s="462">
        <f t="shared" si="1097"/>
        <v>0</v>
      </c>
      <c r="EX110" s="263">
        <f t="shared" si="1098"/>
        <v>0</v>
      </c>
      <c r="EY110" s="472">
        <f t="shared" si="1099"/>
        <v>-2677999.9999999995</v>
      </c>
      <c r="EZ110" s="263">
        <f t="shared" si="1100"/>
        <v>-2999360</v>
      </c>
      <c r="FA110" s="313"/>
    </row>
    <row r="111" spans="1:158" s="183" customFormat="1" ht="18" hidden="1" customHeight="1" outlineLevel="1" x14ac:dyDescent="0.2">
      <c r="A111" s="188" t="s">
        <v>687</v>
      </c>
      <c r="B111" s="76" t="s">
        <v>21</v>
      </c>
      <c r="C111" s="77" t="s">
        <v>105</v>
      </c>
      <c r="D111" s="77" t="s">
        <v>87</v>
      </c>
      <c r="E111" s="76" t="s">
        <v>686</v>
      </c>
      <c r="F111" s="76" t="s">
        <v>107</v>
      </c>
      <c r="G111" s="76" t="s">
        <v>41</v>
      </c>
      <c r="H111" s="189">
        <v>0.3</v>
      </c>
      <c r="I111" s="76" t="s">
        <v>969</v>
      </c>
      <c r="J111" s="80" t="s">
        <v>496</v>
      </c>
      <c r="K111" s="81" t="s">
        <v>152</v>
      </c>
      <c r="L111" s="76" t="s">
        <v>46</v>
      </c>
      <c r="M111" s="10" t="s">
        <v>79</v>
      </c>
      <c r="N111" s="82"/>
      <c r="O111" s="82"/>
      <c r="P111" s="82"/>
      <c r="Q111" s="245"/>
      <c r="R111" s="260">
        <v>18</v>
      </c>
      <c r="S111" s="260">
        <v>54452.678571428565</v>
      </c>
      <c r="T111" s="260">
        <v>60987</v>
      </c>
      <c r="U111" s="260">
        <v>0</v>
      </c>
      <c r="V111" s="261">
        <v>0</v>
      </c>
      <c r="W111" s="261">
        <f t="shared" si="795"/>
        <v>0</v>
      </c>
      <c r="X111" s="399">
        <v>20</v>
      </c>
      <c r="Y111" s="399">
        <v>54452.678571428565</v>
      </c>
      <c r="Z111" s="399">
        <v>60987</v>
      </c>
      <c r="AA111" s="399">
        <v>0</v>
      </c>
      <c r="AB111" s="399">
        <v>0</v>
      </c>
      <c r="AC111" s="399">
        <f t="shared" si="79"/>
        <v>0</v>
      </c>
      <c r="AD111" s="260">
        <v>15</v>
      </c>
      <c r="AE111" s="260">
        <v>54452.678571428565</v>
      </c>
      <c r="AF111" s="260">
        <v>60987</v>
      </c>
      <c r="AG111" s="260">
        <v>0</v>
      </c>
      <c r="AH111" s="260">
        <v>0</v>
      </c>
      <c r="AI111" s="260">
        <f t="shared" si="116"/>
        <v>0</v>
      </c>
      <c r="AJ111" s="260">
        <v>20</v>
      </c>
      <c r="AK111" s="260">
        <v>54452.678571428565</v>
      </c>
      <c r="AL111" s="260">
        <v>60987</v>
      </c>
      <c r="AM111" s="260">
        <v>0</v>
      </c>
      <c r="AN111" s="260">
        <v>0</v>
      </c>
      <c r="AO111" s="396">
        <f t="shared" si="980"/>
        <v>0</v>
      </c>
      <c r="AP111" s="260">
        <v>15</v>
      </c>
      <c r="AQ111" s="260">
        <v>54452.678571428565</v>
      </c>
      <c r="AR111" s="260">
        <v>60987</v>
      </c>
      <c r="AS111" s="260">
        <v>0</v>
      </c>
      <c r="AT111" s="260">
        <f t="shared" si="175"/>
        <v>0</v>
      </c>
      <c r="AU111" s="260">
        <f t="shared" si="81"/>
        <v>0</v>
      </c>
      <c r="AV111" s="404"/>
      <c r="AW111" s="404"/>
      <c r="AX111" s="404"/>
      <c r="AY111" s="404">
        <v>0</v>
      </c>
      <c r="AZ111" s="404">
        <v>0</v>
      </c>
      <c r="BA111" s="404">
        <f t="shared" si="117"/>
        <v>0</v>
      </c>
      <c r="BB111" s="404"/>
      <c r="BC111" s="404"/>
      <c r="BD111" s="404"/>
      <c r="BE111" s="404">
        <v>0</v>
      </c>
      <c r="BF111" s="404">
        <v>0</v>
      </c>
      <c r="BG111" s="404">
        <f t="shared" si="83"/>
        <v>0</v>
      </c>
      <c r="BH111" s="404"/>
      <c r="BI111" s="404"/>
      <c r="BJ111" s="404"/>
      <c r="BK111" s="404">
        <v>0</v>
      </c>
      <c r="BL111" s="404">
        <v>0</v>
      </c>
      <c r="BM111" s="404">
        <f t="shared" si="84"/>
        <v>0</v>
      </c>
      <c r="BN111" s="404"/>
      <c r="BO111" s="404"/>
      <c r="BP111" s="404"/>
      <c r="BQ111" s="404">
        <v>0</v>
      </c>
      <c r="BR111" s="404">
        <v>0</v>
      </c>
      <c r="BS111" s="404">
        <f t="shared" si="85"/>
        <v>0</v>
      </c>
      <c r="BT111" s="260">
        <v>54452.678571428565</v>
      </c>
      <c r="BU111" s="260">
        <v>60987</v>
      </c>
      <c r="BV111" s="260">
        <v>0</v>
      </c>
      <c r="BW111" s="1435">
        <v>0</v>
      </c>
      <c r="BX111" s="190" t="s">
        <v>48</v>
      </c>
      <c r="BY111" s="64">
        <v>2013</v>
      </c>
      <c r="BZ111" s="325" t="s">
        <v>1107</v>
      </c>
      <c r="CA111" s="529">
        <f t="shared" si="86"/>
        <v>0</v>
      </c>
      <c r="CB111" s="154"/>
      <c r="CC111" s="82"/>
      <c r="CD111" s="191"/>
      <c r="CE111" s="26">
        <f t="shared" si="87"/>
        <v>0</v>
      </c>
      <c r="CF111" s="27">
        <f t="shared" si="88"/>
        <v>0</v>
      </c>
      <c r="CG111" s="738">
        <f t="shared" si="89"/>
        <v>0</v>
      </c>
      <c r="CH111" s="164" t="s">
        <v>805</v>
      </c>
      <c r="CI111" s="165"/>
      <c r="CJ111" s="192" t="s">
        <v>41</v>
      </c>
      <c r="CK111" s="175" t="s">
        <v>373</v>
      </c>
      <c r="CL111" s="175" t="s">
        <v>2659</v>
      </c>
      <c r="CM111" s="178" t="s">
        <v>2235</v>
      </c>
      <c r="CN111" s="175" t="s">
        <v>375</v>
      </c>
      <c r="CO111" s="175" t="s">
        <v>87</v>
      </c>
      <c r="CP111" s="175" t="s">
        <v>107</v>
      </c>
      <c r="CQ111" s="175" t="s">
        <v>79</v>
      </c>
      <c r="CR111" s="463">
        <v>5</v>
      </c>
      <c r="CS111" s="463">
        <v>6</v>
      </c>
      <c r="CT111" s="463">
        <v>4</v>
      </c>
      <c r="CU111" s="463">
        <v>6</v>
      </c>
      <c r="CV111" s="463">
        <v>4</v>
      </c>
      <c r="CW111" s="463"/>
      <c r="CX111" s="463"/>
      <c r="CY111" s="463"/>
      <c r="CZ111" s="463">
        <f t="shared" si="505"/>
        <v>25</v>
      </c>
      <c r="DA111" s="463">
        <v>59767.265599999999</v>
      </c>
      <c r="DB111" s="463">
        <f t="shared" si="1197"/>
        <v>298836.32799999998</v>
      </c>
      <c r="DC111" s="464">
        <f>CS111*DA111</f>
        <v>358603.59360000002</v>
      </c>
      <c r="DD111" s="464">
        <f t="shared" si="167"/>
        <v>239069.0624</v>
      </c>
      <c r="DE111" s="464">
        <f>CU111*DA111</f>
        <v>358603.59360000002</v>
      </c>
      <c r="DF111" s="464">
        <f>CV111*DA111</f>
        <v>239069.0624</v>
      </c>
      <c r="DG111" s="464"/>
      <c r="DH111" s="464"/>
      <c r="DI111" s="464"/>
      <c r="DJ111" s="464"/>
      <c r="DK111" s="463">
        <f>CZ111*DA111</f>
        <v>1494181.64</v>
      </c>
      <c r="DL111" s="655"/>
      <c r="DM111" s="782">
        <f>DB111</f>
        <v>298836.32799999998</v>
      </c>
      <c r="DN111" s="655">
        <f t="shared" si="1198"/>
        <v>266818.14999999997</v>
      </c>
      <c r="DO111" s="820">
        <f>DC111</f>
        <v>358603.59360000002</v>
      </c>
      <c r="DP111" s="655">
        <f t="shared" si="1052"/>
        <v>320181.77999999997</v>
      </c>
      <c r="DQ111" s="1050">
        <f t="shared" si="169"/>
        <v>239069.0624</v>
      </c>
      <c r="DR111" s="655">
        <f t="shared" si="170"/>
        <v>213454.52</v>
      </c>
      <c r="DS111" s="782">
        <f t="shared" si="1053"/>
        <v>358603.59360000002</v>
      </c>
      <c r="DT111" s="655">
        <f t="shared" si="1054"/>
        <v>320181.77999999997</v>
      </c>
      <c r="DU111" s="782">
        <f t="shared" si="1055"/>
        <v>239069.0624</v>
      </c>
      <c r="DV111" s="465">
        <f t="shared" si="1056"/>
        <v>213454.52</v>
      </c>
      <c r="DW111" s="745"/>
      <c r="DX111" s="655"/>
      <c r="DY111" s="954"/>
      <c r="DZ111" s="655"/>
      <c r="EA111" s="782">
        <f t="shared" si="947"/>
        <v>0</v>
      </c>
      <c r="EB111" s="465">
        <f t="shared" si="94"/>
        <v>0</v>
      </c>
      <c r="EC111" s="745"/>
      <c r="ED111" s="463"/>
      <c r="EE111" s="944">
        <f>DK111</f>
        <v>1494181.64</v>
      </c>
      <c r="EF111" s="655">
        <f t="shared" si="1199"/>
        <v>1334090.7499999998</v>
      </c>
      <c r="EG111" s="461">
        <f t="shared" si="1081"/>
        <v>-266818.14999999997</v>
      </c>
      <c r="EH111" s="257">
        <f t="shared" si="1082"/>
        <v>-298836.32799999998</v>
      </c>
      <c r="EI111" s="460">
        <f t="shared" si="1083"/>
        <v>-320181.77999999997</v>
      </c>
      <c r="EJ111" s="538">
        <f t="shared" si="1084"/>
        <v>-358603.59360000002</v>
      </c>
      <c r="EK111" s="677">
        <f t="shared" si="1085"/>
        <v>-213454.52</v>
      </c>
      <c r="EL111" s="257">
        <f t="shared" si="1086"/>
        <v>-239069.0624</v>
      </c>
      <c r="EM111" s="649">
        <f t="shared" si="1087"/>
        <v>-320181.77999999997</v>
      </c>
      <c r="EN111" s="538">
        <f t="shared" si="1088"/>
        <v>-358603.59360000002</v>
      </c>
      <c r="EO111" s="677">
        <f t="shared" si="1089"/>
        <v>-213454.52</v>
      </c>
      <c r="EP111" s="257">
        <f t="shared" si="1090"/>
        <v>-239069.0624</v>
      </c>
      <c r="EQ111" s="649">
        <f t="shared" si="1091"/>
        <v>0</v>
      </c>
      <c r="ER111" s="538">
        <f t="shared" si="1092"/>
        <v>0</v>
      </c>
      <c r="ES111" s="677">
        <f t="shared" si="1093"/>
        <v>0</v>
      </c>
      <c r="ET111" s="538">
        <f t="shared" si="1094"/>
        <v>0</v>
      </c>
      <c r="EU111" s="462">
        <f t="shared" si="1095"/>
        <v>0</v>
      </c>
      <c r="EV111" s="263">
        <f t="shared" si="1096"/>
        <v>0</v>
      </c>
      <c r="EW111" s="462">
        <f t="shared" si="1097"/>
        <v>0</v>
      </c>
      <c r="EX111" s="263">
        <f t="shared" si="1098"/>
        <v>0</v>
      </c>
      <c r="EY111" s="472">
        <f t="shared" si="1099"/>
        <v>-1334090.7499999998</v>
      </c>
      <c r="EZ111" s="263">
        <f t="shared" si="1100"/>
        <v>-1494181.64</v>
      </c>
      <c r="FA111" s="313"/>
    </row>
    <row r="112" spans="1:158" s="183" customFormat="1" ht="18" hidden="1" customHeight="1" outlineLevel="1" x14ac:dyDescent="0.2">
      <c r="A112" s="188" t="s">
        <v>906</v>
      </c>
      <c r="B112" s="76" t="s">
        <v>21</v>
      </c>
      <c r="C112" s="77" t="s">
        <v>105</v>
      </c>
      <c r="D112" s="77" t="s">
        <v>87</v>
      </c>
      <c r="E112" s="76" t="s">
        <v>686</v>
      </c>
      <c r="F112" s="76" t="s">
        <v>107</v>
      </c>
      <c r="G112" s="76" t="s">
        <v>41</v>
      </c>
      <c r="H112" s="189">
        <v>0.3</v>
      </c>
      <c r="I112" s="76" t="s">
        <v>969</v>
      </c>
      <c r="J112" s="80" t="s">
        <v>496</v>
      </c>
      <c r="K112" s="81" t="s">
        <v>152</v>
      </c>
      <c r="L112" s="76" t="s">
        <v>46</v>
      </c>
      <c r="M112" s="10" t="s">
        <v>79</v>
      </c>
      <c r="N112" s="82"/>
      <c r="O112" s="82"/>
      <c r="P112" s="82"/>
      <c r="Q112" s="245"/>
      <c r="R112" s="260">
        <v>18</v>
      </c>
      <c r="S112" s="260">
        <v>53363.63</v>
      </c>
      <c r="T112" s="260">
        <v>59767.265599999999</v>
      </c>
      <c r="U112" s="260">
        <v>0</v>
      </c>
      <c r="V112" s="261">
        <v>0</v>
      </c>
      <c r="W112" s="261">
        <f t="shared" si="795"/>
        <v>0</v>
      </c>
      <c r="X112" s="399">
        <v>20</v>
      </c>
      <c r="Y112" s="399">
        <v>53363.63</v>
      </c>
      <c r="Z112" s="399">
        <v>59767.265599999999</v>
      </c>
      <c r="AA112" s="399">
        <v>0</v>
      </c>
      <c r="AB112" s="399">
        <v>0</v>
      </c>
      <c r="AC112" s="399">
        <f t="shared" si="79"/>
        <v>0</v>
      </c>
      <c r="AD112" s="260">
        <v>15</v>
      </c>
      <c r="AE112" s="260">
        <v>53363.63</v>
      </c>
      <c r="AF112" s="260">
        <v>59767.265599999999</v>
      </c>
      <c r="AG112" s="260">
        <v>0</v>
      </c>
      <c r="AH112" s="260">
        <v>0</v>
      </c>
      <c r="AI112" s="260">
        <f t="shared" si="116"/>
        <v>0</v>
      </c>
      <c r="AJ112" s="260">
        <v>20</v>
      </c>
      <c r="AK112" s="260">
        <v>53363.63</v>
      </c>
      <c r="AL112" s="260">
        <v>59767.265599999999</v>
      </c>
      <c r="AM112" s="1218">
        <v>0</v>
      </c>
      <c r="AN112" s="260">
        <v>0</v>
      </c>
      <c r="AO112" s="396">
        <f t="shared" si="980"/>
        <v>0</v>
      </c>
      <c r="AP112" s="260">
        <v>15</v>
      </c>
      <c r="AQ112" s="260">
        <v>53363.63</v>
      </c>
      <c r="AR112" s="260">
        <v>59767.265599999999</v>
      </c>
      <c r="AS112" s="260">
        <v>0</v>
      </c>
      <c r="AT112" s="260">
        <f t="shared" si="175"/>
        <v>0</v>
      </c>
      <c r="AU112" s="260">
        <f t="shared" si="81"/>
        <v>0</v>
      </c>
      <c r="AV112" s="404"/>
      <c r="AW112" s="404"/>
      <c r="AX112" s="404"/>
      <c r="AY112" s="404">
        <v>0</v>
      </c>
      <c r="AZ112" s="404">
        <v>0</v>
      </c>
      <c r="BA112" s="404">
        <f t="shared" si="117"/>
        <v>0</v>
      </c>
      <c r="BB112" s="404"/>
      <c r="BC112" s="404"/>
      <c r="BD112" s="404"/>
      <c r="BE112" s="404">
        <v>0</v>
      </c>
      <c r="BF112" s="404">
        <v>0</v>
      </c>
      <c r="BG112" s="404">
        <f t="shared" si="83"/>
        <v>0</v>
      </c>
      <c r="BH112" s="404"/>
      <c r="BI112" s="404"/>
      <c r="BJ112" s="404"/>
      <c r="BK112" s="404">
        <v>0</v>
      </c>
      <c r="BL112" s="404">
        <v>0</v>
      </c>
      <c r="BM112" s="404">
        <f t="shared" si="84"/>
        <v>0</v>
      </c>
      <c r="BN112" s="404"/>
      <c r="BO112" s="404"/>
      <c r="BP112" s="404"/>
      <c r="BQ112" s="404">
        <v>0</v>
      </c>
      <c r="BR112" s="404">
        <v>0</v>
      </c>
      <c r="BS112" s="404">
        <f t="shared" si="85"/>
        <v>0</v>
      </c>
      <c r="BT112" s="260">
        <v>53363.63</v>
      </c>
      <c r="BU112" s="260">
        <v>59767.265599999999</v>
      </c>
      <c r="BV112" s="256">
        <v>0</v>
      </c>
      <c r="BW112" s="1435">
        <f t="shared" ref="BW112" si="1200">BV112*1.12</f>
        <v>0</v>
      </c>
      <c r="BX112" s="190" t="s">
        <v>48</v>
      </c>
      <c r="BY112" s="64">
        <v>2013</v>
      </c>
      <c r="BZ112" s="325" t="s">
        <v>1100</v>
      </c>
      <c r="CA112" s="529">
        <f t="shared" si="86"/>
        <v>0</v>
      </c>
      <c r="CB112" s="154"/>
      <c r="CC112" s="82"/>
      <c r="CD112" s="191"/>
      <c r="CE112" s="26">
        <f t="shared" si="87"/>
        <v>0</v>
      </c>
      <c r="CF112" s="27">
        <f t="shared" si="88"/>
        <v>0</v>
      </c>
      <c r="CG112" s="738">
        <f t="shared" si="89"/>
        <v>0</v>
      </c>
      <c r="CH112" s="164" t="s">
        <v>955</v>
      </c>
      <c r="CI112" s="165"/>
      <c r="CJ112" s="192"/>
      <c r="CK112" s="175"/>
      <c r="CL112" s="175"/>
      <c r="CM112" s="178"/>
      <c r="CN112" s="175"/>
      <c r="CO112" s="175"/>
      <c r="CP112" s="175"/>
      <c r="CQ112" s="175"/>
      <c r="CR112" s="463"/>
      <c r="CS112" s="463"/>
      <c r="CT112" s="463"/>
      <c r="CU112" s="463"/>
      <c r="CV112" s="463"/>
      <c r="CW112" s="463"/>
      <c r="CX112" s="463"/>
      <c r="CY112" s="463"/>
      <c r="CZ112" s="463"/>
      <c r="DA112" s="463"/>
      <c r="DB112" s="463"/>
      <c r="DC112" s="463"/>
      <c r="DD112" s="464"/>
      <c r="DE112" s="464"/>
      <c r="DF112" s="464"/>
      <c r="DG112" s="464"/>
      <c r="DH112" s="464"/>
      <c r="DI112" s="464"/>
      <c r="DJ112" s="464"/>
      <c r="DK112" s="463"/>
      <c r="DL112" s="655"/>
      <c r="DM112" s="782"/>
      <c r="DN112" s="655"/>
      <c r="DO112" s="821"/>
      <c r="DP112" s="655"/>
      <c r="DQ112" s="1050"/>
      <c r="DR112" s="655"/>
      <c r="DS112" s="782">
        <f t="shared" ref="DS112" si="1201">DE112</f>
        <v>0</v>
      </c>
      <c r="DT112" s="655">
        <f t="shared" ref="DT112" si="1202">DE112/1.12</f>
        <v>0</v>
      </c>
      <c r="DU112" s="782">
        <f t="shared" ref="DU112" si="1203">DF112</f>
        <v>0</v>
      </c>
      <c r="DV112" s="465">
        <f t="shared" ref="DV112" si="1204">DU112/1.12</f>
        <v>0</v>
      </c>
      <c r="DW112" s="745"/>
      <c r="DX112" s="655"/>
      <c r="DY112" s="954"/>
      <c r="DZ112" s="655"/>
      <c r="EA112" s="782">
        <f t="shared" si="947"/>
        <v>0</v>
      </c>
      <c r="EB112" s="465">
        <f t="shared" si="94"/>
        <v>0</v>
      </c>
      <c r="EC112" s="745"/>
      <c r="ED112" s="463"/>
      <c r="EE112" s="944"/>
      <c r="EF112" s="655"/>
      <c r="EG112" s="461">
        <f t="shared" si="1081"/>
        <v>0</v>
      </c>
      <c r="EH112" s="257">
        <f t="shared" si="1082"/>
        <v>0</v>
      </c>
      <c r="EI112" s="460">
        <f t="shared" si="1083"/>
        <v>0</v>
      </c>
      <c r="EJ112" s="538">
        <f t="shared" si="1084"/>
        <v>0</v>
      </c>
      <c r="EK112" s="677">
        <f t="shared" si="1085"/>
        <v>0</v>
      </c>
      <c r="EL112" s="257">
        <f t="shared" si="1086"/>
        <v>0</v>
      </c>
      <c r="EM112" s="649">
        <f t="shared" si="1087"/>
        <v>0</v>
      </c>
      <c r="EN112" s="538">
        <f t="shared" si="1088"/>
        <v>0</v>
      </c>
      <c r="EO112" s="677">
        <f t="shared" si="1089"/>
        <v>0</v>
      </c>
      <c r="EP112" s="257">
        <f t="shared" si="1090"/>
        <v>0</v>
      </c>
      <c r="EQ112" s="649">
        <f t="shared" si="1091"/>
        <v>0</v>
      </c>
      <c r="ER112" s="538">
        <f t="shared" si="1092"/>
        <v>0</v>
      </c>
      <c r="ES112" s="677">
        <f t="shared" si="1093"/>
        <v>0</v>
      </c>
      <c r="ET112" s="538">
        <f t="shared" si="1094"/>
        <v>0</v>
      </c>
      <c r="EU112" s="462">
        <f t="shared" si="1095"/>
        <v>0</v>
      </c>
      <c r="EV112" s="263">
        <f t="shared" si="1096"/>
        <v>0</v>
      </c>
      <c r="EW112" s="462">
        <f t="shared" si="1097"/>
        <v>0</v>
      </c>
      <c r="EX112" s="263">
        <f t="shared" si="1098"/>
        <v>0</v>
      </c>
      <c r="EY112" s="472">
        <f t="shared" si="1099"/>
        <v>0</v>
      </c>
      <c r="EZ112" s="263">
        <f t="shared" si="1100"/>
        <v>0</v>
      </c>
      <c r="FA112" s="313">
        <v>41603</v>
      </c>
      <c r="FB112" s="183" t="s">
        <v>421</v>
      </c>
    </row>
    <row r="113" spans="1:158" s="183" customFormat="1" ht="18" hidden="1" customHeight="1" outlineLevel="1" x14ac:dyDescent="0.2">
      <c r="A113" s="188" t="s">
        <v>2719</v>
      </c>
      <c r="B113" s="76" t="s">
        <v>21</v>
      </c>
      <c r="C113" s="77" t="s">
        <v>105</v>
      </c>
      <c r="D113" s="77" t="s">
        <v>87</v>
      </c>
      <c r="E113" s="76" t="s">
        <v>686</v>
      </c>
      <c r="F113" s="76" t="s">
        <v>107</v>
      </c>
      <c r="G113" s="76" t="s">
        <v>41</v>
      </c>
      <c r="H113" s="189">
        <v>0.3</v>
      </c>
      <c r="I113" s="76" t="s">
        <v>969</v>
      </c>
      <c r="J113" s="80" t="s">
        <v>496</v>
      </c>
      <c r="K113" s="81" t="s">
        <v>152</v>
      </c>
      <c r="L113" s="76" t="s">
        <v>46</v>
      </c>
      <c r="M113" s="10" t="s">
        <v>79</v>
      </c>
      <c r="N113" s="82"/>
      <c r="O113" s="82"/>
      <c r="P113" s="82"/>
      <c r="Q113" s="245"/>
      <c r="R113" s="260">
        <v>18</v>
      </c>
      <c r="S113" s="260">
        <v>53363.63</v>
      </c>
      <c r="T113" s="260">
        <v>59767.265599999999</v>
      </c>
      <c r="U113" s="260">
        <f t="shared" ref="U113" si="1205">R113*S113</f>
        <v>960545.34</v>
      </c>
      <c r="V113" s="261">
        <f t="shared" ref="V113" si="1206">R113*T113</f>
        <v>1075810.7808000001</v>
      </c>
      <c r="W113" s="261">
        <f t="shared" ref="W113" si="1207">V113*H113</f>
        <v>322743.23424000002</v>
      </c>
      <c r="X113" s="399">
        <v>20</v>
      </c>
      <c r="Y113" s="399">
        <v>53363.63</v>
      </c>
      <c r="Z113" s="399">
        <v>59767.265599999999</v>
      </c>
      <c r="AA113" s="399">
        <f t="shared" ref="AA113" si="1208">X113*Y113</f>
        <v>1067272.5999999999</v>
      </c>
      <c r="AB113" s="399">
        <f t="shared" ref="AB113" si="1209">X113*Z113</f>
        <v>1195345.3119999999</v>
      </c>
      <c r="AC113" s="399">
        <f t="shared" ref="AC113" si="1210">AB113*H113</f>
        <v>358603.59359999996</v>
      </c>
      <c r="AD113" s="260">
        <v>15</v>
      </c>
      <c r="AE113" s="260">
        <v>53363.63</v>
      </c>
      <c r="AF113" s="260">
        <v>59767.265599999999</v>
      </c>
      <c r="AG113" s="260">
        <f>AD113*AE113</f>
        <v>800454.45</v>
      </c>
      <c r="AH113" s="260">
        <f>AD113*AF113</f>
        <v>896508.98399999994</v>
      </c>
      <c r="AI113" s="260">
        <f t="shared" ref="AI113" si="1211">AH113*H113</f>
        <v>268952.69519999996</v>
      </c>
      <c r="AJ113" s="260">
        <v>20</v>
      </c>
      <c r="AK113" s="260">
        <v>53363.63</v>
      </c>
      <c r="AL113" s="260">
        <v>59767.265599999999</v>
      </c>
      <c r="AM113" s="1218">
        <f t="shared" ref="AM113" si="1212">AJ113*AK113</f>
        <v>1067272.5999999999</v>
      </c>
      <c r="AN113" s="260">
        <f t="shared" ref="AN113" si="1213">AJ113*AL113</f>
        <v>1195345.3119999999</v>
      </c>
      <c r="AO113" s="396">
        <f t="shared" ref="AO113" si="1214">AN113*H113</f>
        <v>358603.59359999996</v>
      </c>
      <c r="AP113" s="260">
        <v>4</v>
      </c>
      <c r="AQ113" s="260">
        <v>53363.63</v>
      </c>
      <c r="AR113" s="260">
        <v>59767.265599999999</v>
      </c>
      <c r="AS113" s="260">
        <f t="shared" ref="AS113" si="1215">AP113*AQ113</f>
        <v>213454.52</v>
      </c>
      <c r="AT113" s="260">
        <f t="shared" ref="AT113" si="1216">AS113*1.12</f>
        <v>239069.06240000002</v>
      </c>
      <c r="AU113" s="260">
        <f t="shared" ref="AU113" si="1217">AT113*H113</f>
        <v>71720.718720000004</v>
      </c>
      <c r="AV113" s="404"/>
      <c r="AW113" s="404"/>
      <c r="AX113" s="404"/>
      <c r="AY113" s="404">
        <v>0</v>
      </c>
      <c r="AZ113" s="404">
        <v>0</v>
      </c>
      <c r="BA113" s="404">
        <f t="shared" ref="BA113" si="1218">AZ113*H113</f>
        <v>0</v>
      </c>
      <c r="BB113" s="404"/>
      <c r="BC113" s="404"/>
      <c r="BD113" s="404"/>
      <c r="BE113" s="404">
        <v>0</v>
      </c>
      <c r="BF113" s="404">
        <v>0</v>
      </c>
      <c r="BG113" s="404">
        <f t="shared" ref="BG113" si="1219">BF113*H113</f>
        <v>0</v>
      </c>
      <c r="BH113" s="404"/>
      <c r="BI113" s="404"/>
      <c r="BJ113" s="404"/>
      <c r="BK113" s="404">
        <v>0</v>
      </c>
      <c r="BL113" s="404">
        <v>0</v>
      </c>
      <c r="BM113" s="404">
        <f t="shared" ref="BM113" si="1220">BL113*N113</f>
        <v>0</v>
      </c>
      <c r="BN113" s="404"/>
      <c r="BO113" s="404"/>
      <c r="BP113" s="404"/>
      <c r="BQ113" s="404">
        <v>0</v>
      </c>
      <c r="BR113" s="404">
        <v>0</v>
      </c>
      <c r="BS113" s="404">
        <f t="shared" ref="BS113" si="1221">BR113*T113</f>
        <v>0</v>
      </c>
      <c r="BT113" s="260">
        <v>53363.63</v>
      </c>
      <c r="BU113" s="260">
        <v>59767.265599999999</v>
      </c>
      <c r="BV113" s="256">
        <f>SUM(N113+O113+P113+Q113+R113+X113+AD113+AJ113+AP113+AV113+BB113+BH113)*BT113</f>
        <v>4108999.51</v>
      </c>
      <c r="BW113" s="260">
        <f t="shared" ref="BW113" si="1222">BV113*1.12</f>
        <v>4602079.4512</v>
      </c>
      <c r="BX113" s="190"/>
      <c r="BY113" s="64" t="s">
        <v>2653</v>
      </c>
      <c r="CA113" s="529">
        <f t="shared" ref="CA113" si="1223">BW113*H113</f>
        <v>1380623.8353599999</v>
      </c>
      <c r="CB113" s="154"/>
      <c r="CC113" s="82"/>
      <c r="CD113" s="191"/>
      <c r="CE113" s="26">
        <f t="shared" ref="CE113" si="1224">BV113-CB113</f>
        <v>4108999.51</v>
      </c>
      <c r="CF113" s="27">
        <f t="shared" ref="CF113" si="1225">BW113-CC113</f>
        <v>4602079.4512</v>
      </c>
      <c r="CG113" s="738">
        <f t="shared" ref="CG113" si="1226">CA113-CC113</f>
        <v>1380623.8353599999</v>
      </c>
      <c r="CH113" s="164" t="s">
        <v>955</v>
      </c>
      <c r="CI113" s="165"/>
      <c r="CJ113" s="192"/>
      <c r="CK113" s="175"/>
      <c r="CL113" s="175"/>
      <c r="CM113" s="178"/>
      <c r="CN113" s="175"/>
      <c r="CO113" s="175"/>
      <c r="CP113" s="175"/>
      <c r="CQ113" s="175"/>
      <c r="CR113" s="463"/>
      <c r="CS113" s="463"/>
      <c r="CT113" s="463"/>
      <c r="CU113" s="463"/>
      <c r="CV113" s="463"/>
      <c r="CW113" s="463"/>
      <c r="CX113" s="463"/>
      <c r="CY113" s="463"/>
      <c r="CZ113" s="463"/>
      <c r="DA113" s="463"/>
      <c r="DB113" s="463"/>
      <c r="DC113" s="463"/>
      <c r="DD113" s="464"/>
      <c r="DE113" s="464"/>
      <c r="DF113" s="464"/>
      <c r="DG113" s="464"/>
      <c r="DH113" s="464"/>
      <c r="DI113" s="464"/>
      <c r="DJ113" s="464"/>
      <c r="DK113" s="463"/>
      <c r="DL113" s="655"/>
      <c r="DM113" s="782"/>
      <c r="DN113" s="655"/>
      <c r="DO113" s="821"/>
      <c r="DP113" s="655"/>
      <c r="DQ113" s="1050"/>
      <c r="DR113" s="655"/>
      <c r="DS113" s="782">
        <f t="shared" ref="DS113" si="1227">DE113</f>
        <v>0</v>
      </c>
      <c r="DT113" s="655">
        <f t="shared" ref="DT113" si="1228">DE113/1.12</f>
        <v>0</v>
      </c>
      <c r="DU113" s="782">
        <f t="shared" ref="DU113" si="1229">DF113</f>
        <v>0</v>
      </c>
      <c r="DV113" s="465">
        <f t="shared" ref="DV113" si="1230">DU113/1.12</f>
        <v>0</v>
      </c>
      <c r="DW113" s="745"/>
      <c r="DX113" s="655"/>
      <c r="DY113" s="954"/>
      <c r="DZ113" s="655"/>
      <c r="EA113" s="782">
        <f t="shared" ref="EA113" si="1231">DI113</f>
        <v>0</v>
      </c>
      <c r="EB113" s="465">
        <f t="shared" ref="EB113" si="1232">EA113/1.12</f>
        <v>0</v>
      </c>
      <c r="EC113" s="745"/>
      <c r="ED113" s="463"/>
      <c r="EE113" s="944"/>
      <c r="EF113" s="655"/>
      <c r="EG113" s="461">
        <f t="shared" ref="EG113" si="1233">U113-DN113</f>
        <v>960545.34</v>
      </c>
      <c r="EH113" s="257">
        <f t="shared" ref="EH113" si="1234">V113-DM113</f>
        <v>1075810.7808000001</v>
      </c>
      <c r="EI113" s="460">
        <f t="shared" ref="EI113" si="1235">AA113-DP113</f>
        <v>1067272.5999999999</v>
      </c>
      <c r="EJ113" s="538">
        <f t="shared" ref="EJ113" si="1236">AB113-DO113</f>
        <v>1195345.3119999999</v>
      </c>
      <c r="EK113" s="677">
        <f t="shared" ref="EK113" si="1237">AG113-DR113</f>
        <v>800454.45</v>
      </c>
      <c r="EL113" s="257">
        <f t="shared" ref="EL113" si="1238">AH113-DQ113</f>
        <v>896508.98399999994</v>
      </c>
      <c r="EM113" s="649">
        <f t="shared" ref="EM113" si="1239">AM113-DT113</f>
        <v>1067272.5999999999</v>
      </c>
      <c r="EN113" s="538">
        <f t="shared" ref="EN113" si="1240">AN113-DS113</f>
        <v>1195345.3119999999</v>
      </c>
      <c r="EO113" s="677">
        <f t="shared" ref="EO113" si="1241">AS113-DV113</f>
        <v>213454.52</v>
      </c>
      <c r="EP113" s="257">
        <f t="shared" ref="EP113" si="1242">AT113-DU113</f>
        <v>239069.06240000002</v>
      </c>
      <c r="EQ113" s="649">
        <f t="shared" ref="EQ113" si="1243">AY113-DX113</f>
        <v>0</v>
      </c>
      <c r="ER113" s="538">
        <f t="shared" ref="ER113" si="1244">AZ113-DW113</f>
        <v>0</v>
      </c>
      <c r="ES113" s="677">
        <f t="shared" ref="ES113" si="1245">BE113-DZ113</f>
        <v>0</v>
      </c>
      <c r="ET113" s="538">
        <f t="shared" ref="ET113" si="1246">BF113-DY113</f>
        <v>0</v>
      </c>
      <c r="EU113" s="462">
        <f t="shared" ref="EU113" si="1247">BK113-EB113</f>
        <v>0</v>
      </c>
      <c r="EV113" s="263">
        <f t="shared" ref="EV113" si="1248">BL113-EA113</f>
        <v>0</v>
      </c>
      <c r="EW113" s="462">
        <f t="shared" ref="EW113" si="1249">BM113-ED113</f>
        <v>0</v>
      </c>
      <c r="EX113" s="263">
        <f t="shared" ref="EX113" si="1250">BN113-EC113</f>
        <v>0</v>
      </c>
      <c r="EY113" s="472">
        <f t="shared" ref="EY113" si="1251">BV113-EF113</f>
        <v>4108999.51</v>
      </c>
      <c r="EZ113" s="263">
        <f t="shared" ref="EZ113" si="1252">BW113-EE113</f>
        <v>4602079.4512</v>
      </c>
      <c r="FA113" s="313">
        <v>42807</v>
      </c>
      <c r="FB113" s="183" t="s">
        <v>421</v>
      </c>
    </row>
    <row r="114" spans="1:158" s="183" customFormat="1" ht="18" hidden="1" customHeight="1" outlineLevel="1" x14ac:dyDescent="0.2">
      <c r="A114" s="188" t="s">
        <v>244</v>
      </c>
      <c r="B114" s="76" t="s">
        <v>21</v>
      </c>
      <c r="C114" s="77" t="s">
        <v>105</v>
      </c>
      <c r="D114" s="77" t="s">
        <v>87</v>
      </c>
      <c r="E114" s="76" t="s">
        <v>108</v>
      </c>
      <c r="F114" s="76"/>
      <c r="G114" s="76" t="s">
        <v>41</v>
      </c>
      <c r="H114" s="189">
        <v>0.3</v>
      </c>
      <c r="I114" s="76" t="s">
        <v>969</v>
      </c>
      <c r="J114" s="80" t="s">
        <v>45</v>
      </c>
      <c r="K114" s="81" t="s">
        <v>152</v>
      </c>
      <c r="L114" s="76" t="s">
        <v>46</v>
      </c>
      <c r="M114" s="10" t="s">
        <v>79</v>
      </c>
      <c r="N114" s="82"/>
      <c r="O114" s="82"/>
      <c r="P114" s="82"/>
      <c r="Q114" s="245"/>
      <c r="R114" s="260">
        <v>12</v>
      </c>
      <c r="S114" s="260">
        <v>75523.214285714275</v>
      </c>
      <c r="T114" s="260">
        <v>84586</v>
      </c>
      <c r="U114" s="260">
        <v>0</v>
      </c>
      <c r="V114" s="261">
        <v>0</v>
      </c>
      <c r="W114" s="261">
        <f t="shared" si="795"/>
        <v>0</v>
      </c>
      <c r="X114" s="399">
        <v>10</v>
      </c>
      <c r="Y114" s="399">
        <v>75523.214285714275</v>
      </c>
      <c r="Z114" s="399">
        <v>84586</v>
      </c>
      <c r="AA114" s="399">
        <v>0</v>
      </c>
      <c r="AB114" s="399">
        <v>0</v>
      </c>
      <c r="AC114" s="399">
        <f t="shared" si="79"/>
        <v>0</v>
      </c>
      <c r="AD114" s="260">
        <v>15</v>
      </c>
      <c r="AE114" s="260">
        <v>75523.214285714275</v>
      </c>
      <c r="AF114" s="260">
        <v>84586</v>
      </c>
      <c r="AG114" s="260">
        <v>0</v>
      </c>
      <c r="AH114" s="260">
        <v>0</v>
      </c>
      <c r="AI114" s="260">
        <f t="shared" si="116"/>
        <v>0</v>
      </c>
      <c r="AJ114" s="260">
        <v>10</v>
      </c>
      <c r="AK114" s="260">
        <v>75523.214285714275</v>
      </c>
      <c r="AL114" s="260">
        <v>84586</v>
      </c>
      <c r="AM114" s="260">
        <v>0</v>
      </c>
      <c r="AN114" s="260">
        <v>0</v>
      </c>
      <c r="AO114" s="396">
        <f t="shared" si="980"/>
        <v>0</v>
      </c>
      <c r="AP114" s="260">
        <v>5</v>
      </c>
      <c r="AQ114" s="260">
        <v>75523.214285714275</v>
      </c>
      <c r="AR114" s="260">
        <v>84586</v>
      </c>
      <c r="AS114" s="260">
        <v>0</v>
      </c>
      <c r="AT114" s="260">
        <f t="shared" si="175"/>
        <v>0</v>
      </c>
      <c r="AU114" s="260">
        <f t="shared" si="81"/>
        <v>0</v>
      </c>
      <c r="AV114" s="404"/>
      <c r="AW114" s="404"/>
      <c r="AX114" s="404"/>
      <c r="AY114" s="404">
        <v>0</v>
      </c>
      <c r="AZ114" s="404">
        <v>0</v>
      </c>
      <c r="BA114" s="404">
        <f t="shared" si="117"/>
        <v>0</v>
      </c>
      <c r="BB114" s="404"/>
      <c r="BC114" s="404"/>
      <c r="BD114" s="404"/>
      <c r="BE114" s="404">
        <v>0</v>
      </c>
      <c r="BF114" s="404">
        <v>0</v>
      </c>
      <c r="BG114" s="404">
        <f t="shared" si="83"/>
        <v>0</v>
      </c>
      <c r="BH114" s="404"/>
      <c r="BI114" s="404"/>
      <c r="BJ114" s="404"/>
      <c r="BK114" s="404">
        <v>0</v>
      </c>
      <c r="BL114" s="404">
        <v>0</v>
      </c>
      <c r="BM114" s="404">
        <f t="shared" si="84"/>
        <v>0</v>
      </c>
      <c r="BN114" s="404"/>
      <c r="BO114" s="404"/>
      <c r="BP114" s="404"/>
      <c r="BQ114" s="404">
        <v>0</v>
      </c>
      <c r="BR114" s="404">
        <v>0</v>
      </c>
      <c r="BS114" s="404">
        <f t="shared" si="85"/>
        <v>0</v>
      </c>
      <c r="BT114" s="260">
        <v>75523.214285714275</v>
      </c>
      <c r="BU114" s="260">
        <v>84586</v>
      </c>
      <c r="BV114" s="260">
        <v>0</v>
      </c>
      <c r="BW114" s="1435">
        <v>0</v>
      </c>
      <c r="BX114" s="190" t="s">
        <v>48</v>
      </c>
      <c r="BY114" s="64">
        <v>2013</v>
      </c>
      <c r="BZ114" s="325" t="s">
        <v>1103</v>
      </c>
      <c r="CA114" s="529">
        <f t="shared" si="86"/>
        <v>0</v>
      </c>
      <c r="CB114" s="154">
        <v>3927207.1428571423</v>
      </c>
      <c r="CC114" s="82">
        <v>4398472</v>
      </c>
      <c r="CD114" s="191"/>
      <c r="CE114" s="26">
        <f t="shared" si="87"/>
        <v>-3927207.1428571423</v>
      </c>
      <c r="CF114" s="27">
        <f t="shared" si="88"/>
        <v>-4398472</v>
      </c>
      <c r="CG114" s="738">
        <f t="shared" si="89"/>
        <v>-4398472</v>
      </c>
      <c r="CH114" s="164"/>
      <c r="CI114" s="165"/>
      <c r="CJ114" s="192" t="s">
        <v>41</v>
      </c>
      <c r="CK114" s="175" t="s">
        <v>373</v>
      </c>
      <c r="CL114" s="175" t="s">
        <v>2690</v>
      </c>
      <c r="CM114" s="178" t="s">
        <v>2702</v>
      </c>
      <c r="CN114" s="175" t="s">
        <v>374</v>
      </c>
      <c r="CO114" s="175" t="s">
        <v>87</v>
      </c>
      <c r="CP114" s="175" t="s">
        <v>108</v>
      </c>
      <c r="CQ114" s="175" t="s">
        <v>79</v>
      </c>
      <c r="CR114" s="463">
        <v>8</v>
      </c>
      <c r="CS114" s="463">
        <v>7</v>
      </c>
      <c r="CT114" s="463">
        <v>11</v>
      </c>
      <c r="CU114" s="463">
        <v>7</v>
      </c>
      <c r="CV114" s="463">
        <v>0</v>
      </c>
      <c r="CW114" s="463"/>
      <c r="CX114" s="463"/>
      <c r="CY114" s="463"/>
      <c r="CZ114" s="463">
        <f t="shared" si="505"/>
        <v>33</v>
      </c>
      <c r="DA114" s="463">
        <v>77280</v>
      </c>
      <c r="DB114" s="463">
        <f t="shared" si="1197"/>
        <v>618240</v>
      </c>
      <c r="DC114" s="464">
        <f>CS114*DA114</f>
        <v>540960</v>
      </c>
      <c r="DD114" s="464">
        <f t="shared" si="167"/>
        <v>850080</v>
      </c>
      <c r="DE114" s="464">
        <f>CU114*DA114</f>
        <v>540960</v>
      </c>
      <c r="DF114" s="464">
        <f>CV114*DA114</f>
        <v>0</v>
      </c>
      <c r="DG114" s="464"/>
      <c r="DH114" s="464"/>
      <c r="DI114" s="464"/>
      <c r="DJ114" s="464"/>
      <c r="DK114" s="463">
        <f>CZ114*DA114</f>
        <v>2550240</v>
      </c>
      <c r="DL114" s="655"/>
      <c r="DM114" s="782">
        <f>DB114</f>
        <v>618240</v>
      </c>
      <c r="DN114" s="655">
        <f t="shared" si="1198"/>
        <v>552000</v>
      </c>
      <c r="DO114" s="820">
        <f>DC114</f>
        <v>540960</v>
      </c>
      <c r="DP114" s="655">
        <f t="shared" ref="DP114:DP115" si="1253">DO114/1.12</f>
        <v>482999.99999999994</v>
      </c>
      <c r="DQ114" s="1050">
        <f t="shared" si="169"/>
        <v>850080</v>
      </c>
      <c r="DR114" s="655">
        <f t="shared" si="170"/>
        <v>758999.99999999988</v>
      </c>
      <c r="DS114" s="782">
        <f t="shared" ref="DS114:DS115" si="1254">DE114</f>
        <v>540960</v>
      </c>
      <c r="DT114" s="655">
        <f t="shared" ref="DT114:DT115" si="1255">DE114/1.12</f>
        <v>482999.99999999994</v>
      </c>
      <c r="DU114" s="782">
        <f t="shared" ref="DU114:DU115" si="1256">DF114</f>
        <v>0</v>
      </c>
      <c r="DV114" s="465">
        <f t="shared" ref="DV114:DV115" si="1257">DU114/1.12</f>
        <v>0</v>
      </c>
      <c r="DW114" s="745"/>
      <c r="DX114" s="655"/>
      <c r="DY114" s="954"/>
      <c r="DZ114" s="655"/>
      <c r="EA114" s="782">
        <f t="shared" si="947"/>
        <v>0</v>
      </c>
      <c r="EB114" s="465">
        <f t="shared" si="94"/>
        <v>0</v>
      </c>
      <c r="EC114" s="745"/>
      <c r="ED114" s="463"/>
      <c r="EE114" s="944">
        <f>DK114</f>
        <v>2550240</v>
      </c>
      <c r="EF114" s="655">
        <f t="shared" si="1199"/>
        <v>2277000</v>
      </c>
      <c r="EG114" s="461">
        <f t="shared" si="1081"/>
        <v>-552000</v>
      </c>
      <c r="EH114" s="257">
        <f t="shared" si="1082"/>
        <v>-618240</v>
      </c>
      <c r="EI114" s="460">
        <f t="shared" si="1083"/>
        <v>-482999.99999999994</v>
      </c>
      <c r="EJ114" s="538">
        <f t="shared" si="1084"/>
        <v>-540960</v>
      </c>
      <c r="EK114" s="677">
        <f t="shared" si="1085"/>
        <v>-758999.99999999988</v>
      </c>
      <c r="EL114" s="257">
        <f t="shared" si="1086"/>
        <v>-850080</v>
      </c>
      <c r="EM114" s="649">
        <f t="shared" si="1087"/>
        <v>-482999.99999999994</v>
      </c>
      <c r="EN114" s="538">
        <f t="shared" si="1088"/>
        <v>-540960</v>
      </c>
      <c r="EO114" s="677">
        <f t="shared" si="1089"/>
        <v>0</v>
      </c>
      <c r="EP114" s="257">
        <f t="shared" si="1090"/>
        <v>0</v>
      </c>
      <c r="EQ114" s="649">
        <f t="shared" si="1091"/>
        <v>0</v>
      </c>
      <c r="ER114" s="538">
        <f t="shared" si="1092"/>
        <v>0</v>
      </c>
      <c r="ES114" s="677">
        <f t="shared" si="1093"/>
        <v>0</v>
      </c>
      <c r="ET114" s="538">
        <f t="shared" si="1094"/>
        <v>0</v>
      </c>
      <c r="EU114" s="462">
        <f t="shared" si="1095"/>
        <v>0</v>
      </c>
      <c r="EV114" s="263">
        <f t="shared" si="1096"/>
        <v>0</v>
      </c>
      <c r="EW114" s="462">
        <f t="shared" si="1097"/>
        <v>0</v>
      </c>
      <c r="EX114" s="263">
        <f t="shared" si="1098"/>
        <v>0</v>
      </c>
      <c r="EY114" s="472">
        <f t="shared" si="1099"/>
        <v>-2277000</v>
      </c>
      <c r="EZ114" s="263">
        <f t="shared" si="1100"/>
        <v>-2550240</v>
      </c>
      <c r="FA114" s="313"/>
    </row>
    <row r="115" spans="1:158" s="183" customFormat="1" ht="18" hidden="1" customHeight="1" outlineLevel="1" x14ac:dyDescent="0.2">
      <c r="A115" s="188" t="s">
        <v>688</v>
      </c>
      <c r="B115" s="76" t="s">
        <v>21</v>
      </c>
      <c r="C115" s="77" t="s">
        <v>105</v>
      </c>
      <c r="D115" s="77" t="s">
        <v>87</v>
      </c>
      <c r="E115" s="76" t="s">
        <v>686</v>
      </c>
      <c r="F115" s="76" t="s">
        <v>108</v>
      </c>
      <c r="G115" s="76" t="s">
        <v>41</v>
      </c>
      <c r="H115" s="189">
        <v>0.3</v>
      </c>
      <c r="I115" s="76" t="s">
        <v>969</v>
      </c>
      <c r="J115" s="80" t="s">
        <v>496</v>
      </c>
      <c r="K115" s="81" t="s">
        <v>152</v>
      </c>
      <c r="L115" s="76" t="s">
        <v>46</v>
      </c>
      <c r="M115" s="10" t="s">
        <v>79</v>
      </c>
      <c r="N115" s="82"/>
      <c r="O115" s="82"/>
      <c r="P115" s="82"/>
      <c r="Q115" s="245"/>
      <c r="R115" s="260">
        <v>12</v>
      </c>
      <c r="S115" s="260">
        <v>75523.214285714275</v>
      </c>
      <c r="T115" s="260">
        <v>84586</v>
      </c>
      <c r="U115" s="260">
        <v>0</v>
      </c>
      <c r="V115" s="261">
        <v>0</v>
      </c>
      <c r="W115" s="261">
        <f t="shared" si="795"/>
        <v>0</v>
      </c>
      <c r="X115" s="399">
        <v>10</v>
      </c>
      <c r="Y115" s="399">
        <v>75523.214285714275</v>
      </c>
      <c r="Z115" s="399">
        <v>84586</v>
      </c>
      <c r="AA115" s="399">
        <v>0</v>
      </c>
      <c r="AB115" s="399">
        <v>0</v>
      </c>
      <c r="AC115" s="399">
        <f t="shared" si="79"/>
        <v>0</v>
      </c>
      <c r="AD115" s="260">
        <v>15</v>
      </c>
      <c r="AE115" s="260">
        <v>75523.214285714275</v>
      </c>
      <c r="AF115" s="260">
        <v>84586</v>
      </c>
      <c r="AG115" s="260">
        <v>0</v>
      </c>
      <c r="AH115" s="260">
        <v>0</v>
      </c>
      <c r="AI115" s="260">
        <f t="shared" si="116"/>
        <v>0</v>
      </c>
      <c r="AJ115" s="260">
        <v>10</v>
      </c>
      <c r="AK115" s="260">
        <v>75523.214285714275</v>
      </c>
      <c r="AL115" s="260">
        <v>84586</v>
      </c>
      <c r="AM115" s="260">
        <v>0</v>
      </c>
      <c r="AN115" s="260">
        <v>0</v>
      </c>
      <c r="AO115" s="396">
        <f t="shared" si="980"/>
        <v>0</v>
      </c>
      <c r="AP115" s="260">
        <v>5</v>
      </c>
      <c r="AQ115" s="260">
        <v>75523.214285714275</v>
      </c>
      <c r="AR115" s="260">
        <v>84586</v>
      </c>
      <c r="AS115" s="260">
        <v>0</v>
      </c>
      <c r="AT115" s="260">
        <f t="shared" si="175"/>
        <v>0</v>
      </c>
      <c r="AU115" s="260">
        <f t="shared" si="81"/>
        <v>0</v>
      </c>
      <c r="AV115" s="404"/>
      <c r="AW115" s="404"/>
      <c r="AX115" s="404"/>
      <c r="AY115" s="404">
        <v>0</v>
      </c>
      <c r="AZ115" s="404">
        <v>0</v>
      </c>
      <c r="BA115" s="404">
        <f t="shared" si="117"/>
        <v>0</v>
      </c>
      <c r="BB115" s="404"/>
      <c r="BC115" s="404"/>
      <c r="BD115" s="404"/>
      <c r="BE115" s="404">
        <v>0</v>
      </c>
      <c r="BF115" s="404">
        <v>0</v>
      </c>
      <c r="BG115" s="404">
        <f t="shared" si="83"/>
        <v>0</v>
      </c>
      <c r="BH115" s="404"/>
      <c r="BI115" s="404"/>
      <c r="BJ115" s="404"/>
      <c r="BK115" s="404">
        <v>0</v>
      </c>
      <c r="BL115" s="404">
        <v>0</v>
      </c>
      <c r="BM115" s="404">
        <f t="shared" si="84"/>
        <v>0</v>
      </c>
      <c r="BN115" s="404"/>
      <c r="BO115" s="404"/>
      <c r="BP115" s="404"/>
      <c r="BQ115" s="404">
        <v>0</v>
      </c>
      <c r="BR115" s="404">
        <v>0</v>
      </c>
      <c r="BS115" s="404">
        <f t="shared" si="85"/>
        <v>0</v>
      </c>
      <c r="BT115" s="260">
        <v>75523.214285714275</v>
      </c>
      <c r="BU115" s="260">
        <v>84586</v>
      </c>
      <c r="BV115" s="260">
        <v>0</v>
      </c>
      <c r="BW115" s="1435">
        <v>0</v>
      </c>
      <c r="BX115" s="190" t="s">
        <v>48</v>
      </c>
      <c r="BY115" s="64">
        <v>2013</v>
      </c>
      <c r="BZ115" s="325" t="s">
        <v>1107</v>
      </c>
      <c r="CA115" s="529">
        <f t="shared" si="86"/>
        <v>0</v>
      </c>
      <c r="CB115" s="154"/>
      <c r="CC115" s="82"/>
      <c r="CD115" s="191"/>
      <c r="CE115" s="26">
        <f t="shared" si="87"/>
        <v>0</v>
      </c>
      <c r="CF115" s="27">
        <f t="shared" si="88"/>
        <v>0</v>
      </c>
      <c r="CG115" s="738">
        <f t="shared" si="89"/>
        <v>0</v>
      </c>
      <c r="CH115" s="164" t="s">
        <v>805</v>
      </c>
      <c r="CI115" s="165"/>
      <c r="CJ115" s="192" t="s">
        <v>41</v>
      </c>
      <c r="CK115" s="175" t="s">
        <v>373</v>
      </c>
      <c r="CL115" s="175" t="s">
        <v>2659</v>
      </c>
      <c r="CM115" s="178" t="s">
        <v>2235</v>
      </c>
      <c r="CN115" s="175" t="s">
        <v>375</v>
      </c>
      <c r="CO115" s="175" t="s">
        <v>87</v>
      </c>
      <c r="CP115" s="175" t="s">
        <v>108</v>
      </c>
      <c r="CQ115" s="175" t="s">
        <v>79</v>
      </c>
      <c r="CR115" s="463">
        <v>4</v>
      </c>
      <c r="CS115" s="463">
        <v>3</v>
      </c>
      <c r="CT115" s="463">
        <v>4</v>
      </c>
      <c r="CU115" s="463">
        <v>3</v>
      </c>
      <c r="CV115" s="463">
        <v>1</v>
      </c>
      <c r="CW115" s="463"/>
      <c r="CX115" s="463"/>
      <c r="CY115" s="463"/>
      <c r="CZ115" s="463">
        <f t="shared" si="505"/>
        <v>15</v>
      </c>
      <c r="DA115" s="463">
        <v>82894.28</v>
      </c>
      <c r="DB115" s="463">
        <f t="shared" si="1197"/>
        <v>331577.12</v>
      </c>
      <c r="DC115" s="464">
        <f>CS115*DA115</f>
        <v>248682.84</v>
      </c>
      <c r="DD115" s="464">
        <f t="shared" si="167"/>
        <v>331577.12</v>
      </c>
      <c r="DE115" s="464">
        <f>CU115*DA115</f>
        <v>248682.84</v>
      </c>
      <c r="DF115" s="464">
        <f>CV115*DA115</f>
        <v>82894.28</v>
      </c>
      <c r="DG115" s="464"/>
      <c r="DH115" s="464"/>
      <c r="DI115" s="464"/>
      <c r="DJ115" s="464"/>
      <c r="DK115" s="463">
        <f>CZ115*DA115</f>
        <v>1243414.2</v>
      </c>
      <c r="DL115" s="655"/>
      <c r="DM115" s="782">
        <f>DB115</f>
        <v>331577.12</v>
      </c>
      <c r="DN115" s="655">
        <f t="shared" si="1198"/>
        <v>296050.99999999994</v>
      </c>
      <c r="DO115" s="820">
        <f>DC115</f>
        <v>248682.84</v>
      </c>
      <c r="DP115" s="655">
        <f t="shared" si="1253"/>
        <v>222038.24999999997</v>
      </c>
      <c r="DQ115" s="1050">
        <f t="shared" si="169"/>
        <v>331577.12</v>
      </c>
      <c r="DR115" s="655">
        <f t="shared" si="170"/>
        <v>296050.99999999994</v>
      </c>
      <c r="DS115" s="782">
        <f t="shared" si="1254"/>
        <v>248682.84</v>
      </c>
      <c r="DT115" s="655">
        <f t="shared" si="1255"/>
        <v>222038.24999999997</v>
      </c>
      <c r="DU115" s="782">
        <f t="shared" si="1256"/>
        <v>82894.28</v>
      </c>
      <c r="DV115" s="465">
        <f t="shared" si="1257"/>
        <v>74012.749999999985</v>
      </c>
      <c r="DW115" s="745"/>
      <c r="DX115" s="655"/>
      <c r="DY115" s="954"/>
      <c r="DZ115" s="655"/>
      <c r="EA115" s="782">
        <f t="shared" si="947"/>
        <v>0</v>
      </c>
      <c r="EB115" s="465">
        <f t="shared" si="94"/>
        <v>0</v>
      </c>
      <c r="EC115" s="745"/>
      <c r="ED115" s="463"/>
      <c r="EE115" s="944">
        <f>DK115</f>
        <v>1243414.2</v>
      </c>
      <c r="EF115" s="655">
        <f t="shared" si="1199"/>
        <v>1110191.2499999998</v>
      </c>
      <c r="EG115" s="461">
        <f t="shared" si="1081"/>
        <v>-296050.99999999994</v>
      </c>
      <c r="EH115" s="257">
        <f t="shared" si="1082"/>
        <v>-331577.12</v>
      </c>
      <c r="EI115" s="460">
        <f t="shared" si="1083"/>
        <v>-222038.24999999997</v>
      </c>
      <c r="EJ115" s="538">
        <f t="shared" si="1084"/>
        <v>-248682.84</v>
      </c>
      <c r="EK115" s="677">
        <f t="shared" si="1085"/>
        <v>-296050.99999999994</v>
      </c>
      <c r="EL115" s="257">
        <f t="shared" si="1086"/>
        <v>-331577.12</v>
      </c>
      <c r="EM115" s="649">
        <f t="shared" si="1087"/>
        <v>-222038.24999999997</v>
      </c>
      <c r="EN115" s="538">
        <f t="shared" si="1088"/>
        <v>-248682.84</v>
      </c>
      <c r="EO115" s="677">
        <f t="shared" si="1089"/>
        <v>-74012.749999999985</v>
      </c>
      <c r="EP115" s="257">
        <f t="shared" si="1090"/>
        <v>-82894.28</v>
      </c>
      <c r="EQ115" s="649">
        <f t="shared" si="1091"/>
        <v>0</v>
      </c>
      <c r="ER115" s="538">
        <f t="shared" si="1092"/>
        <v>0</v>
      </c>
      <c r="ES115" s="677">
        <f t="shared" si="1093"/>
        <v>0</v>
      </c>
      <c r="ET115" s="538">
        <f t="shared" si="1094"/>
        <v>0</v>
      </c>
      <c r="EU115" s="462">
        <f t="shared" si="1095"/>
        <v>0</v>
      </c>
      <c r="EV115" s="263">
        <f t="shared" si="1096"/>
        <v>0</v>
      </c>
      <c r="EW115" s="462">
        <f t="shared" si="1097"/>
        <v>0</v>
      </c>
      <c r="EX115" s="263">
        <f t="shared" si="1098"/>
        <v>0</v>
      </c>
      <c r="EY115" s="472">
        <f t="shared" si="1099"/>
        <v>-1110191.2499999998</v>
      </c>
      <c r="EZ115" s="263">
        <f t="shared" si="1100"/>
        <v>-1243414.2</v>
      </c>
      <c r="FA115" s="313"/>
    </row>
    <row r="116" spans="1:158" s="183" customFormat="1" ht="18" hidden="1" customHeight="1" outlineLevel="1" x14ac:dyDescent="0.2">
      <c r="A116" s="188" t="s">
        <v>907</v>
      </c>
      <c r="B116" s="76" t="s">
        <v>21</v>
      </c>
      <c r="C116" s="77" t="s">
        <v>105</v>
      </c>
      <c r="D116" s="77" t="s">
        <v>87</v>
      </c>
      <c r="E116" s="76" t="s">
        <v>686</v>
      </c>
      <c r="F116" s="76" t="s">
        <v>108</v>
      </c>
      <c r="G116" s="76" t="s">
        <v>41</v>
      </c>
      <c r="H116" s="189">
        <v>0.3</v>
      </c>
      <c r="I116" s="76" t="s">
        <v>969</v>
      </c>
      <c r="J116" s="80" t="s">
        <v>496</v>
      </c>
      <c r="K116" s="81" t="s">
        <v>152</v>
      </c>
      <c r="L116" s="76" t="s">
        <v>46</v>
      </c>
      <c r="M116" s="10" t="s">
        <v>79</v>
      </c>
      <c r="N116" s="82"/>
      <c r="O116" s="82"/>
      <c r="P116" s="82"/>
      <c r="Q116" s="245"/>
      <c r="R116" s="260">
        <v>12</v>
      </c>
      <c r="S116" s="260">
        <v>74012.749999999985</v>
      </c>
      <c r="T116" s="260">
        <v>82894.28</v>
      </c>
      <c r="U116" s="260">
        <v>0</v>
      </c>
      <c r="V116" s="261">
        <v>0</v>
      </c>
      <c r="W116" s="261">
        <f t="shared" si="795"/>
        <v>0</v>
      </c>
      <c r="X116" s="399">
        <v>10</v>
      </c>
      <c r="Y116" s="399">
        <v>74012.749999999985</v>
      </c>
      <c r="Z116" s="399">
        <v>82894.28</v>
      </c>
      <c r="AA116" s="399">
        <v>0</v>
      </c>
      <c r="AB116" s="399">
        <v>0</v>
      </c>
      <c r="AC116" s="399">
        <f t="shared" si="79"/>
        <v>0</v>
      </c>
      <c r="AD116" s="260">
        <v>15</v>
      </c>
      <c r="AE116" s="260">
        <v>74012.749999999985</v>
      </c>
      <c r="AF116" s="260">
        <v>82894.28</v>
      </c>
      <c r="AG116" s="260">
        <v>0</v>
      </c>
      <c r="AH116" s="260">
        <v>0</v>
      </c>
      <c r="AI116" s="260">
        <f t="shared" si="116"/>
        <v>0</v>
      </c>
      <c r="AJ116" s="260">
        <v>10</v>
      </c>
      <c r="AK116" s="260">
        <v>74012.749999999985</v>
      </c>
      <c r="AL116" s="260">
        <v>82894.28</v>
      </c>
      <c r="AM116" s="1218">
        <v>0</v>
      </c>
      <c r="AN116" s="260">
        <v>0</v>
      </c>
      <c r="AO116" s="396">
        <f t="shared" si="980"/>
        <v>0</v>
      </c>
      <c r="AP116" s="260">
        <v>5</v>
      </c>
      <c r="AQ116" s="260">
        <v>74012.749999999985</v>
      </c>
      <c r="AR116" s="260">
        <v>82894.28</v>
      </c>
      <c r="AS116" s="260">
        <v>0</v>
      </c>
      <c r="AT116" s="260">
        <f t="shared" si="175"/>
        <v>0</v>
      </c>
      <c r="AU116" s="260">
        <f t="shared" si="81"/>
        <v>0</v>
      </c>
      <c r="AV116" s="404"/>
      <c r="AW116" s="404"/>
      <c r="AX116" s="404"/>
      <c r="AY116" s="404">
        <v>0</v>
      </c>
      <c r="AZ116" s="404">
        <v>0</v>
      </c>
      <c r="BA116" s="404">
        <f t="shared" si="117"/>
        <v>0</v>
      </c>
      <c r="BB116" s="404"/>
      <c r="BC116" s="404"/>
      <c r="BD116" s="404"/>
      <c r="BE116" s="404">
        <v>0</v>
      </c>
      <c r="BF116" s="404">
        <v>0</v>
      </c>
      <c r="BG116" s="404">
        <f t="shared" si="83"/>
        <v>0</v>
      </c>
      <c r="BH116" s="404"/>
      <c r="BI116" s="404"/>
      <c r="BJ116" s="404"/>
      <c r="BK116" s="404">
        <v>0</v>
      </c>
      <c r="BL116" s="404">
        <v>0</v>
      </c>
      <c r="BM116" s="404">
        <f t="shared" si="84"/>
        <v>0</v>
      </c>
      <c r="BN116" s="404"/>
      <c r="BO116" s="404"/>
      <c r="BP116" s="404"/>
      <c r="BQ116" s="404">
        <v>0</v>
      </c>
      <c r="BR116" s="404">
        <v>0</v>
      </c>
      <c r="BS116" s="404">
        <f t="shared" si="85"/>
        <v>0</v>
      </c>
      <c r="BT116" s="260">
        <v>74012.749999999985</v>
      </c>
      <c r="BU116" s="260">
        <v>82894.28</v>
      </c>
      <c r="BV116" s="256">
        <v>0</v>
      </c>
      <c r="BW116" s="1435">
        <f t="shared" ref="BW116:BW125" si="1258">BV116*1.12</f>
        <v>0</v>
      </c>
      <c r="BX116" s="190" t="s">
        <v>48</v>
      </c>
      <c r="BY116" s="64">
        <v>2013</v>
      </c>
      <c r="BZ116" s="325" t="s">
        <v>1100</v>
      </c>
      <c r="CA116" s="529">
        <f t="shared" si="86"/>
        <v>0</v>
      </c>
      <c r="CB116" s="154"/>
      <c r="CC116" s="82"/>
      <c r="CD116" s="191"/>
      <c r="CE116" s="26">
        <f t="shared" si="87"/>
        <v>0</v>
      </c>
      <c r="CF116" s="27">
        <f t="shared" si="88"/>
        <v>0</v>
      </c>
      <c r="CG116" s="738">
        <f t="shared" si="89"/>
        <v>0</v>
      </c>
      <c r="CH116" s="164" t="s">
        <v>955</v>
      </c>
      <c r="CI116" s="165"/>
      <c r="CJ116" s="192"/>
      <c r="CK116" s="175"/>
      <c r="CL116" s="175"/>
      <c r="CM116" s="178"/>
      <c r="CN116" s="175"/>
      <c r="CO116" s="175"/>
      <c r="CP116" s="175"/>
      <c r="CQ116" s="175"/>
      <c r="CR116" s="463"/>
      <c r="CS116" s="463"/>
      <c r="CT116" s="463"/>
      <c r="CU116" s="463"/>
      <c r="CV116" s="463"/>
      <c r="CW116" s="463"/>
      <c r="CX116" s="463"/>
      <c r="CY116" s="463"/>
      <c r="CZ116" s="463"/>
      <c r="DA116" s="463"/>
      <c r="DB116" s="463"/>
      <c r="DC116" s="463"/>
      <c r="DD116" s="464"/>
      <c r="DE116" s="464"/>
      <c r="DF116" s="464"/>
      <c r="DG116" s="464"/>
      <c r="DH116" s="464"/>
      <c r="DI116" s="464"/>
      <c r="DJ116" s="464"/>
      <c r="DK116" s="463"/>
      <c r="DL116" s="655"/>
      <c r="DM116" s="782"/>
      <c r="DN116" s="655"/>
      <c r="DO116" s="821"/>
      <c r="DP116" s="655"/>
      <c r="DQ116" s="1050"/>
      <c r="DR116" s="655"/>
      <c r="DS116" s="782">
        <f t="shared" ref="DS116" si="1259">DE116</f>
        <v>0</v>
      </c>
      <c r="DT116" s="655">
        <f t="shared" ref="DT116" si="1260">DE116/1.12</f>
        <v>0</v>
      </c>
      <c r="DU116" s="782">
        <f t="shared" ref="DU116" si="1261">DF116</f>
        <v>0</v>
      </c>
      <c r="DV116" s="465">
        <f t="shared" ref="DV116" si="1262">DU116/1.12</f>
        <v>0</v>
      </c>
      <c r="DW116" s="745"/>
      <c r="DX116" s="655"/>
      <c r="DY116" s="954"/>
      <c r="DZ116" s="655"/>
      <c r="EA116" s="782">
        <f t="shared" si="947"/>
        <v>0</v>
      </c>
      <c r="EB116" s="465">
        <f t="shared" si="94"/>
        <v>0</v>
      </c>
      <c r="EC116" s="745"/>
      <c r="ED116" s="463"/>
      <c r="EE116" s="944"/>
      <c r="EF116" s="655"/>
      <c r="EG116" s="461">
        <f t="shared" si="1081"/>
        <v>0</v>
      </c>
      <c r="EH116" s="257">
        <f t="shared" si="1082"/>
        <v>0</v>
      </c>
      <c r="EI116" s="460">
        <f t="shared" si="1083"/>
        <v>0</v>
      </c>
      <c r="EJ116" s="538">
        <f t="shared" si="1084"/>
        <v>0</v>
      </c>
      <c r="EK116" s="677">
        <f t="shared" si="1085"/>
        <v>0</v>
      </c>
      <c r="EL116" s="257">
        <f t="shared" si="1086"/>
        <v>0</v>
      </c>
      <c r="EM116" s="649">
        <f t="shared" si="1087"/>
        <v>0</v>
      </c>
      <c r="EN116" s="538">
        <f t="shared" si="1088"/>
        <v>0</v>
      </c>
      <c r="EO116" s="677">
        <f t="shared" si="1089"/>
        <v>0</v>
      </c>
      <c r="EP116" s="257">
        <f t="shared" si="1090"/>
        <v>0</v>
      </c>
      <c r="EQ116" s="649">
        <f t="shared" si="1091"/>
        <v>0</v>
      </c>
      <c r="ER116" s="538">
        <f t="shared" si="1092"/>
        <v>0</v>
      </c>
      <c r="ES116" s="677">
        <f t="shared" si="1093"/>
        <v>0</v>
      </c>
      <c r="ET116" s="538">
        <f t="shared" si="1094"/>
        <v>0</v>
      </c>
      <c r="EU116" s="462">
        <f t="shared" si="1095"/>
        <v>0</v>
      </c>
      <c r="EV116" s="263">
        <f t="shared" si="1096"/>
        <v>0</v>
      </c>
      <c r="EW116" s="462">
        <f t="shared" si="1097"/>
        <v>0</v>
      </c>
      <c r="EX116" s="263">
        <f t="shared" si="1098"/>
        <v>0</v>
      </c>
      <c r="EY116" s="472">
        <f t="shared" si="1099"/>
        <v>0</v>
      </c>
      <c r="EZ116" s="263">
        <f t="shared" si="1100"/>
        <v>0</v>
      </c>
      <c r="FA116" s="313">
        <v>41603</v>
      </c>
      <c r="FB116" s="183" t="s">
        <v>421</v>
      </c>
    </row>
    <row r="117" spans="1:158" s="183" customFormat="1" ht="18" hidden="1" customHeight="1" outlineLevel="1" x14ac:dyDescent="0.2">
      <c r="A117" s="188" t="s">
        <v>2720</v>
      </c>
      <c r="B117" s="76" t="s">
        <v>21</v>
      </c>
      <c r="C117" s="77" t="s">
        <v>105</v>
      </c>
      <c r="D117" s="77" t="s">
        <v>87</v>
      </c>
      <c r="E117" s="76" t="s">
        <v>686</v>
      </c>
      <c r="F117" s="76" t="s">
        <v>108</v>
      </c>
      <c r="G117" s="76" t="s">
        <v>41</v>
      </c>
      <c r="H117" s="189">
        <v>0.3</v>
      </c>
      <c r="I117" s="76" t="s">
        <v>969</v>
      </c>
      <c r="J117" s="80" t="s">
        <v>496</v>
      </c>
      <c r="K117" s="81" t="s">
        <v>152</v>
      </c>
      <c r="L117" s="76" t="s">
        <v>46</v>
      </c>
      <c r="M117" s="10" t="s">
        <v>79</v>
      </c>
      <c r="N117" s="82"/>
      <c r="O117" s="82"/>
      <c r="P117" s="82"/>
      <c r="Q117" s="245"/>
      <c r="R117" s="260">
        <v>12</v>
      </c>
      <c r="S117" s="260">
        <v>74012.749999999985</v>
      </c>
      <c r="T117" s="260">
        <v>82894.28</v>
      </c>
      <c r="U117" s="260">
        <f t="shared" ref="U117" si="1263">R117*S117</f>
        <v>888152.99999999977</v>
      </c>
      <c r="V117" s="261">
        <f t="shared" ref="V117" si="1264">R117*T117</f>
        <v>994731.36</v>
      </c>
      <c r="W117" s="261">
        <f t="shared" ref="W117" si="1265">V117*H117</f>
        <v>298419.408</v>
      </c>
      <c r="X117" s="399">
        <v>10</v>
      </c>
      <c r="Y117" s="399">
        <v>74012.749999999985</v>
      </c>
      <c r="Z117" s="399">
        <v>82894.28</v>
      </c>
      <c r="AA117" s="399">
        <f t="shared" ref="AA117" si="1266">X117*Y117</f>
        <v>740127.49999999988</v>
      </c>
      <c r="AB117" s="399">
        <f t="shared" ref="AB117" si="1267">X117*Z117</f>
        <v>828942.8</v>
      </c>
      <c r="AC117" s="399">
        <f t="shared" ref="AC117" si="1268">AB117*H117</f>
        <v>248682.84</v>
      </c>
      <c r="AD117" s="260">
        <v>15</v>
      </c>
      <c r="AE117" s="260">
        <v>74012.749999999985</v>
      </c>
      <c r="AF117" s="260">
        <v>82894.28</v>
      </c>
      <c r="AG117" s="260">
        <f>AD117*AE117</f>
        <v>1110191.2499999998</v>
      </c>
      <c r="AH117" s="260">
        <f>AD117*AF117</f>
        <v>1243414.2</v>
      </c>
      <c r="AI117" s="260">
        <f t="shared" ref="AI117" si="1269">AH117*H117</f>
        <v>373024.25999999995</v>
      </c>
      <c r="AJ117" s="260">
        <v>10</v>
      </c>
      <c r="AK117" s="260">
        <v>74012.749999999985</v>
      </c>
      <c r="AL117" s="260">
        <v>82894.28</v>
      </c>
      <c r="AM117" s="1218">
        <f t="shared" ref="AM117" si="1270">AJ117*AK117</f>
        <v>740127.49999999988</v>
      </c>
      <c r="AN117" s="260">
        <f t="shared" ref="AN117" si="1271">AJ117*AL117</f>
        <v>828942.8</v>
      </c>
      <c r="AO117" s="396">
        <f t="shared" ref="AO117" si="1272">AN117*H117</f>
        <v>248682.84</v>
      </c>
      <c r="AP117" s="260">
        <v>1</v>
      </c>
      <c r="AQ117" s="260">
        <v>74012.749999999985</v>
      </c>
      <c r="AR117" s="260">
        <v>82894.28</v>
      </c>
      <c r="AS117" s="260">
        <f t="shared" ref="AS117" si="1273">AP117*AQ117</f>
        <v>74012.749999999985</v>
      </c>
      <c r="AT117" s="260">
        <f t="shared" ref="AT117" si="1274">AS117*1.12</f>
        <v>82894.28</v>
      </c>
      <c r="AU117" s="260">
        <f t="shared" ref="AU117" si="1275">AT117*H117</f>
        <v>24868.284</v>
      </c>
      <c r="AV117" s="404"/>
      <c r="AW117" s="404"/>
      <c r="AX117" s="404"/>
      <c r="AY117" s="404">
        <v>0</v>
      </c>
      <c r="AZ117" s="404">
        <v>0</v>
      </c>
      <c r="BA117" s="404">
        <f t="shared" ref="BA117" si="1276">AZ117*H117</f>
        <v>0</v>
      </c>
      <c r="BB117" s="404"/>
      <c r="BC117" s="404"/>
      <c r="BD117" s="404"/>
      <c r="BE117" s="404">
        <v>0</v>
      </c>
      <c r="BF117" s="404">
        <v>0</v>
      </c>
      <c r="BG117" s="404">
        <f t="shared" ref="BG117" si="1277">BF117*H117</f>
        <v>0</v>
      </c>
      <c r="BH117" s="404"/>
      <c r="BI117" s="404"/>
      <c r="BJ117" s="404"/>
      <c r="BK117" s="404">
        <v>0</v>
      </c>
      <c r="BL117" s="404">
        <v>0</v>
      </c>
      <c r="BM117" s="404">
        <f t="shared" ref="BM117" si="1278">BL117*N117</f>
        <v>0</v>
      </c>
      <c r="BN117" s="404"/>
      <c r="BO117" s="404"/>
      <c r="BP117" s="404"/>
      <c r="BQ117" s="404">
        <v>0</v>
      </c>
      <c r="BR117" s="404">
        <v>0</v>
      </c>
      <c r="BS117" s="404">
        <f t="shared" ref="BS117" si="1279">BR117*T117</f>
        <v>0</v>
      </c>
      <c r="BT117" s="260">
        <v>74012.749999999985</v>
      </c>
      <c r="BU117" s="260">
        <v>82894.28</v>
      </c>
      <c r="BV117" s="256">
        <f>SUM(N117+O117+P117+Q117+R117+X117+AD117+AJ117+AP117+AV117+BB117+BH117)*BT117</f>
        <v>3552611.9999999991</v>
      </c>
      <c r="BW117" s="260">
        <f t="shared" ref="BW117" si="1280">BV117*1.12</f>
        <v>3978925.4399999995</v>
      </c>
      <c r="BX117" s="190"/>
      <c r="BY117" s="64" t="s">
        <v>2653</v>
      </c>
      <c r="CA117" s="529">
        <f t="shared" ref="CA117" si="1281">BW117*H117</f>
        <v>1193677.6319999998</v>
      </c>
      <c r="CB117" s="154"/>
      <c r="CC117" s="82"/>
      <c r="CD117" s="191"/>
      <c r="CE117" s="26">
        <f t="shared" ref="CE117" si="1282">BV117-CB117</f>
        <v>3552611.9999999991</v>
      </c>
      <c r="CF117" s="27">
        <f t="shared" ref="CF117" si="1283">BW117-CC117</f>
        <v>3978925.4399999995</v>
      </c>
      <c r="CG117" s="738">
        <f t="shared" ref="CG117" si="1284">CA117-CC117</f>
        <v>1193677.6319999998</v>
      </c>
      <c r="CH117" s="164" t="s">
        <v>955</v>
      </c>
      <c r="CI117" s="165"/>
      <c r="CJ117" s="192"/>
      <c r="CK117" s="175"/>
      <c r="CL117" s="175"/>
      <c r="CM117" s="178"/>
      <c r="CN117" s="175"/>
      <c r="CO117" s="175"/>
      <c r="CP117" s="175"/>
      <c r="CQ117" s="175"/>
      <c r="CR117" s="463"/>
      <c r="CS117" s="463"/>
      <c r="CT117" s="463"/>
      <c r="CU117" s="463"/>
      <c r="CV117" s="463"/>
      <c r="CW117" s="463"/>
      <c r="CX117" s="463"/>
      <c r="CY117" s="463"/>
      <c r="CZ117" s="463"/>
      <c r="DA117" s="463"/>
      <c r="DB117" s="463"/>
      <c r="DC117" s="463"/>
      <c r="DD117" s="464"/>
      <c r="DE117" s="464"/>
      <c r="DF117" s="464"/>
      <c r="DG117" s="464"/>
      <c r="DH117" s="464"/>
      <c r="DI117" s="464"/>
      <c r="DJ117" s="464"/>
      <c r="DK117" s="463"/>
      <c r="DL117" s="655"/>
      <c r="DM117" s="782"/>
      <c r="DN117" s="655"/>
      <c r="DO117" s="821"/>
      <c r="DP117" s="655"/>
      <c r="DQ117" s="1050"/>
      <c r="DR117" s="655"/>
      <c r="DS117" s="782">
        <f t="shared" ref="DS117" si="1285">DE117</f>
        <v>0</v>
      </c>
      <c r="DT117" s="655">
        <f t="shared" ref="DT117" si="1286">DE117/1.12</f>
        <v>0</v>
      </c>
      <c r="DU117" s="782">
        <f t="shared" ref="DU117" si="1287">DF117</f>
        <v>0</v>
      </c>
      <c r="DV117" s="465">
        <f t="shared" ref="DV117" si="1288">DU117/1.12</f>
        <v>0</v>
      </c>
      <c r="DW117" s="745"/>
      <c r="DX117" s="655"/>
      <c r="DY117" s="954"/>
      <c r="DZ117" s="655"/>
      <c r="EA117" s="782">
        <f t="shared" ref="EA117" si="1289">DI117</f>
        <v>0</v>
      </c>
      <c r="EB117" s="465">
        <f t="shared" ref="EB117" si="1290">EA117/1.12</f>
        <v>0</v>
      </c>
      <c r="EC117" s="745"/>
      <c r="ED117" s="463"/>
      <c r="EE117" s="944"/>
      <c r="EF117" s="655"/>
      <c r="EG117" s="461">
        <f t="shared" ref="EG117" si="1291">U117-DN117</f>
        <v>888152.99999999977</v>
      </c>
      <c r="EH117" s="257">
        <f t="shared" ref="EH117" si="1292">V117-DM117</f>
        <v>994731.36</v>
      </c>
      <c r="EI117" s="460">
        <f t="shared" ref="EI117" si="1293">AA117-DP117</f>
        <v>740127.49999999988</v>
      </c>
      <c r="EJ117" s="538">
        <f t="shared" ref="EJ117" si="1294">AB117-DO117</f>
        <v>828942.8</v>
      </c>
      <c r="EK117" s="677">
        <f t="shared" ref="EK117" si="1295">AG117-DR117</f>
        <v>1110191.2499999998</v>
      </c>
      <c r="EL117" s="257">
        <f t="shared" ref="EL117" si="1296">AH117-DQ117</f>
        <v>1243414.2</v>
      </c>
      <c r="EM117" s="649">
        <f t="shared" ref="EM117" si="1297">AM117-DT117</f>
        <v>740127.49999999988</v>
      </c>
      <c r="EN117" s="538">
        <f t="shared" ref="EN117" si="1298">AN117-DS117</f>
        <v>828942.8</v>
      </c>
      <c r="EO117" s="677">
        <f t="shared" ref="EO117" si="1299">AS117-DV117</f>
        <v>74012.749999999985</v>
      </c>
      <c r="EP117" s="257">
        <f t="shared" ref="EP117" si="1300">AT117-DU117</f>
        <v>82894.28</v>
      </c>
      <c r="EQ117" s="649">
        <f t="shared" ref="EQ117" si="1301">AY117-DX117</f>
        <v>0</v>
      </c>
      <c r="ER117" s="538">
        <f t="shared" ref="ER117" si="1302">AZ117-DW117</f>
        <v>0</v>
      </c>
      <c r="ES117" s="677">
        <f t="shared" ref="ES117" si="1303">BE117-DZ117</f>
        <v>0</v>
      </c>
      <c r="ET117" s="538">
        <f t="shared" ref="ET117" si="1304">BF117-DY117</f>
        <v>0</v>
      </c>
      <c r="EU117" s="462">
        <f t="shared" ref="EU117" si="1305">BK117-EB117</f>
        <v>0</v>
      </c>
      <c r="EV117" s="263">
        <f t="shared" ref="EV117" si="1306">BL117-EA117</f>
        <v>0</v>
      </c>
      <c r="EW117" s="462">
        <f t="shared" ref="EW117" si="1307">BM117-ED117</f>
        <v>0</v>
      </c>
      <c r="EX117" s="263">
        <f t="shared" ref="EX117" si="1308">BN117-EC117</f>
        <v>0</v>
      </c>
      <c r="EY117" s="472">
        <f t="shared" ref="EY117" si="1309">BV117-EF117</f>
        <v>3552611.9999999991</v>
      </c>
      <c r="EZ117" s="263">
        <f t="shared" ref="EZ117" si="1310">BW117-EE117</f>
        <v>3978925.4399999995</v>
      </c>
      <c r="FA117" s="313">
        <v>42807</v>
      </c>
      <c r="FB117" s="183" t="s">
        <v>421</v>
      </c>
    </row>
    <row r="118" spans="1:158" s="183" customFormat="1" ht="18" hidden="1" customHeight="1" outlineLevel="1" x14ac:dyDescent="0.2">
      <c r="A118" s="188" t="s">
        <v>245</v>
      </c>
      <c r="B118" s="76" t="s">
        <v>21</v>
      </c>
      <c r="C118" s="77" t="s">
        <v>105</v>
      </c>
      <c r="D118" s="77" t="s">
        <v>87</v>
      </c>
      <c r="E118" s="76" t="s">
        <v>109</v>
      </c>
      <c r="F118" s="76"/>
      <c r="G118" s="76" t="s">
        <v>41</v>
      </c>
      <c r="H118" s="189">
        <v>0.3</v>
      </c>
      <c r="I118" s="76" t="s">
        <v>969</v>
      </c>
      <c r="J118" s="80" t="s">
        <v>45</v>
      </c>
      <c r="K118" s="81" t="s">
        <v>152</v>
      </c>
      <c r="L118" s="76" t="s">
        <v>46</v>
      </c>
      <c r="M118" s="10" t="s">
        <v>79</v>
      </c>
      <c r="N118" s="82"/>
      <c r="O118" s="82"/>
      <c r="P118" s="82"/>
      <c r="Q118" s="245"/>
      <c r="R118" s="260">
        <v>9</v>
      </c>
      <c r="S118" s="260">
        <v>130584.82142857142</v>
      </c>
      <c r="T118" s="260">
        <v>146255</v>
      </c>
      <c r="U118" s="260">
        <v>0</v>
      </c>
      <c r="V118" s="261">
        <v>0</v>
      </c>
      <c r="W118" s="261">
        <f t="shared" si="795"/>
        <v>0</v>
      </c>
      <c r="X118" s="399">
        <v>10</v>
      </c>
      <c r="Y118" s="399">
        <v>130584.82142857142</v>
      </c>
      <c r="Z118" s="399">
        <v>146255</v>
      </c>
      <c r="AA118" s="399">
        <v>0</v>
      </c>
      <c r="AB118" s="399">
        <v>0</v>
      </c>
      <c r="AC118" s="399">
        <f t="shared" si="79"/>
        <v>0</v>
      </c>
      <c r="AD118" s="260">
        <v>5</v>
      </c>
      <c r="AE118" s="260">
        <v>130584.82142857142</v>
      </c>
      <c r="AF118" s="260">
        <v>146255</v>
      </c>
      <c r="AG118" s="260">
        <v>0</v>
      </c>
      <c r="AH118" s="260">
        <v>0</v>
      </c>
      <c r="AI118" s="260">
        <f t="shared" si="116"/>
        <v>0</v>
      </c>
      <c r="AJ118" s="260">
        <v>7</v>
      </c>
      <c r="AK118" s="260">
        <v>130584.82142857142</v>
      </c>
      <c r="AL118" s="260">
        <v>146255</v>
      </c>
      <c r="AM118" s="260">
        <v>0</v>
      </c>
      <c r="AN118" s="260">
        <v>0</v>
      </c>
      <c r="AO118" s="396">
        <f t="shared" si="980"/>
        <v>0</v>
      </c>
      <c r="AP118" s="260">
        <v>10</v>
      </c>
      <c r="AQ118" s="260">
        <v>130584.82142857142</v>
      </c>
      <c r="AR118" s="260">
        <v>146255</v>
      </c>
      <c r="AS118" s="260">
        <v>0</v>
      </c>
      <c r="AT118" s="260">
        <f t="shared" si="175"/>
        <v>0</v>
      </c>
      <c r="AU118" s="260">
        <f t="shared" si="81"/>
        <v>0</v>
      </c>
      <c r="AV118" s="404"/>
      <c r="AW118" s="404"/>
      <c r="AX118" s="404"/>
      <c r="AY118" s="404">
        <v>0</v>
      </c>
      <c r="AZ118" s="404">
        <v>0</v>
      </c>
      <c r="BA118" s="404">
        <f t="shared" si="117"/>
        <v>0</v>
      </c>
      <c r="BB118" s="404"/>
      <c r="BC118" s="404"/>
      <c r="BD118" s="404"/>
      <c r="BE118" s="404">
        <v>0</v>
      </c>
      <c r="BF118" s="404">
        <v>0</v>
      </c>
      <c r="BG118" s="404">
        <f t="shared" si="83"/>
        <v>0</v>
      </c>
      <c r="BH118" s="404"/>
      <c r="BI118" s="404"/>
      <c r="BJ118" s="404"/>
      <c r="BK118" s="404">
        <v>0</v>
      </c>
      <c r="BL118" s="404">
        <v>0</v>
      </c>
      <c r="BM118" s="404">
        <f t="shared" si="84"/>
        <v>0</v>
      </c>
      <c r="BN118" s="404"/>
      <c r="BO118" s="404"/>
      <c r="BP118" s="404"/>
      <c r="BQ118" s="404">
        <v>0</v>
      </c>
      <c r="BR118" s="404">
        <v>0</v>
      </c>
      <c r="BS118" s="404">
        <f t="shared" si="85"/>
        <v>0</v>
      </c>
      <c r="BT118" s="260">
        <v>130584.82142857142</v>
      </c>
      <c r="BU118" s="260">
        <v>146255</v>
      </c>
      <c r="BV118" s="260">
        <v>0</v>
      </c>
      <c r="BW118" s="1435">
        <v>0</v>
      </c>
      <c r="BX118" s="190" t="s">
        <v>48</v>
      </c>
      <c r="BY118" s="64">
        <v>2013</v>
      </c>
      <c r="BZ118" s="325"/>
      <c r="CA118" s="529">
        <f t="shared" si="86"/>
        <v>0</v>
      </c>
      <c r="CB118" s="154">
        <v>5353977.6785714282</v>
      </c>
      <c r="CC118" s="82">
        <v>5996455</v>
      </c>
      <c r="CD118" s="191"/>
      <c r="CE118" s="26">
        <f t="shared" si="87"/>
        <v>-5353977.6785714282</v>
      </c>
      <c r="CF118" s="27">
        <f t="shared" si="88"/>
        <v>-5996455</v>
      </c>
      <c r="CG118" s="738">
        <f t="shared" si="89"/>
        <v>-5996455</v>
      </c>
      <c r="CH118" s="164"/>
      <c r="CI118" s="165"/>
      <c r="CJ118" s="192" t="s">
        <v>41</v>
      </c>
      <c r="CK118" s="175" t="s">
        <v>312</v>
      </c>
      <c r="CL118" s="175" t="s">
        <v>2281</v>
      </c>
      <c r="CM118" s="178" t="s">
        <v>2288</v>
      </c>
      <c r="CN118" s="175" t="s">
        <v>474</v>
      </c>
      <c r="CO118" s="175" t="s">
        <v>87</v>
      </c>
      <c r="CP118" s="175" t="s">
        <v>109</v>
      </c>
      <c r="CQ118" s="175" t="s">
        <v>79</v>
      </c>
      <c r="CR118" s="463">
        <v>2</v>
      </c>
      <c r="CS118" s="463">
        <v>2</v>
      </c>
      <c r="CT118" s="463">
        <v>1</v>
      </c>
      <c r="CU118" s="463">
        <v>0</v>
      </c>
      <c r="CV118" s="463">
        <v>0</v>
      </c>
      <c r="CW118" s="463"/>
      <c r="CX118" s="463"/>
      <c r="CY118" s="463"/>
      <c r="CZ118" s="463">
        <f t="shared" si="505"/>
        <v>5</v>
      </c>
      <c r="DA118" s="463">
        <v>146254.08000000002</v>
      </c>
      <c r="DB118" s="463">
        <f t="shared" si="1197"/>
        <v>292508.16000000003</v>
      </c>
      <c r="DC118" s="463">
        <f>CS118*DA118</f>
        <v>292508.16000000003</v>
      </c>
      <c r="DD118" s="464">
        <f t="shared" si="167"/>
        <v>146254.08000000002</v>
      </c>
      <c r="DE118" s="970">
        <f>CU118*DA118</f>
        <v>0</v>
      </c>
      <c r="DF118" s="464">
        <f>CV118*DA118</f>
        <v>0</v>
      </c>
      <c r="DG118" s="464"/>
      <c r="DH118" s="464"/>
      <c r="DI118" s="464"/>
      <c r="DJ118" s="464"/>
      <c r="DK118" s="463">
        <f>CZ118*DA118</f>
        <v>731270.40000000014</v>
      </c>
      <c r="DL118" s="655"/>
      <c r="DM118" s="782">
        <f>DB118</f>
        <v>292508.16000000003</v>
      </c>
      <c r="DN118" s="655">
        <f t="shared" si="1198"/>
        <v>261168</v>
      </c>
      <c r="DO118" s="820">
        <f>DC118</f>
        <v>292508.16000000003</v>
      </c>
      <c r="DP118" s="655">
        <f t="shared" ref="DP118:DP119" si="1311">DO118/1.12</f>
        <v>261168</v>
      </c>
      <c r="DQ118" s="1050">
        <f t="shared" si="169"/>
        <v>146254.08000000002</v>
      </c>
      <c r="DR118" s="655">
        <f t="shared" si="170"/>
        <v>130584</v>
      </c>
      <c r="DS118" s="782">
        <f t="shared" ref="DS118:DS119" si="1312">DE118</f>
        <v>0</v>
      </c>
      <c r="DT118" s="655">
        <f t="shared" ref="DT118:DT119" si="1313">DE118/1.12</f>
        <v>0</v>
      </c>
      <c r="DU118" s="782">
        <f t="shared" ref="DU118:DU119" si="1314">DF118</f>
        <v>0</v>
      </c>
      <c r="DV118" s="465">
        <f t="shared" ref="DV118:DV119" si="1315">DU118/1.12</f>
        <v>0</v>
      </c>
      <c r="DW118" s="745"/>
      <c r="DX118" s="655"/>
      <c r="DY118" s="954"/>
      <c r="DZ118" s="655"/>
      <c r="EA118" s="782">
        <f t="shared" si="947"/>
        <v>0</v>
      </c>
      <c r="EB118" s="465">
        <f t="shared" si="94"/>
        <v>0</v>
      </c>
      <c r="EC118" s="745"/>
      <c r="ED118" s="463"/>
      <c r="EE118" s="944">
        <f>DK118</f>
        <v>731270.40000000014</v>
      </c>
      <c r="EF118" s="655">
        <f t="shared" si="1199"/>
        <v>652920.00000000012</v>
      </c>
      <c r="EG118" s="461">
        <f t="shared" si="1081"/>
        <v>-261168</v>
      </c>
      <c r="EH118" s="257">
        <f t="shared" si="1082"/>
        <v>-292508.16000000003</v>
      </c>
      <c r="EI118" s="460">
        <f t="shared" si="1083"/>
        <v>-261168</v>
      </c>
      <c r="EJ118" s="538">
        <f t="shared" si="1084"/>
        <v>-292508.16000000003</v>
      </c>
      <c r="EK118" s="677">
        <f t="shared" si="1085"/>
        <v>-130584</v>
      </c>
      <c r="EL118" s="257">
        <f t="shared" si="1086"/>
        <v>-146254.08000000002</v>
      </c>
      <c r="EM118" s="649">
        <f t="shared" si="1087"/>
        <v>0</v>
      </c>
      <c r="EN118" s="538">
        <f t="shared" si="1088"/>
        <v>0</v>
      </c>
      <c r="EO118" s="677">
        <f t="shared" si="1089"/>
        <v>0</v>
      </c>
      <c r="EP118" s="257">
        <f t="shared" si="1090"/>
        <v>0</v>
      </c>
      <c r="EQ118" s="649">
        <f t="shared" si="1091"/>
        <v>0</v>
      </c>
      <c r="ER118" s="538">
        <f t="shared" si="1092"/>
        <v>0</v>
      </c>
      <c r="ES118" s="677">
        <f t="shared" si="1093"/>
        <v>0</v>
      </c>
      <c r="ET118" s="538">
        <f t="shared" si="1094"/>
        <v>0</v>
      </c>
      <c r="EU118" s="462">
        <f t="shared" si="1095"/>
        <v>0</v>
      </c>
      <c r="EV118" s="263">
        <f t="shared" si="1096"/>
        <v>0</v>
      </c>
      <c r="EW118" s="462">
        <f t="shared" si="1097"/>
        <v>0</v>
      </c>
      <c r="EX118" s="263">
        <f t="shared" si="1098"/>
        <v>0</v>
      </c>
      <c r="EY118" s="472">
        <f t="shared" si="1099"/>
        <v>-652920.00000000012</v>
      </c>
      <c r="EZ118" s="263">
        <f t="shared" si="1100"/>
        <v>-731270.40000000014</v>
      </c>
      <c r="FA118" s="313"/>
    </row>
    <row r="119" spans="1:158" s="183" customFormat="1" ht="18" hidden="1" customHeight="1" outlineLevel="1" x14ac:dyDescent="0.2">
      <c r="A119" s="188" t="s">
        <v>689</v>
      </c>
      <c r="B119" s="76" t="s">
        <v>21</v>
      </c>
      <c r="C119" s="77" t="s">
        <v>105</v>
      </c>
      <c r="D119" s="77" t="s">
        <v>87</v>
      </c>
      <c r="E119" s="76" t="s">
        <v>686</v>
      </c>
      <c r="F119" s="76" t="s">
        <v>109</v>
      </c>
      <c r="G119" s="76" t="s">
        <v>41</v>
      </c>
      <c r="H119" s="189">
        <v>0.3</v>
      </c>
      <c r="I119" s="76" t="s">
        <v>969</v>
      </c>
      <c r="J119" s="80" t="s">
        <v>496</v>
      </c>
      <c r="K119" s="81" t="s">
        <v>152</v>
      </c>
      <c r="L119" s="76" t="s">
        <v>46</v>
      </c>
      <c r="M119" s="10" t="s">
        <v>79</v>
      </c>
      <c r="N119" s="82"/>
      <c r="O119" s="82"/>
      <c r="P119" s="82"/>
      <c r="Q119" s="245"/>
      <c r="R119" s="260">
        <v>9</v>
      </c>
      <c r="S119" s="260">
        <v>130584.82142857142</v>
      </c>
      <c r="T119" s="260">
        <v>146255</v>
      </c>
      <c r="U119" s="260">
        <v>0</v>
      </c>
      <c r="V119" s="261">
        <v>0</v>
      </c>
      <c r="W119" s="261">
        <f t="shared" si="795"/>
        <v>0</v>
      </c>
      <c r="X119" s="399">
        <v>10</v>
      </c>
      <c r="Y119" s="399">
        <v>130584.82142857142</v>
      </c>
      <c r="Z119" s="399">
        <v>146255</v>
      </c>
      <c r="AA119" s="399">
        <v>0</v>
      </c>
      <c r="AB119" s="399">
        <v>0</v>
      </c>
      <c r="AC119" s="399">
        <f t="shared" si="79"/>
        <v>0</v>
      </c>
      <c r="AD119" s="260">
        <v>5</v>
      </c>
      <c r="AE119" s="260">
        <v>130584.82142857142</v>
      </c>
      <c r="AF119" s="260">
        <v>146255</v>
      </c>
      <c r="AG119" s="260">
        <v>0</v>
      </c>
      <c r="AH119" s="260">
        <v>0</v>
      </c>
      <c r="AI119" s="260">
        <f t="shared" si="116"/>
        <v>0</v>
      </c>
      <c r="AJ119" s="260">
        <v>7</v>
      </c>
      <c r="AK119" s="260">
        <v>130584.82142857142</v>
      </c>
      <c r="AL119" s="260">
        <v>146255</v>
      </c>
      <c r="AM119" s="260">
        <v>0</v>
      </c>
      <c r="AN119" s="260">
        <v>0</v>
      </c>
      <c r="AO119" s="396">
        <f t="shared" si="980"/>
        <v>0</v>
      </c>
      <c r="AP119" s="260">
        <v>10</v>
      </c>
      <c r="AQ119" s="260">
        <v>130584.82142857142</v>
      </c>
      <c r="AR119" s="260">
        <v>146255</v>
      </c>
      <c r="AS119" s="260">
        <v>0</v>
      </c>
      <c r="AT119" s="260">
        <f t="shared" si="175"/>
        <v>0</v>
      </c>
      <c r="AU119" s="260">
        <f t="shared" si="81"/>
        <v>0</v>
      </c>
      <c r="AV119" s="404"/>
      <c r="AW119" s="404"/>
      <c r="AX119" s="404"/>
      <c r="AY119" s="404">
        <v>0</v>
      </c>
      <c r="AZ119" s="404">
        <v>0</v>
      </c>
      <c r="BA119" s="404">
        <f t="shared" si="117"/>
        <v>0</v>
      </c>
      <c r="BB119" s="404"/>
      <c r="BC119" s="404"/>
      <c r="BD119" s="404"/>
      <c r="BE119" s="404">
        <v>0</v>
      </c>
      <c r="BF119" s="404">
        <v>0</v>
      </c>
      <c r="BG119" s="404">
        <f t="shared" si="83"/>
        <v>0</v>
      </c>
      <c r="BH119" s="404"/>
      <c r="BI119" s="404"/>
      <c r="BJ119" s="404"/>
      <c r="BK119" s="404">
        <v>0</v>
      </c>
      <c r="BL119" s="404">
        <v>0</v>
      </c>
      <c r="BM119" s="404">
        <f t="shared" si="84"/>
        <v>0</v>
      </c>
      <c r="BN119" s="404"/>
      <c r="BO119" s="404"/>
      <c r="BP119" s="404"/>
      <c r="BQ119" s="404">
        <v>0</v>
      </c>
      <c r="BR119" s="404">
        <v>0</v>
      </c>
      <c r="BS119" s="404">
        <f t="shared" si="85"/>
        <v>0</v>
      </c>
      <c r="BT119" s="260">
        <v>130584.82142857142</v>
      </c>
      <c r="BU119" s="260">
        <v>146255</v>
      </c>
      <c r="BV119" s="260">
        <v>0</v>
      </c>
      <c r="BW119" s="1435">
        <v>0</v>
      </c>
      <c r="BX119" s="190" t="s">
        <v>48</v>
      </c>
      <c r="BY119" s="64">
        <v>2013</v>
      </c>
      <c r="BZ119" s="325" t="s">
        <v>1103</v>
      </c>
      <c r="CA119" s="529">
        <f t="shared" si="86"/>
        <v>0</v>
      </c>
      <c r="CB119" s="154"/>
      <c r="CC119" s="82"/>
      <c r="CD119" s="191"/>
      <c r="CE119" s="26">
        <f t="shared" si="87"/>
        <v>0</v>
      </c>
      <c r="CF119" s="27">
        <f t="shared" si="88"/>
        <v>0</v>
      </c>
      <c r="CG119" s="738">
        <f t="shared" si="89"/>
        <v>0</v>
      </c>
      <c r="CH119" s="164" t="s">
        <v>805</v>
      </c>
      <c r="CI119" s="165"/>
      <c r="CJ119" s="192" t="s">
        <v>41</v>
      </c>
      <c r="CK119" s="175" t="s">
        <v>312</v>
      </c>
      <c r="CL119" s="175" t="s">
        <v>2729</v>
      </c>
      <c r="CM119" s="178" t="s">
        <v>2748</v>
      </c>
      <c r="CN119" s="175" t="s">
        <v>476</v>
      </c>
      <c r="CO119" s="175" t="s">
        <v>87</v>
      </c>
      <c r="CP119" s="175" t="s">
        <v>109</v>
      </c>
      <c r="CQ119" s="175" t="s">
        <v>79</v>
      </c>
      <c r="CR119" s="463">
        <v>3</v>
      </c>
      <c r="CS119" s="463">
        <v>5</v>
      </c>
      <c r="CT119" s="463">
        <v>3</v>
      </c>
      <c r="CU119" s="463">
        <v>4</v>
      </c>
      <c r="CV119" s="463">
        <v>5</v>
      </c>
      <c r="CW119" s="463"/>
      <c r="CX119" s="463"/>
      <c r="CY119" s="463"/>
      <c r="CZ119" s="463">
        <f t="shared" si="505"/>
        <v>20</v>
      </c>
      <c r="DA119" s="463">
        <v>145600</v>
      </c>
      <c r="DB119" s="463">
        <f t="shared" si="1197"/>
        <v>436800</v>
      </c>
      <c r="DC119" s="463">
        <f>CS119*DA119</f>
        <v>728000</v>
      </c>
      <c r="DD119" s="464">
        <f t="shared" si="167"/>
        <v>436800</v>
      </c>
      <c r="DE119" s="464">
        <f>CU119*DA119</f>
        <v>582400</v>
      </c>
      <c r="DF119" s="464">
        <f>CV119*DA119</f>
        <v>728000</v>
      </c>
      <c r="DG119" s="464"/>
      <c r="DH119" s="464"/>
      <c r="DI119" s="464"/>
      <c r="DJ119" s="464"/>
      <c r="DK119" s="463">
        <f>CZ119*DA119</f>
        <v>2912000</v>
      </c>
      <c r="DL119" s="655"/>
      <c r="DM119" s="782">
        <f>DB119</f>
        <v>436800</v>
      </c>
      <c r="DN119" s="655">
        <f t="shared" si="1198"/>
        <v>389999.99999999994</v>
      </c>
      <c r="DO119" s="820">
        <f>DC119</f>
        <v>728000</v>
      </c>
      <c r="DP119" s="655">
        <f t="shared" si="1311"/>
        <v>649999.99999999988</v>
      </c>
      <c r="DQ119" s="1050">
        <f t="shared" si="169"/>
        <v>436800</v>
      </c>
      <c r="DR119" s="655">
        <f t="shared" si="170"/>
        <v>389999.99999999994</v>
      </c>
      <c r="DS119" s="782">
        <f t="shared" si="1312"/>
        <v>582400</v>
      </c>
      <c r="DT119" s="655">
        <f t="shared" si="1313"/>
        <v>519999.99999999994</v>
      </c>
      <c r="DU119" s="782">
        <f t="shared" si="1314"/>
        <v>728000</v>
      </c>
      <c r="DV119" s="465">
        <f t="shared" si="1315"/>
        <v>649999.99999999988</v>
      </c>
      <c r="DW119" s="745"/>
      <c r="DX119" s="655"/>
      <c r="DY119" s="954"/>
      <c r="DZ119" s="655"/>
      <c r="EA119" s="782">
        <f t="shared" si="947"/>
        <v>0</v>
      </c>
      <c r="EB119" s="465">
        <f t="shared" si="94"/>
        <v>0</v>
      </c>
      <c r="EC119" s="745"/>
      <c r="ED119" s="463"/>
      <c r="EE119" s="944">
        <f>DK119</f>
        <v>2912000</v>
      </c>
      <c r="EF119" s="655">
        <f t="shared" si="1199"/>
        <v>2599999.9999999995</v>
      </c>
      <c r="EG119" s="461">
        <f t="shared" si="1081"/>
        <v>-389999.99999999994</v>
      </c>
      <c r="EH119" s="257">
        <f t="shared" si="1082"/>
        <v>-436800</v>
      </c>
      <c r="EI119" s="460">
        <f t="shared" si="1083"/>
        <v>-649999.99999999988</v>
      </c>
      <c r="EJ119" s="538">
        <f t="shared" si="1084"/>
        <v>-728000</v>
      </c>
      <c r="EK119" s="677">
        <f t="shared" si="1085"/>
        <v>-389999.99999999994</v>
      </c>
      <c r="EL119" s="257">
        <f t="shared" si="1086"/>
        <v>-436800</v>
      </c>
      <c r="EM119" s="649">
        <f t="shared" si="1087"/>
        <v>-519999.99999999994</v>
      </c>
      <c r="EN119" s="538">
        <f t="shared" si="1088"/>
        <v>-582400</v>
      </c>
      <c r="EO119" s="677">
        <f t="shared" si="1089"/>
        <v>-649999.99999999988</v>
      </c>
      <c r="EP119" s="257">
        <f t="shared" si="1090"/>
        <v>-728000</v>
      </c>
      <c r="EQ119" s="649">
        <f t="shared" si="1091"/>
        <v>0</v>
      </c>
      <c r="ER119" s="538">
        <f t="shared" si="1092"/>
        <v>0</v>
      </c>
      <c r="ES119" s="677">
        <f t="shared" si="1093"/>
        <v>0</v>
      </c>
      <c r="ET119" s="538">
        <f t="shared" si="1094"/>
        <v>0</v>
      </c>
      <c r="EU119" s="462">
        <f t="shared" si="1095"/>
        <v>0</v>
      </c>
      <c r="EV119" s="263">
        <f t="shared" si="1096"/>
        <v>0</v>
      </c>
      <c r="EW119" s="462">
        <f t="shared" si="1097"/>
        <v>0</v>
      </c>
      <c r="EX119" s="263">
        <f t="shared" si="1098"/>
        <v>0</v>
      </c>
      <c r="EY119" s="472">
        <f t="shared" si="1099"/>
        <v>-2599999.9999999995</v>
      </c>
      <c r="EZ119" s="263">
        <f t="shared" si="1100"/>
        <v>-2912000</v>
      </c>
      <c r="FA119" s="313"/>
    </row>
    <row r="120" spans="1:158" s="183" customFormat="1" ht="18" hidden="1" customHeight="1" outlineLevel="1" x14ac:dyDescent="0.2">
      <c r="A120" s="188" t="s">
        <v>908</v>
      </c>
      <c r="B120" s="76" t="s">
        <v>21</v>
      </c>
      <c r="C120" s="77" t="s">
        <v>105</v>
      </c>
      <c r="D120" s="77" t="s">
        <v>87</v>
      </c>
      <c r="E120" s="76" t="s">
        <v>686</v>
      </c>
      <c r="F120" s="76" t="s">
        <v>109</v>
      </c>
      <c r="G120" s="76" t="s">
        <v>41</v>
      </c>
      <c r="H120" s="189">
        <v>0.3</v>
      </c>
      <c r="I120" s="76" t="s">
        <v>969</v>
      </c>
      <c r="J120" s="80" t="s">
        <v>496</v>
      </c>
      <c r="K120" s="81" t="s">
        <v>152</v>
      </c>
      <c r="L120" s="76" t="s">
        <v>46</v>
      </c>
      <c r="M120" s="10" t="s">
        <v>79</v>
      </c>
      <c r="N120" s="82"/>
      <c r="O120" s="82"/>
      <c r="P120" s="82"/>
      <c r="Q120" s="245"/>
      <c r="R120" s="260">
        <v>5</v>
      </c>
      <c r="S120" s="260">
        <v>130584</v>
      </c>
      <c r="T120" s="260">
        <v>146254.08000000002</v>
      </c>
      <c r="U120" s="260">
        <v>0</v>
      </c>
      <c r="V120" s="261">
        <v>0</v>
      </c>
      <c r="W120" s="261">
        <f t="shared" si="795"/>
        <v>0</v>
      </c>
      <c r="X120" s="399">
        <v>10</v>
      </c>
      <c r="Y120" s="399">
        <v>130584</v>
      </c>
      <c r="Z120" s="399">
        <v>146254.08000000002</v>
      </c>
      <c r="AA120" s="399">
        <v>0</v>
      </c>
      <c r="AB120" s="399">
        <v>0</v>
      </c>
      <c r="AC120" s="399">
        <f t="shared" si="79"/>
        <v>0</v>
      </c>
      <c r="AD120" s="260">
        <v>5</v>
      </c>
      <c r="AE120" s="260">
        <v>130584</v>
      </c>
      <c r="AF120" s="260">
        <v>146254.08000000002</v>
      </c>
      <c r="AG120" s="260">
        <v>0</v>
      </c>
      <c r="AH120" s="260">
        <v>0</v>
      </c>
      <c r="AI120" s="260">
        <f t="shared" si="116"/>
        <v>0</v>
      </c>
      <c r="AJ120" s="260">
        <v>7</v>
      </c>
      <c r="AK120" s="260">
        <v>130584</v>
      </c>
      <c r="AL120" s="260">
        <v>146254.08000000002</v>
      </c>
      <c r="AM120" s="260">
        <v>0</v>
      </c>
      <c r="AN120" s="260">
        <v>0</v>
      </c>
      <c r="AO120" s="396">
        <f t="shared" si="980"/>
        <v>0</v>
      </c>
      <c r="AP120" s="260">
        <v>10</v>
      </c>
      <c r="AQ120" s="260">
        <v>130584</v>
      </c>
      <c r="AR120" s="260">
        <v>146254.08000000002</v>
      </c>
      <c r="AS120" s="260">
        <v>0</v>
      </c>
      <c r="AT120" s="260">
        <f t="shared" si="175"/>
        <v>0</v>
      </c>
      <c r="AU120" s="260">
        <f t="shared" si="81"/>
        <v>0</v>
      </c>
      <c r="AV120" s="404"/>
      <c r="AW120" s="404"/>
      <c r="AX120" s="404"/>
      <c r="AY120" s="404">
        <v>0</v>
      </c>
      <c r="AZ120" s="404">
        <v>0</v>
      </c>
      <c r="BA120" s="404">
        <f t="shared" si="117"/>
        <v>0</v>
      </c>
      <c r="BB120" s="404"/>
      <c r="BC120" s="404"/>
      <c r="BD120" s="404"/>
      <c r="BE120" s="404">
        <v>0</v>
      </c>
      <c r="BF120" s="404">
        <v>0</v>
      </c>
      <c r="BG120" s="404">
        <f t="shared" si="83"/>
        <v>0</v>
      </c>
      <c r="BH120" s="404"/>
      <c r="BI120" s="404"/>
      <c r="BJ120" s="404"/>
      <c r="BK120" s="404">
        <v>0</v>
      </c>
      <c r="BL120" s="404">
        <v>0</v>
      </c>
      <c r="BM120" s="404">
        <f t="shared" si="84"/>
        <v>0</v>
      </c>
      <c r="BN120" s="404"/>
      <c r="BO120" s="404"/>
      <c r="BP120" s="404"/>
      <c r="BQ120" s="404">
        <v>0</v>
      </c>
      <c r="BR120" s="404">
        <v>0</v>
      </c>
      <c r="BS120" s="404">
        <f t="shared" si="85"/>
        <v>0</v>
      </c>
      <c r="BT120" s="260">
        <v>130584</v>
      </c>
      <c r="BU120" s="260">
        <v>146254.08000000002</v>
      </c>
      <c r="BV120" s="260">
        <v>0</v>
      </c>
      <c r="BW120" s="1435">
        <f t="shared" si="1258"/>
        <v>0</v>
      </c>
      <c r="BX120" s="190" t="s">
        <v>48</v>
      </c>
      <c r="BY120" s="64">
        <v>2013</v>
      </c>
      <c r="BZ120" s="325" t="s">
        <v>1104</v>
      </c>
      <c r="CA120" s="529">
        <f t="shared" si="86"/>
        <v>0</v>
      </c>
      <c r="CB120" s="154"/>
      <c r="CC120" s="82"/>
      <c r="CD120" s="191"/>
      <c r="CE120" s="26">
        <f t="shared" si="87"/>
        <v>0</v>
      </c>
      <c r="CF120" s="27">
        <f t="shared" si="88"/>
        <v>0</v>
      </c>
      <c r="CG120" s="738">
        <f t="shared" si="89"/>
        <v>0</v>
      </c>
      <c r="CH120" s="164" t="s">
        <v>955</v>
      </c>
      <c r="CI120" s="165"/>
      <c r="CJ120" s="192"/>
      <c r="CK120" s="175"/>
      <c r="CL120" s="175"/>
      <c r="CM120" s="175"/>
      <c r="CN120" s="175"/>
      <c r="CO120" s="175"/>
      <c r="CP120" s="175"/>
      <c r="CQ120" s="175"/>
      <c r="CR120" s="463"/>
      <c r="CS120" s="463"/>
      <c r="CT120" s="463"/>
      <c r="CU120" s="463"/>
      <c r="CV120" s="463"/>
      <c r="CW120" s="463"/>
      <c r="CX120" s="463"/>
      <c r="CY120" s="463"/>
      <c r="CZ120" s="463"/>
      <c r="DA120" s="463"/>
      <c r="DB120" s="463"/>
      <c r="DC120" s="463"/>
      <c r="DD120" s="464"/>
      <c r="DE120" s="464"/>
      <c r="DF120" s="464"/>
      <c r="DG120" s="464"/>
      <c r="DH120" s="464"/>
      <c r="DI120" s="464"/>
      <c r="DJ120" s="464"/>
      <c r="DK120" s="463"/>
      <c r="DL120" s="655"/>
      <c r="DM120" s="782"/>
      <c r="DN120" s="655"/>
      <c r="DO120" s="821"/>
      <c r="DP120" s="655"/>
      <c r="DQ120" s="1050"/>
      <c r="DR120" s="655"/>
      <c r="DS120" s="782"/>
      <c r="DT120" s="655"/>
      <c r="DU120" s="782"/>
      <c r="DV120" s="465"/>
      <c r="DW120" s="745"/>
      <c r="DX120" s="655"/>
      <c r="DY120" s="954"/>
      <c r="DZ120" s="655"/>
      <c r="EA120" s="782">
        <f t="shared" si="947"/>
        <v>0</v>
      </c>
      <c r="EB120" s="465">
        <f t="shared" si="94"/>
        <v>0</v>
      </c>
      <c r="EC120" s="745"/>
      <c r="ED120" s="463"/>
      <c r="EE120" s="944"/>
      <c r="EF120" s="655"/>
      <c r="EG120" s="461">
        <f t="shared" si="1081"/>
        <v>0</v>
      </c>
      <c r="EH120" s="257">
        <f t="shared" si="1082"/>
        <v>0</v>
      </c>
      <c r="EI120" s="460">
        <f t="shared" si="1083"/>
        <v>0</v>
      </c>
      <c r="EJ120" s="538">
        <f t="shared" si="1084"/>
        <v>0</v>
      </c>
      <c r="EK120" s="677">
        <f t="shared" si="1085"/>
        <v>0</v>
      </c>
      <c r="EL120" s="257">
        <f t="shared" si="1086"/>
        <v>0</v>
      </c>
      <c r="EM120" s="649">
        <f t="shared" si="1087"/>
        <v>0</v>
      </c>
      <c r="EN120" s="538">
        <f t="shared" si="1088"/>
        <v>0</v>
      </c>
      <c r="EO120" s="677">
        <f t="shared" si="1089"/>
        <v>0</v>
      </c>
      <c r="EP120" s="257">
        <f t="shared" si="1090"/>
        <v>0</v>
      </c>
      <c r="EQ120" s="649">
        <f t="shared" si="1091"/>
        <v>0</v>
      </c>
      <c r="ER120" s="538">
        <f t="shared" si="1092"/>
        <v>0</v>
      </c>
      <c r="ES120" s="677">
        <f t="shared" si="1093"/>
        <v>0</v>
      </c>
      <c r="ET120" s="538">
        <f t="shared" si="1094"/>
        <v>0</v>
      </c>
      <c r="EU120" s="462">
        <f t="shared" si="1095"/>
        <v>0</v>
      </c>
      <c r="EV120" s="263">
        <f t="shared" si="1096"/>
        <v>0</v>
      </c>
      <c r="EW120" s="462">
        <f t="shared" si="1097"/>
        <v>0</v>
      </c>
      <c r="EX120" s="263">
        <f t="shared" si="1098"/>
        <v>0</v>
      </c>
      <c r="EY120" s="472">
        <f t="shared" si="1099"/>
        <v>0</v>
      </c>
      <c r="EZ120" s="263">
        <f t="shared" si="1100"/>
        <v>0</v>
      </c>
      <c r="FA120" s="313">
        <v>41603</v>
      </c>
      <c r="FB120" s="183" t="s">
        <v>421</v>
      </c>
    </row>
    <row r="121" spans="1:158" s="183" customFormat="1" ht="18" hidden="1" customHeight="1" outlineLevel="1" x14ac:dyDescent="0.2">
      <c r="A121" s="188" t="s">
        <v>2125</v>
      </c>
      <c r="B121" s="76" t="s">
        <v>21</v>
      </c>
      <c r="C121" s="77" t="s">
        <v>105</v>
      </c>
      <c r="D121" s="77" t="s">
        <v>87</v>
      </c>
      <c r="E121" s="76" t="s">
        <v>686</v>
      </c>
      <c r="F121" s="76" t="s">
        <v>109</v>
      </c>
      <c r="G121" s="76" t="s">
        <v>41</v>
      </c>
      <c r="H121" s="189">
        <v>0.3</v>
      </c>
      <c r="I121" s="76" t="s">
        <v>969</v>
      </c>
      <c r="J121" s="80" t="s">
        <v>496</v>
      </c>
      <c r="K121" s="81" t="s">
        <v>152</v>
      </c>
      <c r="L121" s="76" t="s">
        <v>46</v>
      </c>
      <c r="M121" s="10" t="s">
        <v>79</v>
      </c>
      <c r="N121" s="82"/>
      <c r="O121" s="82"/>
      <c r="P121" s="82"/>
      <c r="Q121" s="245"/>
      <c r="R121" s="260">
        <v>5</v>
      </c>
      <c r="S121" s="260">
        <v>130584</v>
      </c>
      <c r="T121" s="260">
        <v>146254.08000000002</v>
      </c>
      <c r="U121" s="260">
        <v>0</v>
      </c>
      <c r="V121" s="261">
        <v>0</v>
      </c>
      <c r="W121" s="261">
        <f t="shared" ref="W121" si="1316">V121*H121</f>
        <v>0</v>
      </c>
      <c r="X121" s="399">
        <v>10</v>
      </c>
      <c r="Y121" s="399">
        <v>130584</v>
      </c>
      <c r="Z121" s="399">
        <v>146254.08000000002</v>
      </c>
      <c r="AA121" s="399">
        <v>0</v>
      </c>
      <c r="AB121" s="399">
        <v>0</v>
      </c>
      <c r="AC121" s="399">
        <v>0</v>
      </c>
      <c r="AD121" s="260">
        <v>8</v>
      </c>
      <c r="AE121" s="260">
        <v>130584</v>
      </c>
      <c r="AF121" s="260">
        <v>146254.08000000002</v>
      </c>
      <c r="AG121" s="260">
        <v>0</v>
      </c>
      <c r="AH121" s="260">
        <v>0</v>
      </c>
      <c r="AI121" s="260">
        <f t="shared" ref="AI121" si="1317">AH121*H121</f>
        <v>0</v>
      </c>
      <c r="AJ121" s="260">
        <v>7</v>
      </c>
      <c r="AK121" s="260">
        <v>130584</v>
      </c>
      <c r="AL121" s="260">
        <v>146254.08000000002</v>
      </c>
      <c r="AM121" s="260">
        <v>0</v>
      </c>
      <c r="AN121" s="260">
        <v>0</v>
      </c>
      <c r="AO121" s="396">
        <f t="shared" si="980"/>
        <v>0</v>
      </c>
      <c r="AP121" s="260">
        <v>10</v>
      </c>
      <c r="AQ121" s="260">
        <v>130584</v>
      </c>
      <c r="AR121" s="260">
        <v>146254.08000000002</v>
      </c>
      <c r="AS121" s="260">
        <v>0</v>
      </c>
      <c r="AT121" s="260">
        <f t="shared" ref="AT121" si="1318">AS121*1.12</f>
        <v>0</v>
      </c>
      <c r="AU121" s="260">
        <f t="shared" ref="AU121" si="1319">AT121*H121</f>
        <v>0</v>
      </c>
      <c r="AV121" s="404"/>
      <c r="AW121" s="404"/>
      <c r="AX121" s="404"/>
      <c r="AY121" s="404">
        <v>0</v>
      </c>
      <c r="AZ121" s="404">
        <v>0</v>
      </c>
      <c r="BA121" s="404">
        <f t="shared" ref="BA121" si="1320">AZ121*H121</f>
        <v>0</v>
      </c>
      <c r="BB121" s="404"/>
      <c r="BC121" s="404"/>
      <c r="BD121" s="404"/>
      <c r="BE121" s="404">
        <v>0</v>
      </c>
      <c r="BF121" s="404">
        <v>0</v>
      </c>
      <c r="BG121" s="404">
        <f t="shared" ref="BG121" si="1321">BF121*H121</f>
        <v>0</v>
      </c>
      <c r="BH121" s="404"/>
      <c r="BI121" s="404"/>
      <c r="BJ121" s="404"/>
      <c r="BK121" s="404">
        <v>0</v>
      </c>
      <c r="BL121" s="404">
        <v>0</v>
      </c>
      <c r="BM121" s="404">
        <f t="shared" si="84"/>
        <v>0</v>
      </c>
      <c r="BN121" s="404"/>
      <c r="BO121" s="404"/>
      <c r="BP121" s="404"/>
      <c r="BQ121" s="404">
        <v>0</v>
      </c>
      <c r="BR121" s="404">
        <v>0</v>
      </c>
      <c r="BS121" s="404">
        <f t="shared" si="85"/>
        <v>0</v>
      </c>
      <c r="BT121" s="260">
        <v>130584</v>
      </c>
      <c r="BU121" s="260">
        <v>146254.08000000002</v>
      </c>
      <c r="BV121" s="256">
        <v>0</v>
      </c>
      <c r="BW121" s="1435">
        <f t="shared" ref="BW121" si="1322">BV121*1.12</f>
        <v>0</v>
      </c>
      <c r="BX121" s="190" t="s">
        <v>48</v>
      </c>
      <c r="BY121" s="64">
        <v>2013</v>
      </c>
      <c r="BZ121" s="325" t="s">
        <v>1047</v>
      </c>
      <c r="CA121" s="529">
        <f t="shared" ref="CA121" si="1323">BW121*H121</f>
        <v>0</v>
      </c>
      <c r="CB121" s="154"/>
      <c r="CC121" s="82"/>
      <c r="CD121" s="191"/>
      <c r="CE121" s="26">
        <f t="shared" ref="CE121" si="1324">BV121-CB121</f>
        <v>0</v>
      </c>
      <c r="CF121" s="27">
        <f t="shared" ref="CF121" si="1325">BW121-CC121</f>
        <v>0</v>
      </c>
      <c r="CG121" s="738">
        <f t="shared" ref="CG121" si="1326">CA121-CC121</f>
        <v>0</v>
      </c>
      <c r="CH121" s="164" t="s">
        <v>2131</v>
      </c>
      <c r="CI121" s="165"/>
      <c r="CJ121" s="192"/>
      <c r="CK121" s="175"/>
      <c r="CL121" s="175"/>
      <c r="CM121" s="175"/>
      <c r="CN121" s="175"/>
      <c r="CO121" s="175"/>
      <c r="CP121" s="175"/>
      <c r="CQ121" s="175"/>
      <c r="CR121" s="463"/>
      <c r="CS121" s="463"/>
      <c r="CT121" s="463"/>
      <c r="CU121" s="463"/>
      <c r="CV121" s="463"/>
      <c r="CW121" s="463"/>
      <c r="CX121" s="463"/>
      <c r="CY121" s="463"/>
      <c r="CZ121" s="463"/>
      <c r="DA121" s="463"/>
      <c r="DB121" s="463"/>
      <c r="DC121" s="463"/>
      <c r="DD121" s="464"/>
      <c r="DE121" s="464"/>
      <c r="DF121" s="464"/>
      <c r="DG121" s="464"/>
      <c r="DH121" s="464"/>
      <c r="DI121" s="464"/>
      <c r="DJ121" s="464"/>
      <c r="DK121" s="463"/>
      <c r="DL121" s="655"/>
      <c r="DM121" s="782"/>
      <c r="DN121" s="655"/>
      <c r="DO121" s="821"/>
      <c r="DP121" s="655"/>
      <c r="DQ121" s="1050"/>
      <c r="DR121" s="655"/>
      <c r="DS121" s="782"/>
      <c r="DT121" s="655"/>
      <c r="DU121" s="782"/>
      <c r="DV121" s="465"/>
      <c r="DW121" s="745"/>
      <c r="DX121" s="655"/>
      <c r="DY121" s="954"/>
      <c r="DZ121" s="655"/>
      <c r="EA121" s="782">
        <f t="shared" si="947"/>
        <v>0</v>
      </c>
      <c r="EB121" s="465">
        <f t="shared" ref="EB121:EB206" si="1327">EA121/1.12</f>
        <v>0</v>
      </c>
      <c r="EC121" s="745"/>
      <c r="ED121" s="463"/>
      <c r="EE121" s="944"/>
      <c r="EF121" s="655"/>
      <c r="EG121" s="461">
        <f t="shared" si="1081"/>
        <v>0</v>
      </c>
      <c r="EH121" s="257">
        <f t="shared" si="1082"/>
        <v>0</v>
      </c>
      <c r="EI121" s="460">
        <f t="shared" si="1083"/>
        <v>0</v>
      </c>
      <c r="EJ121" s="538">
        <f t="shared" si="1084"/>
        <v>0</v>
      </c>
      <c r="EK121" s="677">
        <f t="shared" si="1085"/>
        <v>0</v>
      </c>
      <c r="EL121" s="257">
        <f t="shared" si="1086"/>
        <v>0</v>
      </c>
      <c r="EM121" s="649">
        <f t="shared" si="1087"/>
        <v>0</v>
      </c>
      <c r="EN121" s="538">
        <f t="shared" si="1088"/>
        <v>0</v>
      </c>
      <c r="EO121" s="677">
        <f t="shared" si="1089"/>
        <v>0</v>
      </c>
      <c r="EP121" s="257">
        <f t="shared" si="1090"/>
        <v>0</v>
      </c>
      <c r="EQ121" s="649">
        <f t="shared" si="1091"/>
        <v>0</v>
      </c>
      <c r="ER121" s="538">
        <f t="shared" si="1092"/>
        <v>0</v>
      </c>
      <c r="ES121" s="677">
        <f t="shared" si="1093"/>
        <v>0</v>
      </c>
      <c r="ET121" s="538">
        <f t="shared" si="1094"/>
        <v>0</v>
      </c>
      <c r="EU121" s="462">
        <f t="shared" si="1095"/>
        <v>0</v>
      </c>
      <c r="EV121" s="263">
        <f t="shared" si="1096"/>
        <v>0</v>
      </c>
      <c r="EW121" s="462">
        <f t="shared" si="1097"/>
        <v>0</v>
      </c>
      <c r="EX121" s="263">
        <f t="shared" si="1098"/>
        <v>0</v>
      </c>
      <c r="EY121" s="472">
        <f t="shared" si="1099"/>
        <v>0</v>
      </c>
      <c r="EZ121" s="263">
        <f t="shared" si="1100"/>
        <v>0</v>
      </c>
      <c r="FA121" s="313">
        <v>42264</v>
      </c>
      <c r="FB121" s="183" t="s">
        <v>421</v>
      </c>
    </row>
    <row r="122" spans="1:158" s="183" customFormat="1" ht="18" hidden="1" customHeight="1" outlineLevel="1" x14ac:dyDescent="0.2">
      <c r="A122" s="188" t="s">
        <v>2303</v>
      </c>
      <c r="B122" s="76" t="s">
        <v>21</v>
      </c>
      <c r="C122" s="77" t="s">
        <v>105</v>
      </c>
      <c r="D122" s="77" t="s">
        <v>87</v>
      </c>
      <c r="E122" s="76" t="s">
        <v>686</v>
      </c>
      <c r="F122" s="76" t="s">
        <v>109</v>
      </c>
      <c r="G122" s="76" t="s">
        <v>41</v>
      </c>
      <c r="H122" s="189">
        <v>0.3</v>
      </c>
      <c r="I122" s="76" t="s">
        <v>969</v>
      </c>
      <c r="J122" s="80" t="s">
        <v>496</v>
      </c>
      <c r="K122" s="81" t="s">
        <v>152</v>
      </c>
      <c r="L122" s="76" t="s">
        <v>46</v>
      </c>
      <c r="M122" s="10" t="s">
        <v>79</v>
      </c>
      <c r="N122" s="82"/>
      <c r="O122" s="82"/>
      <c r="P122" s="82"/>
      <c r="Q122" s="245"/>
      <c r="R122" s="260">
        <v>5</v>
      </c>
      <c r="S122" s="260">
        <v>130584</v>
      </c>
      <c r="T122" s="260">
        <v>146254.08000000002</v>
      </c>
      <c r="U122" s="260">
        <f t="shared" ref="U122" si="1328">R122*S122</f>
        <v>652920</v>
      </c>
      <c r="V122" s="261">
        <f t="shared" ref="V122" si="1329">R122*T122</f>
        <v>731270.40000000014</v>
      </c>
      <c r="W122" s="261">
        <f t="shared" ref="W122" si="1330">V122*H122</f>
        <v>219381.12000000002</v>
      </c>
      <c r="X122" s="399">
        <v>10</v>
      </c>
      <c r="Y122" s="399">
        <v>130584</v>
      </c>
      <c r="Z122" s="399">
        <v>146254.08000000002</v>
      </c>
      <c r="AA122" s="399">
        <f t="shared" ref="AA122" si="1331">X122*Y122</f>
        <v>1305840</v>
      </c>
      <c r="AB122" s="399">
        <f t="shared" ref="AB122" si="1332">X122*Z122</f>
        <v>1462540.8000000003</v>
      </c>
      <c r="AC122" s="399">
        <f t="shared" ref="AC122" si="1333">AB122*H122</f>
        <v>438762.24000000005</v>
      </c>
      <c r="AD122" s="260">
        <v>8</v>
      </c>
      <c r="AE122" s="260">
        <v>130584</v>
      </c>
      <c r="AF122" s="260">
        <v>146254.08000000002</v>
      </c>
      <c r="AG122" s="260">
        <f>AD122*AE122</f>
        <v>1044672</v>
      </c>
      <c r="AH122" s="260">
        <f>AD122*AF122</f>
        <v>1170032.6400000001</v>
      </c>
      <c r="AI122" s="260">
        <f t="shared" ref="AI122" si="1334">AH122*H122</f>
        <v>351009.79200000002</v>
      </c>
      <c r="AJ122" s="260">
        <v>4</v>
      </c>
      <c r="AK122" s="260">
        <v>130584</v>
      </c>
      <c r="AL122" s="260">
        <v>146254.08000000002</v>
      </c>
      <c r="AM122" s="1067">
        <f t="shared" ref="AM122" si="1335">AJ122*AK122</f>
        <v>522336</v>
      </c>
      <c r="AN122" s="260">
        <f t="shared" ref="AN122" si="1336">AJ122*AL122</f>
        <v>585016.32000000007</v>
      </c>
      <c r="AO122" s="396">
        <f t="shared" ref="AO122" si="1337">AN122*H122</f>
        <v>175504.89600000001</v>
      </c>
      <c r="AP122" s="260">
        <v>5</v>
      </c>
      <c r="AQ122" s="260">
        <v>130584</v>
      </c>
      <c r="AR122" s="260">
        <v>146254.08000000002</v>
      </c>
      <c r="AS122" s="260">
        <f t="shared" ref="AS122" si="1338">AP122*AQ122</f>
        <v>652920</v>
      </c>
      <c r="AT122" s="260">
        <f t="shared" ref="AT122" si="1339">AS122*1.12</f>
        <v>731270.4</v>
      </c>
      <c r="AU122" s="260">
        <f t="shared" ref="AU122" si="1340">AT122*H122</f>
        <v>219381.12</v>
      </c>
      <c r="AV122" s="404"/>
      <c r="AW122" s="404"/>
      <c r="AX122" s="404"/>
      <c r="AY122" s="404">
        <v>0</v>
      </c>
      <c r="AZ122" s="404">
        <v>0</v>
      </c>
      <c r="BA122" s="404">
        <f t="shared" ref="BA122" si="1341">AZ122*H122</f>
        <v>0</v>
      </c>
      <c r="BB122" s="404"/>
      <c r="BC122" s="404"/>
      <c r="BD122" s="404"/>
      <c r="BE122" s="404">
        <v>0</v>
      </c>
      <c r="BF122" s="404">
        <v>0</v>
      </c>
      <c r="BG122" s="404">
        <f t="shared" ref="BG122" si="1342">BF122*H122</f>
        <v>0</v>
      </c>
      <c r="BH122" s="404"/>
      <c r="BI122" s="404"/>
      <c r="BJ122" s="404"/>
      <c r="BK122" s="404">
        <v>0</v>
      </c>
      <c r="BL122" s="404">
        <v>0</v>
      </c>
      <c r="BM122" s="404">
        <f t="shared" ref="BM122" si="1343">BL122*N122</f>
        <v>0</v>
      </c>
      <c r="BN122" s="404"/>
      <c r="BO122" s="404"/>
      <c r="BP122" s="404"/>
      <c r="BQ122" s="404">
        <v>0</v>
      </c>
      <c r="BR122" s="404">
        <v>0</v>
      </c>
      <c r="BS122" s="404">
        <f t="shared" si="85"/>
        <v>0</v>
      </c>
      <c r="BT122" s="260">
        <v>130584</v>
      </c>
      <c r="BU122" s="260">
        <v>146254.08000000002</v>
      </c>
      <c r="BV122" s="256">
        <f>SUM(N122+O122+P122+Q122+R122+X122+AD122+AJ122+AP122+AV122+BB122+BH122)*BT122</f>
        <v>4178688</v>
      </c>
      <c r="BW122" s="260">
        <f t="shared" ref="BW122" si="1344">BV122*1.12</f>
        <v>4680130.5600000005</v>
      </c>
      <c r="BX122" s="190" t="s">
        <v>48</v>
      </c>
      <c r="BY122" s="64">
        <v>2013</v>
      </c>
      <c r="BZ122" s="325" t="s">
        <v>1047</v>
      </c>
      <c r="CA122" s="529">
        <f t="shared" ref="CA122" si="1345">BW122*H122</f>
        <v>1404039.1680000001</v>
      </c>
      <c r="CB122" s="154"/>
      <c r="CC122" s="82"/>
      <c r="CD122" s="191"/>
      <c r="CE122" s="26">
        <f t="shared" ref="CE122" si="1346">BV122-CB122</f>
        <v>4178688</v>
      </c>
      <c r="CF122" s="27">
        <f t="shared" ref="CF122" si="1347">BW122-CC122</f>
        <v>4680130.5600000005</v>
      </c>
      <c r="CG122" s="738">
        <f t="shared" ref="CG122" si="1348">CA122-CC122</f>
        <v>1404039.1680000001</v>
      </c>
      <c r="CH122" s="164" t="s">
        <v>2320</v>
      </c>
      <c r="CI122" s="165" t="s">
        <v>2321</v>
      </c>
      <c r="CJ122" s="192"/>
      <c r="CK122" s="175"/>
      <c r="CL122" s="175"/>
      <c r="CM122" s="175"/>
      <c r="CN122" s="175"/>
      <c r="CO122" s="175"/>
      <c r="CP122" s="175"/>
      <c r="CQ122" s="175"/>
      <c r="CR122" s="463"/>
      <c r="CS122" s="463"/>
      <c r="CT122" s="463"/>
      <c r="CU122" s="463"/>
      <c r="CV122" s="463"/>
      <c r="CW122" s="463"/>
      <c r="CX122" s="463"/>
      <c r="CY122" s="463"/>
      <c r="CZ122" s="463"/>
      <c r="DA122" s="463"/>
      <c r="DB122" s="463"/>
      <c r="DC122" s="463"/>
      <c r="DD122" s="464"/>
      <c r="DE122" s="464"/>
      <c r="DF122" s="464"/>
      <c r="DG122" s="464"/>
      <c r="DH122" s="464"/>
      <c r="DI122" s="464"/>
      <c r="DJ122" s="464"/>
      <c r="DK122" s="463"/>
      <c r="DL122" s="655"/>
      <c r="DM122" s="782"/>
      <c r="DN122" s="655"/>
      <c r="DO122" s="821"/>
      <c r="DP122" s="655"/>
      <c r="DQ122" s="1050"/>
      <c r="DR122" s="655"/>
      <c r="DS122" s="782"/>
      <c r="DT122" s="655"/>
      <c r="DU122" s="782"/>
      <c r="DV122" s="465"/>
      <c r="DW122" s="745"/>
      <c r="DX122" s="655"/>
      <c r="DY122" s="954"/>
      <c r="DZ122" s="655"/>
      <c r="EA122" s="782">
        <f t="shared" si="947"/>
        <v>0</v>
      </c>
      <c r="EB122" s="465">
        <f t="shared" ref="EB122" si="1349">EA122/1.12</f>
        <v>0</v>
      </c>
      <c r="EC122" s="745"/>
      <c r="ED122" s="463"/>
      <c r="EE122" s="944"/>
      <c r="EF122" s="655"/>
      <c r="EG122" s="461">
        <f t="shared" si="1081"/>
        <v>652920</v>
      </c>
      <c r="EH122" s="257">
        <f t="shared" si="1082"/>
        <v>731270.40000000014</v>
      </c>
      <c r="EI122" s="460">
        <f t="shared" si="1083"/>
        <v>1305840</v>
      </c>
      <c r="EJ122" s="538">
        <f t="shared" si="1084"/>
        <v>1462540.8000000003</v>
      </c>
      <c r="EK122" s="677">
        <f t="shared" si="1085"/>
        <v>1044672</v>
      </c>
      <c r="EL122" s="257">
        <f t="shared" si="1086"/>
        <v>1170032.6400000001</v>
      </c>
      <c r="EM122" s="649">
        <f t="shared" si="1087"/>
        <v>522336</v>
      </c>
      <c r="EN122" s="538">
        <f t="shared" si="1088"/>
        <v>585016.32000000007</v>
      </c>
      <c r="EO122" s="677">
        <f t="shared" si="1089"/>
        <v>652920</v>
      </c>
      <c r="EP122" s="257">
        <f t="shared" si="1090"/>
        <v>731270.4</v>
      </c>
      <c r="EQ122" s="649">
        <f t="shared" si="1091"/>
        <v>0</v>
      </c>
      <c r="ER122" s="538">
        <f t="shared" si="1092"/>
        <v>0</v>
      </c>
      <c r="ES122" s="677">
        <f t="shared" si="1093"/>
        <v>0</v>
      </c>
      <c r="ET122" s="538">
        <f t="shared" si="1094"/>
        <v>0</v>
      </c>
      <c r="EU122" s="462">
        <f t="shared" si="1095"/>
        <v>0</v>
      </c>
      <c r="EV122" s="263">
        <f t="shared" si="1096"/>
        <v>0</v>
      </c>
      <c r="EW122" s="462">
        <f t="shared" si="1097"/>
        <v>0</v>
      </c>
      <c r="EX122" s="263">
        <f t="shared" si="1098"/>
        <v>0</v>
      </c>
      <c r="EY122" s="472">
        <f t="shared" si="1099"/>
        <v>4178688</v>
      </c>
      <c r="EZ122" s="263">
        <f t="shared" si="1100"/>
        <v>4680130.5600000005</v>
      </c>
      <c r="FA122" s="313">
        <v>42443</v>
      </c>
      <c r="FB122" s="183" t="s">
        <v>421</v>
      </c>
    </row>
    <row r="123" spans="1:158" s="183" customFormat="1" ht="18" hidden="1" customHeight="1" outlineLevel="1" x14ac:dyDescent="0.2">
      <c r="A123" s="188" t="s">
        <v>246</v>
      </c>
      <c r="B123" s="76" t="s">
        <v>21</v>
      </c>
      <c r="C123" s="77" t="s">
        <v>105</v>
      </c>
      <c r="D123" s="77" t="s">
        <v>87</v>
      </c>
      <c r="E123" s="76" t="s">
        <v>110</v>
      </c>
      <c r="F123" s="76"/>
      <c r="G123" s="76" t="s">
        <v>41</v>
      </c>
      <c r="H123" s="189">
        <v>0.3</v>
      </c>
      <c r="I123" s="76" t="s">
        <v>969</v>
      </c>
      <c r="J123" s="80" t="s">
        <v>45</v>
      </c>
      <c r="K123" s="81" t="s">
        <v>152</v>
      </c>
      <c r="L123" s="76" t="s">
        <v>46</v>
      </c>
      <c r="M123" s="10" t="s">
        <v>79</v>
      </c>
      <c r="N123" s="82"/>
      <c r="O123" s="82"/>
      <c r="P123" s="82"/>
      <c r="Q123" s="245"/>
      <c r="R123" s="260">
        <v>4</v>
      </c>
      <c r="S123" s="260">
        <v>238429.46428571426</v>
      </c>
      <c r="T123" s="260">
        <v>267041</v>
      </c>
      <c r="U123" s="260">
        <v>0</v>
      </c>
      <c r="V123" s="261">
        <v>0</v>
      </c>
      <c r="W123" s="261">
        <f t="shared" si="795"/>
        <v>0</v>
      </c>
      <c r="X123" s="399">
        <v>5</v>
      </c>
      <c r="Y123" s="399">
        <v>238429.46428571426</v>
      </c>
      <c r="Z123" s="399">
        <v>267041</v>
      </c>
      <c r="AA123" s="399">
        <v>0</v>
      </c>
      <c r="AB123" s="399">
        <v>0</v>
      </c>
      <c r="AC123" s="399">
        <f t="shared" si="79"/>
        <v>0</v>
      </c>
      <c r="AD123" s="260">
        <v>10</v>
      </c>
      <c r="AE123" s="260">
        <v>238429.46428571426</v>
      </c>
      <c r="AF123" s="260">
        <v>267041</v>
      </c>
      <c r="AG123" s="260">
        <v>0</v>
      </c>
      <c r="AH123" s="260">
        <v>0</v>
      </c>
      <c r="AI123" s="260">
        <f t="shared" si="116"/>
        <v>0</v>
      </c>
      <c r="AJ123" s="260"/>
      <c r="AK123" s="260">
        <v>238429.46428571426</v>
      </c>
      <c r="AL123" s="260">
        <v>267041</v>
      </c>
      <c r="AM123" s="260">
        <v>0</v>
      </c>
      <c r="AN123" s="260">
        <v>0</v>
      </c>
      <c r="AO123" s="396">
        <f t="shared" si="980"/>
        <v>0</v>
      </c>
      <c r="AP123" s="260">
        <v>15</v>
      </c>
      <c r="AQ123" s="260">
        <v>238429.46428571426</v>
      </c>
      <c r="AR123" s="260">
        <v>267041</v>
      </c>
      <c r="AS123" s="260">
        <v>0</v>
      </c>
      <c r="AT123" s="260">
        <f t="shared" si="175"/>
        <v>0</v>
      </c>
      <c r="AU123" s="260">
        <f t="shared" si="81"/>
        <v>0</v>
      </c>
      <c r="AV123" s="404"/>
      <c r="AW123" s="404"/>
      <c r="AX123" s="404"/>
      <c r="AY123" s="404">
        <v>0</v>
      </c>
      <c r="AZ123" s="404">
        <v>0</v>
      </c>
      <c r="BA123" s="404">
        <f t="shared" si="117"/>
        <v>0</v>
      </c>
      <c r="BB123" s="404"/>
      <c r="BC123" s="404"/>
      <c r="BD123" s="404"/>
      <c r="BE123" s="404">
        <v>0</v>
      </c>
      <c r="BF123" s="404">
        <v>0</v>
      </c>
      <c r="BG123" s="404">
        <f t="shared" si="83"/>
        <v>0</v>
      </c>
      <c r="BH123" s="404"/>
      <c r="BI123" s="404"/>
      <c r="BJ123" s="404"/>
      <c r="BK123" s="404">
        <v>0</v>
      </c>
      <c r="BL123" s="404">
        <v>0</v>
      </c>
      <c r="BM123" s="404">
        <f t="shared" si="84"/>
        <v>0</v>
      </c>
      <c r="BN123" s="404"/>
      <c r="BO123" s="404"/>
      <c r="BP123" s="404"/>
      <c r="BQ123" s="404">
        <v>0</v>
      </c>
      <c r="BR123" s="404">
        <v>0</v>
      </c>
      <c r="BS123" s="404">
        <f t="shared" si="85"/>
        <v>0</v>
      </c>
      <c r="BT123" s="260">
        <v>238429.46428571426</v>
      </c>
      <c r="BU123" s="260">
        <v>267041</v>
      </c>
      <c r="BV123" s="260">
        <v>0</v>
      </c>
      <c r="BW123" s="1435">
        <v>0</v>
      </c>
      <c r="BX123" s="190" t="s">
        <v>48</v>
      </c>
      <c r="BY123" s="64">
        <v>2013</v>
      </c>
      <c r="BZ123" s="325" t="s">
        <v>1103</v>
      </c>
      <c r="CA123" s="529">
        <f t="shared" si="86"/>
        <v>0</v>
      </c>
      <c r="CB123" s="154">
        <v>8106601.7857142845</v>
      </c>
      <c r="CC123" s="82">
        <v>9079394</v>
      </c>
      <c r="CD123" s="191"/>
      <c r="CE123" s="26">
        <f t="shared" si="87"/>
        <v>-8106601.7857142845</v>
      </c>
      <c r="CF123" s="27">
        <f t="shared" si="88"/>
        <v>-9079394</v>
      </c>
      <c r="CG123" s="738">
        <f t="shared" si="89"/>
        <v>-9079394</v>
      </c>
      <c r="CH123" s="164"/>
      <c r="CI123" s="165"/>
      <c r="CJ123" s="192" t="s">
        <v>41</v>
      </c>
      <c r="CK123" s="175" t="s">
        <v>312</v>
      </c>
      <c r="CL123" s="175" t="s">
        <v>2691</v>
      </c>
      <c r="CM123" s="178" t="s">
        <v>2703</v>
      </c>
      <c r="CN123" s="175" t="s">
        <v>374</v>
      </c>
      <c r="CO123" s="175" t="s">
        <v>87</v>
      </c>
      <c r="CP123" s="175" t="s">
        <v>110</v>
      </c>
      <c r="CQ123" s="175" t="s">
        <v>79</v>
      </c>
      <c r="CR123" s="463">
        <v>1</v>
      </c>
      <c r="CS123" s="463">
        <v>2</v>
      </c>
      <c r="CT123" s="463">
        <v>3</v>
      </c>
      <c r="CU123" s="463"/>
      <c r="CV123" s="463">
        <v>0</v>
      </c>
      <c r="CW123" s="463"/>
      <c r="CX123" s="463"/>
      <c r="CY123" s="463"/>
      <c r="CZ123" s="463">
        <f t="shared" si="505"/>
        <v>6</v>
      </c>
      <c r="DA123" s="463">
        <v>262080.00000000003</v>
      </c>
      <c r="DB123" s="463">
        <f t="shared" si="1197"/>
        <v>262080.00000000003</v>
      </c>
      <c r="DC123" s="463">
        <f>CS123*DA123</f>
        <v>524160.00000000006</v>
      </c>
      <c r="DD123" s="464">
        <f t="shared" si="167"/>
        <v>786240.00000000012</v>
      </c>
      <c r="DE123" s="464"/>
      <c r="DF123" s="464">
        <f>CV123*DA123</f>
        <v>0</v>
      </c>
      <c r="DG123" s="464"/>
      <c r="DH123" s="464"/>
      <c r="DI123" s="464"/>
      <c r="DJ123" s="464"/>
      <c r="DK123" s="463">
        <f>CZ123*DA123</f>
        <v>1572480.0000000002</v>
      </c>
      <c r="DL123" s="655"/>
      <c r="DM123" s="782">
        <f>DB123</f>
        <v>262080.00000000003</v>
      </c>
      <c r="DN123" s="655">
        <f t="shared" si="1198"/>
        <v>234000</v>
      </c>
      <c r="DO123" s="820">
        <f>DC123</f>
        <v>524160.00000000006</v>
      </c>
      <c r="DP123" s="655">
        <f t="shared" ref="DP123:DP124" si="1350">DO123/1.12</f>
        <v>468000</v>
      </c>
      <c r="DQ123" s="1050">
        <f t="shared" si="169"/>
        <v>786240.00000000012</v>
      </c>
      <c r="DR123" s="655">
        <f t="shared" si="170"/>
        <v>702000</v>
      </c>
      <c r="DS123" s="782">
        <f t="shared" ref="DS123:DS124" si="1351">DE123</f>
        <v>0</v>
      </c>
      <c r="DT123" s="655">
        <f t="shared" ref="DT123:DT124" si="1352">DE123/1.12</f>
        <v>0</v>
      </c>
      <c r="DU123" s="782">
        <f t="shared" ref="DU123" si="1353">DF123</f>
        <v>0</v>
      </c>
      <c r="DV123" s="465">
        <f t="shared" ref="DV123" si="1354">DU123/1.12</f>
        <v>0</v>
      </c>
      <c r="DW123" s="745"/>
      <c r="DX123" s="655"/>
      <c r="DY123" s="954"/>
      <c r="DZ123" s="655"/>
      <c r="EA123" s="782">
        <f t="shared" si="947"/>
        <v>0</v>
      </c>
      <c r="EB123" s="465">
        <f t="shared" si="1327"/>
        <v>0</v>
      </c>
      <c r="EC123" s="745"/>
      <c r="ED123" s="463"/>
      <c r="EE123" s="944">
        <f>DK123</f>
        <v>1572480.0000000002</v>
      </c>
      <c r="EF123" s="655">
        <f t="shared" si="1199"/>
        <v>1404000</v>
      </c>
      <c r="EG123" s="461">
        <f t="shared" si="1081"/>
        <v>-234000</v>
      </c>
      <c r="EH123" s="257">
        <f t="shared" si="1082"/>
        <v>-262080.00000000003</v>
      </c>
      <c r="EI123" s="460">
        <f t="shared" si="1083"/>
        <v>-468000</v>
      </c>
      <c r="EJ123" s="538">
        <f t="shared" si="1084"/>
        <v>-524160.00000000006</v>
      </c>
      <c r="EK123" s="677">
        <f t="shared" si="1085"/>
        <v>-702000</v>
      </c>
      <c r="EL123" s="257">
        <f t="shared" si="1086"/>
        <v>-786240.00000000012</v>
      </c>
      <c r="EM123" s="649">
        <f t="shared" si="1087"/>
        <v>0</v>
      </c>
      <c r="EN123" s="538">
        <f t="shared" si="1088"/>
        <v>0</v>
      </c>
      <c r="EO123" s="677">
        <f t="shared" si="1089"/>
        <v>0</v>
      </c>
      <c r="EP123" s="257">
        <f t="shared" si="1090"/>
        <v>0</v>
      </c>
      <c r="EQ123" s="649">
        <f t="shared" si="1091"/>
        <v>0</v>
      </c>
      <c r="ER123" s="538">
        <f t="shared" si="1092"/>
        <v>0</v>
      </c>
      <c r="ES123" s="677">
        <f t="shared" si="1093"/>
        <v>0</v>
      </c>
      <c r="ET123" s="538">
        <f t="shared" si="1094"/>
        <v>0</v>
      </c>
      <c r="EU123" s="462">
        <f t="shared" si="1095"/>
        <v>0</v>
      </c>
      <c r="EV123" s="263">
        <f t="shared" si="1096"/>
        <v>0</v>
      </c>
      <c r="EW123" s="462">
        <f t="shared" si="1097"/>
        <v>0</v>
      </c>
      <c r="EX123" s="263">
        <f t="shared" si="1098"/>
        <v>0</v>
      </c>
      <c r="EY123" s="472">
        <f t="shared" si="1099"/>
        <v>-1404000</v>
      </c>
      <c r="EZ123" s="263">
        <f t="shared" si="1100"/>
        <v>-1572480.0000000002</v>
      </c>
      <c r="FA123" s="313"/>
    </row>
    <row r="124" spans="1:158" s="183" customFormat="1" ht="18" hidden="1" customHeight="1" outlineLevel="1" x14ac:dyDescent="0.2">
      <c r="A124" s="188" t="s">
        <v>690</v>
      </c>
      <c r="B124" s="76" t="s">
        <v>21</v>
      </c>
      <c r="C124" s="77" t="s">
        <v>105</v>
      </c>
      <c r="D124" s="77" t="s">
        <v>87</v>
      </c>
      <c r="E124" s="76" t="s">
        <v>686</v>
      </c>
      <c r="F124" s="76" t="s">
        <v>110</v>
      </c>
      <c r="G124" s="76" t="s">
        <v>41</v>
      </c>
      <c r="H124" s="189">
        <v>0.3</v>
      </c>
      <c r="I124" s="76" t="s">
        <v>969</v>
      </c>
      <c r="J124" s="80" t="s">
        <v>496</v>
      </c>
      <c r="K124" s="81" t="s">
        <v>152</v>
      </c>
      <c r="L124" s="76" t="s">
        <v>46</v>
      </c>
      <c r="M124" s="10" t="s">
        <v>79</v>
      </c>
      <c r="N124" s="82"/>
      <c r="O124" s="82"/>
      <c r="P124" s="82"/>
      <c r="Q124" s="245"/>
      <c r="R124" s="260">
        <v>4</v>
      </c>
      <c r="S124" s="260">
        <v>238429.46428571426</v>
      </c>
      <c r="T124" s="260">
        <v>267041</v>
      </c>
      <c r="U124" s="260">
        <v>0</v>
      </c>
      <c r="V124" s="261">
        <v>0</v>
      </c>
      <c r="W124" s="261">
        <f t="shared" si="795"/>
        <v>0</v>
      </c>
      <c r="X124" s="399">
        <v>5</v>
      </c>
      <c r="Y124" s="399">
        <v>238429.46428571426</v>
      </c>
      <c r="Z124" s="399">
        <v>267041</v>
      </c>
      <c r="AA124" s="399">
        <v>0</v>
      </c>
      <c r="AB124" s="399">
        <v>0</v>
      </c>
      <c r="AC124" s="399">
        <f t="shared" si="79"/>
        <v>0</v>
      </c>
      <c r="AD124" s="260">
        <v>10</v>
      </c>
      <c r="AE124" s="260">
        <v>238429.46428571426</v>
      </c>
      <c r="AF124" s="260">
        <v>267041</v>
      </c>
      <c r="AG124" s="260">
        <v>0</v>
      </c>
      <c r="AH124" s="260">
        <v>0</v>
      </c>
      <c r="AI124" s="260">
        <f t="shared" si="116"/>
        <v>0</v>
      </c>
      <c r="AJ124" s="260"/>
      <c r="AK124" s="260">
        <v>238429.46428571426</v>
      </c>
      <c r="AL124" s="260">
        <v>267041</v>
      </c>
      <c r="AM124" s="260">
        <v>0</v>
      </c>
      <c r="AN124" s="260">
        <v>0</v>
      </c>
      <c r="AO124" s="396">
        <f t="shared" si="980"/>
        <v>0</v>
      </c>
      <c r="AP124" s="260">
        <v>15</v>
      </c>
      <c r="AQ124" s="260">
        <v>238429.46428571426</v>
      </c>
      <c r="AR124" s="260">
        <v>267041</v>
      </c>
      <c r="AS124" s="260">
        <v>0</v>
      </c>
      <c r="AT124" s="260">
        <f t="shared" si="175"/>
        <v>0</v>
      </c>
      <c r="AU124" s="260">
        <f t="shared" si="81"/>
        <v>0</v>
      </c>
      <c r="AV124" s="404"/>
      <c r="AW124" s="404"/>
      <c r="AX124" s="404"/>
      <c r="AY124" s="404">
        <v>0</v>
      </c>
      <c r="AZ124" s="404">
        <v>0</v>
      </c>
      <c r="BA124" s="404">
        <f t="shared" si="117"/>
        <v>0</v>
      </c>
      <c r="BB124" s="404"/>
      <c r="BC124" s="404"/>
      <c r="BD124" s="404"/>
      <c r="BE124" s="404">
        <v>0</v>
      </c>
      <c r="BF124" s="404">
        <v>0</v>
      </c>
      <c r="BG124" s="404">
        <f t="shared" si="83"/>
        <v>0</v>
      </c>
      <c r="BH124" s="404"/>
      <c r="BI124" s="404"/>
      <c r="BJ124" s="404"/>
      <c r="BK124" s="404">
        <v>0</v>
      </c>
      <c r="BL124" s="404">
        <v>0</v>
      </c>
      <c r="BM124" s="404">
        <f t="shared" si="84"/>
        <v>0</v>
      </c>
      <c r="BN124" s="404"/>
      <c r="BO124" s="404"/>
      <c r="BP124" s="404"/>
      <c r="BQ124" s="404">
        <v>0</v>
      </c>
      <c r="BR124" s="404">
        <v>0</v>
      </c>
      <c r="BS124" s="404">
        <f t="shared" si="85"/>
        <v>0</v>
      </c>
      <c r="BT124" s="260">
        <v>238429.46428571426</v>
      </c>
      <c r="BU124" s="260">
        <v>267041</v>
      </c>
      <c r="BV124" s="260">
        <v>0</v>
      </c>
      <c r="BW124" s="1435">
        <v>0</v>
      </c>
      <c r="BX124" s="190" t="s">
        <v>48</v>
      </c>
      <c r="BY124" s="64">
        <v>2013</v>
      </c>
      <c r="BZ124" s="325" t="s">
        <v>1104</v>
      </c>
      <c r="CA124" s="529">
        <f t="shared" si="86"/>
        <v>0</v>
      </c>
      <c r="CB124" s="154"/>
      <c r="CC124" s="82"/>
      <c r="CD124" s="191"/>
      <c r="CE124" s="26">
        <f t="shared" si="87"/>
        <v>0</v>
      </c>
      <c r="CF124" s="27">
        <f t="shared" si="88"/>
        <v>0</v>
      </c>
      <c r="CG124" s="738">
        <f t="shared" si="89"/>
        <v>0</v>
      </c>
      <c r="CH124" s="164" t="s">
        <v>805</v>
      </c>
      <c r="CI124" s="165"/>
      <c r="CJ124" s="192" t="s">
        <v>41</v>
      </c>
      <c r="CK124" s="175" t="s">
        <v>312</v>
      </c>
      <c r="CL124" s="175" t="s">
        <v>2729</v>
      </c>
      <c r="CM124" s="178" t="s">
        <v>2748</v>
      </c>
      <c r="CN124" s="175" t="s">
        <v>476</v>
      </c>
      <c r="CO124" s="175" t="s">
        <v>87</v>
      </c>
      <c r="CP124" s="175" t="s">
        <v>110</v>
      </c>
      <c r="CQ124" s="175" t="s">
        <v>79</v>
      </c>
      <c r="CR124" s="463">
        <v>1</v>
      </c>
      <c r="CS124" s="463">
        <v>3</v>
      </c>
      <c r="CT124" s="463">
        <v>5</v>
      </c>
      <c r="CU124" s="463"/>
      <c r="CV124" s="463">
        <v>8</v>
      </c>
      <c r="CW124" s="463"/>
      <c r="CX124" s="463"/>
      <c r="CY124" s="463"/>
      <c r="CZ124" s="463">
        <f t="shared" si="505"/>
        <v>17</v>
      </c>
      <c r="DA124" s="463">
        <v>266560</v>
      </c>
      <c r="DB124" s="463">
        <f t="shared" si="1197"/>
        <v>266560</v>
      </c>
      <c r="DC124" s="463">
        <f>CS124*DA124</f>
        <v>799680</v>
      </c>
      <c r="DD124" s="464">
        <f t="shared" si="167"/>
        <v>1332800</v>
      </c>
      <c r="DE124" s="464"/>
      <c r="DF124" s="464">
        <f>CV124*DA124</f>
        <v>2132480</v>
      </c>
      <c r="DG124" s="464"/>
      <c r="DH124" s="464"/>
      <c r="DI124" s="464"/>
      <c r="DJ124" s="464"/>
      <c r="DK124" s="463">
        <f>CZ124*DA124</f>
        <v>4531520</v>
      </c>
      <c r="DL124" s="655"/>
      <c r="DM124" s="782">
        <f>DB124</f>
        <v>266560</v>
      </c>
      <c r="DN124" s="655">
        <f t="shared" si="1198"/>
        <v>237999.99999999997</v>
      </c>
      <c r="DO124" s="820">
        <f>DC124</f>
        <v>799680</v>
      </c>
      <c r="DP124" s="655">
        <f t="shared" si="1350"/>
        <v>713999.99999999988</v>
      </c>
      <c r="DQ124" s="1050">
        <f t="shared" si="169"/>
        <v>1332800</v>
      </c>
      <c r="DR124" s="655">
        <f t="shared" si="170"/>
        <v>1190000</v>
      </c>
      <c r="DS124" s="782">
        <f t="shared" si="1351"/>
        <v>0</v>
      </c>
      <c r="DT124" s="655">
        <f t="shared" si="1352"/>
        <v>0</v>
      </c>
      <c r="DU124" s="782">
        <f t="shared" ref="DU124" si="1355">DF124</f>
        <v>2132480</v>
      </c>
      <c r="DV124" s="465">
        <f t="shared" ref="DV124" si="1356">DU124/1.12</f>
        <v>1903999.9999999998</v>
      </c>
      <c r="DW124" s="745"/>
      <c r="DX124" s="655"/>
      <c r="DY124" s="954"/>
      <c r="DZ124" s="655"/>
      <c r="EA124" s="782">
        <f t="shared" si="947"/>
        <v>0</v>
      </c>
      <c r="EB124" s="465">
        <f t="shared" si="1327"/>
        <v>0</v>
      </c>
      <c r="EC124" s="745"/>
      <c r="ED124" s="463"/>
      <c r="EE124" s="944">
        <f>DK124</f>
        <v>4531520</v>
      </c>
      <c r="EF124" s="655">
        <f t="shared" si="1199"/>
        <v>4045999.9999999995</v>
      </c>
      <c r="EG124" s="461">
        <f t="shared" si="1081"/>
        <v>-237999.99999999997</v>
      </c>
      <c r="EH124" s="257">
        <f t="shared" si="1082"/>
        <v>-266560</v>
      </c>
      <c r="EI124" s="460">
        <f t="shared" si="1083"/>
        <v>-713999.99999999988</v>
      </c>
      <c r="EJ124" s="538">
        <f t="shared" si="1084"/>
        <v>-799680</v>
      </c>
      <c r="EK124" s="677">
        <f t="shared" si="1085"/>
        <v>-1190000</v>
      </c>
      <c r="EL124" s="257">
        <f t="shared" si="1086"/>
        <v>-1332800</v>
      </c>
      <c r="EM124" s="649">
        <f t="shared" si="1087"/>
        <v>0</v>
      </c>
      <c r="EN124" s="538">
        <f t="shared" si="1088"/>
        <v>0</v>
      </c>
      <c r="EO124" s="677">
        <f t="shared" si="1089"/>
        <v>-1903999.9999999998</v>
      </c>
      <c r="EP124" s="257">
        <f t="shared" si="1090"/>
        <v>-2132480</v>
      </c>
      <c r="EQ124" s="649">
        <f t="shared" si="1091"/>
        <v>0</v>
      </c>
      <c r="ER124" s="538">
        <f t="shared" si="1092"/>
        <v>0</v>
      </c>
      <c r="ES124" s="677">
        <f t="shared" si="1093"/>
        <v>0</v>
      </c>
      <c r="ET124" s="538">
        <f t="shared" si="1094"/>
        <v>0</v>
      </c>
      <c r="EU124" s="462">
        <f t="shared" si="1095"/>
        <v>0</v>
      </c>
      <c r="EV124" s="263">
        <f t="shared" si="1096"/>
        <v>0</v>
      </c>
      <c r="EW124" s="462">
        <f t="shared" si="1097"/>
        <v>0</v>
      </c>
      <c r="EX124" s="263">
        <f t="shared" si="1098"/>
        <v>0</v>
      </c>
      <c r="EY124" s="472">
        <f t="shared" si="1099"/>
        <v>-4045999.9999999995</v>
      </c>
      <c r="EZ124" s="263">
        <f t="shared" si="1100"/>
        <v>-4531520</v>
      </c>
      <c r="FA124" s="313"/>
    </row>
    <row r="125" spans="1:158" s="183" customFormat="1" ht="18" hidden="1" customHeight="1" outlineLevel="1" x14ac:dyDescent="0.2">
      <c r="A125" s="188" t="s">
        <v>909</v>
      </c>
      <c r="B125" s="76" t="s">
        <v>21</v>
      </c>
      <c r="C125" s="77" t="s">
        <v>105</v>
      </c>
      <c r="D125" s="77" t="s">
        <v>87</v>
      </c>
      <c r="E125" s="76" t="s">
        <v>686</v>
      </c>
      <c r="F125" s="76" t="s">
        <v>110</v>
      </c>
      <c r="G125" s="76" t="s">
        <v>41</v>
      </c>
      <c r="H125" s="189">
        <v>0.3</v>
      </c>
      <c r="I125" s="76" t="s">
        <v>969</v>
      </c>
      <c r="J125" s="80" t="s">
        <v>496</v>
      </c>
      <c r="K125" s="81" t="s">
        <v>152</v>
      </c>
      <c r="L125" s="76" t="s">
        <v>46</v>
      </c>
      <c r="M125" s="10" t="s">
        <v>79</v>
      </c>
      <c r="N125" s="82"/>
      <c r="O125" s="82"/>
      <c r="P125" s="82"/>
      <c r="Q125" s="245"/>
      <c r="R125" s="260">
        <v>2</v>
      </c>
      <c r="S125" s="260">
        <v>237999.99999999997</v>
      </c>
      <c r="T125" s="260">
        <v>266560</v>
      </c>
      <c r="U125" s="260">
        <v>0</v>
      </c>
      <c r="V125" s="261">
        <v>0</v>
      </c>
      <c r="W125" s="261">
        <f t="shared" si="795"/>
        <v>0</v>
      </c>
      <c r="X125" s="399">
        <v>5</v>
      </c>
      <c r="Y125" s="399">
        <v>237999.99999999997</v>
      </c>
      <c r="Z125" s="399">
        <v>266560</v>
      </c>
      <c r="AA125" s="399">
        <v>0</v>
      </c>
      <c r="AB125" s="399">
        <v>0</v>
      </c>
      <c r="AC125" s="399">
        <f t="shared" si="79"/>
        <v>0</v>
      </c>
      <c r="AD125" s="260">
        <v>10</v>
      </c>
      <c r="AE125" s="260">
        <v>237999.99999999997</v>
      </c>
      <c r="AF125" s="260">
        <v>266560</v>
      </c>
      <c r="AG125" s="260">
        <v>0</v>
      </c>
      <c r="AH125" s="260">
        <v>0</v>
      </c>
      <c r="AI125" s="260">
        <f t="shared" si="116"/>
        <v>0</v>
      </c>
      <c r="AJ125" s="260"/>
      <c r="AK125" s="260">
        <v>237999.99999999997</v>
      </c>
      <c r="AL125" s="260">
        <v>266560</v>
      </c>
      <c r="AM125" s="260">
        <f t="shared" si="744"/>
        <v>0</v>
      </c>
      <c r="AN125" s="260">
        <f t="shared" si="745"/>
        <v>0</v>
      </c>
      <c r="AO125" s="396">
        <f t="shared" si="980"/>
        <v>0</v>
      </c>
      <c r="AP125" s="260">
        <v>15</v>
      </c>
      <c r="AQ125" s="260">
        <v>237999.99999999997</v>
      </c>
      <c r="AR125" s="260">
        <v>266560</v>
      </c>
      <c r="AS125" s="260">
        <v>0</v>
      </c>
      <c r="AT125" s="260">
        <f t="shared" si="175"/>
        <v>0</v>
      </c>
      <c r="AU125" s="260">
        <f t="shared" si="81"/>
        <v>0</v>
      </c>
      <c r="AV125" s="404"/>
      <c r="AW125" s="404"/>
      <c r="AX125" s="404"/>
      <c r="AY125" s="404">
        <v>0</v>
      </c>
      <c r="AZ125" s="404">
        <v>0</v>
      </c>
      <c r="BA125" s="404">
        <f t="shared" si="117"/>
        <v>0</v>
      </c>
      <c r="BB125" s="404"/>
      <c r="BC125" s="404"/>
      <c r="BD125" s="404"/>
      <c r="BE125" s="404">
        <v>0</v>
      </c>
      <c r="BF125" s="404">
        <v>0</v>
      </c>
      <c r="BG125" s="404">
        <f t="shared" si="83"/>
        <v>0</v>
      </c>
      <c r="BH125" s="404"/>
      <c r="BI125" s="404"/>
      <c r="BJ125" s="404"/>
      <c r="BK125" s="404">
        <v>0</v>
      </c>
      <c r="BL125" s="404">
        <v>0</v>
      </c>
      <c r="BM125" s="404">
        <f t="shared" si="84"/>
        <v>0</v>
      </c>
      <c r="BN125" s="404"/>
      <c r="BO125" s="404"/>
      <c r="BP125" s="404"/>
      <c r="BQ125" s="404">
        <v>0</v>
      </c>
      <c r="BR125" s="404">
        <v>0</v>
      </c>
      <c r="BS125" s="404">
        <f t="shared" si="85"/>
        <v>0</v>
      </c>
      <c r="BT125" s="260">
        <v>237999.99999999997</v>
      </c>
      <c r="BU125" s="260">
        <v>266560</v>
      </c>
      <c r="BV125" s="260">
        <v>0</v>
      </c>
      <c r="BW125" s="1435">
        <f t="shared" si="1258"/>
        <v>0</v>
      </c>
      <c r="BX125" s="190" t="s">
        <v>48</v>
      </c>
      <c r="BY125" s="64">
        <v>2013</v>
      </c>
      <c r="BZ125" s="325" t="s">
        <v>1047</v>
      </c>
      <c r="CA125" s="529">
        <f t="shared" si="86"/>
        <v>0</v>
      </c>
      <c r="CB125" s="154"/>
      <c r="CC125" s="82"/>
      <c r="CD125" s="191"/>
      <c r="CE125" s="26">
        <f t="shared" si="87"/>
        <v>0</v>
      </c>
      <c r="CF125" s="27">
        <f t="shared" si="88"/>
        <v>0</v>
      </c>
      <c r="CG125" s="738">
        <f t="shared" si="89"/>
        <v>0</v>
      </c>
      <c r="CH125" s="164" t="s">
        <v>955</v>
      </c>
      <c r="CI125" s="165"/>
      <c r="CJ125" s="192"/>
      <c r="CK125" s="175"/>
      <c r="CL125" s="175"/>
      <c r="CM125" s="175"/>
      <c r="CN125" s="175"/>
      <c r="CO125" s="175"/>
      <c r="CP125" s="175"/>
      <c r="CQ125" s="175"/>
      <c r="CR125" s="463"/>
      <c r="CS125" s="463"/>
      <c r="CT125" s="463"/>
      <c r="CU125" s="463"/>
      <c r="CV125" s="463"/>
      <c r="CW125" s="463"/>
      <c r="CX125" s="463"/>
      <c r="CY125" s="463"/>
      <c r="CZ125" s="463"/>
      <c r="DA125" s="463"/>
      <c r="DB125" s="463"/>
      <c r="DC125" s="463"/>
      <c r="DD125" s="464"/>
      <c r="DE125" s="464"/>
      <c r="DF125" s="464"/>
      <c r="DG125" s="464"/>
      <c r="DH125" s="464"/>
      <c r="DI125" s="464"/>
      <c r="DJ125" s="464"/>
      <c r="DK125" s="463"/>
      <c r="DL125" s="655"/>
      <c r="DM125" s="782"/>
      <c r="DN125" s="655"/>
      <c r="DO125" s="821"/>
      <c r="DP125" s="655"/>
      <c r="DQ125" s="1050"/>
      <c r="DR125" s="655"/>
      <c r="DS125" s="782"/>
      <c r="DT125" s="655"/>
      <c r="DU125" s="782"/>
      <c r="DV125" s="465"/>
      <c r="DW125" s="745"/>
      <c r="DX125" s="655"/>
      <c r="DY125" s="954"/>
      <c r="DZ125" s="655"/>
      <c r="EA125" s="782">
        <f t="shared" si="947"/>
        <v>0</v>
      </c>
      <c r="EB125" s="465">
        <f t="shared" si="1327"/>
        <v>0</v>
      </c>
      <c r="EC125" s="745"/>
      <c r="ED125" s="463"/>
      <c r="EE125" s="944"/>
      <c r="EF125" s="655"/>
      <c r="EG125" s="461">
        <f t="shared" si="1081"/>
        <v>0</v>
      </c>
      <c r="EH125" s="257">
        <f t="shared" si="1082"/>
        <v>0</v>
      </c>
      <c r="EI125" s="460">
        <f t="shared" si="1083"/>
        <v>0</v>
      </c>
      <c r="EJ125" s="538">
        <f t="shared" si="1084"/>
        <v>0</v>
      </c>
      <c r="EK125" s="677">
        <f t="shared" si="1085"/>
        <v>0</v>
      </c>
      <c r="EL125" s="257">
        <f t="shared" si="1086"/>
        <v>0</v>
      </c>
      <c r="EM125" s="649">
        <f t="shared" si="1087"/>
        <v>0</v>
      </c>
      <c r="EN125" s="538">
        <f t="shared" si="1088"/>
        <v>0</v>
      </c>
      <c r="EO125" s="677">
        <f t="shared" si="1089"/>
        <v>0</v>
      </c>
      <c r="EP125" s="257">
        <f t="shared" si="1090"/>
        <v>0</v>
      </c>
      <c r="EQ125" s="649">
        <f t="shared" si="1091"/>
        <v>0</v>
      </c>
      <c r="ER125" s="538">
        <f t="shared" si="1092"/>
        <v>0</v>
      </c>
      <c r="ES125" s="677">
        <f t="shared" si="1093"/>
        <v>0</v>
      </c>
      <c r="ET125" s="538">
        <f t="shared" si="1094"/>
        <v>0</v>
      </c>
      <c r="EU125" s="462">
        <f t="shared" si="1095"/>
        <v>0</v>
      </c>
      <c r="EV125" s="263">
        <f t="shared" si="1096"/>
        <v>0</v>
      </c>
      <c r="EW125" s="462">
        <f t="shared" si="1097"/>
        <v>0</v>
      </c>
      <c r="EX125" s="263">
        <f t="shared" si="1098"/>
        <v>0</v>
      </c>
      <c r="EY125" s="472">
        <f t="shared" si="1099"/>
        <v>0</v>
      </c>
      <c r="EZ125" s="263">
        <f t="shared" si="1100"/>
        <v>0</v>
      </c>
      <c r="FA125" s="313">
        <v>41603</v>
      </c>
      <c r="FB125" s="183" t="s">
        <v>421</v>
      </c>
    </row>
    <row r="126" spans="1:158" s="183" customFormat="1" ht="18" hidden="1" customHeight="1" outlineLevel="1" x14ac:dyDescent="0.2">
      <c r="A126" s="188" t="s">
        <v>2126</v>
      </c>
      <c r="B126" s="76" t="s">
        <v>21</v>
      </c>
      <c r="C126" s="77" t="s">
        <v>105</v>
      </c>
      <c r="D126" s="77" t="s">
        <v>87</v>
      </c>
      <c r="E126" s="76" t="s">
        <v>686</v>
      </c>
      <c r="F126" s="76" t="s">
        <v>110</v>
      </c>
      <c r="G126" s="76" t="s">
        <v>41</v>
      </c>
      <c r="H126" s="189">
        <v>0.3</v>
      </c>
      <c r="I126" s="76" t="s">
        <v>969</v>
      </c>
      <c r="J126" s="80" t="s">
        <v>496</v>
      </c>
      <c r="K126" s="81" t="s">
        <v>152</v>
      </c>
      <c r="L126" s="76" t="s">
        <v>46</v>
      </c>
      <c r="M126" s="10" t="s">
        <v>79</v>
      </c>
      <c r="N126" s="82"/>
      <c r="O126" s="82"/>
      <c r="P126" s="82"/>
      <c r="Q126" s="245"/>
      <c r="R126" s="260">
        <v>2</v>
      </c>
      <c r="S126" s="260">
        <v>237999.99999999997</v>
      </c>
      <c r="T126" s="260">
        <v>266560</v>
      </c>
      <c r="U126" s="260">
        <v>0</v>
      </c>
      <c r="V126" s="261">
        <v>0</v>
      </c>
      <c r="W126" s="261">
        <f t="shared" ref="W126" si="1357">V126*H126</f>
        <v>0</v>
      </c>
      <c r="X126" s="399">
        <v>5</v>
      </c>
      <c r="Y126" s="399">
        <v>237999.99999999997</v>
      </c>
      <c r="Z126" s="399">
        <v>266560</v>
      </c>
      <c r="AA126" s="399">
        <v>0</v>
      </c>
      <c r="AB126" s="399">
        <v>0</v>
      </c>
      <c r="AC126" s="399">
        <f t="shared" ref="AC126" si="1358">AB126*H126</f>
        <v>0</v>
      </c>
      <c r="AD126" s="260">
        <v>15</v>
      </c>
      <c r="AE126" s="260">
        <v>237999.99999999997</v>
      </c>
      <c r="AF126" s="260">
        <v>266560</v>
      </c>
      <c r="AG126" s="260">
        <v>0</v>
      </c>
      <c r="AH126" s="260">
        <v>0</v>
      </c>
      <c r="AI126" s="260">
        <f t="shared" ref="AI126" si="1359">AH126*H126</f>
        <v>0</v>
      </c>
      <c r="AJ126" s="260"/>
      <c r="AK126" s="260">
        <v>237999.99999999997</v>
      </c>
      <c r="AL126" s="260">
        <v>266560</v>
      </c>
      <c r="AM126" s="260">
        <f t="shared" ref="AM126" si="1360">AJ126*AK126</f>
        <v>0</v>
      </c>
      <c r="AN126" s="260">
        <f t="shared" ref="AN126" si="1361">AJ126*AL126</f>
        <v>0</v>
      </c>
      <c r="AO126" s="396">
        <f t="shared" si="980"/>
        <v>0</v>
      </c>
      <c r="AP126" s="260">
        <v>15</v>
      </c>
      <c r="AQ126" s="260">
        <v>237999.99999999997</v>
      </c>
      <c r="AR126" s="260">
        <v>266560</v>
      </c>
      <c r="AS126" s="260">
        <v>0</v>
      </c>
      <c r="AT126" s="260">
        <f t="shared" ref="AT126" si="1362">AS126*1.12</f>
        <v>0</v>
      </c>
      <c r="AU126" s="260">
        <f t="shared" ref="AU126" si="1363">AT126*H126</f>
        <v>0</v>
      </c>
      <c r="AV126" s="404"/>
      <c r="AW126" s="404"/>
      <c r="AX126" s="404"/>
      <c r="AY126" s="404">
        <v>0</v>
      </c>
      <c r="AZ126" s="404">
        <v>0</v>
      </c>
      <c r="BA126" s="404">
        <f t="shared" ref="BA126" si="1364">AZ126*H126</f>
        <v>0</v>
      </c>
      <c r="BB126" s="404"/>
      <c r="BC126" s="404"/>
      <c r="BD126" s="404"/>
      <c r="BE126" s="404">
        <v>0</v>
      </c>
      <c r="BF126" s="404">
        <v>0</v>
      </c>
      <c r="BG126" s="404">
        <f t="shared" ref="BG126" si="1365">BF126*H126</f>
        <v>0</v>
      </c>
      <c r="BH126" s="404"/>
      <c r="BI126" s="404"/>
      <c r="BJ126" s="404"/>
      <c r="BK126" s="404">
        <v>0</v>
      </c>
      <c r="BL126" s="404">
        <v>0</v>
      </c>
      <c r="BM126" s="404">
        <f t="shared" ref="BM126:BM206" si="1366">BL126*N126</f>
        <v>0</v>
      </c>
      <c r="BN126" s="404"/>
      <c r="BO126" s="404"/>
      <c r="BP126" s="404"/>
      <c r="BQ126" s="404">
        <v>0</v>
      </c>
      <c r="BR126" s="404">
        <v>0</v>
      </c>
      <c r="BS126" s="404">
        <f t="shared" ref="BS126:BS206" si="1367">BR126*T126</f>
        <v>0</v>
      </c>
      <c r="BT126" s="260">
        <v>237999.99999999997</v>
      </c>
      <c r="BU126" s="260">
        <v>266560</v>
      </c>
      <c r="BV126" s="256">
        <v>0</v>
      </c>
      <c r="BW126" s="1435">
        <f t="shared" ref="BW126" si="1368">BV126*1.12</f>
        <v>0</v>
      </c>
      <c r="BX126" s="190" t="s">
        <v>48</v>
      </c>
      <c r="BY126" s="64" t="s">
        <v>2707</v>
      </c>
      <c r="BZ126" s="325" t="s">
        <v>1047</v>
      </c>
      <c r="CA126" s="529">
        <f t="shared" ref="CA126" si="1369">BW126*H126</f>
        <v>0</v>
      </c>
      <c r="CB126" s="154"/>
      <c r="CC126" s="82"/>
      <c r="CD126" s="191"/>
      <c r="CE126" s="26">
        <f t="shared" ref="CE126" si="1370">BV126-CB126</f>
        <v>0</v>
      </c>
      <c r="CF126" s="27">
        <f t="shared" ref="CF126" si="1371">BW126-CC126</f>
        <v>0</v>
      </c>
      <c r="CG126" s="738">
        <f t="shared" ref="CG126" si="1372">CA126-CC126</f>
        <v>0</v>
      </c>
      <c r="CH126" s="164" t="s">
        <v>2131</v>
      </c>
      <c r="CI126" s="165"/>
      <c r="CJ126" s="192"/>
      <c r="CK126" s="175"/>
      <c r="CL126" s="175"/>
      <c r="CM126" s="175"/>
      <c r="CN126" s="175"/>
      <c r="CO126" s="175"/>
      <c r="CP126" s="175"/>
      <c r="CQ126" s="175"/>
      <c r="CR126" s="463"/>
      <c r="CS126" s="463"/>
      <c r="CT126" s="463"/>
      <c r="CU126" s="463"/>
      <c r="CV126" s="463"/>
      <c r="CW126" s="463"/>
      <c r="CX126" s="463"/>
      <c r="CY126" s="463"/>
      <c r="CZ126" s="463"/>
      <c r="DA126" s="463"/>
      <c r="DB126" s="463"/>
      <c r="DC126" s="463"/>
      <c r="DD126" s="464"/>
      <c r="DE126" s="464"/>
      <c r="DF126" s="464"/>
      <c r="DG126" s="464"/>
      <c r="DH126" s="464"/>
      <c r="DI126" s="464"/>
      <c r="DJ126" s="464"/>
      <c r="DK126" s="463"/>
      <c r="DL126" s="655"/>
      <c r="DM126" s="782"/>
      <c r="DN126" s="655"/>
      <c r="DO126" s="821"/>
      <c r="DP126" s="655"/>
      <c r="DQ126" s="1050"/>
      <c r="DR126" s="655"/>
      <c r="DS126" s="782"/>
      <c r="DT126" s="655"/>
      <c r="DU126" s="782"/>
      <c r="DV126" s="465"/>
      <c r="DW126" s="745"/>
      <c r="DX126" s="655"/>
      <c r="DY126" s="954"/>
      <c r="DZ126" s="655"/>
      <c r="EA126" s="782">
        <f t="shared" si="947"/>
        <v>0</v>
      </c>
      <c r="EB126" s="465">
        <f t="shared" si="1327"/>
        <v>0</v>
      </c>
      <c r="EC126" s="745"/>
      <c r="ED126" s="463"/>
      <c r="EE126" s="944"/>
      <c r="EF126" s="655"/>
      <c r="EG126" s="461">
        <f t="shared" si="1081"/>
        <v>0</v>
      </c>
      <c r="EH126" s="257">
        <f t="shared" si="1082"/>
        <v>0</v>
      </c>
      <c r="EI126" s="460">
        <f t="shared" si="1083"/>
        <v>0</v>
      </c>
      <c r="EJ126" s="538">
        <f t="shared" si="1084"/>
        <v>0</v>
      </c>
      <c r="EK126" s="677">
        <f t="shared" si="1085"/>
        <v>0</v>
      </c>
      <c r="EL126" s="257">
        <f t="shared" si="1086"/>
        <v>0</v>
      </c>
      <c r="EM126" s="649">
        <f t="shared" si="1087"/>
        <v>0</v>
      </c>
      <c r="EN126" s="538">
        <f t="shared" si="1088"/>
        <v>0</v>
      </c>
      <c r="EO126" s="677">
        <f t="shared" si="1089"/>
        <v>0</v>
      </c>
      <c r="EP126" s="257">
        <f t="shared" si="1090"/>
        <v>0</v>
      </c>
      <c r="EQ126" s="649">
        <f t="shared" si="1091"/>
        <v>0</v>
      </c>
      <c r="ER126" s="538">
        <f t="shared" si="1092"/>
        <v>0</v>
      </c>
      <c r="ES126" s="677">
        <f t="shared" si="1093"/>
        <v>0</v>
      </c>
      <c r="ET126" s="538">
        <f t="shared" si="1094"/>
        <v>0</v>
      </c>
      <c r="EU126" s="462">
        <f t="shared" si="1095"/>
        <v>0</v>
      </c>
      <c r="EV126" s="263">
        <f t="shared" si="1096"/>
        <v>0</v>
      </c>
      <c r="EW126" s="462">
        <f t="shared" si="1097"/>
        <v>0</v>
      </c>
      <c r="EX126" s="263">
        <f t="shared" si="1098"/>
        <v>0</v>
      </c>
      <c r="EY126" s="472">
        <f t="shared" si="1099"/>
        <v>0</v>
      </c>
      <c r="EZ126" s="263">
        <f t="shared" si="1100"/>
        <v>0</v>
      </c>
      <c r="FA126" s="313">
        <v>42264</v>
      </c>
      <c r="FB126" s="183" t="s">
        <v>421</v>
      </c>
    </row>
    <row r="127" spans="1:158" s="183" customFormat="1" ht="18" hidden="1" customHeight="1" outlineLevel="1" x14ac:dyDescent="0.2">
      <c r="A127" s="188" t="s">
        <v>2721</v>
      </c>
      <c r="B127" s="76" t="s">
        <v>21</v>
      </c>
      <c r="C127" s="77" t="s">
        <v>105</v>
      </c>
      <c r="D127" s="77" t="s">
        <v>87</v>
      </c>
      <c r="E127" s="76" t="s">
        <v>686</v>
      </c>
      <c r="F127" s="76" t="s">
        <v>110</v>
      </c>
      <c r="G127" s="76" t="s">
        <v>41</v>
      </c>
      <c r="H127" s="189">
        <v>0.3</v>
      </c>
      <c r="I127" s="76" t="s">
        <v>969</v>
      </c>
      <c r="J127" s="80" t="s">
        <v>496</v>
      </c>
      <c r="K127" s="81" t="s">
        <v>152</v>
      </c>
      <c r="L127" s="76" t="s">
        <v>46</v>
      </c>
      <c r="M127" s="10" t="s">
        <v>79</v>
      </c>
      <c r="N127" s="82"/>
      <c r="O127" s="82"/>
      <c r="P127" s="82"/>
      <c r="Q127" s="245"/>
      <c r="R127" s="260">
        <v>2</v>
      </c>
      <c r="S127" s="260">
        <v>238000</v>
      </c>
      <c r="T127" s="260">
        <v>266560</v>
      </c>
      <c r="U127" s="260">
        <f t="shared" ref="U127" si="1373">R127*S127</f>
        <v>476000</v>
      </c>
      <c r="V127" s="261">
        <f t="shared" ref="V127" si="1374">R127*T127</f>
        <v>533120</v>
      </c>
      <c r="W127" s="261">
        <f t="shared" ref="W127" si="1375">V127*H127</f>
        <v>159936</v>
      </c>
      <c r="X127" s="399">
        <v>5</v>
      </c>
      <c r="Y127" s="399">
        <v>237999.99999999997</v>
      </c>
      <c r="Z127" s="399">
        <v>266560</v>
      </c>
      <c r="AA127" s="399">
        <f t="shared" ref="AA127" si="1376">X127*Y127</f>
        <v>1189999.9999999998</v>
      </c>
      <c r="AB127" s="399">
        <f t="shared" ref="AB127" si="1377">X127*Z127</f>
        <v>1332800</v>
      </c>
      <c r="AC127" s="399">
        <f t="shared" ref="AC127" si="1378">AB127*H127</f>
        <v>399840</v>
      </c>
      <c r="AD127" s="260">
        <v>15</v>
      </c>
      <c r="AE127" s="260">
        <v>237999.99999999997</v>
      </c>
      <c r="AF127" s="260">
        <v>266560</v>
      </c>
      <c r="AG127" s="260">
        <f>AD127*AE127</f>
        <v>3569999.9999999995</v>
      </c>
      <c r="AH127" s="260">
        <f>AD127*AF127</f>
        <v>3998400</v>
      </c>
      <c r="AI127" s="260">
        <f t="shared" ref="AI127" si="1379">AH127*H127</f>
        <v>1199520</v>
      </c>
      <c r="AJ127" s="260"/>
      <c r="AK127" s="260">
        <v>237999.99999999997</v>
      </c>
      <c r="AL127" s="260">
        <v>266560</v>
      </c>
      <c r="AM127" s="260">
        <f t="shared" ref="AM127" si="1380">AJ127*AK127</f>
        <v>0</v>
      </c>
      <c r="AN127" s="260">
        <f t="shared" ref="AN127" si="1381">AJ127*AL127</f>
        <v>0</v>
      </c>
      <c r="AO127" s="396">
        <f t="shared" ref="AO127" si="1382">AN127*H127</f>
        <v>0</v>
      </c>
      <c r="AP127" s="260">
        <v>8</v>
      </c>
      <c r="AQ127" s="260">
        <v>237999.99999999997</v>
      </c>
      <c r="AR127" s="260">
        <v>266560</v>
      </c>
      <c r="AS127" s="260">
        <f t="shared" ref="AS127" si="1383">AP127*AQ127</f>
        <v>1903999.9999999998</v>
      </c>
      <c r="AT127" s="260">
        <f t="shared" ref="AT127" si="1384">AS127*1.12</f>
        <v>2132480</v>
      </c>
      <c r="AU127" s="260">
        <f t="shared" ref="AU127" si="1385">AT127*H127</f>
        <v>639744</v>
      </c>
      <c r="AV127" s="404"/>
      <c r="AW127" s="404"/>
      <c r="AX127" s="404"/>
      <c r="AY127" s="404">
        <v>0</v>
      </c>
      <c r="AZ127" s="404">
        <v>0</v>
      </c>
      <c r="BA127" s="404">
        <f t="shared" ref="BA127" si="1386">AZ127*H127</f>
        <v>0</v>
      </c>
      <c r="BB127" s="404"/>
      <c r="BC127" s="404"/>
      <c r="BD127" s="404"/>
      <c r="BE127" s="404">
        <v>0</v>
      </c>
      <c r="BF127" s="404">
        <v>0</v>
      </c>
      <c r="BG127" s="404">
        <f t="shared" ref="BG127" si="1387">BF127*H127</f>
        <v>0</v>
      </c>
      <c r="BH127" s="404"/>
      <c r="BI127" s="404"/>
      <c r="BJ127" s="404"/>
      <c r="BK127" s="404">
        <v>0</v>
      </c>
      <c r="BL127" s="404">
        <v>0</v>
      </c>
      <c r="BM127" s="404">
        <f t="shared" ref="BM127" si="1388">BL127*N127</f>
        <v>0</v>
      </c>
      <c r="BN127" s="404"/>
      <c r="BO127" s="404"/>
      <c r="BP127" s="404"/>
      <c r="BQ127" s="404">
        <v>0</v>
      </c>
      <c r="BR127" s="404">
        <v>0</v>
      </c>
      <c r="BS127" s="404">
        <f t="shared" ref="BS127" si="1389">BR127*T127</f>
        <v>0</v>
      </c>
      <c r="BT127" s="260">
        <v>237999.99999999997</v>
      </c>
      <c r="BU127" s="260">
        <v>266560</v>
      </c>
      <c r="BV127" s="256">
        <f>SUM(N127+O127+P127+Q127+R127+X127+AD127+AJ127+AP127+AV127+BB127+BH127)*BT127</f>
        <v>7139999.9999999991</v>
      </c>
      <c r="BW127" s="260">
        <f t="shared" ref="BW127" si="1390">BV127*1.12</f>
        <v>7996800</v>
      </c>
      <c r="BX127" s="190"/>
      <c r="BY127" s="64" t="s">
        <v>2653</v>
      </c>
      <c r="CA127" s="529">
        <f t="shared" ref="CA127" si="1391">BW127*H127</f>
        <v>2399040</v>
      </c>
      <c r="CB127" s="154"/>
      <c r="CC127" s="82"/>
      <c r="CD127" s="191"/>
      <c r="CE127" s="26">
        <f t="shared" ref="CE127" si="1392">BV127-CB127</f>
        <v>7139999.9999999991</v>
      </c>
      <c r="CF127" s="27">
        <f t="shared" ref="CF127" si="1393">BW127-CC127</f>
        <v>7996800</v>
      </c>
      <c r="CG127" s="738">
        <f t="shared" ref="CG127" si="1394">CA127-CC127</f>
        <v>2399040</v>
      </c>
      <c r="CH127" s="164" t="s">
        <v>2131</v>
      </c>
      <c r="CI127" s="165"/>
      <c r="CJ127" s="192"/>
      <c r="CK127" s="175"/>
      <c r="CL127" s="175"/>
      <c r="CM127" s="175"/>
      <c r="CN127" s="175"/>
      <c r="CO127" s="175"/>
      <c r="CP127" s="175"/>
      <c r="CQ127" s="175"/>
      <c r="CR127" s="463"/>
      <c r="CS127" s="463"/>
      <c r="CT127" s="463"/>
      <c r="CU127" s="463"/>
      <c r="CV127" s="463"/>
      <c r="CW127" s="463"/>
      <c r="CX127" s="463"/>
      <c r="CY127" s="463"/>
      <c r="CZ127" s="463"/>
      <c r="DA127" s="463"/>
      <c r="DB127" s="463"/>
      <c r="DC127" s="463"/>
      <c r="DD127" s="464"/>
      <c r="DE127" s="464"/>
      <c r="DF127" s="464"/>
      <c r="DG127" s="464"/>
      <c r="DH127" s="464"/>
      <c r="DI127" s="464"/>
      <c r="DJ127" s="464"/>
      <c r="DK127" s="463"/>
      <c r="DL127" s="655"/>
      <c r="DM127" s="782"/>
      <c r="DN127" s="655"/>
      <c r="DO127" s="821"/>
      <c r="DP127" s="655"/>
      <c r="DQ127" s="1050"/>
      <c r="DR127" s="655"/>
      <c r="DS127" s="782"/>
      <c r="DT127" s="655"/>
      <c r="DU127" s="782"/>
      <c r="DV127" s="465"/>
      <c r="DW127" s="745"/>
      <c r="DX127" s="655"/>
      <c r="DY127" s="954"/>
      <c r="DZ127" s="655"/>
      <c r="EA127" s="782">
        <f t="shared" ref="EA127" si="1395">DI127</f>
        <v>0</v>
      </c>
      <c r="EB127" s="465">
        <f t="shared" ref="EB127" si="1396">EA127/1.12</f>
        <v>0</v>
      </c>
      <c r="EC127" s="745"/>
      <c r="ED127" s="463"/>
      <c r="EE127" s="944"/>
      <c r="EF127" s="655"/>
      <c r="EG127" s="461">
        <f t="shared" ref="EG127" si="1397">U127-DN127</f>
        <v>476000</v>
      </c>
      <c r="EH127" s="257">
        <f t="shared" ref="EH127" si="1398">V127-DM127</f>
        <v>533120</v>
      </c>
      <c r="EI127" s="460">
        <f t="shared" ref="EI127" si="1399">AA127-DP127</f>
        <v>1189999.9999999998</v>
      </c>
      <c r="EJ127" s="538">
        <f t="shared" ref="EJ127" si="1400">AB127-DO127</f>
        <v>1332800</v>
      </c>
      <c r="EK127" s="677">
        <f t="shared" ref="EK127" si="1401">AG127-DR127</f>
        <v>3569999.9999999995</v>
      </c>
      <c r="EL127" s="257">
        <f t="shared" ref="EL127" si="1402">AH127-DQ127</f>
        <v>3998400</v>
      </c>
      <c r="EM127" s="649">
        <f t="shared" ref="EM127" si="1403">AM127-DT127</f>
        <v>0</v>
      </c>
      <c r="EN127" s="538">
        <f t="shared" ref="EN127" si="1404">AN127-DS127</f>
        <v>0</v>
      </c>
      <c r="EO127" s="677">
        <f t="shared" ref="EO127" si="1405">AS127-DV127</f>
        <v>1903999.9999999998</v>
      </c>
      <c r="EP127" s="257">
        <f t="shared" ref="EP127" si="1406">AT127-DU127</f>
        <v>2132480</v>
      </c>
      <c r="EQ127" s="649">
        <f t="shared" ref="EQ127" si="1407">AY127-DX127</f>
        <v>0</v>
      </c>
      <c r="ER127" s="538">
        <f t="shared" ref="ER127" si="1408">AZ127-DW127</f>
        <v>0</v>
      </c>
      <c r="ES127" s="677">
        <f t="shared" ref="ES127" si="1409">BE127-DZ127</f>
        <v>0</v>
      </c>
      <c r="ET127" s="538">
        <f t="shared" ref="ET127" si="1410">BF127-DY127</f>
        <v>0</v>
      </c>
      <c r="EU127" s="462">
        <f t="shared" ref="EU127" si="1411">BK127-EB127</f>
        <v>0</v>
      </c>
      <c r="EV127" s="263">
        <f t="shared" ref="EV127" si="1412">BL127-EA127</f>
        <v>0</v>
      </c>
      <c r="EW127" s="462">
        <f t="shared" ref="EW127" si="1413">BM127-ED127</f>
        <v>0</v>
      </c>
      <c r="EX127" s="263">
        <f t="shared" ref="EX127" si="1414">BN127-EC127</f>
        <v>0</v>
      </c>
      <c r="EY127" s="472">
        <f t="shared" ref="EY127" si="1415">BV127-EF127</f>
        <v>7139999.9999999991</v>
      </c>
      <c r="EZ127" s="263">
        <f t="shared" ref="EZ127" si="1416">BW127-EE127</f>
        <v>7996800</v>
      </c>
      <c r="FA127" s="313">
        <v>42807</v>
      </c>
      <c r="FB127" s="183" t="s">
        <v>421</v>
      </c>
    </row>
    <row r="128" spans="1:158" s="183" customFormat="1" ht="18" hidden="1" customHeight="1" outlineLevel="1" x14ac:dyDescent="0.2">
      <c r="A128" s="188" t="s">
        <v>247</v>
      </c>
      <c r="B128" s="76" t="s">
        <v>21</v>
      </c>
      <c r="C128" s="77" t="s">
        <v>105</v>
      </c>
      <c r="D128" s="77" t="s">
        <v>87</v>
      </c>
      <c r="E128" s="76" t="s">
        <v>111</v>
      </c>
      <c r="F128" s="76"/>
      <c r="G128" s="76" t="s">
        <v>41</v>
      </c>
      <c r="H128" s="189">
        <v>0.3</v>
      </c>
      <c r="I128" s="76" t="s">
        <v>969</v>
      </c>
      <c r="J128" s="80" t="s">
        <v>45</v>
      </c>
      <c r="K128" s="81" t="s">
        <v>152</v>
      </c>
      <c r="L128" s="76" t="s">
        <v>46</v>
      </c>
      <c r="M128" s="10" t="s">
        <v>79</v>
      </c>
      <c r="N128" s="82"/>
      <c r="O128" s="82"/>
      <c r="P128" s="82"/>
      <c r="Q128" s="245"/>
      <c r="R128" s="260">
        <v>4</v>
      </c>
      <c r="S128" s="260">
        <v>374833.03571428568</v>
      </c>
      <c r="T128" s="260">
        <v>419813</v>
      </c>
      <c r="U128" s="260">
        <v>0</v>
      </c>
      <c r="V128" s="261">
        <v>0</v>
      </c>
      <c r="W128" s="261">
        <f t="shared" si="795"/>
        <v>0</v>
      </c>
      <c r="X128" s="399">
        <v>5</v>
      </c>
      <c r="Y128" s="399">
        <v>374833.03571428568</v>
      </c>
      <c r="Z128" s="399">
        <v>419813</v>
      </c>
      <c r="AA128" s="399">
        <v>0</v>
      </c>
      <c r="AB128" s="399">
        <v>0</v>
      </c>
      <c r="AC128" s="399">
        <f t="shared" si="79"/>
        <v>0</v>
      </c>
      <c r="AD128" s="260">
        <v>10</v>
      </c>
      <c r="AE128" s="260">
        <v>374833.03571428568</v>
      </c>
      <c r="AF128" s="260">
        <v>419813</v>
      </c>
      <c r="AG128" s="260">
        <v>0</v>
      </c>
      <c r="AH128" s="260">
        <v>0</v>
      </c>
      <c r="AI128" s="260">
        <f t="shared" si="116"/>
        <v>0</v>
      </c>
      <c r="AJ128" s="260">
        <v>5</v>
      </c>
      <c r="AK128" s="260">
        <v>374833.03571428568</v>
      </c>
      <c r="AL128" s="260">
        <v>419813</v>
      </c>
      <c r="AM128" s="260">
        <v>0</v>
      </c>
      <c r="AN128" s="260">
        <v>0</v>
      </c>
      <c r="AO128" s="396">
        <f t="shared" si="980"/>
        <v>0</v>
      </c>
      <c r="AP128" s="260">
        <v>15</v>
      </c>
      <c r="AQ128" s="260">
        <v>374833.03571428568</v>
      </c>
      <c r="AR128" s="260">
        <v>419813</v>
      </c>
      <c r="AS128" s="260">
        <v>0</v>
      </c>
      <c r="AT128" s="260">
        <f t="shared" si="175"/>
        <v>0</v>
      </c>
      <c r="AU128" s="260">
        <f t="shared" ref="AU128:AU206" si="1417">AT128*H128</f>
        <v>0</v>
      </c>
      <c r="AV128" s="404"/>
      <c r="AW128" s="404"/>
      <c r="AX128" s="404"/>
      <c r="AY128" s="404">
        <v>0</v>
      </c>
      <c r="AZ128" s="404">
        <v>0</v>
      </c>
      <c r="BA128" s="404">
        <f t="shared" si="117"/>
        <v>0</v>
      </c>
      <c r="BB128" s="404"/>
      <c r="BC128" s="404"/>
      <c r="BD128" s="404"/>
      <c r="BE128" s="404">
        <v>0</v>
      </c>
      <c r="BF128" s="404">
        <v>0</v>
      </c>
      <c r="BG128" s="404">
        <f t="shared" ref="BG128:BG206" si="1418">BF128*H128</f>
        <v>0</v>
      </c>
      <c r="BH128" s="404"/>
      <c r="BI128" s="404"/>
      <c r="BJ128" s="404"/>
      <c r="BK128" s="404">
        <v>0</v>
      </c>
      <c r="BL128" s="404">
        <v>0</v>
      </c>
      <c r="BM128" s="404">
        <f t="shared" si="1366"/>
        <v>0</v>
      </c>
      <c r="BN128" s="404"/>
      <c r="BO128" s="404"/>
      <c r="BP128" s="404"/>
      <c r="BQ128" s="404">
        <v>0</v>
      </c>
      <c r="BR128" s="404">
        <v>0</v>
      </c>
      <c r="BS128" s="404">
        <f t="shared" si="1367"/>
        <v>0</v>
      </c>
      <c r="BT128" s="260">
        <v>374833.03571428568</v>
      </c>
      <c r="BU128" s="260">
        <v>419813</v>
      </c>
      <c r="BV128" s="260">
        <v>0</v>
      </c>
      <c r="BW128" s="1435">
        <v>0</v>
      </c>
      <c r="BX128" s="190" t="s">
        <v>48</v>
      </c>
      <c r="BY128" s="64">
        <v>2013</v>
      </c>
      <c r="BZ128" s="325"/>
      <c r="CA128" s="529">
        <f t="shared" si="86"/>
        <v>0</v>
      </c>
      <c r="CB128" s="154">
        <v>14618488.392857142</v>
      </c>
      <c r="CC128" s="82">
        <v>16372707</v>
      </c>
      <c r="CD128" s="191"/>
      <c r="CE128" s="26">
        <f t="shared" ref="CE128:CE206" si="1419">BV128-CB128</f>
        <v>-14618488.392857142</v>
      </c>
      <c r="CF128" s="27">
        <f t="shared" ref="CF128:CF206" si="1420">BW128-CC128</f>
        <v>-16372707</v>
      </c>
      <c r="CG128" s="738">
        <f t="shared" ref="CG128:CG206" si="1421">CA128-CC128</f>
        <v>-16372707</v>
      </c>
      <c r="CH128" s="164"/>
      <c r="CI128" s="165"/>
      <c r="CJ128" s="192" t="s">
        <v>41</v>
      </c>
      <c r="CK128" s="175" t="s">
        <v>312</v>
      </c>
      <c r="CL128" s="175" t="s">
        <v>2281</v>
      </c>
      <c r="CM128" s="178" t="s">
        <v>2288</v>
      </c>
      <c r="CN128" s="175" t="s">
        <v>474</v>
      </c>
      <c r="CO128" s="175" t="s">
        <v>87</v>
      </c>
      <c r="CP128" s="175" t="s">
        <v>111</v>
      </c>
      <c r="CQ128" s="175" t="s">
        <v>79</v>
      </c>
      <c r="CR128" s="463">
        <v>1</v>
      </c>
      <c r="CS128" s="463">
        <v>1</v>
      </c>
      <c r="CT128" s="463">
        <v>2</v>
      </c>
      <c r="CU128" s="463">
        <v>0</v>
      </c>
      <c r="CV128" s="463">
        <v>0</v>
      </c>
      <c r="CW128" s="463"/>
      <c r="CX128" s="463"/>
      <c r="CY128" s="463"/>
      <c r="CZ128" s="463">
        <f t="shared" si="505"/>
        <v>4</v>
      </c>
      <c r="DA128" s="463">
        <v>419812.96</v>
      </c>
      <c r="DB128" s="463">
        <f t="shared" si="1197"/>
        <v>419812.96</v>
      </c>
      <c r="DC128" s="463">
        <f>CS128*DA128</f>
        <v>419812.96</v>
      </c>
      <c r="DD128" s="464">
        <f t="shared" si="167"/>
        <v>839625.92</v>
      </c>
      <c r="DE128" s="970">
        <f>CU128*DA128</f>
        <v>0</v>
      </c>
      <c r="DF128" s="464">
        <f>CV128*DA128</f>
        <v>0</v>
      </c>
      <c r="DG128" s="464"/>
      <c r="DH128" s="464"/>
      <c r="DI128" s="464"/>
      <c r="DJ128" s="464"/>
      <c r="DK128" s="463">
        <f>CZ128*DA128</f>
        <v>1679251.84</v>
      </c>
      <c r="DL128" s="655"/>
      <c r="DM128" s="782">
        <f>DB128</f>
        <v>419812.96</v>
      </c>
      <c r="DN128" s="655">
        <f t="shared" ref="DN128" si="1422">DM128/1.12</f>
        <v>374833</v>
      </c>
      <c r="DO128" s="820">
        <f>DC128</f>
        <v>419812.96</v>
      </c>
      <c r="DP128" s="655">
        <f t="shared" ref="DP128:DP129" si="1423">DO128/1.12</f>
        <v>374833</v>
      </c>
      <c r="DQ128" s="1050">
        <f t="shared" si="169"/>
        <v>839625.92</v>
      </c>
      <c r="DR128" s="655">
        <f t="shared" si="170"/>
        <v>749666</v>
      </c>
      <c r="DS128" s="782">
        <f t="shared" ref="DS128:DS129" si="1424">DE128</f>
        <v>0</v>
      </c>
      <c r="DT128" s="655">
        <f t="shared" ref="DT128:DT129" si="1425">DE128/1.12</f>
        <v>0</v>
      </c>
      <c r="DU128" s="782">
        <f t="shared" ref="DU128:DU129" si="1426">DF128</f>
        <v>0</v>
      </c>
      <c r="DV128" s="465">
        <f t="shared" ref="DV128:DV129" si="1427">DU128/1.12</f>
        <v>0</v>
      </c>
      <c r="DW128" s="745"/>
      <c r="DX128" s="655"/>
      <c r="DY128" s="954"/>
      <c r="DZ128" s="655"/>
      <c r="EA128" s="782">
        <f t="shared" ref="EA128:EA161" si="1428">DI128</f>
        <v>0</v>
      </c>
      <c r="EB128" s="465">
        <f t="shared" si="1327"/>
        <v>0</v>
      </c>
      <c r="EC128" s="745"/>
      <c r="ED128" s="463"/>
      <c r="EE128" s="944">
        <f>DK128</f>
        <v>1679251.84</v>
      </c>
      <c r="EF128" s="655">
        <f t="shared" ref="EF128" si="1429">EE128/1.12</f>
        <v>1499332</v>
      </c>
      <c r="EG128" s="461">
        <f t="shared" si="1081"/>
        <v>-374833</v>
      </c>
      <c r="EH128" s="257">
        <f t="shared" si="1082"/>
        <v>-419812.96</v>
      </c>
      <c r="EI128" s="460">
        <f t="shared" si="1083"/>
        <v>-374833</v>
      </c>
      <c r="EJ128" s="538">
        <f t="shared" si="1084"/>
        <v>-419812.96</v>
      </c>
      <c r="EK128" s="677">
        <f t="shared" si="1085"/>
        <v>-749666</v>
      </c>
      <c r="EL128" s="257">
        <f t="shared" si="1086"/>
        <v>-839625.92</v>
      </c>
      <c r="EM128" s="649">
        <f t="shared" si="1087"/>
        <v>0</v>
      </c>
      <c r="EN128" s="538">
        <f t="shared" si="1088"/>
        <v>0</v>
      </c>
      <c r="EO128" s="677">
        <f t="shared" si="1089"/>
        <v>0</v>
      </c>
      <c r="EP128" s="257">
        <f t="shared" si="1090"/>
        <v>0</v>
      </c>
      <c r="EQ128" s="649">
        <f t="shared" si="1091"/>
        <v>0</v>
      </c>
      <c r="ER128" s="538">
        <f t="shared" si="1092"/>
        <v>0</v>
      </c>
      <c r="ES128" s="677">
        <f t="shared" si="1093"/>
        <v>0</v>
      </c>
      <c r="ET128" s="538">
        <f t="shared" si="1094"/>
        <v>0</v>
      </c>
      <c r="EU128" s="462">
        <f t="shared" si="1095"/>
        <v>0</v>
      </c>
      <c r="EV128" s="263">
        <f t="shared" si="1096"/>
        <v>0</v>
      </c>
      <c r="EW128" s="462">
        <f t="shared" si="1097"/>
        <v>0</v>
      </c>
      <c r="EX128" s="263">
        <f t="shared" si="1098"/>
        <v>0</v>
      </c>
      <c r="EY128" s="472">
        <f t="shared" si="1099"/>
        <v>-1499332</v>
      </c>
      <c r="EZ128" s="263">
        <f t="shared" si="1100"/>
        <v>-1679251.84</v>
      </c>
      <c r="FA128" s="313"/>
    </row>
    <row r="129" spans="1:158" s="183" customFormat="1" ht="18" hidden="1" customHeight="1" outlineLevel="1" x14ac:dyDescent="0.2">
      <c r="A129" s="188" t="s">
        <v>691</v>
      </c>
      <c r="B129" s="76" t="s">
        <v>21</v>
      </c>
      <c r="C129" s="77" t="s">
        <v>105</v>
      </c>
      <c r="D129" s="77" t="s">
        <v>87</v>
      </c>
      <c r="E129" s="76" t="s">
        <v>686</v>
      </c>
      <c r="F129" s="76" t="s">
        <v>111</v>
      </c>
      <c r="G129" s="76" t="s">
        <v>41</v>
      </c>
      <c r="H129" s="189">
        <v>0.3</v>
      </c>
      <c r="I129" s="76" t="s">
        <v>969</v>
      </c>
      <c r="J129" s="80" t="s">
        <v>496</v>
      </c>
      <c r="K129" s="81" t="s">
        <v>152</v>
      </c>
      <c r="L129" s="76" t="s">
        <v>46</v>
      </c>
      <c r="M129" s="10" t="s">
        <v>79</v>
      </c>
      <c r="N129" s="82"/>
      <c r="O129" s="82"/>
      <c r="P129" s="82"/>
      <c r="Q129" s="245"/>
      <c r="R129" s="260">
        <v>4</v>
      </c>
      <c r="S129" s="260">
        <v>374833.03571428568</v>
      </c>
      <c r="T129" s="260">
        <v>419813</v>
      </c>
      <c r="U129" s="260">
        <v>0</v>
      </c>
      <c r="V129" s="261">
        <v>0</v>
      </c>
      <c r="W129" s="261">
        <f t="shared" ref="W129:W174" si="1430">V129*H129</f>
        <v>0</v>
      </c>
      <c r="X129" s="399">
        <v>5</v>
      </c>
      <c r="Y129" s="399">
        <v>374833.03571428568</v>
      </c>
      <c r="Z129" s="399">
        <v>419813</v>
      </c>
      <c r="AA129" s="399">
        <v>0</v>
      </c>
      <c r="AB129" s="399">
        <v>0</v>
      </c>
      <c r="AC129" s="399">
        <f t="shared" ref="AC129:AC206" si="1431">AB129*H129</f>
        <v>0</v>
      </c>
      <c r="AD129" s="260">
        <v>10</v>
      </c>
      <c r="AE129" s="260">
        <v>374833.03571428568</v>
      </c>
      <c r="AF129" s="260">
        <v>419813</v>
      </c>
      <c r="AG129" s="260">
        <v>0</v>
      </c>
      <c r="AH129" s="260">
        <v>0</v>
      </c>
      <c r="AI129" s="260">
        <f t="shared" ref="AI129:AI206" si="1432">AH129*H129</f>
        <v>0</v>
      </c>
      <c r="AJ129" s="260">
        <v>5</v>
      </c>
      <c r="AK129" s="260">
        <v>374833.03571428568</v>
      </c>
      <c r="AL129" s="260">
        <v>419813</v>
      </c>
      <c r="AM129" s="260">
        <v>0</v>
      </c>
      <c r="AN129" s="260">
        <v>0</v>
      </c>
      <c r="AO129" s="396">
        <f t="shared" si="980"/>
        <v>0</v>
      </c>
      <c r="AP129" s="260">
        <v>15</v>
      </c>
      <c r="AQ129" s="260">
        <v>374833.03571428568</v>
      </c>
      <c r="AR129" s="260">
        <v>419813</v>
      </c>
      <c r="AS129" s="260">
        <v>0</v>
      </c>
      <c r="AT129" s="260">
        <f t="shared" si="175"/>
        <v>0</v>
      </c>
      <c r="AU129" s="260">
        <f t="shared" si="1417"/>
        <v>0</v>
      </c>
      <c r="AV129" s="404"/>
      <c r="AW129" s="404"/>
      <c r="AX129" s="404"/>
      <c r="AY129" s="404">
        <v>0</v>
      </c>
      <c r="AZ129" s="404">
        <v>0</v>
      </c>
      <c r="BA129" s="404">
        <f t="shared" ref="BA129:BA206" si="1433">AZ129*H129</f>
        <v>0</v>
      </c>
      <c r="BB129" s="404"/>
      <c r="BC129" s="404"/>
      <c r="BD129" s="404"/>
      <c r="BE129" s="404">
        <v>0</v>
      </c>
      <c r="BF129" s="404">
        <v>0</v>
      </c>
      <c r="BG129" s="404">
        <f t="shared" si="1418"/>
        <v>0</v>
      </c>
      <c r="BH129" s="404"/>
      <c r="BI129" s="404"/>
      <c r="BJ129" s="404"/>
      <c r="BK129" s="404">
        <v>0</v>
      </c>
      <c r="BL129" s="404">
        <v>0</v>
      </c>
      <c r="BM129" s="404">
        <f t="shared" si="1366"/>
        <v>0</v>
      </c>
      <c r="BN129" s="404"/>
      <c r="BO129" s="404"/>
      <c r="BP129" s="404"/>
      <c r="BQ129" s="404">
        <v>0</v>
      </c>
      <c r="BR129" s="404">
        <v>0</v>
      </c>
      <c r="BS129" s="404">
        <f t="shared" si="1367"/>
        <v>0</v>
      </c>
      <c r="BT129" s="260">
        <v>374833.03571428568</v>
      </c>
      <c r="BU129" s="260">
        <v>419813</v>
      </c>
      <c r="BV129" s="260">
        <v>0</v>
      </c>
      <c r="BW129" s="1435">
        <v>0</v>
      </c>
      <c r="BX129" s="190" t="s">
        <v>48</v>
      </c>
      <c r="BY129" s="64">
        <v>2013</v>
      </c>
      <c r="BZ129" s="325" t="s">
        <v>1103</v>
      </c>
      <c r="CA129" s="529">
        <f t="shared" ref="CA129:CA206" si="1434">BW129*H129</f>
        <v>0</v>
      </c>
      <c r="CB129" s="154"/>
      <c r="CC129" s="82"/>
      <c r="CD129" s="191"/>
      <c r="CE129" s="26">
        <f t="shared" si="1419"/>
        <v>0</v>
      </c>
      <c r="CF129" s="27">
        <f t="shared" si="1420"/>
        <v>0</v>
      </c>
      <c r="CG129" s="738">
        <f t="shared" si="1421"/>
        <v>0</v>
      </c>
      <c r="CH129" s="164" t="s">
        <v>805</v>
      </c>
      <c r="CI129" s="165"/>
      <c r="CJ129" s="192" t="s">
        <v>41</v>
      </c>
      <c r="CK129" s="175" t="s">
        <v>312</v>
      </c>
      <c r="CL129" s="175" t="s">
        <v>2729</v>
      </c>
      <c r="CM129" s="178" t="s">
        <v>2748</v>
      </c>
      <c r="CN129" s="175" t="s">
        <v>476</v>
      </c>
      <c r="CO129" s="175" t="s">
        <v>87</v>
      </c>
      <c r="CP129" s="175" t="s">
        <v>111</v>
      </c>
      <c r="CQ129" s="175" t="s">
        <v>79</v>
      </c>
      <c r="CR129" s="463">
        <v>2</v>
      </c>
      <c r="CS129" s="463">
        <v>3</v>
      </c>
      <c r="CT129" s="463">
        <v>5</v>
      </c>
      <c r="CU129" s="463">
        <v>3</v>
      </c>
      <c r="CV129" s="463">
        <v>0</v>
      </c>
      <c r="CW129" s="463"/>
      <c r="CX129" s="463"/>
      <c r="CY129" s="463"/>
      <c r="CZ129" s="463">
        <f t="shared" si="505"/>
        <v>13</v>
      </c>
      <c r="DA129" s="463">
        <v>416203.2</v>
      </c>
      <c r="DB129" s="463">
        <f t="shared" si="1197"/>
        <v>832406.4</v>
      </c>
      <c r="DC129" s="463">
        <f>CS129*DA129</f>
        <v>1248609.6000000001</v>
      </c>
      <c r="DD129" s="464">
        <f t="shared" si="167"/>
        <v>2081016</v>
      </c>
      <c r="DE129" s="464">
        <f>CU129*DA129</f>
        <v>1248609.6000000001</v>
      </c>
      <c r="DF129" s="464">
        <f>CV129*DA129</f>
        <v>0</v>
      </c>
      <c r="DG129" s="464"/>
      <c r="DH129" s="464"/>
      <c r="DI129" s="464"/>
      <c r="DJ129" s="464"/>
      <c r="DK129" s="463">
        <f>CZ129*DA129</f>
        <v>5410641.6000000006</v>
      </c>
      <c r="DL129" s="655"/>
      <c r="DM129" s="782">
        <f>DB129</f>
        <v>832406.4</v>
      </c>
      <c r="DN129" s="655">
        <f t="shared" ref="DN129" si="1435">DM129/1.12</f>
        <v>743220</v>
      </c>
      <c r="DO129" s="820">
        <f>DC129</f>
        <v>1248609.6000000001</v>
      </c>
      <c r="DP129" s="655">
        <f t="shared" si="1423"/>
        <v>1114830</v>
      </c>
      <c r="DQ129" s="1050">
        <f t="shared" si="169"/>
        <v>2081016</v>
      </c>
      <c r="DR129" s="655">
        <f t="shared" si="170"/>
        <v>1858049.9999999998</v>
      </c>
      <c r="DS129" s="782">
        <f t="shared" si="1424"/>
        <v>1248609.6000000001</v>
      </c>
      <c r="DT129" s="655">
        <f t="shared" si="1425"/>
        <v>1114830</v>
      </c>
      <c r="DU129" s="782">
        <f t="shared" si="1426"/>
        <v>0</v>
      </c>
      <c r="DV129" s="465">
        <f t="shared" si="1427"/>
        <v>0</v>
      </c>
      <c r="DW129" s="745"/>
      <c r="DX129" s="655"/>
      <c r="DY129" s="954"/>
      <c r="DZ129" s="655"/>
      <c r="EA129" s="782">
        <f t="shared" si="1428"/>
        <v>0</v>
      </c>
      <c r="EB129" s="465">
        <f t="shared" si="1327"/>
        <v>0</v>
      </c>
      <c r="EC129" s="745"/>
      <c r="ED129" s="463"/>
      <c r="EE129" s="944">
        <f>DK129</f>
        <v>5410641.6000000006</v>
      </c>
      <c r="EF129" s="655">
        <f t="shared" ref="EF129" si="1436">EE129/1.12</f>
        <v>4830930</v>
      </c>
      <c r="EG129" s="461">
        <f t="shared" si="1081"/>
        <v>-743220</v>
      </c>
      <c r="EH129" s="257">
        <f t="shared" si="1082"/>
        <v>-832406.4</v>
      </c>
      <c r="EI129" s="460">
        <f t="shared" si="1083"/>
        <v>-1114830</v>
      </c>
      <c r="EJ129" s="538">
        <f t="shared" si="1084"/>
        <v>-1248609.6000000001</v>
      </c>
      <c r="EK129" s="677">
        <f t="shared" si="1085"/>
        <v>-1858049.9999999998</v>
      </c>
      <c r="EL129" s="257">
        <f t="shared" si="1086"/>
        <v>-2081016</v>
      </c>
      <c r="EM129" s="649">
        <f t="shared" si="1087"/>
        <v>-1114830</v>
      </c>
      <c r="EN129" s="538">
        <f t="shared" si="1088"/>
        <v>-1248609.6000000001</v>
      </c>
      <c r="EO129" s="677">
        <f t="shared" si="1089"/>
        <v>0</v>
      </c>
      <c r="EP129" s="257">
        <f t="shared" si="1090"/>
        <v>0</v>
      </c>
      <c r="EQ129" s="649">
        <f t="shared" si="1091"/>
        <v>0</v>
      </c>
      <c r="ER129" s="538">
        <f t="shared" si="1092"/>
        <v>0</v>
      </c>
      <c r="ES129" s="677">
        <f t="shared" si="1093"/>
        <v>0</v>
      </c>
      <c r="ET129" s="538">
        <f t="shared" si="1094"/>
        <v>0</v>
      </c>
      <c r="EU129" s="462">
        <f t="shared" si="1095"/>
        <v>0</v>
      </c>
      <c r="EV129" s="263">
        <f t="shared" si="1096"/>
        <v>0</v>
      </c>
      <c r="EW129" s="462">
        <f t="shared" si="1097"/>
        <v>0</v>
      </c>
      <c r="EX129" s="263">
        <f t="shared" si="1098"/>
        <v>0</v>
      </c>
      <c r="EY129" s="472">
        <f t="shared" si="1099"/>
        <v>-4830930</v>
      </c>
      <c r="EZ129" s="263">
        <f t="shared" si="1100"/>
        <v>-5410641.6000000006</v>
      </c>
      <c r="FA129" s="313"/>
    </row>
    <row r="130" spans="1:158" s="183" customFormat="1" ht="18" hidden="1" customHeight="1" outlineLevel="1" x14ac:dyDescent="0.2">
      <c r="A130" s="188" t="s">
        <v>910</v>
      </c>
      <c r="B130" s="76" t="s">
        <v>21</v>
      </c>
      <c r="C130" s="77" t="s">
        <v>105</v>
      </c>
      <c r="D130" s="77" t="s">
        <v>87</v>
      </c>
      <c r="E130" s="76" t="s">
        <v>686</v>
      </c>
      <c r="F130" s="76" t="s">
        <v>111</v>
      </c>
      <c r="G130" s="76" t="s">
        <v>41</v>
      </c>
      <c r="H130" s="189">
        <v>0.3</v>
      </c>
      <c r="I130" s="76" t="s">
        <v>969</v>
      </c>
      <c r="J130" s="80" t="s">
        <v>496</v>
      </c>
      <c r="K130" s="81" t="s">
        <v>152</v>
      </c>
      <c r="L130" s="76" t="s">
        <v>46</v>
      </c>
      <c r="M130" s="10" t="s">
        <v>79</v>
      </c>
      <c r="N130" s="82"/>
      <c r="O130" s="82"/>
      <c r="P130" s="82"/>
      <c r="Q130" s="245"/>
      <c r="R130" s="260">
        <v>3</v>
      </c>
      <c r="S130" s="260">
        <v>374833</v>
      </c>
      <c r="T130" s="260">
        <v>419812.96</v>
      </c>
      <c r="U130" s="260">
        <v>0</v>
      </c>
      <c r="V130" s="261">
        <v>0</v>
      </c>
      <c r="W130" s="261">
        <f t="shared" si="1430"/>
        <v>0</v>
      </c>
      <c r="X130" s="399">
        <v>5</v>
      </c>
      <c r="Y130" s="399">
        <v>374833</v>
      </c>
      <c r="Z130" s="399">
        <v>419812.96</v>
      </c>
      <c r="AA130" s="399">
        <v>0</v>
      </c>
      <c r="AB130" s="399">
        <v>0</v>
      </c>
      <c r="AC130" s="399">
        <f t="shared" si="1431"/>
        <v>0</v>
      </c>
      <c r="AD130" s="260">
        <v>10</v>
      </c>
      <c r="AE130" s="260">
        <v>374833</v>
      </c>
      <c r="AF130" s="260">
        <v>419812.96</v>
      </c>
      <c r="AG130" s="260">
        <v>0</v>
      </c>
      <c r="AH130" s="260">
        <v>0</v>
      </c>
      <c r="AI130" s="260">
        <f t="shared" si="1432"/>
        <v>0</v>
      </c>
      <c r="AJ130" s="260">
        <v>5</v>
      </c>
      <c r="AK130" s="260">
        <v>374833</v>
      </c>
      <c r="AL130" s="260">
        <v>419812.96</v>
      </c>
      <c r="AM130" s="260">
        <v>0</v>
      </c>
      <c r="AN130" s="260">
        <v>0</v>
      </c>
      <c r="AO130" s="396">
        <f t="shared" si="980"/>
        <v>0</v>
      </c>
      <c r="AP130" s="260">
        <v>15</v>
      </c>
      <c r="AQ130" s="260">
        <v>374833</v>
      </c>
      <c r="AR130" s="260">
        <v>419812.96</v>
      </c>
      <c r="AS130" s="260">
        <v>0</v>
      </c>
      <c r="AT130" s="260">
        <f t="shared" si="175"/>
        <v>0</v>
      </c>
      <c r="AU130" s="260">
        <f t="shared" si="1417"/>
        <v>0</v>
      </c>
      <c r="AV130" s="404"/>
      <c r="AW130" s="404"/>
      <c r="AX130" s="404"/>
      <c r="AY130" s="404">
        <v>0</v>
      </c>
      <c r="AZ130" s="404">
        <v>0</v>
      </c>
      <c r="BA130" s="404">
        <f t="shared" si="1433"/>
        <v>0</v>
      </c>
      <c r="BB130" s="404"/>
      <c r="BC130" s="404"/>
      <c r="BD130" s="404"/>
      <c r="BE130" s="404">
        <v>0</v>
      </c>
      <c r="BF130" s="404">
        <v>0</v>
      </c>
      <c r="BG130" s="404">
        <f t="shared" si="1418"/>
        <v>0</v>
      </c>
      <c r="BH130" s="404"/>
      <c r="BI130" s="404"/>
      <c r="BJ130" s="404"/>
      <c r="BK130" s="404">
        <v>0</v>
      </c>
      <c r="BL130" s="404">
        <v>0</v>
      </c>
      <c r="BM130" s="404">
        <f t="shared" si="1366"/>
        <v>0</v>
      </c>
      <c r="BN130" s="404"/>
      <c r="BO130" s="404"/>
      <c r="BP130" s="404"/>
      <c r="BQ130" s="404">
        <v>0</v>
      </c>
      <c r="BR130" s="404">
        <v>0</v>
      </c>
      <c r="BS130" s="404">
        <f t="shared" si="1367"/>
        <v>0</v>
      </c>
      <c r="BT130" s="260">
        <v>374833</v>
      </c>
      <c r="BU130" s="260">
        <v>419812.96</v>
      </c>
      <c r="BV130" s="260">
        <v>0</v>
      </c>
      <c r="BW130" s="1435">
        <f t="shared" ref="BW130:BW144" si="1437">BV130*1.12</f>
        <v>0</v>
      </c>
      <c r="BX130" s="190" t="s">
        <v>48</v>
      </c>
      <c r="BY130" s="64">
        <v>2013</v>
      </c>
      <c r="BZ130" s="325" t="s">
        <v>1104</v>
      </c>
      <c r="CA130" s="529">
        <f t="shared" si="1434"/>
        <v>0</v>
      </c>
      <c r="CB130" s="154"/>
      <c r="CC130" s="82"/>
      <c r="CD130" s="191"/>
      <c r="CE130" s="26">
        <f t="shared" si="1419"/>
        <v>0</v>
      </c>
      <c r="CF130" s="27">
        <f t="shared" si="1420"/>
        <v>0</v>
      </c>
      <c r="CG130" s="738">
        <f t="shared" si="1421"/>
        <v>0</v>
      </c>
      <c r="CH130" s="164" t="s">
        <v>955</v>
      </c>
      <c r="CI130" s="165"/>
      <c r="CJ130" s="192"/>
      <c r="CK130" s="175"/>
      <c r="CL130" s="175"/>
      <c r="CM130" s="178"/>
      <c r="CN130" s="175"/>
      <c r="CO130" s="175"/>
      <c r="CP130" s="175"/>
      <c r="CQ130" s="175"/>
      <c r="CR130" s="463"/>
      <c r="CS130" s="463"/>
      <c r="CT130" s="463"/>
      <c r="CU130" s="463"/>
      <c r="CV130" s="463"/>
      <c r="CW130" s="463"/>
      <c r="CX130" s="463"/>
      <c r="CY130" s="463"/>
      <c r="CZ130" s="463"/>
      <c r="DA130" s="463"/>
      <c r="DB130" s="463"/>
      <c r="DC130" s="463"/>
      <c r="DD130" s="464"/>
      <c r="DE130" s="464"/>
      <c r="DF130" s="464"/>
      <c r="DG130" s="464"/>
      <c r="DH130" s="464"/>
      <c r="DI130" s="464"/>
      <c r="DJ130" s="464"/>
      <c r="DK130" s="463"/>
      <c r="DL130" s="655"/>
      <c r="DM130" s="782"/>
      <c r="DN130" s="655"/>
      <c r="DO130" s="821"/>
      <c r="DP130" s="655"/>
      <c r="DQ130" s="1050"/>
      <c r="DR130" s="655"/>
      <c r="DS130" s="782"/>
      <c r="DT130" s="655"/>
      <c r="DU130" s="782"/>
      <c r="DV130" s="465"/>
      <c r="DW130" s="745"/>
      <c r="DX130" s="655"/>
      <c r="DY130" s="954"/>
      <c r="DZ130" s="655"/>
      <c r="EA130" s="782">
        <f t="shared" si="1428"/>
        <v>0</v>
      </c>
      <c r="EB130" s="465">
        <f t="shared" si="1327"/>
        <v>0</v>
      </c>
      <c r="EC130" s="745"/>
      <c r="ED130" s="463"/>
      <c r="EE130" s="944"/>
      <c r="EF130" s="655"/>
      <c r="EG130" s="461">
        <f t="shared" si="1081"/>
        <v>0</v>
      </c>
      <c r="EH130" s="257">
        <f t="shared" si="1082"/>
        <v>0</v>
      </c>
      <c r="EI130" s="460">
        <f t="shared" si="1083"/>
        <v>0</v>
      </c>
      <c r="EJ130" s="538">
        <f t="shared" si="1084"/>
        <v>0</v>
      </c>
      <c r="EK130" s="677">
        <f t="shared" si="1085"/>
        <v>0</v>
      </c>
      <c r="EL130" s="257">
        <f t="shared" si="1086"/>
        <v>0</v>
      </c>
      <c r="EM130" s="649">
        <f t="shared" si="1087"/>
        <v>0</v>
      </c>
      <c r="EN130" s="538">
        <f t="shared" si="1088"/>
        <v>0</v>
      </c>
      <c r="EO130" s="677">
        <f t="shared" si="1089"/>
        <v>0</v>
      </c>
      <c r="EP130" s="257">
        <f t="shared" si="1090"/>
        <v>0</v>
      </c>
      <c r="EQ130" s="649">
        <f t="shared" si="1091"/>
        <v>0</v>
      </c>
      <c r="ER130" s="538">
        <f t="shared" si="1092"/>
        <v>0</v>
      </c>
      <c r="ES130" s="677">
        <f t="shared" si="1093"/>
        <v>0</v>
      </c>
      <c r="ET130" s="538">
        <f t="shared" si="1094"/>
        <v>0</v>
      </c>
      <c r="EU130" s="462">
        <f t="shared" si="1095"/>
        <v>0</v>
      </c>
      <c r="EV130" s="263">
        <f t="shared" si="1096"/>
        <v>0</v>
      </c>
      <c r="EW130" s="462">
        <f t="shared" si="1097"/>
        <v>0</v>
      </c>
      <c r="EX130" s="263">
        <f t="shared" si="1098"/>
        <v>0</v>
      </c>
      <c r="EY130" s="472">
        <f t="shared" si="1099"/>
        <v>0</v>
      </c>
      <c r="EZ130" s="263">
        <f t="shared" si="1100"/>
        <v>0</v>
      </c>
      <c r="FA130" s="313">
        <v>41603</v>
      </c>
      <c r="FB130" s="183" t="s">
        <v>421</v>
      </c>
    </row>
    <row r="131" spans="1:158" s="183" customFormat="1" ht="18" hidden="1" customHeight="1" outlineLevel="1" x14ac:dyDescent="0.2">
      <c r="A131" s="188" t="s">
        <v>2132</v>
      </c>
      <c r="B131" s="76" t="s">
        <v>21</v>
      </c>
      <c r="C131" s="77" t="s">
        <v>105</v>
      </c>
      <c r="D131" s="77" t="s">
        <v>87</v>
      </c>
      <c r="E131" s="76" t="s">
        <v>686</v>
      </c>
      <c r="F131" s="76" t="s">
        <v>111</v>
      </c>
      <c r="G131" s="76" t="s">
        <v>41</v>
      </c>
      <c r="H131" s="189">
        <v>0.3</v>
      </c>
      <c r="I131" s="76" t="s">
        <v>969</v>
      </c>
      <c r="J131" s="80" t="s">
        <v>496</v>
      </c>
      <c r="K131" s="81" t="s">
        <v>152</v>
      </c>
      <c r="L131" s="76" t="s">
        <v>46</v>
      </c>
      <c r="M131" s="10" t="s">
        <v>79</v>
      </c>
      <c r="N131" s="82"/>
      <c r="O131" s="82"/>
      <c r="P131" s="82"/>
      <c r="Q131" s="245"/>
      <c r="R131" s="260">
        <v>3</v>
      </c>
      <c r="S131" s="260">
        <v>374833</v>
      </c>
      <c r="T131" s="260">
        <v>419812.96</v>
      </c>
      <c r="U131" s="260">
        <v>0</v>
      </c>
      <c r="V131" s="261">
        <v>0</v>
      </c>
      <c r="W131" s="261">
        <f t="shared" ref="W131" si="1438">V131*H131</f>
        <v>0</v>
      </c>
      <c r="X131" s="399">
        <v>5</v>
      </c>
      <c r="Y131" s="399">
        <v>374833</v>
      </c>
      <c r="Z131" s="399">
        <v>419812.96</v>
      </c>
      <c r="AA131" s="399">
        <v>0</v>
      </c>
      <c r="AB131" s="399">
        <v>0</v>
      </c>
      <c r="AC131" s="399">
        <f t="shared" ref="AC131" si="1439">AB131*H131</f>
        <v>0</v>
      </c>
      <c r="AD131" s="260">
        <v>15</v>
      </c>
      <c r="AE131" s="260">
        <v>374833</v>
      </c>
      <c r="AF131" s="260">
        <v>419812.96</v>
      </c>
      <c r="AG131" s="260">
        <v>0</v>
      </c>
      <c r="AH131" s="260">
        <v>0</v>
      </c>
      <c r="AI131" s="260">
        <f t="shared" ref="AI131" si="1440">AH131*H131</f>
        <v>0</v>
      </c>
      <c r="AJ131" s="260">
        <v>5</v>
      </c>
      <c r="AK131" s="260">
        <v>374833</v>
      </c>
      <c r="AL131" s="260">
        <v>419812.96</v>
      </c>
      <c r="AM131" s="260">
        <v>0</v>
      </c>
      <c r="AN131" s="260">
        <v>0</v>
      </c>
      <c r="AO131" s="396">
        <f t="shared" si="980"/>
        <v>0</v>
      </c>
      <c r="AP131" s="260">
        <v>15</v>
      </c>
      <c r="AQ131" s="260">
        <v>374833</v>
      </c>
      <c r="AR131" s="260">
        <v>419812.96</v>
      </c>
      <c r="AS131" s="260">
        <v>0</v>
      </c>
      <c r="AT131" s="260">
        <f t="shared" ref="AT131" si="1441">AS131*1.12</f>
        <v>0</v>
      </c>
      <c r="AU131" s="260">
        <f t="shared" ref="AU131" si="1442">AT131*H131</f>
        <v>0</v>
      </c>
      <c r="AV131" s="404"/>
      <c r="AW131" s="404"/>
      <c r="AX131" s="404"/>
      <c r="AY131" s="404">
        <v>0</v>
      </c>
      <c r="AZ131" s="404">
        <v>0</v>
      </c>
      <c r="BA131" s="404">
        <f t="shared" ref="BA131" si="1443">AZ131*H131</f>
        <v>0</v>
      </c>
      <c r="BB131" s="404"/>
      <c r="BC131" s="404"/>
      <c r="BD131" s="404"/>
      <c r="BE131" s="404">
        <v>0</v>
      </c>
      <c r="BF131" s="404">
        <v>0</v>
      </c>
      <c r="BG131" s="404">
        <f t="shared" ref="BG131" si="1444">BF131*H131</f>
        <v>0</v>
      </c>
      <c r="BH131" s="404"/>
      <c r="BI131" s="404"/>
      <c r="BJ131" s="404"/>
      <c r="BK131" s="404">
        <v>0</v>
      </c>
      <c r="BL131" s="404">
        <v>0</v>
      </c>
      <c r="BM131" s="404">
        <f t="shared" si="1366"/>
        <v>0</v>
      </c>
      <c r="BN131" s="404"/>
      <c r="BO131" s="404"/>
      <c r="BP131" s="404"/>
      <c r="BQ131" s="404">
        <v>0</v>
      </c>
      <c r="BR131" s="404">
        <v>0</v>
      </c>
      <c r="BS131" s="404">
        <f t="shared" si="1367"/>
        <v>0</v>
      </c>
      <c r="BT131" s="260">
        <v>374833</v>
      </c>
      <c r="BU131" s="260">
        <v>419812.96</v>
      </c>
      <c r="BV131" s="256">
        <v>0</v>
      </c>
      <c r="BW131" s="1435">
        <f t="shared" ref="BW131" si="1445">BV131*1.12</f>
        <v>0</v>
      </c>
      <c r="BX131" s="190" t="s">
        <v>48</v>
      </c>
      <c r="BY131" s="64">
        <v>2013</v>
      </c>
      <c r="BZ131" s="325" t="s">
        <v>1047</v>
      </c>
      <c r="CA131" s="529">
        <f t="shared" ref="CA131" si="1446">BW131*H131</f>
        <v>0</v>
      </c>
      <c r="CB131" s="154"/>
      <c r="CC131" s="82"/>
      <c r="CD131" s="191"/>
      <c r="CE131" s="26">
        <f t="shared" ref="CE131" si="1447">BV131-CB131</f>
        <v>0</v>
      </c>
      <c r="CF131" s="27">
        <f t="shared" ref="CF131" si="1448">BW131-CC131</f>
        <v>0</v>
      </c>
      <c r="CG131" s="738">
        <f t="shared" ref="CG131" si="1449">CA131-CC131</f>
        <v>0</v>
      </c>
      <c r="CH131" s="164" t="s">
        <v>2131</v>
      </c>
      <c r="CI131" s="165"/>
      <c r="CJ131" s="192"/>
      <c r="CK131" s="175"/>
      <c r="CL131" s="175"/>
      <c r="CM131" s="178"/>
      <c r="CN131" s="175"/>
      <c r="CO131" s="175"/>
      <c r="CP131" s="175"/>
      <c r="CQ131" s="175"/>
      <c r="CR131" s="463"/>
      <c r="CS131" s="463"/>
      <c r="CT131" s="463"/>
      <c r="CU131" s="463"/>
      <c r="CV131" s="463"/>
      <c r="CW131" s="463"/>
      <c r="CX131" s="463"/>
      <c r="CY131" s="463"/>
      <c r="CZ131" s="463"/>
      <c r="DA131" s="463"/>
      <c r="DB131" s="463"/>
      <c r="DC131" s="463"/>
      <c r="DD131" s="464"/>
      <c r="DE131" s="464"/>
      <c r="DF131" s="464"/>
      <c r="DG131" s="464"/>
      <c r="DH131" s="464"/>
      <c r="DI131" s="464"/>
      <c r="DJ131" s="464"/>
      <c r="DK131" s="463"/>
      <c r="DL131" s="655"/>
      <c r="DM131" s="782"/>
      <c r="DN131" s="655"/>
      <c r="DO131" s="821"/>
      <c r="DP131" s="655"/>
      <c r="DQ131" s="1050"/>
      <c r="DR131" s="655"/>
      <c r="DS131" s="782"/>
      <c r="DT131" s="655"/>
      <c r="DU131" s="782"/>
      <c r="DV131" s="465"/>
      <c r="DW131" s="745"/>
      <c r="DX131" s="655"/>
      <c r="DY131" s="954"/>
      <c r="DZ131" s="655"/>
      <c r="EA131" s="782">
        <f t="shared" si="1428"/>
        <v>0</v>
      </c>
      <c r="EB131" s="465">
        <f t="shared" si="1327"/>
        <v>0</v>
      </c>
      <c r="EC131" s="745"/>
      <c r="ED131" s="463"/>
      <c r="EE131" s="944"/>
      <c r="EF131" s="655"/>
      <c r="EG131" s="461">
        <f t="shared" si="1081"/>
        <v>0</v>
      </c>
      <c r="EH131" s="257">
        <f t="shared" si="1082"/>
        <v>0</v>
      </c>
      <c r="EI131" s="460">
        <f t="shared" si="1083"/>
        <v>0</v>
      </c>
      <c r="EJ131" s="538">
        <f t="shared" si="1084"/>
        <v>0</v>
      </c>
      <c r="EK131" s="677">
        <f t="shared" si="1085"/>
        <v>0</v>
      </c>
      <c r="EL131" s="257">
        <f t="shared" si="1086"/>
        <v>0</v>
      </c>
      <c r="EM131" s="649">
        <f t="shared" si="1087"/>
        <v>0</v>
      </c>
      <c r="EN131" s="538">
        <f t="shared" si="1088"/>
        <v>0</v>
      </c>
      <c r="EO131" s="677">
        <f t="shared" si="1089"/>
        <v>0</v>
      </c>
      <c r="EP131" s="257">
        <f t="shared" si="1090"/>
        <v>0</v>
      </c>
      <c r="EQ131" s="649">
        <f t="shared" si="1091"/>
        <v>0</v>
      </c>
      <c r="ER131" s="538">
        <f t="shared" si="1092"/>
        <v>0</v>
      </c>
      <c r="ES131" s="677">
        <f t="shared" si="1093"/>
        <v>0</v>
      </c>
      <c r="ET131" s="538">
        <f t="shared" si="1094"/>
        <v>0</v>
      </c>
      <c r="EU131" s="462">
        <f t="shared" si="1095"/>
        <v>0</v>
      </c>
      <c r="EV131" s="263">
        <f t="shared" si="1096"/>
        <v>0</v>
      </c>
      <c r="EW131" s="462">
        <f t="shared" si="1097"/>
        <v>0</v>
      </c>
      <c r="EX131" s="263">
        <f t="shared" si="1098"/>
        <v>0</v>
      </c>
      <c r="EY131" s="472">
        <f t="shared" si="1099"/>
        <v>0</v>
      </c>
      <c r="EZ131" s="263">
        <f t="shared" si="1100"/>
        <v>0</v>
      </c>
      <c r="FA131" s="313">
        <v>42264</v>
      </c>
    </row>
    <row r="132" spans="1:158" s="183" customFormat="1" ht="18" hidden="1" customHeight="1" outlineLevel="1" x14ac:dyDescent="0.2">
      <c r="A132" s="188" t="s">
        <v>2304</v>
      </c>
      <c r="B132" s="76" t="s">
        <v>21</v>
      </c>
      <c r="C132" s="77" t="s">
        <v>105</v>
      </c>
      <c r="D132" s="77" t="s">
        <v>87</v>
      </c>
      <c r="E132" s="76" t="s">
        <v>686</v>
      </c>
      <c r="F132" s="76" t="s">
        <v>111</v>
      </c>
      <c r="G132" s="76" t="s">
        <v>41</v>
      </c>
      <c r="H132" s="189">
        <v>0.3</v>
      </c>
      <c r="I132" s="76" t="s">
        <v>969</v>
      </c>
      <c r="J132" s="80" t="s">
        <v>496</v>
      </c>
      <c r="K132" s="81" t="s">
        <v>152</v>
      </c>
      <c r="L132" s="76" t="s">
        <v>46</v>
      </c>
      <c r="M132" s="10" t="s">
        <v>79</v>
      </c>
      <c r="N132" s="82"/>
      <c r="O132" s="82"/>
      <c r="P132" s="82"/>
      <c r="Q132" s="245"/>
      <c r="R132" s="260">
        <v>3</v>
      </c>
      <c r="S132" s="260">
        <v>374833</v>
      </c>
      <c r="T132" s="260">
        <v>419812.96</v>
      </c>
      <c r="U132" s="260">
        <v>0</v>
      </c>
      <c r="V132" s="261">
        <v>0</v>
      </c>
      <c r="W132" s="261">
        <f t="shared" ref="W132" si="1450">V132*H132</f>
        <v>0</v>
      </c>
      <c r="X132" s="399">
        <v>5</v>
      </c>
      <c r="Y132" s="399">
        <v>374833</v>
      </c>
      <c r="Z132" s="399">
        <v>419812.96</v>
      </c>
      <c r="AA132" s="399">
        <v>0</v>
      </c>
      <c r="AB132" s="399">
        <v>0</v>
      </c>
      <c r="AC132" s="399">
        <f t="shared" ref="AC132" si="1451">AB132*H132</f>
        <v>0</v>
      </c>
      <c r="AD132" s="260">
        <v>15</v>
      </c>
      <c r="AE132" s="260">
        <v>374833</v>
      </c>
      <c r="AF132" s="260">
        <v>419812.96</v>
      </c>
      <c r="AG132" s="260">
        <v>0</v>
      </c>
      <c r="AH132" s="260">
        <v>0</v>
      </c>
      <c r="AI132" s="260">
        <f t="shared" ref="AI132" si="1452">AH132*H132</f>
        <v>0</v>
      </c>
      <c r="AJ132" s="260">
        <v>3</v>
      </c>
      <c r="AK132" s="260">
        <v>374833</v>
      </c>
      <c r="AL132" s="260">
        <v>419812.96</v>
      </c>
      <c r="AM132" s="1067">
        <v>0</v>
      </c>
      <c r="AN132" s="260">
        <v>0</v>
      </c>
      <c r="AO132" s="396">
        <f t="shared" ref="AO132" si="1453">AN132*H132</f>
        <v>0</v>
      </c>
      <c r="AP132" s="260">
        <v>8</v>
      </c>
      <c r="AQ132" s="260">
        <v>374833</v>
      </c>
      <c r="AR132" s="260">
        <v>419812.96</v>
      </c>
      <c r="AS132" s="260">
        <v>0</v>
      </c>
      <c r="AT132" s="260">
        <f t="shared" ref="AT132" si="1454">AS132*1.12</f>
        <v>0</v>
      </c>
      <c r="AU132" s="260">
        <f t="shared" ref="AU132" si="1455">AT132*H132</f>
        <v>0</v>
      </c>
      <c r="AV132" s="404"/>
      <c r="AW132" s="404"/>
      <c r="AX132" s="404"/>
      <c r="AY132" s="404">
        <v>0</v>
      </c>
      <c r="AZ132" s="404">
        <v>0</v>
      </c>
      <c r="BA132" s="404">
        <f t="shared" ref="BA132" si="1456">AZ132*H132</f>
        <v>0</v>
      </c>
      <c r="BB132" s="404"/>
      <c r="BC132" s="404"/>
      <c r="BD132" s="404"/>
      <c r="BE132" s="404">
        <v>0</v>
      </c>
      <c r="BF132" s="404">
        <v>0</v>
      </c>
      <c r="BG132" s="404">
        <f t="shared" ref="BG132" si="1457">BF132*H132</f>
        <v>0</v>
      </c>
      <c r="BH132" s="404"/>
      <c r="BI132" s="404"/>
      <c r="BJ132" s="404"/>
      <c r="BK132" s="404">
        <v>0</v>
      </c>
      <c r="BL132" s="404">
        <v>0</v>
      </c>
      <c r="BM132" s="404">
        <f t="shared" ref="BM132" si="1458">BL132*N132</f>
        <v>0</v>
      </c>
      <c r="BN132" s="404"/>
      <c r="BO132" s="404"/>
      <c r="BP132" s="404"/>
      <c r="BQ132" s="404">
        <v>0</v>
      </c>
      <c r="BR132" s="404">
        <v>0</v>
      </c>
      <c r="BS132" s="404">
        <f t="shared" si="1367"/>
        <v>0</v>
      </c>
      <c r="BT132" s="260">
        <v>374833</v>
      </c>
      <c r="BU132" s="260">
        <v>419812.96</v>
      </c>
      <c r="BV132" s="256">
        <v>0</v>
      </c>
      <c r="BW132" s="260">
        <f t="shared" ref="BW132" si="1459">BV132*1.12</f>
        <v>0</v>
      </c>
      <c r="BX132" s="190" t="s">
        <v>48</v>
      </c>
      <c r="BY132" s="64">
        <v>2013</v>
      </c>
      <c r="BZ132" s="325" t="s">
        <v>1047</v>
      </c>
      <c r="CA132" s="529">
        <f t="shared" ref="CA132" si="1460">BW132*H132</f>
        <v>0</v>
      </c>
      <c r="CB132" s="154"/>
      <c r="CC132" s="82"/>
      <c r="CD132" s="191"/>
      <c r="CE132" s="26">
        <f t="shared" ref="CE132" si="1461">BV132-CB132</f>
        <v>0</v>
      </c>
      <c r="CF132" s="27">
        <f t="shared" ref="CF132" si="1462">BW132-CC132</f>
        <v>0</v>
      </c>
      <c r="CG132" s="738">
        <f t="shared" ref="CG132" si="1463">CA132-CC132</f>
        <v>0</v>
      </c>
      <c r="CH132" s="164" t="s">
        <v>2320</v>
      </c>
      <c r="CI132" s="165" t="s">
        <v>2321</v>
      </c>
      <c r="CJ132" s="192"/>
      <c r="CK132" s="175"/>
      <c r="CL132" s="175"/>
      <c r="CM132" s="178"/>
      <c r="CN132" s="175"/>
      <c r="CO132" s="175"/>
      <c r="CP132" s="175"/>
      <c r="CQ132" s="175"/>
      <c r="CR132" s="463"/>
      <c r="CS132" s="463"/>
      <c r="CT132" s="463"/>
      <c r="CU132" s="463"/>
      <c r="CV132" s="463"/>
      <c r="CW132" s="463"/>
      <c r="CX132" s="463"/>
      <c r="CY132" s="463"/>
      <c r="CZ132" s="463"/>
      <c r="DA132" s="463"/>
      <c r="DB132" s="463"/>
      <c r="DC132" s="463"/>
      <c r="DD132" s="464"/>
      <c r="DE132" s="464"/>
      <c r="DF132" s="464"/>
      <c r="DG132" s="464"/>
      <c r="DH132" s="464"/>
      <c r="DI132" s="464"/>
      <c r="DJ132" s="464"/>
      <c r="DK132" s="463"/>
      <c r="DL132" s="655"/>
      <c r="DM132" s="782"/>
      <c r="DN132" s="655"/>
      <c r="DO132" s="821"/>
      <c r="DP132" s="655"/>
      <c r="DQ132" s="1050"/>
      <c r="DR132" s="655"/>
      <c r="DS132" s="782"/>
      <c r="DT132" s="655"/>
      <c r="DU132" s="782"/>
      <c r="DV132" s="465"/>
      <c r="DW132" s="745"/>
      <c r="DX132" s="655"/>
      <c r="DY132" s="954"/>
      <c r="DZ132" s="655"/>
      <c r="EA132" s="782">
        <f t="shared" si="1428"/>
        <v>0</v>
      </c>
      <c r="EB132" s="465">
        <f t="shared" ref="EB132" si="1464">EA132/1.12</f>
        <v>0</v>
      </c>
      <c r="EC132" s="745"/>
      <c r="ED132" s="463"/>
      <c r="EE132" s="944"/>
      <c r="EF132" s="655"/>
      <c r="EG132" s="461">
        <f t="shared" si="1081"/>
        <v>0</v>
      </c>
      <c r="EH132" s="257">
        <f t="shared" si="1082"/>
        <v>0</v>
      </c>
      <c r="EI132" s="460">
        <f t="shared" si="1083"/>
        <v>0</v>
      </c>
      <c r="EJ132" s="538">
        <f t="shared" si="1084"/>
        <v>0</v>
      </c>
      <c r="EK132" s="677">
        <f t="shared" si="1085"/>
        <v>0</v>
      </c>
      <c r="EL132" s="257">
        <f t="shared" si="1086"/>
        <v>0</v>
      </c>
      <c r="EM132" s="649">
        <f t="shared" si="1087"/>
        <v>0</v>
      </c>
      <c r="EN132" s="538">
        <f t="shared" si="1088"/>
        <v>0</v>
      </c>
      <c r="EO132" s="677">
        <f t="shared" si="1089"/>
        <v>0</v>
      </c>
      <c r="EP132" s="257">
        <f t="shared" si="1090"/>
        <v>0</v>
      </c>
      <c r="EQ132" s="649">
        <f t="shared" si="1091"/>
        <v>0</v>
      </c>
      <c r="ER132" s="538">
        <f t="shared" si="1092"/>
        <v>0</v>
      </c>
      <c r="ES132" s="677">
        <f t="shared" si="1093"/>
        <v>0</v>
      </c>
      <c r="ET132" s="538">
        <f t="shared" si="1094"/>
        <v>0</v>
      </c>
      <c r="EU132" s="462">
        <f t="shared" si="1095"/>
        <v>0</v>
      </c>
      <c r="EV132" s="263">
        <f t="shared" si="1096"/>
        <v>0</v>
      </c>
      <c r="EW132" s="462">
        <f t="shared" si="1097"/>
        <v>0</v>
      </c>
      <c r="EX132" s="263">
        <f t="shared" si="1098"/>
        <v>0</v>
      </c>
      <c r="EY132" s="472">
        <f t="shared" si="1099"/>
        <v>0</v>
      </c>
      <c r="EZ132" s="263">
        <f t="shared" si="1100"/>
        <v>0</v>
      </c>
      <c r="FA132" s="313">
        <v>42443</v>
      </c>
    </row>
    <row r="133" spans="1:158" s="183" customFormat="1" ht="18" hidden="1" customHeight="1" outlineLevel="1" x14ac:dyDescent="0.2">
      <c r="A133" s="188" t="s">
        <v>2766</v>
      </c>
      <c r="B133" s="76" t="s">
        <v>21</v>
      </c>
      <c r="C133" s="77" t="s">
        <v>105</v>
      </c>
      <c r="D133" s="77" t="s">
        <v>87</v>
      </c>
      <c r="E133" s="76" t="s">
        <v>686</v>
      </c>
      <c r="F133" s="76" t="s">
        <v>111</v>
      </c>
      <c r="G133" s="76" t="s">
        <v>41</v>
      </c>
      <c r="H133" s="189">
        <v>0.3</v>
      </c>
      <c r="I133" s="76" t="s">
        <v>969</v>
      </c>
      <c r="J133" s="80" t="s">
        <v>496</v>
      </c>
      <c r="K133" s="81" t="s">
        <v>152</v>
      </c>
      <c r="L133" s="76" t="s">
        <v>46</v>
      </c>
      <c r="M133" s="10" t="s">
        <v>79</v>
      </c>
      <c r="N133" s="82"/>
      <c r="O133" s="82"/>
      <c r="P133" s="82"/>
      <c r="Q133" s="245"/>
      <c r="R133" s="260">
        <v>3</v>
      </c>
      <c r="S133" s="260">
        <v>374833</v>
      </c>
      <c r="T133" s="260">
        <v>419812.96</v>
      </c>
      <c r="U133" s="260">
        <f t="shared" ref="U133" si="1465">R133*S133</f>
        <v>1124499</v>
      </c>
      <c r="V133" s="261">
        <f t="shared" ref="V133" si="1466">R133*T133</f>
        <v>1259438.8800000001</v>
      </c>
      <c r="W133" s="261">
        <f t="shared" ref="W133" si="1467">V133*H133</f>
        <v>377831.66400000005</v>
      </c>
      <c r="X133" s="399">
        <v>5</v>
      </c>
      <c r="Y133" s="399">
        <v>374833</v>
      </c>
      <c r="Z133" s="399">
        <v>419812.96</v>
      </c>
      <c r="AA133" s="399">
        <f t="shared" ref="AA133" si="1468">X133*Y133</f>
        <v>1874165</v>
      </c>
      <c r="AB133" s="399">
        <f t="shared" ref="AB133" si="1469">X133*Z133</f>
        <v>2099064.8000000003</v>
      </c>
      <c r="AC133" s="399">
        <f t="shared" ref="AC133" si="1470">AB133*H133</f>
        <v>629719.44000000006</v>
      </c>
      <c r="AD133" s="260">
        <v>15</v>
      </c>
      <c r="AE133" s="260">
        <v>374833</v>
      </c>
      <c r="AF133" s="260">
        <v>419812.96</v>
      </c>
      <c r="AG133" s="260">
        <f>AD133*AE133</f>
        <v>5622495</v>
      </c>
      <c r="AH133" s="260">
        <f>AD133*AF133</f>
        <v>6297194.4000000004</v>
      </c>
      <c r="AI133" s="260">
        <f t="shared" ref="AI133" si="1471">AH133*H133</f>
        <v>1889158.32</v>
      </c>
      <c r="AJ133" s="260">
        <v>3</v>
      </c>
      <c r="AK133" s="260">
        <v>374833</v>
      </c>
      <c r="AL133" s="260">
        <v>419812.96</v>
      </c>
      <c r="AM133" s="1067">
        <f t="shared" ref="AM133" si="1472">AJ133*AK133</f>
        <v>1124499</v>
      </c>
      <c r="AN133" s="260">
        <f t="shared" ref="AN133" si="1473">AJ133*AL133</f>
        <v>1259438.8800000001</v>
      </c>
      <c r="AO133" s="396">
        <f t="shared" ref="AO133" si="1474">AN133*H133</f>
        <v>377831.66400000005</v>
      </c>
      <c r="AP133" s="260">
        <v>0</v>
      </c>
      <c r="AQ133" s="260">
        <v>374833</v>
      </c>
      <c r="AR133" s="260">
        <v>419812.96</v>
      </c>
      <c r="AS133" s="260">
        <f t="shared" ref="AS133" si="1475">AP133*AQ133</f>
        <v>0</v>
      </c>
      <c r="AT133" s="260">
        <f t="shared" ref="AT133" si="1476">AS133*1.12</f>
        <v>0</v>
      </c>
      <c r="AU133" s="260">
        <f t="shared" ref="AU133" si="1477">AT133*H133</f>
        <v>0</v>
      </c>
      <c r="AV133" s="404"/>
      <c r="AW133" s="404"/>
      <c r="AX133" s="404"/>
      <c r="AY133" s="404">
        <v>0</v>
      </c>
      <c r="AZ133" s="404">
        <v>0</v>
      </c>
      <c r="BA133" s="404">
        <f t="shared" ref="BA133" si="1478">AZ133*H133</f>
        <v>0</v>
      </c>
      <c r="BB133" s="404"/>
      <c r="BC133" s="404"/>
      <c r="BD133" s="404"/>
      <c r="BE133" s="404">
        <v>0</v>
      </c>
      <c r="BF133" s="404">
        <v>0</v>
      </c>
      <c r="BG133" s="404">
        <f t="shared" ref="BG133" si="1479">BF133*H133</f>
        <v>0</v>
      </c>
      <c r="BH133" s="404"/>
      <c r="BI133" s="404"/>
      <c r="BJ133" s="404"/>
      <c r="BK133" s="404">
        <v>0</v>
      </c>
      <c r="BL133" s="404">
        <v>0</v>
      </c>
      <c r="BM133" s="404">
        <f t="shared" ref="BM133" si="1480">BL133*N133</f>
        <v>0</v>
      </c>
      <c r="BN133" s="404"/>
      <c r="BO133" s="404"/>
      <c r="BP133" s="404"/>
      <c r="BQ133" s="404">
        <v>0</v>
      </c>
      <c r="BR133" s="404">
        <v>0</v>
      </c>
      <c r="BS133" s="404">
        <f t="shared" ref="BS133" si="1481">BR133*T133</f>
        <v>0</v>
      </c>
      <c r="BT133" s="260">
        <v>374833</v>
      </c>
      <c r="BU133" s="260">
        <v>419812.96</v>
      </c>
      <c r="BV133" s="256">
        <f>SUM(N133+O133+P133+Q133+R133+X133+AD133+AJ133+AP133+AV133+BB133+BH133)*BT133</f>
        <v>9745658</v>
      </c>
      <c r="BW133" s="260">
        <f t="shared" ref="BW133" si="1482">BV133*1.12</f>
        <v>10915136.960000001</v>
      </c>
      <c r="BX133" s="190" t="s">
        <v>48</v>
      </c>
      <c r="BY133" s="64">
        <v>2013</v>
      </c>
      <c r="BZ133" s="325" t="s">
        <v>1047</v>
      </c>
      <c r="CA133" s="529">
        <f t="shared" ref="CA133" si="1483">BW133*H133</f>
        <v>3274541.088</v>
      </c>
      <c r="CB133" s="154"/>
      <c r="CC133" s="82"/>
      <c r="CD133" s="191"/>
      <c r="CE133" s="26">
        <f t="shared" ref="CE133" si="1484">BV133-CB133</f>
        <v>9745658</v>
      </c>
      <c r="CF133" s="27">
        <f t="shared" ref="CF133" si="1485">BW133-CC133</f>
        <v>10915136.960000001</v>
      </c>
      <c r="CG133" s="738">
        <f t="shared" ref="CG133" si="1486">CA133-CC133</f>
        <v>3274541.088</v>
      </c>
      <c r="CH133" s="164" t="s">
        <v>2775</v>
      </c>
      <c r="CI133" s="165"/>
      <c r="CJ133" s="192"/>
      <c r="CK133" s="175"/>
      <c r="CL133" s="175"/>
      <c r="CM133" s="178"/>
      <c r="CN133" s="175"/>
      <c r="CO133" s="175"/>
      <c r="CP133" s="175"/>
      <c r="CQ133" s="175"/>
      <c r="CR133" s="463"/>
      <c r="CS133" s="463"/>
      <c r="CT133" s="463"/>
      <c r="CU133" s="463"/>
      <c r="CV133" s="463"/>
      <c r="CW133" s="463"/>
      <c r="CX133" s="463"/>
      <c r="CY133" s="463"/>
      <c r="CZ133" s="463"/>
      <c r="DA133" s="463"/>
      <c r="DB133" s="463"/>
      <c r="DC133" s="463"/>
      <c r="DD133" s="464"/>
      <c r="DE133" s="464"/>
      <c r="DF133" s="464"/>
      <c r="DG133" s="464"/>
      <c r="DH133" s="464"/>
      <c r="DI133" s="464"/>
      <c r="DJ133" s="464"/>
      <c r="DK133" s="463"/>
      <c r="DL133" s="655"/>
      <c r="DM133" s="782"/>
      <c r="DN133" s="655"/>
      <c r="DO133" s="821"/>
      <c r="DP133" s="655"/>
      <c r="DQ133" s="1050"/>
      <c r="DR133" s="655"/>
      <c r="DS133" s="782"/>
      <c r="DT133" s="655"/>
      <c r="DU133" s="782"/>
      <c r="DV133" s="465"/>
      <c r="DW133" s="745"/>
      <c r="DX133" s="655"/>
      <c r="DY133" s="954"/>
      <c r="DZ133" s="655"/>
      <c r="EA133" s="782">
        <f t="shared" ref="EA133" si="1487">DI133</f>
        <v>0</v>
      </c>
      <c r="EB133" s="465">
        <f t="shared" ref="EB133" si="1488">EA133/1.12</f>
        <v>0</v>
      </c>
      <c r="EC133" s="745"/>
      <c r="ED133" s="463"/>
      <c r="EE133" s="944"/>
      <c r="EF133" s="655"/>
      <c r="EG133" s="461">
        <f t="shared" ref="EG133" si="1489">U133-DN133</f>
        <v>1124499</v>
      </c>
      <c r="EH133" s="257">
        <f t="shared" ref="EH133" si="1490">V133-DM133</f>
        <v>1259438.8800000001</v>
      </c>
      <c r="EI133" s="460">
        <f t="shared" ref="EI133" si="1491">AA133-DP133</f>
        <v>1874165</v>
      </c>
      <c r="EJ133" s="538">
        <f t="shared" ref="EJ133" si="1492">AB133-DO133</f>
        <v>2099064.8000000003</v>
      </c>
      <c r="EK133" s="677">
        <f t="shared" ref="EK133" si="1493">AG133-DR133</f>
        <v>5622495</v>
      </c>
      <c r="EL133" s="257">
        <f t="shared" ref="EL133" si="1494">AH133-DQ133</f>
        <v>6297194.4000000004</v>
      </c>
      <c r="EM133" s="649">
        <f t="shared" ref="EM133" si="1495">AM133-DT133</f>
        <v>1124499</v>
      </c>
      <c r="EN133" s="538">
        <f t="shared" ref="EN133" si="1496">AN133-DS133</f>
        <v>1259438.8800000001</v>
      </c>
      <c r="EO133" s="677">
        <f t="shared" ref="EO133" si="1497">AS133-DV133</f>
        <v>0</v>
      </c>
      <c r="EP133" s="257">
        <f t="shared" ref="EP133" si="1498">AT133-DU133</f>
        <v>0</v>
      </c>
      <c r="EQ133" s="649">
        <f t="shared" ref="EQ133" si="1499">AY133-DX133</f>
        <v>0</v>
      </c>
      <c r="ER133" s="538">
        <f t="shared" ref="ER133" si="1500">AZ133-DW133</f>
        <v>0</v>
      </c>
      <c r="ES133" s="677">
        <f t="shared" ref="ES133" si="1501">BE133-DZ133</f>
        <v>0</v>
      </c>
      <c r="ET133" s="538">
        <f t="shared" ref="ET133" si="1502">BF133-DY133</f>
        <v>0</v>
      </c>
      <c r="EU133" s="462">
        <f t="shared" ref="EU133" si="1503">BK133-EB133</f>
        <v>0</v>
      </c>
      <c r="EV133" s="263">
        <f t="shared" ref="EV133" si="1504">BL133-EA133</f>
        <v>0</v>
      </c>
      <c r="EW133" s="462">
        <f t="shared" ref="EW133" si="1505">BM133-ED133</f>
        <v>0</v>
      </c>
      <c r="EX133" s="263">
        <f t="shared" ref="EX133" si="1506">BN133-EC133</f>
        <v>0</v>
      </c>
      <c r="EY133" s="472">
        <f t="shared" ref="EY133" si="1507">BV133-EF133</f>
        <v>9745658</v>
      </c>
      <c r="EZ133" s="263">
        <f t="shared" ref="EZ133" si="1508">BW133-EE133</f>
        <v>10915136.960000001</v>
      </c>
      <c r="FA133" s="313">
        <v>42929</v>
      </c>
    </row>
    <row r="134" spans="1:158" s="183" customFormat="1" ht="18" hidden="1" customHeight="1" outlineLevel="1" x14ac:dyDescent="0.2">
      <c r="A134" s="188" t="s">
        <v>248</v>
      </c>
      <c r="B134" s="76" t="s">
        <v>21</v>
      </c>
      <c r="C134" s="77" t="s">
        <v>112</v>
      </c>
      <c r="D134" s="77" t="s">
        <v>87</v>
      </c>
      <c r="E134" s="76" t="s">
        <v>113</v>
      </c>
      <c r="F134" s="76"/>
      <c r="G134" s="76" t="s">
        <v>41</v>
      </c>
      <c r="H134" s="189">
        <v>0.3</v>
      </c>
      <c r="I134" s="76" t="s">
        <v>969</v>
      </c>
      <c r="J134" s="80" t="s">
        <v>45</v>
      </c>
      <c r="K134" s="81" t="s">
        <v>152</v>
      </c>
      <c r="L134" s="76" t="s">
        <v>46</v>
      </c>
      <c r="M134" s="10" t="s">
        <v>79</v>
      </c>
      <c r="N134" s="82"/>
      <c r="O134" s="82"/>
      <c r="P134" s="82"/>
      <c r="Q134" s="245"/>
      <c r="R134" s="260">
        <v>160</v>
      </c>
      <c r="S134" s="260">
        <v>12900</v>
      </c>
      <c r="T134" s="260">
        <v>14448.000000000002</v>
      </c>
      <c r="U134" s="260">
        <v>0</v>
      </c>
      <c r="V134" s="261">
        <v>0</v>
      </c>
      <c r="W134" s="261">
        <f t="shared" si="1430"/>
        <v>0</v>
      </c>
      <c r="X134" s="399">
        <v>100</v>
      </c>
      <c r="Y134" s="399">
        <v>12900</v>
      </c>
      <c r="Z134" s="399">
        <v>14448.000000000002</v>
      </c>
      <c r="AA134" s="399">
        <v>0</v>
      </c>
      <c r="AB134" s="399">
        <v>0</v>
      </c>
      <c r="AC134" s="399">
        <f t="shared" si="1431"/>
        <v>0</v>
      </c>
      <c r="AD134" s="260">
        <v>150</v>
      </c>
      <c r="AE134" s="260">
        <v>12900</v>
      </c>
      <c r="AF134" s="260">
        <v>14448.000000000002</v>
      </c>
      <c r="AG134" s="260">
        <v>0</v>
      </c>
      <c r="AH134" s="260">
        <v>0</v>
      </c>
      <c r="AI134" s="260">
        <f t="shared" si="1432"/>
        <v>0</v>
      </c>
      <c r="AJ134" s="260">
        <v>120</v>
      </c>
      <c r="AK134" s="260">
        <v>12900</v>
      </c>
      <c r="AL134" s="260">
        <v>14448.000000000002</v>
      </c>
      <c r="AM134" s="260">
        <v>0</v>
      </c>
      <c r="AN134" s="260">
        <v>0</v>
      </c>
      <c r="AO134" s="396">
        <f t="shared" si="980"/>
        <v>0</v>
      </c>
      <c r="AP134" s="260">
        <v>100</v>
      </c>
      <c r="AQ134" s="260">
        <v>12900</v>
      </c>
      <c r="AR134" s="260">
        <v>14448.000000000002</v>
      </c>
      <c r="AS134" s="260">
        <v>0</v>
      </c>
      <c r="AT134" s="260">
        <f t="shared" si="175"/>
        <v>0</v>
      </c>
      <c r="AU134" s="260">
        <f t="shared" si="1417"/>
        <v>0</v>
      </c>
      <c r="AV134" s="404"/>
      <c r="AW134" s="404"/>
      <c r="AX134" s="404"/>
      <c r="AY134" s="404">
        <v>0</v>
      </c>
      <c r="AZ134" s="404">
        <v>0</v>
      </c>
      <c r="BA134" s="404">
        <f t="shared" si="1433"/>
        <v>0</v>
      </c>
      <c r="BB134" s="404"/>
      <c r="BC134" s="404"/>
      <c r="BD134" s="404"/>
      <c r="BE134" s="404">
        <v>0</v>
      </c>
      <c r="BF134" s="404">
        <v>0</v>
      </c>
      <c r="BG134" s="404">
        <f t="shared" si="1418"/>
        <v>0</v>
      </c>
      <c r="BH134" s="404"/>
      <c r="BI134" s="404"/>
      <c r="BJ134" s="404"/>
      <c r="BK134" s="404">
        <v>0</v>
      </c>
      <c r="BL134" s="404">
        <v>0</v>
      </c>
      <c r="BM134" s="404">
        <f t="shared" si="1366"/>
        <v>0</v>
      </c>
      <c r="BN134" s="404"/>
      <c r="BO134" s="404"/>
      <c r="BP134" s="404"/>
      <c r="BQ134" s="404">
        <v>0</v>
      </c>
      <c r="BR134" s="404">
        <v>0</v>
      </c>
      <c r="BS134" s="404">
        <f t="shared" si="1367"/>
        <v>0</v>
      </c>
      <c r="BT134" s="260">
        <v>12900</v>
      </c>
      <c r="BU134" s="260">
        <v>14448.000000000002</v>
      </c>
      <c r="BV134" s="260">
        <v>0</v>
      </c>
      <c r="BW134" s="1435">
        <v>0</v>
      </c>
      <c r="BX134" s="190" t="s">
        <v>48</v>
      </c>
      <c r="BY134" s="64">
        <v>2013</v>
      </c>
      <c r="BZ134" s="325"/>
      <c r="CA134" s="529">
        <f t="shared" si="1434"/>
        <v>0</v>
      </c>
      <c r="CB134" s="154">
        <v>8127000</v>
      </c>
      <c r="CC134" s="82">
        <v>9102240.0000000019</v>
      </c>
      <c r="CD134" s="191"/>
      <c r="CE134" s="26">
        <f t="shared" si="1419"/>
        <v>-8127000</v>
      </c>
      <c r="CF134" s="27">
        <f t="shared" si="1420"/>
        <v>-9102240.0000000019</v>
      </c>
      <c r="CG134" s="738">
        <f t="shared" si="1421"/>
        <v>-9102240.0000000019</v>
      </c>
      <c r="CH134" s="164"/>
      <c r="CI134" s="165"/>
      <c r="CJ134" s="192" t="s">
        <v>25</v>
      </c>
      <c r="CK134" s="175" t="s">
        <v>312</v>
      </c>
      <c r="CL134" s="175" t="s">
        <v>2282</v>
      </c>
      <c r="CM134" s="178" t="s">
        <v>2287</v>
      </c>
      <c r="CN134" s="175" t="s">
        <v>474</v>
      </c>
      <c r="CO134" s="175" t="s">
        <v>87</v>
      </c>
      <c r="CP134" s="175" t="s">
        <v>113</v>
      </c>
      <c r="CQ134" s="175" t="s">
        <v>79</v>
      </c>
      <c r="CR134" s="463">
        <v>110</v>
      </c>
      <c r="CS134" s="463">
        <v>100</v>
      </c>
      <c r="CT134" s="463">
        <v>150</v>
      </c>
      <c r="CU134" s="463">
        <v>0</v>
      </c>
      <c r="CV134" s="463">
        <v>0</v>
      </c>
      <c r="CW134" s="463"/>
      <c r="CX134" s="463"/>
      <c r="CY134" s="463"/>
      <c r="CZ134" s="463">
        <f t="shared" si="505"/>
        <v>360</v>
      </c>
      <c r="DA134" s="463">
        <v>14448</v>
      </c>
      <c r="DB134" s="463">
        <f t="shared" ref="DB134:DB146" si="1509">CR134*DA134</f>
        <v>1589280</v>
      </c>
      <c r="DC134" s="463">
        <f>CS134*DA134</f>
        <v>1444800</v>
      </c>
      <c r="DD134" s="464">
        <f t="shared" ref="DD134:DD196" si="1510">CT134*DA134</f>
        <v>2167200</v>
      </c>
      <c r="DE134" s="464">
        <f>CU134*DA134</f>
        <v>0</v>
      </c>
      <c r="DF134" s="464">
        <f>CV134*DA134</f>
        <v>0</v>
      </c>
      <c r="DG134" s="464"/>
      <c r="DH134" s="464"/>
      <c r="DI134" s="464"/>
      <c r="DJ134" s="464"/>
      <c r="DK134" s="463">
        <f>CZ134*DA134</f>
        <v>5201280</v>
      </c>
      <c r="DL134" s="655"/>
      <c r="DM134" s="782">
        <f>DB134</f>
        <v>1589280</v>
      </c>
      <c r="DN134" s="655">
        <f t="shared" ref="DN134:DN146" si="1511">DM134/1.12</f>
        <v>1418999.9999999998</v>
      </c>
      <c r="DO134" s="820">
        <f>DC134</f>
        <v>1444800</v>
      </c>
      <c r="DP134" s="655">
        <f t="shared" ref="DP134" si="1512">DO134/1.12</f>
        <v>1289999.9999999998</v>
      </c>
      <c r="DQ134" s="1050">
        <f t="shared" ref="DQ134:DQ196" si="1513">DD134</f>
        <v>2167200</v>
      </c>
      <c r="DR134" s="655">
        <f t="shared" ref="DR134:DR196" si="1514">DQ134/1.12</f>
        <v>1934999.9999999998</v>
      </c>
      <c r="DS134" s="782">
        <f>DE134</f>
        <v>0</v>
      </c>
      <c r="DT134" s="655">
        <f>DE134/1.12</f>
        <v>0</v>
      </c>
      <c r="DU134" s="782">
        <f>DF134</f>
        <v>0</v>
      </c>
      <c r="DV134" s="465">
        <f>DU134/1.12</f>
        <v>0</v>
      </c>
      <c r="DW134" s="745"/>
      <c r="DX134" s="655"/>
      <c r="DY134" s="954"/>
      <c r="DZ134" s="655"/>
      <c r="EA134" s="782">
        <f t="shared" si="1428"/>
        <v>0</v>
      </c>
      <c r="EB134" s="465">
        <f t="shared" si="1327"/>
        <v>0</v>
      </c>
      <c r="EC134" s="745"/>
      <c r="ED134" s="463"/>
      <c r="EE134" s="944">
        <f>DK134</f>
        <v>5201280</v>
      </c>
      <c r="EF134" s="655">
        <f t="shared" ref="EF134:EF146" si="1515">EE134/1.12</f>
        <v>4644000</v>
      </c>
      <c r="EG134" s="461">
        <f t="shared" si="1081"/>
        <v>-1418999.9999999998</v>
      </c>
      <c r="EH134" s="257">
        <f t="shared" si="1082"/>
        <v>-1589280</v>
      </c>
      <c r="EI134" s="460">
        <f t="shared" si="1083"/>
        <v>-1289999.9999999998</v>
      </c>
      <c r="EJ134" s="538">
        <f t="shared" si="1084"/>
        <v>-1444800</v>
      </c>
      <c r="EK134" s="677">
        <f t="shared" si="1085"/>
        <v>-1934999.9999999998</v>
      </c>
      <c r="EL134" s="257">
        <f t="shared" si="1086"/>
        <v>-2167200</v>
      </c>
      <c r="EM134" s="649">
        <f t="shared" si="1087"/>
        <v>0</v>
      </c>
      <c r="EN134" s="538">
        <f t="shared" si="1088"/>
        <v>0</v>
      </c>
      <c r="EO134" s="677">
        <f t="shared" si="1089"/>
        <v>0</v>
      </c>
      <c r="EP134" s="257">
        <f t="shared" si="1090"/>
        <v>0</v>
      </c>
      <c r="EQ134" s="649">
        <f t="shared" si="1091"/>
        <v>0</v>
      </c>
      <c r="ER134" s="538">
        <f t="shared" si="1092"/>
        <v>0</v>
      </c>
      <c r="ES134" s="677">
        <f t="shared" si="1093"/>
        <v>0</v>
      </c>
      <c r="ET134" s="538">
        <f t="shared" si="1094"/>
        <v>0</v>
      </c>
      <c r="EU134" s="462">
        <f t="shared" si="1095"/>
        <v>0</v>
      </c>
      <c r="EV134" s="263">
        <f t="shared" si="1096"/>
        <v>0</v>
      </c>
      <c r="EW134" s="462">
        <f t="shared" si="1097"/>
        <v>0</v>
      </c>
      <c r="EX134" s="263">
        <f t="shared" si="1098"/>
        <v>0</v>
      </c>
      <c r="EY134" s="472">
        <f t="shared" si="1099"/>
        <v>-4644000</v>
      </c>
      <c r="EZ134" s="263">
        <f t="shared" si="1100"/>
        <v>-5201280</v>
      </c>
      <c r="FA134" s="313"/>
    </row>
    <row r="135" spans="1:158" s="183" customFormat="1" ht="18" hidden="1" customHeight="1" outlineLevel="1" x14ac:dyDescent="0.2">
      <c r="A135" s="188" t="s">
        <v>692</v>
      </c>
      <c r="B135" s="76" t="s">
        <v>21</v>
      </c>
      <c r="C135" s="77" t="s">
        <v>112</v>
      </c>
      <c r="D135" s="77" t="s">
        <v>667</v>
      </c>
      <c r="E135" s="76" t="s">
        <v>693</v>
      </c>
      <c r="F135" s="76" t="s">
        <v>694</v>
      </c>
      <c r="G135" s="76" t="s">
        <v>41</v>
      </c>
      <c r="H135" s="189">
        <v>0.3</v>
      </c>
      <c r="I135" s="76" t="s">
        <v>969</v>
      </c>
      <c r="J135" s="80" t="s">
        <v>496</v>
      </c>
      <c r="K135" s="81" t="s">
        <v>152</v>
      </c>
      <c r="L135" s="76" t="s">
        <v>46</v>
      </c>
      <c r="M135" s="10" t="s">
        <v>79</v>
      </c>
      <c r="N135" s="82"/>
      <c r="O135" s="82"/>
      <c r="P135" s="82"/>
      <c r="Q135" s="245"/>
      <c r="R135" s="260">
        <v>160</v>
      </c>
      <c r="S135" s="260">
        <v>12900</v>
      </c>
      <c r="T135" s="260">
        <v>14448.000000000002</v>
      </c>
      <c r="U135" s="260">
        <v>0</v>
      </c>
      <c r="V135" s="261">
        <v>0</v>
      </c>
      <c r="W135" s="261">
        <f t="shared" si="1430"/>
        <v>0</v>
      </c>
      <c r="X135" s="399">
        <v>100</v>
      </c>
      <c r="Y135" s="399">
        <v>12900</v>
      </c>
      <c r="Z135" s="399">
        <v>14448.000000000002</v>
      </c>
      <c r="AA135" s="399">
        <v>0</v>
      </c>
      <c r="AB135" s="399">
        <v>0</v>
      </c>
      <c r="AC135" s="399">
        <f t="shared" si="1431"/>
        <v>0</v>
      </c>
      <c r="AD135" s="260">
        <v>150</v>
      </c>
      <c r="AE135" s="260">
        <v>12900</v>
      </c>
      <c r="AF135" s="260">
        <v>14448.000000000002</v>
      </c>
      <c r="AG135" s="260">
        <v>0</v>
      </c>
      <c r="AH135" s="260">
        <v>0</v>
      </c>
      <c r="AI135" s="260">
        <f t="shared" si="1432"/>
        <v>0</v>
      </c>
      <c r="AJ135" s="260">
        <v>120</v>
      </c>
      <c r="AK135" s="260">
        <v>12900</v>
      </c>
      <c r="AL135" s="260">
        <v>14448.000000000002</v>
      </c>
      <c r="AM135" s="260">
        <v>0</v>
      </c>
      <c r="AN135" s="260">
        <v>0</v>
      </c>
      <c r="AO135" s="396">
        <f t="shared" si="980"/>
        <v>0</v>
      </c>
      <c r="AP135" s="260">
        <v>100</v>
      </c>
      <c r="AQ135" s="260">
        <v>12900</v>
      </c>
      <c r="AR135" s="260">
        <v>14448.000000000002</v>
      </c>
      <c r="AS135" s="260">
        <v>0</v>
      </c>
      <c r="AT135" s="260">
        <f t="shared" si="175"/>
        <v>0</v>
      </c>
      <c r="AU135" s="260">
        <f t="shared" si="1417"/>
        <v>0</v>
      </c>
      <c r="AV135" s="404"/>
      <c r="AW135" s="404"/>
      <c r="AX135" s="404"/>
      <c r="AY135" s="404">
        <v>0</v>
      </c>
      <c r="AZ135" s="404">
        <v>0</v>
      </c>
      <c r="BA135" s="404">
        <f t="shared" si="1433"/>
        <v>0</v>
      </c>
      <c r="BB135" s="404"/>
      <c r="BC135" s="404"/>
      <c r="BD135" s="404"/>
      <c r="BE135" s="404">
        <v>0</v>
      </c>
      <c r="BF135" s="404">
        <v>0</v>
      </c>
      <c r="BG135" s="404">
        <f t="shared" si="1418"/>
        <v>0</v>
      </c>
      <c r="BH135" s="404"/>
      <c r="BI135" s="404"/>
      <c r="BJ135" s="404"/>
      <c r="BK135" s="404">
        <v>0</v>
      </c>
      <c r="BL135" s="404">
        <v>0</v>
      </c>
      <c r="BM135" s="404">
        <f t="shared" si="1366"/>
        <v>0</v>
      </c>
      <c r="BN135" s="404"/>
      <c r="BO135" s="404"/>
      <c r="BP135" s="404"/>
      <c r="BQ135" s="404">
        <v>0</v>
      </c>
      <c r="BR135" s="404">
        <v>0</v>
      </c>
      <c r="BS135" s="404">
        <f t="shared" si="1367"/>
        <v>0</v>
      </c>
      <c r="BT135" s="260">
        <v>12900</v>
      </c>
      <c r="BU135" s="260">
        <v>14448.000000000002</v>
      </c>
      <c r="BV135" s="260">
        <v>0</v>
      </c>
      <c r="BW135" s="1435">
        <v>0</v>
      </c>
      <c r="BX135" s="190" t="s">
        <v>48</v>
      </c>
      <c r="BY135" s="64">
        <v>2013</v>
      </c>
      <c r="BZ135" s="325" t="s">
        <v>1103</v>
      </c>
      <c r="CA135" s="529">
        <f t="shared" si="1434"/>
        <v>0</v>
      </c>
      <c r="CB135" s="154"/>
      <c r="CC135" s="82"/>
      <c r="CD135" s="191"/>
      <c r="CE135" s="26">
        <f t="shared" si="1419"/>
        <v>0</v>
      </c>
      <c r="CF135" s="27">
        <f t="shared" si="1420"/>
        <v>0</v>
      </c>
      <c r="CG135" s="738">
        <f t="shared" si="1421"/>
        <v>0</v>
      </c>
      <c r="CH135" s="164" t="s">
        <v>805</v>
      </c>
      <c r="CI135" s="165"/>
      <c r="CJ135" s="192"/>
      <c r="CK135" s="175"/>
      <c r="CL135" s="175"/>
      <c r="CM135" s="175"/>
      <c r="CN135" s="175"/>
      <c r="CO135" s="175"/>
      <c r="CP135" s="175"/>
      <c r="CQ135" s="175"/>
      <c r="CR135" s="463"/>
      <c r="CS135" s="463"/>
      <c r="CT135" s="463"/>
      <c r="CU135" s="463"/>
      <c r="CV135" s="463"/>
      <c r="CW135" s="463"/>
      <c r="CX135" s="463"/>
      <c r="CY135" s="463"/>
      <c r="CZ135" s="463"/>
      <c r="DA135" s="463"/>
      <c r="DB135" s="463"/>
      <c r="DC135" s="463"/>
      <c r="DD135" s="464"/>
      <c r="DE135" s="464"/>
      <c r="DF135" s="464"/>
      <c r="DG135" s="464"/>
      <c r="DH135" s="464"/>
      <c r="DI135" s="464"/>
      <c r="DJ135" s="464"/>
      <c r="DK135" s="463"/>
      <c r="DL135" s="655"/>
      <c r="DM135" s="782"/>
      <c r="DN135" s="655"/>
      <c r="DO135" s="821"/>
      <c r="DP135" s="655"/>
      <c r="DQ135" s="1050"/>
      <c r="DR135" s="655"/>
      <c r="DS135" s="782"/>
      <c r="DT135" s="655"/>
      <c r="DU135" s="782"/>
      <c r="DV135" s="465"/>
      <c r="DW135" s="745"/>
      <c r="DX135" s="655"/>
      <c r="DY135" s="954"/>
      <c r="DZ135" s="655"/>
      <c r="EA135" s="782">
        <f t="shared" si="1428"/>
        <v>0</v>
      </c>
      <c r="EB135" s="465">
        <f t="shared" si="1327"/>
        <v>0</v>
      </c>
      <c r="EC135" s="745"/>
      <c r="ED135" s="463"/>
      <c r="EE135" s="944"/>
      <c r="EF135" s="655"/>
      <c r="EG135" s="461">
        <f t="shared" si="1081"/>
        <v>0</v>
      </c>
      <c r="EH135" s="257">
        <f t="shared" si="1082"/>
        <v>0</v>
      </c>
      <c r="EI135" s="460">
        <f t="shared" si="1083"/>
        <v>0</v>
      </c>
      <c r="EJ135" s="538">
        <f t="shared" si="1084"/>
        <v>0</v>
      </c>
      <c r="EK135" s="677">
        <f t="shared" si="1085"/>
        <v>0</v>
      </c>
      <c r="EL135" s="257">
        <f t="shared" si="1086"/>
        <v>0</v>
      </c>
      <c r="EM135" s="649">
        <f t="shared" si="1087"/>
        <v>0</v>
      </c>
      <c r="EN135" s="538">
        <f t="shared" si="1088"/>
        <v>0</v>
      </c>
      <c r="EO135" s="677">
        <f t="shared" si="1089"/>
        <v>0</v>
      </c>
      <c r="EP135" s="257">
        <f t="shared" si="1090"/>
        <v>0</v>
      </c>
      <c r="EQ135" s="649">
        <f t="shared" si="1091"/>
        <v>0</v>
      </c>
      <c r="ER135" s="538">
        <f t="shared" si="1092"/>
        <v>0</v>
      </c>
      <c r="ES135" s="677">
        <f t="shared" si="1093"/>
        <v>0</v>
      </c>
      <c r="ET135" s="538">
        <f t="shared" si="1094"/>
        <v>0</v>
      </c>
      <c r="EU135" s="462">
        <f t="shared" si="1095"/>
        <v>0</v>
      </c>
      <c r="EV135" s="263">
        <f t="shared" si="1096"/>
        <v>0</v>
      </c>
      <c r="EW135" s="462">
        <f t="shared" si="1097"/>
        <v>0</v>
      </c>
      <c r="EX135" s="263">
        <f t="shared" si="1098"/>
        <v>0</v>
      </c>
      <c r="EY135" s="472">
        <f t="shared" si="1099"/>
        <v>0</v>
      </c>
      <c r="EZ135" s="263">
        <f t="shared" si="1100"/>
        <v>0</v>
      </c>
      <c r="FA135" s="313"/>
    </row>
    <row r="136" spans="1:158" s="183" customFormat="1" ht="18" hidden="1" customHeight="1" outlineLevel="1" x14ac:dyDescent="0.2">
      <c r="A136" s="188" t="s">
        <v>911</v>
      </c>
      <c r="B136" s="76" t="s">
        <v>21</v>
      </c>
      <c r="C136" s="77" t="s">
        <v>112</v>
      </c>
      <c r="D136" s="77" t="s">
        <v>667</v>
      </c>
      <c r="E136" s="76" t="s">
        <v>693</v>
      </c>
      <c r="F136" s="76" t="s">
        <v>694</v>
      </c>
      <c r="G136" s="76" t="s">
        <v>41</v>
      </c>
      <c r="H136" s="189">
        <v>0.3</v>
      </c>
      <c r="I136" s="76" t="s">
        <v>969</v>
      </c>
      <c r="J136" s="80" t="s">
        <v>496</v>
      </c>
      <c r="K136" s="81" t="s">
        <v>152</v>
      </c>
      <c r="L136" s="76" t="s">
        <v>46</v>
      </c>
      <c r="M136" s="10" t="s">
        <v>79</v>
      </c>
      <c r="N136" s="82"/>
      <c r="O136" s="82"/>
      <c r="P136" s="82"/>
      <c r="Q136" s="245"/>
      <c r="R136" s="260">
        <v>110</v>
      </c>
      <c r="S136" s="260">
        <v>12900</v>
      </c>
      <c r="T136" s="260">
        <v>14448.000000000002</v>
      </c>
      <c r="U136" s="260">
        <v>0</v>
      </c>
      <c r="V136" s="261">
        <v>0</v>
      </c>
      <c r="W136" s="261">
        <f t="shared" si="1430"/>
        <v>0</v>
      </c>
      <c r="X136" s="399">
        <v>100</v>
      </c>
      <c r="Y136" s="399">
        <v>12900</v>
      </c>
      <c r="Z136" s="399">
        <v>14448.000000000002</v>
      </c>
      <c r="AA136" s="399">
        <v>0</v>
      </c>
      <c r="AB136" s="399">
        <v>0</v>
      </c>
      <c r="AC136" s="399">
        <f t="shared" si="1431"/>
        <v>0</v>
      </c>
      <c r="AD136" s="260">
        <v>150</v>
      </c>
      <c r="AE136" s="260">
        <v>12900</v>
      </c>
      <c r="AF136" s="260">
        <v>14448.000000000002</v>
      </c>
      <c r="AG136" s="260">
        <v>0</v>
      </c>
      <c r="AH136" s="260">
        <v>0</v>
      </c>
      <c r="AI136" s="260">
        <f t="shared" si="1432"/>
        <v>0</v>
      </c>
      <c r="AJ136" s="260">
        <v>120</v>
      </c>
      <c r="AK136" s="260">
        <v>12900</v>
      </c>
      <c r="AL136" s="260">
        <v>14448.000000000002</v>
      </c>
      <c r="AM136" s="260">
        <v>0</v>
      </c>
      <c r="AN136" s="260">
        <v>0</v>
      </c>
      <c r="AO136" s="396">
        <f t="shared" si="980"/>
        <v>0</v>
      </c>
      <c r="AP136" s="260">
        <v>100</v>
      </c>
      <c r="AQ136" s="260">
        <v>12900</v>
      </c>
      <c r="AR136" s="260">
        <v>14448.000000000002</v>
      </c>
      <c r="AS136" s="260">
        <v>0</v>
      </c>
      <c r="AT136" s="260">
        <f t="shared" ref="AT136:AT206" si="1516">AS136*1.12</f>
        <v>0</v>
      </c>
      <c r="AU136" s="260">
        <f t="shared" si="1417"/>
        <v>0</v>
      </c>
      <c r="AV136" s="404"/>
      <c r="AW136" s="404"/>
      <c r="AX136" s="404"/>
      <c r="AY136" s="404">
        <v>0</v>
      </c>
      <c r="AZ136" s="404">
        <v>0</v>
      </c>
      <c r="BA136" s="404">
        <f t="shared" si="1433"/>
        <v>0</v>
      </c>
      <c r="BB136" s="404"/>
      <c r="BC136" s="404"/>
      <c r="BD136" s="404"/>
      <c r="BE136" s="404">
        <v>0</v>
      </c>
      <c r="BF136" s="404">
        <v>0</v>
      </c>
      <c r="BG136" s="404">
        <f t="shared" si="1418"/>
        <v>0</v>
      </c>
      <c r="BH136" s="404"/>
      <c r="BI136" s="404"/>
      <c r="BJ136" s="404"/>
      <c r="BK136" s="404">
        <v>0</v>
      </c>
      <c r="BL136" s="404">
        <v>0</v>
      </c>
      <c r="BM136" s="404">
        <f t="shared" si="1366"/>
        <v>0</v>
      </c>
      <c r="BN136" s="404"/>
      <c r="BO136" s="404"/>
      <c r="BP136" s="404"/>
      <c r="BQ136" s="404">
        <v>0</v>
      </c>
      <c r="BR136" s="404">
        <v>0</v>
      </c>
      <c r="BS136" s="404">
        <f t="shared" si="1367"/>
        <v>0</v>
      </c>
      <c r="BT136" s="260">
        <v>12900</v>
      </c>
      <c r="BU136" s="260">
        <v>14448.000000000002</v>
      </c>
      <c r="BV136" s="256">
        <v>0</v>
      </c>
      <c r="BW136" s="1435">
        <f t="shared" si="1437"/>
        <v>0</v>
      </c>
      <c r="BX136" s="190" t="s">
        <v>48</v>
      </c>
      <c r="BY136" s="64">
        <v>2013</v>
      </c>
      <c r="BZ136" s="325" t="s">
        <v>1100</v>
      </c>
      <c r="CA136" s="529">
        <f t="shared" si="1434"/>
        <v>0</v>
      </c>
      <c r="CB136" s="154"/>
      <c r="CC136" s="82"/>
      <c r="CD136" s="191"/>
      <c r="CE136" s="26">
        <f t="shared" si="1419"/>
        <v>0</v>
      </c>
      <c r="CF136" s="27">
        <f t="shared" si="1420"/>
        <v>0</v>
      </c>
      <c r="CG136" s="738">
        <f t="shared" si="1421"/>
        <v>0</v>
      </c>
      <c r="CH136" s="164" t="s">
        <v>955</v>
      </c>
      <c r="CI136" s="165"/>
      <c r="CJ136" s="192"/>
      <c r="CK136" s="175"/>
      <c r="CL136" s="175"/>
      <c r="CM136" s="175"/>
      <c r="CN136" s="175"/>
      <c r="CO136" s="175"/>
      <c r="CP136" s="175"/>
      <c r="CQ136" s="175"/>
      <c r="CR136" s="463"/>
      <c r="CS136" s="463"/>
      <c r="CT136" s="463"/>
      <c r="CU136" s="463"/>
      <c r="CV136" s="463"/>
      <c r="CW136" s="463"/>
      <c r="CX136" s="463"/>
      <c r="CY136" s="463"/>
      <c r="CZ136" s="463"/>
      <c r="DA136" s="463"/>
      <c r="DB136" s="463"/>
      <c r="DC136" s="463"/>
      <c r="DD136" s="464"/>
      <c r="DE136" s="464"/>
      <c r="DF136" s="464"/>
      <c r="DG136" s="464"/>
      <c r="DH136" s="464"/>
      <c r="DI136" s="464"/>
      <c r="DJ136" s="464"/>
      <c r="DK136" s="463"/>
      <c r="DL136" s="655"/>
      <c r="DM136" s="782"/>
      <c r="DN136" s="655"/>
      <c r="DO136" s="821"/>
      <c r="DP136" s="655"/>
      <c r="DQ136" s="1050"/>
      <c r="DR136" s="655"/>
      <c r="DS136" s="782"/>
      <c r="DT136" s="655"/>
      <c r="DU136" s="782"/>
      <c r="DV136" s="465"/>
      <c r="DW136" s="745"/>
      <c r="DX136" s="655"/>
      <c r="DY136" s="954"/>
      <c r="DZ136" s="655"/>
      <c r="EA136" s="782">
        <f t="shared" si="1428"/>
        <v>0</v>
      </c>
      <c r="EB136" s="465">
        <f t="shared" si="1327"/>
        <v>0</v>
      </c>
      <c r="EC136" s="745"/>
      <c r="ED136" s="463"/>
      <c r="EE136" s="944"/>
      <c r="EF136" s="655"/>
      <c r="EG136" s="461">
        <f t="shared" si="1081"/>
        <v>0</v>
      </c>
      <c r="EH136" s="257">
        <f t="shared" si="1082"/>
        <v>0</v>
      </c>
      <c r="EI136" s="460">
        <f t="shared" si="1083"/>
        <v>0</v>
      </c>
      <c r="EJ136" s="538">
        <f t="shared" si="1084"/>
        <v>0</v>
      </c>
      <c r="EK136" s="677">
        <f t="shared" si="1085"/>
        <v>0</v>
      </c>
      <c r="EL136" s="257">
        <f t="shared" si="1086"/>
        <v>0</v>
      </c>
      <c r="EM136" s="649">
        <f t="shared" si="1087"/>
        <v>0</v>
      </c>
      <c r="EN136" s="538">
        <f t="shared" si="1088"/>
        <v>0</v>
      </c>
      <c r="EO136" s="677">
        <f t="shared" si="1089"/>
        <v>0</v>
      </c>
      <c r="EP136" s="257">
        <f t="shared" si="1090"/>
        <v>0</v>
      </c>
      <c r="EQ136" s="649">
        <f t="shared" si="1091"/>
        <v>0</v>
      </c>
      <c r="ER136" s="538">
        <f t="shared" si="1092"/>
        <v>0</v>
      </c>
      <c r="ES136" s="677">
        <f t="shared" si="1093"/>
        <v>0</v>
      </c>
      <c r="ET136" s="538">
        <f t="shared" si="1094"/>
        <v>0</v>
      </c>
      <c r="EU136" s="462">
        <f t="shared" si="1095"/>
        <v>0</v>
      </c>
      <c r="EV136" s="263">
        <f t="shared" si="1096"/>
        <v>0</v>
      </c>
      <c r="EW136" s="462">
        <f t="shared" si="1097"/>
        <v>0</v>
      </c>
      <c r="EX136" s="263">
        <f t="shared" si="1098"/>
        <v>0</v>
      </c>
      <c r="EY136" s="472">
        <f t="shared" si="1099"/>
        <v>0</v>
      </c>
      <c r="EZ136" s="263">
        <f t="shared" si="1100"/>
        <v>0</v>
      </c>
      <c r="FA136" s="313">
        <v>41603</v>
      </c>
      <c r="FB136" s="183" t="s">
        <v>421</v>
      </c>
    </row>
    <row r="137" spans="1:158" s="183" customFormat="1" ht="18" hidden="1" customHeight="1" outlineLevel="1" x14ac:dyDescent="0.2">
      <c r="A137" s="188" t="s">
        <v>2305</v>
      </c>
      <c r="B137" s="76" t="s">
        <v>21</v>
      </c>
      <c r="C137" s="77" t="s">
        <v>112</v>
      </c>
      <c r="D137" s="77" t="s">
        <v>667</v>
      </c>
      <c r="E137" s="76" t="s">
        <v>693</v>
      </c>
      <c r="F137" s="76" t="s">
        <v>694</v>
      </c>
      <c r="G137" s="76" t="s">
        <v>41</v>
      </c>
      <c r="H137" s="189">
        <v>0.3</v>
      </c>
      <c r="I137" s="76" t="s">
        <v>969</v>
      </c>
      <c r="J137" s="80" t="s">
        <v>496</v>
      </c>
      <c r="K137" s="81" t="s">
        <v>152</v>
      </c>
      <c r="L137" s="76" t="s">
        <v>46</v>
      </c>
      <c r="M137" s="10" t="s">
        <v>79</v>
      </c>
      <c r="N137" s="82"/>
      <c r="O137" s="82"/>
      <c r="P137" s="82"/>
      <c r="Q137" s="245"/>
      <c r="R137" s="260">
        <v>110</v>
      </c>
      <c r="S137" s="260">
        <v>12900</v>
      </c>
      <c r="T137" s="260">
        <v>14448.000000000002</v>
      </c>
      <c r="U137" s="260">
        <f t="shared" ref="U137" si="1517">R137*S137</f>
        <v>1419000</v>
      </c>
      <c r="V137" s="261">
        <f t="shared" ref="V137" si="1518">R137*T137</f>
        <v>1589280.0000000002</v>
      </c>
      <c r="W137" s="261">
        <f t="shared" ref="W137" si="1519">V137*H137</f>
        <v>476784.00000000006</v>
      </c>
      <c r="X137" s="399">
        <v>100</v>
      </c>
      <c r="Y137" s="399">
        <v>12900</v>
      </c>
      <c r="Z137" s="399">
        <v>14448.000000000002</v>
      </c>
      <c r="AA137" s="399">
        <f t="shared" ref="AA137" si="1520">X137*Y137</f>
        <v>1290000</v>
      </c>
      <c r="AB137" s="399">
        <f t="shared" ref="AB137" si="1521">X137*Z137</f>
        <v>1444800.0000000002</v>
      </c>
      <c r="AC137" s="399">
        <f t="shared" ref="AC137" si="1522">AB137*H137</f>
        <v>433440.00000000006</v>
      </c>
      <c r="AD137" s="260">
        <v>150</v>
      </c>
      <c r="AE137" s="260">
        <v>12900</v>
      </c>
      <c r="AF137" s="260">
        <v>14448.000000000002</v>
      </c>
      <c r="AG137" s="260">
        <f>AD137*AE137</f>
        <v>1935000</v>
      </c>
      <c r="AH137" s="260">
        <f>AD137*AF137</f>
        <v>2167200.0000000005</v>
      </c>
      <c r="AI137" s="260">
        <f t="shared" ref="AI137" si="1523">AH137*H137</f>
        <v>650160.00000000012</v>
      </c>
      <c r="AJ137" s="260">
        <v>0</v>
      </c>
      <c r="AK137" s="260">
        <v>12900</v>
      </c>
      <c r="AL137" s="260">
        <v>14448.000000000002</v>
      </c>
      <c r="AM137" s="260">
        <f t="shared" ref="AM137" si="1524">AJ137*AK137</f>
        <v>0</v>
      </c>
      <c r="AN137" s="260">
        <f t="shared" ref="AN137" si="1525">AJ137*AL137</f>
        <v>0</v>
      </c>
      <c r="AO137" s="396">
        <f t="shared" ref="AO137" si="1526">AN137*H137</f>
        <v>0</v>
      </c>
      <c r="AP137" s="260">
        <v>0</v>
      </c>
      <c r="AQ137" s="260">
        <v>12900</v>
      </c>
      <c r="AR137" s="260">
        <v>14448.000000000002</v>
      </c>
      <c r="AS137" s="260">
        <f t="shared" ref="AS137" si="1527">AP137*AQ137</f>
        <v>0</v>
      </c>
      <c r="AT137" s="260">
        <f t="shared" ref="AT137" si="1528">AS137*1.12</f>
        <v>0</v>
      </c>
      <c r="AU137" s="260">
        <f t="shared" ref="AU137" si="1529">AT137*H137</f>
        <v>0</v>
      </c>
      <c r="AV137" s="404"/>
      <c r="AW137" s="404"/>
      <c r="AX137" s="404"/>
      <c r="AY137" s="404">
        <v>0</v>
      </c>
      <c r="AZ137" s="404">
        <v>0</v>
      </c>
      <c r="BA137" s="404">
        <f t="shared" ref="BA137" si="1530">AZ137*H137</f>
        <v>0</v>
      </c>
      <c r="BB137" s="404"/>
      <c r="BC137" s="404"/>
      <c r="BD137" s="404"/>
      <c r="BE137" s="404">
        <v>0</v>
      </c>
      <c r="BF137" s="404">
        <v>0</v>
      </c>
      <c r="BG137" s="404">
        <f t="shared" ref="BG137" si="1531">BF137*H137</f>
        <v>0</v>
      </c>
      <c r="BH137" s="404"/>
      <c r="BI137" s="404"/>
      <c r="BJ137" s="404"/>
      <c r="BK137" s="404">
        <v>0</v>
      </c>
      <c r="BL137" s="404">
        <v>0</v>
      </c>
      <c r="BM137" s="404">
        <f t="shared" ref="BM137" si="1532">BL137*N137</f>
        <v>0</v>
      </c>
      <c r="BN137" s="404"/>
      <c r="BO137" s="404"/>
      <c r="BP137" s="404"/>
      <c r="BQ137" s="404">
        <v>0</v>
      </c>
      <c r="BR137" s="404">
        <v>0</v>
      </c>
      <c r="BS137" s="404">
        <f t="shared" si="1367"/>
        <v>0</v>
      </c>
      <c r="BT137" s="260">
        <v>12900</v>
      </c>
      <c r="BU137" s="260">
        <v>14448.000000000002</v>
      </c>
      <c r="BV137" s="256">
        <f>SUM(N137+O137+P137+Q137+R137+X137+AD137+AJ137+AP137+AV137+BB137+BH137)*BT137</f>
        <v>4644000</v>
      </c>
      <c r="BW137" s="260">
        <f t="shared" ref="BW137" si="1533">BV137*1.12</f>
        <v>5201280.0000000009</v>
      </c>
      <c r="BX137" s="190" t="s">
        <v>48</v>
      </c>
      <c r="BY137" s="64">
        <v>2013</v>
      </c>
      <c r="BZ137" s="325" t="s">
        <v>1047</v>
      </c>
      <c r="CA137" s="529">
        <f t="shared" ref="CA137" si="1534">BW137*H137</f>
        <v>1560384.0000000002</v>
      </c>
      <c r="CB137" s="154"/>
      <c r="CC137" s="82"/>
      <c r="CD137" s="191"/>
      <c r="CE137" s="26">
        <f t="shared" ref="CE137" si="1535">BV137-CB137</f>
        <v>4644000</v>
      </c>
      <c r="CF137" s="27">
        <f t="shared" ref="CF137" si="1536">BW137-CC137</f>
        <v>5201280.0000000009</v>
      </c>
      <c r="CG137" s="738">
        <f t="shared" ref="CG137" si="1537">CA137-CC137</f>
        <v>1560384.0000000002</v>
      </c>
      <c r="CH137" s="164" t="s">
        <v>2320</v>
      </c>
      <c r="CI137" s="165" t="s">
        <v>2321</v>
      </c>
      <c r="CJ137" s="192"/>
      <c r="CK137" s="175"/>
      <c r="CL137" s="175"/>
      <c r="CM137" s="175"/>
      <c r="CN137" s="175"/>
      <c r="CO137" s="175"/>
      <c r="CP137" s="175"/>
      <c r="CQ137" s="175"/>
      <c r="CR137" s="463"/>
      <c r="CS137" s="463"/>
      <c r="CT137" s="463"/>
      <c r="CU137" s="463"/>
      <c r="CV137" s="463"/>
      <c r="CW137" s="463"/>
      <c r="CX137" s="463"/>
      <c r="CY137" s="463"/>
      <c r="CZ137" s="463"/>
      <c r="DA137" s="463"/>
      <c r="DB137" s="463"/>
      <c r="DC137" s="463"/>
      <c r="DD137" s="464"/>
      <c r="DE137" s="464"/>
      <c r="DF137" s="464"/>
      <c r="DG137" s="464"/>
      <c r="DH137" s="464"/>
      <c r="DI137" s="464"/>
      <c r="DJ137" s="464"/>
      <c r="DK137" s="463"/>
      <c r="DL137" s="655"/>
      <c r="DM137" s="782"/>
      <c r="DN137" s="655"/>
      <c r="DO137" s="821"/>
      <c r="DP137" s="655"/>
      <c r="DQ137" s="1050"/>
      <c r="DR137" s="655"/>
      <c r="DS137" s="782"/>
      <c r="DT137" s="655"/>
      <c r="DU137" s="782"/>
      <c r="DV137" s="465"/>
      <c r="DW137" s="745"/>
      <c r="DX137" s="655"/>
      <c r="DY137" s="954"/>
      <c r="DZ137" s="655"/>
      <c r="EA137" s="782">
        <f t="shared" si="1428"/>
        <v>0</v>
      </c>
      <c r="EB137" s="465">
        <f t="shared" ref="EB137" si="1538">EA137/1.12</f>
        <v>0</v>
      </c>
      <c r="EC137" s="745"/>
      <c r="ED137" s="463"/>
      <c r="EE137" s="944"/>
      <c r="EF137" s="655"/>
      <c r="EG137" s="461">
        <f t="shared" si="1081"/>
        <v>1419000</v>
      </c>
      <c r="EH137" s="257">
        <f t="shared" si="1082"/>
        <v>1589280.0000000002</v>
      </c>
      <c r="EI137" s="460">
        <f t="shared" si="1083"/>
        <v>1290000</v>
      </c>
      <c r="EJ137" s="538">
        <f t="shared" si="1084"/>
        <v>1444800.0000000002</v>
      </c>
      <c r="EK137" s="677">
        <f t="shared" si="1085"/>
        <v>1935000</v>
      </c>
      <c r="EL137" s="257">
        <f t="shared" si="1086"/>
        <v>2167200.0000000005</v>
      </c>
      <c r="EM137" s="649">
        <f t="shared" si="1087"/>
        <v>0</v>
      </c>
      <c r="EN137" s="538">
        <f t="shared" si="1088"/>
        <v>0</v>
      </c>
      <c r="EO137" s="677">
        <f t="shared" si="1089"/>
        <v>0</v>
      </c>
      <c r="EP137" s="257">
        <f t="shared" si="1090"/>
        <v>0</v>
      </c>
      <c r="EQ137" s="649">
        <f t="shared" si="1091"/>
        <v>0</v>
      </c>
      <c r="ER137" s="538">
        <f t="shared" si="1092"/>
        <v>0</v>
      </c>
      <c r="ES137" s="677">
        <f t="shared" si="1093"/>
        <v>0</v>
      </c>
      <c r="ET137" s="538">
        <f t="shared" si="1094"/>
        <v>0</v>
      </c>
      <c r="EU137" s="462">
        <f t="shared" si="1095"/>
        <v>0</v>
      </c>
      <c r="EV137" s="263">
        <f t="shared" si="1096"/>
        <v>0</v>
      </c>
      <c r="EW137" s="462">
        <f t="shared" si="1097"/>
        <v>0</v>
      </c>
      <c r="EX137" s="263">
        <f t="shared" si="1098"/>
        <v>0</v>
      </c>
      <c r="EY137" s="472">
        <f t="shared" si="1099"/>
        <v>4644000</v>
      </c>
      <c r="EZ137" s="263">
        <f t="shared" si="1100"/>
        <v>5201280.0000000009</v>
      </c>
      <c r="FA137" s="313">
        <v>42443</v>
      </c>
      <c r="FB137" s="183" t="s">
        <v>421</v>
      </c>
    </row>
    <row r="138" spans="1:158" s="183" customFormat="1" ht="18" hidden="1" customHeight="1" outlineLevel="1" x14ac:dyDescent="0.2">
      <c r="A138" s="188" t="s">
        <v>249</v>
      </c>
      <c r="B138" s="76" t="s">
        <v>21</v>
      </c>
      <c r="C138" s="77" t="s">
        <v>112</v>
      </c>
      <c r="D138" s="77" t="s">
        <v>87</v>
      </c>
      <c r="E138" s="76" t="s">
        <v>114</v>
      </c>
      <c r="F138" s="76"/>
      <c r="G138" s="76" t="s">
        <v>41</v>
      </c>
      <c r="H138" s="189">
        <v>0.3</v>
      </c>
      <c r="I138" s="76" t="s">
        <v>969</v>
      </c>
      <c r="J138" s="80" t="s">
        <v>45</v>
      </c>
      <c r="K138" s="81" t="s">
        <v>152</v>
      </c>
      <c r="L138" s="76" t="s">
        <v>46</v>
      </c>
      <c r="M138" s="10" t="s">
        <v>79</v>
      </c>
      <c r="N138" s="82"/>
      <c r="O138" s="82"/>
      <c r="P138" s="82"/>
      <c r="Q138" s="245"/>
      <c r="R138" s="260">
        <v>110</v>
      </c>
      <c r="S138" s="260">
        <v>16500</v>
      </c>
      <c r="T138" s="260">
        <v>18480</v>
      </c>
      <c r="U138" s="260">
        <v>0</v>
      </c>
      <c r="V138" s="261">
        <v>0</v>
      </c>
      <c r="W138" s="261">
        <f t="shared" si="1430"/>
        <v>0</v>
      </c>
      <c r="X138" s="399">
        <v>100</v>
      </c>
      <c r="Y138" s="399">
        <v>16500</v>
      </c>
      <c r="Z138" s="399">
        <v>18480</v>
      </c>
      <c r="AA138" s="399">
        <v>0</v>
      </c>
      <c r="AB138" s="399">
        <v>0</v>
      </c>
      <c r="AC138" s="399">
        <f t="shared" si="1431"/>
        <v>0</v>
      </c>
      <c r="AD138" s="260">
        <v>120</v>
      </c>
      <c r="AE138" s="260">
        <v>16500</v>
      </c>
      <c r="AF138" s="260">
        <v>18480</v>
      </c>
      <c r="AG138" s="260">
        <v>0</v>
      </c>
      <c r="AH138" s="260">
        <v>0</v>
      </c>
      <c r="AI138" s="260">
        <f t="shared" si="1432"/>
        <v>0</v>
      </c>
      <c r="AJ138" s="260">
        <v>110</v>
      </c>
      <c r="AK138" s="260">
        <v>16500</v>
      </c>
      <c r="AL138" s="260">
        <v>18480</v>
      </c>
      <c r="AM138" s="260">
        <v>0</v>
      </c>
      <c r="AN138" s="260">
        <v>0</v>
      </c>
      <c r="AO138" s="396">
        <f t="shared" si="980"/>
        <v>0</v>
      </c>
      <c r="AP138" s="260">
        <v>100</v>
      </c>
      <c r="AQ138" s="260">
        <v>16500</v>
      </c>
      <c r="AR138" s="260">
        <v>18480</v>
      </c>
      <c r="AS138" s="260">
        <v>0</v>
      </c>
      <c r="AT138" s="260">
        <f t="shared" si="1516"/>
        <v>0</v>
      </c>
      <c r="AU138" s="260">
        <f t="shared" si="1417"/>
        <v>0</v>
      </c>
      <c r="AV138" s="404"/>
      <c r="AW138" s="404"/>
      <c r="AX138" s="404"/>
      <c r="AY138" s="404">
        <v>0</v>
      </c>
      <c r="AZ138" s="404">
        <v>0</v>
      </c>
      <c r="BA138" s="404">
        <f t="shared" si="1433"/>
        <v>0</v>
      </c>
      <c r="BB138" s="404"/>
      <c r="BC138" s="404"/>
      <c r="BD138" s="404"/>
      <c r="BE138" s="404">
        <v>0</v>
      </c>
      <c r="BF138" s="404">
        <v>0</v>
      </c>
      <c r="BG138" s="404">
        <f t="shared" si="1418"/>
        <v>0</v>
      </c>
      <c r="BH138" s="404"/>
      <c r="BI138" s="404"/>
      <c r="BJ138" s="404"/>
      <c r="BK138" s="404">
        <v>0</v>
      </c>
      <c r="BL138" s="404">
        <v>0</v>
      </c>
      <c r="BM138" s="404">
        <f t="shared" si="1366"/>
        <v>0</v>
      </c>
      <c r="BN138" s="404"/>
      <c r="BO138" s="404"/>
      <c r="BP138" s="404"/>
      <c r="BQ138" s="404">
        <v>0</v>
      </c>
      <c r="BR138" s="404">
        <v>0</v>
      </c>
      <c r="BS138" s="404">
        <f t="shared" si="1367"/>
        <v>0</v>
      </c>
      <c r="BT138" s="260">
        <v>16500</v>
      </c>
      <c r="BU138" s="260">
        <v>18480</v>
      </c>
      <c r="BV138" s="260">
        <v>0</v>
      </c>
      <c r="BW138" s="1435">
        <v>0</v>
      </c>
      <c r="BX138" s="190" t="s">
        <v>48</v>
      </c>
      <c r="BY138" s="64">
        <v>2013</v>
      </c>
      <c r="BZ138" s="325"/>
      <c r="CA138" s="529">
        <f t="shared" si="1434"/>
        <v>0</v>
      </c>
      <c r="CB138" s="154">
        <v>8910000</v>
      </c>
      <c r="CC138" s="82">
        <v>9979200</v>
      </c>
      <c r="CD138" s="191"/>
      <c r="CE138" s="26">
        <f t="shared" si="1419"/>
        <v>-8910000</v>
      </c>
      <c r="CF138" s="27">
        <f t="shared" si="1420"/>
        <v>-9979200</v>
      </c>
      <c r="CG138" s="738">
        <f t="shared" si="1421"/>
        <v>-9979200</v>
      </c>
      <c r="CH138" s="164"/>
      <c r="CI138" s="165"/>
      <c r="CJ138" s="192" t="s">
        <v>25</v>
      </c>
      <c r="CK138" s="175" t="s">
        <v>312</v>
      </c>
      <c r="CL138" s="175" t="s">
        <v>2282</v>
      </c>
      <c r="CM138" s="178" t="s">
        <v>2287</v>
      </c>
      <c r="CN138" s="175" t="s">
        <v>474</v>
      </c>
      <c r="CO138" s="175" t="s">
        <v>87</v>
      </c>
      <c r="CP138" s="175" t="s">
        <v>114</v>
      </c>
      <c r="CQ138" s="175" t="s">
        <v>79</v>
      </c>
      <c r="CR138" s="463">
        <v>95</v>
      </c>
      <c r="CS138" s="463">
        <v>100</v>
      </c>
      <c r="CT138" s="463">
        <v>120</v>
      </c>
      <c r="CU138" s="463">
        <v>0</v>
      </c>
      <c r="CV138" s="463"/>
      <c r="CW138" s="463"/>
      <c r="CX138" s="463"/>
      <c r="CY138" s="463"/>
      <c r="CZ138" s="463">
        <f t="shared" si="505"/>
        <v>315</v>
      </c>
      <c r="DA138" s="463">
        <v>18480</v>
      </c>
      <c r="DB138" s="463">
        <f t="shared" si="1509"/>
        <v>1755600</v>
      </c>
      <c r="DC138" s="463">
        <f>CS138*DA138</f>
        <v>1848000</v>
      </c>
      <c r="DD138" s="464">
        <f t="shared" si="1510"/>
        <v>2217600</v>
      </c>
      <c r="DE138" s="464">
        <f>CU138*DA138</f>
        <v>0</v>
      </c>
      <c r="DF138" s="464">
        <f>CV138*DA138</f>
        <v>0</v>
      </c>
      <c r="DG138" s="464"/>
      <c r="DH138" s="464"/>
      <c r="DI138" s="464"/>
      <c r="DJ138" s="464"/>
      <c r="DK138" s="463">
        <f>CZ138*DA138</f>
        <v>5821200</v>
      </c>
      <c r="DL138" s="655"/>
      <c r="DM138" s="782">
        <f>DB138</f>
        <v>1755600</v>
      </c>
      <c r="DN138" s="655">
        <f t="shared" si="1511"/>
        <v>1567499.9999999998</v>
      </c>
      <c r="DO138" s="820">
        <f>DC138</f>
        <v>1848000</v>
      </c>
      <c r="DP138" s="655">
        <f t="shared" ref="DP138" si="1539">DO138/1.12</f>
        <v>1649999.9999999998</v>
      </c>
      <c r="DQ138" s="1050">
        <f t="shared" si="1513"/>
        <v>2217600</v>
      </c>
      <c r="DR138" s="655">
        <f t="shared" si="1514"/>
        <v>1979999.9999999998</v>
      </c>
      <c r="DS138" s="782">
        <f>DE138</f>
        <v>0</v>
      </c>
      <c r="DT138" s="655">
        <f>DE138/1.12</f>
        <v>0</v>
      </c>
      <c r="DU138" s="782">
        <f>DF138</f>
        <v>0</v>
      </c>
      <c r="DV138" s="465">
        <f>DU138/1.12</f>
        <v>0</v>
      </c>
      <c r="DW138" s="745"/>
      <c r="DX138" s="655"/>
      <c r="DY138" s="954"/>
      <c r="DZ138" s="655"/>
      <c r="EA138" s="782">
        <f t="shared" si="1428"/>
        <v>0</v>
      </c>
      <c r="EB138" s="465">
        <f t="shared" si="1327"/>
        <v>0</v>
      </c>
      <c r="EC138" s="745"/>
      <c r="ED138" s="463"/>
      <c r="EE138" s="944">
        <f>DK138</f>
        <v>5821200</v>
      </c>
      <c r="EF138" s="655">
        <f t="shared" si="1515"/>
        <v>5197499.9999999991</v>
      </c>
      <c r="EG138" s="461">
        <f t="shared" si="1081"/>
        <v>-1567499.9999999998</v>
      </c>
      <c r="EH138" s="257">
        <f t="shared" si="1082"/>
        <v>-1755600</v>
      </c>
      <c r="EI138" s="460">
        <f t="shared" si="1083"/>
        <v>-1649999.9999999998</v>
      </c>
      <c r="EJ138" s="538">
        <f t="shared" si="1084"/>
        <v>-1848000</v>
      </c>
      <c r="EK138" s="677">
        <f t="shared" si="1085"/>
        <v>-1979999.9999999998</v>
      </c>
      <c r="EL138" s="257">
        <f t="shared" si="1086"/>
        <v>-2217600</v>
      </c>
      <c r="EM138" s="649">
        <f t="shared" si="1087"/>
        <v>0</v>
      </c>
      <c r="EN138" s="538">
        <f t="shared" si="1088"/>
        <v>0</v>
      </c>
      <c r="EO138" s="677">
        <f t="shared" si="1089"/>
        <v>0</v>
      </c>
      <c r="EP138" s="257">
        <f t="shared" si="1090"/>
        <v>0</v>
      </c>
      <c r="EQ138" s="649">
        <f t="shared" si="1091"/>
        <v>0</v>
      </c>
      <c r="ER138" s="538">
        <f t="shared" si="1092"/>
        <v>0</v>
      </c>
      <c r="ES138" s="677">
        <f t="shared" si="1093"/>
        <v>0</v>
      </c>
      <c r="ET138" s="538">
        <f t="shared" si="1094"/>
        <v>0</v>
      </c>
      <c r="EU138" s="462">
        <f t="shared" si="1095"/>
        <v>0</v>
      </c>
      <c r="EV138" s="263">
        <f t="shared" si="1096"/>
        <v>0</v>
      </c>
      <c r="EW138" s="462">
        <f t="shared" si="1097"/>
        <v>0</v>
      </c>
      <c r="EX138" s="263">
        <f t="shared" si="1098"/>
        <v>0</v>
      </c>
      <c r="EY138" s="472">
        <f t="shared" si="1099"/>
        <v>-5197499.9999999991</v>
      </c>
      <c r="EZ138" s="263">
        <f t="shared" si="1100"/>
        <v>-5821200</v>
      </c>
      <c r="FA138" s="313"/>
    </row>
    <row r="139" spans="1:158" s="183" customFormat="1" ht="18" hidden="1" customHeight="1" outlineLevel="1" x14ac:dyDescent="0.2">
      <c r="A139" s="188" t="s">
        <v>695</v>
      </c>
      <c r="B139" s="76" t="s">
        <v>21</v>
      </c>
      <c r="C139" s="77" t="s">
        <v>112</v>
      </c>
      <c r="D139" s="77" t="s">
        <v>667</v>
      </c>
      <c r="E139" s="76" t="s">
        <v>693</v>
      </c>
      <c r="F139" s="76" t="s">
        <v>114</v>
      </c>
      <c r="G139" s="76" t="s">
        <v>41</v>
      </c>
      <c r="H139" s="189">
        <v>0.3</v>
      </c>
      <c r="I139" s="76" t="s">
        <v>969</v>
      </c>
      <c r="J139" s="80" t="s">
        <v>496</v>
      </c>
      <c r="K139" s="81" t="s">
        <v>152</v>
      </c>
      <c r="L139" s="76" t="s">
        <v>46</v>
      </c>
      <c r="M139" s="10" t="s">
        <v>79</v>
      </c>
      <c r="N139" s="82"/>
      <c r="O139" s="82"/>
      <c r="P139" s="82"/>
      <c r="Q139" s="245"/>
      <c r="R139" s="260">
        <v>110</v>
      </c>
      <c r="S139" s="260">
        <v>16500</v>
      </c>
      <c r="T139" s="260">
        <v>18480</v>
      </c>
      <c r="U139" s="260">
        <v>0</v>
      </c>
      <c r="V139" s="261">
        <v>0</v>
      </c>
      <c r="W139" s="261">
        <f t="shared" si="1430"/>
        <v>0</v>
      </c>
      <c r="X139" s="399">
        <v>100</v>
      </c>
      <c r="Y139" s="399">
        <v>16500</v>
      </c>
      <c r="Z139" s="399">
        <v>18480</v>
      </c>
      <c r="AA139" s="399">
        <v>0</v>
      </c>
      <c r="AB139" s="399">
        <v>0</v>
      </c>
      <c r="AC139" s="399">
        <f t="shared" si="1431"/>
        <v>0</v>
      </c>
      <c r="AD139" s="260">
        <v>120</v>
      </c>
      <c r="AE139" s="260">
        <v>16500</v>
      </c>
      <c r="AF139" s="260">
        <v>18480</v>
      </c>
      <c r="AG139" s="260">
        <v>0</v>
      </c>
      <c r="AH139" s="260">
        <v>0</v>
      </c>
      <c r="AI139" s="260">
        <f t="shared" si="1432"/>
        <v>0</v>
      </c>
      <c r="AJ139" s="260">
        <v>110</v>
      </c>
      <c r="AK139" s="260">
        <v>16500</v>
      </c>
      <c r="AL139" s="260">
        <v>18480</v>
      </c>
      <c r="AM139" s="260">
        <v>0</v>
      </c>
      <c r="AN139" s="260">
        <v>0</v>
      </c>
      <c r="AO139" s="396">
        <f t="shared" si="980"/>
        <v>0</v>
      </c>
      <c r="AP139" s="260">
        <v>100</v>
      </c>
      <c r="AQ139" s="260">
        <v>16500</v>
      </c>
      <c r="AR139" s="260">
        <v>18480</v>
      </c>
      <c r="AS139" s="260">
        <v>0</v>
      </c>
      <c r="AT139" s="260">
        <f t="shared" si="1516"/>
        <v>0</v>
      </c>
      <c r="AU139" s="260">
        <f t="shared" si="1417"/>
        <v>0</v>
      </c>
      <c r="AV139" s="404"/>
      <c r="AW139" s="404"/>
      <c r="AX139" s="404"/>
      <c r="AY139" s="404">
        <v>0</v>
      </c>
      <c r="AZ139" s="404">
        <v>0</v>
      </c>
      <c r="BA139" s="404">
        <f t="shared" si="1433"/>
        <v>0</v>
      </c>
      <c r="BB139" s="404"/>
      <c r="BC139" s="404"/>
      <c r="BD139" s="404"/>
      <c r="BE139" s="404">
        <v>0</v>
      </c>
      <c r="BF139" s="404">
        <v>0</v>
      </c>
      <c r="BG139" s="404">
        <f t="shared" si="1418"/>
        <v>0</v>
      </c>
      <c r="BH139" s="404"/>
      <c r="BI139" s="404"/>
      <c r="BJ139" s="404"/>
      <c r="BK139" s="404">
        <v>0</v>
      </c>
      <c r="BL139" s="404">
        <v>0</v>
      </c>
      <c r="BM139" s="404">
        <f t="shared" si="1366"/>
        <v>0</v>
      </c>
      <c r="BN139" s="404"/>
      <c r="BO139" s="404"/>
      <c r="BP139" s="404"/>
      <c r="BQ139" s="404">
        <v>0</v>
      </c>
      <c r="BR139" s="404">
        <v>0</v>
      </c>
      <c r="BS139" s="404">
        <f t="shared" si="1367"/>
        <v>0</v>
      </c>
      <c r="BT139" s="260">
        <v>16500</v>
      </c>
      <c r="BU139" s="260">
        <v>18480</v>
      </c>
      <c r="BV139" s="260">
        <v>0</v>
      </c>
      <c r="BW139" s="1435">
        <v>0</v>
      </c>
      <c r="BX139" s="190" t="s">
        <v>48</v>
      </c>
      <c r="BY139" s="64">
        <v>2013</v>
      </c>
      <c r="BZ139" s="325" t="s">
        <v>1103</v>
      </c>
      <c r="CA139" s="529">
        <f t="shared" si="1434"/>
        <v>0</v>
      </c>
      <c r="CB139" s="154"/>
      <c r="CC139" s="82"/>
      <c r="CD139" s="191"/>
      <c r="CE139" s="26">
        <f t="shared" si="1419"/>
        <v>0</v>
      </c>
      <c r="CF139" s="27">
        <f t="shared" si="1420"/>
        <v>0</v>
      </c>
      <c r="CG139" s="738">
        <f t="shared" si="1421"/>
        <v>0</v>
      </c>
      <c r="CH139" s="164" t="s">
        <v>805</v>
      </c>
      <c r="CI139" s="165"/>
      <c r="CJ139" s="192"/>
      <c r="CK139" s="175"/>
      <c r="CL139" s="175"/>
      <c r="CM139" s="175"/>
      <c r="CN139" s="175"/>
      <c r="CO139" s="175"/>
      <c r="CP139" s="175"/>
      <c r="CQ139" s="175"/>
      <c r="CR139" s="463"/>
      <c r="CS139" s="463"/>
      <c r="CT139" s="463"/>
      <c r="CU139" s="463"/>
      <c r="CV139" s="463"/>
      <c r="CW139" s="463"/>
      <c r="CX139" s="463"/>
      <c r="CY139" s="463"/>
      <c r="CZ139" s="463"/>
      <c r="DA139" s="463"/>
      <c r="DB139" s="463"/>
      <c r="DC139" s="463"/>
      <c r="DD139" s="464"/>
      <c r="DE139" s="464"/>
      <c r="DF139" s="464"/>
      <c r="DG139" s="464"/>
      <c r="DH139" s="464"/>
      <c r="DI139" s="464"/>
      <c r="DJ139" s="464"/>
      <c r="DK139" s="463"/>
      <c r="DL139" s="655"/>
      <c r="DM139" s="782"/>
      <c r="DN139" s="655"/>
      <c r="DO139" s="821"/>
      <c r="DP139" s="655"/>
      <c r="DQ139" s="1050"/>
      <c r="DR139" s="655"/>
      <c r="DS139" s="782"/>
      <c r="DT139" s="655"/>
      <c r="DU139" s="782"/>
      <c r="DV139" s="465"/>
      <c r="DW139" s="745"/>
      <c r="DX139" s="655"/>
      <c r="DY139" s="954"/>
      <c r="DZ139" s="655"/>
      <c r="EA139" s="782">
        <f t="shared" si="1428"/>
        <v>0</v>
      </c>
      <c r="EB139" s="465">
        <f t="shared" si="1327"/>
        <v>0</v>
      </c>
      <c r="EC139" s="745"/>
      <c r="ED139" s="463"/>
      <c r="EE139" s="944"/>
      <c r="EF139" s="655"/>
      <c r="EG139" s="461">
        <f t="shared" si="1081"/>
        <v>0</v>
      </c>
      <c r="EH139" s="257">
        <f t="shared" si="1082"/>
        <v>0</v>
      </c>
      <c r="EI139" s="460">
        <f t="shared" si="1083"/>
        <v>0</v>
      </c>
      <c r="EJ139" s="538">
        <f t="shared" si="1084"/>
        <v>0</v>
      </c>
      <c r="EK139" s="677">
        <f t="shared" si="1085"/>
        <v>0</v>
      </c>
      <c r="EL139" s="257">
        <f t="shared" si="1086"/>
        <v>0</v>
      </c>
      <c r="EM139" s="649">
        <f t="shared" si="1087"/>
        <v>0</v>
      </c>
      <c r="EN139" s="538">
        <f t="shared" si="1088"/>
        <v>0</v>
      </c>
      <c r="EO139" s="677">
        <f t="shared" si="1089"/>
        <v>0</v>
      </c>
      <c r="EP139" s="257">
        <f t="shared" si="1090"/>
        <v>0</v>
      </c>
      <c r="EQ139" s="649">
        <f t="shared" si="1091"/>
        <v>0</v>
      </c>
      <c r="ER139" s="538">
        <f t="shared" si="1092"/>
        <v>0</v>
      </c>
      <c r="ES139" s="677">
        <f t="shared" si="1093"/>
        <v>0</v>
      </c>
      <c r="ET139" s="538">
        <f t="shared" si="1094"/>
        <v>0</v>
      </c>
      <c r="EU139" s="462">
        <f t="shared" si="1095"/>
        <v>0</v>
      </c>
      <c r="EV139" s="263">
        <f t="shared" si="1096"/>
        <v>0</v>
      </c>
      <c r="EW139" s="462">
        <f t="shared" si="1097"/>
        <v>0</v>
      </c>
      <c r="EX139" s="263">
        <f t="shared" si="1098"/>
        <v>0</v>
      </c>
      <c r="EY139" s="472">
        <f t="shared" si="1099"/>
        <v>0</v>
      </c>
      <c r="EZ139" s="263">
        <f t="shared" si="1100"/>
        <v>0</v>
      </c>
      <c r="FA139" s="313"/>
    </row>
    <row r="140" spans="1:158" s="183" customFormat="1" ht="18" hidden="1" customHeight="1" outlineLevel="1" x14ac:dyDescent="0.2">
      <c r="A140" s="188" t="s">
        <v>912</v>
      </c>
      <c r="B140" s="76" t="s">
        <v>21</v>
      </c>
      <c r="C140" s="77" t="s">
        <v>112</v>
      </c>
      <c r="D140" s="77" t="s">
        <v>667</v>
      </c>
      <c r="E140" s="76" t="s">
        <v>693</v>
      </c>
      <c r="F140" s="76" t="s">
        <v>114</v>
      </c>
      <c r="G140" s="76" t="s">
        <v>41</v>
      </c>
      <c r="H140" s="189">
        <v>0.3</v>
      </c>
      <c r="I140" s="76" t="s">
        <v>969</v>
      </c>
      <c r="J140" s="80" t="s">
        <v>496</v>
      </c>
      <c r="K140" s="81" t="s">
        <v>152</v>
      </c>
      <c r="L140" s="76" t="s">
        <v>46</v>
      </c>
      <c r="M140" s="10" t="s">
        <v>79</v>
      </c>
      <c r="N140" s="82"/>
      <c r="O140" s="82"/>
      <c r="P140" s="82"/>
      <c r="Q140" s="245"/>
      <c r="R140" s="260">
        <v>95</v>
      </c>
      <c r="S140" s="260">
        <v>16500</v>
      </c>
      <c r="T140" s="260">
        <v>18480</v>
      </c>
      <c r="U140" s="260">
        <v>0</v>
      </c>
      <c r="V140" s="261">
        <v>0</v>
      </c>
      <c r="W140" s="261">
        <f t="shared" si="1430"/>
        <v>0</v>
      </c>
      <c r="X140" s="399">
        <v>100</v>
      </c>
      <c r="Y140" s="399">
        <v>16500</v>
      </c>
      <c r="Z140" s="399">
        <v>18480</v>
      </c>
      <c r="AA140" s="399">
        <v>0</v>
      </c>
      <c r="AB140" s="399">
        <v>0</v>
      </c>
      <c r="AC140" s="399">
        <f t="shared" si="1431"/>
        <v>0</v>
      </c>
      <c r="AD140" s="260">
        <v>120</v>
      </c>
      <c r="AE140" s="260">
        <v>16500</v>
      </c>
      <c r="AF140" s="260">
        <v>18480</v>
      </c>
      <c r="AG140" s="260">
        <v>0</v>
      </c>
      <c r="AH140" s="260">
        <v>0</v>
      </c>
      <c r="AI140" s="260">
        <f t="shared" si="1432"/>
        <v>0</v>
      </c>
      <c r="AJ140" s="260">
        <v>110</v>
      </c>
      <c r="AK140" s="260">
        <v>16500</v>
      </c>
      <c r="AL140" s="260">
        <v>18480</v>
      </c>
      <c r="AM140" s="260">
        <v>0</v>
      </c>
      <c r="AN140" s="260">
        <v>0</v>
      </c>
      <c r="AO140" s="396">
        <f t="shared" si="980"/>
        <v>0</v>
      </c>
      <c r="AP140" s="260">
        <v>100</v>
      </c>
      <c r="AQ140" s="260">
        <v>16500</v>
      </c>
      <c r="AR140" s="260">
        <v>18480</v>
      </c>
      <c r="AS140" s="260">
        <v>0</v>
      </c>
      <c r="AT140" s="260">
        <f t="shared" si="1516"/>
        <v>0</v>
      </c>
      <c r="AU140" s="260">
        <f t="shared" si="1417"/>
        <v>0</v>
      </c>
      <c r="AV140" s="404"/>
      <c r="AW140" s="404"/>
      <c r="AX140" s="404"/>
      <c r="AY140" s="404">
        <v>0</v>
      </c>
      <c r="AZ140" s="404">
        <v>0</v>
      </c>
      <c r="BA140" s="404">
        <f t="shared" si="1433"/>
        <v>0</v>
      </c>
      <c r="BB140" s="404"/>
      <c r="BC140" s="404"/>
      <c r="BD140" s="404"/>
      <c r="BE140" s="404">
        <v>0</v>
      </c>
      <c r="BF140" s="404">
        <v>0</v>
      </c>
      <c r="BG140" s="404">
        <f t="shared" si="1418"/>
        <v>0</v>
      </c>
      <c r="BH140" s="404"/>
      <c r="BI140" s="404"/>
      <c r="BJ140" s="404"/>
      <c r="BK140" s="404">
        <v>0</v>
      </c>
      <c r="BL140" s="404">
        <v>0</v>
      </c>
      <c r="BM140" s="404">
        <f t="shared" si="1366"/>
        <v>0</v>
      </c>
      <c r="BN140" s="404"/>
      <c r="BO140" s="404"/>
      <c r="BP140" s="404"/>
      <c r="BQ140" s="404">
        <v>0</v>
      </c>
      <c r="BR140" s="404">
        <v>0</v>
      </c>
      <c r="BS140" s="404">
        <f t="shared" si="1367"/>
        <v>0</v>
      </c>
      <c r="BT140" s="260">
        <v>16500</v>
      </c>
      <c r="BU140" s="260">
        <v>18480</v>
      </c>
      <c r="BV140" s="256">
        <v>0</v>
      </c>
      <c r="BW140" s="1435">
        <f t="shared" si="1437"/>
        <v>0</v>
      </c>
      <c r="BX140" s="190" t="s">
        <v>48</v>
      </c>
      <c r="BY140" s="64">
        <v>2013</v>
      </c>
      <c r="BZ140" s="325" t="s">
        <v>1100</v>
      </c>
      <c r="CA140" s="529">
        <f t="shared" si="1434"/>
        <v>0</v>
      </c>
      <c r="CB140" s="154"/>
      <c r="CC140" s="82"/>
      <c r="CD140" s="191"/>
      <c r="CE140" s="26">
        <f t="shared" si="1419"/>
        <v>0</v>
      </c>
      <c r="CF140" s="27">
        <f t="shared" si="1420"/>
        <v>0</v>
      </c>
      <c r="CG140" s="738">
        <f t="shared" si="1421"/>
        <v>0</v>
      </c>
      <c r="CH140" s="164" t="s">
        <v>955</v>
      </c>
      <c r="CI140" s="165"/>
      <c r="CJ140" s="192"/>
      <c r="CK140" s="175"/>
      <c r="CL140" s="175"/>
      <c r="CM140" s="175"/>
      <c r="CN140" s="175"/>
      <c r="CO140" s="175"/>
      <c r="CP140" s="175"/>
      <c r="CQ140" s="175"/>
      <c r="CR140" s="463"/>
      <c r="CS140" s="463"/>
      <c r="CT140" s="463"/>
      <c r="CU140" s="463"/>
      <c r="CV140" s="463"/>
      <c r="CW140" s="463"/>
      <c r="CX140" s="463"/>
      <c r="CY140" s="463"/>
      <c r="CZ140" s="463"/>
      <c r="DA140" s="463"/>
      <c r="DB140" s="463"/>
      <c r="DC140" s="463"/>
      <c r="DD140" s="464"/>
      <c r="DE140" s="464"/>
      <c r="DF140" s="464"/>
      <c r="DG140" s="464"/>
      <c r="DH140" s="464"/>
      <c r="DI140" s="464"/>
      <c r="DJ140" s="464"/>
      <c r="DK140" s="463"/>
      <c r="DL140" s="655"/>
      <c r="DM140" s="782"/>
      <c r="DN140" s="655"/>
      <c r="DO140" s="821"/>
      <c r="DP140" s="655"/>
      <c r="DQ140" s="1050"/>
      <c r="DR140" s="655"/>
      <c r="DS140" s="782"/>
      <c r="DT140" s="655"/>
      <c r="DU140" s="782"/>
      <c r="DV140" s="465"/>
      <c r="DW140" s="745"/>
      <c r="DX140" s="655"/>
      <c r="DY140" s="954"/>
      <c r="DZ140" s="655"/>
      <c r="EA140" s="782">
        <f t="shared" si="1428"/>
        <v>0</v>
      </c>
      <c r="EB140" s="465">
        <f t="shared" si="1327"/>
        <v>0</v>
      </c>
      <c r="EC140" s="745"/>
      <c r="ED140" s="463"/>
      <c r="EE140" s="944"/>
      <c r="EF140" s="655"/>
      <c r="EG140" s="461">
        <f t="shared" si="1081"/>
        <v>0</v>
      </c>
      <c r="EH140" s="257">
        <f t="shared" si="1082"/>
        <v>0</v>
      </c>
      <c r="EI140" s="460">
        <f t="shared" si="1083"/>
        <v>0</v>
      </c>
      <c r="EJ140" s="538">
        <f t="shared" si="1084"/>
        <v>0</v>
      </c>
      <c r="EK140" s="677">
        <f t="shared" si="1085"/>
        <v>0</v>
      </c>
      <c r="EL140" s="257">
        <f t="shared" si="1086"/>
        <v>0</v>
      </c>
      <c r="EM140" s="649">
        <f t="shared" si="1087"/>
        <v>0</v>
      </c>
      <c r="EN140" s="538">
        <f t="shared" si="1088"/>
        <v>0</v>
      </c>
      <c r="EO140" s="677">
        <f t="shared" si="1089"/>
        <v>0</v>
      </c>
      <c r="EP140" s="257">
        <f t="shared" si="1090"/>
        <v>0</v>
      </c>
      <c r="EQ140" s="649">
        <f t="shared" si="1091"/>
        <v>0</v>
      </c>
      <c r="ER140" s="538">
        <f t="shared" si="1092"/>
        <v>0</v>
      </c>
      <c r="ES140" s="677">
        <f t="shared" si="1093"/>
        <v>0</v>
      </c>
      <c r="ET140" s="538">
        <f t="shared" si="1094"/>
        <v>0</v>
      </c>
      <c r="EU140" s="462">
        <f t="shared" si="1095"/>
        <v>0</v>
      </c>
      <c r="EV140" s="263">
        <f t="shared" si="1096"/>
        <v>0</v>
      </c>
      <c r="EW140" s="462">
        <f t="shared" si="1097"/>
        <v>0</v>
      </c>
      <c r="EX140" s="263">
        <f t="shared" si="1098"/>
        <v>0</v>
      </c>
      <c r="EY140" s="472">
        <f t="shared" si="1099"/>
        <v>0</v>
      </c>
      <c r="EZ140" s="263">
        <f t="shared" si="1100"/>
        <v>0</v>
      </c>
      <c r="FA140" s="313">
        <v>41603</v>
      </c>
      <c r="FB140" s="183" t="s">
        <v>421</v>
      </c>
    </row>
    <row r="141" spans="1:158" s="183" customFormat="1" ht="18" hidden="1" customHeight="1" outlineLevel="1" x14ac:dyDescent="0.2">
      <c r="A141" s="188" t="s">
        <v>2306</v>
      </c>
      <c r="B141" s="76" t="s">
        <v>21</v>
      </c>
      <c r="C141" s="77" t="s">
        <v>112</v>
      </c>
      <c r="D141" s="77" t="s">
        <v>667</v>
      </c>
      <c r="E141" s="76" t="s">
        <v>693</v>
      </c>
      <c r="F141" s="76" t="s">
        <v>114</v>
      </c>
      <c r="G141" s="76" t="s">
        <v>41</v>
      </c>
      <c r="H141" s="189">
        <v>0.3</v>
      </c>
      <c r="I141" s="76" t="s">
        <v>969</v>
      </c>
      <c r="J141" s="80" t="s">
        <v>496</v>
      </c>
      <c r="K141" s="81" t="s">
        <v>152</v>
      </c>
      <c r="L141" s="76" t="s">
        <v>46</v>
      </c>
      <c r="M141" s="10" t="s">
        <v>79</v>
      </c>
      <c r="N141" s="82"/>
      <c r="O141" s="82"/>
      <c r="P141" s="82"/>
      <c r="Q141" s="245"/>
      <c r="R141" s="260">
        <v>95</v>
      </c>
      <c r="S141" s="260">
        <v>16500</v>
      </c>
      <c r="T141" s="260">
        <v>18480</v>
      </c>
      <c r="U141" s="260">
        <f t="shared" ref="U141" si="1540">R141*S141</f>
        <v>1567500</v>
      </c>
      <c r="V141" s="261">
        <f t="shared" ref="V141" si="1541">R141*T141</f>
        <v>1755600</v>
      </c>
      <c r="W141" s="261">
        <f t="shared" ref="W141" si="1542">V141*H141</f>
        <v>526680</v>
      </c>
      <c r="X141" s="399">
        <v>100</v>
      </c>
      <c r="Y141" s="399">
        <v>16500</v>
      </c>
      <c r="Z141" s="399">
        <v>18480</v>
      </c>
      <c r="AA141" s="399">
        <f t="shared" ref="AA141" si="1543">X141*Y141</f>
        <v>1650000</v>
      </c>
      <c r="AB141" s="399">
        <f t="shared" ref="AB141" si="1544">X141*Z141</f>
        <v>1848000</v>
      </c>
      <c r="AC141" s="399">
        <f t="shared" ref="AC141" si="1545">AB141*H141</f>
        <v>554400</v>
      </c>
      <c r="AD141" s="260">
        <v>120</v>
      </c>
      <c r="AE141" s="260">
        <v>16500</v>
      </c>
      <c r="AF141" s="260">
        <v>18480</v>
      </c>
      <c r="AG141" s="260">
        <f>AD141*AE141</f>
        <v>1980000</v>
      </c>
      <c r="AH141" s="260">
        <f>AD141*AF141</f>
        <v>2217600</v>
      </c>
      <c r="AI141" s="260">
        <f t="shared" ref="AI141" si="1546">AH141*H141</f>
        <v>665280</v>
      </c>
      <c r="AJ141" s="260">
        <v>0</v>
      </c>
      <c r="AK141" s="260">
        <v>16500</v>
      </c>
      <c r="AL141" s="260">
        <v>18480</v>
      </c>
      <c r="AM141" s="260">
        <f t="shared" ref="AM141" si="1547">AJ141*AK141</f>
        <v>0</v>
      </c>
      <c r="AN141" s="260">
        <f t="shared" ref="AN141" si="1548">AJ141*AL141</f>
        <v>0</v>
      </c>
      <c r="AO141" s="396">
        <f t="shared" ref="AO141" si="1549">AN141*H141</f>
        <v>0</v>
      </c>
      <c r="AP141" s="260">
        <v>0</v>
      </c>
      <c r="AQ141" s="260">
        <v>16500</v>
      </c>
      <c r="AR141" s="260">
        <v>18480</v>
      </c>
      <c r="AS141" s="260">
        <f t="shared" ref="AS141" si="1550">AP141*AQ141</f>
        <v>0</v>
      </c>
      <c r="AT141" s="260">
        <f t="shared" ref="AT141" si="1551">AS141*1.12</f>
        <v>0</v>
      </c>
      <c r="AU141" s="260">
        <f t="shared" ref="AU141" si="1552">AT141*H141</f>
        <v>0</v>
      </c>
      <c r="AV141" s="404"/>
      <c r="AW141" s="404"/>
      <c r="AX141" s="404"/>
      <c r="AY141" s="404">
        <v>0</v>
      </c>
      <c r="AZ141" s="404">
        <v>0</v>
      </c>
      <c r="BA141" s="404">
        <f t="shared" ref="BA141" si="1553">AZ141*H141</f>
        <v>0</v>
      </c>
      <c r="BB141" s="404"/>
      <c r="BC141" s="404"/>
      <c r="BD141" s="404"/>
      <c r="BE141" s="404">
        <v>0</v>
      </c>
      <c r="BF141" s="404">
        <v>0</v>
      </c>
      <c r="BG141" s="404">
        <f t="shared" ref="BG141" si="1554">BF141*H141</f>
        <v>0</v>
      </c>
      <c r="BH141" s="404"/>
      <c r="BI141" s="404"/>
      <c r="BJ141" s="404"/>
      <c r="BK141" s="404">
        <v>0</v>
      </c>
      <c r="BL141" s="404">
        <v>0</v>
      </c>
      <c r="BM141" s="404">
        <f t="shared" ref="BM141" si="1555">BL141*N141</f>
        <v>0</v>
      </c>
      <c r="BN141" s="404"/>
      <c r="BO141" s="404"/>
      <c r="BP141" s="404"/>
      <c r="BQ141" s="404">
        <v>0</v>
      </c>
      <c r="BR141" s="404">
        <v>0</v>
      </c>
      <c r="BS141" s="404">
        <f t="shared" si="1367"/>
        <v>0</v>
      </c>
      <c r="BT141" s="260">
        <v>16500</v>
      </c>
      <c r="BU141" s="260">
        <v>18480</v>
      </c>
      <c r="BV141" s="256">
        <f>SUM(N141+O141+P141+Q141+R141+X141+AD141+AJ141+AP141+AV141+BB141+BH141)*BT141</f>
        <v>5197500</v>
      </c>
      <c r="BW141" s="260">
        <f t="shared" ref="BW141" si="1556">BV141*1.12</f>
        <v>5821200.0000000009</v>
      </c>
      <c r="BX141" s="190" t="s">
        <v>48</v>
      </c>
      <c r="BY141" s="64">
        <v>2013</v>
      </c>
      <c r="BZ141" s="325" t="s">
        <v>1047</v>
      </c>
      <c r="CA141" s="529">
        <f t="shared" ref="CA141" si="1557">BW141*H141</f>
        <v>1746360.0000000002</v>
      </c>
      <c r="CB141" s="154"/>
      <c r="CC141" s="82"/>
      <c r="CD141" s="191"/>
      <c r="CE141" s="26">
        <f t="shared" ref="CE141" si="1558">BV141-CB141</f>
        <v>5197500</v>
      </c>
      <c r="CF141" s="27">
        <f t="shared" ref="CF141" si="1559">BW141-CC141</f>
        <v>5821200.0000000009</v>
      </c>
      <c r="CG141" s="738">
        <f t="shared" ref="CG141" si="1560">CA141-CC141</f>
        <v>1746360.0000000002</v>
      </c>
      <c r="CH141" s="164" t="s">
        <v>2320</v>
      </c>
      <c r="CI141" s="165" t="s">
        <v>2321</v>
      </c>
      <c r="CJ141" s="192"/>
      <c r="CK141" s="175"/>
      <c r="CL141" s="175"/>
      <c r="CM141" s="175"/>
      <c r="CN141" s="175"/>
      <c r="CO141" s="175"/>
      <c r="CP141" s="175"/>
      <c r="CQ141" s="175"/>
      <c r="CR141" s="463"/>
      <c r="CS141" s="463"/>
      <c r="CT141" s="463"/>
      <c r="CU141" s="463"/>
      <c r="CV141" s="463"/>
      <c r="CW141" s="463"/>
      <c r="CX141" s="463"/>
      <c r="CY141" s="463"/>
      <c r="CZ141" s="463"/>
      <c r="DA141" s="463"/>
      <c r="DB141" s="463"/>
      <c r="DC141" s="463"/>
      <c r="DD141" s="464"/>
      <c r="DE141" s="464"/>
      <c r="DF141" s="464"/>
      <c r="DG141" s="464"/>
      <c r="DH141" s="464"/>
      <c r="DI141" s="464"/>
      <c r="DJ141" s="464"/>
      <c r="DK141" s="463"/>
      <c r="DL141" s="655"/>
      <c r="DM141" s="782"/>
      <c r="DN141" s="655"/>
      <c r="DO141" s="821"/>
      <c r="DP141" s="655"/>
      <c r="DQ141" s="1050"/>
      <c r="DR141" s="655"/>
      <c r="DS141" s="782"/>
      <c r="DT141" s="655"/>
      <c r="DU141" s="782"/>
      <c r="DV141" s="465"/>
      <c r="DW141" s="745"/>
      <c r="DX141" s="655"/>
      <c r="DY141" s="954"/>
      <c r="DZ141" s="655"/>
      <c r="EA141" s="782">
        <f t="shared" si="1428"/>
        <v>0</v>
      </c>
      <c r="EB141" s="465">
        <f t="shared" ref="EB141" si="1561">EA141/1.12</f>
        <v>0</v>
      </c>
      <c r="EC141" s="745"/>
      <c r="ED141" s="463"/>
      <c r="EE141" s="944"/>
      <c r="EF141" s="655"/>
      <c r="EG141" s="461">
        <f t="shared" si="1081"/>
        <v>1567500</v>
      </c>
      <c r="EH141" s="257">
        <f t="shared" si="1082"/>
        <v>1755600</v>
      </c>
      <c r="EI141" s="460">
        <f t="shared" si="1083"/>
        <v>1650000</v>
      </c>
      <c r="EJ141" s="538">
        <f t="shared" si="1084"/>
        <v>1848000</v>
      </c>
      <c r="EK141" s="677">
        <f t="shared" si="1085"/>
        <v>1980000</v>
      </c>
      <c r="EL141" s="257">
        <f t="shared" si="1086"/>
        <v>2217600</v>
      </c>
      <c r="EM141" s="649">
        <f t="shared" si="1087"/>
        <v>0</v>
      </c>
      <c r="EN141" s="538">
        <f t="shared" si="1088"/>
        <v>0</v>
      </c>
      <c r="EO141" s="677">
        <f t="shared" si="1089"/>
        <v>0</v>
      </c>
      <c r="EP141" s="257">
        <f t="shared" si="1090"/>
        <v>0</v>
      </c>
      <c r="EQ141" s="649">
        <f t="shared" si="1091"/>
        <v>0</v>
      </c>
      <c r="ER141" s="538">
        <f t="shared" si="1092"/>
        <v>0</v>
      </c>
      <c r="ES141" s="677">
        <f t="shared" si="1093"/>
        <v>0</v>
      </c>
      <c r="ET141" s="538">
        <f t="shared" si="1094"/>
        <v>0</v>
      </c>
      <c r="EU141" s="462">
        <f t="shared" si="1095"/>
        <v>0</v>
      </c>
      <c r="EV141" s="263">
        <f t="shared" si="1096"/>
        <v>0</v>
      </c>
      <c r="EW141" s="462">
        <f t="shared" si="1097"/>
        <v>0</v>
      </c>
      <c r="EX141" s="263">
        <f t="shared" si="1098"/>
        <v>0</v>
      </c>
      <c r="EY141" s="472">
        <f t="shared" si="1099"/>
        <v>5197500</v>
      </c>
      <c r="EZ141" s="263">
        <f t="shared" si="1100"/>
        <v>5821200.0000000009</v>
      </c>
      <c r="FA141" s="313">
        <v>42443</v>
      </c>
      <c r="FB141" s="183" t="s">
        <v>421</v>
      </c>
    </row>
    <row r="142" spans="1:158" s="183" customFormat="1" ht="18" hidden="1" customHeight="1" outlineLevel="1" x14ac:dyDescent="0.2">
      <c r="A142" s="188" t="s">
        <v>250</v>
      </c>
      <c r="B142" s="76" t="s">
        <v>21</v>
      </c>
      <c r="C142" s="77" t="s">
        <v>112</v>
      </c>
      <c r="D142" s="77" t="s">
        <v>87</v>
      </c>
      <c r="E142" s="76" t="s">
        <v>115</v>
      </c>
      <c r="F142" s="76"/>
      <c r="G142" s="76" t="s">
        <v>41</v>
      </c>
      <c r="H142" s="189">
        <v>0.3</v>
      </c>
      <c r="I142" s="76" t="s">
        <v>969</v>
      </c>
      <c r="J142" s="80" t="s">
        <v>45</v>
      </c>
      <c r="K142" s="81" t="s">
        <v>152</v>
      </c>
      <c r="L142" s="76" t="s">
        <v>46</v>
      </c>
      <c r="M142" s="10" t="s">
        <v>79</v>
      </c>
      <c r="N142" s="82"/>
      <c r="O142" s="82"/>
      <c r="P142" s="82"/>
      <c r="Q142" s="245"/>
      <c r="R142" s="260">
        <v>90</v>
      </c>
      <c r="S142" s="260">
        <v>16500</v>
      </c>
      <c r="T142" s="260">
        <v>18480</v>
      </c>
      <c r="U142" s="260">
        <v>0</v>
      </c>
      <c r="V142" s="261">
        <v>0</v>
      </c>
      <c r="W142" s="261">
        <f t="shared" si="1430"/>
        <v>0</v>
      </c>
      <c r="X142" s="399">
        <v>50</v>
      </c>
      <c r="Y142" s="399">
        <v>16500</v>
      </c>
      <c r="Z142" s="399">
        <v>18480</v>
      </c>
      <c r="AA142" s="399">
        <v>0</v>
      </c>
      <c r="AB142" s="399">
        <v>0</v>
      </c>
      <c r="AC142" s="399">
        <f t="shared" si="1431"/>
        <v>0</v>
      </c>
      <c r="AD142" s="260">
        <v>60</v>
      </c>
      <c r="AE142" s="260">
        <v>16500</v>
      </c>
      <c r="AF142" s="260">
        <v>18480</v>
      </c>
      <c r="AG142" s="260">
        <v>0</v>
      </c>
      <c r="AH142" s="260">
        <v>0</v>
      </c>
      <c r="AI142" s="260">
        <f t="shared" si="1432"/>
        <v>0</v>
      </c>
      <c r="AJ142" s="260">
        <v>80</v>
      </c>
      <c r="AK142" s="260">
        <v>16500</v>
      </c>
      <c r="AL142" s="260">
        <v>18480</v>
      </c>
      <c r="AM142" s="260">
        <v>0</v>
      </c>
      <c r="AN142" s="260">
        <v>0</v>
      </c>
      <c r="AO142" s="396">
        <f t="shared" si="980"/>
        <v>0</v>
      </c>
      <c r="AP142" s="260">
        <v>50</v>
      </c>
      <c r="AQ142" s="260">
        <v>16500</v>
      </c>
      <c r="AR142" s="260">
        <v>18480</v>
      </c>
      <c r="AS142" s="260">
        <v>0</v>
      </c>
      <c r="AT142" s="260">
        <f t="shared" si="1516"/>
        <v>0</v>
      </c>
      <c r="AU142" s="260">
        <f t="shared" si="1417"/>
        <v>0</v>
      </c>
      <c r="AV142" s="404"/>
      <c r="AW142" s="404"/>
      <c r="AX142" s="404"/>
      <c r="AY142" s="404">
        <v>0</v>
      </c>
      <c r="AZ142" s="404">
        <v>0</v>
      </c>
      <c r="BA142" s="404">
        <f t="shared" si="1433"/>
        <v>0</v>
      </c>
      <c r="BB142" s="404"/>
      <c r="BC142" s="404"/>
      <c r="BD142" s="404"/>
      <c r="BE142" s="404">
        <v>0</v>
      </c>
      <c r="BF142" s="404">
        <v>0</v>
      </c>
      <c r="BG142" s="404">
        <f t="shared" si="1418"/>
        <v>0</v>
      </c>
      <c r="BH142" s="404"/>
      <c r="BI142" s="404"/>
      <c r="BJ142" s="404"/>
      <c r="BK142" s="404">
        <v>0</v>
      </c>
      <c r="BL142" s="404">
        <v>0</v>
      </c>
      <c r="BM142" s="404">
        <f t="shared" si="1366"/>
        <v>0</v>
      </c>
      <c r="BN142" s="404"/>
      <c r="BO142" s="404"/>
      <c r="BP142" s="404"/>
      <c r="BQ142" s="404">
        <v>0</v>
      </c>
      <c r="BR142" s="404">
        <v>0</v>
      </c>
      <c r="BS142" s="404">
        <f t="shared" si="1367"/>
        <v>0</v>
      </c>
      <c r="BT142" s="260">
        <v>16500</v>
      </c>
      <c r="BU142" s="260">
        <v>18480</v>
      </c>
      <c r="BV142" s="260">
        <v>0</v>
      </c>
      <c r="BW142" s="1435">
        <v>0</v>
      </c>
      <c r="BX142" s="190" t="s">
        <v>48</v>
      </c>
      <c r="BY142" s="64">
        <v>2013</v>
      </c>
      <c r="BZ142" s="325"/>
      <c r="CA142" s="529">
        <f t="shared" si="1434"/>
        <v>0</v>
      </c>
      <c r="CB142" s="154">
        <v>5445000</v>
      </c>
      <c r="CC142" s="82">
        <v>6098400</v>
      </c>
      <c r="CD142" s="191"/>
      <c r="CE142" s="26">
        <f t="shared" si="1419"/>
        <v>-5445000</v>
      </c>
      <c r="CF142" s="27">
        <f t="shared" si="1420"/>
        <v>-6098400</v>
      </c>
      <c r="CG142" s="738">
        <f t="shared" si="1421"/>
        <v>-6098400</v>
      </c>
      <c r="CH142" s="164"/>
      <c r="CI142" s="165"/>
      <c r="CJ142" s="192" t="s">
        <v>25</v>
      </c>
      <c r="CK142" s="175" t="s">
        <v>312</v>
      </c>
      <c r="CL142" s="175" t="s">
        <v>2282</v>
      </c>
      <c r="CM142" s="178" t="s">
        <v>2287</v>
      </c>
      <c r="CN142" s="175" t="s">
        <v>474</v>
      </c>
      <c r="CO142" s="175" t="s">
        <v>87</v>
      </c>
      <c r="CP142" s="175" t="s">
        <v>115</v>
      </c>
      <c r="CQ142" s="175" t="s">
        <v>79</v>
      </c>
      <c r="CR142" s="463">
        <v>65</v>
      </c>
      <c r="CS142" s="463">
        <v>50</v>
      </c>
      <c r="CT142" s="463">
        <v>60</v>
      </c>
      <c r="CU142" s="463">
        <v>0</v>
      </c>
      <c r="CV142" s="463">
        <v>0</v>
      </c>
      <c r="CW142" s="463"/>
      <c r="CX142" s="463"/>
      <c r="CY142" s="463"/>
      <c r="CZ142" s="463">
        <f t="shared" ref="CZ142:CZ196" si="1562">CR142+CS142+CT142+CU142+CV142</f>
        <v>175</v>
      </c>
      <c r="DA142" s="463">
        <v>18480</v>
      </c>
      <c r="DB142" s="463">
        <f t="shared" si="1509"/>
        <v>1201200</v>
      </c>
      <c r="DC142" s="463">
        <f>CS142*DA142</f>
        <v>924000</v>
      </c>
      <c r="DD142" s="464">
        <f t="shared" si="1510"/>
        <v>1108800</v>
      </c>
      <c r="DE142" s="464">
        <f>CU142*DA142</f>
        <v>0</v>
      </c>
      <c r="DF142" s="464">
        <f>CV142*DA142</f>
        <v>0</v>
      </c>
      <c r="DG142" s="464"/>
      <c r="DH142" s="464"/>
      <c r="DI142" s="464"/>
      <c r="DJ142" s="464"/>
      <c r="DK142" s="463">
        <f>CZ142*DA142</f>
        <v>3234000</v>
      </c>
      <c r="DL142" s="655"/>
      <c r="DM142" s="782">
        <f>DB142</f>
        <v>1201200</v>
      </c>
      <c r="DN142" s="655">
        <f t="shared" si="1511"/>
        <v>1072500</v>
      </c>
      <c r="DO142" s="820">
        <f>DC142</f>
        <v>924000</v>
      </c>
      <c r="DP142" s="655">
        <f t="shared" ref="DP142" si="1563">DO142/1.12</f>
        <v>824999.99999999988</v>
      </c>
      <c r="DQ142" s="1050">
        <f t="shared" si="1513"/>
        <v>1108800</v>
      </c>
      <c r="DR142" s="655">
        <f t="shared" si="1514"/>
        <v>989999.99999999988</v>
      </c>
      <c r="DS142" s="782">
        <f>DE142</f>
        <v>0</v>
      </c>
      <c r="DT142" s="655">
        <f>DE142/1.12</f>
        <v>0</v>
      </c>
      <c r="DU142" s="782">
        <f>DF142</f>
        <v>0</v>
      </c>
      <c r="DV142" s="465">
        <f>DU142/1.12</f>
        <v>0</v>
      </c>
      <c r="DW142" s="745"/>
      <c r="DX142" s="655"/>
      <c r="DY142" s="954"/>
      <c r="DZ142" s="655"/>
      <c r="EA142" s="782">
        <f t="shared" si="1428"/>
        <v>0</v>
      </c>
      <c r="EB142" s="465">
        <f t="shared" si="1327"/>
        <v>0</v>
      </c>
      <c r="EC142" s="745"/>
      <c r="ED142" s="463"/>
      <c r="EE142" s="944">
        <f>DK142</f>
        <v>3234000</v>
      </c>
      <c r="EF142" s="655">
        <f t="shared" si="1515"/>
        <v>2887499.9999999995</v>
      </c>
      <c r="EG142" s="461">
        <f t="shared" si="1081"/>
        <v>-1072500</v>
      </c>
      <c r="EH142" s="257">
        <f t="shared" si="1082"/>
        <v>-1201200</v>
      </c>
      <c r="EI142" s="460">
        <f t="shared" si="1083"/>
        <v>-824999.99999999988</v>
      </c>
      <c r="EJ142" s="538">
        <f t="shared" si="1084"/>
        <v>-924000</v>
      </c>
      <c r="EK142" s="677">
        <f t="shared" si="1085"/>
        <v>-989999.99999999988</v>
      </c>
      <c r="EL142" s="257">
        <f t="shared" si="1086"/>
        <v>-1108800</v>
      </c>
      <c r="EM142" s="649">
        <f t="shared" si="1087"/>
        <v>0</v>
      </c>
      <c r="EN142" s="538">
        <f t="shared" si="1088"/>
        <v>0</v>
      </c>
      <c r="EO142" s="677">
        <f t="shared" si="1089"/>
        <v>0</v>
      </c>
      <c r="EP142" s="257">
        <f t="shared" si="1090"/>
        <v>0</v>
      </c>
      <c r="EQ142" s="649">
        <f t="shared" si="1091"/>
        <v>0</v>
      </c>
      <c r="ER142" s="538">
        <f t="shared" si="1092"/>
        <v>0</v>
      </c>
      <c r="ES142" s="677">
        <f t="shared" si="1093"/>
        <v>0</v>
      </c>
      <c r="ET142" s="538">
        <f t="shared" si="1094"/>
        <v>0</v>
      </c>
      <c r="EU142" s="462">
        <f t="shared" si="1095"/>
        <v>0</v>
      </c>
      <c r="EV142" s="263">
        <f t="shared" si="1096"/>
        <v>0</v>
      </c>
      <c r="EW142" s="462">
        <f t="shared" si="1097"/>
        <v>0</v>
      </c>
      <c r="EX142" s="263">
        <f t="shared" si="1098"/>
        <v>0</v>
      </c>
      <c r="EY142" s="472">
        <f t="shared" si="1099"/>
        <v>-2887499.9999999995</v>
      </c>
      <c r="EZ142" s="263">
        <f t="shared" si="1100"/>
        <v>-3234000</v>
      </c>
      <c r="FA142" s="313"/>
    </row>
    <row r="143" spans="1:158" s="183" customFormat="1" ht="18" hidden="1" customHeight="1" outlineLevel="1" x14ac:dyDescent="0.2">
      <c r="A143" s="188" t="s">
        <v>696</v>
      </c>
      <c r="B143" s="76" t="s">
        <v>21</v>
      </c>
      <c r="C143" s="77" t="s">
        <v>112</v>
      </c>
      <c r="D143" s="77" t="s">
        <v>667</v>
      </c>
      <c r="E143" s="76" t="s">
        <v>693</v>
      </c>
      <c r="F143" s="76" t="s">
        <v>115</v>
      </c>
      <c r="G143" s="76" t="s">
        <v>41</v>
      </c>
      <c r="H143" s="189">
        <v>0.3</v>
      </c>
      <c r="I143" s="76" t="s">
        <v>969</v>
      </c>
      <c r="J143" s="80" t="s">
        <v>496</v>
      </c>
      <c r="K143" s="81" t="s">
        <v>152</v>
      </c>
      <c r="L143" s="76" t="s">
        <v>46</v>
      </c>
      <c r="M143" s="10" t="s">
        <v>79</v>
      </c>
      <c r="N143" s="82"/>
      <c r="O143" s="82"/>
      <c r="P143" s="82"/>
      <c r="Q143" s="245"/>
      <c r="R143" s="260">
        <v>90</v>
      </c>
      <c r="S143" s="260">
        <v>16500</v>
      </c>
      <c r="T143" s="260">
        <v>18480</v>
      </c>
      <c r="U143" s="260">
        <v>0</v>
      </c>
      <c r="V143" s="261">
        <v>0</v>
      </c>
      <c r="W143" s="261">
        <f t="shared" si="1430"/>
        <v>0</v>
      </c>
      <c r="X143" s="399">
        <v>50</v>
      </c>
      <c r="Y143" s="399">
        <v>16500</v>
      </c>
      <c r="Z143" s="399">
        <v>18480</v>
      </c>
      <c r="AA143" s="399">
        <v>0</v>
      </c>
      <c r="AB143" s="399">
        <v>0</v>
      </c>
      <c r="AC143" s="399">
        <f t="shared" si="1431"/>
        <v>0</v>
      </c>
      <c r="AD143" s="260">
        <v>60</v>
      </c>
      <c r="AE143" s="260">
        <v>16500</v>
      </c>
      <c r="AF143" s="260">
        <v>18480</v>
      </c>
      <c r="AG143" s="260">
        <v>0</v>
      </c>
      <c r="AH143" s="260">
        <v>0</v>
      </c>
      <c r="AI143" s="260">
        <f t="shared" si="1432"/>
        <v>0</v>
      </c>
      <c r="AJ143" s="260">
        <v>80</v>
      </c>
      <c r="AK143" s="260">
        <v>16500</v>
      </c>
      <c r="AL143" s="260">
        <v>18480</v>
      </c>
      <c r="AM143" s="260">
        <v>0</v>
      </c>
      <c r="AN143" s="260">
        <v>0</v>
      </c>
      <c r="AO143" s="396">
        <f t="shared" si="980"/>
        <v>0</v>
      </c>
      <c r="AP143" s="260">
        <v>50</v>
      </c>
      <c r="AQ143" s="260">
        <v>16500</v>
      </c>
      <c r="AR143" s="260">
        <v>18480</v>
      </c>
      <c r="AS143" s="260">
        <v>0</v>
      </c>
      <c r="AT143" s="260">
        <f t="shared" si="1516"/>
        <v>0</v>
      </c>
      <c r="AU143" s="260">
        <f t="shared" si="1417"/>
        <v>0</v>
      </c>
      <c r="AV143" s="404"/>
      <c r="AW143" s="404"/>
      <c r="AX143" s="404"/>
      <c r="AY143" s="404">
        <v>0</v>
      </c>
      <c r="AZ143" s="404">
        <v>0</v>
      </c>
      <c r="BA143" s="404">
        <f t="shared" si="1433"/>
        <v>0</v>
      </c>
      <c r="BB143" s="404"/>
      <c r="BC143" s="404"/>
      <c r="BD143" s="404"/>
      <c r="BE143" s="404">
        <v>0</v>
      </c>
      <c r="BF143" s="404">
        <v>0</v>
      </c>
      <c r="BG143" s="404">
        <f t="shared" si="1418"/>
        <v>0</v>
      </c>
      <c r="BH143" s="404"/>
      <c r="BI143" s="404"/>
      <c r="BJ143" s="404"/>
      <c r="BK143" s="404">
        <v>0</v>
      </c>
      <c r="BL143" s="404">
        <v>0</v>
      </c>
      <c r="BM143" s="404">
        <f t="shared" si="1366"/>
        <v>0</v>
      </c>
      <c r="BN143" s="404"/>
      <c r="BO143" s="404"/>
      <c r="BP143" s="404"/>
      <c r="BQ143" s="404">
        <v>0</v>
      </c>
      <c r="BR143" s="404">
        <v>0</v>
      </c>
      <c r="BS143" s="404">
        <f t="shared" si="1367"/>
        <v>0</v>
      </c>
      <c r="BT143" s="260">
        <v>16500</v>
      </c>
      <c r="BU143" s="260">
        <v>18480</v>
      </c>
      <c r="BV143" s="260">
        <v>0</v>
      </c>
      <c r="BW143" s="1435">
        <v>0</v>
      </c>
      <c r="BX143" s="190" t="s">
        <v>48</v>
      </c>
      <c r="BY143" s="64">
        <v>2013</v>
      </c>
      <c r="BZ143" s="325" t="s">
        <v>1103</v>
      </c>
      <c r="CA143" s="529">
        <f t="shared" si="1434"/>
        <v>0</v>
      </c>
      <c r="CB143" s="154"/>
      <c r="CC143" s="82"/>
      <c r="CD143" s="191"/>
      <c r="CE143" s="26">
        <f t="shared" si="1419"/>
        <v>0</v>
      </c>
      <c r="CF143" s="27">
        <f t="shared" si="1420"/>
        <v>0</v>
      </c>
      <c r="CG143" s="738">
        <f t="shared" si="1421"/>
        <v>0</v>
      </c>
      <c r="CH143" s="164" t="s">
        <v>805</v>
      </c>
      <c r="CI143" s="165"/>
      <c r="CJ143" s="192"/>
      <c r="CK143" s="175"/>
      <c r="CL143" s="175"/>
      <c r="CM143" s="175"/>
      <c r="CN143" s="175"/>
      <c r="CO143" s="175"/>
      <c r="CP143" s="175"/>
      <c r="CQ143" s="175"/>
      <c r="CR143" s="463"/>
      <c r="CS143" s="463"/>
      <c r="CT143" s="463"/>
      <c r="CU143" s="463"/>
      <c r="CV143" s="463"/>
      <c r="CW143" s="463"/>
      <c r="CX143" s="463"/>
      <c r="CY143" s="463"/>
      <c r="CZ143" s="463"/>
      <c r="DA143" s="463"/>
      <c r="DB143" s="463"/>
      <c r="DC143" s="463"/>
      <c r="DD143" s="464"/>
      <c r="DE143" s="464"/>
      <c r="DF143" s="464"/>
      <c r="DG143" s="464"/>
      <c r="DH143" s="464"/>
      <c r="DI143" s="464"/>
      <c r="DJ143" s="464"/>
      <c r="DK143" s="463"/>
      <c r="DL143" s="655"/>
      <c r="DM143" s="782"/>
      <c r="DN143" s="655"/>
      <c r="DO143" s="821"/>
      <c r="DP143" s="655"/>
      <c r="DQ143" s="1050"/>
      <c r="DR143" s="655"/>
      <c r="DS143" s="782"/>
      <c r="DT143" s="655"/>
      <c r="DU143" s="782"/>
      <c r="DV143" s="465"/>
      <c r="DW143" s="745"/>
      <c r="DX143" s="655"/>
      <c r="DY143" s="954"/>
      <c r="DZ143" s="655"/>
      <c r="EA143" s="782">
        <f t="shared" si="1428"/>
        <v>0</v>
      </c>
      <c r="EB143" s="465">
        <f t="shared" si="1327"/>
        <v>0</v>
      </c>
      <c r="EC143" s="745"/>
      <c r="ED143" s="463"/>
      <c r="EE143" s="944"/>
      <c r="EF143" s="655"/>
      <c r="EG143" s="461">
        <f t="shared" si="1081"/>
        <v>0</v>
      </c>
      <c r="EH143" s="257">
        <f t="shared" si="1082"/>
        <v>0</v>
      </c>
      <c r="EI143" s="460">
        <f t="shared" si="1083"/>
        <v>0</v>
      </c>
      <c r="EJ143" s="538">
        <f t="shared" si="1084"/>
        <v>0</v>
      </c>
      <c r="EK143" s="677">
        <f t="shared" si="1085"/>
        <v>0</v>
      </c>
      <c r="EL143" s="257">
        <f t="shared" si="1086"/>
        <v>0</v>
      </c>
      <c r="EM143" s="649">
        <f t="shared" si="1087"/>
        <v>0</v>
      </c>
      <c r="EN143" s="538">
        <f t="shared" si="1088"/>
        <v>0</v>
      </c>
      <c r="EO143" s="677">
        <f t="shared" si="1089"/>
        <v>0</v>
      </c>
      <c r="EP143" s="257">
        <f t="shared" si="1090"/>
        <v>0</v>
      </c>
      <c r="EQ143" s="649">
        <f t="shared" si="1091"/>
        <v>0</v>
      </c>
      <c r="ER143" s="538">
        <f t="shared" si="1092"/>
        <v>0</v>
      </c>
      <c r="ES143" s="677">
        <f t="shared" si="1093"/>
        <v>0</v>
      </c>
      <c r="ET143" s="538">
        <f t="shared" si="1094"/>
        <v>0</v>
      </c>
      <c r="EU143" s="462">
        <f t="shared" si="1095"/>
        <v>0</v>
      </c>
      <c r="EV143" s="263">
        <f t="shared" si="1096"/>
        <v>0</v>
      </c>
      <c r="EW143" s="462">
        <f t="shared" si="1097"/>
        <v>0</v>
      </c>
      <c r="EX143" s="263">
        <f t="shared" si="1098"/>
        <v>0</v>
      </c>
      <c r="EY143" s="472">
        <f t="shared" si="1099"/>
        <v>0</v>
      </c>
      <c r="EZ143" s="263">
        <f t="shared" si="1100"/>
        <v>0</v>
      </c>
      <c r="FA143" s="313"/>
    </row>
    <row r="144" spans="1:158" s="183" customFormat="1" ht="18" hidden="1" customHeight="1" outlineLevel="1" x14ac:dyDescent="0.2">
      <c r="A144" s="188" t="s">
        <v>913</v>
      </c>
      <c r="B144" s="76" t="s">
        <v>21</v>
      </c>
      <c r="C144" s="77" t="s">
        <v>112</v>
      </c>
      <c r="D144" s="77" t="s">
        <v>667</v>
      </c>
      <c r="E144" s="76" t="s">
        <v>693</v>
      </c>
      <c r="F144" s="76" t="s">
        <v>115</v>
      </c>
      <c r="G144" s="76" t="s">
        <v>41</v>
      </c>
      <c r="H144" s="189">
        <v>0.3</v>
      </c>
      <c r="I144" s="76" t="s">
        <v>969</v>
      </c>
      <c r="J144" s="80" t="s">
        <v>496</v>
      </c>
      <c r="K144" s="81" t="s">
        <v>152</v>
      </c>
      <c r="L144" s="76" t="s">
        <v>46</v>
      </c>
      <c r="M144" s="10" t="s">
        <v>79</v>
      </c>
      <c r="N144" s="82"/>
      <c r="O144" s="82"/>
      <c r="P144" s="82"/>
      <c r="Q144" s="245"/>
      <c r="R144" s="260">
        <v>65</v>
      </c>
      <c r="S144" s="260">
        <v>16500</v>
      </c>
      <c r="T144" s="260">
        <v>18480</v>
      </c>
      <c r="U144" s="260">
        <v>0</v>
      </c>
      <c r="V144" s="261">
        <v>0</v>
      </c>
      <c r="W144" s="261">
        <f t="shared" si="1430"/>
        <v>0</v>
      </c>
      <c r="X144" s="399">
        <v>50</v>
      </c>
      <c r="Y144" s="399">
        <v>16500</v>
      </c>
      <c r="Z144" s="399">
        <v>18480</v>
      </c>
      <c r="AA144" s="399">
        <v>0</v>
      </c>
      <c r="AB144" s="399">
        <v>0</v>
      </c>
      <c r="AC144" s="399">
        <f t="shared" si="1431"/>
        <v>0</v>
      </c>
      <c r="AD144" s="260">
        <v>60</v>
      </c>
      <c r="AE144" s="260">
        <v>16500</v>
      </c>
      <c r="AF144" s="260">
        <v>18480</v>
      </c>
      <c r="AG144" s="260">
        <v>0</v>
      </c>
      <c r="AH144" s="260">
        <v>0</v>
      </c>
      <c r="AI144" s="260">
        <f t="shared" si="1432"/>
        <v>0</v>
      </c>
      <c r="AJ144" s="260">
        <v>80</v>
      </c>
      <c r="AK144" s="260">
        <v>16500</v>
      </c>
      <c r="AL144" s="260">
        <v>18480</v>
      </c>
      <c r="AM144" s="260">
        <v>0</v>
      </c>
      <c r="AN144" s="260">
        <v>0</v>
      </c>
      <c r="AO144" s="396">
        <f t="shared" si="980"/>
        <v>0</v>
      </c>
      <c r="AP144" s="260">
        <v>50</v>
      </c>
      <c r="AQ144" s="260">
        <v>16500</v>
      </c>
      <c r="AR144" s="260">
        <v>18480</v>
      </c>
      <c r="AS144" s="260">
        <v>0</v>
      </c>
      <c r="AT144" s="260">
        <f t="shared" si="1516"/>
        <v>0</v>
      </c>
      <c r="AU144" s="260">
        <f t="shared" si="1417"/>
        <v>0</v>
      </c>
      <c r="AV144" s="404"/>
      <c r="AW144" s="404"/>
      <c r="AX144" s="404"/>
      <c r="AY144" s="404">
        <v>0</v>
      </c>
      <c r="AZ144" s="404">
        <v>0</v>
      </c>
      <c r="BA144" s="404">
        <f t="shared" si="1433"/>
        <v>0</v>
      </c>
      <c r="BB144" s="404"/>
      <c r="BC144" s="404"/>
      <c r="BD144" s="404"/>
      <c r="BE144" s="404">
        <v>0</v>
      </c>
      <c r="BF144" s="404">
        <v>0</v>
      </c>
      <c r="BG144" s="404">
        <f t="shared" si="1418"/>
        <v>0</v>
      </c>
      <c r="BH144" s="404"/>
      <c r="BI144" s="404"/>
      <c r="BJ144" s="404"/>
      <c r="BK144" s="404">
        <v>0</v>
      </c>
      <c r="BL144" s="404">
        <v>0</v>
      </c>
      <c r="BM144" s="404">
        <f t="shared" si="1366"/>
        <v>0</v>
      </c>
      <c r="BN144" s="404"/>
      <c r="BO144" s="404"/>
      <c r="BP144" s="404"/>
      <c r="BQ144" s="404">
        <v>0</v>
      </c>
      <c r="BR144" s="404">
        <v>0</v>
      </c>
      <c r="BS144" s="404">
        <f t="shared" si="1367"/>
        <v>0</v>
      </c>
      <c r="BT144" s="260">
        <v>16500</v>
      </c>
      <c r="BU144" s="260">
        <v>18480</v>
      </c>
      <c r="BV144" s="256">
        <v>0</v>
      </c>
      <c r="BW144" s="1435">
        <f t="shared" si="1437"/>
        <v>0</v>
      </c>
      <c r="BX144" s="190" t="s">
        <v>48</v>
      </c>
      <c r="BY144" s="64">
        <v>2013</v>
      </c>
      <c r="BZ144" s="325" t="s">
        <v>1100</v>
      </c>
      <c r="CA144" s="529">
        <f t="shared" si="1434"/>
        <v>0</v>
      </c>
      <c r="CB144" s="154"/>
      <c r="CC144" s="82"/>
      <c r="CD144" s="191"/>
      <c r="CE144" s="26">
        <f t="shared" si="1419"/>
        <v>0</v>
      </c>
      <c r="CF144" s="27">
        <f t="shared" si="1420"/>
        <v>0</v>
      </c>
      <c r="CG144" s="738">
        <f t="shared" si="1421"/>
        <v>0</v>
      </c>
      <c r="CH144" s="164" t="s">
        <v>955</v>
      </c>
      <c r="CI144" s="165"/>
      <c r="CJ144" s="192"/>
      <c r="CK144" s="175"/>
      <c r="CL144" s="175"/>
      <c r="CM144" s="175"/>
      <c r="CN144" s="175"/>
      <c r="CO144" s="175"/>
      <c r="CP144" s="175"/>
      <c r="CQ144" s="175"/>
      <c r="CR144" s="463"/>
      <c r="CS144" s="463"/>
      <c r="CT144" s="463"/>
      <c r="CU144" s="463"/>
      <c r="CV144" s="463"/>
      <c r="CW144" s="463"/>
      <c r="CX144" s="463"/>
      <c r="CY144" s="463"/>
      <c r="CZ144" s="463"/>
      <c r="DA144" s="463"/>
      <c r="DB144" s="463"/>
      <c r="DC144" s="463"/>
      <c r="DD144" s="464"/>
      <c r="DE144" s="464"/>
      <c r="DF144" s="464"/>
      <c r="DG144" s="464"/>
      <c r="DH144" s="464"/>
      <c r="DI144" s="464"/>
      <c r="DJ144" s="464"/>
      <c r="DK144" s="463"/>
      <c r="DL144" s="655"/>
      <c r="DM144" s="782"/>
      <c r="DN144" s="655"/>
      <c r="DO144" s="821"/>
      <c r="DP144" s="655"/>
      <c r="DQ144" s="1050"/>
      <c r="DR144" s="655"/>
      <c r="DS144" s="782"/>
      <c r="DT144" s="655"/>
      <c r="DU144" s="782"/>
      <c r="DV144" s="465"/>
      <c r="DW144" s="745"/>
      <c r="DX144" s="655"/>
      <c r="DY144" s="954"/>
      <c r="DZ144" s="655"/>
      <c r="EA144" s="782">
        <f t="shared" si="1428"/>
        <v>0</v>
      </c>
      <c r="EB144" s="465">
        <f t="shared" si="1327"/>
        <v>0</v>
      </c>
      <c r="EC144" s="745"/>
      <c r="ED144" s="463"/>
      <c r="EE144" s="944"/>
      <c r="EF144" s="655"/>
      <c r="EG144" s="461">
        <f t="shared" ref="EG144:EG178" si="1564">U144-DN144</f>
        <v>0</v>
      </c>
      <c r="EH144" s="257">
        <f t="shared" ref="EH144:EH178" si="1565">V144-DM144</f>
        <v>0</v>
      </c>
      <c r="EI144" s="460">
        <f t="shared" ref="EI144:EI178" si="1566">AA144-DP144</f>
        <v>0</v>
      </c>
      <c r="EJ144" s="538">
        <f t="shared" ref="EJ144:EJ178" si="1567">AB144-DO144</f>
        <v>0</v>
      </c>
      <c r="EK144" s="677">
        <f t="shared" ref="EK144:EK178" si="1568">AG144-DR144</f>
        <v>0</v>
      </c>
      <c r="EL144" s="257">
        <f t="shared" ref="EL144:EL178" si="1569">AH144-DQ144</f>
        <v>0</v>
      </c>
      <c r="EM144" s="649">
        <f t="shared" ref="EM144:EM178" si="1570">AM144-DT144</f>
        <v>0</v>
      </c>
      <c r="EN144" s="538">
        <f t="shared" ref="EN144:EN178" si="1571">AN144-DS144</f>
        <v>0</v>
      </c>
      <c r="EO144" s="677">
        <f t="shared" ref="EO144:EO178" si="1572">AS144-DV144</f>
        <v>0</v>
      </c>
      <c r="EP144" s="257">
        <f t="shared" ref="EP144:EP178" si="1573">AT144-DU144</f>
        <v>0</v>
      </c>
      <c r="EQ144" s="649">
        <f t="shared" ref="EQ144:EQ178" si="1574">AY144-DX144</f>
        <v>0</v>
      </c>
      <c r="ER144" s="538">
        <f t="shared" ref="ER144:ER178" si="1575">AZ144-DW144</f>
        <v>0</v>
      </c>
      <c r="ES144" s="677">
        <f t="shared" ref="ES144:ES178" si="1576">BE144-DZ144</f>
        <v>0</v>
      </c>
      <c r="ET144" s="538">
        <f t="shared" ref="ET144:ET178" si="1577">BF144-DY144</f>
        <v>0</v>
      </c>
      <c r="EU144" s="462">
        <f t="shared" ref="EU144:EU178" si="1578">BK144-EB144</f>
        <v>0</v>
      </c>
      <c r="EV144" s="263">
        <f t="shared" ref="EV144:EV178" si="1579">BL144-EA144</f>
        <v>0</v>
      </c>
      <c r="EW144" s="462">
        <f t="shared" ref="EW144:EW178" si="1580">BM144-ED144</f>
        <v>0</v>
      </c>
      <c r="EX144" s="263">
        <f t="shared" ref="EX144:EX178" si="1581">BN144-EC144</f>
        <v>0</v>
      </c>
      <c r="EY144" s="472">
        <f t="shared" ref="EY144:EY178" si="1582">BV144-EF144</f>
        <v>0</v>
      </c>
      <c r="EZ144" s="263">
        <f t="shared" ref="EZ144:EZ178" si="1583">BW144-EE144</f>
        <v>0</v>
      </c>
      <c r="FA144" s="313">
        <v>41603</v>
      </c>
      <c r="FB144" s="183" t="s">
        <v>421</v>
      </c>
    </row>
    <row r="145" spans="1:158" s="183" customFormat="1" ht="18" hidden="1" customHeight="1" outlineLevel="1" x14ac:dyDescent="0.2">
      <c r="A145" s="188" t="s">
        <v>2307</v>
      </c>
      <c r="B145" s="76" t="s">
        <v>21</v>
      </c>
      <c r="C145" s="77" t="s">
        <v>112</v>
      </c>
      <c r="D145" s="77" t="s">
        <v>667</v>
      </c>
      <c r="E145" s="76" t="s">
        <v>693</v>
      </c>
      <c r="F145" s="76" t="s">
        <v>115</v>
      </c>
      <c r="G145" s="76" t="s">
        <v>41</v>
      </c>
      <c r="H145" s="189">
        <v>0.3</v>
      </c>
      <c r="I145" s="76" t="s">
        <v>969</v>
      </c>
      <c r="J145" s="80" t="s">
        <v>496</v>
      </c>
      <c r="K145" s="81" t="s">
        <v>152</v>
      </c>
      <c r="L145" s="76" t="s">
        <v>46</v>
      </c>
      <c r="M145" s="10" t="s">
        <v>79</v>
      </c>
      <c r="N145" s="82"/>
      <c r="O145" s="82"/>
      <c r="P145" s="82"/>
      <c r="Q145" s="245"/>
      <c r="R145" s="260">
        <v>65</v>
      </c>
      <c r="S145" s="260">
        <v>16500</v>
      </c>
      <c r="T145" s="260">
        <v>18480</v>
      </c>
      <c r="U145" s="260">
        <f t="shared" ref="U145" si="1584">R145*S145</f>
        <v>1072500</v>
      </c>
      <c r="V145" s="261">
        <f t="shared" ref="V145" si="1585">R145*T145</f>
        <v>1201200</v>
      </c>
      <c r="W145" s="261">
        <f t="shared" ref="W145" si="1586">V145*H145</f>
        <v>360360</v>
      </c>
      <c r="X145" s="399">
        <v>50</v>
      </c>
      <c r="Y145" s="399">
        <v>16500</v>
      </c>
      <c r="Z145" s="399">
        <v>18480</v>
      </c>
      <c r="AA145" s="399">
        <f t="shared" ref="AA145" si="1587">X145*Y145</f>
        <v>825000</v>
      </c>
      <c r="AB145" s="399">
        <f t="shared" ref="AB145" si="1588">X145*Z145</f>
        <v>924000</v>
      </c>
      <c r="AC145" s="399">
        <f t="shared" ref="AC145" si="1589">AB145*H145</f>
        <v>277200</v>
      </c>
      <c r="AD145" s="260">
        <v>60</v>
      </c>
      <c r="AE145" s="260">
        <v>16500</v>
      </c>
      <c r="AF145" s="260">
        <v>18480</v>
      </c>
      <c r="AG145" s="260">
        <f>AD145*AE145</f>
        <v>990000</v>
      </c>
      <c r="AH145" s="260">
        <f>AD145*AF145</f>
        <v>1108800</v>
      </c>
      <c r="AI145" s="260">
        <f t="shared" ref="AI145" si="1590">AH145*H145</f>
        <v>332640</v>
      </c>
      <c r="AJ145" s="260">
        <v>0</v>
      </c>
      <c r="AK145" s="260">
        <v>16500</v>
      </c>
      <c r="AL145" s="260">
        <v>18480</v>
      </c>
      <c r="AM145" s="260">
        <f t="shared" ref="AM145" si="1591">AJ145*AK145</f>
        <v>0</v>
      </c>
      <c r="AN145" s="260">
        <f t="shared" ref="AN145" si="1592">AJ145*AL145</f>
        <v>0</v>
      </c>
      <c r="AO145" s="396">
        <f t="shared" ref="AO145" si="1593">AN145*H145</f>
        <v>0</v>
      </c>
      <c r="AP145" s="260">
        <v>0</v>
      </c>
      <c r="AQ145" s="260">
        <v>16500</v>
      </c>
      <c r="AR145" s="260">
        <v>18480</v>
      </c>
      <c r="AS145" s="260">
        <f t="shared" ref="AS145" si="1594">AP145*AQ145</f>
        <v>0</v>
      </c>
      <c r="AT145" s="260">
        <f t="shared" ref="AT145" si="1595">AS145*1.12</f>
        <v>0</v>
      </c>
      <c r="AU145" s="260">
        <f t="shared" ref="AU145" si="1596">AT145*H145</f>
        <v>0</v>
      </c>
      <c r="AV145" s="404"/>
      <c r="AW145" s="404"/>
      <c r="AX145" s="404"/>
      <c r="AY145" s="404">
        <v>0</v>
      </c>
      <c r="AZ145" s="404">
        <v>0</v>
      </c>
      <c r="BA145" s="404">
        <f t="shared" ref="BA145" si="1597">AZ145*H145</f>
        <v>0</v>
      </c>
      <c r="BB145" s="404"/>
      <c r="BC145" s="404"/>
      <c r="BD145" s="404"/>
      <c r="BE145" s="404">
        <v>0</v>
      </c>
      <c r="BF145" s="404">
        <v>0</v>
      </c>
      <c r="BG145" s="404">
        <f t="shared" ref="BG145" si="1598">BF145*H145</f>
        <v>0</v>
      </c>
      <c r="BH145" s="404"/>
      <c r="BI145" s="404"/>
      <c r="BJ145" s="404"/>
      <c r="BK145" s="404">
        <v>0</v>
      </c>
      <c r="BL145" s="404">
        <v>0</v>
      </c>
      <c r="BM145" s="404">
        <f t="shared" ref="BM145" si="1599">BL145*N145</f>
        <v>0</v>
      </c>
      <c r="BN145" s="404"/>
      <c r="BO145" s="404"/>
      <c r="BP145" s="404"/>
      <c r="BQ145" s="404">
        <v>0</v>
      </c>
      <c r="BR145" s="404">
        <v>0</v>
      </c>
      <c r="BS145" s="404">
        <f t="shared" si="1367"/>
        <v>0</v>
      </c>
      <c r="BT145" s="260">
        <v>16500</v>
      </c>
      <c r="BU145" s="260">
        <v>18480</v>
      </c>
      <c r="BV145" s="256">
        <f>SUM(N145+O145+P145+Q145+R145+X145+AD145+AJ145+AP145+AV145+BB145+BH145)*BT145</f>
        <v>2887500</v>
      </c>
      <c r="BW145" s="260">
        <f t="shared" ref="BW145" si="1600">BV145*1.12</f>
        <v>3234000.0000000005</v>
      </c>
      <c r="BX145" s="190" t="s">
        <v>48</v>
      </c>
      <c r="BY145" s="64">
        <v>2013</v>
      </c>
      <c r="BZ145" s="325" t="s">
        <v>1047</v>
      </c>
      <c r="CA145" s="529">
        <f t="shared" ref="CA145" si="1601">BW145*H145</f>
        <v>970200.00000000012</v>
      </c>
      <c r="CB145" s="154"/>
      <c r="CC145" s="82"/>
      <c r="CD145" s="191"/>
      <c r="CE145" s="26">
        <f t="shared" ref="CE145" si="1602">BV145-CB145</f>
        <v>2887500</v>
      </c>
      <c r="CF145" s="27">
        <f t="shared" ref="CF145" si="1603">BW145-CC145</f>
        <v>3234000.0000000005</v>
      </c>
      <c r="CG145" s="738">
        <f t="shared" ref="CG145" si="1604">CA145-CC145</f>
        <v>970200.00000000012</v>
      </c>
      <c r="CH145" s="164" t="s">
        <v>2320</v>
      </c>
      <c r="CI145" s="165" t="s">
        <v>2321</v>
      </c>
      <c r="CJ145" s="192"/>
      <c r="CK145" s="175"/>
      <c r="CL145" s="175"/>
      <c r="CM145" s="175"/>
      <c r="CN145" s="175"/>
      <c r="CO145" s="175"/>
      <c r="CP145" s="175"/>
      <c r="CQ145" s="175"/>
      <c r="CR145" s="463"/>
      <c r="CS145" s="463"/>
      <c r="CT145" s="463"/>
      <c r="CU145" s="463"/>
      <c r="CV145" s="463"/>
      <c r="CW145" s="463"/>
      <c r="CX145" s="463"/>
      <c r="CY145" s="463"/>
      <c r="CZ145" s="463"/>
      <c r="DA145" s="463"/>
      <c r="DB145" s="463"/>
      <c r="DC145" s="463"/>
      <c r="DD145" s="464"/>
      <c r="DE145" s="464"/>
      <c r="DF145" s="464"/>
      <c r="DG145" s="464"/>
      <c r="DH145" s="464"/>
      <c r="DI145" s="464"/>
      <c r="DJ145" s="464"/>
      <c r="DK145" s="463"/>
      <c r="DL145" s="655"/>
      <c r="DM145" s="782"/>
      <c r="DN145" s="655"/>
      <c r="DO145" s="821"/>
      <c r="DP145" s="655"/>
      <c r="DQ145" s="1050"/>
      <c r="DR145" s="655"/>
      <c r="DS145" s="782"/>
      <c r="DT145" s="655"/>
      <c r="DU145" s="782"/>
      <c r="DV145" s="465"/>
      <c r="DW145" s="745"/>
      <c r="DX145" s="655"/>
      <c r="DY145" s="954"/>
      <c r="DZ145" s="655"/>
      <c r="EA145" s="782">
        <f t="shared" si="1428"/>
        <v>0</v>
      </c>
      <c r="EB145" s="465">
        <f t="shared" ref="EB145" si="1605">EA145/1.12</f>
        <v>0</v>
      </c>
      <c r="EC145" s="745"/>
      <c r="ED145" s="463"/>
      <c r="EE145" s="944"/>
      <c r="EF145" s="655"/>
      <c r="EG145" s="461">
        <f t="shared" si="1564"/>
        <v>1072500</v>
      </c>
      <c r="EH145" s="257">
        <f t="shared" si="1565"/>
        <v>1201200</v>
      </c>
      <c r="EI145" s="460">
        <f t="shared" si="1566"/>
        <v>825000</v>
      </c>
      <c r="EJ145" s="538">
        <f t="shared" si="1567"/>
        <v>924000</v>
      </c>
      <c r="EK145" s="677">
        <f t="shared" si="1568"/>
        <v>990000</v>
      </c>
      <c r="EL145" s="257">
        <f t="shared" si="1569"/>
        <v>1108800</v>
      </c>
      <c r="EM145" s="649">
        <f t="shared" si="1570"/>
        <v>0</v>
      </c>
      <c r="EN145" s="538">
        <f t="shared" si="1571"/>
        <v>0</v>
      </c>
      <c r="EO145" s="677">
        <f t="shared" si="1572"/>
        <v>0</v>
      </c>
      <c r="EP145" s="257">
        <f t="shared" si="1573"/>
        <v>0</v>
      </c>
      <c r="EQ145" s="649">
        <f t="shared" si="1574"/>
        <v>0</v>
      </c>
      <c r="ER145" s="538">
        <f t="shared" si="1575"/>
        <v>0</v>
      </c>
      <c r="ES145" s="677">
        <f t="shared" si="1576"/>
        <v>0</v>
      </c>
      <c r="ET145" s="538">
        <f t="shared" si="1577"/>
        <v>0</v>
      </c>
      <c r="EU145" s="462">
        <f t="shared" si="1578"/>
        <v>0</v>
      </c>
      <c r="EV145" s="263">
        <f t="shared" si="1579"/>
        <v>0</v>
      </c>
      <c r="EW145" s="462">
        <f t="shared" si="1580"/>
        <v>0</v>
      </c>
      <c r="EX145" s="263">
        <f t="shared" si="1581"/>
        <v>0</v>
      </c>
      <c r="EY145" s="472">
        <f t="shared" si="1582"/>
        <v>2887500</v>
      </c>
      <c r="EZ145" s="263">
        <f t="shared" si="1583"/>
        <v>3234000.0000000005</v>
      </c>
      <c r="FA145" s="313">
        <v>42443</v>
      </c>
      <c r="FB145" s="183" t="s">
        <v>421</v>
      </c>
    </row>
    <row r="146" spans="1:158" s="183" customFormat="1" ht="18" hidden="1" customHeight="1" outlineLevel="1" x14ac:dyDescent="0.2">
      <c r="A146" s="188" t="s">
        <v>251</v>
      </c>
      <c r="B146" s="76" t="s">
        <v>21</v>
      </c>
      <c r="C146" s="77" t="s">
        <v>112</v>
      </c>
      <c r="D146" s="77" t="s">
        <v>87</v>
      </c>
      <c r="E146" s="76" t="s">
        <v>116</v>
      </c>
      <c r="F146" s="76"/>
      <c r="G146" s="76" t="s">
        <v>41</v>
      </c>
      <c r="H146" s="189">
        <v>0.3</v>
      </c>
      <c r="I146" s="76" t="s">
        <v>969</v>
      </c>
      <c r="J146" s="80" t="s">
        <v>45</v>
      </c>
      <c r="K146" s="81" t="s">
        <v>152</v>
      </c>
      <c r="L146" s="76" t="s">
        <v>46</v>
      </c>
      <c r="M146" s="10" t="s">
        <v>79</v>
      </c>
      <c r="N146" s="82"/>
      <c r="O146" s="82"/>
      <c r="P146" s="82"/>
      <c r="Q146" s="245"/>
      <c r="R146" s="260">
        <v>10</v>
      </c>
      <c r="S146" s="260">
        <v>25800</v>
      </c>
      <c r="T146" s="260">
        <v>28896.000000000004</v>
      </c>
      <c r="U146" s="260">
        <v>0</v>
      </c>
      <c r="V146" s="261">
        <v>0</v>
      </c>
      <c r="W146" s="261">
        <f t="shared" si="1430"/>
        <v>0</v>
      </c>
      <c r="X146" s="399">
        <v>10</v>
      </c>
      <c r="Y146" s="399">
        <v>25800</v>
      </c>
      <c r="Z146" s="399">
        <v>28896.000000000004</v>
      </c>
      <c r="AA146" s="399">
        <v>0</v>
      </c>
      <c r="AB146" s="399">
        <v>0</v>
      </c>
      <c r="AC146" s="399">
        <f t="shared" si="1431"/>
        <v>0</v>
      </c>
      <c r="AD146" s="260">
        <v>15</v>
      </c>
      <c r="AE146" s="260">
        <v>25800</v>
      </c>
      <c r="AF146" s="260">
        <v>28896.000000000004</v>
      </c>
      <c r="AG146" s="260">
        <v>0</v>
      </c>
      <c r="AH146" s="260">
        <v>0</v>
      </c>
      <c r="AI146" s="260">
        <f t="shared" si="1432"/>
        <v>0</v>
      </c>
      <c r="AJ146" s="260">
        <v>10</v>
      </c>
      <c r="AK146" s="260">
        <v>25800</v>
      </c>
      <c r="AL146" s="260">
        <v>28896.000000000004</v>
      </c>
      <c r="AM146" s="260">
        <v>0</v>
      </c>
      <c r="AN146" s="260">
        <v>0</v>
      </c>
      <c r="AO146" s="396">
        <f t="shared" si="980"/>
        <v>0</v>
      </c>
      <c r="AP146" s="260">
        <v>20</v>
      </c>
      <c r="AQ146" s="260">
        <v>25800</v>
      </c>
      <c r="AR146" s="260">
        <v>28896.000000000004</v>
      </c>
      <c r="AS146" s="260">
        <v>0</v>
      </c>
      <c r="AT146" s="260">
        <f t="shared" si="1516"/>
        <v>0</v>
      </c>
      <c r="AU146" s="260">
        <f t="shared" si="1417"/>
        <v>0</v>
      </c>
      <c r="AV146" s="404"/>
      <c r="AW146" s="404"/>
      <c r="AX146" s="404"/>
      <c r="AY146" s="404">
        <v>0</v>
      </c>
      <c r="AZ146" s="404">
        <v>0</v>
      </c>
      <c r="BA146" s="404">
        <f t="shared" si="1433"/>
        <v>0</v>
      </c>
      <c r="BB146" s="404"/>
      <c r="BC146" s="404"/>
      <c r="BD146" s="404"/>
      <c r="BE146" s="404">
        <v>0</v>
      </c>
      <c r="BF146" s="404">
        <v>0</v>
      </c>
      <c r="BG146" s="404">
        <f t="shared" si="1418"/>
        <v>0</v>
      </c>
      <c r="BH146" s="404"/>
      <c r="BI146" s="404"/>
      <c r="BJ146" s="404"/>
      <c r="BK146" s="404">
        <v>0</v>
      </c>
      <c r="BL146" s="404">
        <v>0</v>
      </c>
      <c r="BM146" s="404">
        <f t="shared" si="1366"/>
        <v>0</v>
      </c>
      <c r="BN146" s="404"/>
      <c r="BO146" s="404"/>
      <c r="BP146" s="404"/>
      <c r="BQ146" s="404">
        <v>0</v>
      </c>
      <c r="BR146" s="404">
        <v>0</v>
      </c>
      <c r="BS146" s="404">
        <f t="shared" si="1367"/>
        <v>0</v>
      </c>
      <c r="BT146" s="260">
        <v>25800</v>
      </c>
      <c r="BU146" s="260">
        <v>28896.000000000004</v>
      </c>
      <c r="BV146" s="260">
        <v>0</v>
      </c>
      <c r="BW146" s="1435">
        <v>0</v>
      </c>
      <c r="BX146" s="190" t="s">
        <v>48</v>
      </c>
      <c r="BY146" s="64">
        <v>2013</v>
      </c>
      <c r="BZ146" s="325"/>
      <c r="CA146" s="529">
        <f t="shared" si="1434"/>
        <v>0</v>
      </c>
      <c r="CB146" s="154">
        <v>1677000</v>
      </c>
      <c r="CC146" s="82">
        <v>1878240.0000000002</v>
      </c>
      <c r="CD146" s="191"/>
      <c r="CE146" s="26">
        <f t="shared" si="1419"/>
        <v>-1677000</v>
      </c>
      <c r="CF146" s="27">
        <f t="shared" si="1420"/>
        <v>-1878240.0000000002</v>
      </c>
      <c r="CG146" s="738">
        <f t="shared" si="1421"/>
        <v>-1878240.0000000002</v>
      </c>
      <c r="CH146" s="164"/>
      <c r="CI146" s="165"/>
      <c r="CJ146" s="192" t="s">
        <v>25</v>
      </c>
      <c r="CK146" s="175" t="s">
        <v>312</v>
      </c>
      <c r="CL146" s="175" t="s">
        <v>2282</v>
      </c>
      <c r="CM146" s="178" t="s">
        <v>2287</v>
      </c>
      <c r="CN146" s="175" t="s">
        <v>474</v>
      </c>
      <c r="CO146" s="175" t="s">
        <v>87</v>
      </c>
      <c r="CP146" s="175" t="s">
        <v>116</v>
      </c>
      <c r="CQ146" s="175" t="s">
        <v>79</v>
      </c>
      <c r="CR146" s="463">
        <v>10</v>
      </c>
      <c r="CS146" s="463">
        <v>10</v>
      </c>
      <c r="CT146" s="463">
        <v>15</v>
      </c>
      <c r="CU146" s="463">
        <v>0</v>
      </c>
      <c r="CV146" s="463">
        <v>0</v>
      </c>
      <c r="CW146" s="463"/>
      <c r="CX146" s="463"/>
      <c r="CY146" s="463"/>
      <c r="CZ146" s="463">
        <f t="shared" si="1562"/>
        <v>35</v>
      </c>
      <c r="DA146" s="463">
        <v>28896</v>
      </c>
      <c r="DB146" s="463">
        <f t="shared" si="1509"/>
        <v>288960</v>
      </c>
      <c r="DC146" s="463">
        <f>CS146*DA146</f>
        <v>288960</v>
      </c>
      <c r="DD146" s="464">
        <f t="shared" si="1510"/>
        <v>433440</v>
      </c>
      <c r="DE146" s="464">
        <f>CU146*DA146</f>
        <v>0</v>
      </c>
      <c r="DF146" s="464">
        <f>CV146*DA146</f>
        <v>0</v>
      </c>
      <c r="DG146" s="464"/>
      <c r="DH146" s="464"/>
      <c r="DI146" s="464"/>
      <c r="DJ146" s="464"/>
      <c r="DK146" s="463">
        <f>CZ146*DA146</f>
        <v>1011360</v>
      </c>
      <c r="DL146" s="655"/>
      <c r="DM146" s="782">
        <f>DB146</f>
        <v>288960</v>
      </c>
      <c r="DN146" s="655">
        <f t="shared" si="1511"/>
        <v>257999.99999999997</v>
      </c>
      <c r="DO146" s="820">
        <f>DC146</f>
        <v>288960</v>
      </c>
      <c r="DP146" s="655">
        <f t="shared" ref="DP146" si="1606">DO146/1.12</f>
        <v>257999.99999999997</v>
      </c>
      <c r="DQ146" s="1050">
        <f t="shared" si="1513"/>
        <v>433440</v>
      </c>
      <c r="DR146" s="655">
        <f t="shared" si="1514"/>
        <v>386999.99999999994</v>
      </c>
      <c r="DS146" s="782">
        <f>DE146</f>
        <v>0</v>
      </c>
      <c r="DT146" s="655">
        <f>DE146/1.12</f>
        <v>0</v>
      </c>
      <c r="DU146" s="782">
        <f>DF146</f>
        <v>0</v>
      </c>
      <c r="DV146" s="465">
        <f>DU146/1.12</f>
        <v>0</v>
      </c>
      <c r="DW146" s="745"/>
      <c r="DX146" s="655"/>
      <c r="DY146" s="954"/>
      <c r="DZ146" s="655"/>
      <c r="EA146" s="782">
        <f t="shared" si="1428"/>
        <v>0</v>
      </c>
      <c r="EB146" s="465">
        <f t="shared" si="1327"/>
        <v>0</v>
      </c>
      <c r="EC146" s="745"/>
      <c r="ED146" s="463"/>
      <c r="EE146" s="944">
        <f>DK146</f>
        <v>1011360</v>
      </c>
      <c r="EF146" s="655">
        <f t="shared" si="1515"/>
        <v>902999.99999999988</v>
      </c>
      <c r="EG146" s="461">
        <f t="shared" si="1564"/>
        <v>-257999.99999999997</v>
      </c>
      <c r="EH146" s="257">
        <f t="shared" si="1565"/>
        <v>-288960</v>
      </c>
      <c r="EI146" s="460">
        <f t="shared" si="1566"/>
        <v>-257999.99999999997</v>
      </c>
      <c r="EJ146" s="538">
        <f t="shared" si="1567"/>
        <v>-288960</v>
      </c>
      <c r="EK146" s="677">
        <f t="shared" si="1568"/>
        <v>-386999.99999999994</v>
      </c>
      <c r="EL146" s="257">
        <f t="shared" si="1569"/>
        <v>-433440</v>
      </c>
      <c r="EM146" s="649">
        <f t="shared" si="1570"/>
        <v>0</v>
      </c>
      <c r="EN146" s="538">
        <f t="shared" si="1571"/>
        <v>0</v>
      </c>
      <c r="EO146" s="677">
        <f t="shared" si="1572"/>
        <v>0</v>
      </c>
      <c r="EP146" s="257">
        <f t="shared" si="1573"/>
        <v>0</v>
      </c>
      <c r="EQ146" s="649">
        <f t="shared" si="1574"/>
        <v>0</v>
      </c>
      <c r="ER146" s="538">
        <f t="shared" si="1575"/>
        <v>0</v>
      </c>
      <c r="ES146" s="677">
        <f t="shared" si="1576"/>
        <v>0</v>
      </c>
      <c r="ET146" s="538">
        <f t="shared" si="1577"/>
        <v>0</v>
      </c>
      <c r="EU146" s="462">
        <f t="shared" si="1578"/>
        <v>0</v>
      </c>
      <c r="EV146" s="263">
        <f t="shared" si="1579"/>
        <v>0</v>
      </c>
      <c r="EW146" s="462">
        <f t="shared" si="1580"/>
        <v>0</v>
      </c>
      <c r="EX146" s="263">
        <f t="shared" si="1581"/>
        <v>0</v>
      </c>
      <c r="EY146" s="472">
        <f t="shared" si="1582"/>
        <v>-902999.99999999988</v>
      </c>
      <c r="EZ146" s="263">
        <f t="shared" si="1583"/>
        <v>-1011360</v>
      </c>
      <c r="FA146" s="313"/>
    </row>
    <row r="147" spans="1:158" s="183" customFormat="1" ht="18" hidden="1" customHeight="1" outlineLevel="1" x14ac:dyDescent="0.2">
      <c r="A147" s="188" t="s">
        <v>697</v>
      </c>
      <c r="B147" s="76" t="s">
        <v>21</v>
      </c>
      <c r="C147" s="77" t="s">
        <v>112</v>
      </c>
      <c r="D147" s="77" t="s">
        <v>667</v>
      </c>
      <c r="E147" s="76" t="s">
        <v>693</v>
      </c>
      <c r="F147" s="76" t="s">
        <v>116</v>
      </c>
      <c r="G147" s="76" t="s">
        <v>41</v>
      </c>
      <c r="H147" s="189">
        <v>0.3</v>
      </c>
      <c r="I147" s="76" t="s">
        <v>969</v>
      </c>
      <c r="J147" s="80" t="s">
        <v>496</v>
      </c>
      <c r="K147" s="81" t="s">
        <v>152</v>
      </c>
      <c r="L147" s="76" t="s">
        <v>46</v>
      </c>
      <c r="M147" s="10" t="s">
        <v>79</v>
      </c>
      <c r="N147" s="82"/>
      <c r="O147" s="82"/>
      <c r="P147" s="82"/>
      <c r="Q147" s="245"/>
      <c r="R147" s="260">
        <v>10</v>
      </c>
      <c r="S147" s="260">
        <v>25800</v>
      </c>
      <c r="T147" s="260">
        <v>28896.000000000004</v>
      </c>
      <c r="U147" s="260">
        <v>0</v>
      </c>
      <c r="V147" s="261">
        <v>0</v>
      </c>
      <c r="W147" s="261">
        <f t="shared" si="1430"/>
        <v>0</v>
      </c>
      <c r="X147" s="399">
        <v>10</v>
      </c>
      <c r="Y147" s="399">
        <v>25800</v>
      </c>
      <c r="Z147" s="399">
        <v>28896.000000000004</v>
      </c>
      <c r="AA147" s="399">
        <v>0</v>
      </c>
      <c r="AB147" s="399">
        <v>0</v>
      </c>
      <c r="AC147" s="399">
        <f t="shared" si="1431"/>
        <v>0</v>
      </c>
      <c r="AD147" s="260">
        <v>15</v>
      </c>
      <c r="AE147" s="260">
        <v>25800</v>
      </c>
      <c r="AF147" s="260">
        <v>28896.000000000004</v>
      </c>
      <c r="AG147" s="260">
        <v>0</v>
      </c>
      <c r="AH147" s="260">
        <v>0</v>
      </c>
      <c r="AI147" s="260">
        <f t="shared" si="1432"/>
        <v>0</v>
      </c>
      <c r="AJ147" s="260">
        <v>10</v>
      </c>
      <c r="AK147" s="260">
        <v>25800</v>
      </c>
      <c r="AL147" s="260">
        <v>28896.000000000004</v>
      </c>
      <c r="AM147" s="260">
        <v>0</v>
      </c>
      <c r="AN147" s="260">
        <v>0</v>
      </c>
      <c r="AO147" s="396">
        <f t="shared" si="980"/>
        <v>0</v>
      </c>
      <c r="AP147" s="260">
        <v>20</v>
      </c>
      <c r="AQ147" s="260">
        <v>25800</v>
      </c>
      <c r="AR147" s="260">
        <v>28896.000000000004</v>
      </c>
      <c r="AS147" s="260">
        <v>0</v>
      </c>
      <c r="AT147" s="260">
        <f t="shared" si="1516"/>
        <v>0</v>
      </c>
      <c r="AU147" s="260">
        <f t="shared" si="1417"/>
        <v>0</v>
      </c>
      <c r="AV147" s="404"/>
      <c r="AW147" s="404"/>
      <c r="AX147" s="404"/>
      <c r="AY147" s="404">
        <v>0</v>
      </c>
      <c r="AZ147" s="404">
        <v>0</v>
      </c>
      <c r="BA147" s="404">
        <f t="shared" si="1433"/>
        <v>0</v>
      </c>
      <c r="BB147" s="404"/>
      <c r="BC147" s="404"/>
      <c r="BD147" s="404"/>
      <c r="BE147" s="404">
        <v>0</v>
      </c>
      <c r="BF147" s="404">
        <v>0</v>
      </c>
      <c r="BG147" s="404">
        <f t="shared" si="1418"/>
        <v>0</v>
      </c>
      <c r="BH147" s="404"/>
      <c r="BI147" s="404"/>
      <c r="BJ147" s="404"/>
      <c r="BK147" s="404">
        <v>0</v>
      </c>
      <c r="BL147" s="404">
        <v>0</v>
      </c>
      <c r="BM147" s="404">
        <f t="shared" si="1366"/>
        <v>0</v>
      </c>
      <c r="BN147" s="404"/>
      <c r="BO147" s="404"/>
      <c r="BP147" s="404"/>
      <c r="BQ147" s="404">
        <v>0</v>
      </c>
      <c r="BR147" s="404">
        <v>0</v>
      </c>
      <c r="BS147" s="404">
        <f t="shared" si="1367"/>
        <v>0</v>
      </c>
      <c r="BT147" s="260">
        <v>25800</v>
      </c>
      <c r="BU147" s="260">
        <v>28896.000000000004</v>
      </c>
      <c r="BV147" s="256">
        <v>0</v>
      </c>
      <c r="BW147" s="1435">
        <f t="shared" ref="BW147" si="1607">BV147*1.12</f>
        <v>0</v>
      </c>
      <c r="BX147" s="190" t="s">
        <v>48</v>
      </c>
      <c r="BY147" s="64">
        <v>2013</v>
      </c>
      <c r="BZ147" s="325" t="s">
        <v>1103</v>
      </c>
      <c r="CA147" s="529">
        <f t="shared" si="1434"/>
        <v>0</v>
      </c>
      <c r="CB147" s="154"/>
      <c r="CC147" s="82"/>
      <c r="CD147" s="191"/>
      <c r="CE147" s="26">
        <f t="shared" si="1419"/>
        <v>0</v>
      </c>
      <c r="CF147" s="27">
        <f t="shared" si="1420"/>
        <v>0</v>
      </c>
      <c r="CG147" s="738">
        <f t="shared" si="1421"/>
        <v>0</v>
      </c>
      <c r="CH147" s="164" t="s">
        <v>805</v>
      </c>
      <c r="CI147" s="165"/>
      <c r="CJ147" s="192"/>
      <c r="CK147" s="175"/>
      <c r="CL147" s="175"/>
      <c r="CM147" s="175"/>
      <c r="CN147" s="175"/>
      <c r="CO147" s="175"/>
      <c r="CP147" s="175"/>
      <c r="CQ147" s="175"/>
      <c r="CR147" s="463"/>
      <c r="CS147" s="463"/>
      <c r="CT147" s="463"/>
      <c r="CU147" s="463"/>
      <c r="CV147" s="463"/>
      <c r="CW147" s="463"/>
      <c r="CX147" s="463"/>
      <c r="CY147" s="463"/>
      <c r="CZ147" s="463"/>
      <c r="DA147" s="463"/>
      <c r="DB147" s="463"/>
      <c r="DC147" s="463"/>
      <c r="DD147" s="464"/>
      <c r="DE147" s="464"/>
      <c r="DF147" s="464"/>
      <c r="DG147" s="464"/>
      <c r="DH147" s="464"/>
      <c r="DI147" s="464"/>
      <c r="DJ147" s="464"/>
      <c r="DK147" s="463"/>
      <c r="DL147" s="655"/>
      <c r="DM147" s="782"/>
      <c r="DN147" s="655"/>
      <c r="DO147" s="821"/>
      <c r="DP147" s="655"/>
      <c r="DQ147" s="1050"/>
      <c r="DR147" s="655"/>
      <c r="DS147" s="782"/>
      <c r="DT147" s="655"/>
      <c r="DU147" s="782"/>
      <c r="DV147" s="465"/>
      <c r="DW147" s="745"/>
      <c r="DX147" s="655"/>
      <c r="DY147" s="954"/>
      <c r="DZ147" s="655"/>
      <c r="EA147" s="782">
        <f t="shared" si="1428"/>
        <v>0</v>
      </c>
      <c r="EB147" s="465">
        <f t="shared" si="1327"/>
        <v>0</v>
      </c>
      <c r="EC147" s="745"/>
      <c r="ED147" s="463"/>
      <c r="EE147" s="944"/>
      <c r="EF147" s="655"/>
      <c r="EG147" s="461">
        <f t="shared" si="1564"/>
        <v>0</v>
      </c>
      <c r="EH147" s="257">
        <f t="shared" si="1565"/>
        <v>0</v>
      </c>
      <c r="EI147" s="460">
        <f t="shared" si="1566"/>
        <v>0</v>
      </c>
      <c r="EJ147" s="538">
        <f t="shared" si="1567"/>
        <v>0</v>
      </c>
      <c r="EK147" s="677">
        <f t="shared" si="1568"/>
        <v>0</v>
      </c>
      <c r="EL147" s="257">
        <f t="shared" si="1569"/>
        <v>0</v>
      </c>
      <c r="EM147" s="649">
        <f t="shared" si="1570"/>
        <v>0</v>
      </c>
      <c r="EN147" s="538">
        <f t="shared" si="1571"/>
        <v>0</v>
      </c>
      <c r="EO147" s="677">
        <f t="shared" si="1572"/>
        <v>0</v>
      </c>
      <c r="EP147" s="257">
        <f t="shared" si="1573"/>
        <v>0</v>
      </c>
      <c r="EQ147" s="649">
        <f t="shared" si="1574"/>
        <v>0</v>
      </c>
      <c r="ER147" s="538">
        <f t="shared" si="1575"/>
        <v>0</v>
      </c>
      <c r="ES147" s="677">
        <f t="shared" si="1576"/>
        <v>0</v>
      </c>
      <c r="ET147" s="538">
        <f t="shared" si="1577"/>
        <v>0</v>
      </c>
      <c r="EU147" s="462">
        <f t="shared" si="1578"/>
        <v>0</v>
      </c>
      <c r="EV147" s="263">
        <f t="shared" si="1579"/>
        <v>0</v>
      </c>
      <c r="EW147" s="462">
        <f t="shared" si="1580"/>
        <v>0</v>
      </c>
      <c r="EX147" s="263">
        <f t="shared" si="1581"/>
        <v>0</v>
      </c>
      <c r="EY147" s="472">
        <f t="shared" si="1582"/>
        <v>0</v>
      </c>
      <c r="EZ147" s="263">
        <f t="shared" si="1583"/>
        <v>0</v>
      </c>
      <c r="FA147" s="313"/>
    </row>
    <row r="148" spans="1:158" s="183" customFormat="1" ht="18" hidden="1" customHeight="1" outlineLevel="1" x14ac:dyDescent="0.2">
      <c r="A148" s="188" t="s">
        <v>2308</v>
      </c>
      <c r="B148" s="76" t="s">
        <v>21</v>
      </c>
      <c r="C148" s="77" t="s">
        <v>112</v>
      </c>
      <c r="D148" s="77" t="s">
        <v>667</v>
      </c>
      <c r="E148" s="76" t="s">
        <v>693</v>
      </c>
      <c r="F148" s="76" t="s">
        <v>116</v>
      </c>
      <c r="G148" s="76" t="s">
        <v>41</v>
      </c>
      <c r="H148" s="189">
        <v>0.3</v>
      </c>
      <c r="I148" s="76" t="s">
        <v>969</v>
      </c>
      <c r="J148" s="80" t="s">
        <v>496</v>
      </c>
      <c r="K148" s="81" t="s">
        <v>152</v>
      </c>
      <c r="L148" s="76" t="s">
        <v>46</v>
      </c>
      <c r="M148" s="10" t="s">
        <v>79</v>
      </c>
      <c r="N148" s="82"/>
      <c r="O148" s="82"/>
      <c r="P148" s="82"/>
      <c r="Q148" s="245"/>
      <c r="R148" s="260">
        <v>10</v>
      </c>
      <c r="S148" s="260">
        <v>25800</v>
      </c>
      <c r="T148" s="260">
        <v>28896.000000000004</v>
      </c>
      <c r="U148" s="260">
        <f t="shared" ref="U148" si="1608">R148*S148</f>
        <v>258000</v>
      </c>
      <c r="V148" s="261">
        <f t="shared" ref="V148" si="1609">R148*T148</f>
        <v>288960.00000000006</v>
      </c>
      <c r="W148" s="261">
        <f t="shared" ref="W148" si="1610">V148*H148</f>
        <v>86688.000000000015</v>
      </c>
      <c r="X148" s="399">
        <v>10</v>
      </c>
      <c r="Y148" s="399">
        <v>25800</v>
      </c>
      <c r="Z148" s="399">
        <v>28896.000000000004</v>
      </c>
      <c r="AA148" s="399">
        <f t="shared" ref="AA148" si="1611">X148*Y148</f>
        <v>258000</v>
      </c>
      <c r="AB148" s="399">
        <f t="shared" ref="AB148" si="1612">X148*Z148</f>
        <v>288960.00000000006</v>
      </c>
      <c r="AC148" s="399">
        <f t="shared" ref="AC148" si="1613">AB148*H148</f>
        <v>86688.000000000015</v>
      </c>
      <c r="AD148" s="260">
        <v>15</v>
      </c>
      <c r="AE148" s="260">
        <v>25800</v>
      </c>
      <c r="AF148" s="260">
        <v>28896.000000000004</v>
      </c>
      <c r="AG148" s="260">
        <f>AD148*AE148</f>
        <v>387000</v>
      </c>
      <c r="AH148" s="260">
        <f>AD148*AF148</f>
        <v>433440.00000000006</v>
      </c>
      <c r="AI148" s="260">
        <f t="shared" ref="AI148" si="1614">AH148*H148</f>
        <v>130032.00000000001</v>
      </c>
      <c r="AJ148" s="260">
        <v>0</v>
      </c>
      <c r="AK148" s="260">
        <v>25800</v>
      </c>
      <c r="AL148" s="260">
        <v>28896.000000000004</v>
      </c>
      <c r="AM148" s="260">
        <f t="shared" ref="AM148" si="1615">AJ148*AK148</f>
        <v>0</v>
      </c>
      <c r="AN148" s="260">
        <f t="shared" ref="AN148" si="1616">AJ148*AL148</f>
        <v>0</v>
      </c>
      <c r="AO148" s="396">
        <f t="shared" ref="AO148" si="1617">AN148*H148</f>
        <v>0</v>
      </c>
      <c r="AP148" s="260">
        <v>0</v>
      </c>
      <c r="AQ148" s="260">
        <v>25800</v>
      </c>
      <c r="AR148" s="260">
        <v>28896.000000000004</v>
      </c>
      <c r="AS148" s="260">
        <f>AP148*AQ148</f>
        <v>0</v>
      </c>
      <c r="AT148" s="260">
        <f t="shared" ref="AT148" si="1618">AS148*1.12</f>
        <v>0</v>
      </c>
      <c r="AU148" s="260">
        <f t="shared" ref="AU148" si="1619">AT148*H148</f>
        <v>0</v>
      </c>
      <c r="AV148" s="404"/>
      <c r="AW148" s="404"/>
      <c r="AX148" s="404"/>
      <c r="AY148" s="404">
        <v>0</v>
      </c>
      <c r="AZ148" s="404">
        <v>0</v>
      </c>
      <c r="BA148" s="404">
        <f t="shared" ref="BA148" si="1620">AZ148*H148</f>
        <v>0</v>
      </c>
      <c r="BB148" s="404"/>
      <c r="BC148" s="404"/>
      <c r="BD148" s="404"/>
      <c r="BE148" s="404">
        <v>0</v>
      </c>
      <c r="BF148" s="404">
        <v>0</v>
      </c>
      <c r="BG148" s="404">
        <f t="shared" ref="BG148" si="1621">BF148*H148</f>
        <v>0</v>
      </c>
      <c r="BH148" s="404"/>
      <c r="BI148" s="404"/>
      <c r="BJ148" s="404"/>
      <c r="BK148" s="404">
        <v>0</v>
      </c>
      <c r="BL148" s="404">
        <v>0</v>
      </c>
      <c r="BM148" s="404">
        <f t="shared" ref="BM148" si="1622">BL148*N148</f>
        <v>0</v>
      </c>
      <c r="BN148" s="404"/>
      <c r="BO148" s="404"/>
      <c r="BP148" s="404"/>
      <c r="BQ148" s="404">
        <v>0</v>
      </c>
      <c r="BR148" s="404">
        <v>0</v>
      </c>
      <c r="BS148" s="404">
        <f t="shared" si="1367"/>
        <v>0</v>
      </c>
      <c r="BT148" s="260">
        <v>25800</v>
      </c>
      <c r="BU148" s="260">
        <v>28896.000000000004</v>
      </c>
      <c r="BV148" s="256">
        <f>SUM(N148+O148+P148+Q148+R148+X148+AD148+AJ148+AP148+AV148+BB148+BH148)*BT148</f>
        <v>903000</v>
      </c>
      <c r="BW148" s="260">
        <f t="shared" ref="BW148" si="1623">BV148*1.12</f>
        <v>1011360.0000000001</v>
      </c>
      <c r="BX148" s="190" t="s">
        <v>48</v>
      </c>
      <c r="BY148" s="64">
        <v>2013</v>
      </c>
      <c r="BZ148" s="325" t="s">
        <v>1047</v>
      </c>
      <c r="CA148" s="529">
        <f t="shared" ref="CA148" si="1624">BW148*H148</f>
        <v>303408</v>
      </c>
      <c r="CB148" s="154"/>
      <c r="CC148" s="82"/>
      <c r="CD148" s="191"/>
      <c r="CE148" s="26">
        <f t="shared" ref="CE148" si="1625">BV148-CB148</f>
        <v>903000</v>
      </c>
      <c r="CF148" s="27">
        <f t="shared" ref="CF148" si="1626">BW148-CC148</f>
        <v>1011360.0000000001</v>
      </c>
      <c r="CG148" s="738">
        <f t="shared" ref="CG148" si="1627">CA148-CC148</f>
        <v>303408</v>
      </c>
      <c r="CH148" s="164" t="s">
        <v>2320</v>
      </c>
      <c r="CI148" s="165" t="s">
        <v>2321</v>
      </c>
      <c r="CJ148" s="192"/>
      <c r="CK148" s="175"/>
      <c r="CL148" s="175"/>
      <c r="CM148" s="175"/>
      <c r="CN148" s="175"/>
      <c r="CO148" s="175"/>
      <c r="CP148" s="175"/>
      <c r="CQ148" s="175"/>
      <c r="CR148" s="463"/>
      <c r="CS148" s="463"/>
      <c r="CT148" s="463"/>
      <c r="CU148" s="463"/>
      <c r="CV148" s="463"/>
      <c r="CW148" s="463"/>
      <c r="CX148" s="463"/>
      <c r="CY148" s="463"/>
      <c r="CZ148" s="463"/>
      <c r="DA148" s="463"/>
      <c r="DB148" s="463"/>
      <c r="DC148" s="463"/>
      <c r="DD148" s="464"/>
      <c r="DE148" s="464"/>
      <c r="DF148" s="464"/>
      <c r="DG148" s="464"/>
      <c r="DH148" s="464"/>
      <c r="DI148" s="464"/>
      <c r="DJ148" s="464"/>
      <c r="DK148" s="463"/>
      <c r="DL148" s="655"/>
      <c r="DM148" s="782"/>
      <c r="DN148" s="655"/>
      <c r="DO148" s="821"/>
      <c r="DP148" s="655"/>
      <c r="DQ148" s="1050"/>
      <c r="DR148" s="655"/>
      <c r="DS148" s="782"/>
      <c r="DT148" s="655"/>
      <c r="DU148" s="782"/>
      <c r="DV148" s="465"/>
      <c r="DW148" s="745"/>
      <c r="DX148" s="655"/>
      <c r="DY148" s="954"/>
      <c r="DZ148" s="655"/>
      <c r="EA148" s="782">
        <f t="shared" si="1428"/>
        <v>0</v>
      </c>
      <c r="EB148" s="465">
        <f t="shared" ref="EB148" si="1628">EA148/1.12</f>
        <v>0</v>
      </c>
      <c r="EC148" s="745"/>
      <c r="ED148" s="463"/>
      <c r="EE148" s="944"/>
      <c r="EF148" s="655"/>
      <c r="EG148" s="461">
        <f t="shared" si="1564"/>
        <v>258000</v>
      </c>
      <c r="EH148" s="257">
        <f t="shared" si="1565"/>
        <v>288960.00000000006</v>
      </c>
      <c r="EI148" s="460">
        <f t="shared" si="1566"/>
        <v>258000</v>
      </c>
      <c r="EJ148" s="538">
        <f t="shared" si="1567"/>
        <v>288960.00000000006</v>
      </c>
      <c r="EK148" s="677">
        <f t="shared" si="1568"/>
        <v>387000</v>
      </c>
      <c r="EL148" s="257">
        <f t="shared" si="1569"/>
        <v>433440.00000000006</v>
      </c>
      <c r="EM148" s="649">
        <f t="shared" si="1570"/>
        <v>0</v>
      </c>
      <c r="EN148" s="538">
        <f t="shared" si="1571"/>
        <v>0</v>
      </c>
      <c r="EO148" s="677">
        <f t="shared" si="1572"/>
        <v>0</v>
      </c>
      <c r="EP148" s="257">
        <f t="shared" si="1573"/>
        <v>0</v>
      </c>
      <c r="EQ148" s="649">
        <f t="shared" si="1574"/>
        <v>0</v>
      </c>
      <c r="ER148" s="538">
        <f t="shared" si="1575"/>
        <v>0</v>
      </c>
      <c r="ES148" s="677">
        <f t="shared" si="1576"/>
        <v>0</v>
      </c>
      <c r="ET148" s="538">
        <f t="shared" si="1577"/>
        <v>0</v>
      </c>
      <c r="EU148" s="462">
        <f t="shared" si="1578"/>
        <v>0</v>
      </c>
      <c r="EV148" s="263">
        <f t="shared" si="1579"/>
        <v>0</v>
      </c>
      <c r="EW148" s="462">
        <f t="shared" si="1580"/>
        <v>0</v>
      </c>
      <c r="EX148" s="263">
        <f t="shared" si="1581"/>
        <v>0</v>
      </c>
      <c r="EY148" s="472">
        <f t="shared" si="1582"/>
        <v>903000</v>
      </c>
      <c r="EZ148" s="263">
        <f t="shared" si="1583"/>
        <v>1011360.0000000001</v>
      </c>
      <c r="FA148" s="313">
        <v>42443</v>
      </c>
    </row>
    <row r="149" spans="1:158" s="183" customFormat="1" ht="18" hidden="1" customHeight="1" outlineLevel="1" x14ac:dyDescent="0.2">
      <c r="A149" s="188" t="s">
        <v>252</v>
      </c>
      <c r="B149" s="76" t="s">
        <v>21</v>
      </c>
      <c r="C149" s="77" t="s">
        <v>112</v>
      </c>
      <c r="D149" s="77" t="s">
        <v>87</v>
      </c>
      <c r="E149" s="76" t="s">
        <v>117</v>
      </c>
      <c r="F149" s="76"/>
      <c r="G149" s="76" t="s">
        <v>41</v>
      </c>
      <c r="H149" s="189">
        <v>0.3</v>
      </c>
      <c r="I149" s="76" t="s">
        <v>969</v>
      </c>
      <c r="J149" s="80" t="s">
        <v>45</v>
      </c>
      <c r="K149" s="81" t="s">
        <v>152</v>
      </c>
      <c r="L149" s="76" t="s">
        <v>46</v>
      </c>
      <c r="M149" s="10" t="s">
        <v>79</v>
      </c>
      <c r="N149" s="82"/>
      <c r="O149" s="82"/>
      <c r="P149" s="82"/>
      <c r="Q149" s="245"/>
      <c r="R149" s="260">
        <v>5</v>
      </c>
      <c r="S149" s="260">
        <v>25800</v>
      </c>
      <c r="T149" s="260">
        <v>28896.000000000004</v>
      </c>
      <c r="U149" s="260">
        <v>0</v>
      </c>
      <c r="V149" s="261">
        <v>0</v>
      </c>
      <c r="W149" s="261">
        <f t="shared" si="1430"/>
        <v>0</v>
      </c>
      <c r="X149" s="399">
        <v>10</v>
      </c>
      <c r="Y149" s="399">
        <v>25800</v>
      </c>
      <c r="Z149" s="399">
        <v>28896.000000000004</v>
      </c>
      <c r="AA149" s="399">
        <v>0</v>
      </c>
      <c r="AB149" s="399">
        <v>0</v>
      </c>
      <c r="AC149" s="399">
        <f t="shared" si="1431"/>
        <v>0</v>
      </c>
      <c r="AD149" s="260">
        <v>5</v>
      </c>
      <c r="AE149" s="260">
        <v>25800</v>
      </c>
      <c r="AF149" s="260">
        <v>28896.000000000004</v>
      </c>
      <c r="AG149" s="260">
        <v>0</v>
      </c>
      <c r="AH149" s="260">
        <v>0</v>
      </c>
      <c r="AI149" s="260">
        <f t="shared" si="1432"/>
        <v>0</v>
      </c>
      <c r="AJ149" s="260">
        <v>15</v>
      </c>
      <c r="AK149" s="260">
        <v>25800</v>
      </c>
      <c r="AL149" s="260">
        <v>28896.000000000004</v>
      </c>
      <c r="AM149" s="260">
        <v>0</v>
      </c>
      <c r="AN149" s="260">
        <v>0</v>
      </c>
      <c r="AO149" s="396">
        <f t="shared" si="980"/>
        <v>0</v>
      </c>
      <c r="AP149" s="260">
        <v>20</v>
      </c>
      <c r="AQ149" s="260">
        <v>25800</v>
      </c>
      <c r="AR149" s="260">
        <v>28896.000000000004</v>
      </c>
      <c r="AS149" s="260">
        <v>0</v>
      </c>
      <c r="AT149" s="260">
        <f t="shared" si="1516"/>
        <v>0</v>
      </c>
      <c r="AU149" s="260">
        <f t="shared" si="1417"/>
        <v>0</v>
      </c>
      <c r="AV149" s="404"/>
      <c r="AW149" s="404"/>
      <c r="AX149" s="404"/>
      <c r="AY149" s="404">
        <v>0</v>
      </c>
      <c r="AZ149" s="404">
        <v>0</v>
      </c>
      <c r="BA149" s="404">
        <f t="shared" si="1433"/>
        <v>0</v>
      </c>
      <c r="BB149" s="404"/>
      <c r="BC149" s="404"/>
      <c r="BD149" s="404"/>
      <c r="BE149" s="404">
        <v>0</v>
      </c>
      <c r="BF149" s="404">
        <v>0</v>
      </c>
      <c r="BG149" s="404">
        <f t="shared" si="1418"/>
        <v>0</v>
      </c>
      <c r="BH149" s="404"/>
      <c r="BI149" s="404"/>
      <c r="BJ149" s="404"/>
      <c r="BK149" s="404">
        <v>0</v>
      </c>
      <c r="BL149" s="404">
        <v>0</v>
      </c>
      <c r="BM149" s="404">
        <f t="shared" si="1366"/>
        <v>0</v>
      </c>
      <c r="BN149" s="404"/>
      <c r="BO149" s="404"/>
      <c r="BP149" s="404"/>
      <c r="BQ149" s="404">
        <v>0</v>
      </c>
      <c r="BR149" s="404">
        <v>0</v>
      </c>
      <c r="BS149" s="404">
        <f t="shared" si="1367"/>
        <v>0</v>
      </c>
      <c r="BT149" s="260">
        <v>25800</v>
      </c>
      <c r="BU149" s="260">
        <v>28896.000000000004</v>
      </c>
      <c r="BV149" s="260">
        <v>0</v>
      </c>
      <c r="BW149" s="1435">
        <v>0</v>
      </c>
      <c r="BX149" s="190" t="s">
        <v>48</v>
      </c>
      <c r="BY149" s="64">
        <v>2013</v>
      </c>
      <c r="BZ149" s="325"/>
      <c r="CA149" s="529">
        <f t="shared" si="1434"/>
        <v>0</v>
      </c>
      <c r="CB149" s="154">
        <v>1419000</v>
      </c>
      <c r="CC149" s="82">
        <v>1589280.0000000002</v>
      </c>
      <c r="CD149" s="191"/>
      <c r="CE149" s="26">
        <f t="shared" si="1419"/>
        <v>-1419000</v>
      </c>
      <c r="CF149" s="27">
        <f t="shared" si="1420"/>
        <v>-1589280.0000000002</v>
      </c>
      <c r="CG149" s="738">
        <f t="shared" si="1421"/>
        <v>-1589280.0000000002</v>
      </c>
      <c r="CH149" s="164"/>
      <c r="CI149" s="165"/>
      <c r="CJ149" s="192" t="s">
        <v>25</v>
      </c>
      <c r="CK149" s="175" t="s">
        <v>312</v>
      </c>
      <c r="CL149" s="175" t="s">
        <v>2282</v>
      </c>
      <c r="CM149" s="178" t="s">
        <v>2287</v>
      </c>
      <c r="CN149" s="175" t="s">
        <v>474</v>
      </c>
      <c r="CO149" s="175" t="s">
        <v>87</v>
      </c>
      <c r="CP149" s="175" t="s">
        <v>117</v>
      </c>
      <c r="CQ149" s="175" t="s">
        <v>79</v>
      </c>
      <c r="CR149" s="463">
        <v>5</v>
      </c>
      <c r="CS149" s="463">
        <v>10</v>
      </c>
      <c r="CT149" s="463">
        <v>5</v>
      </c>
      <c r="CU149" s="463">
        <v>0</v>
      </c>
      <c r="CV149" s="463">
        <v>0</v>
      </c>
      <c r="CW149" s="463"/>
      <c r="CX149" s="463"/>
      <c r="CY149" s="463"/>
      <c r="CZ149" s="463">
        <f t="shared" si="1562"/>
        <v>20</v>
      </c>
      <c r="DA149" s="463">
        <v>28896</v>
      </c>
      <c r="DB149" s="463">
        <f t="shared" ref="DB149:DB152" si="1629">CR149*DA149</f>
        <v>144480</v>
      </c>
      <c r="DC149" s="463">
        <f>CS149*DA149</f>
        <v>288960</v>
      </c>
      <c r="DD149" s="464">
        <f t="shared" si="1510"/>
        <v>144480</v>
      </c>
      <c r="DE149" s="464">
        <f>CU149*DA149</f>
        <v>0</v>
      </c>
      <c r="DF149" s="464">
        <f>CV149*DA149</f>
        <v>0</v>
      </c>
      <c r="DG149" s="464"/>
      <c r="DH149" s="464"/>
      <c r="DI149" s="464"/>
      <c r="DJ149" s="464"/>
      <c r="DK149" s="463">
        <f>CZ149*DA149</f>
        <v>577920</v>
      </c>
      <c r="DL149" s="655"/>
      <c r="DM149" s="782">
        <f>DB149</f>
        <v>144480</v>
      </c>
      <c r="DN149" s="655">
        <f t="shared" ref="DN149:DN152" si="1630">DM149/1.12</f>
        <v>128999.99999999999</v>
      </c>
      <c r="DO149" s="820">
        <f>DC149</f>
        <v>288960</v>
      </c>
      <c r="DP149" s="655">
        <f t="shared" ref="DP149" si="1631">DO149/1.12</f>
        <v>257999.99999999997</v>
      </c>
      <c r="DQ149" s="1050">
        <f t="shared" si="1513"/>
        <v>144480</v>
      </c>
      <c r="DR149" s="655">
        <f t="shared" si="1514"/>
        <v>128999.99999999999</v>
      </c>
      <c r="DS149" s="782">
        <f>DE149</f>
        <v>0</v>
      </c>
      <c r="DT149" s="655">
        <f>DE149/1.12</f>
        <v>0</v>
      </c>
      <c r="DU149" s="782">
        <f>DF149</f>
        <v>0</v>
      </c>
      <c r="DV149" s="465">
        <f>DU149/1.12</f>
        <v>0</v>
      </c>
      <c r="DW149" s="745"/>
      <c r="DX149" s="655"/>
      <c r="DY149" s="954"/>
      <c r="DZ149" s="655"/>
      <c r="EA149" s="782">
        <f t="shared" si="1428"/>
        <v>0</v>
      </c>
      <c r="EB149" s="465">
        <f t="shared" si="1327"/>
        <v>0</v>
      </c>
      <c r="EC149" s="745"/>
      <c r="ED149" s="463"/>
      <c r="EE149" s="944">
        <f>DK149</f>
        <v>577920</v>
      </c>
      <c r="EF149" s="655">
        <f t="shared" ref="EF149:EF152" si="1632">EE149/1.12</f>
        <v>515999.99999999994</v>
      </c>
      <c r="EG149" s="461">
        <f t="shared" si="1564"/>
        <v>-128999.99999999999</v>
      </c>
      <c r="EH149" s="257">
        <f t="shared" si="1565"/>
        <v>-144480</v>
      </c>
      <c r="EI149" s="460">
        <f t="shared" si="1566"/>
        <v>-257999.99999999997</v>
      </c>
      <c r="EJ149" s="538">
        <f t="shared" si="1567"/>
        <v>-288960</v>
      </c>
      <c r="EK149" s="677">
        <f t="shared" si="1568"/>
        <v>-128999.99999999999</v>
      </c>
      <c r="EL149" s="257">
        <f t="shared" si="1569"/>
        <v>-144480</v>
      </c>
      <c r="EM149" s="649">
        <f t="shared" si="1570"/>
        <v>0</v>
      </c>
      <c r="EN149" s="538">
        <f t="shared" si="1571"/>
        <v>0</v>
      </c>
      <c r="EO149" s="677">
        <f t="shared" si="1572"/>
        <v>0</v>
      </c>
      <c r="EP149" s="257">
        <f t="shared" si="1573"/>
        <v>0</v>
      </c>
      <c r="EQ149" s="649">
        <f t="shared" si="1574"/>
        <v>0</v>
      </c>
      <c r="ER149" s="538">
        <f t="shared" si="1575"/>
        <v>0</v>
      </c>
      <c r="ES149" s="677">
        <f t="shared" si="1576"/>
        <v>0</v>
      </c>
      <c r="ET149" s="538">
        <f t="shared" si="1577"/>
        <v>0</v>
      </c>
      <c r="EU149" s="462">
        <f t="shared" si="1578"/>
        <v>0</v>
      </c>
      <c r="EV149" s="263">
        <f t="shared" si="1579"/>
        <v>0</v>
      </c>
      <c r="EW149" s="462">
        <f t="shared" si="1580"/>
        <v>0</v>
      </c>
      <c r="EX149" s="263">
        <f t="shared" si="1581"/>
        <v>0</v>
      </c>
      <c r="EY149" s="472">
        <f t="shared" si="1582"/>
        <v>-515999.99999999994</v>
      </c>
      <c r="EZ149" s="263">
        <f t="shared" si="1583"/>
        <v>-577920</v>
      </c>
      <c r="FA149" s="313"/>
    </row>
    <row r="150" spans="1:158" s="183" customFormat="1" ht="18" hidden="1" customHeight="1" outlineLevel="1" x14ac:dyDescent="0.2">
      <c r="A150" s="188" t="s">
        <v>698</v>
      </c>
      <c r="B150" s="76" t="s">
        <v>21</v>
      </c>
      <c r="C150" s="77" t="s">
        <v>112</v>
      </c>
      <c r="D150" s="77" t="s">
        <v>667</v>
      </c>
      <c r="E150" s="76" t="s">
        <v>693</v>
      </c>
      <c r="F150" s="76" t="s">
        <v>117</v>
      </c>
      <c r="G150" s="76" t="s">
        <v>41</v>
      </c>
      <c r="H150" s="189">
        <v>0.3</v>
      </c>
      <c r="I150" s="76" t="s">
        <v>969</v>
      </c>
      <c r="J150" s="80" t="s">
        <v>496</v>
      </c>
      <c r="K150" s="81" t="s">
        <v>152</v>
      </c>
      <c r="L150" s="76" t="s">
        <v>46</v>
      </c>
      <c r="M150" s="10" t="s">
        <v>79</v>
      </c>
      <c r="N150" s="82"/>
      <c r="O150" s="82"/>
      <c r="P150" s="82"/>
      <c r="Q150" s="245"/>
      <c r="R150" s="260">
        <v>5</v>
      </c>
      <c r="S150" s="260">
        <v>25800</v>
      </c>
      <c r="T150" s="260">
        <v>28896.000000000004</v>
      </c>
      <c r="U150" s="260">
        <v>0</v>
      </c>
      <c r="V150" s="261">
        <v>0</v>
      </c>
      <c r="W150" s="261">
        <f t="shared" si="1430"/>
        <v>0</v>
      </c>
      <c r="X150" s="399">
        <v>10</v>
      </c>
      <c r="Y150" s="399">
        <v>25800</v>
      </c>
      <c r="Z150" s="399">
        <v>28896.000000000004</v>
      </c>
      <c r="AA150" s="399">
        <v>0</v>
      </c>
      <c r="AB150" s="399">
        <v>0</v>
      </c>
      <c r="AC150" s="399">
        <f t="shared" si="1431"/>
        <v>0</v>
      </c>
      <c r="AD150" s="260">
        <v>5</v>
      </c>
      <c r="AE150" s="260">
        <v>25800</v>
      </c>
      <c r="AF150" s="260">
        <v>28896.000000000004</v>
      </c>
      <c r="AG150" s="260">
        <v>0</v>
      </c>
      <c r="AH150" s="260">
        <v>0</v>
      </c>
      <c r="AI150" s="260">
        <f t="shared" si="1432"/>
        <v>0</v>
      </c>
      <c r="AJ150" s="260">
        <v>15</v>
      </c>
      <c r="AK150" s="260">
        <v>25800</v>
      </c>
      <c r="AL150" s="260">
        <v>28896.000000000004</v>
      </c>
      <c r="AM150" s="260">
        <v>0</v>
      </c>
      <c r="AN150" s="260">
        <v>0</v>
      </c>
      <c r="AO150" s="396">
        <f t="shared" si="980"/>
        <v>0</v>
      </c>
      <c r="AP150" s="260">
        <v>20</v>
      </c>
      <c r="AQ150" s="260">
        <v>25800</v>
      </c>
      <c r="AR150" s="260">
        <v>28896.000000000004</v>
      </c>
      <c r="AS150" s="260">
        <v>0</v>
      </c>
      <c r="AT150" s="260">
        <f t="shared" si="1516"/>
        <v>0</v>
      </c>
      <c r="AU150" s="260">
        <f t="shared" si="1417"/>
        <v>0</v>
      </c>
      <c r="AV150" s="404"/>
      <c r="AW150" s="404"/>
      <c r="AX150" s="404"/>
      <c r="AY150" s="404">
        <v>0</v>
      </c>
      <c r="AZ150" s="404">
        <v>0</v>
      </c>
      <c r="BA150" s="404">
        <f t="shared" si="1433"/>
        <v>0</v>
      </c>
      <c r="BB150" s="404"/>
      <c r="BC150" s="404"/>
      <c r="BD150" s="404"/>
      <c r="BE150" s="404">
        <v>0</v>
      </c>
      <c r="BF150" s="404">
        <v>0</v>
      </c>
      <c r="BG150" s="404">
        <f t="shared" si="1418"/>
        <v>0</v>
      </c>
      <c r="BH150" s="404"/>
      <c r="BI150" s="404"/>
      <c r="BJ150" s="404"/>
      <c r="BK150" s="404">
        <v>0</v>
      </c>
      <c r="BL150" s="404">
        <v>0</v>
      </c>
      <c r="BM150" s="404">
        <f t="shared" si="1366"/>
        <v>0</v>
      </c>
      <c r="BN150" s="404"/>
      <c r="BO150" s="404"/>
      <c r="BP150" s="404"/>
      <c r="BQ150" s="404">
        <v>0</v>
      </c>
      <c r="BR150" s="404">
        <v>0</v>
      </c>
      <c r="BS150" s="404">
        <f t="shared" si="1367"/>
        <v>0</v>
      </c>
      <c r="BT150" s="260">
        <v>25800</v>
      </c>
      <c r="BU150" s="260">
        <v>28896.000000000004</v>
      </c>
      <c r="BV150" s="256">
        <v>0</v>
      </c>
      <c r="BW150" s="1435">
        <f t="shared" ref="BW150" si="1633">BV150*1.12</f>
        <v>0</v>
      </c>
      <c r="BX150" s="190" t="s">
        <v>48</v>
      </c>
      <c r="BY150" s="64">
        <v>2013</v>
      </c>
      <c r="BZ150" s="325" t="s">
        <v>1103</v>
      </c>
      <c r="CA150" s="529">
        <f t="shared" si="1434"/>
        <v>0</v>
      </c>
      <c r="CB150" s="154"/>
      <c r="CC150" s="82"/>
      <c r="CD150" s="191"/>
      <c r="CE150" s="26">
        <f t="shared" si="1419"/>
        <v>0</v>
      </c>
      <c r="CF150" s="27">
        <f t="shared" si="1420"/>
        <v>0</v>
      </c>
      <c r="CG150" s="738">
        <f t="shared" si="1421"/>
        <v>0</v>
      </c>
      <c r="CH150" s="164" t="s">
        <v>805</v>
      </c>
      <c r="CI150" s="165"/>
      <c r="CJ150" s="192"/>
      <c r="CK150" s="175"/>
      <c r="CL150" s="175"/>
      <c r="CM150" s="175"/>
      <c r="CN150" s="175"/>
      <c r="CO150" s="175"/>
      <c r="CP150" s="175"/>
      <c r="CQ150" s="175"/>
      <c r="CR150" s="463"/>
      <c r="CS150" s="463"/>
      <c r="CT150" s="463"/>
      <c r="CU150" s="463"/>
      <c r="CV150" s="463"/>
      <c r="CW150" s="463"/>
      <c r="CX150" s="463"/>
      <c r="CY150" s="463"/>
      <c r="CZ150" s="463"/>
      <c r="DA150" s="463"/>
      <c r="DB150" s="463"/>
      <c r="DC150" s="463"/>
      <c r="DD150" s="464"/>
      <c r="DE150" s="464"/>
      <c r="DF150" s="464"/>
      <c r="DG150" s="464"/>
      <c r="DH150" s="464"/>
      <c r="DI150" s="464"/>
      <c r="DJ150" s="464"/>
      <c r="DK150" s="463"/>
      <c r="DL150" s="655"/>
      <c r="DM150" s="782"/>
      <c r="DN150" s="655"/>
      <c r="DO150" s="821"/>
      <c r="DP150" s="655"/>
      <c r="DQ150" s="1050"/>
      <c r="DR150" s="655"/>
      <c r="DS150" s="782"/>
      <c r="DT150" s="655"/>
      <c r="DU150" s="782"/>
      <c r="DV150" s="465"/>
      <c r="DW150" s="745"/>
      <c r="DX150" s="655"/>
      <c r="DY150" s="954"/>
      <c r="DZ150" s="655"/>
      <c r="EA150" s="782">
        <f t="shared" si="1428"/>
        <v>0</v>
      </c>
      <c r="EB150" s="465">
        <f t="shared" si="1327"/>
        <v>0</v>
      </c>
      <c r="EC150" s="745"/>
      <c r="ED150" s="463"/>
      <c r="EE150" s="944"/>
      <c r="EF150" s="655"/>
      <c r="EG150" s="461">
        <f t="shared" si="1564"/>
        <v>0</v>
      </c>
      <c r="EH150" s="257">
        <f t="shared" si="1565"/>
        <v>0</v>
      </c>
      <c r="EI150" s="460">
        <f t="shared" si="1566"/>
        <v>0</v>
      </c>
      <c r="EJ150" s="538">
        <f t="shared" si="1567"/>
        <v>0</v>
      </c>
      <c r="EK150" s="677">
        <f t="shared" si="1568"/>
        <v>0</v>
      </c>
      <c r="EL150" s="257">
        <f t="shared" si="1569"/>
        <v>0</v>
      </c>
      <c r="EM150" s="649">
        <f t="shared" si="1570"/>
        <v>0</v>
      </c>
      <c r="EN150" s="538">
        <f t="shared" si="1571"/>
        <v>0</v>
      </c>
      <c r="EO150" s="677">
        <f t="shared" si="1572"/>
        <v>0</v>
      </c>
      <c r="EP150" s="257">
        <f t="shared" si="1573"/>
        <v>0</v>
      </c>
      <c r="EQ150" s="649">
        <f t="shared" si="1574"/>
        <v>0</v>
      </c>
      <c r="ER150" s="538">
        <f t="shared" si="1575"/>
        <v>0</v>
      </c>
      <c r="ES150" s="677">
        <f t="shared" si="1576"/>
        <v>0</v>
      </c>
      <c r="ET150" s="538">
        <f t="shared" si="1577"/>
        <v>0</v>
      </c>
      <c r="EU150" s="462">
        <f t="shared" si="1578"/>
        <v>0</v>
      </c>
      <c r="EV150" s="263">
        <f t="shared" si="1579"/>
        <v>0</v>
      </c>
      <c r="EW150" s="462">
        <f t="shared" si="1580"/>
        <v>0</v>
      </c>
      <c r="EX150" s="263">
        <f t="shared" si="1581"/>
        <v>0</v>
      </c>
      <c r="EY150" s="472">
        <f t="shared" si="1582"/>
        <v>0</v>
      </c>
      <c r="EZ150" s="263">
        <f t="shared" si="1583"/>
        <v>0</v>
      </c>
      <c r="FA150" s="313"/>
    </row>
    <row r="151" spans="1:158" s="183" customFormat="1" ht="18" hidden="1" customHeight="1" outlineLevel="1" x14ac:dyDescent="0.2">
      <c r="A151" s="188" t="s">
        <v>2309</v>
      </c>
      <c r="B151" s="76" t="s">
        <v>21</v>
      </c>
      <c r="C151" s="77" t="s">
        <v>112</v>
      </c>
      <c r="D151" s="77" t="s">
        <v>667</v>
      </c>
      <c r="E151" s="76" t="s">
        <v>693</v>
      </c>
      <c r="F151" s="76" t="s">
        <v>117</v>
      </c>
      <c r="G151" s="76" t="s">
        <v>41</v>
      </c>
      <c r="H151" s="189">
        <v>0.3</v>
      </c>
      <c r="I151" s="76" t="s">
        <v>969</v>
      </c>
      <c r="J151" s="80" t="s">
        <v>496</v>
      </c>
      <c r="K151" s="81" t="s">
        <v>152</v>
      </c>
      <c r="L151" s="76" t="s">
        <v>46</v>
      </c>
      <c r="M151" s="10" t="s">
        <v>79</v>
      </c>
      <c r="N151" s="82"/>
      <c r="O151" s="82"/>
      <c r="P151" s="82"/>
      <c r="Q151" s="245"/>
      <c r="R151" s="260">
        <v>5</v>
      </c>
      <c r="S151" s="260">
        <v>25800</v>
      </c>
      <c r="T151" s="260">
        <v>28896.000000000004</v>
      </c>
      <c r="U151" s="260">
        <f t="shared" ref="U151" si="1634">R151*S151</f>
        <v>129000</v>
      </c>
      <c r="V151" s="261">
        <f t="shared" ref="V151" si="1635">R151*T151</f>
        <v>144480.00000000003</v>
      </c>
      <c r="W151" s="261">
        <f t="shared" ref="W151" si="1636">V151*H151</f>
        <v>43344.000000000007</v>
      </c>
      <c r="X151" s="399">
        <v>10</v>
      </c>
      <c r="Y151" s="399">
        <v>25800</v>
      </c>
      <c r="Z151" s="399">
        <v>28896.000000000004</v>
      </c>
      <c r="AA151" s="399">
        <f t="shared" ref="AA151" si="1637">X151*Y151</f>
        <v>258000</v>
      </c>
      <c r="AB151" s="399">
        <f t="shared" ref="AB151" si="1638">X151*Z151</f>
        <v>288960.00000000006</v>
      </c>
      <c r="AC151" s="399">
        <f t="shared" ref="AC151" si="1639">AB151*H151</f>
        <v>86688.000000000015</v>
      </c>
      <c r="AD151" s="260">
        <v>5</v>
      </c>
      <c r="AE151" s="260">
        <v>25800</v>
      </c>
      <c r="AF151" s="260">
        <v>28896.000000000004</v>
      </c>
      <c r="AG151" s="260">
        <f>AD151*AE151</f>
        <v>129000</v>
      </c>
      <c r="AH151" s="260">
        <f>AD151*AF151</f>
        <v>144480.00000000003</v>
      </c>
      <c r="AI151" s="260">
        <f t="shared" ref="AI151" si="1640">AH151*H151</f>
        <v>43344.000000000007</v>
      </c>
      <c r="AJ151" s="260">
        <v>0</v>
      </c>
      <c r="AK151" s="260">
        <v>25800</v>
      </c>
      <c r="AL151" s="260">
        <v>28896.000000000004</v>
      </c>
      <c r="AM151" s="260">
        <f t="shared" ref="AM151" si="1641">AJ151*AK151</f>
        <v>0</v>
      </c>
      <c r="AN151" s="260">
        <f t="shared" ref="AN151" si="1642">AJ151*AL151</f>
        <v>0</v>
      </c>
      <c r="AO151" s="396">
        <f t="shared" ref="AO151" si="1643">AN151*H151</f>
        <v>0</v>
      </c>
      <c r="AP151" s="260">
        <v>0</v>
      </c>
      <c r="AQ151" s="260">
        <v>25800</v>
      </c>
      <c r="AR151" s="260">
        <v>28896.000000000004</v>
      </c>
      <c r="AS151" s="260">
        <f t="shared" ref="AS151" si="1644">AP151*AQ151</f>
        <v>0</v>
      </c>
      <c r="AT151" s="260">
        <f t="shared" ref="AT151" si="1645">AS151*1.12</f>
        <v>0</v>
      </c>
      <c r="AU151" s="260">
        <f t="shared" ref="AU151" si="1646">AT151*H151</f>
        <v>0</v>
      </c>
      <c r="AV151" s="404"/>
      <c r="AW151" s="404"/>
      <c r="AX151" s="404"/>
      <c r="AY151" s="404">
        <v>0</v>
      </c>
      <c r="AZ151" s="404">
        <v>0</v>
      </c>
      <c r="BA151" s="404">
        <f t="shared" ref="BA151" si="1647">AZ151*H151</f>
        <v>0</v>
      </c>
      <c r="BB151" s="404"/>
      <c r="BC151" s="404"/>
      <c r="BD151" s="404"/>
      <c r="BE151" s="404">
        <v>0</v>
      </c>
      <c r="BF151" s="404">
        <v>0</v>
      </c>
      <c r="BG151" s="404">
        <f t="shared" ref="BG151" si="1648">BF151*H151</f>
        <v>0</v>
      </c>
      <c r="BH151" s="404"/>
      <c r="BI151" s="404"/>
      <c r="BJ151" s="404"/>
      <c r="BK151" s="404">
        <v>0</v>
      </c>
      <c r="BL151" s="404">
        <v>0</v>
      </c>
      <c r="BM151" s="404">
        <f t="shared" ref="BM151" si="1649">BL151*N151</f>
        <v>0</v>
      </c>
      <c r="BN151" s="404"/>
      <c r="BO151" s="404"/>
      <c r="BP151" s="404"/>
      <c r="BQ151" s="404">
        <v>0</v>
      </c>
      <c r="BR151" s="404">
        <v>0</v>
      </c>
      <c r="BS151" s="404">
        <f t="shared" si="1367"/>
        <v>0</v>
      </c>
      <c r="BT151" s="260">
        <v>25800</v>
      </c>
      <c r="BU151" s="260">
        <v>28896.000000000004</v>
      </c>
      <c r="BV151" s="256">
        <f>SUM(N151+O151+P151+Q151+R151+X151+AD151+AJ151+AP151+AV151+BB151+BH151)*BT151</f>
        <v>516000</v>
      </c>
      <c r="BW151" s="260">
        <f t="shared" ref="BW151" si="1650">BV151*1.12</f>
        <v>577920</v>
      </c>
      <c r="BX151" s="190" t="s">
        <v>48</v>
      </c>
      <c r="BY151" s="64">
        <v>2013</v>
      </c>
      <c r="BZ151" s="325" t="s">
        <v>1047</v>
      </c>
      <c r="CA151" s="529">
        <f t="shared" ref="CA151" si="1651">BW151*H151</f>
        <v>173376</v>
      </c>
      <c r="CB151" s="154"/>
      <c r="CC151" s="82"/>
      <c r="CD151" s="191"/>
      <c r="CE151" s="26">
        <f t="shared" ref="CE151" si="1652">BV151-CB151</f>
        <v>516000</v>
      </c>
      <c r="CF151" s="27">
        <f t="shared" ref="CF151" si="1653">BW151-CC151</f>
        <v>577920</v>
      </c>
      <c r="CG151" s="738">
        <f t="shared" ref="CG151" si="1654">CA151-CC151</f>
        <v>173376</v>
      </c>
      <c r="CH151" s="164" t="s">
        <v>2320</v>
      </c>
      <c r="CI151" s="165" t="s">
        <v>2321</v>
      </c>
      <c r="CJ151" s="192"/>
      <c r="CK151" s="175"/>
      <c r="CL151" s="175"/>
      <c r="CM151" s="175"/>
      <c r="CN151" s="175"/>
      <c r="CO151" s="175"/>
      <c r="CP151" s="175"/>
      <c r="CQ151" s="175"/>
      <c r="CR151" s="463"/>
      <c r="CS151" s="463"/>
      <c r="CT151" s="463"/>
      <c r="CU151" s="463"/>
      <c r="CV151" s="463"/>
      <c r="CW151" s="463"/>
      <c r="CX151" s="463"/>
      <c r="CY151" s="463"/>
      <c r="CZ151" s="463"/>
      <c r="DA151" s="463"/>
      <c r="DB151" s="463"/>
      <c r="DC151" s="463"/>
      <c r="DD151" s="464"/>
      <c r="DE151" s="464"/>
      <c r="DF151" s="464"/>
      <c r="DG151" s="464"/>
      <c r="DH151" s="464"/>
      <c r="DI151" s="464"/>
      <c r="DJ151" s="464"/>
      <c r="DK151" s="463"/>
      <c r="DL151" s="655"/>
      <c r="DM151" s="782"/>
      <c r="DN151" s="655"/>
      <c r="DO151" s="821"/>
      <c r="DP151" s="655"/>
      <c r="DQ151" s="1050"/>
      <c r="DR151" s="655"/>
      <c r="DS151" s="782"/>
      <c r="DT151" s="655"/>
      <c r="DU151" s="782"/>
      <c r="DV151" s="465"/>
      <c r="DW151" s="745"/>
      <c r="DX151" s="655"/>
      <c r="DY151" s="954"/>
      <c r="DZ151" s="655"/>
      <c r="EA151" s="782">
        <f t="shared" si="1428"/>
        <v>0</v>
      </c>
      <c r="EB151" s="465">
        <f t="shared" ref="EB151" si="1655">EA151/1.12</f>
        <v>0</v>
      </c>
      <c r="EC151" s="745"/>
      <c r="ED151" s="463"/>
      <c r="EE151" s="944"/>
      <c r="EF151" s="655"/>
      <c r="EG151" s="461">
        <f t="shared" si="1564"/>
        <v>129000</v>
      </c>
      <c r="EH151" s="257">
        <f t="shared" si="1565"/>
        <v>144480.00000000003</v>
      </c>
      <c r="EI151" s="460">
        <f t="shared" si="1566"/>
        <v>258000</v>
      </c>
      <c r="EJ151" s="538">
        <f t="shared" si="1567"/>
        <v>288960.00000000006</v>
      </c>
      <c r="EK151" s="677">
        <f t="shared" si="1568"/>
        <v>129000</v>
      </c>
      <c r="EL151" s="257">
        <f t="shared" si="1569"/>
        <v>144480.00000000003</v>
      </c>
      <c r="EM151" s="649">
        <f t="shared" si="1570"/>
        <v>0</v>
      </c>
      <c r="EN151" s="538">
        <f t="shared" si="1571"/>
        <v>0</v>
      </c>
      <c r="EO151" s="677">
        <f t="shared" si="1572"/>
        <v>0</v>
      </c>
      <c r="EP151" s="257">
        <f t="shared" si="1573"/>
        <v>0</v>
      </c>
      <c r="EQ151" s="649">
        <f t="shared" si="1574"/>
        <v>0</v>
      </c>
      <c r="ER151" s="538">
        <f t="shared" si="1575"/>
        <v>0</v>
      </c>
      <c r="ES151" s="677">
        <f t="shared" si="1576"/>
        <v>0</v>
      </c>
      <c r="ET151" s="538">
        <f t="shared" si="1577"/>
        <v>0</v>
      </c>
      <c r="EU151" s="462">
        <f t="shared" si="1578"/>
        <v>0</v>
      </c>
      <c r="EV151" s="263">
        <f t="shared" si="1579"/>
        <v>0</v>
      </c>
      <c r="EW151" s="462">
        <f t="shared" si="1580"/>
        <v>0</v>
      </c>
      <c r="EX151" s="263">
        <f t="shared" si="1581"/>
        <v>0</v>
      </c>
      <c r="EY151" s="472">
        <f t="shared" si="1582"/>
        <v>516000</v>
      </c>
      <c r="EZ151" s="263">
        <f t="shared" si="1583"/>
        <v>577920</v>
      </c>
      <c r="FA151" s="313">
        <v>42443</v>
      </c>
    </row>
    <row r="152" spans="1:158" s="183" customFormat="1" ht="18.75" hidden="1" customHeight="1" outlineLevel="1" x14ac:dyDescent="0.2">
      <c r="A152" s="188" t="s">
        <v>253</v>
      </c>
      <c r="B152" s="76" t="s">
        <v>21</v>
      </c>
      <c r="C152" s="77" t="s">
        <v>112</v>
      </c>
      <c r="D152" s="77" t="s">
        <v>87</v>
      </c>
      <c r="E152" s="76" t="s">
        <v>118</v>
      </c>
      <c r="F152" s="76"/>
      <c r="G152" s="76" t="s">
        <v>41</v>
      </c>
      <c r="H152" s="189">
        <v>0.3</v>
      </c>
      <c r="I152" s="76" t="s">
        <v>969</v>
      </c>
      <c r="J152" s="80" t="s">
        <v>45</v>
      </c>
      <c r="K152" s="81" t="s">
        <v>152</v>
      </c>
      <c r="L152" s="76" t="s">
        <v>46</v>
      </c>
      <c r="M152" s="10" t="s">
        <v>79</v>
      </c>
      <c r="N152" s="82"/>
      <c r="O152" s="82"/>
      <c r="P152" s="82"/>
      <c r="Q152" s="245"/>
      <c r="R152" s="260">
        <v>2</v>
      </c>
      <c r="S152" s="260">
        <v>42000</v>
      </c>
      <c r="T152" s="260">
        <v>47040.000000000007</v>
      </c>
      <c r="U152" s="260">
        <v>0</v>
      </c>
      <c r="V152" s="261">
        <v>0</v>
      </c>
      <c r="W152" s="261">
        <f t="shared" si="1430"/>
        <v>0</v>
      </c>
      <c r="X152" s="399">
        <v>10</v>
      </c>
      <c r="Y152" s="399">
        <v>42000</v>
      </c>
      <c r="Z152" s="399">
        <v>47040.000000000007</v>
      </c>
      <c r="AA152" s="399">
        <v>0</v>
      </c>
      <c r="AB152" s="399">
        <v>0</v>
      </c>
      <c r="AC152" s="399">
        <f t="shared" si="1431"/>
        <v>0</v>
      </c>
      <c r="AD152" s="260">
        <v>20</v>
      </c>
      <c r="AE152" s="260">
        <v>42000</v>
      </c>
      <c r="AF152" s="260">
        <v>47040.000000000007</v>
      </c>
      <c r="AG152" s="260">
        <v>0</v>
      </c>
      <c r="AH152" s="260">
        <v>0</v>
      </c>
      <c r="AI152" s="260">
        <f t="shared" si="1432"/>
        <v>0</v>
      </c>
      <c r="AJ152" s="260">
        <v>10</v>
      </c>
      <c r="AK152" s="260">
        <v>42000</v>
      </c>
      <c r="AL152" s="260">
        <v>47040.000000000007</v>
      </c>
      <c r="AM152" s="260">
        <v>0</v>
      </c>
      <c r="AN152" s="260">
        <v>0</v>
      </c>
      <c r="AO152" s="396">
        <f t="shared" si="980"/>
        <v>0</v>
      </c>
      <c r="AP152" s="260">
        <v>5</v>
      </c>
      <c r="AQ152" s="260">
        <v>42000</v>
      </c>
      <c r="AR152" s="260">
        <v>47040.000000000007</v>
      </c>
      <c r="AS152" s="260">
        <v>0</v>
      </c>
      <c r="AT152" s="260">
        <f t="shared" si="1516"/>
        <v>0</v>
      </c>
      <c r="AU152" s="260">
        <f t="shared" si="1417"/>
        <v>0</v>
      </c>
      <c r="AV152" s="404"/>
      <c r="AW152" s="404"/>
      <c r="AX152" s="404"/>
      <c r="AY152" s="404">
        <v>0</v>
      </c>
      <c r="AZ152" s="404">
        <v>0</v>
      </c>
      <c r="BA152" s="404">
        <f t="shared" si="1433"/>
        <v>0</v>
      </c>
      <c r="BB152" s="404"/>
      <c r="BC152" s="404"/>
      <c r="BD152" s="404"/>
      <c r="BE152" s="404">
        <v>0</v>
      </c>
      <c r="BF152" s="404">
        <v>0</v>
      </c>
      <c r="BG152" s="404">
        <f t="shared" si="1418"/>
        <v>0</v>
      </c>
      <c r="BH152" s="404"/>
      <c r="BI152" s="404"/>
      <c r="BJ152" s="404"/>
      <c r="BK152" s="404">
        <v>0</v>
      </c>
      <c r="BL152" s="404">
        <v>0</v>
      </c>
      <c r="BM152" s="404">
        <f t="shared" si="1366"/>
        <v>0</v>
      </c>
      <c r="BN152" s="404"/>
      <c r="BO152" s="404"/>
      <c r="BP152" s="404"/>
      <c r="BQ152" s="404">
        <v>0</v>
      </c>
      <c r="BR152" s="404">
        <v>0</v>
      </c>
      <c r="BS152" s="404">
        <f t="shared" si="1367"/>
        <v>0</v>
      </c>
      <c r="BT152" s="260">
        <v>42000</v>
      </c>
      <c r="BU152" s="260">
        <v>47040.000000000007</v>
      </c>
      <c r="BV152" s="260">
        <v>0</v>
      </c>
      <c r="BW152" s="1435">
        <v>0</v>
      </c>
      <c r="BX152" s="190" t="s">
        <v>48</v>
      </c>
      <c r="BY152" s="64">
        <v>2013</v>
      </c>
      <c r="BZ152" s="325"/>
      <c r="CA152" s="529">
        <f t="shared" si="1434"/>
        <v>0</v>
      </c>
      <c r="CB152" s="154">
        <v>1974000</v>
      </c>
      <c r="CC152" s="82">
        <v>2210880.0000000005</v>
      </c>
      <c r="CD152" s="191"/>
      <c r="CE152" s="26">
        <f t="shared" si="1419"/>
        <v>-1974000</v>
      </c>
      <c r="CF152" s="27">
        <f t="shared" si="1420"/>
        <v>-2210880.0000000005</v>
      </c>
      <c r="CG152" s="738">
        <f t="shared" si="1421"/>
        <v>-2210880.0000000005</v>
      </c>
      <c r="CH152" s="164"/>
      <c r="CI152" s="165"/>
      <c r="CJ152" s="192" t="s">
        <v>25</v>
      </c>
      <c r="CK152" s="175" t="s">
        <v>312</v>
      </c>
      <c r="CL152" s="175" t="s">
        <v>2282</v>
      </c>
      <c r="CM152" s="178" t="s">
        <v>2287</v>
      </c>
      <c r="CN152" s="175" t="s">
        <v>474</v>
      </c>
      <c r="CO152" s="175" t="s">
        <v>87</v>
      </c>
      <c r="CP152" s="175" t="s">
        <v>118</v>
      </c>
      <c r="CQ152" s="175" t="s">
        <v>79</v>
      </c>
      <c r="CR152" s="463">
        <v>2</v>
      </c>
      <c r="CS152" s="463">
        <v>5</v>
      </c>
      <c r="CT152" s="463">
        <v>20</v>
      </c>
      <c r="CU152" s="463">
        <v>0</v>
      </c>
      <c r="CV152" s="463">
        <v>0</v>
      </c>
      <c r="CW152" s="463"/>
      <c r="CX152" s="463"/>
      <c r="CY152" s="463"/>
      <c r="CZ152" s="463">
        <f t="shared" si="1562"/>
        <v>27</v>
      </c>
      <c r="DA152" s="463">
        <v>47040</v>
      </c>
      <c r="DB152" s="463">
        <f t="shared" si="1629"/>
        <v>94080</v>
      </c>
      <c r="DC152" s="463">
        <f>CS152*DA152</f>
        <v>235200</v>
      </c>
      <c r="DD152" s="464">
        <f t="shared" si="1510"/>
        <v>940800</v>
      </c>
      <c r="DE152" s="464">
        <f>CU152*DA152</f>
        <v>0</v>
      </c>
      <c r="DF152" s="464">
        <f>CV152*DA152</f>
        <v>0</v>
      </c>
      <c r="DG152" s="464"/>
      <c r="DH152" s="464"/>
      <c r="DI152" s="464"/>
      <c r="DJ152" s="464"/>
      <c r="DK152" s="463">
        <f>CZ152*DA152</f>
        <v>1270080</v>
      </c>
      <c r="DL152" s="655"/>
      <c r="DM152" s="782">
        <f>DB152</f>
        <v>94080</v>
      </c>
      <c r="DN152" s="655">
        <f t="shared" si="1630"/>
        <v>83999.999999999985</v>
      </c>
      <c r="DO152" s="820">
        <f>DC152</f>
        <v>235200</v>
      </c>
      <c r="DP152" s="655">
        <f t="shared" ref="DP152" si="1656">DO152/1.12</f>
        <v>209999.99999999997</v>
      </c>
      <c r="DQ152" s="1050">
        <f t="shared" si="1513"/>
        <v>940800</v>
      </c>
      <c r="DR152" s="655">
        <f t="shared" si="1514"/>
        <v>839999.99999999988</v>
      </c>
      <c r="DS152" s="782">
        <f>DE152</f>
        <v>0</v>
      </c>
      <c r="DT152" s="655">
        <f>DE152/1.12</f>
        <v>0</v>
      </c>
      <c r="DU152" s="782">
        <f>DF152</f>
        <v>0</v>
      </c>
      <c r="DV152" s="465">
        <f>DU152/1.12</f>
        <v>0</v>
      </c>
      <c r="DW152" s="745"/>
      <c r="DX152" s="655"/>
      <c r="DY152" s="954"/>
      <c r="DZ152" s="655"/>
      <c r="EA152" s="782">
        <f t="shared" si="1428"/>
        <v>0</v>
      </c>
      <c r="EB152" s="465">
        <f t="shared" si="1327"/>
        <v>0</v>
      </c>
      <c r="EC152" s="745"/>
      <c r="ED152" s="463"/>
      <c r="EE152" s="944">
        <f>DK152</f>
        <v>1270080</v>
      </c>
      <c r="EF152" s="655">
        <f t="shared" si="1632"/>
        <v>1134000</v>
      </c>
      <c r="EG152" s="461">
        <f t="shared" si="1564"/>
        <v>-83999.999999999985</v>
      </c>
      <c r="EH152" s="257">
        <f t="shared" si="1565"/>
        <v>-94080</v>
      </c>
      <c r="EI152" s="460">
        <f t="shared" si="1566"/>
        <v>-209999.99999999997</v>
      </c>
      <c r="EJ152" s="538">
        <f t="shared" si="1567"/>
        <v>-235200</v>
      </c>
      <c r="EK152" s="677">
        <f t="shared" si="1568"/>
        <v>-839999.99999999988</v>
      </c>
      <c r="EL152" s="257">
        <f t="shared" si="1569"/>
        <v>-940800</v>
      </c>
      <c r="EM152" s="649">
        <f t="shared" si="1570"/>
        <v>0</v>
      </c>
      <c r="EN152" s="538">
        <f t="shared" si="1571"/>
        <v>0</v>
      </c>
      <c r="EO152" s="677">
        <f t="shared" si="1572"/>
        <v>0</v>
      </c>
      <c r="EP152" s="257">
        <f t="shared" si="1573"/>
        <v>0</v>
      </c>
      <c r="EQ152" s="649">
        <f t="shared" si="1574"/>
        <v>0</v>
      </c>
      <c r="ER152" s="538">
        <f t="shared" si="1575"/>
        <v>0</v>
      </c>
      <c r="ES152" s="677">
        <f t="shared" si="1576"/>
        <v>0</v>
      </c>
      <c r="ET152" s="538">
        <f t="shared" si="1577"/>
        <v>0</v>
      </c>
      <c r="EU152" s="462">
        <f t="shared" si="1578"/>
        <v>0</v>
      </c>
      <c r="EV152" s="263">
        <f t="shared" si="1579"/>
        <v>0</v>
      </c>
      <c r="EW152" s="462">
        <f t="shared" si="1580"/>
        <v>0</v>
      </c>
      <c r="EX152" s="263">
        <f t="shared" si="1581"/>
        <v>0</v>
      </c>
      <c r="EY152" s="472">
        <f t="shared" si="1582"/>
        <v>-1134000</v>
      </c>
      <c r="EZ152" s="263">
        <f t="shared" si="1583"/>
        <v>-1270080</v>
      </c>
      <c r="FA152" s="313"/>
    </row>
    <row r="153" spans="1:158" s="183" customFormat="1" ht="18" hidden="1" customHeight="1" outlineLevel="1" x14ac:dyDescent="0.2">
      <c r="A153" s="188" t="s">
        <v>699</v>
      </c>
      <c r="B153" s="76" t="s">
        <v>21</v>
      </c>
      <c r="C153" s="77" t="s">
        <v>112</v>
      </c>
      <c r="D153" s="77" t="s">
        <v>667</v>
      </c>
      <c r="E153" s="76" t="s">
        <v>693</v>
      </c>
      <c r="F153" s="76" t="s">
        <v>118</v>
      </c>
      <c r="G153" s="76" t="s">
        <v>41</v>
      </c>
      <c r="H153" s="189">
        <v>0.3</v>
      </c>
      <c r="I153" s="76" t="s">
        <v>969</v>
      </c>
      <c r="J153" s="80" t="s">
        <v>496</v>
      </c>
      <c r="K153" s="81" t="s">
        <v>152</v>
      </c>
      <c r="L153" s="76" t="s">
        <v>46</v>
      </c>
      <c r="M153" s="10" t="s">
        <v>79</v>
      </c>
      <c r="N153" s="82"/>
      <c r="O153" s="82"/>
      <c r="P153" s="82"/>
      <c r="Q153" s="245"/>
      <c r="R153" s="260">
        <v>2</v>
      </c>
      <c r="S153" s="260">
        <v>42000</v>
      </c>
      <c r="T153" s="260">
        <v>47040.000000000007</v>
      </c>
      <c r="U153" s="260">
        <v>0</v>
      </c>
      <c r="V153" s="261">
        <v>0</v>
      </c>
      <c r="W153" s="261">
        <f t="shared" si="1430"/>
        <v>0</v>
      </c>
      <c r="X153" s="399">
        <v>10</v>
      </c>
      <c r="Y153" s="399">
        <v>42000</v>
      </c>
      <c r="Z153" s="399">
        <v>47040.000000000007</v>
      </c>
      <c r="AA153" s="399">
        <v>0</v>
      </c>
      <c r="AB153" s="399">
        <v>0</v>
      </c>
      <c r="AC153" s="399">
        <f t="shared" si="1431"/>
        <v>0</v>
      </c>
      <c r="AD153" s="260">
        <v>20</v>
      </c>
      <c r="AE153" s="260">
        <v>42000</v>
      </c>
      <c r="AF153" s="260">
        <v>47040.000000000007</v>
      </c>
      <c r="AG153" s="260">
        <v>0</v>
      </c>
      <c r="AH153" s="260">
        <v>0</v>
      </c>
      <c r="AI153" s="260">
        <f t="shared" si="1432"/>
        <v>0</v>
      </c>
      <c r="AJ153" s="260">
        <v>10</v>
      </c>
      <c r="AK153" s="260">
        <v>42000</v>
      </c>
      <c r="AL153" s="260">
        <v>47040.000000000007</v>
      </c>
      <c r="AM153" s="260">
        <v>0</v>
      </c>
      <c r="AN153" s="260">
        <v>0</v>
      </c>
      <c r="AO153" s="396">
        <f t="shared" si="980"/>
        <v>0</v>
      </c>
      <c r="AP153" s="260">
        <v>5</v>
      </c>
      <c r="AQ153" s="260">
        <v>42000</v>
      </c>
      <c r="AR153" s="260">
        <v>47040.000000000007</v>
      </c>
      <c r="AS153" s="260">
        <v>0</v>
      </c>
      <c r="AT153" s="260">
        <f t="shared" si="1516"/>
        <v>0</v>
      </c>
      <c r="AU153" s="260">
        <f t="shared" si="1417"/>
        <v>0</v>
      </c>
      <c r="AV153" s="404"/>
      <c r="AW153" s="404"/>
      <c r="AX153" s="404"/>
      <c r="AY153" s="404">
        <v>0</v>
      </c>
      <c r="AZ153" s="404">
        <v>0</v>
      </c>
      <c r="BA153" s="404">
        <f t="shared" si="1433"/>
        <v>0</v>
      </c>
      <c r="BB153" s="404"/>
      <c r="BC153" s="404"/>
      <c r="BD153" s="404"/>
      <c r="BE153" s="404">
        <v>0</v>
      </c>
      <c r="BF153" s="404">
        <v>0</v>
      </c>
      <c r="BG153" s="404">
        <f t="shared" si="1418"/>
        <v>0</v>
      </c>
      <c r="BH153" s="404"/>
      <c r="BI153" s="404"/>
      <c r="BJ153" s="404"/>
      <c r="BK153" s="404">
        <v>0</v>
      </c>
      <c r="BL153" s="404">
        <v>0</v>
      </c>
      <c r="BM153" s="404">
        <f t="shared" si="1366"/>
        <v>0</v>
      </c>
      <c r="BN153" s="404"/>
      <c r="BO153" s="404"/>
      <c r="BP153" s="404"/>
      <c r="BQ153" s="404">
        <v>0</v>
      </c>
      <c r="BR153" s="404">
        <v>0</v>
      </c>
      <c r="BS153" s="404">
        <f t="shared" si="1367"/>
        <v>0</v>
      </c>
      <c r="BT153" s="260">
        <v>42000</v>
      </c>
      <c r="BU153" s="260">
        <v>47040.000000000007</v>
      </c>
      <c r="BV153" s="256">
        <v>0</v>
      </c>
      <c r="BW153" s="1435">
        <f t="shared" ref="BW153" si="1657">BV153*1.12</f>
        <v>0</v>
      </c>
      <c r="BX153" s="190" t="s">
        <v>48</v>
      </c>
      <c r="BY153" s="64">
        <v>2013</v>
      </c>
      <c r="BZ153" s="325" t="s">
        <v>1103</v>
      </c>
      <c r="CA153" s="529">
        <f t="shared" si="1434"/>
        <v>0</v>
      </c>
      <c r="CB153" s="154"/>
      <c r="CC153" s="82"/>
      <c r="CD153" s="191"/>
      <c r="CE153" s="26">
        <f t="shared" si="1419"/>
        <v>0</v>
      </c>
      <c r="CF153" s="27">
        <f t="shared" si="1420"/>
        <v>0</v>
      </c>
      <c r="CG153" s="738">
        <f t="shared" si="1421"/>
        <v>0</v>
      </c>
      <c r="CH153" s="164" t="s">
        <v>805</v>
      </c>
      <c r="CI153" s="165"/>
      <c r="CJ153" s="192"/>
      <c r="CK153" s="175"/>
      <c r="CL153" s="175"/>
      <c r="CM153" s="175"/>
      <c r="CN153" s="175"/>
      <c r="CO153" s="175"/>
      <c r="CP153" s="175"/>
      <c r="CQ153" s="175"/>
      <c r="CR153" s="463"/>
      <c r="CS153" s="463"/>
      <c r="CT153" s="463"/>
      <c r="CU153" s="463"/>
      <c r="CV153" s="463"/>
      <c r="CW153" s="463"/>
      <c r="CX153" s="463"/>
      <c r="CY153" s="463"/>
      <c r="CZ153" s="463"/>
      <c r="DA153" s="463"/>
      <c r="DB153" s="463"/>
      <c r="DC153" s="463"/>
      <c r="DD153" s="464"/>
      <c r="DE153" s="464"/>
      <c r="DF153" s="464"/>
      <c r="DG153" s="464"/>
      <c r="DH153" s="464"/>
      <c r="DI153" s="464"/>
      <c r="DJ153" s="464"/>
      <c r="DK153" s="463"/>
      <c r="DL153" s="655"/>
      <c r="DM153" s="782"/>
      <c r="DN153" s="655"/>
      <c r="DO153" s="821"/>
      <c r="DP153" s="655"/>
      <c r="DQ153" s="1050"/>
      <c r="DR153" s="655"/>
      <c r="DS153" s="782"/>
      <c r="DT153" s="655"/>
      <c r="DU153" s="782"/>
      <c r="DV153" s="465"/>
      <c r="DW153" s="745"/>
      <c r="DX153" s="655"/>
      <c r="DY153" s="954"/>
      <c r="DZ153" s="655"/>
      <c r="EA153" s="782">
        <f t="shared" si="1428"/>
        <v>0</v>
      </c>
      <c r="EB153" s="465">
        <f t="shared" si="1327"/>
        <v>0</v>
      </c>
      <c r="EC153" s="745"/>
      <c r="ED153" s="463"/>
      <c r="EE153" s="944"/>
      <c r="EF153" s="655"/>
      <c r="EG153" s="461">
        <f t="shared" si="1564"/>
        <v>0</v>
      </c>
      <c r="EH153" s="257">
        <f t="shared" si="1565"/>
        <v>0</v>
      </c>
      <c r="EI153" s="460">
        <f t="shared" si="1566"/>
        <v>0</v>
      </c>
      <c r="EJ153" s="538">
        <f t="shared" si="1567"/>
        <v>0</v>
      </c>
      <c r="EK153" s="677">
        <f t="shared" si="1568"/>
        <v>0</v>
      </c>
      <c r="EL153" s="257">
        <f t="shared" si="1569"/>
        <v>0</v>
      </c>
      <c r="EM153" s="649">
        <f t="shared" si="1570"/>
        <v>0</v>
      </c>
      <c r="EN153" s="538">
        <f t="shared" si="1571"/>
        <v>0</v>
      </c>
      <c r="EO153" s="677">
        <f t="shared" si="1572"/>
        <v>0</v>
      </c>
      <c r="EP153" s="257">
        <f t="shared" si="1573"/>
        <v>0</v>
      </c>
      <c r="EQ153" s="649">
        <f t="shared" si="1574"/>
        <v>0</v>
      </c>
      <c r="ER153" s="538">
        <f t="shared" si="1575"/>
        <v>0</v>
      </c>
      <c r="ES153" s="677">
        <f t="shared" si="1576"/>
        <v>0</v>
      </c>
      <c r="ET153" s="538">
        <f t="shared" si="1577"/>
        <v>0</v>
      </c>
      <c r="EU153" s="462">
        <f t="shared" si="1578"/>
        <v>0</v>
      </c>
      <c r="EV153" s="263">
        <f t="shared" si="1579"/>
        <v>0</v>
      </c>
      <c r="EW153" s="462">
        <f t="shared" si="1580"/>
        <v>0</v>
      </c>
      <c r="EX153" s="263">
        <f t="shared" si="1581"/>
        <v>0</v>
      </c>
      <c r="EY153" s="472">
        <f t="shared" si="1582"/>
        <v>0</v>
      </c>
      <c r="EZ153" s="263">
        <f t="shared" si="1583"/>
        <v>0</v>
      </c>
      <c r="FA153" s="313"/>
    </row>
    <row r="154" spans="1:158" s="183" customFormat="1" ht="18" hidden="1" customHeight="1" outlineLevel="1" x14ac:dyDescent="0.2">
      <c r="A154" s="188" t="s">
        <v>2310</v>
      </c>
      <c r="B154" s="76" t="s">
        <v>21</v>
      </c>
      <c r="C154" s="77" t="s">
        <v>112</v>
      </c>
      <c r="D154" s="77" t="s">
        <v>667</v>
      </c>
      <c r="E154" s="76" t="s">
        <v>693</v>
      </c>
      <c r="F154" s="76" t="s">
        <v>118</v>
      </c>
      <c r="G154" s="76" t="s">
        <v>41</v>
      </c>
      <c r="H154" s="189">
        <v>0.3</v>
      </c>
      <c r="I154" s="76" t="s">
        <v>969</v>
      </c>
      <c r="J154" s="80" t="s">
        <v>496</v>
      </c>
      <c r="K154" s="81" t="s">
        <v>152</v>
      </c>
      <c r="L154" s="76" t="s">
        <v>46</v>
      </c>
      <c r="M154" s="10" t="s">
        <v>79</v>
      </c>
      <c r="N154" s="82"/>
      <c r="O154" s="82"/>
      <c r="P154" s="82"/>
      <c r="Q154" s="245"/>
      <c r="R154" s="260">
        <v>2</v>
      </c>
      <c r="S154" s="260">
        <v>42000</v>
      </c>
      <c r="T154" s="260">
        <v>47040.000000000007</v>
      </c>
      <c r="U154" s="260">
        <f t="shared" ref="U154" si="1658">R154*S154</f>
        <v>84000</v>
      </c>
      <c r="V154" s="261">
        <f t="shared" ref="V154" si="1659">R154*T154</f>
        <v>94080.000000000015</v>
      </c>
      <c r="W154" s="261">
        <f t="shared" ref="W154" si="1660">V154*H154</f>
        <v>28224.000000000004</v>
      </c>
      <c r="X154" s="399">
        <v>10</v>
      </c>
      <c r="Y154" s="399">
        <v>42000</v>
      </c>
      <c r="Z154" s="399">
        <v>47040.000000000007</v>
      </c>
      <c r="AA154" s="399">
        <f t="shared" ref="AA154" si="1661">X154*Y154</f>
        <v>420000</v>
      </c>
      <c r="AB154" s="399">
        <f t="shared" ref="AB154" si="1662">X154*Z154</f>
        <v>470400.00000000006</v>
      </c>
      <c r="AC154" s="399">
        <f t="shared" ref="AC154" si="1663">AB154*H154</f>
        <v>141120</v>
      </c>
      <c r="AD154" s="260">
        <v>20</v>
      </c>
      <c r="AE154" s="260">
        <v>42000</v>
      </c>
      <c r="AF154" s="260">
        <v>47040.000000000007</v>
      </c>
      <c r="AG154" s="260">
        <f>AD154*AE154</f>
        <v>840000</v>
      </c>
      <c r="AH154" s="260">
        <f>AD154*AF154</f>
        <v>940800.00000000012</v>
      </c>
      <c r="AI154" s="260">
        <f t="shared" ref="AI154" si="1664">AH154*H154</f>
        <v>282240</v>
      </c>
      <c r="AJ154" s="260">
        <v>0</v>
      </c>
      <c r="AK154" s="260">
        <v>42000</v>
      </c>
      <c r="AL154" s="260">
        <v>47040.000000000007</v>
      </c>
      <c r="AM154" s="260">
        <f t="shared" ref="AM154" si="1665">AJ154*AK154</f>
        <v>0</v>
      </c>
      <c r="AN154" s="260">
        <f t="shared" ref="AN154" si="1666">AJ154*AL154</f>
        <v>0</v>
      </c>
      <c r="AO154" s="396">
        <f t="shared" ref="AO154" si="1667">AN154*H154</f>
        <v>0</v>
      </c>
      <c r="AP154" s="260">
        <v>0</v>
      </c>
      <c r="AQ154" s="260">
        <v>42000</v>
      </c>
      <c r="AR154" s="260">
        <v>47040.000000000007</v>
      </c>
      <c r="AS154" s="260">
        <f t="shared" ref="AS154" si="1668">AP154*AQ154</f>
        <v>0</v>
      </c>
      <c r="AT154" s="260">
        <f t="shared" ref="AT154" si="1669">AS154*1.12</f>
        <v>0</v>
      </c>
      <c r="AU154" s="260">
        <f t="shared" ref="AU154" si="1670">AT154*H154</f>
        <v>0</v>
      </c>
      <c r="AV154" s="404"/>
      <c r="AW154" s="404"/>
      <c r="AX154" s="404"/>
      <c r="AY154" s="404">
        <v>0</v>
      </c>
      <c r="AZ154" s="404">
        <v>0</v>
      </c>
      <c r="BA154" s="404">
        <f t="shared" ref="BA154" si="1671">AZ154*H154</f>
        <v>0</v>
      </c>
      <c r="BB154" s="404"/>
      <c r="BC154" s="404"/>
      <c r="BD154" s="404"/>
      <c r="BE154" s="404">
        <v>0</v>
      </c>
      <c r="BF154" s="404">
        <v>0</v>
      </c>
      <c r="BG154" s="404">
        <f t="shared" ref="BG154" si="1672">BF154*H154</f>
        <v>0</v>
      </c>
      <c r="BH154" s="404"/>
      <c r="BI154" s="404"/>
      <c r="BJ154" s="404"/>
      <c r="BK154" s="404">
        <v>0</v>
      </c>
      <c r="BL154" s="404">
        <v>0</v>
      </c>
      <c r="BM154" s="404">
        <f t="shared" ref="BM154" si="1673">BL154*N154</f>
        <v>0</v>
      </c>
      <c r="BN154" s="404"/>
      <c r="BO154" s="404"/>
      <c r="BP154" s="404"/>
      <c r="BQ154" s="404">
        <v>0</v>
      </c>
      <c r="BR154" s="404">
        <v>0</v>
      </c>
      <c r="BS154" s="404">
        <f t="shared" si="1367"/>
        <v>0</v>
      </c>
      <c r="BT154" s="260">
        <v>42000</v>
      </c>
      <c r="BU154" s="260">
        <v>47040.000000000007</v>
      </c>
      <c r="BV154" s="256">
        <f>SUM(N154+O154+P154+Q154+R154+X154+AD154+AJ154+AP154+AV154+BB154+BH154)*BT154</f>
        <v>1344000</v>
      </c>
      <c r="BW154" s="260">
        <f t="shared" ref="BW154" si="1674">BV154*1.12</f>
        <v>1505280.0000000002</v>
      </c>
      <c r="BX154" s="190" t="s">
        <v>48</v>
      </c>
      <c r="BY154" s="64">
        <v>2013</v>
      </c>
      <c r="BZ154" s="325" t="s">
        <v>1047</v>
      </c>
      <c r="CA154" s="529">
        <f t="shared" ref="CA154" si="1675">BW154*H154</f>
        <v>451584.00000000006</v>
      </c>
      <c r="CB154" s="154"/>
      <c r="CC154" s="82"/>
      <c r="CD154" s="191"/>
      <c r="CE154" s="26">
        <f t="shared" ref="CE154" si="1676">BV154-CB154</f>
        <v>1344000</v>
      </c>
      <c r="CF154" s="27">
        <f t="shared" ref="CF154" si="1677">BW154-CC154</f>
        <v>1505280.0000000002</v>
      </c>
      <c r="CG154" s="738">
        <f t="shared" ref="CG154" si="1678">CA154-CC154</f>
        <v>451584.00000000006</v>
      </c>
      <c r="CH154" s="164" t="s">
        <v>2320</v>
      </c>
      <c r="CI154" s="165" t="s">
        <v>2321</v>
      </c>
      <c r="CJ154" s="192"/>
      <c r="CK154" s="175"/>
      <c r="CL154" s="175"/>
      <c r="CM154" s="175"/>
      <c r="CN154" s="175"/>
      <c r="CO154" s="175"/>
      <c r="CP154" s="175"/>
      <c r="CQ154" s="175"/>
      <c r="CR154" s="463"/>
      <c r="CS154" s="463"/>
      <c r="CT154" s="463"/>
      <c r="CU154" s="463"/>
      <c r="CV154" s="463"/>
      <c r="CW154" s="463"/>
      <c r="CX154" s="463"/>
      <c r="CY154" s="463"/>
      <c r="CZ154" s="463"/>
      <c r="DA154" s="463"/>
      <c r="DB154" s="463"/>
      <c r="DC154" s="463"/>
      <c r="DD154" s="464"/>
      <c r="DE154" s="464"/>
      <c r="DF154" s="464"/>
      <c r="DG154" s="464"/>
      <c r="DH154" s="464"/>
      <c r="DI154" s="464"/>
      <c r="DJ154" s="464"/>
      <c r="DK154" s="463"/>
      <c r="DL154" s="655"/>
      <c r="DM154" s="782"/>
      <c r="DN154" s="655"/>
      <c r="DO154" s="821"/>
      <c r="DP154" s="655"/>
      <c r="DQ154" s="1050"/>
      <c r="DR154" s="655"/>
      <c r="DS154" s="782"/>
      <c r="DT154" s="655"/>
      <c r="DU154" s="782"/>
      <c r="DV154" s="465"/>
      <c r="DW154" s="745"/>
      <c r="DX154" s="655"/>
      <c r="DY154" s="954"/>
      <c r="DZ154" s="655"/>
      <c r="EA154" s="782">
        <f t="shared" si="1428"/>
        <v>0</v>
      </c>
      <c r="EB154" s="465">
        <f t="shared" ref="EB154" si="1679">EA154/1.12</f>
        <v>0</v>
      </c>
      <c r="EC154" s="745"/>
      <c r="ED154" s="463"/>
      <c r="EE154" s="944"/>
      <c r="EF154" s="655"/>
      <c r="EG154" s="461">
        <f t="shared" si="1564"/>
        <v>84000</v>
      </c>
      <c r="EH154" s="257">
        <f t="shared" si="1565"/>
        <v>94080.000000000015</v>
      </c>
      <c r="EI154" s="460">
        <f t="shared" si="1566"/>
        <v>420000</v>
      </c>
      <c r="EJ154" s="538">
        <f t="shared" si="1567"/>
        <v>470400.00000000006</v>
      </c>
      <c r="EK154" s="677">
        <f t="shared" si="1568"/>
        <v>840000</v>
      </c>
      <c r="EL154" s="257">
        <f t="shared" si="1569"/>
        <v>940800.00000000012</v>
      </c>
      <c r="EM154" s="649">
        <f t="shared" si="1570"/>
        <v>0</v>
      </c>
      <c r="EN154" s="538">
        <f t="shared" si="1571"/>
        <v>0</v>
      </c>
      <c r="EO154" s="677">
        <f t="shared" si="1572"/>
        <v>0</v>
      </c>
      <c r="EP154" s="257">
        <f t="shared" si="1573"/>
        <v>0</v>
      </c>
      <c r="EQ154" s="649">
        <f t="shared" si="1574"/>
        <v>0</v>
      </c>
      <c r="ER154" s="538">
        <f t="shared" si="1575"/>
        <v>0</v>
      </c>
      <c r="ES154" s="677">
        <f t="shared" si="1576"/>
        <v>0</v>
      </c>
      <c r="ET154" s="538">
        <f t="shared" si="1577"/>
        <v>0</v>
      </c>
      <c r="EU154" s="462">
        <f t="shared" si="1578"/>
        <v>0</v>
      </c>
      <c r="EV154" s="263">
        <f t="shared" si="1579"/>
        <v>0</v>
      </c>
      <c r="EW154" s="462">
        <f t="shared" si="1580"/>
        <v>0</v>
      </c>
      <c r="EX154" s="263">
        <f t="shared" si="1581"/>
        <v>0</v>
      </c>
      <c r="EY154" s="472">
        <f t="shared" si="1582"/>
        <v>1344000</v>
      </c>
      <c r="EZ154" s="263">
        <f t="shared" si="1583"/>
        <v>1505280.0000000002</v>
      </c>
      <c r="FA154" s="313">
        <v>42443</v>
      </c>
    </row>
    <row r="155" spans="1:158" s="183" customFormat="1" ht="18" hidden="1" customHeight="1" outlineLevel="1" x14ac:dyDescent="0.2">
      <c r="A155" s="188" t="s">
        <v>254</v>
      </c>
      <c r="B155" s="76" t="s">
        <v>21</v>
      </c>
      <c r="C155" s="77" t="s">
        <v>119</v>
      </c>
      <c r="D155" s="77" t="s">
        <v>87</v>
      </c>
      <c r="E155" s="76" t="s">
        <v>120</v>
      </c>
      <c r="F155" s="76"/>
      <c r="G155" s="76" t="s">
        <v>41</v>
      </c>
      <c r="H155" s="189">
        <v>0.3</v>
      </c>
      <c r="I155" s="76" t="s">
        <v>969</v>
      </c>
      <c r="J155" s="80" t="s">
        <v>45</v>
      </c>
      <c r="K155" s="81" t="s">
        <v>152</v>
      </c>
      <c r="L155" s="76" t="s">
        <v>46</v>
      </c>
      <c r="M155" s="10" t="s">
        <v>79</v>
      </c>
      <c r="N155" s="82"/>
      <c r="O155" s="82"/>
      <c r="P155" s="82"/>
      <c r="Q155" s="245"/>
      <c r="R155" s="260">
        <v>5</v>
      </c>
      <c r="S155" s="260">
        <v>53343.749999999993</v>
      </c>
      <c r="T155" s="260">
        <v>59745</v>
      </c>
      <c r="U155" s="260">
        <v>0</v>
      </c>
      <c r="V155" s="261">
        <v>0</v>
      </c>
      <c r="W155" s="261">
        <f t="shared" si="1430"/>
        <v>0</v>
      </c>
      <c r="X155" s="399">
        <v>2</v>
      </c>
      <c r="Y155" s="399">
        <v>53343.749999999993</v>
      </c>
      <c r="Z155" s="399">
        <v>59745</v>
      </c>
      <c r="AA155" s="399">
        <v>0</v>
      </c>
      <c r="AB155" s="399">
        <v>0</v>
      </c>
      <c r="AC155" s="399">
        <f t="shared" si="1431"/>
        <v>0</v>
      </c>
      <c r="AD155" s="260">
        <v>5</v>
      </c>
      <c r="AE155" s="260">
        <v>53343.749999999993</v>
      </c>
      <c r="AF155" s="260">
        <v>59745</v>
      </c>
      <c r="AG155" s="260">
        <v>0</v>
      </c>
      <c r="AH155" s="260">
        <v>0</v>
      </c>
      <c r="AI155" s="260">
        <f t="shared" si="1432"/>
        <v>0</v>
      </c>
      <c r="AJ155" s="260"/>
      <c r="AK155" s="260">
        <v>53343.749999999993</v>
      </c>
      <c r="AL155" s="260">
        <v>59745</v>
      </c>
      <c r="AM155" s="260">
        <v>0</v>
      </c>
      <c r="AN155" s="260">
        <v>0</v>
      </c>
      <c r="AO155" s="396">
        <f t="shared" si="980"/>
        <v>0</v>
      </c>
      <c r="AP155" s="260">
        <v>5</v>
      </c>
      <c r="AQ155" s="260">
        <v>53343.749999999993</v>
      </c>
      <c r="AR155" s="260">
        <v>59745</v>
      </c>
      <c r="AS155" s="260">
        <v>0</v>
      </c>
      <c r="AT155" s="260">
        <f t="shared" si="1516"/>
        <v>0</v>
      </c>
      <c r="AU155" s="260">
        <f t="shared" si="1417"/>
        <v>0</v>
      </c>
      <c r="AV155" s="404"/>
      <c r="AW155" s="404"/>
      <c r="AX155" s="404"/>
      <c r="AY155" s="404">
        <v>0</v>
      </c>
      <c r="AZ155" s="404">
        <v>0</v>
      </c>
      <c r="BA155" s="404">
        <f t="shared" si="1433"/>
        <v>0</v>
      </c>
      <c r="BB155" s="404"/>
      <c r="BC155" s="404"/>
      <c r="BD155" s="404"/>
      <c r="BE155" s="404">
        <v>0</v>
      </c>
      <c r="BF155" s="404">
        <v>0</v>
      </c>
      <c r="BG155" s="404">
        <f t="shared" si="1418"/>
        <v>0</v>
      </c>
      <c r="BH155" s="404"/>
      <c r="BI155" s="404"/>
      <c r="BJ155" s="404"/>
      <c r="BK155" s="404">
        <v>0</v>
      </c>
      <c r="BL155" s="404">
        <v>0</v>
      </c>
      <c r="BM155" s="404">
        <f t="shared" si="1366"/>
        <v>0</v>
      </c>
      <c r="BN155" s="404"/>
      <c r="BO155" s="404"/>
      <c r="BP155" s="404"/>
      <c r="BQ155" s="404">
        <v>0</v>
      </c>
      <c r="BR155" s="404">
        <v>0</v>
      </c>
      <c r="BS155" s="404">
        <f t="shared" si="1367"/>
        <v>0</v>
      </c>
      <c r="BT155" s="260">
        <v>53343.749999999993</v>
      </c>
      <c r="BU155" s="260">
        <v>59745</v>
      </c>
      <c r="BV155" s="260">
        <v>0</v>
      </c>
      <c r="BW155" s="1435">
        <v>0</v>
      </c>
      <c r="BX155" s="190" t="s">
        <v>48</v>
      </c>
      <c r="BY155" s="64">
        <v>2013</v>
      </c>
      <c r="BZ155" s="325" t="s">
        <v>1103</v>
      </c>
      <c r="CA155" s="529">
        <f t="shared" si="1434"/>
        <v>0</v>
      </c>
      <c r="CB155" s="154">
        <v>906843.74999999988</v>
      </c>
      <c r="CC155" s="82">
        <v>1015665</v>
      </c>
      <c r="CD155" s="191"/>
      <c r="CE155" s="26">
        <f t="shared" si="1419"/>
        <v>-906843.74999999988</v>
      </c>
      <c r="CF155" s="27">
        <f t="shared" si="1420"/>
        <v>-1015665</v>
      </c>
      <c r="CG155" s="738">
        <f t="shared" si="1421"/>
        <v>-1015665</v>
      </c>
      <c r="CH155" s="164"/>
      <c r="CI155" s="165"/>
      <c r="CJ155" s="192" t="s">
        <v>41</v>
      </c>
      <c r="CK155" s="175" t="s">
        <v>373</v>
      </c>
      <c r="CL155" s="175" t="s">
        <v>2690</v>
      </c>
      <c r="CM155" s="178" t="s">
        <v>2702</v>
      </c>
      <c r="CN155" s="175" t="s">
        <v>374</v>
      </c>
      <c r="CO155" s="175" t="s">
        <v>87</v>
      </c>
      <c r="CP155" s="175" t="s">
        <v>120</v>
      </c>
      <c r="CQ155" s="175" t="s">
        <v>79</v>
      </c>
      <c r="CR155" s="463">
        <v>3</v>
      </c>
      <c r="CS155" s="463">
        <v>2</v>
      </c>
      <c r="CT155" s="463">
        <v>4</v>
      </c>
      <c r="CU155" s="463"/>
      <c r="CV155" s="463">
        <v>0</v>
      </c>
      <c r="CW155" s="463"/>
      <c r="CX155" s="463"/>
      <c r="CY155" s="463"/>
      <c r="CZ155" s="463">
        <f t="shared" si="1562"/>
        <v>9</v>
      </c>
      <c r="DA155" s="463">
        <v>53760</v>
      </c>
      <c r="DB155" s="463">
        <f>CR155*DA155</f>
        <v>161280</v>
      </c>
      <c r="DC155" s="464">
        <f>CS155*DA155</f>
        <v>107520</v>
      </c>
      <c r="DD155" s="464">
        <f t="shared" si="1510"/>
        <v>215040</v>
      </c>
      <c r="DE155" s="464"/>
      <c r="DF155" s="464">
        <f>CV155*DA155</f>
        <v>0</v>
      </c>
      <c r="DG155" s="464"/>
      <c r="DH155" s="464"/>
      <c r="DI155" s="464"/>
      <c r="DJ155" s="464"/>
      <c r="DK155" s="463">
        <f>CZ155*DA155</f>
        <v>483840</v>
      </c>
      <c r="DL155" s="655"/>
      <c r="DM155" s="782">
        <f>DB155</f>
        <v>161280</v>
      </c>
      <c r="DN155" s="655">
        <f t="shared" ref="DN155:DN184" si="1680">DM155/1.12</f>
        <v>144000</v>
      </c>
      <c r="DO155" s="820">
        <f>DC155</f>
        <v>107520</v>
      </c>
      <c r="DP155" s="655">
        <f t="shared" ref="DP155:DP156" si="1681">DO155/1.12</f>
        <v>95999.999999999985</v>
      </c>
      <c r="DQ155" s="1050">
        <f t="shared" si="1513"/>
        <v>215040</v>
      </c>
      <c r="DR155" s="655">
        <f t="shared" si="1514"/>
        <v>191999.99999999997</v>
      </c>
      <c r="DS155" s="782">
        <f t="shared" ref="DS155:DS156" si="1682">DE155</f>
        <v>0</v>
      </c>
      <c r="DT155" s="655">
        <f t="shared" ref="DT155:DT156" si="1683">DE155/1.12</f>
        <v>0</v>
      </c>
      <c r="DU155" s="782">
        <f t="shared" ref="DU155:DU156" si="1684">DF155</f>
        <v>0</v>
      </c>
      <c r="DV155" s="465">
        <f t="shared" ref="DV155:DV156" si="1685">DU155/1.12</f>
        <v>0</v>
      </c>
      <c r="DW155" s="745"/>
      <c r="DX155" s="655"/>
      <c r="DY155" s="954"/>
      <c r="DZ155" s="655"/>
      <c r="EA155" s="782">
        <f t="shared" si="1428"/>
        <v>0</v>
      </c>
      <c r="EB155" s="465">
        <f t="shared" si="1327"/>
        <v>0</v>
      </c>
      <c r="EC155" s="745"/>
      <c r="ED155" s="463"/>
      <c r="EE155" s="944">
        <f>DK155</f>
        <v>483840</v>
      </c>
      <c r="EF155" s="655">
        <f t="shared" ref="EF155:EF184" si="1686">EE155/1.12</f>
        <v>431999.99999999994</v>
      </c>
      <c r="EG155" s="461">
        <f t="shared" si="1564"/>
        <v>-144000</v>
      </c>
      <c r="EH155" s="257">
        <f t="shared" si="1565"/>
        <v>-161280</v>
      </c>
      <c r="EI155" s="460">
        <f t="shared" si="1566"/>
        <v>-95999.999999999985</v>
      </c>
      <c r="EJ155" s="538">
        <f t="shared" si="1567"/>
        <v>-107520</v>
      </c>
      <c r="EK155" s="677">
        <f t="shared" si="1568"/>
        <v>-191999.99999999997</v>
      </c>
      <c r="EL155" s="257">
        <f t="shared" si="1569"/>
        <v>-215040</v>
      </c>
      <c r="EM155" s="649">
        <f t="shared" si="1570"/>
        <v>0</v>
      </c>
      <c r="EN155" s="538">
        <f t="shared" si="1571"/>
        <v>0</v>
      </c>
      <c r="EO155" s="677">
        <f t="shared" si="1572"/>
        <v>0</v>
      </c>
      <c r="EP155" s="257">
        <f t="shared" si="1573"/>
        <v>0</v>
      </c>
      <c r="EQ155" s="649">
        <f t="shared" si="1574"/>
        <v>0</v>
      </c>
      <c r="ER155" s="538">
        <f t="shared" si="1575"/>
        <v>0</v>
      </c>
      <c r="ES155" s="677">
        <f t="shared" si="1576"/>
        <v>0</v>
      </c>
      <c r="ET155" s="538">
        <f t="shared" si="1577"/>
        <v>0</v>
      </c>
      <c r="EU155" s="462">
        <f t="shared" si="1578"/>
        <v>0</v>
      </c>
      <c r="EV155" s="263">
        <f t="shared" si="1579"/>
        <v>0</v>
      </c>
      <c r="EW155" s="462">
        <f t="shared" si="1580"/>
        <v>0</v>
      </c>
      <c r="EX155" s="263">
        <f t="shared" si="1581"/>
        <v>0</v>
      </c>
      <c r="EY155" s="472">
        <f t="shared" si="1582"/>
        <v>-431999.99999999994</v>
      </c>
      <c r="EZ155" s="263">
        <f t="shared" si="1583"/>
        <v>-483840</v>
      </c>
      <c r="FA155" s="313"/>
    </row>
    <row r="156" spans="1:158" s="183" customFormat="1" ht="18" hidden="1" customHeight="1" outlineLevel="1" x14ac:dyDescent="0.2">
      <c r="A156" s="188" t="s">
        <v>700</v>
      </c>
      <c r="B156" s="76" t="s">
        <v>21</v>
      </c>
      <c r="C156" s="77" t="s">
        <v>119</v>
      </c>
      <c r="D156" s="77" t="s">
        <v>87</v>
      </c>
      <c r="E156" s="76" t="s">
        <v>701</v>
      </c>
      <c r="F156" s="76" t="s">
        <v>120</v>
      </c>
      <c r="G156" s="76" t="s">
        <v>41</v>
      </c>
      <c r="H156" s="189">
        <v>0.3</v>
      </c>
      <c r="I156" s="76" t="s">
        <v>969</v>
      </c>
      <c r="J156" s="80" t="s">
        <v>496</v>
      </c>
      <c r="K156" s="81" t="s">
        <v>152</v>
      </c>
      <c r="L156" s="76" t="s">
        <v>46</v>
      </c>
      <c r="M156" s="10" t="s">
        <v>79</v>
      </c>
      <c r="N156" s="82"/>
      <c r="O156" s="82"/>
      <c r="P156" s="82"/>
      <c r="Q156" s="245"/>
      <c r="R156" s="260">
        <v>5</v>
      </c>
      <c r="S156" s="260">
        <v>53343.749999999993</v>
      </c>
      <c r="T156" s="260">
        <v>59745</v>
      </c>
      <c r="U156" s="260">
        <v>0</v>
      </c>
      <c r="V156" s="261">
        <v>0</v>
      </c>
      <c r="W156" s="261">
        <f t="shared" si="1430"/>
        <v>0</v>
      </c>
      <c r="X156" s="399">
        <v>2</v>
      </c>
      <c r="Y156" s="399">
        <v>53343.749999999993</v>
      </c>
      <c r="Z156" s="399">
        <v>59745</v>
      </c>
      <c r="AA156" s="399">
        <v>0</v>
      </c>
      <c r="AB156" s="399">
        <v>0</v>
      </c>
      <c r="AC156" s="399">
        <f t="shared" si="1431"/>
        <v>0</v>
      </c>
      <c r="AD156" s="260">
        <v>5</v>
      </c>
      <c r="AE156" s="260">
        <v>53343.749999999993</v>
      </c>
      <c r="AF156" s="260">
        <v>59745</v>
      </c>
      <c r="AG156" s="260">
        <v>0</v>
      </c>
      <c r="AH156" s="260">
        <v>0</v>
      </c>
      <c r="AI156" s="260">
        <f t="shared" si="1432"/>
        <v>0</v>
      </c>
      <c r="AJ156" s="260"/>
      <c r="AK156" s="260">
        <v>53343.749999999993</v>
      </c>
      <c r="AL156" s="260">
        <v>59745</v>
      </c>
      <c r="AM156" s="260">
        <f t="shared" ref="AM156:AM198" si="1687">AJ156*AK156</f>
        <v>0</v>
      </c>
      <c r="AN156" s="260">
        <f t="shared" ref="AN156:AN198" si="1688">AJ156*AL156</f>
        <v>0</v>
      </c>
      <c r="AO156" s="396">
        <f t="shared" si="980"/>
        <v>0</v>
      </c>
      <c r="AP156" s="260">
        <v>5</v>
      </c>
      <c r="AQ156" s="260">
        <v>53343.749999999993</v>
      </c>
      <c r="AR156" s="260">
        <v>59745</v>
      </c>
      <c r="AS156" s="260">
        <v>0</v>
      </c>
      <c r="AT156" s="260">
        <f t="shared" si="1516"/>
        <v>0</v>
      </c>
      <c r="AU156" s="260">
        <f t="shared" si="1417"/>
        <v>0</v>
      </c>
      <c r="AV156" s="404"/>
      <c r="AW156" s="404"/>
      <c r="AX156" s="404"/>
      <c r="AY156" s="404">
        <v>0</v>
      </c>
      <c r="AZ156" s="404">
        <v>0</v>
      </c>
      <c r="BA156" s="404">
        <f t="shared" si="1433"/>
        <v>0</v>
      </c>
      <c r="BB156" s="404"/>
      <c r="BC156" s="404"/>
      <c r="BD156" s="404"/>
      <c r="BE156" s="404">
        <v>0</v>
      </c>
      <c r="BF156" s="404">
        <v>0</v>
      </c>
      <c r="BG156" s="404">
        <f t="shared" si="1418"/>
        <v>0</v>
      </c>
      <c r="BH156" s="404"/>
      <c r="BI156" s="404"/>
      <c r="BJ156" s="404"/>
      <c r="BK156" s="404">
        <v>0</v>
      </c>
      <c r="BL156" s="404">
        <v>0</v>
      </c>
      <c r="BM156" s="404">
        <f t="shared" si="1366"/>
        <v>0</v>
      </c>
      <c r="BN156" s="404"/>
      <c r="BO156" s="404"/>
      <c r="BP156" s="404"/>
      <c r="BQ156" s="404">
        <v>0</v>
      </c>
      <c r="BR156" s="404">
        <v>0</v>
      </c>
      <c r="BS156" s="404">
        <f t="shared" si="1367"/>
        <v>0</v>
      </c>
      <c r="BT156" s="260">
        <v>53343.749999999993</v>
      </c>
      <c r="BU156" s="260">
        <v>59745</v>
      </c>
      <c r="BV156" s="260">
        <v>0</v>
      </c>
      <c r="BW156" s="1435">
        <f t="shared" ref="BW156" si="1689">BV156*1.12</f>
        <v>0</v>
      </c>
      <c r="BX156" s="190" t="s">
        <v>48</v>
      </c>
      <c r="BY156" s="64">
        <v>2013</v>
      </c>
      <c r="BZ156" s="325" t="s">
        <v>1107</v>
      </c>
      <c r="CA156" s="529">
        <f t="shared" si="1434"/>
        <v>0</v>
      </c>
      <c r="CB156" s="154"/>
      <c r="CC156" s="82"/>
      <c r="CD156" s="191"/>
      <c r="CE156" s="26">
        <f t="shared" si="1419"/>
        <v>0</v>
      </c>
      <c r="CF156" s="27">
        <f t="shared" si="1420"/>
        <v>0</v>
      </c>
      <c r="CG156" s="738">
        <f t="shared" si="1421"/>
        <v>0</v>
      </c>
      <c r="CH156" s="164" t="s">
        <v>805</v>
      </c>
      <c r="CI156" s="165"/>
      <c r="CJ156" s="192" t="s">
        <v>41</v>
      </c>
      <c r="CK156" s="175" t="s">
        <v>373</v>
      </c>
      <c r="CL156" s="175" t="s">
        <v>2659</v>
      </c>
      <c r="CM156" s="178" t="s">
        <v>2235</v>
      </c>
      <c r="CN156" s="175" t="s">
        <v>375</v>
      </c>
      <c r="CO156" s="175" t="s">
        <v>87</v>
      </c>
      <c r="CP156" s="175" t="s">
        <v>120</v>
      </c>
      <c r="CQ156" s="175" t="s">
        <v>79</v>
      </c>
      <c r="CR156" s="463">
        <v>2</v>
      </c>
      <c r="CS156" s="463"/>
      <c r="CT156" s="463">
        <v>1</v>
      </c>
      <c r="CU156" s="463"/>
      <c r="CV156" s="463">
        <v>1</v>
      </c>
      <c r="CW156" s="463"/>
      <c r="CX156" s="463"/>
      <c r="CY156" s="463"/>
      <c r="CZ156" s="463">
        <f t="shared" si="1562"/>
        <v>4</v>
      </c>
      <c r="DA156" s="463">
        <v>58550.105600000003</v>
      </c>
      <c r="DB156" s="463">
        <f>CR156*DA156</f>
        <v>117100.21120000001</v>
      </c>
      <c r="DC156" s="464"/>
      <c r="DD156" s="464">
        <f t="shared" si="1510"/>
        <v>58550.105600000003</v>
      </c>
      <c r="DE156" s="464"/>
      <c r="DF156" s="464">
        <f>CV156*DA156</f>
        <v>58550.105600000003</v>
      </c>
      <c r="DG156" s="464"/>
      <c r="DH156" s="464"/>
      <c r="DI156" s="464"/>
      <c r="DJ156" s="464"/>
      <c r="DK156" s="463">
        <f>CZ156*DA156</f>
        <v>234200.42240000001</v>
      </c>
      <c r="DL156" s="655"/>
      <c r="DM156" s="782">
        <f>DB156</f>
        <v>117100.21120000001</v>
      </c>
      <c r="DN156" s="655">
        <f t="shared" si="1680"/>
        <v>104553.76</v>
      </c>
      <c r="DO156" s="820">
        <f>DC156</f>
        <v>0</v>
      </c>
      <c r="DP156" s="655">
        <f t="shared" si="1681"/>
        <v>0</v>
      </c>
      <c r="DQ156" s="1050">
        <f t="shared" si="1513"/>
        <v>58550.105600000003</v>
      </c>
      <c r="DR156" s="655">
        <f t="shared" si="1514"/>
        <v>52276.88</v>
      </c>
      <c r="DS156" s="782">
        <f t="shared" si="1682"/>
        <v>0</v>
      </c>
      <c r="DT156" s="655">
        <f t="shared" si="1683"/>
        <v>0</v>
      </c>
      <c r="DU156" s="782">
        <f t="shared" si="1684"/>
        <v>58550.105600000003</v>
      </c>
      <c r="DV156" s="465">
        <f t="shared" si="1685"/>
        <v>52276.88</v>
      </c>
      <c r="DW156" s="745"/>
      <c r="DX156" s="655"/>
      <c r="DY156" s="954"/>
      <c r="DZ156" s="655"/>
      <c r="EA156" s="782">
        <f t="shared" si="1428"/>
        <v>0</v>
      </c>
      <c r="EB156" s="465">
        <f t="shared" si="1327"/>
        <v>0</v>
      </c>
      <c r="EC156" s="745"/>
      <c r="ED156" s="463"/>
      <c r="EE156" s="944">
        <f>DK156</f>
        <v>234200.42240000001</v>
      </c>
      <c r="EF156" s="655">
        <f t="shared" si="1686"/>
        <v>209107.52</v>
      </c>
      <c r="EG156" s="461">
        <f t="shared" si="1564"/>
        <v>-104553.76</v>
      </c>
      <c r="EH156" s="257">
        <f t="shared" si="1565"/>
        <v>-117100.21120000001</v>
      </c>
      <c r="EI156" s="460">
        <f t="shared" si="1566"/>
        <v>0</v>
      </c>
      <c r="EJ156" s="538">
        <f t="shared" si="1567"/>
        <v>0</v>
      </c>
      <c r="EK156" s="677">
        <f t="shared" si="1568"/>
        <v>-52276.88</v>
      </c>
      <c r="EL156" s="257">
        <f t="shared" si="1569"/>
        <v>-58550.105600000003</v>
      </c>
      <c r="EM156" s="649">
        <f t="shared" si="1570"/>
        <v>0</v>
      </c>
      <c r="EN156" s="538">
        <f t="shared" si="1571"/>
        <v>0</v>
      </c>
      <c r="EO156" s="677">
        <f t="shared" si="1572"/>
        <v>-52276.88</v>
      </c>
      <c r="EP156" s="257">
        <f t="shared" si="1573"/>
        <v>-58550.105600000003</v>
      </c>
      <c r="EQ156" s="649">
        <f t="shared" si="1574"/>
        <v>0</v>
      </c>
      <c r="ER156" s="538">
        <f t="shared" si="1575"/>
        <v>0</v>
      </c>
      <c r="ES156" s="677">
        <f t="shared" si="1576"/>
        <v>0</v>
      </c>
      <c r="ET156" s="538">
        <f t="shared" si="1577"/>
        <v>0</v>
      </c>
      <c r="EU156" s="462">
        <f t="shared" si="1578"/>
        <v>0</v>
      </c>
      <c r="EV156" s="263">
        <f t="shared" si="1579"/>
        <v>0</v>
      </c>
      <c r="EW156" s="462">
        <f t="shared" si="1580"/>
        <v>0</v>
      </c>
      <c r="EX156" s="263">
        <f t="shared" si="1581"/>
        <v>0</v>
      </c>
      <c r="EY156" s="472">
        <f t="shared" si="1582"/>
        <v>-209107.52</v>
      </c>
      <c r="EZ156" s="263">
        <f t="shared" si="1583"/>
        <v>-234200.42240000001</v>
      </c>
      <c r="FA156" s="313"/>
    </row>
    <row r="157" spans="1:158" s="183" customFormat="1" ht="18.75" hidden="1" customHeight="1" outlineLevel="1" x14ac:dyDescent="0.2">
      <c r="A157" s="188" t="s">
        <v>914</v>
      </c>
      <c r="B157" s="76" t="s">
        <v>21</v>
      </c>
      <c r="C157" s="77" t="s">
        <v>119</v>
      </c>
      <c r="D157" s="77" t="s">
        <v>87</v>
      </c>
      <c r="E157" s="76" t="s">
        <v>701</v>
      </c>
      <c r="F157" s="76" t="s">
        <v>120</v>
      </c>
      <c r="G157" s="76" t="s">
        <v>41</v>
      </c>
      <c r="H157" s="189">
        <v>0.3</v>
      </c>
      <c r="I157" s="76" t="s">
        <v>969</v>
      </c>
      <c r="J157" s="80" t="s">
        <v>496</v>
      </c>
      <c r="K157" s="81" t="s">
        <v>152</v>
      </c>
      <c r="L157" s="76" t="s">
        <v>46</v>
      </c>
      <c r="M157" s="10" t="s">
        <v>79</v>
      </c>
      <c r="N157" s="82"/>
      <c r="O157" s="82"/>
      <c r="P157" s="82"/>
      <c r="Q157" s="245"/>
      <c r="R157" s="260">
        <v>5</v>
      </c>
      <c r="S157" s="260">
        <v>52276.88</v>
      </c>
      <c r="T157" s="260">
        <v>58550.105600000003</v>
      </c>
      <c r="U157" s="260">
        <v>0</v>
      </c>
      <c r="V157" s="261">
        <v>0</v>
      </c>
      <c r="W157" s="261">
        <f t="shared" si="1430"/>
        <v>0</v>
      </c>
      <c r="X157" s="399">
        <v>2</v>
      </c>
      <c r="Y157" s="399">
        <v>52276.88</v>
      </c>
      <c r="Z157" s="399">
        <v>58550.105600000003</v>
      </c>
      <c r="AA157" s="399">
        <v>0</v>
      </c>
      <c r="AB157" s="399">
        <v>0</v>
      </c>
      <c r="AC157" s="399">
        <f t="shared" si="1431"/>
        <v>0</v>
      </c>
      <c r="AD157" s="260">
        <v>5</v>
      </c>
      <c r="AE157" s="260">
        <v>52276.88</v>
      </c>
      <c r="AF157" s="260">
        <v>58550.105600000003</v>
      </c>
      <c r="AG157" s="260">
        <v>0</v>
      </c>
      <c r="AH157" s="260">
        <v>0</v>
      </c>
      <c r="AI157" s="260">
        <f t="shared" si="1432"/>
        <v>0</v>
      </c>
      <c r="AJ157" s="260"/>
      <c r="AK157" s="260">
        <v>52276.88</v>
      </c>
      <c r="AL157" s="260">
        <v>58550.105600000003</v>
      </c>
      <c r="AM157" s="260">
        <f t="shared" si="1687"/>
        <v>0</v>
      </c>
      <c r="AN157" s="260">
        <f t="shared" si="1688"/>
        <v>0</v>
      </c>
      <c r="AO157" s="396">
        <f t="shared" si="980"/>
        <v>0</v>
      </c>
      <c r="AP157" s="260">
        <v>5</v>
      </c>
      <c r="AQ157" s="260">
        <v>52276.88</v>
      </c>
      <c r="AR157" s="260">
        <v>58550.105600000003</v>
      </c>
      <c r="AS157" s="260">
        <v>0</v>
      </c>
      <c r="AT157" s="260">
        <f t="shared" si="1516"/>
        <v>0</v>
      </c>
      <c r="AU157" s="260">
        <f t="shared" si="1417"/>
        <v>0</v>
      </c>
      <c r="AV157" s="404"/>
      <c r="AW157" s="404"/>
      <c r="AX157" s="404"/>
      <c r="AY157" s="404">
        <v>0</v>
      </c>
      <c r="AZ157" s="404">
        <v>0</v>
      </c>
      <c r="BA157" s="404">
        <f t="shared" si="1433"/>
        <v>0</v>
      </c>
      <c r="BB157" s="404"/>
      <c r="BC157" s="404"/>
      <c r="BD157" s="404"/>
      <c r="BE157" s="404">
        <v>0</v>
      </c>
      <c r="BF157" s="404">
        <v>0</v>
      </c>
      <c r="BG157" s="404">
        <f t="shared" si="1418"/>
        <v>0</v>
      </c>
      <c r="BH157" s="404"/>
      <c r="BI157" s="404"/>
      <c r="BJ157" s="404"/>
      <c r="BK157" s="404">
        <v>0</v>
      </c>
      <c r="BL157" s="404">
        <v>0</v>
      </c>
      <c r="BM157" s="404">
        <f t="shared" si="1366"/>
        <v>0</v>
      </c>
      <c r="BN157" s="404"/>
      <c r="BO157" s="404"/>
      <c r="BP157" s="404"/>
      <c r="BQ157" s="404">
        <v>0</v>
      </c>
      <c r="BR157" s="404">
        <v>0</v>
      </c>
      <c r="BS157" s="404">
        <f t="shared" si="1367"/>
        <v>0</v>
      </c>
      <c r="BT157" s="260">
        <v>52276.88</v>
      </c>
      <c r="BU157" s="260">
        <v>58550.105600000003</v>
      </c>
      <c r="BV157" s="256">
        <v>0</v>
      </c>
      <c r="BW157" s="1435">
        <f t="shared" ref="BW157:BW170" si="1690">BV157*1.12</f>
        <v>0</v>
      </c>
      <c r="BX157" s="190" t="s">
        <v>48</v>
      </c>
      <c r="BY157" s="64">
        <v>2013</v>
      </c>
      <c r="BZ157" s="325" t="s">
        <v>1100</v>
      </c>
      <c r="CA157" s="529">
        <f t="shared" si="1434"/>
        <v>0</v>
      </c>
      <c r="CB157" s="154"/>
      <c r="CC157" s="82"/>
      <c r="CD157" s="191"/>
      <c r="CE157" s="26">
        <f t="shared" si="1419"/>
        <v>0</v>
      </c>
      <c r="CF157" s="27">
        <f t="shared" si="1420"/>
        <v>0</v>
      </c>
      <c r="CG157" s="738">
        <f t="shared" si="1421"/>
        <v>0</v>
      </c>
      <c r="CH157" s="164" t="s">
        <v>955</v>
      </c>
      <c r="CI157" s="165"/>
      <c r="CJ157" s="192"/>
      <c r="CK157" s="175"/>
      <c r="CL157" s="175"/>
      <c r="CM157" s="178"/>
      <c r="CN157" s="175"/>
      <c r="CO157" s="175"/>
      <c r="CP157" s="175"/>
      <c r="CQ157" s="175"/>
      <c r="CR157" s="463"/>
      <c r="CS157" s="463"/>
      <c r="CT157" s="463"/>
      <c r="CU157" s="463"/>
      <c r="CV157" s="463"/>
      <c r="CW157" s="463"/>
      <c r="CX157" s="463"/>
      <c r="CY157" s="463"/>
      <c r="CZ157" s="463"/>
      <c r="DA157" s="463"/>
      <c r="DB157" s="463"/>
      <c r="DC157" s="463"/>
      <c r="DD157" s="464"/>
      <c r="DE157" s="464"/>
      <c r="DF157" s="464"/>
      <c r="DG157" s="464"/>
      <c r="DH157" s="464"/>
      <c r="DI157" s="464"/>
      <c r="DJ157" s="464"/>
      <c r="DK157" s="463"/>
      <c r="DL157" s="655"/>
      <c r="DM157" s="782"/>
      <c r="DN157" s="655"/>
      <c r="DO157" s="821"/>
      <c r="DP157" s="655"/>
      <c r="DQ157" s="1050"/>
      <c r="DR157" s="655"/>
      <c r="DS157" s="782"/>
      <c r="DT157" s="655"/>
      <c r="DU157" s="782"/>
      <c r="DV157" s="465"/>
      <c r="DW157" s="745"/>
      <c r="DX157" s="655"/>
      <c r="DY157" s="954"/>
      <c r="DZ157" s="655"/>
      <c r="EA157" s="782">
        <f t="shared" si="1428"/>
        <v>0</v>
      </c>
      <c r="EB157" s="465">
        <f t="shared" si="1327"/>
        <v>0</v>
      </c>
      <c r="EC157" s="745"/>
      <c r="ED157" s="463"/>
      <c r="EE157" s="944"/>
      <c r="EF157" s="655"/>
      <c r="EG157" s="461">
        <f t="shared" si="1564"/>
        <v>0</v>
      </c>
      <c r="EH157" s="257">
        <f t="shared" si="1565"/>
        <v>0</v>
      </c>
      <c r="EI157" s="460">
        <f t="shared" si="1566"/>
        <v>0</v>
      </c>
      <c r="EJ157" s="538">
        <f t="shared" si="1567"/>
        <v>0</v>
      </c>
      <c r="EK157" s="677">
        <f t="shared" si="1568"/>
        <v>0</v>
      </c>
      <c r="EL157" s="257">
        <f t="shared" si="1569"/>
        <v>0</v>
      </c>
      <c r="EM157" s="649">
        <f t="shared" si="1570"/>
        <v>0</v>
      </c>
      <c r="EN157" s="538">
        <f t="shared" si="1571"/>
        <v>0</v>
      </c>
      <c r="EO157" s="677">
        <f t="shared" si="1572"/>
        <v>0</v>
      </c>
      <c r="EP157" s="257">
        <f t="shared" si="1573"/>
        <v>0</v>
      </c>
      <c r="EQ157" s="649">
        <f t="shared" si="1574"/>
        <v>0</v>
      </c>
      <c r="ER157" s="538">
        <f t="shared" si="1575"/>
        <v>0</v>
      </c>
      <c r="ES157" s="677">
        <f t="shared" si="1576"/>
        <v>0</v>
      </c>
      <c r="ET157" s="538">
        <f t="shared" si="1577"/>
        <v>0</v>
      </c>
      <c r="EU157" s="462">
        <f t="shared" si="1578"/>
        <v>0</v>
      </c>
      <c r="EV157" s="263">
        <f t="shared" si="1579"/>
        <v>0</v>
      </c>
      <c r="EW157" s="462">
        <f t="shared" si="1580"/>
        <v>0</v>
      </c>
      <c r="EX157" s="263">
        <f t="shared" si="1581"/>
        <v>0</v>
      </c>
      <c r="EY157" s="472">
        <f t="shared" si="1582"/>
        <v>0</v>
      </c>
      <c r="EZ157" s="263">
        <f t="shared" si="1583"/>
        <v>0</v>
      </c>
      <c r="FA157" s="313">
        <v>41603</v>
      </c>
      <c r="FB157" s="183" t="s">
        <v>421</v>
      </c>
    </row>
    <row r="158" spans="1:158" s="183" customFormat="1" ht="18.75" hidden="1" customHeight="1" outlineLevel="1" x14ac:dyDescent="0.2">
      <c r="A158" s="188" t="s">
        <v>2722</v>
      </c>
      <c r="B158" s="76" t="s">
        <v>21</v>
      </c>
      <c r="C158" s="77" t="s">
        <v>119</v>
      </c>
      <c r="D158" s="77" t="s">
        <v>87</v>
      </c>
      <c r="E158" s="76" t="s">
        <v>701</v>
      </c>
      <c r="F158" s="76" t="s">
        <v>120</v>
      </c>
      <c r="G158" s="76" t="s">
        <v>41</v>
      </c>
      <c r="H158" s="189">
        <v>0.3</v>
      </c>
      <c r="I158" s="76" t="s">
        <v>969</v>
      </c>
      <c r="J158" s="80" t="s">
        <v>496</v>
      </c>
      <c r="K158" s="81" t="s">
        <v>152</v>
      </c>
      <c r="L158" s="76" t="s">
        <v>46</v>
      </c>
      <c r="M158" s="10" t="s">
        <v>79</v>
      </c>
      <c r="N158" s="82"/>
      <c r="O158" s="82"/>
      <c r="P158" s="82"/>
      <c r="Q158" s="245"/>
      <c r="R158" s="260">
        <v>5</v>
      </c>
      <c r="S158" s="260">
        <v>52276.88</v>
      </c>
      <c r="T158" s="260">
        <v>58550.105600000003</v>
      </c>
      <c r="U158" s="260">
        <f t="shared" ref="U158" si="1691">R158*S158</f>
        <v>261384.4</v>
      </c>
      <c r="V158" s="261">
        <f t="shared" ref="V158" si="1692">R158*T158</f>
        <v>292750.52799999999</v>
      </c>
      <c r="W158" s="261">
        <f t="shared" ref="W158" si="1693">V158*H158</f>
        <v>87825.1584</v>
      </c>
      <c r="X158" s="399">
        <v>2</v>
      </c>
      <c r="Y158" s="399">
        <v>52276.88</v>
      </c>
      <c r="Z158" s="399">
        <v>58550.105600000003</v>
      </c>
      <c r="AA158" s="399">
        <f t="shared" ref="AA158" si="1694">X158*Y158</f>
        <v>104553.76</v>
      </c>
      <c r="AB158" s="399">
        <f t="shared" ref="AB158" si="1695">X158*Z158</f>
        <v>117100.21120000001</v>
      </c>
      <c r="AC158" s="399">
        <f t="shared" ref="AC158" si="1696">AB158*H158</f>
        <v>35130.06336</v>
      </c>
      <c r="AD158" s="260">
        <v>5</v>
      </c>
      <c r="AE158" s="260">
        <v>52276.88</v>
      </c>
      <c r="AF158" s="260">
        <v>58550.105600000003</v>
      </c>
      <c r="AG158" s="260">
        <f>AD158*AE158</f>
        <v>261384.4</v>
      </c>
      <c r="AH158" s="260">
        <f>AD158*AF158</f>
        <v>292750.52799999999</v>
      </c>
      <c r="AI158" s="260">
        <f t="shared" ref="AI158" si="1697">AH158*H158</f>
        <v>87825.1584</v>
      </c>
      <c r="AJ158" s="260"/>
      <c r="AK158" s="260">
        <v>52276.88</v>
      </c>
      <c r="AL158" s="260">
        <v>58550.105600000003</v>
      </c>
      <c r="AM158" s="260">
        <f t="shared" ref="AM158" si="1698">AJ158*AK158</f>
        <v>0</v>
      </c>
      <c r="AN158" s="260">
        <f t="shared" ref="AN158" si="1699">AJ158*AL158</f>
        <v>0</v>
      </c>
      <c r="AO158" s="396">
        <f t="shared" ref="AO158" si="1700">AN158*H158</f>
        <v>0</v>
      </c>
      <c r="AP158" s="260">
        <v>1</v>
      </c>
      <c r="AQ158" s="260">
        <v>52276.88</v>
      </c>
      <c r="AR158" s="260">
        <v>58550.105600000003</v>
      </c>
      <c r="AS158" s="260">
        <f t="shared" ref="AS158" si="1701">AP158*AQ158</f>
        <v>52276.88</v>
      </c>
      <c r="AT158" s="260">
        <f t="shared" ref="AT158" si="1702">AS158*1.12</f>
        <v>58550.105600000003</v>
      </c>
      <c r="AU158" s="260">
        <f t="shared" ref="AU158" si="1703">AT158*H158</f>
        <v>17565.03168</v>
      </c>
      <c r="AV158" s="404"/>
      <c r="AW158" s="404"/>
      <c r="AX158" s="404"/>
      <c r="AY158" s="404">
        <v>0</v>
      </c>
      <c r="AZ158" s="404">
        <v>0</v>
      </c>
      <c r="BA158" s="404">
        <f t="shared" ref="BA158" si="1704">AZ158*H158</f>
        <v>0</v>
      </c>
      <c r="BB158" s="404"/>
      <c r="BC158" s="404"/>
      <c r="BD158" s="404"/>
      <c r="BE158" s="404">
        <v>0</v>
      </c>
      <c r="BF158" s="404">
        <v>0</v>
      </c>
      <c r="BG158" s="404">
        <f t="shared" ref="BG158" si="1705">BF158*H158</f>
        <v>0</v>
      </c>
      <c r="BH158" s="404"/>
      <c r="BI158" s="404"/>
      <c r="BJ158" s="404"/>
      <c r="BK158" s="404">
        <v>0</v>
      </c>
      <c r="BL158" s="404">
        <v>0</v>
      </c>
      <c r="BM158" s="404">
        <f t="shared" ref="BM158" si="1706">BL158*N158</f>
        <v>0</v>
      </c>
      <c r="BN158" s="404"/>
      <c r="BO158" s="404"/>
      <c r="BP158" s="404"/>
      <c r="BQ158" s="404">
        <v>0</v>
      </c>
      <c r="BR158" s="404">
        <v>0</v>
      </c>
      <c r="BS158" s="404">
        <f t="shared" ref="BS158" si="1707">BR158*T158</f>
        <v>0</v>
      </c>
      <c r="BT158" s="260">
        <v>52276.88</v>
      </c>
      <c r="BU158" s="260">
        <v>58550.105600000003</v>
      </c>
      <c r="BV158" s="256">
        <f>SUM(N158+O158+P158+Q158+R158+X158+AD158+AJ158+AP158+AV158+BB158+BH158)*BT158</f>
        <v>679599.44</v>
      </c>
      <c r="BW158" s="260">
        <f t="shared" ref="BW158" si="1708">BV158*1.12</f>
        <v>761151.37280000001</v>
      </c>
      <c r="BX158" s="190"/>
      <c r="BY158" s="64" t="s">
        <v>2653</v>
      </c>
      <c r="CA158" s="529">
        <f t="shared" ref="CA158" si="1709">BW158*H158</f>
        <v>228345.41183999999</v>
      </c>
      <c r="CB158" s="154"/>
      <c r="CC158" s="82"/>
      <c r="CD158" s="191"/>
      <c r="CE158" s="26">
        <f t="shared" ref="CE158" si="1710">BV158-CB158</f>
        <v>679599.44</v>
      </c>
      <c r="CF158" s="27">
        <f t="shared" ref="CF158" si="1711">BW158-CC158</f>
        <v>761151.37280000001</v>
      </c>
      <c r="CG158" s="738">
        <f t="shared" ref="CG158" si="1712">CA158-CC158</f>
        <v>228345.41183999999</v>
      </c>
      <c r="CH158" s="164" t="s">
        <v>955</v>
      </c>
      <c r="CI158" s="165"/>
      <c r="CJ158" s="192"/>
      <c r="CK158" s="175"/>
      <c r="CL158" s="175"/>
      <c r="CM158" s="178"/>
      <c r="CN158" s="175"/>
      <c r="CO158" s="175"/>
      <c r="CP158" s="175"/>
      <c r="CQ158" s="175"/>
      <c r="CR158" s="463"/>
      <c r="CS158" s="463"/>
      <c r="CT158" s="463"/>
      <c r="CU158" s="463"/>
      <c r="CV158" s="463"/>
      <c r="CW158" s="463"/>
      <c r="CX158" s="463"/>
      <c r="CY158" s="463"/>
      <c r="CZ158" s="463"/>
      <c r="DA158" s="463"/>
      <c r="DB158" s="463"/>
      <c r="DC158" s="463"/>
      <c r="DD158" s="464"/>
      <c r="DE158" s="464"/>
      <c r="DF158" s="464"/>
      <c r="DG158" s="464"/>
      <c r="DH158" s="464"/>
      <c r="DI158" s="464"/>
      <c r="DJ158" s="464"/>
      <c r="DK158" s="463"/>
      <c r="DL158" s="655"/>
      <c r="DM158" s="782"/>
      <c r="DN158" s="655"/>
      <c r="DO158" s="821"/>
      <c r="DP158" s="655"/>
      <c r="DQ158" s="1050"/>
      <c r="DR158" s="655"/>
      <c r="DS158" s="782"/>
      <c r="DT158" s="655"/>
      <c r="DU158" s="782"/>
      <c r="DV158" s="465"/>
      <c r="DW158" s="745"/>
      <c r="DX158" s="655"/>
      <c r="DY158" s="954"/>
      <c r="DZ158" s="655"/>
      <c r="EA158" s="782">
        <f t="shared" ref="EA158" si="1713">DI158</f>
        <v>0</v>
      </c>
      <c r="EB158" s="465">
        <f t="shared" ref="EB158" si="1714">EA158/1.12</f>
        <v>0</v>
      </c>
      <c r="EC158" s="745"/>
      <c r="ED158" s="463"/>
      <c r="EE158" s="944"/>
      <c r="EF158" s="655"/>
      <c r="EG158" s="461">
        <f t="shared" ref="EG158" si="1715">U158-DN158</f>
        <v>261384.4</v>
      </c>
      <c r="EH158" s="257">
        <f t="shared" ref="EH158" si="1716">V158-DM158</f>
        <v>292750.52799999999</v>
      </c>
      <c r="EI158" s="460">
        <f t="shared" ref="EI158" si="1717">AA158-DP158</f>
        <v>104553.76</v>
      </c>
      <c r="EJ158" s="538">
        <f t="shared" ref="EJ158" si="1718">AB158-DO158</f>
        <v>117100.21120000001</v>
      </c>
      <c r="EK158" s="677">
        <f t="shared" ref="EK158" si="1719">AG158-DR158</f>
        <v>261384.4</v>
      </c>
      <c r="EL158" s="257">
        <f t="shared" ref="EL158" si="1720">AH158-DQ158</f>
        <v>292750.52799999999</v>
      </c>
      <c r="EM158" s="649">
        <f t="shared" ref="EM158" si="1721">AM158-DT158</f>
        <v>0</v>
      </c>
      <c r="EN158" s="538">
        <f t="shared" ref="EN158" si="1722">AN158-DS158</f>
        <v>0</v>
      </c>
      <c r="EO158" s="677">
        <f t="shared" ref="EO158" si="1723">AS158-DV158</f>
        <v>52276.88</v>
      </c>
      <c r="EP158" s="257">
        <f t="shared" ref="EP158" si="1724">AT158-DU158</f>
        <v>58550.105600000003</v>
      </c>
      <c r="EQ158" s="649">
        <f t="shared" ref="EQ158" si="1725">AY158-DX158</f>
        <v>0</v>
      </c>
      <c r="ER158" s="538">
        <f t="shared" ref="ER158" si="1726">AZ158-DW158</f>
        <v>0</v>
      </c>
      <c r="ES158" s="677">
        <f t="shared" ref="ES158" si="1727">BE158-DZ158</f>
        <v>0</v>
      </c>
      <c r="ET158" s="538">
        <f t="shared" ref="ET158" si="1728">BF158-DY158</f>
        <v>0</v>
      </c>
      <c r="EU158" s="462">
        <f t="shared" ref="EU158" si="1729">BK158-EB158</f>
        <v>0</v>
      </c>
      <c r="EV158" s="263">
        <f t="shared" ref="EV158" si="1730">BL158-EA158</f>
        <v>0</v>
      </c>
      <c r="EW158" s="462">
        <f t="shared" ref="EW158" si="1731">BM158-ED158</f>
        <v>0</v>
      </c>
      <c r="EX158" s="263">
        <f t="shared" ref="EX158" si="1732">BN158-EC158</f>
        <v>0</v>
      </c>
      <c r="EY158" s="472">
        <f t="shared" ref="EY158" si="1733">BV158-EF158</f>
        <v>679599.44</v>
      </c>
      <c r="EZ158" s="263">
        <f t="shared" ref="EZ158" si="1734">BW158-EE158</f>
        <v>761151.37280000001</v>
      </c>
      <c r="FA158" s="313">
        <v>42807</v>
      </c>
      <c r="FB158" s="183" t="s">
        <v>421</v>
      </c>
    </row>
    <row r="159" spans="1:158" s="183" customFormat="1" ht="18" hidden="1" customHeight="1" outlineLevel="1" x14ac:dyDescent="0.2">
      <c r="A159" s="188" t="s">
        <v>255</v>
      </c>
      <c r="B159" s="76" t="s">
        <v>21</v>
      </c>
      <c r="C159" s="77" t="s">
        <v>119</v>
      </c>
      <c r="D159" s="77" t="s">
        <v>87</v>
      </c>
      <c r="E159" s="76" t="s">
        <v>121</v>
      </c>
      <c r="F159" s="76"/>
      <c r="G159" s="76" t="s">
        <v>41</v>
      </c>
      <c r="H159" s="189">
        <v>0.3</v>
      </c>
      <c r="I159" s="76" t="s">
        <v>969</v>
      </c>
      <c r="J159" s="80" t="s">
        <v>45</v>
      </c>
      <c r="K159" s="81" t="s">
        <v>152</v>
      </c>
      <c r="L159" s="76" t="s">
        <v>46</v>
      </c>
      <c r="M159" s="10" t="s">
        <v>79</v>
      </c>
      <c r="N159" s="82"/>
      <c r="O159" s="82"/>
      <c r="P159" s="82"/>
      <c r="Q159" s="245"/>
      <c r="R159" s="260">
        <v>5</v>
      </c>
      <c r="S159" s="260">
        <v>98034.82142857142</v>
      </c>
      <c r="T159" s="260">
        <v>109799</v>
      </c>
      <c r="U159" s="260">
        <v>0</v>
      </c>
      <c r="V159" s="261">
        <v>0</v>
      </c>
      <c r="W159" s="261">
        <f t="shared" si="1430"/>
        <v>0</v>
      </c>
      <c r="X159" s="399">
        <v>4</v>
      </c>
      <c r="Y159" s="399">
        <v>98034.82142857142</v>
      </c>
      <c r="Z159" s="399">
        <v>109799</v>
      </c>
      <c r="AA159" s="399">
        <v>0</v>
      </c>
      <c r="AB159" s="399">
        <v>0</v>
      </c>
      <c r="AC159" s="399">
        <f t="shared" si="1431"/>
        <v>0</v>
      </c>
      <c r="AD159" s="260"/>
      <c r="AE159" s="260">
        <v>98034.82142857142</v>
      </c>
      <c r="AF159" s="260">
        <v>109799</v>
      </c>
      <c r="AG159" s="260">
        <v>0</v>
      </c>
      <c r="AH159" s="260">
        <v>0</v>
      </c>
      <c r="AI159" s="260">
        <f t="shared" si="1432"/>
        <v>0</v>
      </c>
      <c r="AJ159" s="260">
        <v>2</v>
      </c>
      <c r="AK159" s="260">
        <v>98034.82142857142</v>
      </c>
      <c r="AL159" s="260">
        <v>109799</v>
      </c>
      <c r="AM159" s="260">
        <v>0</v>
      </c>
      <c r="AN159" s="260">
        <v>0</v>
      </c>
      <c r="AO159" s="396">
        <f t="shared" si="980"/>
        <v>0</v>
      </c>
      <c r="AP159" s="260">
        <v>4</v>
      </c>
      <c r="AQ159" s="260">
        <v>98034.82142857142</v>
      </c>
      <c r="AR159" s="260">
        <v>109799</v>
      </c>
      <c r="AS159" s="260">
        <v>0</v>
      </c>
      <c r="AT159" s="260">
        <f t="shared" si="1516"/>
        <v>0</v>
      </c>
      <c r="AU159" s="260">
        <f t="shared" si="1417"/>
        <v>0</v>
      </c>
      <c r="AV159" s="404"/>
      <c r="AW159" s="404"/>
      <c r="AX159" s="404"/>
      <c r="AY159" s="404">
        <v>0</v>
      </c>
      <c r="AZ159" s="404">
        <v>0</v>
      </c>
      <c r="BA159" s="404">
        <f t="shared" si="1433"/>
        <v>0</v>
      </c>
      <c r="BB159" s="404"/>
      <c r="BC159" s="404"/>
      <c r="BD159" s="404"/>
      <c r="BE159" s="404">
        <v>0</v>
      </c>
      <c r="BF159" s="404">
        <v>0</v>
      </c>
      <c r="BG159" s="404">
        <f t="shared" si="1418"/>
        <v>0</v>
      </c>
      <c r="BH159" s="404"/>
      <c r="BI159" s="404"/>
      <c r="BJ159" s="404"/>
      <c r="BK159" s="404">
        <v>0</v>
      </c>
      <c r="BL159" s="404">
        <v>0</v>
      </c>
      <c r="BM159" s="404">
        <f t="shared" si="1366"/>
        <v>0</v>
      </c>
      <c r="BN159" s="404"/>
      <c r="BO159" s="404"/>
      <c r="BP159" s="404"/>
      <c r="BQ159" s="404">
        <v>0</v>
      </c>
      <c r="BR159" s="404">
        <v>0</v>
      </c>
      <c r="BS159" s="404">
        <f t="shared" si="1367"/>
        <v>0</v>
      </c>
      <c r="BT159" s="260">
        <v>98034.82142857142</v>
      </c>
      <c r="BU159" s="260">
        <v>109799</v>
      </c>
      <c r="BV159" s="260">
        <v>0</v>
      </c>
      <c r="BW159" s="1435">
        <f t="shared" si="1690"/>
        <v>0</v>
      </c>
      <c r="BX159" s="190" t="s">
        <v>48</v>
      </c>
      <c r="BY159" s="64">
        <v>2013</v>
      </c>
      <c r="BZ159" s="325" t="s">
        <v>1103</v>
      </c>
      <c r="CA159" s="529">
        <f t="shared" si="1434"/>
        <v>0</v>
      </c>
      <c r="CB159" s="154">
        <v>1470522.3214285714</v>
      </c>
      <c r="CC159" s="82">
        <v>1646985</v>
      </c>
      <c r="CD159" s="191"/>
      <c r="CE159" s="26">
        <f t="shared" si="1419"/>
        <v>-1470522.3214285714</v>
      </c>
      <c r="CF159" s="27">
        <f t="shared" si="1420"/>
        <v>-1646985</v>
      </c>
      <c r="CG159" s="738">
        <f t="shared" si="1421"/>
        <v>-1646985</v>
      </c>
      <c r="CH159" s="164"/>
      <c r="CI159" s="165"/>
      <c r="CJ159" s="192" t="s">
        <v>41</v>
      </c>
      <c r="CK159" s="175" t="s">
        <v>373</v>
      </c>
      <c r="CL159" s="175" t="s">
        <v>2690</v>
      </c>
      <c r="CM159" s="178" t="s">
        <v>2702</v>
      </c>
      <c r="CN159" s="175" t="s">
        <v>374</v>
      </c>
      <c r="CO159" s="175" t="s">
        <v>87</v>
      </c>
      <c r="CP159" s="175" t="s">
        <v>121</v>
      </c>
      <c r="CQ159" s="175" t="s">
        <v>79</v>
      </c>
      <c r="CR159" s="463">
        <v>3</v>
      </c>
      <c r="CS159" s="463">
        <v>3</v>
      </c>
      <c r="CT159" s="463"/>
      <c r="CU159" s="463">
        <v>2</v>
      </c>
      <c r="CV159" s="463">
        <v>0</v>
      </c>
      <c r="CW159" s="463"/>
      <c r="CX159" s="463"/>
      <c r="CY159" s="463"/>
      <c r="CZ159" s="463">
        <f t="shared" si="1562"/>
        <v>8</v>
      </c>
      <c r="DA159" s="463">
        <v>87360</v>
      </c>
      <c r="DB159" s="463">
        <f t="shared" ref="DB159:DB168" si="1735">CR159*DA159</f>
        <v>262080</v>
      </c>
      <c r="DC159" s="464">
        <f>CS159*DA159</f>
        <v>262080</v>
      </c>
      <c r="DD159" s="464"/>
      <c r="DE159" s="464">
        <f>CU159*DA159</f>
        <v>174720</v>
      </c>
      <c r="DF159" s="464">
        <f>CV159*DA159</f>
        <v>0</v>
      </c>
      <c r="DG159" s="464"/>
      <c r="DH159" s="464"/>
      <c r="DI159" s="464"/>
      <c r="DJ159" s="464"/>
      <c r="DK159" s="463">
        <f>CZ159*DA159</f>
        <v>698880</v>
      </c>
      <c r="DL159" s="655"/>
      <c r="DM159" s="782">
        <f>DB159</f>
        <v>262080</v>
      </c>
      <c r="DN159" s="655">
        <f t="shared" si="1680"/>
        <v>233999.99999999997</v>
      </c>
      <c r="DO159" s="820">
        <f>DC159</f>
        <v>262080</v>
      </c>
      <c r="DP159" s="655">
        <f t="shared" ref="DP159:DP160" si="1736">DO159/1.12</f>
        <v>233999.99999999997</v>
      </c>
      <c r="DQ159" s="1050"/>
      <c r="DR159" s="655"/>
      <c r="DS159" s="782">
        <f t="shared" ref="DS159" si="1737">DE159</f>
        <v>174720</v>
      </c>
      <c r="DT159" s="655">
        <f t="shared" ref="DT159" si="1738">DE159/1.12</f>
        <v>155999.99999999997</v>
      </c>
      <c r="DU159" s="782">
        <f t="shared" ref="DU159:DU160" si="1739">DF159</f>
        <v>0</v>
      </c>
      <c r="DV159" s="465">
        <f t="shared" ref="DV159:DV160" si="1740">DU159/1.12</f>
        <v>0</v>
      </c>
      <c r="DW159" s="745"/>
      <c r="DX159" s="655"/>
      <c r="DY159" s="954"/>
      <c r="DZ159" s="655"/>
      <c r="EA159" s="782">
        <f t="shared" si="1428"/>
        <v>0</v>
      </c>
      <c r="EB159" s="465">
        <f t="shared" si="1327"/>
        <v>0</v>
      </c>
      <c r="EC159" s="745"/>
      <c r="ED159" s="463"/>
      <c r="EE159" s="944">
        <f>DK159</f>
        <v>698880</v>
      </c>
      <c r="EF159" s="655">
        <f t="shared" si="1686"/>
        <v>623999.99999999988</v>
      </c>
      <c r="EG159" s="461">
        <f t="shared" si="1564"/>
        <v>-233999.99999999997</v>
      </c>
      <c r="EH159" s="257">
        <f t="shared" si="1565"/>
        <v>-262080</v>
      </c>
      <c r="EI159" s="460">
        <f t="shared" si="1566"/>
        <v>-233999.99999999997</v>
      </c>
      <c r="EJ159" s="538">
        <f t="shared" si="1567"/>
        <v>-262080</v>
      </c>
      <c r="EK159" s="677">
        <f t="shared" si="1568"/>
        <v>0</v>
      </c>
      <c r="EL159" s="257">
        <f t="shared" si="1569"/>
        <v>0</v>
      </c>
      <c r="EM159" s="649">
        <f t="shared" si="1570"/>
        <v>-155999.99999999997</v>
      </c>
      <c r="EN159" s="538">
        <f t="shared" si="1571"/>
        <v>-174720</v>
      </c>
      <c r="EO159" s="677">
        <f t="shared" si="1572"/>
        <v>0</v>
      </c>
      <c r="EP159" s="257">
        <f t="shared" si="1573"/>
        <v>0</v>
      </c>
      <c r="EQ159" s="649">
        <f t="shared" si="1574"/>
        <v>0</v>
      </c>
      <c r="ER159" s="538">
        <f t="shared" si="1575"/>
        <v>0</v>
      </c>
      <c r="ES159" s="677">
        <f t="shared" si="1576"/>
        <v>0</v>
      </c>
      <c r="ET159" s="538">
        <f t="shared" si="1577"/>
        <v>0</v>
      </c>
      <c r="EU159" s="462">
        <f t="shared" si="1578"/>
        <v>0</v>
      </c>
      <c r="EV159" s="263">
        <f t="shared" si="1579"/>
        <v>0</v>
      </c>
      <c r="EW159" s="462">
        <f t="shared" si="1580"/>
        <v>0</v>
      </c>
      <c r="EX159" s="263">
        <f t="shared" si="1581"/>
        <v>0</v>
      </c>
      <c r="EY159" s="472">
        <f t="shared" si="1582"/>
        <v>-623999.99999999988</v>
      </c>
      <c r="EZ159" s="263">
        <f t="shared" si="1583"/>
        <v>-698880</v>
      </c>
      <c r="FA159" s="313"/>
    </row>
    <row r="160" spans="1:158" s="183" customFormat="1" ht="18" hidden="1" customHeight="1" outlineLevel="1" x14ac:dyDescent="0.2">
      <c r="A160" s="188" t="s">
        <v>702</v>
      </c>
      <c r="B160" s="76" t="s">
        <v>21</v>
      </c>
      <c r="C160" s="77" t="s">
        <v>119</v>
      </c>
      <c r="D160" s="77" t="s">
        <v>87</v>
      </c>
      <c r="E160" s="76" t="s">
        <v>701</v>
      </c>
      <c r="F160" s="76" t="s">
        <v>121</v>
      </c>
      <c r="G160" s="76" t="s">
        <v>41</v>
      </c>
      <c r="H160" s="189">
        <v>0.3</v>
      </c>
      <c r="I160" s="76" t="s">
        <v>969</v>
      </c>
      <c r="J160" s="80" t="s">
        <v>496</v>
      </c>
      <c r="K160" s="81" t="s">
        <v>152</v>
      </c>
      <c r="L160" s="76" t="s">
        <v>46</v>
      </c>
      <c r="M160" s="10" t="s">
        <v>79</v>
      </c>
      <c r="N160" s="82"/>
      <c r="O160" s="82"/>
      <c r="P160" s="82"/>
      <c r="Q160" s="245"/>
      <c r="R160" s="260">
        <v>5</v>
      </c>
      <c r="S160" s="260">
        <v>98034.82142857142</v>
      </c>
      <c r="T160" s="260">
        <v>109799</v>
      </c>
      <c r="U160" s="260">
        <v>0</v>
      </c>
      <c r="V160" s="261">
        <v>0</v>
      </c>
      <c r="W160" s="261">
        <f t="shared" si="1430"/>
        <v>0</v>
      </c>
      <c r="X160" s="399">
        <v>4</v>
      </c>
      <c r="Y160" s="399">
        <v>98034.82142857142</v>
      </c>
      <c r="Z160" s="399">
        <v>109799</v>
      </c>
      <c r="AA160" s="399">
        <v>0</v>
      </c>
      <c r="AB160" s="399">
        <v>0</v>
      </c>
      <c r="AC160" s="399">
        <f t="shared" si="1431"/>
        <v>0</v>
      </c>
      <c r="AD160" s="260"/>
      <c r="AE160" s="260">
        <v>98034.82142857142</v>
      </c>
      <c r="AF160" s="260">
        <v>109799</v>
      </c>
      <c r="AG160" s="260">
        <v>0</v>
      </c>
      <c r="AH160" s="260">
        <v>0</v>
      </c>
      <c r="AI160" s="260">
        <f t="shared" si="1432"/>
        <v>0</v>
      </c>
      <c r="AJ160" s="260">
        <v>2</v>
      </c>
      <c r="AK160" s="260">
        <v>98034.82142857142</v>
      </c>
      <c r="AL160" s="260">
        <v>109799</v>
      </c>
      <c r="AM160" s="260">
        <v>0</v>
      </c>
      <c r="AN160" s="260">
        <v>0</v>
      </c>
      <c r="AO160" s="396">
        <f t="shared" si="980"/>
        <v>0</v>
      </c>
      <c r="AP160" s="260">
        <v>4</v>
      </c>
      <c r="AQ160" s="260">
        <v>98034.82142857142</v>
      </c>
      <c r="AR160" s="260">
        <v>109799</v>
      </c>
      <c r="AS160" s="260">
        <v>0</v>
      </c>
      <c r="AT160" s="260">
        <f t="shared" si="1516"/>
        <v>0</v>
      </c>
      <c r="AU160" s="260">
        <f t="shared" si="1417"/>
        <v>0</v>
      </c>
      <c r="AV160" s="404"/>
      <c r="AW160" s="404"/>
      <c r="AX160" s="404"/>
      <c r="AY160" s="404">
        <v>0</v>
      </c>
      <c r="AZ160" s="404">
        <v>0</v>
      </c>
      <c r="BA160" s="404">
        <f t="shared" si="1433"/>
        <v>0</v>
      </c>
      <c r="BB160" s="404"/>
      <c r="BC160" s="404"/>
      <c r="BD160" s="404"/>
      <c r="BE160" s="404">
        <v>0</v>
      </c>
      <c r="BF160" s="404">
        <v>0</v>
      </c>
      <c r="BG160" s="404">
        <f t="shared" si="1418"/>
        <v>0</v>
      </c>
      <c r="BH160" s="404"/>
      <c r="BI160" s="404"/>
      <c r="BJ160" s="404"/>
      <c r="BK160" s="404">
        <v>0</v>
      </c>
      <c r="BL160" s="404">
        <v>0</v>
      </c>
      <c r="BM160" s="404">
        <f t="shared" si="1366"/>
        <v>0</v>
      </c>
      <c r="BN160" s="404"/>
      <c r="BO160" s="404"/>
      <c r="BP160" s="404"/>
      <c r="BQ160" s="404">
        <v>0</v>
      </c>
      <c r="BR160" s="404">
        <v>0</v>
      </c>
      <c r="BS160" s="404">
        <f t="shared" si="1367"/>
        <v>0</v>
      </c>
      <c r="BT160" s="260">
        <v>98034.82142857142</v>
      </c>
      <c r="BU160" s="260">
        <v>109799</v>
      </c>
      <c r="BV160" s="260">
        <v>0</v>
      </c>
      <c r="BW160" s="1435">
        <f t="shared" si="1690"/>
        <v>0</v>
      </c>
      <c r="BX160" s="190" t="s">
        <v>48</v>
      </c>
      <c r="BY160" s="64">
        <v>2013</v>
      </c>
      <c r="BZ160" s="325" t="s">
        <v>1107</v>
      </c>
      <c r="CA160" s="529">
        <f t="shared" si="1434"/>
        <v>0</v>
      </c>
      <c r="CB160" s="154"/>
      <c r="CC160" s="82"/>
      <c r="CD160" s="191"/>
      <c r="CE160" s="26">
        <f t="shared" si="1419"/>
        <v>0</v>
      </c>
      <c r="CF160" s="27">
        <f t="shared" si="1420"/>
        <v>0</v>
      </c>
      <c r="CG160" s="738">
        <f t="shared" si="1421"/>
        <v>0</v>
      </c>
      <c r="CH160" s="164" t="s">
        <v>805</v>
      </c>
      <c r="CI160" s="165"/>
      <c r="CJ160" s="192" t="s">
        <v>41</v>
      </c>
      <c r="CK160" s="175" t="s">
        <v>373</v>
      </c>
      <c r="CL160" s="175" t="s">
        <v>2659</v>
      </c>
      <c r="CM160" s="178" t="s">
        <v>2235</v>
      </c>
      <c r="CN160" s="175" t="s">
        <v>375</v>
      </c>
      <c r="CO160" s="175" t="s">
        <v>87</v>
      </c>
      <c r="CP160" s="175" t="s">
        <v>121</v>
      </c>
      <c r="CQ160" s="175" t="s">
        <v>79</v>
      </c>
      <c r="CR160" s="463">
        <v>2</v>
      </c>
      <c r="CS160" s="463">
        <v>1</v>
      </c>
      <c r="CT160" s="463"/>
      <c r="CU160" s="463"/>
      <c r="CV160" s="463">
        <v>1</v>
      </c>
      <c r="CW160" s="463"/>
      <c r="CX160" s="463"/>
      <c r="CY160" s="463"/>
      <c r="CZ160" s="463">
        <f t="shared" si="1562"/>
        <v>4</v>
      </c>
      <c r="DA160" s="463">
        <v>107603.02559999999</v>
      </c>
      <c r="DB160" s="463">
        <f t="shared" ref="DB160" si="1741">CR160*DA160</f>
        <v>215206.05119999999</v>
      </c>
      <c r="DC160" s="464">
        <f>CS160*DA160</f>
        <v>107603.02559999999</v>
      </c>
      <c r="DD160" s="464"/>
      <c r="DE160" s="464"/>
      <c r="DF160" s="464">
        <f>CV160*DA160</f>
        <v>107603.02559999999</v>
      </c>
      <c r="DG160" s="464"/>
      <c r="DH160" s="464"/>
      <c r="DI160" s="464"/>
      <c r="DJ160" s="464"/>
      <c r="DK160" s="463">
        <f>CZ160*DA160</f>
        <v>430412.10239999997</v>
      </c>
      <c r="DL160" s="655"/>
      <c r="DM160" s="782">
        <f>DB160</f>
        <v>215206.05119999999</v>
      </c>
      <c r="DN160" s="655">
        <f t="shared" si="1680"/>
        <v>192148.25999999998</v>
      </c>
      <c r="DO160" s="820">
        <f>DC160</f>
        <v>107603.02559999999</v>
      </c>
      <c r="DP160" s="655">
        <f t="shared" si="1736"/>
        <v>96074.12999999999</v>
      </c>
      <c r="DQ160" s="1050"/>
      <c r="DR160" s="655"/>
      <c r="DS160" s="782">
        <f t="shared" ref="DS160" si="1742">DE160</f>
        <v>0</v>
      </c>
      <c r="DT160" s="655">
        <f t="shared" ref="DT160" si="1743">DE160/1.12</f>
        <v>0</v>
      </c>
      <c r="DU160" s="782">
        <f t="shared" si="1739"/>
        <v>107603.02559999999</v>
      </c>
      <c r="DV160" s="465">
        <f t="shared" si="1740"/>
        <v>96074.12999999999</v>
      </c>
      <c r="DW160" s="745"/>
      <c r="DX160" s="655"/>
      <c r="DY160" s="954"/>
      <c r="DZ160" s="655"/>
      <c r="EA160" s="782">
        <f t="shared" si="1428"/>
        <v>0</v>
      </c>
      <c r="EB160" s="465">
        <f t="shared" si="1327"/>
        <v>0</v>
      </c>
      <c r="EC160" s="745"/>
      <c r="ED160" s="463"/>
      <c r="EE160" s="944">
        <f>DK160</f>
        <v>430412.10239999997</v>
      </c>
      <c r="EF160" s="655">
        <f t="shared" si="1686"/>
        <v>384296.51999999996</v>
      </c>
      <c r="EG160" s="461">
        <f t="shared" si="1564"/>
        <v>-192148.25999999998</v>
      </c>
      <c r="EH160" s="257">
        <f t="shared" si="1565"/>
        <v>-215206.05119999999</v>
      </c>
      <c r="EI160" s="460">
        <f t="shared" si="1566"/>
        <v>-96074.12999999999</v>
      </c>
      <c r="EJ160" s="538">
        <f t="shared" si="1567"/>
        <v>-107603.02559999999</v>
      </c>
      <c r="EK160" s="677">
        <f t="shared" si="1568"/>
        <v>0</v>
      </c>
      <c r="EL160" s="257">
        <f t="shared" si="1569"/>
        <v>0</v>
      </c>
      <c r="EM160" s="649">
        <f t="shared" si="1570"/>
        <v>0</v>
      </c>
      <c r="EN160" s="538">
        <f t="shared" si="1571"/>
        <v>0</v>
      </c>
      <c r="EO160" s="677">
        <f t="shared" si="1572"/>
        <v>-96074.12999999999</v>
      </c>
      <c r="EP160" s="257">
        <f t="shared" si="1573"/>
        <v>-107603.02559999999</v>
      </c>
      <c r="EQ160" s="649">
        <f t="shared" si="1574"/>
        <v>0</v>
      </c>
      <c r="ER160" s="538">
        <f t="shared" si="1575"/>
        <v>0</v>
      </c>
      <c r="ES160" s="677">
        <f t="shared" si="1576"/>
        <v>0</v>
      </c>
      <c r="ET160" s="538">
        <f t="shared" si="1577"/>
        <v>0</v>
      </c>
      <c r="EU160" s="462">
        <f t="shared" si="1578"/>
        <v>0</v>
      </c>
      <c r="EV160" s="263">
        <f t="shared" si="1579"/>
        <v>0</v>
      </c>
      <c r="EW160" s="462">
        <f t="shared" si="1580"/>
        <v>0</v>
      </c>
      <c r="EX160" s="263">
        <f t="shared" si="1581"/>
        <v>0</v>
      </c>
      <c r="EY160" s="472">
        <f t="shared" si="1582"/>
        <v>-384296.51999999996</v>
      </c>
      <c r="EZ160" s="263">
        <f t="shared" si="1583"/>
        <v>-430412.10239999997</v>
      </c>
      <c r="FA160" s="313"/>
    </row>
    <row r="161" spans="1:158" s="183" customFormat="1" ht="18" hidden="1" customHeight="1" outlineLevel="1" x14ac:dyDescent="0.2">
      <c r="A161" s="188" t="s">
        <v>915</v>
      </c>
      <c r="B161" s="76" t="s">
        <v>21</v>
      </c>
      <c r="C161" s="77" t="s">
        <v>119</v>
      </c>
      <c r="D161" s="77" t="s">
        <v>87</v>
      </c>
      <c r="E161" s="76" t="s">
        <v>701</v>
      </c>
      <c r="F161" s="76" t="s">
        <v>121</v>
      </c>
      <c r="G161" s="76" t="s">
        <v>41</v>
      </c>
      <c r="H161" s="189">
        <v>0.3</v>
      </c>
      <c r="I161" s="76" t="s">
        <v>969</v>
      </c>
      <c r="J161" s="80" t="s">
        <v>496</v>
      </c>
      <c r="K161" s="81" t="s">
        <v>152</v>
      </c>
      <c r="L161" s="76" t="s">
        <v>46</v>
      </c>
      <c r="M161" s="10" t="s">
        <v>79</v>
      </c>
      <c r="N161" s="82"/>
      <c r="O161" s="82"/>
      <c r="P161" s="82"/>
      <c r="Q161" s="245"/>
      <c r="R161" s="260">
        <v>5</v>
      </c>
      <c r="S161" s="260">
        <v>96074.12999999999</v>
      </c>
      <c r="T161" s="260">
        <v>107603.02559999999</v>
      </c>
      <c r="U161" s="260">
        <v>0</v>
      </c>
      <c r="V161" s="261">
        <v>0</v>
      </c>
      <c r="W161" s="261">
        <f t="shared" si="1430"/>
        <v>0</v>
      </c>
      <c r="X161" s="399">
        <v>4</v>
      </c>
      <c r="Y161" s="399">
        <v>96074.12999999999</v>
      </c>
      <c r="Z161" s="399">
        <v>107603.02559999999</v>
      </c>
      <c r="AA161" s="399">
        <v>0</v>
      </c>
      <c r="AB161" s="399">
        <v>0</v>
      </c>
      <c r="AC161" s="399">
        <f t="shared" si="1431"/>
        <v>0</v>
      </c>
      <c r="AD161" s="260"/>
      <c r="AE161" s="260">
        <v>96074.12999999999</v>
      </c>
      <c r="AF161" s="260">
        <v>107603.02559999999</v>
      </c>
      <c r="AG161" s="260">
        <f>AD161*AE161</f>
        <v>0</v>
      </c>
      <c r="AH161" s="260">
        <f>AD161*AF161</f>
        <v>0</v>
      </c>
      <c r="AI161" s="260">
        <f t="shared" si="1432"/>
        <v>0</v>
      </c>
      <c r="AJ161" s="260">
        <v>2</v>
      </c>
      <c r="AK161" s="260">
        <v>96074.12999999999</v>
      </c>
      <c r="AL161" s="260">
        <v>107603.02559999999</v>
      </c>
      <c r="AM161" s="260">
        <v>0</v>
      </c>
      <c r="AN161" s="260">
        <v>0</v>
      </c>
      <c r="AO161" s="396">
        <f t="shared" si="980"/>
        <v>0</v>
      </c>
      <c r="AP161" s="260">
        <v>4</v>
      </c>
      <c r="AQ161" s="260">
        <v>96074.12999999999</v>
      </c>
      <c r="AR161" s="260">
        <v>107603.02559999999</v>
      </c>
      <c r="AS161" s="260">
        <v>0</v>
      </c>
      <c r="AT161" s="260">
        <f t="shared" si="1516"/>
        <v>0</v>
      </c>
      <c r="AU161" s="260">
        <f t="shared" si="1417"/>
        <v>0</v>
      </c>
      <c r="AV161" s="404"/>
      <c r="AW161" s="404"/>
      <c r="AX161" s="404"/>
      <c r="AY161" s="404">
        <v>0</v>
      </c>
      <c r="AZ161" s="404">
        <v>0</v>
      </c>
      <c r="BA161" s="404">
        <f t="shared" si="1433"/>
        <v>0</v>
      </c>
      <c r="BB161" s="404"/>
      <c r="BC161" s="404"/>
      <c r="BD161" s="404"/>
      <c r="BE161" s="404">
        <v>0</v>
      </c>
      <c r="BF161" s="404">
        <v>0</v>
      </c>
      <c r="BG161" s="404">
        <f t="shared" si="1418"/>
        <v>0</v>
      </c>
      <c r="BH161" s="404"/>
      <c r="BI161" s="404"/>
      <c r="BJ161" s="404"/>
      <c r="BK161" s="404">
        <v>0</v>
      </c>
      <c r="BL161" s="404">
        <v>0</v>
      </c>
      <c r="BM161" s="404">
        <f t="shared" si="1366"/>
        <v>0</v>
      </c>
      <c r="BN161" s="404"/>
      <c r="BO161" s="404"/>
      <c r="BP161" s="404"/>
      <c r="BQ161" s="404">
        <v>0</v>
      </c>
      <c r="BR161" s="404">
        <v>0</v>
      </c>
      <c r="BS161" s="404">
        <f t="shared" si="1367"/>
        <v>0</v>
      </c>
      <c r="BT161" s="260">
        <v>96074.12999999999</v>
      </c>
      <c r="BU161" s="260">
        <v>107603.02559999999</v>
      </c>
      <c r="BV161" s="256">
        <v>0</v>
      </c>
      <c r="BW161" s="1435">
        <f t="shared" si="1690"/>
        <v>0</v>
      </c>
      <c r="BX161" s="190" t="s">
        <v>48</v>
      </c>
      <c r="BY161" s="64">
        <v>2013</v>
      </c>
      <c r="BZ161" s="325" t="s">
        <v>1100</v>
      </c>
      <c r="CA161" s="529">
        <f t="shared" si="1434"/>
        <v>0</v>
      </c>
      <c r="CB161" s="154"/>
      <c r="CC161" s="82"/>
      <c r="CD161" s="191"/>
      <c r="CE161" s="26">
        <f t="shared" si="1419"/>
        <v>0</v>
      </c>
      <c r="CF161" s="27">
        <f t="shared" si="1420"/>
        <v>0</v>
      </c>
      <c r="CG161" s="738">
        <f t="shared" si="1421"/>
        <v>0</v>
      </c>
      <c r="CH161" s="164" t="s">
        <v>955</v>
      </c>
      <c r="CI161" s="165"/>
      <c r="CJ161" s="192"/>
      <c r="CK161" s="175"/>
      <c r="CL161" s="175"/>
      <c r="CM161" s="178"/>
      <c r="CN161" s="175"/>
      <c r="CO161" s="175"/>
      <c r="CP161" s="175"/>
      <c r="CQ161" s="175"/>
      <c r="CR161" s="463"/>
      <c r="CS161" s="463"/>
      <c r="CT161" s="463"/>
      <c r="CU161" s="463"/>
      <c r="CV161" s="463"/>
      <c r="CW161" s="463"/>
      <c r="CX161" s="463"/>
      <c r="CY161" s="463"/>
      <c r="CZ161" s="463"/>
      <c r="DA161" s="463"/>
      <c r="DB161" s="463"/>
      <c r="DC161" s="463"/>
      <c r="DD161" s="464"/>
      <c r="DE161" s="464"/>
      <c r="DF161" s="464"/>
      <c r="DG161" s="464"/>
      <c r="DH161" s="464"/>
      <c r="DI161" s="464"/>
      <c r="DJ161" s="464"/>
      <c r="DK161" s="463"/>
      <c r="DL161" s="655"/>
      <c r="DM161" s="782"/>
      <c r="DN161" s="655"/>
      <c r="DO161" s="821"/>
      <c r="DP161" s="655"/>
      <c r="DQ161" s="1050"/>
      <c r="DR161" s="655"/>
      <c r="DS161" s="782"/>
      <c r="DT161" s="655"/>
      <c r="DU161" s="782"/>
      <c r="DV161" s="465"/>
      <c r="DW161" s="745"/>
      <c r="DX161" s="655"/>
      <c r="DY161" s="954"/>
      <c r="DZ161" s="655"/>
      <c r="EA161" s="782">
        <f t="shared" si="1428"/>
        <v>0</v>
      </c>
      <c r="EB161" s="465">
        <f t="shared" si="1327"/>
        <v>0</v>
      </c>
      <c r="EC161" s="745"/>
      <c r="ED161" s="463"/>
      <c r="EE161" s="944"/>
      <c r="EF161" s="655"/>
      <c r="EG161" s="461">
        <f t="shared" si="1564"/>
        <v>0</v>
      </c>
      <c r="EH161" s="257">
        <f t="shared" si="1565"/>
        <v>0</v>
      </c>
      <c r="EI161" s="460">
        <f t="shared" si="1566"/>
        <v>0</v>
      </c>
      <c r="EJ161" s="538">
        <f t="shared" si="1567"/>
        <v>0</v>
      </c>
      <c r="EK161" s="677">
        <f t="shared" si="1568"/>
        <v>0</v>
      </c>
      <c r="EL161" s="257">
        <f t="shared" si="1569"/>
        <v>0</v>
      </c>
      <c r="EM161" s="649">
        <f t="shared" si="1570"/>
        <v>0</v>
      </c>
      <c r="EN161" s="538">
        <f t="shared" si="1571"/>
        <v>0</v>
      </c>
      <c r="EO161" s="677">
        <f t="shared" si="1572"/>
        <v>0</v>
      </c>
      <c r="EP161" s="257">
        <f t="shared" si="1573"/>
        <v>0</v>
      </c>
      <c r="EQ161" s="649">
        <f t="shared" si="1574"/>
        <v>0</v>
      </c>
      <c r="ER161" s="538">
        <f t="shared" si="1575"/>
        <v>0</v>
      </c>
      <c r="ES161" s="677">
        <f t="shared" si="1576"/>
        <v>0</v>
      </c>
      <c r="ET161" s="538">
        <f t="shared" si="1577"/>
        <v>0</v>
      </c>
      <c r="EU161" s="462">
        <f t="shared" si="1578"/>
        <v>0</v>
      </c>
      <c r="EV161" s="263">
        <f t="shared" si="1579"/>
        <v>0</v>
      </c>
      <c r="EW161" s="462">
        <f t="shared" si="1580"/>
        <v>0</v>
      </c>
      <c r="EX161" s="263">
        <f t="shared" si="1581"/>
        <v>0</v>
      </c>
      <c r="EY161" s="472">
        <f t="shared" si="1582"/>
        <v>0</v>
      </c>
      <c r="EZ161" s="263">
        <f t="shared" si="1583"/>
        <v>0</v>
      </c>
      <c r="FA161" s="313">
        <v>41603</v>
      </c>
      <c r="FB161" s="183" t="s">
        <v>421</v>
      </c>
    </row>
    <row r="162" spans="1:158" s="183" customFormat="1" ht="18" hidden="1" customHeight="1" outlineLevel="1" x14ac:dyDescent="0.2">
      <c r="A162" s="188" t="s">
        <v>2723</v>
      </c>
      <c r="B162" s="76" t="s">
        <v>21</v>
      </c>
      <c r="C162" s="77" t="s">
        <v>119</v>
      </c>
      <c r="D162" s="77" t="s">
        <v>87</v>
      </c>
      <c r="E162" s="76" t="s">
        <v>701</v>
      </c>
      <c r="F162" s="76" t="s">
        <v>121</v>
      </c>
      <c r="G162" s="76" t="s">
        <v>41</v>
      </c>
      <c r="H162" s="189">
        <v>0.3</v>
      </c>
      <c r="I162" s="76" t="s">
        <v>969</v>
      </c>
      <c r="J162" s="80" t="s">
        <v>496</v>
      </c>
      <c r="K162" s="81" t="s">
        <v>152</v>
      </c>
      <c r="L162" s="76" t="s">
        <v>46</v>
      </c>
      <c r="M162" s="10" t="s">
        <v>79</v>
      </c>
      <c r="N162" s="82"/>
      <c r="O162" s="82"/>
      <c r="P162" s="82"/>
      <c r="Q162" s="245"/>
      <c r="R162" s="260">
        <v>5</v>
      </c>
      <c r="S162" s="260">
        <v>96074.12999999999</v>
      </c>
      <c r="T162" s="260">
        <v>107603.02559999999</v>
      </c>
      <c r="U162" s="260">
        <f t="shared" ref="U162" si="1744">R162*S162</f>
        <v>480370.64999999997</v>
      </c>
      <c r="V162" s="261">
        <f t="shared" ref="V162" si="1745">R162*T162</f>
        <v>538015.12800000003</v>
      </c>
      <c r="W162" s="261">
        <f t="shared" ref="W162" si="1746">V162*H162</f>
        <v>161404.53839999999</v>
      </c>
      <c r="X162" s="399">
        <v>4</v>
      </c>
      <c r="Y162" s="399">
        <v>96074.12999999999</v>
      </c>
      <c r="Z162" s="399">
        <v>107603.02559999999</v>
      </c>
      <c r="AA162" s="399">
        <f t="shared" ref="AA162" si="1747">X162*Y162</f>
        <v>384296.51999999996</v>
      </c>
      <c r="AB162" s="399">
        <f t="shared" ref="AB162" si="1748">X162*Z162</f>
        <v>430412.10239999997</v>
      </c>
      <c r="AC162" s="399">
        <f t="shared" ref="AC162" si="1749">AB162*H162</f>
        <v>129123.63071999999</v>
      </c>
      <c r="AD162" s="260"/>
      <c r="AE162" s="260">
        <v>96074.12999999999</v>
      </c>
      <c r="AF162" s="260">
        <v>107603.02559999999</v>
      </c>
      <c r="AG162" s="260">
        <f>AD162*AE162</f>
        <v>0</v>
      </c>
      <c r="AH162" s="260">
        <f>AD162*AF162</f>
        <v>0</v>
      </c>
      <c r="AI162" s="260">
        <f t="shared" ref="AI162" si="1750">AH162*H162</f>
        <v>0</v>
      </c>
      <c r="AJ162" s="260">
        <v>2</v>
      </c>
      <c r="AK162" s="260">
        <v>96074.12999999999</v>
      </c>
      <c r="AL162" s="260">
        <v>107603.02559999999</v>
      </c>
      <c r="AM162" s="260">
        <f t="shared" ref="AM162" si="1751">AJ162*AK162</f>
        <v>192148.25999999998</v>
      </c>
      <c r="AN162" s="260">
        <f t="shared" ref="AN162" si="1752">AJ162*AL162</f>
        <v>215206.05119999999</v>
      </c>
      <c r="AO162" s="396">
        <f t="shared" ref="AO162" si="1753">AN162*H162</f>
        <v>64561.815359999993</v>
      </c>
      <c r="AP162" s="260">
        <v>1</v>
      </c>
      <c r="AQ162" s="260">
        <v>96074.12999999999</v>
      </c>
      <c r="AR162" s="260">
        <v>107603.02559999999</v>
      </c>
      <c r="AS162" s="260">
        <f t="shared" ref="AS162" si="1754">AP162*AQ162</f>
        <v>96074.12999999999</v>
      </c>
      <c r="AT162" s="260">
        <f t="shared" ref="AT162" si="1755">AS162*1.12</f>
        <v>107603.02559999999</v>
      </c>
      <c r="AU162" s="260">
        <f t="shared" ref="AU162" si="1756">AT162*H162</f>
        <v>32280.907679999997</v>
      </c>
      <c r="AV162" s="404"/>
      <c r="AW162" s="404"/>
      <c r="AX162" s="404"/>
      <c r="AY162" s="404">
        <v>0</v>
      </c>
      <c r="AZ162" s="404">
        <v>0</v>
      </c>
      <c r="BA162" s="404">
        <f t="shared" ref="BA162" si="1757">AZ162*H162</f>
        <v>0</v>
      </c>
      <c r="BB162" s="404"/>
      <c r="BC162" s="404"/>
      <c r="BD162" s="404"/>
      <c r="BE162" s="404">
        <v>0</v>
      </c>
      <c r="BF162" s="404">
        <v>0</v>
      </c>
      <c r="BG162" s="404">
        <f t="shared" ref="BG162" si="1758">BF162*H162</f>
        <v>0</v>
      </c>
      <c r="BH162" s="404"/>
      <c r="BI162" s="404"/>
      <c r="BJ162" s="404"/>
      <c r="BK162" s="404">
        <v>0</v>
      </c>
      <c r="BL162" s="404">
        <v>0</v>
      </c>
      <c r="BM162" s="404">
        <f t="shared" ref="BM162" si="1759">BL162*N162</f>
        <v>0</v>
      </c>
      <c r="BN162" s="404"/>
      <c r="BO162" s="404"/>
      <c r="BP162" s="404"/>
      <c r="BQ162" s="404">
        <v>0</v>
      </c>
      <c r="BR162" s="404">
        <v>0</v>
      </c>
      <c r="BS162" s="404">
        <f t="shared" ref="BS162" si="1760">BR162*T162</f>
        <v>0</v>
      </c>
      <c r="BT162" s="260">
        <v>96074.12999999999</v>
      </c>
      <c r="BU162" s="260">
        <v>107603.02559999999</v>
      </c>
      <c r="BV162" s="256">
        <f>SUM(N162+O162+P162+Q162+R162+X162+AD162+AJ162+AP162+AV162+BB162+BH162)*BT162</f>
        <v>1152889.5599999998</v>
      </c>
      <c r="BW162" s="260">
        <f t="shared" ref="BW162" si="1761">BV162*1.12</f>
        <v>1291236.3071999999</v>
      </c>
      <c r="BX162" s="190"/>
      <c r="BY162" s="64" t="s">
        <v>2653</v>
      </c>
      <c r="CA162" s="529">
        <f t="shared" ref="CA162" si="1762">BW162*H162</f>
        <v>387370.89215999999</v>
      </c>
      <c r="CB162" s="154"/>
      <c r="CC162" s="82"/>
      <c r="CD162" s="191"/>
      <c r="CE162" s="26">
        <f t="shared" ref="CE162" si="1763">BV162-CB162</f>
        <v>1152889.5599999998</v>
      </c>
      <c r="CF162" s="27">
        <f t="shared" ref="CF162" si="1764">BW162-CC162</f>
        <v>1291236.3071999999</v>
      </c>
      <c r="CG162" s="738">
        <f t="shared" ref="CG162" si="1765">CA162-CC162</f>
        <v>387370.89215999999</v>
      </c>
      <c r="CH162" s="164" t="s">
        <v>955</v>
      </c>
      <c r="CI162" s="165"/>
      <c r="CJ162" s="192"/>
      <c r="CK162" s="175"/>
      <c r="CL162" s="175"/>
      <c r="CM162" s="178"/>
      <c r="CN162" s="175"/>
      <c r="CO162" s="175"/>
      <c r="CP162" s="175"/>
      <c r="CQ162" s="175"/>
      <c r="CR162" s="463"/>
      <c r="CS162" s="463"/>
      <c r="CT162" s="463"/>
      <c r="CU162" s="463"/>
      <c r="CV162" s="463"/>
      <c r="CW162" s="463"/>
      <c r="CX162" s="463"/>
      <c r="CY162" s="463"/>
      <c r="CZ162" s="463"/>
      <c r="DA162" s="463"/>
      <c r="DB162" s="463"/>
      <c r="DC162" s="463"/>
      <c r="DD162" s="464"/>
      <c r="DE162" s="464"/>
      <c r="DF162" s="464"/>
      <c r="DG162" s="464"/>
      <c r="DH162" s="464"/>
      <c r="DI162" s="464"/>
      <c r="DJ162" s="464"/>
      <c r="DK162" s="463"/>
      <c r="DL162" s="655"/>
      <c r="DM162" s="782"/>
      <c r="DN162" s="655"/>
      <c r="DO162" s="821"/>
      <c r="DP162" s="655"/>
      <c r="DQ162" s="1050"/>
      <c r="DR162" s="655"/>
      <c r="DS162" s="782"/>
      <c r="DT162" s="655"/>
      <c r="DU162" s="782"/>
      <c r="DV162" s="465"/>
      <c r="DW162" s="745"/>
      <c r="DX162" s="655"/>
      <c r="DY162" s="954"/>
      <c r="DZ162" s="655"/>
      <c r="EA162" s="782">
        <f t="shared" ref="EA162" si="1766">DI162</f>
        <v>0</v>
      </c>
      <c r="EB162" s="465">
        <f t="shared" ref="EB162" si="1767">EA162/1.12</f>
        <v>0</v>
      </c>
      <c r="EC162" s="745"/>
      <c r="ED162" s="463"/>
      <c r="EE162" s="944"/>
      <c r="EF162" s="655"/>
      <c r="EG162" s="461">
        <f t="shared" ref="EG162" si="1768">U162-DN162</f>
        <v>480370.64999999997</v>
      </c>
      <c r="EH162" s="257">
        <f t="shared" ref="EH162" si="1769">V162-DM162</f>
        <v>538015.12800000003</v>
      </c>
      <c r="EI162" s="460">
        <f t="shared" ref="EI162" si="1770">AA162-DP162</f>
        <v>384296.51999999996</v>
      </c>
      <c r="EJ162" s="538">
        <f t="shared" ref="EJ162" si="1771">AB162-DO162</f>
        <v>430412.10239999997</v>
      </c>
      <c r="EK162" s="677">
        <f t="shared" ref="EK162" si="1772">AG162-DR162</f>
        <v>0</v>
      </c>
      <c r="EL162" s="257">
        <f t="shared" ref="EL162" si="1773">AH162-DQ162</f>
        <v>0</v>
      </c>
      <c r="EM162" s="649">
        <f t="shared" ref="EM162" si="1774">AM162-DT162</f>
        <v>192148.25999999998</v>
      </c>
      <c r="EN162" s="538">
        <f t="shared" ref="EN162" si="1775">AN162-DS162</f>
        <v>215206.05119999999</v>
      </c>
      <c r="EO162" s="677">
        <f t="shared" ref="EO162" si="1776">AS162-DV162</f>
        <v>96074.12999999999</v>
      </c>
      <c r="EP162" s="257">
        <f t="shared" ref="EP162" si="1777">AT162-DU162</f>
        <v>107603.02559999999</v>
      </c>
      <c r="EQ162" s="649">
        <f t="shared" ref="EQ162" si="1778">AY162-DX162</f>
        <v>0</v>
      </c>
      <c r="ER162" s="538">
        <f t="shared" ref="ER162" si="1779">AZ162-DW162</f>
        <v>0</v>
      </c>
      <c r="ES162" s="677">
        <f t="shared" ref="ES162" si="1780">BE162-DZ162</f>
        <v>0</v>
      </c>
      <c r="ET162" s="538">
        <f t="shared" ref="ET162" si="1781">BF162-DY162</f>
        <v>0</v>
      </c>
      <c r="EU162" s="462">
        <f t="shared" ref="EU162" si="1782">BK162-EB162</f>
        <v>0</v>
      </c>
      <c r="EV162" s="263">
        <f t="shared" ref="EV162" si="1783">BL162-EA162</f>
        <v>0</v>
      </c>
      <c r="EW162" s="462">
        <f t="shared" ref="EW162" si="1784">BM162-ED162</f>
        <v>0</v>
      </c>
      <c r="EX162" s="263">
        <f t="shared" ref="EX162" si="1785">BN162-EC162</f>
        <v>0</v>
      </c>
      <c r="EY162" s="472">
        <f t="shared" ref="EY162" si="1786">BV162-EF162</f>
        <v>1152889.5599999998</v>
      </c>
      <c r="EZ162" s="263">
        <f t="shared" ref="EZ162" si="1787">BW162-EE162</f>
        <v>1291236.3071999999</v>
      </c>
      <c r="FA162" s="313">
        <v>42807</v>
      </c>
      <c r="FB162" s="183" t="s">
        <v>421</v>
      </c>
    </row>
    <row r="163" spans="1:158" s="183" customFormat="1" ht="18" hidden="1" customHeight="1" outlineLevel="1" x14ac:dyDescent="0.2">
      <c r="A163" s="188" t="s">
        <v>256</v>
      </c>
      <c r="B163" s="76" t="s">
        <v>21</v>
      </c>
      <c r="C163" s="77" t="s">
        <v>119</v>
      </c>
      <c r="D163" s="77" t="s">
        <v>87</v>
      </c>
      <c r="E163" s="76" t="s">
        <v>122</v>
      </c>
      <c r="F163" s="76"/>
      <c r="G163" s="76" t="s">
        <v>41</v>
      </c>
      <c r="H163" s="189">
        <v>0.3</v>
      </c>
      <c r="I163" s="76" t="s">
        <v>969</v>
      </c>
      <c r="J163" s="80" t="s">
        <v>45</v>
      </c>
      <c r="K163" s="81" t="s">
        <v>152</v>
      </c>
      <c r="L163" s="76" t="s">
        <v>46</v>
      </c>
      <c r="M163" s="10" t="s">
        <v>79</v>
      </c>
      <c r="N163" s="82"/>
      <c r="O163" s="82"/>
      <c r="P163" s="82"/>
      <c r="Q163" s="245"/>
      <c r="R163" s="260">
        <v>3</v>
      </c>
      <c r="S163" s="260">
        <v>128311.60714285713</v>
      </c>
      <c r="T163" s="260">
        <v>143709</v>
      </c>
      <c r="U163" s="260">
        <v>0</v>
      </c>
      <c r="V163" s="261">
        <v>0</v>
      </c>
      <c r="W163" s="261">
        <f t="shared" si="1430"/>
        <v>0</v>
      </c>
      <c r="X163" s="399">
        <v>2</v>
      </c>
      <c r="Y163" s="399">
        <v>128311.60714285713</v>
      </c>
      <c r="Z163" s="399">
        <v>143709</v>
      </c>
      <c r="AA163" s="399">
        <v>0</v>
      </c>
      <c r="AB163" s="399">
        <v>0</v>
      </c>
      <c r="AC163" s="399">
        <f t="shared" si="1431"/>
        <v>0</v>
      </c>
      <c r="AD163" s="260"/>
      <c r="AE163" s="260">
        <v>128311.60714285713</v>
      </c>
      <c r="AF163" s="260">
        <v>143709</v>
      </c>
      <c r="AG163" s="260">
        <v>0</v>
      </c>
      <c r="AH163" s="260">
        <v>0</v>
      </c>
      <c r="AI163" s="260">
        <f t="shared" si="1432"/>
        <v>0</v>
      </c>
      <c r="AJ163" s="260">
        <v>5</v>
      </c>
      <c r="AK163" s="260">
        <v>128311.60714285713</v>
      </c>
      <c r="AL163" s="260">
        <v>143709</v>
      </c>
      <c r="AM163" s="260">
        <v>0</v>
      </c>
      <c r="AN163" s="260">
        <v>0</v>
      </c>
      <c r="AO163" s="396">
        <f t="shared" si="980"/>
        <v>0</v>
      </c>
      <c r="AP163" s="260">
        <v>3</v>
      </c>
      <c r="AQ163" s="260">
        <v>128311.60714285713</v>
      </c>
      <c r="AR163" s="260">
        <v>143709</v>
      </c>
      <c r="AS163" s="260">
        <v>0</v>
      </c>
      <c r="AT163" s="260">
        <f t="shared" si="1516"/>
        <v>0</v>
      </c>
      <c r="AU163" s="260">
        <f t="shared" si="1417"/>
        <v>0</v>
      </c>
      <c r="AV163" s="404"/>
      <c r="AW163" s="404"/>
      <c r="AX163" s="404"/>
      <c r="AY163" s="404">
        <v>0</v>
      </c>
      <c r="AZ163" s="404">
        <v>0</v>
      </c>
      <c r="BA163" s="404">
        <f t="shared" si="1433"/>
        <v>0</v>
      </c>
      <c r="BB163" s="404"/>
      <c r="BC163" s="404"/>
      <c r="BD163" s="404"/>
      <c r="BE163" s="404">
        <v>0</v>
      </c>
      <c r="BF163" s="404">
        <v>0</v>
      </c>
      <c r="BG163" s="404">
        <f t="shared" si="1418"/>
        <v>0</v>
      </c>
      <c r="BH163" s="404"/>
      <c r="BI163" s="404"/>
      <c r="BJ163" s="404"/>
      <c r="BK163" s="404">
        <v>0</v>
      </c>
      <c r="BL163" s="404">
        <v>0</v>
      </c>
      <c r="BM163" s="404">
        <f t="shared" si="1366"/>
        <v>0</v>
      </c>
      <c r="BN163" s="404"/>
      <c r="BO163" s="404"/>
      <c r="BP163" s="404"/>
      <c r="BQ163" s="404">
        <v>0</v>
      </c>
      <c r="BR163" s="404">
        <v>0</v>
      </c>
      <c r="BS163" s="404">
        <f t="shared" si="1367"/>
        <v>0</v>
      </c>
      <c r="BT163" s="260">
        <v>128311.60714285713</v>
      </c>
      <c r="BU163" s="260">
        <v>143709</v>
      </c>
      <c r="BV163" s="260">
        <v>0</v>
      </c>
      <c r="BW163" s="1435">
        <f t="shared" si="1690"/>
        <v>0</v>
      </c>
      <c r="BX163" s="190" t="s">
        <v>48</v>
      </c>
      <c r="BY163" s="64">
        <v>2013</v>
      </c>
      <c r="BZ163" s="325" t="s">
        <v>1103</v>
      </c>
      <c r="CA163" s="529">
        <f t="shared" si="1434"/>
        <v>0</v>
      </c>
      <c r="CB163" s="154">
        <v>1668050.8928571427</v>
      </c>
      <c r="CC163" s="82">
        <v>1868217</v>
      </c>
      <c r="CD163" s="191"/>
      <c r="CE163" s="26">
        <f t="shared" si="1419"/>
        <v>-1668050.8928571427</v>
      </c>
      <c r="CF163" s="27">
        <f t="shared" si="1420"/>
        <v>-1868217</v>
      </c>
      <c r="CG163" s="738">
        <f t="shared" si="1421"/>
        <v>-1868217</v>
      </c>
      <c r="CH163" s="164"/>
      <c r="CI163" s="165"/>
      <c r="CJ163" s="192" t="s">
        <v>41</v>
      </c>
      <c r="CK163" s="175" t="s">
        <v>373</v>
      </c>
      <c r="CL163" s="175" t="s">
        <v>2690</v>
      </c>
      <c r="CM163" s="178" t="s">
        <v>2702</v>
      </c>
      <c r="CN163" s="175" t="s">
        <v>374</v>
      </c>
      <c r="CO163" s="175" t="s">
        <v>87</v>
      </c>
      <c r="CP163" s="175" t="s">
        <v>122</v>
      </c>
      <c r="CQ163" s="175" t="s">
        <v>79</v>
      </c>
      <c r="CR163" s="463">
        <v>2</v>
      </c>
      <c r="CS163" s="463">
        <v>2</v>
      </c>
      <c r="CT163" s="463"/>
      <c r="CU163" s="463">
        <v>4</v>
      </c>
      <c r="CV163" s="463">
        <v>0</v>
      </c>
      <c r="CW163" s="463"/>
      <c r="CX163" s="463"/>
      <c r="CY163" s="463"/>
      <c r="CZ163" s="463">
        <f t="shared" si="1562"/>
        <v>8</v>
      </c>
      <c r="DA163" s="463">
        <v>125440</v>
      </c>
      <c r="DB163" s="463">
        <f t="shared" si="1735"/>
        <v>250880</v>
      </c>
      <c r="DC163" s="464">
        <f>CS163*DA163</f>
        <v>250880</v>
      </c>
      <c r="DD163" s="464"/>
      <c r="DE163" s="464">
        <f>CU163*DA163</f>
        <v>501760</v>
      </c>
      <c r="DF163" s="464">
        <f>CV163*DA163</f>
        <v>0</v>
      </c>
      <c r="DG163" s="464"/>
      <c r="DH163" s="464"/>
      <c r="DI163" s="464"/>
      <c r="DJ163" s="464"/>
      <c r="DK163" s="463">
        <f>CZ163*DA163</f>
        <v>1003520</v>
      </c>
      <c r="DL163" s="655"/>
      <c r="DM163" s="782">
        <f>DB163</f>
        <v>250880</v>
      </c>
      <c r="DN163" s="655">
        <f t="shared" si="1680"/>
        <v>223999.99999999997</v>
      </c>
      <c r="DO163" s="820">
        <f>DC163</f>
        <v>250880</v>
      </c>
      <c r="DP163" s="655">
        <f t="shared" ref="DP163:DP164" si="1788">DO163/1.12</f>
        <v>223999.99999999997</v>
      </c>
      <c r="DQ163" s="1050"/>
      <c r="DR163" s="655"/>
      <c r="DS163" s="782">
        <f t="shared" ref="DS163:DS164" si="1789">DE163</f>
        <v>501760</v>
      </c>
      <c r="DT163" s="655">
        <f t="shared" ref="DT163:DT164" si="1790">DE163/1.12</f>
        <v>447999.99999999994</v>
      </c>
      <c r="DU163" s="782">
        <f t="shared" ref="DU163:DU164" si="1791">DF163</f>
        <v>0</v>
      </c>
      <c r="DV163" s="465">
        <f t="shared" ref="DV163:DV164" si="1792">DU163/1.12</f>
        <v>0</v>
      </c>
      <c r="DW163" s="745"/>
      <c r="DX163" s="655"/>
      <c r="DY163" s="954"/>
      <c r="DZ163" s="655"/>
      <c r="EA163" s="782">
        <f t="shared" ref="EA163:EA198" si="1793">DI163</f>
        <v>0</v>
      </c>
      <c r="EB163" s="465">
        <f t="shared" si="1327"/>
        <v>0</v>
      </c>
      <c r="EC163" s="745"/>
      <c r="ED163" s="463"/>
      <c r="EE163" s="944">
        <f>DK163</f>
        <v>1003520</v>
      </c>
      <c r="EF163" s="655">
        <f t="shared" si="1686"/>
        <v>895999.99999999988</v>
      </c>
      <c r="EG163" s="461">
        <f t="shared" si="1564"/>
        <v>-223999.99999999997</v>
      </c>
      <c r="EH163" s="257">
        <f t="shared" si="1565"/>
        <v>-250880</v>
      </c>
      <c r="EI163" s="460">
        <f t="shared" si="1566"/>
        <v>-223999.99999999997</v>
      </c>
      <c r="EJ163" s="538">
        <f t="shared" si="1567"/>
        <v>-250880</v>
      </c>
      <c r="EK163" s="677">
        <f t="shared" si="1568"/>
        <v>0</v>
      </c>
      <c r="EL163" s="257">
        <f t="shared" si="1569"/>
        <v>0</v>
      </c>
      <c r="EM163" s="649">
        <f t="shared" si="1570"/>
        <v>-447999.99999999994</v>
      </c>
      <c r="EN163" s="538">
        <f t="shared" si="1571"/>
        <v>-501760</v>
      </c>
      <c r="EO163" s="677">
        <f t="shared" si="1572"/>
        <v>0</v>
      </c>
      <c r="EP163" s="257">
        <f t="shared" si="1573"/>
        <v>0</v>
      </c>
      <c r="EQ163" s="649">
        <f t="shared" si="1574"/>
        <v>0</v>
      </c>
      <c r="ER163" s="538">
        <f t="shared" si="1575"/>
        <v>0</v>
      </c>
      <c r="ES163" s="677">
        <f t="shared" si="1576"/>
        <v>0</v>
      </c>
      <c r="ET163" s="538">
        <f t="shared" si="1577"/>
        <v>0</v>
      </c>
      <c r="EU163" s="462">
        <f t="shared" si="1578"/>
        <v>0</v>
      </c>
      <c r="EV163" s="263">
        <f t="shared" si="1579"/>
        <v>0</v>
      </c>
      <c r="EW163" s="462">
        <f t="shared" si="1580"/>
        <v>0</v>
      </c>
      <c r="EX163" s="263">
        <f t="shared" si="1581"/>
        <v>0</v>
      </c>
      <c r="EY163" s="472">
        <f t="shared" si="1582"/>
        <v>-895999.99999999988</v>
      </c>
      <c r="EZ163" s="263">
        <f t="shared" si="1583"/>
        <v>-1003520</v>
      </c>
      <c r="FA163" s="313"/>
    </row>
    <row r="164" spans="1:158" s="183" customFormat="1" ht="18" hidden="1" customHeight="1" outlineLevel="1" x14ac:dyDescent="0.2">
      <c r="A164" s="188" t="s">
        <v>703</v>
      </c>
      <c r="B164" s="76" t="s">
        <v>21</v>
      </c>
      <c r="C164" s="77" t="s">
        <v>119</v>
      </c>
      <c r="D164" s="77" t="s">
        <v>87</v>
      </c>
      <c r="E164" s="76" t="s">
        <v>701</v>
      </c>
      <c r="F164" s="76" t="s">
        <v>122</v>
      </c>
      <c r="G164" s="76" t="s">
        <v>41</v>
      </c>
      <c r="H164" s="189">
        <v>0.3</v>
      </c>
      <c r="I164" s="76" t="s">
        <v>969</v>
      </c>
      <c r="J164" s="80" t="s">
        <v>496</v>
      </c>
      <c r="K164" s="81" t="s">
        <v>152</v>
      </c>
      <c r="L164" s="76" t="s">
        <v>46</v>
      </c>
      <c r="M164" s="10" t="s">
        <v>79</v>
      </c>
      <c r="N164" s="82"/>
      <c r="O164" s="82"/>
      <c r="P164" s="82"/>
      <c r="Q164" s="245"/>
      <c r="R164" s="260">
        <v>3</v>
      </c>
      <c r="S164" s="260">
        <v>128311.60714285713</v>
      </c>
      <c r="T164" s="260">
        <v>143709</v>
      </c>
      <c r="U164" s="260">
        <v>0</v>
      </c>
      <c r="V164" s="261">
        <v>0</v>
      </c>
      <c r="W164" s="261">
        <f t="shared" si="1430"/>
        <v>0</v>
      </c>
      <c r="X164" s="399">
        <v>2</v>
      </c>
      <c r="Y164" s="399">
        <v>128311.60714285713</v>
      </c>
      <c r="Z164" s="399">
        <v>143709</v>
      </c>
      <c r="AA164" s="399">
        <v>0</v>
      </c>
      <c r="AB164" s="399">
        <v>0</v>
      </c>
      <c r="AC164" s="399">
        <f t="shared" si="1431"/>
        <v>0</v>
      </c>
      <c r="AD164" s="260"/>
      <c r="AE164" s="260">
        <v>128311.60714285713</v>
      </c>
      <c r="AF164" s="260">
        <v>143709</v>
      </c>
      <c r="AG164" s="260">
        <v>0</v>
      </c>
      <c r="AH164" s="260">
        <v>0</v>
      </c>
      <c r="AI164" s="260">
        <f t="shared" si="1432"/>
        <v>0</v>
      </c>
      <c r="AJ164" s="260">
        <v>5</v>
      </c>
      <c r="AK164" s="260">
        <v>128311.60714285713</v>
      </c>
      <c r="AL164" s="260">
        <v>143709</v>
      </c>
      <c r="AM164" s="260">
        <v>0</v>
      </c>
      <c r="AN164" s="260">
        <v>0</v>
      </c>
      <c r="AO164" s="396">
        <f t="shared" si="980"/>
        <v>0</v>
      </c>
      <c r="AP164" s="260">
        <v>3</v>
      </c>
      <c r="AQ164" s="260">
        <v>128311.60714285713</v>
      </c>
      <c r="AR164" s="260">
        <v>143709</v>
      </c>
      <c r="AS164" s="260">
        <v>0</v>
      </c>
      <c r="AT164" s="260">
        <f t="shared" si="1516"/>
        <v>0</v>
      </c>
      <c r="AU164" s="260">
        <f t="shared" si="1417"/>
        <v>0</v>
      </c>
      <c r="AV164" s="404"/>
      <c r="AW164" s="404"/>
      <c r="AX164" s="404"/>
      <c r="AY164" s="404">
        <v>0</v>
      </c>
      <c r="AZ164" s="404">
        <v>0</v>
      </c>
      <c r="BA164" s="404">
        <f t="shared" si="1433"/>
        <v>0</v>
      </c>
      <c r="BB164" s="404"/>
      <c r="BC164" s="404"/>
      <c r="BD164" s="404"/>
      <c r="BE164" s="404">
        <v>0</v>
      </c>
      <c r="BF164" s="404">
        <v>0</v>
      </c>
      <c r="BG164" s="404">
        <f t="shared" si="1418"/>
        <v>0</v>
      </c>
      <c r="BH164" s="404"/>
      <c r="BI164" s="404"/>
      <c r="BJ164" s="404"/>
      <c r="BK164" s="404">
        <v>0</v>
      </c>
      <c r="BL164" s="404">
        <v>0</v>
      </c>
      <c r="BM164" s="404">
        <f t="shared" si="1366"/>
        <v>0</v>
      </c>
      <c r="BN164" s="404"/>
      <c r="BO164" s="404"/>
      <c r="BP164" s="404"/>
      <c r="BQ164" s="404">
        <v>0</v>
      </c>
      <c r="BR164" s="404">
        <v>0</v>
      </c>
      <c r="BS164" s="404">
        <f t="shared" si="1367"/>
        <v>0</v>
      </c>
      <c r="BT164" s="260">
        <v>128311.60714285713</v>
      </c>
      <c r="BU164" s="260">
        <v>143709</v>
      </c>
      <c r="BV164" s="260">
        <v>0</v>
      </c>
      <c r="BW164" s="1435">
        <f t="shared" si="1690"/>
        <v>0</v>
      </c>
      <c r="BX164" s="190" t="s">
        <v>48</v>
      </c>
      <c r="BY164" s="64">
        <v>2013</v>
      </c>
      <c r="BZ164" s="325" t="s">
        <v>1107</v>
      </c>
      <c r="CA164" s="529">
        <f t="shared" si="1434"/>
        <v>0</v>
      </c>
      <c r="CB164" s="154"/>
      <c r="CC164" s="82"/>
      <c r="CD164" s="191"/>
      <c r="CE164" s="26">
        <f t="shared" si="1419"/>
        <v>0</v>
      </c>
      <c r="CF164" s="27">
        <f t="shared" si="1420"/>
        <v>0</v>
      </c>
      <c r="CG164" s="738">
        <f t="shared" si="1421"/>
        <v>0</v>
      </c>
      <c r="CH164" s="164" t="s">
        <v>805</v>
      </c>
      <c r="CI164" s="165"/>
      <c r="CJ164" s="192" t="s">
        <v>41</v>
      </c>
      <c r="CK164" s="175" t="s">
        <v>373</v>
      </c>
      <c r="CL164" s="175" t="s">
        <v>2659</v>
      </c>
      <c r="CM164" s="178" t="s">
        <v>2235</v>
      </c>
      <c r="CN164" s="175" t="s">
        <v>375</v>
      </c>
      <c r="CO164" s="175" t="s">
        <v>87</v>
      </c>
      <c r="CP164" s="175" t="s">
        <v>122</v>
      </c>
      <c r="CQ164" s="175" t="s">
        <v>79</v>
      </c>
      <c r="CR164" s="463">
        <v>1</v>
      </c>
      <c r="CS164" s="463"/>
      <c r="CT164" s="463"/>
      <c r="CU164" s="463">
        <v>0</v>
      </c>
      <c r="CV164" s="463">
        <v>1</v>
      </c>
      <c r="CW164" s="463"/>
      <c r="CX164" s="463"/>
      <c r="CY164" s="463"/>
      <c r="CZ164" s="463">
        <f t="shared" si="1562"/>
        <v>2</v>
      </c>
      <c r="DA164" s="463">
        <v>140834.82560000001</v>
      </c>
      <c r="DB164" s="463">
        <f t="shared" ref="DB164" si="1794">CR164*DA164</f>
        <v>140834.82560000001</v>
      </c>
      <c r="DC164" s="464"/>
      <c r="DD164" s="464"/>
      <c r="DE164" s="464">
        <f>CU164*DA164</f>
        <v>0</v>
      </c>
      <c r="DF164" s="464">
        <f>CV164*DA164</f>
        <v>140834.82560000001</v>
      </c>
      <c r="DG164" s="464"/>
      <c r="DH164" s="464"/>
      <c r="DI164" s="464"/>
      <c r="DJ164" s="464"/>
      <c r="DK164" s="463">
        <f>CZ164*DA164</f>
        <v>281669.65120000002</v>
      </c>
      <c r="DL164" s="655"/>
      <c r="DM164" s="782">
        <f>DB164</f>
        <v>140834.82560000001</v>
      </c>
      <c r="DN164" s="655">
        <f t="shared" si="1680"/>
        <v>125745.38</v>
      </c>
      <c r="DO164" s="820">
        <f>DC164</f>
        <v>0</v>
      </c>
      <c r="DP164" s="655">
        <f t="shared" si="1788"/>
        <v>0</v>
      </c>
      <c r="DQ164" s="1050"/>
      <c r="DR164" s="655"/>
      <c r="DS164" s="782">
        <f t="shared" si="1789"/>
        <v>0</v>
      </c>
      <c r="DT164" s="655">
        <f t="shared" si="1790"/>
        <v>0</v>
      </c>
      <c r="DU164" s="782">
        <f t="shared" si="1791"/>
        <v>140834.82560000001</v>
      </c>
      <c r="DV164" s="465">
        <f t="shared" si="1792"/>
        <v>125745.38</v>
      </c>
      <c r="DW164" s="745"/>
      <c r="DX164" s="655"/>
      <c r="DY164" s="954"/>
      <c r="DZ164" s="655"/>
      <c r="EA164" s="782">
        <f t="shared" si="1793"/>
        <v>0</v>
      </c>
      <c r="EB164" s="465">
        <f t="shared" si="1327"/>
        <v>0</v>
      </c>
      <c r="EC164" s="745"/>
      <c r="ED164" s="463"/>
      <c r="EE164" s="944">
        <f>DK164</f>
        <v>281669.65120000002</v>
      </c>
      <c r="EF164" s="655">
        <f t="shared" si="1686"/>
        <v>251490.76</v>
      </c>
      <c r="EG164" s="461">
        <f t="shared" si="1564"/>
        <v>-125745.38</v>
      </c>
      <c r="EH164" s="257">
        <f t="shared" si="1565"/>
        <v>-140834.82560000001</v>
      </c>
      <c r="EI164" s="460">
        <f t="shared" si="1566"/>
        <v>0</v>
      </c>
      <c r="EJ164" s="538">
        <f t="shared" si="1567"/>
        <v>0</v>
      </c>
      <c r="EK164" s="677">
        <f t="shared" si="1568"/>
        <v>0</v>
      </c>
      <c r="EL164" s="257">
        <f t="shared" si="1569"/>
        <v>0</v>
      </c>
      <c r="EM164" s="649">
        <f t="shared" si="1570"/>
        <v>0</v>
      </c>
      <c r="EN164" s="538">
        <f t="shared" si="1571"/>
        <v>0</v>
      </c>
      <c r="EO164" s="677">
        <f t="shared" si="1572"/>
        <v>-125745.38</v>
      </c>
      <c r="EP164" s="257">
        <f t="shared" si="1573"/>
        <v>-140834.82560000001</v>
      </c>
      <c r="EQ164" s="649">
        <f t="shared" si="1574"/>
        <v>0</v>
      </c>
      <c r="ER164" s="538">
        <f t="shared" si="1575"/>
        <v>0</v>
      </c>
      <c r="ES164" s="677">
        <f t="shared" si="1576"/>
        <v>0</v>
      </c>
      <c r="ET164" s="538">
        <f t="shared" si="1577"/>
        <v>0</v>
      </c>
      <c r="EU164" s="462">
        <f t="shared" si="1578"/>
        <v>0</v>
      </c>
      <c r="EV164" s="263">
        <f t="shared" si="1579"/>
        <v>0</v>
      </c>
      <c r="EW164" s="462">
        <f t="shared" si="1580"/>
        <v>0</v>
      </c>
      <c r="EX164" s="263">
        <f t="shared" si="1581"/>
        <v>0</v>
      </c>
      <c r="EY164" s="472">
        <f t="shared" si="1582"/>
        <v>-251490.76</v>
      </c>
      <c r="EZ164" s="263">
        <f t="shared" si="1583"/>
        <v>-281669.65120000002</v>
      </c>
      <c r="FA164" s="313"/>
    </row>
    <row r="165" spans="1:158" s="183" customFormat="1" ht="18" hidden="1" customHeight="1" outlineLevel="1" x14ac:dyDescent="0.2">
      <c r="A165" s="188" t="s">
        <v>916</v>
      </c>
      <c r="B165" s="76" t="s">
        <v>21</v>
      </c>
      <c r="C165" s="77" t="s">
        <v>119</v>
      </c>
      <c r="D165" s="77" t="s">
        <v>87</v>
      </c>
      <c r="E165" s="76" t="s">
        <v>701</v>
      </c>
      <c r="F165" s="76" t="s">
        <v>122</v>
      </c>
      <c r="G165" s="76" t="s">
        <v>41</v>
      </c>
      <c r="H165" s="189">
        <v>0.3</v>
      </c>
      <c r="I165" s="76" t="s">
        <v>969</v>
      </c>
      <c r="J165" s="80" t="s">
        <v>496</v>
      </c>
      <c r="K165" s="81" t="s">
        <v>152</v>
      </c>
      <c r="L165" s="76" t="s">
        <v>46</v>
      </c>
      <c r="M165" s="10" t="s">
        <v>79</v>
      </c>
      <c r="N165" s="82"/>
      <c r="O165" s="82"/>
      <c r="P165" s="82"/>
      <c r="Q165" s="245"/>
      <c r="R165" s="260">
        <v>3</v>
      </c>
      <c r="S165" s="260">
        <v>125745.38</v>
      </c>
      <c r="T165" s="260">
        <v>140834.82560000001</v>
      </c>
      <c r="U165" s="260">
        <v>0</v>
      </c>
      <c r="V165" s="261">
        <v>0</v>
      </c>
      <c r="W165" s="261">
        <f t="shared" si="1430"/>
        <v>0</v>
      </c>
      <c r="X165" s="399">
        <v>2</v>
      </c>
      <c r="Y165" s="399">
        <v>125745.38</v>
      </c>
      <c r="Z165" s="399">
        <v>140834.82560000001</v>
      </c>
      <c r="AA165" s="399">
        <v>0</v>
      </c>
      <c r="AB165" s="399">
        <v>0</v>
      </c>
      <c r="AC165" s="399">
        <f t="shared" si="1431"/>
        <v>0</v>
      </c>
      <c r="AD165" s="260"/>
      <c r="AE165" s="260">
        <v>125745.38</v>
      </c>
      <c r="AF165" s="260">
        <v>140834.82560000001</v>
      </c>
      <c r="AG165" s="260">
        <f>AD165*AE165</f>
        <v>0</v>
      </c>
      <c r="AH165" s="260">
        <f>AD165*AF165</f>
        <v>0</v>
      </c>
      <c r="AI165" s="260">
        <f t="shared" si="1432"/>
        <v>0</v>
      </c>
      <c r="AJ165" s="260">
        <v>5</v>
      </c>
      <c r="AK165" s="260">
        <v>125745.38</v>
      </c>
      <c r="AL165" s="260">
        <v>140834.82560000001</v>
      </c>
      <c r="AM165" s="260">
        <v>0</v>
      </c>
      <c r="AN165" s="260">
        <v>0</v>
      </c>
      <c r="AO165" s="396">
        <f t="shared" si="980"/>
        <v>0</v>
      </c>
      <c r="AP165" s="260">
        <v>3</v>
      </c>
      <c r="AQ165" s="260">
        <v>125745.38</v>
      </c>
      <c r="AR165" s="260">
        <v>140834.82560000001</v>
      </c>
      <c r="AS165" s="260">
        <v>0</v>
      </c>
      <c r="AT165" s="260">
        <f t="shared" si="1516"/>
        <v>0</v>
      </c>
      <c r="AU165" s="260">
        <f t="shared" si="1417"/>
        <v>0</v>
      </c>
      <c r="AV165" s="404"/>
      <c r="AW165" s="404"/>
      <c r="AX165" s="404"/>
      <c r="AY165" s="404">
        <v>0</v>
      </c>
      <c r="AZ165" s="404">
        <v>0</v>
      </c>
      <c r="BA165" s="404">
        <f t="shared" si="1433"/>
        <v>0</v>
      </c>
      <c r="BB165" s="404"/>
      <c r="BC165" s="404"/>
      <c r="BD165" s="404"/>
      <c r="BE165" s="404">
        <v>0</v>
      </c>
      <c r="BF165" s="404">
        <v>0</v>
      </c>
      <c r="BG165" s="404">
        <f t="shared" si="1418"/>
        <v>0</v>
      </c>
      <c r="BH165" s="404"/>
      <c r="BI165" s="404"/>
      <c r="BJ165" s="404"/>
      <c r="BK165" s="404">
        <v>0</v>
      </c>
      <c r="BL165" s="404">
        <v>0</v>
      </c>
      <c r="BM165" s="404">
        <f t="shared" si="1366"/>
        <v>0</v>
      </c>
      <c r="BN165" s="404"/>
      <c r="BO165" s="404"/>
      <c r="BP165" s="404"/>
      <c r="BQ165" s="404">
        <v>0</v>
      </c>
      <c r="BR165" s="404">
        <v>0</v>
      </c>
      <c r="BS165" s="404">
        <f t="shared" si="1367"/>
        <v>0</v>
      </c>
      <c r="BT165" s="260">
        <v>125745.38</v>
      </c>
      <c r="BU165" s="260">
        <v>140834.82560000001</v>
      </c>
      <c r="BV165" s="256">
        <v>0</v>
      </c>
      <c r="BW165" s="1435">
        <f t="shared" si="1690"/>
        <v>0</v>
      </c>
      <c r="BX165" s="190" t="s">
        <v>48</v>
      </c>
      <c r="BY165" s="64">
        <v>2013</v>
      </c>
      <c r="BZ165" s="325" t="s">
        <v>1047</v>
      </c>
      <c r="CA165" s="529">
        <f t="shared" si="1434"/>
        <v>0</v>
      </c>
      <c r="CB165" s="154"/>
      <c r="CC165" s="82"/>
      <c r="CD165" s="191"/>
      <c r="CE165" s="26">
        <f t="shared" si="1419"/>
        <v>0</v>
      </c>
      <c r="CF165" s="27">
        <f t="shared" si="1420"/>
        <v>0</v>
      </c>
      <c r="CG165" s="738">
        <f t="shared" si="1421"/>
        <v>0</v>
      </c>
      <c r="CH165" s="164" t="s">
        <v>955</v>
      </c>
      <c r="CI165" s="165"/>
      <c r="CJ165" s="192"/>
      <c r="CK165" s="175"/>
      <c r="CL165" s="175"/>
      <c r="CM165" s="178"/>
      <c r="CN165" s="175"/>
      <c r="CO165" s="175"/>
      <c r="CP165" s="175"/>
      <c r="CQ165" s="175"/>
      <c r="CR165" s="463"/>
      <c r="CS165" s="463"/>
      <c r="CT165" s="463"/>
      <c r="CU165" s="463"/>
      <c r="CV165" s="463"/>
      <c r="CW165" s="463"/>
      <c r="CX165" s="463"/>
      <c r="CY165" s="463"/>
      <c r="CZ165" s="463"/>
      <c r="DA165" s="463"/>
      <c r="DB165" s="463"/>
      <c r="DC165" s="463"/>
      <c r="DD165" s="464"/>
      <c r="DE165" s="464"/>
      <c r="DF165" s="464"/>
      <c r="DG165" s="464"/>
      <c r="DH165" s="464"/>
      <c r="DI165" s="464"/>
      <c r="DJ165" s="464"/>
      <c r="DK165" s="463"/>
      <c r="DL165" s="655"/>
      <c r="DM165" s="782"/>
      <c r="DN165" s="655"/>
      <c r="DO165" s="821"/>
      <c r="DP165" s="655"/>
      <c r="DQ165" s="1050"/>
      <c r="DR165" s="655"/>
      <c r="DS165" s="782"/>
      <c r="DT165" s="655"/>
      <c r="DU165" s="782"/>
      <c r="DV165" s="465"/>
      <c r="DW165" s="745"/>
      <c r="DX165" s="655"/>
      <c r="DY165" s="954"/>
      <c r="DZ165" s="655"/>
      <c r="EA165" s="782">
        <f t="shared" si="1793"/>
        <v>0</v>
      </c>
      <c r="EB165" s="465">
        <f t="shared" si="1327"/>
        <v>0</v>
      </c>
      <c r="EC165" s="745"/>
      <c r="ED165" s="463"/>
      <c r="EE165" s="944"/>
      <c r="EF165" s="655"/>
      <c r="EG165" s="461">
        <f t="shared" si="1564"/>
        <v>0</v>
      </c>
      <c r="EH165" s="257">
        <f t="shared" si="1565"/>
        <v>0</v>
      </c>
      <c r="EI165" s="460">
        <f t="shared" si="1566"/>
        <v>0</v>
      </c>
      <c r="EJ165" s="538">
        <f t="shared" si="1567"/>
        <v>0</v>
      </c>
      <c r="EK165" s="677">
        <f t="shared" si="1568"/>
        <v>0</v>
      </c>
      <c r="EL165" s="257">
        <f t="shared" si="1569"/>
        <v>0</v>
      </c>
      <c r="EM165" s="649">
        <f t="shared" si="1570"/>
        <v>0</v>
      </c>
      <c r="EN165" s="538">
        <f t="shared" si="1571"/>
        <v>0</v>
      </c>
      <c r="EO165" s="677">
        <f t="shared" si="1572"/>
        <v>0</v>
      </c>
      <c r="EP165" s="257">
        <f t="shared" si="1573"/>
        <v>0</v>
      </c>
      <c r="EQ165" s="649">
        <f t="shared" si="1574"/>
        <v>0</v>
      </c>
      <c r="ER165" s="538">
        <f t="shared" si="1575"/>
        <v>0</v>
      </c>
      <c r="ES165" s="677">
        <f t="shared" si="1576"/>
        <v>0</v>
      </c>
      <c r="ET165" s="538">
        <f t="shared" si="1577"/>
        <v>0</v>
      </c>
      <c r="EU165" s="462">
        <f t="shared" si="1578"/>
        <v>0</v>
      </c>
      <c r="EV165" s="263">
        <f t="shared" si="1579"/>
        <v>0</v>
      </c>
      <c r="EW165" s="462">
        <f t="shared" si="1580"/>
        <v>0</v>
      </c>
      <c r="EX165" s="263">
        <f t="shared" si="1581"/>
        <v>0</v>
      </c>
      <c r="EY165" s="472">
        <f t="shared" si="1582"/>
        <v>0</v>
      </c>
      <c r="EZ165" s="263">
        <f t="shared" si="1583"/>
        <v>0</v>
      </c>
      <c r="FA165" s="313">
        <v>41603</v>
      </c>
      <c r="FB165" s="183" t="s">
        <v>421</v>
      </c>
    </row>
    <row r="166" spans="1:158" s="183" customFormat="1" ht="18" hidden="1" customHeight="1" outlineLevel="1" x14ac:dyDescent="0.2">
      <c r="A166" s="188" t="s">
        <v>2311</v>
      </c>
      <c r="B166" s="76" t="s">
        <v>21</v>
      </c>
      <c r="C166" s="77" t="s">
        <v>119</v>
      </c>
      <c r="D166" s="77" t="s">
        <v>87</v>
      </c>
      <c r="E166" s="76" t="s">
        <v>701</v>
      </c>
      <c r="F166" s="76" t="s">
        <v>122</v>
      </c>
      <c r="G166" s="76" t="s">
        <v>41</v>
      </c>
      <c r="H166" s="189">
        <v>0.3</v>
      </c>
      <c r="I166" s="76" t="s">
        <v>969</v>
      </c>
      <c r="J166" s="80" t="s">
        <v>496</v>
      </c>
      <c r="K166" s="81" t="s">
        <v>152</v>
      </c>
      <c r="L166" s="76" t="s">
        <v>46</v>
      </c>
      <c r="M166" s="10" t="s">
        <v>79</v>
      </c>
      <c r="N166" s="82"/>
      <c r="O166" s="82"/>
      <c r="P166" s="82"/>
      <c r="Q166" s="245"/>
      <c r="R166" s="260">
        <v>3</v>
      </c>
      <c r="S166" s="260">
        <v>125745.38</v>
      </c>
      <c r="T166" s="260">
        <v>140834.82560000001</v>
      </c>
      <c r="U166" s="260">
        <v>0</v>
      </c>
      <c r="V166" s="261">
        <v>0</v>
      </c>
      <c r="W166" s="261">
        <f t="shared" ref="W166" si="1795">V166*H166</f>
        <v>0</v>
      </c>
      <c r="X166" s="399">
        <v>2</v>
      </c>
      <c r="Y166" s="399">
        <v>125745.38</v>
      </c>
      <c r="Z166" s="399">
        <v>140834.82560000001</v>
      </c>
      <c r="AA166" s="399">
        <v>0</v>
      </c>
      <c r="AB166" s="399">
        <v>0</v>
      </c>
      <c r="AC166" s="399">
        <f t="shared" ref="AC166" si="1796">AB166*H166</f>
        <v>0</v>
      </c>
      <c r="AD166" s="260"/>
      <c r="AE166" s="260">
        <v>125745.38</v>
      </c>
      <c r="AF166" s="260">
        <v>140834.82560000001</v>
      </c>
      <c r="AG166" s="260">
        <f>AD166*AE166</f>
        <v>0</v>
      </c>
      <c r="AH166" s="260">
        <f>AD166*AF166</f>
        <v>0</v>
      </c>
      <c r="AI166" s="260">
        <f t="shared" ref="AI166" si="1797">AH166*H166</f>
        <v>0</v>
      </c>
      <c r="AJ166" s="260">
        <v>4</v>
      </c>
      <c r="AK166" s="260">
        <v>125745.38</v>
      </c>
      <c r="AL166" s="260">
        <v>140834.82560000001</v>
      </c>
      <c r="AM166" s="260">
        <v>0</v>
      </c>
      <c r="AN166" s="260">
        <v>0</v>
      </c>
      <c r="AO166" s="396">
        <f t="shared" ref="AO166" si="1798">AN166*H166</f>
        <v>0</v>
      </c>
      <c r="AP166" s="260">
        <v>3</v>
      </c>
      <c r="AQ166" s="260">
        <v>125745.38</v>
      </c>
      <c r="AR166" s="260">
        <v>140834.82560000001</v>
      </c>
      <c r="AS166" s="260">
        <v>0</v>
      </c>
      <c r="AT166" s="260">
        <v>0</v>
      </c>
      <c r="AU166" s="260">
        <f t="shared" ref="AU166" si="1799">AT166*H166</f>
        <v>0</v>
      </c>
      <c r="AV166" s="404"/>
      <c r="AW166" s="404"/>
      <c r="AX166" s="404"/>
      <c r="AY166" s="404">
        <v>0</v>
      </c>
      <c r="AZ166" s="404">
        <v>0</v>
      </c>
      <c r="BA166" s="404">
        <f t="shared" ref="BA166" si="1800">AZ166*H166</f>
        <v>0</v>
      </c>
      <c r="BB166" s="404"/>
      <c r="BC166" s="404"/>
      <c r="BD166" s="404"/>
      <c r="BE166" s="404">
        <v>0</v>
      </c>
      <c r="BF166" s="404">
        <v>0</v>
      </c>
      <c r="BG166" s="404">
        <f t="shared" ref="BG166" si="1801">BF166*H166</f>
        <v>0</v>
      </c>
      <c r="BH166" s="404"/>
      <c r="BI166" s="404"/>
      <c r="BJ166" s="404"/>
      <c r="BK166" s="404">
        <v>0</v>
      </c>
      <c r="BL166" s="404">
        <v>0</v>
      </c>
      <c r="BM166" s="404">
        <f t="shared" ref="BM166" si="1802">BL166*N166</f>
        <v>0</v>
      </c>
      <c r="BN166" s="404"/>
      <c r="BO166" s="404"/>
      <c r="BP166" s="404"/>
      <c r="BQ166" s="404">
        <v>0</v>
      </c>
      <c r="BR166" s="404">
        <v>0</v>
      </c>
      <c r="BS166" s="404">
        <f t="shared" si="1367"/>
        <v>0</v>
      </c>
      <c r="BT166" s="260">
        <v>125745.38</v>
      </c>
      <c r="BU166" s="260">
        <v>140834.82560000001</v>
      </c>
      <c r="BV166" s="256">
        <v>0</v>
      </c>
      <c r="BW166" s="1435">
        <f t="shared" ref="BW166" si="1803">BV166*1.12</f>
        <v>0</v>
      </c>
      <c r="BX166" s="190"/>
      <c r="BY166" s="64" t="s">
        <v>2654</v>
      </c>
      <c r="BZ166" s="325" t="s">
        <v>1047</v>
      </c>
      <c r="CA166" s="529">
        <f t="shared" ref="CA166" si="1804">BW166*H166</f>
        <v>0</v>
      </c>
      <c r="CB166" s="154"/>
      <c r="CC166" s="82"/>
      <c r="CD166" s="191"/>
      <c r="CE166" s="26">
        <f t="shared" ref="CE166" si="1805">BV166-CB166</f>
        <v>0</v>
      </c>
      <c r="CF166" s="27">
        <f t="shared" ref="CF166" si="1806">BW166-CC166</f>
        <v>0</v>
      </c>
      <c r="CG166" s="738">
        <f t="shared" ref="CG166" si="1807">CA166-CC166</f>
        <v>0</v>
      </c>
      <c r="CH166" s="164" t="s">
        <v>2320</v>
      </c>
      <c r="CI166" s="165" t="s">
        <v>2321</v>
      </c>
      <c r="CJ166" s="192"/>
      <c r="CK166" s="175"/>
      <c r="CL166" s="175"/>
      <c r="CM166" s="178"/>
      <c r="CN166" s="175"/>
      <c r="CO166" s="175"/>
      <c r="CP166" s="175"/>
      <c r="CQ166" s="175"/>
      <c r="CR166" s="463"/>
      <c r="CS166" s="463"/>
      <c r="CT166" s="463"/>
      <c r="CU166" s="463"/>
      <c r="CV166" s="463"/>
      <c r="CW166" s="463"/>
      <c r="CX166" s="463"/>
      <c r="CY166" s="463"/>
      <c r="CZ166" s="463"/>
      <c r="DA166" s="463"/>
      <c r="DB166" s="463"/>
      <c r="DC166" s="463"/>
      <c r="DD166" s="464"/>
      <c r="DE166" s="464"/>
      <c r="DF166" s="464"/>
      <c r="DG166" s="464"/>
      <c r="DH166" s="464"/>
      <c r="DI166" s="464"/>
      <c r="DJ166" s="464"/>
      <c r="DK166" s="463"/>
      <c r="DL166" s="655"/>
      <c r="DM166" s="782"/>
      <c r="DN166" s="655"/>
      <c r="DO166" s="821"/>
      <c r="DP166" s="655"/>
      <c r="DQ166" s="1050"/>
      <c r="DR166" s="655"/>
      <c r="DS166" s="782"/>
      <c r="DT166" s="655"/>
      <c r="DU166" s="782"/>
      <c r="DV166" s="465"/>
      <c r="DW166" s="745"/>
      <c r="DX166" s="655"/>
      <c r="DY166" s="954"/>
      <c r="DZ166" s="655"/>
      <c r="EA166" s="782">
        <f t="shared" si="1793"/>
        <v>0</v>
      </c>
      <c r="EB166" s="465">
        <f t="shared" ref="EB166" si="1808">EA166/1.12</f>
        <v>0</v>
      </c>
      <c r="EC166" s="745"/>
      <c r="ED166" s="463"/>
      <c r="EE166" s="944"/>
      <c r="EF166" s="655"/>
      <c r="EG166" s="461">
        <f t="shared" si="1564"/>
        <v>0</v>
      </c>
      <c r="EH166" s="257">
        <f t="shared" si="1565"/>
        <v>0</v>
      </c>
      <c r="EI166" s="460">
        <f t="shared" si="1566"/>
        <v>0</v>
      </c>
      <c r="EJ166" s="538">
        <f t="shared" si="1567"/>
        <v>0</v>
      </c>
      <c r="EK166" s="677">
        <f t="shared" si="1568"/>
        <v>0</v>
      </c>
      <c r="EL166" s="257">
        <f t="shared" si="1569"/>
        <v>0</v>
      </c>
      <c r="EM166" s="649">
        <f t="shared" si="1570"/>
        <v>0</v>
      </c>
      <c r="EN166" s="538">
        <f t="shared" si="1571"/>
        <v>0</v>
      </c>
      <c r="EO166" s="677">
        <f t="shared" si="1572"/>
        <v>0</v>
      </c>
      <c r="EP166" s="257">
        <f t="shared" si="1573"/>
        <v>0</v>
      </c>
      <c r="EQ166" s="649">
        <f t="shared" si="1574"/>
        <v>0</v>
      </c>
      <c r="ER166" s="538">
        <f t="shared" si="1575"/>
        <v>0</v>
      </c>
      <c r="ES166" s="677">
        <f t="shared" si="1576"/>
        <v>0</v>
      </c>
      <c r="ET166" s="538">
        <f t="shared" si="1577"/>
        <v>0</v>
      </c>
      <c r="EU166" s="462">
        <f t="shared" si="1578"/>
        <v>0</v>
      </c>
      <c r="EV166" s="263">
        <f t="shared" si="1579"/>
        <v>0</v>
      </c>
      <c r="EW166" s="462">
        <f t="shared" si="1580"/>
        <v>0</v>
      </c>
      <c r="EX166" s="263">
        <f t="shared" si="1581"/>
        <v>0</v>
      </c>
      <c r="EY166" s="472">
        <f t="shared" si="1582"/>
        <v>0</v>
      </c>
      <c r="EZ166" s="263">
        <f t="shared" si="1583"/>
        <v>0</v>
      </c>
      <c r="FA166" s="313">
        <v>42443</v>
      </c>
      <c r="FB166" s="183" t="s">
        <v>421</v>
      </c>
    </row>
    <row r="167" spans="1:158" s="183" customFormat="1" ht="18" hidden="1" customHeight="1" outlineLevel="1" x14ac:dyDescent="0.2">
      <c r="A167" s="188" t="s">
        <v>2724</v>
      </c>
      <c r="B167" s="76" t="s">
        <v>21</v>
      </c>
      <c r="C167" s="77" t="s">
        <v>119</v>
      </c>
      <c r="D167" s="77" t="s">
        <v>87</v>
      </c>
      <c r="E167" s="76" t="s">
        <v>701</v>
      </c>
      <c r="F167" s="76" t="s">
        <v>122</v>
      </c>
      <c r="G167" s="76" t="s">
        <v>41</v>
      </c>
      <c r="H167" s="189">
        <v>0.3</v>
      </c>
      <c r="I167" s="76" t="s">
        <v>969</v>
      </c>
      <c r="J167" s="80" t="s">
        <v>496</v>
      </c>
      <c r="K167" s="81" t="s">
        <v>152</v>
      </c>
      <c r="L167" s="76" t="s">
        <v>46</v>
      </c>
      <c r="M167" s="10" t="s">
        <v>79</v>
      </c>
      <c r="N167" s="82"/>
      <c r="O167" s="82"/>
      <c r="P167" s="82"/>
      <c r="Q167" s="245"/>
      <c r="R167" s="260">
        <v>3</v>
      </c>
      <c r="S167" s="260">
        <v>125745.38</v>
      </c>
      <c r="T167" s="260">
        <v>140834.82560000001</v>
      </c>
      <c r="U167" s="260">
        <f t="shared" ref="U167" si="1809">R167*S167</f>
        <v>377236.14</v>
      </c>
      <c r="V167" s="261">
        <f t="shared" ref="V167" si="1810">R167*T167</f>
        <v>422504.47680000006</v>
      </c>
      <c r="W167" s="261">
        <f t="shared" ref="W167" si="1811">V167*H167</f>
        <v>126751.34304000001</v>
      </c>
      <c r="X167" s="399">
        <v>2</v>
      </c>
      <c r="Y167" s="399">
        <v>125745.38</v>
      </c>
      <c r="Z167" s="399">
        <v>140834.82560000001</v>
      </c>
      <c r="AA167" s="399">
        <f t="shared" ref="AA167" si="1812">X167*Y167</f>
        <v>251490.76</v>
      </c>
      <c r="AB167" s="399">
        <f t="shared" ref="AB167" si="1813">X167*Z167</f>
        <v>281669.65120000002</v>
      </c>
      <c r="AC167" s="399">
        <f t="shared" ref="AC167" si="1814">AB167*H167</f>
        <v>84500.89536000001</v>
      </c>
      <c r="AD167" s="260"/>
      <c r="AE167" s="260">
        <v>125745.38</v>
      </c>
      <c r="AF167" s="260">
        <v>140834.82560000001</v>
      </c>
      <c r="AG167" s="260">
        <f>AD167*AE167</f>
        <v>0</v>
      </c>
      <c r="AH167" s="260">
        <f>AD167*AF167</f>
        <v>0</v>
      </c>
      <c r="AI167" s="260">
        <f t="shared" ref="AI167" si="1815">AH167*H167</f>
        <v>0</v>
      </c>
      <c r="AJ167" s="260">
        <v>4</v>
      </c>
      <c r="AK167" s="260">
        <v>125745.38</v>
      </c>
      <c r="AL167" s="260">
        <v>140834.82560000001</v>
      </c>
      <c r="AM167" s="260">
        <f t="shared" ref="AM167" si="1816">AJ167*AK167</f>
        <v>502981.52</v>
      </c>
      <c r="AN167" s="260">
        <f t="shared" ref="AN167" si="1817">AJ167*AL167</f>
        <v>563339.30240000004</v>
      </c>
      <c r="AO167" s="396">
        <f t="shared" ref="AO167" si="1818">AN167*H167</f>
        <v>169001.79072000002</v>
      </c>
      <c r="AP167" s="260">
        <v>1</v>
      </c>
      <c r="AQ167" s="260">
        <v>125745.38</v>
      </c>
      <c r="AR167" s="260">
        <v>140834.82560000001</v>
      </c>
      <c r="AS167" s="260">
        <f t="shared" ref="AS167" si="1819">AP167*AQ167</f>
        <v>125745.38</v>
      </c>
      <c r="AT167" s="260">
        <f t="shared" ref="AT167" si="1820">AS167*1.12</f>
        <v>140834.82560000001</v>
      </c>
      <c r="AU167" s="260">
        <f t="shared" ref="AU167" si="1821">AT167*H167</f>
        <v>42250.447680000005</v>
      </c>
      <c r="AV167" s="404"/>
      <c r="AW167" s="404"/>
      <c r="AX167" s="404"/>
      <c r="AY167" s="404">
        <v>0</v>
      </c>
      <c r="AZ167" s="404">
        <v>0</v>
      </c>
      <c r="BA167" s="404">
        <f t="shared" ref="BA167" si="1822">AZ167*H167</f>
        <v>0</v>
      </c>
      <c r="BB167" s="404"/>
      <c r="BC167" s="404"/>
      <c r="BD167" s="404"/>
      <c r="BE167" s="404">
        <v>0</v>
      </c>
      <c r="BF167" s="404">
        <v>0</v>
      </c>
      <c r="BG167" s="404">
        <f t="shared" ref="BG167" si="1823">BF167*H167</f>
        <v>0</v>
      </c>
      <c r="BH167" s="404"/>
      <c r="BI167" s="404"/>
      <c r="BJ167" s="404"/>
      <c r="BK167" s="404">
        <v>0</v>
      </c>
      <c r="BL167" s="404">
        <v>0</v>
      </c>
      <c r="BM167" s="404">
        <f t="shared" ref="BM167" si="1824">BL167*N167</f>
        <v>0</v>
      </c>
      <c r="BN167" s="404"/>
      <c r="BO167" s="404"/>
      <c r="BP167" s="404"/>
      <c r="BQ167" s="404">
        <v>0</v>
      </c>
      <c r="BR167" s="404">
        <v>0</v>
      </c>
      <c r="BS167" s="404">
        <f t="shared" ref="BS167" si="1825">BR167*T167</f>
        <v>0</v>
      </c>
      <c r="BT167" s="260">
        <v>125745.38</v>
      </c>
      <c r="BU167" s="260">
        <v>140834.82560000001</v>
      </c>
      <c r="BV167" s="256">
        <f>SUM(N167+O167+P167+Q167+R167+X167+AD167+AJ167+AP167+AV167+BB167+BH167)*BT167</f>
        <v>1257453.8</v>
      </c>
      <c r="BW167" s="260">
        <f t="shared" ref="BW167" si="1826">BV167*1.12</f>
        <v>1408348.2560000003</v>
      </c>
      <c r="BX167" s="190"/>
      <c r="BY167" s="64" t="s">
        <v>2653</v>
      </c>
      <c r="CA167" s="529">
        <f t="shared" ref="CA167" si="1827">BW167*H167</f>
        <v>422504.47680000006</v>
      </c>
      <c r="CB167" s="154"/>
      <c r="CC167" s="82"/>
      <c r="CD167" s="191"/>
      <c r="CE167" s="26">
        <f t="shared" ref="CE167" si="1828">BV167-CB167</f>
        <v>1257453.8</v>
      </c>
      <c r="CF167" s="27">
        <f t="shared" ref="CF167" si="1829">BW167-CC167</f>
        <v>1408348.2560000003</v>
      </c>
      <c r="CG167" s="738">
        <f t="shared" ref="CG167" si="1830">CA167-CC167</f>
        <v>422504.47680000006</v>
      </c>
      <c r="CH167" s="164" t="s">
        <v>2320</v>
      </c>
      <c r="CI167" s="165" t="s">
        <v>2321</v>
      </c>
      <c r="CJ167" s="192"/>
      <c r="CK167" s="175"/>
      <c r="CL167" s="175"/>
      <c r="CM167" s="178"/>
      <c r="CN167" s="175"/>
      <c r="CO167" s="175"/>
      <c r="CP167" s="175"/>
      <c r="CQ167" s="175"/>
      <c r="CR167" s="463"/>
      <c r="CS167" s="463"/>
      <c r="CT167" s="463"/>
      <c r="CU167" s="463"/>
      <c r="CV167" s="463"/>
      <c r="CW167" s="463"/>
      <c r="CX167" s="463"/>
      <c r="CY167" s="463"/>
      <c r="CZ167" s="463"/>
      <c r="DA167" s="463"/>
      <c r="DB167" s="463"/>
      <c r="DC167" s="463"/>
      <c r="DD167" s="464"/>
      <c r="DE167" s="464"/>
      <c r="DF167" s="464"/>
      <c r="DG167" s="464"/>
      <c r="DH167" s="464"/>
      <c r="DI167" s="464"/>
      <c r="DJ167" s="464"/>
      <c r="DK167" s="463"/>
      <c r="DL167" s="655"/>
      <c r="DM167" s="782"/>
      <c r="DN167" s="655"/>
      <c r="DO167" s="821"/>
      <c r="DP167" s="655"/>
      <c r="DQ167" s="1050"/>
      <c r="DR167" s="655"/>
      <c r="DS167" s="782"/>
      <c r="DT167" s="655"/>
      <c r="DU167" s="782"/>
      <c r="DV167" s="465"/>
      <c r="DW167" s="745"/>
      <c r="DX167" s="655"/>
      <c r="DY167" s="954"/>
      <c r="DZ167" s="655"/>
      <c r="EA167" s="782">
        <f t="shared" ref="EA167" si="1831">DI167</f>
        <v>0</v>
      </c>
      <c r="EB167" s="465">
        <f t="shared" ref="EB167" si="1832">EA167/1.12</f>
        <v>0</v>
      </c>
      <c r="EC167" s="745"/>
      <c r="ED167" s="463"/>
      <c r="EE167" s="944"/>
      <c r="EF167" s="655"/>
      <c r="EG167" s="461">
        <f t="shared" ref="EG167" si="1833">U167-DN167</f>
        <v>377236.14</v>
      </c>
      <c r="EH167" s="257">
        <f t="shared" ref="EH167" si="1834">V167-DM167</f>
        <v>422504.47680000006</v>
      </c>
      <c r="EI167" s="460">
        <f t="shared" ref="EI167" si="1835">AA167-DP167</f>
        <v>251490.76</v>
      </c>
      <c r="EJ167" s="538">
        <f t="shared" ref="EJ167" si="1836">AB167-DO167</f>
        <v>281669.65120000002</v>
      </c>
      <c r="EK167" s="677">
        <f t="shared" ref="EK167" si="1837">AG167-DR167</f>
        <v>0</v>
      </c>
      <c r="EL167" s="257">
        <f t="shared" ref="EL167" si="1838">AH167-DQ167</f>
        <v>0</v>
      </c>
      <c r="EM167" s="649">
        <f t="shared" ref="EM167" si="1839">AM167-DT167</f>
        <v>502981.52</v>
      </c>
      <c r="EN167" s="538">
        <f t="shared" ref="EN167" si="1840">AN167-DS167</f>
        <v>563339.30240000004</v>
      </c>
      <c r="EO167" s="677">
        <f t="shared" ref="EO167" si="1841">AS167-DV167</f>
        <v>125745.38</v>
      </c>
      <c r="EP167" s="257">
        <f t="shared" ref="EP167" si="1842">AT167-DU167</f>
        <v>140834.82560000001</v>
      </c>
      <c r="EQ167" s="649">
        <f t="shared" ref="EQ167" si="1843">AY167-DX167</f>
        <v>0</v>
      </c>
      <c r="ER167" s="538">
        <f t="shared" ref="ER167" si="1844">AZ167-DW167</f>
        <v>0</v>
      </c>
      <c r="ES167" s="677">
        <f t="shared" ref="ES167" si="1845">BE167-DZ167</f>
        <v>0</v>
      </c>
      <c r="ET167" s="538">
        <f t="shared" ref="ET167" si="1846">BF167-DY167</f>
        <v>0</v>
      </c>
      <c r="EU167" s="462">
        <f t="shared" ref="EU167" si="1847">BK167-EB167</f>
        <v>0</v>
      </c>
      <c r="EV167" s="263">
        <f t="shared" ref="EV167" si="1848">BL167-EA167</f>
        <v>0</v>
      </c>
      <c r="EW167" s="462">
        <f t="shared" ref="EW167" si="1849">BM167-ED167</f>
        <v>0</v>
      </c>
      <c r="EX167" s="263">
        <f t="shared" ref="EX167" si="1850">BN167-EC167</f>
        <v>0</v>
      </c>
      <c r="EY167" s="472">
        <f t="shared" ref="EY167" si="1851">BV167-EF167</f>
        <v>1257453.8</v>
      </c>
      <c r="EZ167" s="263">
        <f t="shared" ref="EZ167" si="1852">BW167-EE167</f>
        <v>1408348.2560000003</v>
      </c>
      <c r="FA167" s="313">
        <v>42807</v>
      </c>
      <c r="FB167" s="183" t="s">
        <v>421</v>
      </c>
    </row>
    <row r="168" spans="1:158" s="183" customFormat="1" ht="18" hidden="1" customHeight="1" outlineLevel="1" x14ac:dyDescent="0.2">
      <c r="A168" s="188" t="s">
        <v>257</v>
      </c>
      <c r="B168" s="76" t="s">
        <v>21</v>
      </c>
      <c r="C168" s="77" t="s">
        <v>119</v>
      </c>
      <c r="D168" s="77" t="s">
        <v>87</v>
      </c>
      <c r="E168" s="76" t="s">
        <v>123</v>
      </c>
      <c r="F168" s="76"/>
      <c r="G168" s="76" t="s">
        <v>41</v>
      </c>
      <c r="H168" s="189">
        <v>0.3</v>
      </c>
      <c r="I168" s="76" t="s">
        <v>969</v>
      </c>
      <c r="J168" s="80" t="s">
        <v>45</v>
      </c>
      <c r="K168" s="81" t="s">
        <v>152</v>
      </c>
      <c r="L168" s="76" t="s">
        <v>46</v>
      </c>
      <c r="M168" s="10" t="s">
        <v>79</v>
      </c>
      <c r="N168" s="82"/>
      <c r="O168" s="82"/>
      <c r="P168" s="82"/>
      <c r="Q168" s="245"/>
      <c r="R168" s="260">
        <v>3</v>
      </c>
      <c r="S168" s="260">
        <v>247126.78571428568</v>
      </c>
      <c r="T168" s="260">
        <v>276782</v>
      </c>
      <c r="U168" s="260">
        <v>0</v>
      </c>
      <c r="V168" s="261">
        <v>0</v>
      </c>
      <c r="W168" s="261">
        <f t="shared" si="1430"/>
        <v>0</v>
      </c>
      <c r="X168" s="399"/>
      <c r="Y168" s="399">
        <v>247126.78571428568</v>
      </c>
      <c r="Z168" s="399">
        <v>276782</v>
      </c>
      <c r="AA168" s="399">
        <v>0</v>
      </c>
      <c r="AB168" s="399">
        <v>0</v>
      </c>
      <c r="AC168" s="399">
        <f t="shared" si="1431"/>
        <v>0</v>
      </c>
      <c r="AD168" s="260">
        <v>4</v>
      </c>
      <c r="AE168" s="260">
        <v>247126.78571428568</v>
      </c>
      <c r="AF168" s="260">
        <v>276782</v>
      </c>
      <c r="AG168" s="260">
        <v>0</v>
      </c>
      <c r="AH168" s="260">
        <v>0</v>
      </c>
      <c r="AI168" s="260">
        <f t="shared" si="1432"/>
        <v>0</v>
      </c>
      <c r="AJ168" s="260">
        <v>3</v>
      </c>
      <c r="AK168" s="260">
        <v>247126.78571428568</v>
      </c>
      <c r="AL168" s="260">
        <v>276782</v>
      </c>
      <c r="AM168" s="260">
        <v>0</v>
      </c>
      <c r="AN168" s="260">
        <v>0</v>
      </c>
      <c r="AO168" s="396">
        <f t="shared" si="980"/>
        <v>0</v>
      </c>
      <c r="AP168" s="260"/>
      <c r="AQ168" s="260">
        <v>247126.78571428568</v>
      </c>
      <c r="AR168" s="260">
        <v>276782</v>
      </c>
      <c r="AS168" s="260">
        <f t="shared" ref="AS168:AS202" si="1853">AP168*AQ168</f>
        <v>0</v>
      </c>
      <c r="AT168" s="260">
        <f t="shared" si="1516"/>
        <v>0</v>
      </c>
      <c r="AU168" s="260">
        <f t="shared" si="1417"/>
        <v>0</v>
      </c>
      <c r="AV168" s="404"/>
      <c r="AW168" s="404"/>
      <c r="AX168" s="404"/>
      <c r="AY168" s="404">
        <v>0</v>
      </c>
      <c r="AZ168" s="404">
        <v>0</v>
      </c>
      <c r="BA168" s="404">
        <f t="shared" si="1433"/>
        <v>0</v>
      </c>
      <c r="BB168" s="404"/>
      <c r="BC168" s="404"/>
      <c r="BD168" s="404"/>
      <c r="BE168" s="404">
        <v>0</v>
      </c>
      <c r="BF168" s="404">
        <v>0</v>
      </c>
      <c r="BG168" s="404">
        <f t="shared" si="1418"/>
        <v>0</v>
      </c>
      <c r="BH168" s="404"/>
      <c r="BI168" s="404"/>
      <c r="BJ168" s="404"/>
      <c r="BK168" s="404">
        <v>0</v>
      </c>
      <c r="BL168" s="404">
        <v>0</v>
      </c>
      <c r="BM168" s="404">
        <f t="shared" si="1366"/>
        <v>0</v>
      </c>
      <c r="BN168" s="404"/>
      <c r="BO168" s="404"/>
      <c r="BP168" s="404"/>
      <c r="BQ168" s="404">
        <v>0</v>
      </c>
      <c r="BR168" s="404">
        <v>0</v>
      </c>
      <c r="BS168" s="404">
        <f t="shared" si="1367"/>
        <v>0</v>
      </c>
      <c r="BT168" s="260">
        <v>247126.78571428568</v>
      </c>
      <c r="BU168" s="260">
        <v>276782</v>
      </c>
      <c r="BV168" s="260">
        <v>0</v>
      </c>
      <c r="BW168" s="1435">
        <f t="shared" si="1690"/>
        <v>0</v>
      </c>
      <c r="BX168" s="190" t="s">
        <v>48</v>
      </c>
      <c r="BY168" s="64">
        <v>2013</v>
      </c>
      <c r="BZ168" s="325"/>
      <c r="CA168" s="529">
        <f t="shared" si="1434"/>
        <v>0</v>
      </c>
      <c r="CB168" s="154">
        <v>2471267.8571428568</v>
      </c>
      <c r="CC168" s="82">
        <v>2767820</v>
      </c>
      <c r="CD168" s="191"/>
      <c r="CE168" s="26">
        <f t="shared" si="1419"/>
        <v>-2471267.8571428568</v>
      </c>
      <c r="CF168" s="27">
        <f t="shared" si="1420"/>
        <v>-2767820</v>
      </c>
      <c r="CG168" s="738">
        <f t="shared" si="1421"/>
        <v>-2767820</v>
      </c>
      <c r="CH168" s="164"/>
      <c r="CI168" s="165"/>
      <c r="CJ168" s="192" t="s">
        <v>41</v>
      </c>
      <c r="CK168" s="175" t="s">
        <v>373</v>
      </c>
      <c r="CL168" s="175" t="s">
        <v>2690</v>
      </c>
      <c r="CM168" s="178" t="s">
        <v>2702</v>
      </c>
      <c r="CN168" s="175" t="s">
        <v>374</v>
      </c>
      <c r="CO168" s="175" t="s">
        <v>87</v>
      </c>
      <c r="CP168" s="175" t="s">
        <v>123</v>
      </c>
      <c r="CQ168" s="175" t="s">
        <v>79</v>
      </c>
      <c r="CR168" s="463">
        <v>2</v>
      </c>
      <c r="CS168" s="463"/>
      <c r="CT168" s="463">
        <v>3</v>
      </c>
      <c r="CU168" s="463">
        <v>2</v>
      </c>
      <c r="CV168" s="463"/>
      <c r="CW168" s="463"/>
      <c r="CX168" s="463"/>
      <c r="CY168" s="463"/>
      <c r="CZ168" s="463">
        <f t="shared" si="1562"/>
        <v>7</v>
      </c>
      <c r="DA168" s="463">
        <v>244160</v>
      </c>
      <c r="DB168" s="463">
        <f t="shared" si="1735"/>
        <v>488320</v>
      </c>
      <c r="DC168" s="464"/>
      <c r="DD168" s="464">
        <f t="shared" si="1510"/>
        <v>732480</v>
      </c>
      <c r="DE168" s="464">
        <f>CU168*DA168</f>
        <v>488320</v>
      </c>
      <c r="DF168" s="464"/>
      <c r="DG168" s="464"/>
      <c r="DH168" s="464"/>
      <c r="DI168" s="464"/>
      <c r="DJ168" s="464"/>
      <c r="DK168" s="463">
        <f>CZ168*DA168</f>
        <v>1709120</v>
      </c>
      <c r="DL168" s="655"/>
      <c r="DM168" s="782">
        <f>DB168</f>
        <v>488320</v>
      </c>
      <c r="DN168" s="655">
        <f t="shared" si="1680"/>
        <v>435999.99999999994</v>
      </c>
      <c r="DO168" s="820">
        <f>DC168</f>
        <v>0</v>
      </c>
      <c r="DP168" s="655">
        <f t="shared" ref="DP168:DP169" si="1854">DO168/1.12</f>
        <v>0</v>
      </c>
      <c r="DQ168" s="1050">
        <f t="shared" si="1513"/>
        <v>732480</v>
      </c>
      <c r="DR168" s="655">
        <f t="shared" si="1514"/>
        <v>653999.99999999988</v>
      </c>
      <c r="DS168" s="782">
        <f t="shared" ref="DS168:DS169" si="1855">DE168</f>
        <v>488320</v>
      </c>
      <c r="DT168" s="655">
        <f t="shared" ref="DT168:DT169" si="1856">DE168/1.12</f>
        <v>435999.99999999994</v>
      </c>
      <c r="DU168" s="782">
        <f t="shared" ref="DU168" si="1857">DF168</f>
        <v>0</v>
      </c>
      <c r="DV168" s="465">
        <f t="shared" ref="DV168" si="1858">DU168/1.12</f>
        <v>0</v>
      </c>
      <c r="DW168" s="745"/>
      <c r="DX168" s="655"/>
      <c r="DY168" s="954"/>
      <c r="DZ168" s="655"/>
      <c r="EA168" s="782">
        <f t="shared" si="1793"/>
        <v>0</v>
      </c>
      <c r="EB168" s="465">
        <f t="shared" si="1327"/>
        <v>0</v>
      </c>
      <c r="EC168" s="745"/>
      <c r="ED168" s="463"/>
      <c r="EE168" s="944">
        <f>DK168</f>
        <v>1709120</v>
      </c>
      <c r="EF168" s="655">
        <f t="shared" si="1686"/>
        <v>1525999.9999999998</v>
      </c>
      <c r="EG168" s="461">
        <f t="shared" si="1564"/>
        <v>-435999.99999999994</v>
      </c>
      <c r="EH168" s="257">
        <f t="shared" si="1565"/>
        <v>-488320</v>
      </c>
      <c r="EI168" s="460">
        <f t="shared" si="1566"/>
        <v>0</v>
      </c>
      <c r="EJ168" s="538">
        <f t="shared" si="1567"/>
        <v>0</v>
      </c>
      <c r="EK168" s="677">
        <f t="shared" si="1568"/>
        <v>-653999.99999999988</v>
      </c>
      <c r="EL168" s="257">
        <f t="shared" si="1569"/>
        <v>-732480</v>
      </c>
      <c r="EM168" s="649">
        <f t="shared" si="1570"/>
        <v>-435999.99999999994</v>
      </c>
      <c r="EN168" s="538">
        <f t="shared" si="1571"/>
        <v>-488320</v>
      </c>
      <c r="EO168" s="677">
        <f t="shared" si="1572"/>
        <v>0</v>
      </c>
      <c r="EP168" s="257">
        <f t="shared" si="1573"/>
        <v>0</v>
      </c>
      <c r="EQ168" s="649">
        <f t="shared" si="1574"/>
        <v>0</v>
      </c>
      <c r="ER168" s="538">
        <f t="shared" si="1575"/>
        <v>0</v>
      </c>
      <c r="ES168" s="677">
        <f t="shared" si="1576"/>
        <v>0</v>
      </c>
      <c r="ET168" s="538">
        <f t="shared" si="1577"/>
        <v>0</v>
      </c>
      <c r="EU168" s="462">
        <f t="shared" si="1578"/>
        <v>0</v>
      </c>
      <c r="EV168" s="263">
        <f t="shared" si="1579"/>
        <v>0</v>
      </c>
      <c r="EW168" s="462">
        <f t="shared" si="1580"/>
        <v>0</v>
      </c>
      <c r="EX168" s="263">
        <f t="shared" si="1581"/>
        <v>0</v>
      </c>
      <c r="EY168" s="472">
        <f t="shared" si="1582"/>
        <v>-1525999.9999999998</v>
      </c>
      <c r="EZ168" s="263">
        <f t="shared" si="1583"/>
        <v>-1709120</v>
      </c>
      <c r="FA168" s="313"/>
    </row>
    <row r="169" spans="1:158" s="183" customFormat="1" ht="18" hidden="1" customHeight="1" outlineLevel="1" x14ac:dyDescent="0.2">
      <c r="A169" s="188" t="s">
        <v>704</v>
      </c>
      <c r="B169" s="76" t="s">
        <v>21</v>
      </c>
      <c r="C169" s="77" t="s">
        <v>119</v>
      </c>
      <c r="D169" s="77" t="s">
        <v>87</v>
      </c>
      <c r="E169" s="76" t="s">
        <v>701</v>
      </c>
      <c r="F169" s="76" t="s">
        <v>123</v>
      </c>
      <c r="G169" s="76" t="s">
        <v>41</v>
      </c>
      <c r="H169" s="189">
        <v>0.3</v>
      </c>
      <c r="I169" s="76" t="s">
        <v>969</v>
      </c>
      <c r="J169" s="80" t="s">
        <v>496</v>
      </c>
      <c r="K169" s="81" t="s">
        <v>152</v>
      </c>
      <c r="L169" s="76" t="s">
        <v>46</v>
      </c>
      <c r="M169" s="10" t="s">
        <v>79</v>
      </c>
      <c r="N169" s="82"/>
      <c r="O169" s="82"/>
      <c r="P169" s="82"/>
      <c r="Q169" s="245"/>
      <c r="R169" s="260">
        <v>3</v>
      </c>
      <c r="S169" s="260">
        <v>247126.78571428568</v>
      </c>
      <c r="T169" s="260">
        <v>276782</v>
      </c>
      <c r="U169" s="260">
        <v>0</v>
      </c>
      <c r="V169" s="261">
        <v>0</v>
      </c>
      <c r="W169" s="261">
        <f t="shared" si="1430"/>
        <v>0</v>
      </c>
      <c r="X169" s="399"/>
      <c r="Y169" s="399">
        <v>247126.78571428568</v>
      </c>
      <c r="Z169" s="399">
        <v>276782</v>
      </c>
      <c r="AA169" s="399">
        <v>0</v>
      </c>
      <c r="AB169" s="399">
        <v>0</v>
      </c>
      <c r="AC169" s="399">
        <f t="shared" si="1431"/>
        <v>0</v>
      </c>
      <c r="AD169" s="260">
        <v>4</v>
      </c>
      <c r="AE169" s="260">
        <v>247126.78571428568</v>
      </c>
      <c r="AF169" s="260">
        <v>276782</v>
      </c>
      <c r="AG169" s="260">
        <v>0</v>
      </c>
      <c r="AH169" s="260">
        <v>0</v>
      </c>
      <c r="AI169" s="260">
        <f t="shared" si="1432"/>
        <v>0</v>
      </c>
      <c r="AJ169" s="260">
        <v>3</v>
      </c>
      <c r="AK169" s="260">
        <v>247126.78571428568</v>
      </c>
      <c r="AL169" s="260">
        <v>276782</v>
      </c>
      <c r="AM169" s="260">
        <v>0</v>
      </c>
      <c r="AN169" s="260">
        <v>0</v>
      </c>
      <c r="AO169" s="396">
        <f t="shared" si="980"/>
        <v>0</v>
      </c>
      <c r="AP169" s="260"/>
      <c r="AQ169" s="260">
        <v>247126.78571428568</v>
      </c>
      <c r="AR169" s="260">
        <v>276782</v>
      </c>
      <c r="AS169" s="260">
        <f t="shared" si="1853"/>
        <v>0</v>
      </c>
      <c r="AT169" s="260">
        <f t="shared" si="1516"/>
        <v>0</v>
      </c>
      <c r="AU169" s="260">
        <f t="shared" si="1417"/>
        <v>0</v>
      </c>
      <c r="AV169" s="404"/>
      <c r="AW169" s="404"/>
      <c r="AX169" s="404"/>
      <c r="AY169" s="404">
        <v>0</v>
      </c>
      <c r="AZ169" s="404">
        <v>0</v>
      </c>
      <c r="BA169" s="404">
        <f t="shared" si="1433"/>
        <v>0</v>
      </c>
      <c r="BB169" s="404"/>
      <c r="BC169" s="404"/>
      <c r="BD169" s="404"/>
      <c r="BE169" s="404">
        <v>0</v>
      </c>
      <c r="BF169" s="404">
        <v>0</v>
      </c>
      <c r="BG169" s="404">
        <f t="shared" si="1418"/>
        <v>0</v>
      </c>
      <c r="BH169" s="404"/>
      <c r="BI169" s="404"/>
      <c r="BJ169" s="404"/>
      <c r="BK169" s="404">
        <v>0</v>
      </c>
      <c r="BL169" s="404">
        <v>0</v>
      </c>
      <c r="BM169" s="404">
        <f t="shared" si="1366"/>
        <v>0</v>
      </c>
      <c r="BN169" s="404"/>
      <c r="BO169" s="404"/>
      <c r="BP169" s="404"/>
      <c r="BQ169" s="404">
        <v>0</v>
      </c>
      <c r="BR169" s="404">
        <v>0</v>
      </c>
      <c r="BS169" s="404">
        <f t="shared" si="1367"/>
        <v>0</v>
      </c>
      <c r="BT169" s="260">
        <v>247126.78571428568</v>
      </c>
      <c r="BU169" s="260">
        <v>276782</v>
      </c>
      <c r="BV169" s="260">
        <v>0</v>
      </c>
      <c r="BW169" s="1435">
        <f t="shared" si="1690"/>
        <v>0</v>
      </c>
      <c r="BX169" s="190" t="s">
        <v>48</v>
      </c>
      <c r="BY169" s="64">
        <v>2013</v>
      </c>
      <c r="BZ169" s="325" t="s">
        <v>1103</v>
      </c>
      <c r="CA169" s="529">
        <f t="shared" si="1434"/>
        <v>0</v>
      </c>
      <c r="CB169" s="154"/>
      <c r="CC169" s="82"/>
      <c r="CD169" s="191"/>
      <c r="CE169" s="26">
        <f t="shared" si="1419"/>
        <v>0</v>
      </c>
      <c r="CF169" s="27">
        <f t="shared" si="1420"/>
        <v>0</v>
      </c>
      <c r="CG169" s="738">
        <f t="shared" si="1421"/>
        <v>0</v>
      </c>
      <c r="CH169" s="164" t="s">
        <v>805</v>
      </c>
      <c r="CI169" s="165"/>
      <c r="CJ169" s="192" t="s">
        <v>41</v>
      </c>
      <c r="CK169" s="175" t="s">
        <v>373</v>
      </c>
      <c r="CL169" s="175" t="s">
        <v>2659</v>
      </c>
      <c r="CM169" s="178" t="s">
        <v>2235</v>
      </c>
      <c r="CN169" s="175" t="s">
        <v>375</v>
      </c>
      <c r="CO169" s="175" t="s">
        <v>87</v>
      </c>
      <c r="CP169" s="175" t="s">
        <v>123</v>
      </c>
      <c r="CQ169" s="175" t="s">
        <v>79</v>
      </c>
      <c r="CR169" s="463">
        <v>1</v>
      </c>
      <c r="CS169" s="463"/>
      <c r="CT169" s="463">
        <v>1</v>
      </c>
      <c r="CU169" s="463">
        <v>0</v>
      </c>
      <c r="CV169" s="463"/>
      <c r="CW169" s="463"/>
      <c r="CX169" s="463"/>
      <c r="CY169" s="463"/>
      <c r="CZ169" s="463">
        <f t="shared" si="1562"/>
        <v>2</v>
      </c>
      <c r="DA169" s="463">
        <v>271246.36</v>
      </c>
      <c r="DB169" s="463">
        <f t="shared" ref="DB169:DB184" si="1859">CR169*DA169</f>
        <v>271246.36</v>
      </c>
      <c r="DC169" s="464"/>
      <c r="DD169" s="464">
        <f t="shared" si="1510"/>
        <v>271246.36</v>
      </c>
      <c r="DE169" s="464">
        <f>CU169*DA169</f>
        <v>0</v>
      </c>
      <c r="DF169" s="464">
        <f>CV169*DA169</f>
        <v>0</v>
      </c>
      <c r="DG169" s="464"/>
      <c r="DH169" s="464"/>
      <c r="DI169" s="464"/>
      <c r="DJ169" s="464"/>
      <c r="DK169" s="463">
        <f>CZ169*DA169</f>
        <v>542492.72</v>
      </c>
      <c r="DL169" s="655"/>
      <c r="DM169" s="782">
        <f>DB169</f>
        <v>271246.36</v>
      </c>
      <c r="DN169" s="655">
        <f t="shared" si="1680"/>
        <v>242184.24999999997</v>
      </c>
      <c r="DO169" s="820">
        <f>DC169</f>
        <v>0</v>
      </c>
      <c r="DP169" s="655">
        <f t="shared" si="1854"/>
        <v>0</v>
      </c>
      <c r="DQ169" s="1050">
        <f t="shared" si="1513"/>
        <v>271246.36</v>
      </c>
      <c r="DR169" s="655">
        <f t="shared" si="1514"/>
        <v>242184.24999999997</v>
      </c>
      <c r="DS169" s="782">
        <f t="shared" si="1855"/>
        <v>0</v>
      </c>
      <c r="DT169" s="655">
        <f t="shared" si="1856"/>
        <v>0</v>
      </c>
      <c r="DU169" s="782">
        <f t="shared" ref="DU169" si="1860">DF169</f>
        <v>0</v>
      </c>
      <c r="DV169" s="465">
        <f t="shared" ref="DV169" si="1861">DU169/1.12</f>
        <v>0</v>
      </c>
      <c r="DW169" s="745"/>
      <c r="DX169" s="655"/>
      <c r="DY169" s="954"/>
      <c r="DZ169" s="655"/>
      <c r="EA169" s="782">
        <f t="shared" si="1793"/>
        <v>0</v>
      </c>
      <c r="EB169" s="465">
        <f t="shared" si="1327"/>
        <v>0</v>
      </c>
      <c r="EC169" s="745"/>
      <c r="ED169" s="463"/>
      <c r="EE169" s="944">
        <f>DK169</f>
        <v>542492.72</v>
      </c>
      <c r="EF169" s="655">
        <f t="shared" si="1686"/>
        <v>484368.49999999994</v>
      </c>
      <c r="EG169" s="461">
        <f t="shared" si="1564"/>
        <v>-242184.24999999997</v>
      </c>
      <c r="EH169" s="257">
        <f t="shared" si="1565"/>
        <v>-271246.36</v>
      </c>
      <c r="EI169" s="460">
        <f t="shared" si="1566"/>
        <v>0</v>
      </c>
      <c r="EJ169" s="538">
        <f t="shared" si="1567"/>
        <v>0</v>
      </c>
      <c r="EK169" s="677">
        <f t="shared" si="1568"/>
        <v>-242184.24999999997</v>
      </c>
      <c r="EL169" s="257">
        <f t="shared" si="1569"/>
        <v>-271246.36</v>
      </c>
      <c r="EM169" s="649">
        <f t="shared" si="1570"/>
        <v>0</v>
      </c>
      <c r="EN169" s="538">
        <f t="shared" si="1571"/>
        <v>0</v>
      </c>
      <c r="EO169" s="677">
        <f t="shared" si="1572"/>
        <v>0</v>
      </c>
      <c r="EP169" s="257">
        <f t="shared" si="1573"/>
        <v>0</v>
      </c>
      <c r="EQ169" s="649">
        <f t="shared" si="1574"/>
        <v>0</v>
      </c>
      <c r="ER169" s="538">
        <f t="shared" si="1575"/>
        <v>0</v>
      </c>
      <c r="ES169" s="677">
        <f t="shared" si="1576"/>
        <v>0</v>
      </c>
      <c r="ET169" s="538">
        <f t="shared" si="1577"/>
        <v>0</v>
      </c>
      <c r="EU169" s="462">
        <f t="shared" si="1578"/>
        <v>0</v>
      </c>
      <c r="EV169" s="263">
        <f t="shared" si="1579"/>
        <v>0</v>
      </c>
      <c r="EW169" s="462">
        <f t="shared" si="1580"/>
        <v>0</v>
      </c>
      <c r="EX169" s="263">
        <f t="shared" si="1581"/>
        <v>0</v>
      </c>
      <c r="EY169" s="472">
        <f t="shared" si="1582"/>
        <v>-484368.49999999994</v>
      </c>
      <c r="EZ169" s="263">
        <f t="shared" si="1583"/>
        <v>-542492.72</v>
      </c>
      <c r="FA169" s="313"/>
    </row>
    <row r="170" spans="1:158" s="183" customFormat="1" ht="18" hidden="1" customHeight="1" outlineLevel="1" x14ac:dyDescent="0.2">
      <c r="A170" s="188" t="s">
        <v>917</v>
      </c>
      <c r="B170" s="76" t="s">
        <v>21</v>
      </c>
      <c r="C170" s="77" t="s">
        <v>119</v>
      </c>
      <c r="D170" s="77" t="s">
        <v>87</v>
      </c>
      <c r="E170" s="76" t="s">
        <v>701</v>
      </c>
      <c r="F170" s="76" t="s">
        <v>123</v>
      </c>
      <c r="G170" s="76" t="s">
        <v>41</v>
      </c>
      <c r="H170" s="189">
        <v>0.3</v>
      </c>
      <c r="I170" s="76" t="s">
        <v>969</v>
      </c>
      <c r="J170" s="80" t="s">
        <v>496</v>
      </c>
      <c r="K170" s="81" t="s">
        <v>152</v>
      </c>
      <c r="L170" s="76" t="s">
        <v>46</v>
      </c>
      <c r="M170" s="10" t="s">
        <v>79</v>
      </c>
      <c r="N170" s="82"/>
      <c r="O170" s="82"/>
      <c r="P170" s="82"/>
      <c r="Q170" s="245"/>
      <c r="R170" s="260">
        <v>3</v>
      </c>
      <c r="S170" s="260">
        <v>242184.24999999997</v>
      </c>
      <c r="T170" s="260">
        <v>271246.36</v>
      </c>
      <c r="U170" s="260">
        <v>0</v>
      </c>
      <c r="V170" s="261">
        <v>0</v>
      </c>
      <c r="W170" s="261">
        <f t="shared" si="1430"/>
        <v>0</v>
      </c>
      <c r="X170" s="399"/>
      <c r="Y170" s="399">
        <v>242184.24999999997</v>
      </c>
      <c r="Z170" s="399">
        <v>271246.36</v>
      </c>
      <c r="AA170" s="399">
        <f t="shared" ref="AA170" si="1862">X170*Y170</f>
        <v>0</v>
      </c>
      <c r="AB170" s="399">
        <f t="shared" ref="AB170" si="1863">X170*Z170</f>
        <v>0</v>
      </c>
      <c r="AC170" s="399">
        <f t="shared" si="1431"/>
        <v>0</v>
      </c>
      <c r="AD170" s="260">
        <v>4</v>
      </c>
      <c r="AE170" s="260">
        <v>242184.24999999997</v>
      </c>
      <c r="AF170" s="260">
        <v>271246.36</v>
      </c>
      <c r="AG170" s="260">
        <v>0</v>
      </c>
      <c r="AH170" s="260">
        <v>0</v>
      </c>
      <c r="AI170" s="260">
        <f t="shared" si="1432"/>
        <v>0</v>
      </c>
      <c r="AJ170" s="260">
        <v>3</v>
      </c>
      <c r="AK170" s="260">
        <v>242184.24999999997</v>
      </c>
      <c r="AL170" s="260">
        <v>271246.36</v>
      </c>
      <c r="AM170" s="260">
        <v>0</v>
      </c>
      <c r="AN170" s="260">
        <v>0</v>
      </c>
      <c r="AO170" s="396">
        <f t="shared" si="980"/>
        <v>0</v>
      </c>
      <c r="AP170" s="260"/>
      <c r="AQ170" s="260">
        <v>242184.24999999997</v>
      </c>
      <c r="AR170" s="260">
        <v>271246.36</v>
      </c>
      <c r="AS170" s="260">
        <f t="shared" si="1853"/>
        <v>0</v>
      </c>
      <c r="AT170" s="260">
        <f t="shared" si="1516"/>
        <v>0</v>
      </c>
      <c r="AU170" s="260">
        <f t="shared" si="1417"/>
        <v>0</v>
      </c>
      <c r="AV170" s="404"/>
      <c r="AW170" s="404"/>
      <c r="AX170" s="404"/>
      <c r="AY170" s="404">
        <v>0</v>
      </c>
      <c r="AZ170" s="404">
        <v>0</v>
      </c>
      <c r="BA170" s="404">
        <f t="shared" si="1433"/>
        <v>0</v>
      </c>
      <c r="BB170" s="404"/>
      <c r="BC170" s="404"/>
      <c r="BD170" s="404"/>
      <c r="BE170" s="404">
        <v>0</v>
      </c>
      <c r="BF170" s="404">
        <v>0</v>
      </c>
      <c r="BG170" s="404">
        <f t="shared" si="1418"/>
        <v>0</v>
      </c>
      <c r="BH170" s="404"/>
      <c r="BI170" s="404"/>
      <c r="BJ170" s="404"/>
      <c r="BK170" s="404">
        <v>0</v>
      </c>
      <c r="BL170" s="404">
        <v>0</v>
      </c>
      <c r="BM170" s="404">
        <f t="shared" si="1366"/>
        <v>0</v>
      </c>
      <c r="BN170" s="404"/>
      <c r="BO170" s="404"/>
      <c r="BP170" s="404"/>
      <c r="BQ170" s="404">
        <v>0</v>
      </c>
      <c r="BR170" s="404">
        <v>0</v>
      </c>
      <c r="BS170" s="404">
        <f t="shared" si="1367"/>
        <v>0</v>
      </c>
      <c r="BT170" s="260">
        <v>242184.24999999997</v>
      </c>
      <c r="BU170" s="260">
        <v>271246.36</v>
      </c>
      <c r="BV170" s="256">
        <v>0</v>
      </c>
      <c r="BW170" s="1435">
        <f t="shared" si="1690"/>
        <v>0</v>
      </c>
      <c r="BX170" s="190" t="s">
        <v>48</v>
      </c>
      <c r="BY170" s="64">
        <v>2013</v>
      </c>
      <c r="BZ170" s="325" t="s">
        <v>1107</v>
      </c>
      <c r="CA170" s="529">
        <f t="shared" si="1434"/>
        <v>0</v>
      </c>
      <c r="CB170" s="154"/>
      <c r="CC170" s="82"/>
      <c r="CD170" s="191"/>
      <c r="CE170" s="26">
        <f t="shared" si="1419"/>
        <v>0</v>
      </c>
      <c r="CF170" s="27">
        <f t="shared" si="1420"/>
        <v>0</v>
      </c>
      <c r="CG170" s="738">
        <f t="shared" si="1421"/>
        <v>0</v>
      </c>
      <c r="CH170" s="164" t="s">
        <v>955</v>
      </c>
      <c r="CI170" s="165"/>
      <c r="CJ170" s="192"/>
      <c r="CK170" s="175"/>
      <c r="CL170" s="175"/>
      <c r="CM170" s="178"/>
      <c r="CN170" s="175"/>
      <c r="CO170" s="175"/>
      <c r="CP170" s="175"/>
      <c r="CQ170" s="175"/>
      <c r="CR170" s="463"/>
      <c r="CS170" s="463"/>
      <c r="CT170" s="463"/>
      <c r="CU170" s="463"/>
      <c r="CV170" s="463"/>
      <c r="CW170" s="463"/>
      <c r="CX170" s="463"/>
      <c r="CY170" s="463"/>
      <c r="CZ170" s="463"/>
      <c r="DA170" s="463"/>
      <c r="DB170" s="463"/>
      <c r="DC170" s="463"/>
      <c r="DD170" s="464"/>
      <c r="DE170" s="464"/>
      <c r="DF170" s="464"/>
      <c r="DG170" s="464"/>
      <c r="DH170" s="464"/>
      <c r="DI170" s="464"/>
      <c r="DJ170" s="464"/>
      <c r="DK170" s="463"/>
      <c r="DL170" s="655"/>
      <c r="DM170" s="782"/>
      <c r="DN170" s="655"/>
      <c r="DO170" s="821"/>
      <c r="DP170" s="655"/>
      <c r="DQ170" s="1050"/>
      <c r="DR170" s="655"/>
      <c r="DS170" s="782"/>
      <c r="DT170" s="655"/>
      <c r="DU170" s="782"/>
      <c r="DV170" s="465"/>
      <c r="DW170" s="745"/>
      <c r="DX170" s="655"/>
      <c r="DY170" s="954"/>
      <c r="DZ170" s="655"/>
      <c r="EA170" s="782">
        <f t="shared" si="1793"/>
        <v>0</v>
      </c>
      <c r="EB170" s="465">
        <f t="shared" si="1327"/>
        <v>0</v>
      </c>
      <c r="EC170" s="745"/>
      <c r="ED170" s="463"/>
      <c r="EE170" s="944"/>
      <c r="EF170" s="655"/>
      <c r="EG170" s="461">
        <f t="shared" si="1564"/>
        <v>0</v>
      </c>
      <c r="EH170" s="257">
        <f t="shared" si="1565"/>
        <v>0</v>
      </c>
      <c r="EI170" s="460">
        <f t="shared" si="1566"/>
        <v>0</v>
      </c>
      <c r="EJ170" s="538">
        <f t="shared" si="1567"/>
        <v>0</v>
      </c>
      <c r="EK170" s="677">
        <f t="shared" si="1568"/>
        <v>0</v>
      </c>
      <c r="EL170" s="257">
        <f t="shared" si="1569"/>
        <v>0</v>
      </c>
      <c r="EM170" s="649">
        <f t="shared" si="1570"/>
        <v>0</v>
      </c>
      <c r="EN170" s="538">
        <f t="shared" si="1571"/>
        <v>0</v>
      </c>
      <c r="EO170" s="677">
        <f t="shared" si="1572"/>
        <v>0</v>
      </c>
      <c r="EP170" s="257">
        <f t="shared" si="1573"/>
        <v>0</v>
      </c>
      <c r="EQ170" s="649">
        <f t="shared" si="1574"/>
        <v>0</v>
      </c>
      <c r="ER170" s="538">
        <f t="shared" si="1575"/>
        <v>0</v>
      </c>
      <c r="ES170" s="677">
        <f t="shared" si="1576"/>
        <v>0</v>
      </c>
      <c r="ET170" s="538">
        <f t="shared" si="1577"/>
        <v>0</v>
      </c>
      <c r="EU170" s="462">
        <f t="shared" si="1578"/>
        <v>0</v>
      </c>
      <c r="EV170" s="263">
        <f t="shared" si="1579"/>
        <v>0</v>
      </c>
      <c r="EW170" s="462">
        <f t="shared" si="1580"/>
        <v>0</v>
      </c>
      <c r="EX170" s="263">
        <f t="shared" si="1581"/>
        <v>0</v>
      </c>
      <c r="EY170" s="472">
        <f t="shared" si="1582"/>
        <v>0</v>
      </c>
      <c r="EZ170" s="263">
        <f t="shared" si="1583"/>
        <v>0</v>
      </c>
      <c r="FA170" s="313">
        <v>41603</v>
      </c>
      <c r="FB170" s="183" t="s">
        <v>421</v>
      </c>
    </row>
    <row r="171" spans="1:158" s="1506" customFormat="1" ht="18" hidden="1" customHeight="1" outlineLevel="1" x14ac:dyDescent="0.2">
      <c r="A171" s="1495" t="s">
        <v>2312</v>
      </c>
      <c r="B171" s="76" t="s">
        <v>21</v>
      </c>
      <c r="C171" s="77" t="s">
        <v>119</v>
      </c>
      <c r="D171" s="1283" t="s">
        <v>87</v>
      </c>
      <c r="E171" s="1282" t="s">
        <v>701</v>
      </c>
      <c r="F171" s="1282" t="s">
        <v>123</v>
      </c>
      <c r="G171" s="76" t="s">
        <v>41</v>
      </c>
      <c r="H171" s="189">
        <v>0.3</v>
      </c>
      <c r="I171" s="76" t="s">
        <v>969</v>
      </c>
      <c r="J171" s="80" t="s">
        <v>496</v>
      </c>
      <c r="K171" s="81" t="s">
        <v>152</v>
      </c>
      <c r="L171" s="76" t="s">
        <v>46</v>
      </c>
      <c r="M171" s="1496" t="s">
        <v>79</v>
      </c>
      <c r="N171" s="82"/>
      <c r="O171" s="82"/>
      <c r="P171" s="82"/>
      <c r="Q171" s="245"/>
      <c r="R171" s="1067">
        <v>3</v>
      </c>
      <c r="S171" s="260">
        <v>242184.24999999997</v>
      </c>
      <c r="T171" s="260">
        <v>271246.36</v>
      </c>
      <c r="U171" s="260">
        <f t="shared" ref="U171" si="1864">R171*S171</f>
        <v>726552.74999999988</v>
      </c>
      <c r="V171" s="1497">
        <f t="shared" ref="V171" si="1865">R171*T171</f>
        <v>813739.08</v>
      </c>
      <c r="W171" s="261">
        <f t="shared" ref="W171" si="1866">V171*H171</f>
        <v>244121.72399999999</v>
      </c>
      <c r="X171" s="399"/>
      <c r="Y171" s="399">
        <v>242184.24999999997</v>
      </c>
      <c r="Z171" s="399">
        <v>271246.36</v>
      </c>
      <c r="AA171" s="399">
        <f t="shared" ref="AA171" si="1867">X171*Y171</f>
        <v>0</v>
      </c>
      <c r="AB171" s="1290">
        <f t="shared" ref="AB171" si="1868">X171*Z171</f>
        <v>0</v>
      </c>
      <c r="AC171" s="399">
        <f t="shared" ref="AC171" si="1869">AB171*H171</f>
        <v>0</v>
      </c>
      <c r="AD171" s="260">
        <v>4</v>
      </c>
      <c r="AE171" s="260">
        <v>242184.24999999997</v>
      </c>
      <c r="AF171" s="260">
        <v>271246.36</v>
      </c>
      <c r="AG171" s="260">
        <f>AD171*AE171</f>
        <v>968736.99999999988</v>
      </c>
      <c r="AH171" s="1067">
        <f>AD171*AF171</f>
        <v>1084985.44</v>
      </c>
      <c r="AI171" s="260">
        <f t="shared" ref="AI171" si="1870">AH171*H171</f>
        <v>325495.63199999998</v>
      </c>
      <c r="AJ171" s="260">
        <v>2</v>
      </c>
      <c r="AK171" s="260">
        <v>242184.24999999997</v>
      </c>
      <c r="AL171" s="260">
        <v>271246.36</v>
      </c>
      <c r="AM171" s="260">
        <f t="shared" ref="AM171" si="1871">AJ171*AK171</f>
        <v>484368.49999999994</v>
      </c>
      <c r="AN171" s="1067">
        <f t="shared" ref="AN171" si="1872">AJ171*AL171</f>
        <v>542492.72</v>
      </c>
      <c r="AO171" s="396">
        <f t="shared" ref="AO171" si="1873">AN171*H171</f>
        <v>162747.81599999999</v>
      </c>
      <c r="AP171" s="260"/>
      <c r="AQ171" s="260">
        <v>242184.24999999997</v>
      </c>
      <c r="AR171" s="260">
        <v>271246.36</v>
      </c>
      <c r="AS171" s="260">
        <f t="shared" ref="AS171" si="1874">AP171*AQ171</f>
        <v>0</v>
      </c>
      <c r="AT171" s="1067">
        <f t="shared" ref="AT171" si="1875">AS171*1.12</f>
        <v>0</v>
      </c>
      <c r="AU171" s="1067">
        <f t="shared" ref="AU171" si="1876">AT171*H171</f>
        <v>0</v>
      </c>
      <c r="AV171" s="1498"/>
      <c r="AW171" s="404"/>
      <c r="AX171" s="404"/>
      <c r="AY171" s="404">
        <v>0</v>
      </c>
      <c r="AZ171" s="404">
        <v>0</v>
      </c>
      <c r="BA171" s="404">
        <f t="shared" ref="BA171" si="1877">AZ171*H171</f>
        <v>0</v>
      </c>
      <c r="BB171" s="1498"/>
      <c r="BC171" s="404"/>
      <c r="BD171" s="404"/>
      <c r="BE171" s="404">
        <v>0</v>
      </c>
      <c r="BF171" s="404">
        <v>0</v>
      </c>
      <c r="BG171" s="404">
        <f t="shared" ref="BG171" si="1878">BF171*H171</f>
        <v>0</v>
      </c>
      <c r="BH171" s="1498"/>
      <c r="BI171" s="404"/>
      <c r="BJ171" s="404"/>
      <c r="BK171" s="404">
        <v>0</v>
      </c>
      <c r="BL171" s="404">
        <v>0</v>
      </c>
      <c r="BM171" s="404">
        <f t="shared" ref="BM171" si="1879">BL171*N171</f>
        <v>0</v>
      </c>
      <c r="BN171" s="1498"/>
      <c r="BO171" s="404"/>
      <c r="BP171" s="404"/>
      <c r="BQ171" s="404">
        <v>0</v>
      </c>
      <c r="BR171" s="404">
        <v>0</v>
      </c>
      <c r="BS171" s="404">
        <f t="shared" si="1367"/>
        <v>0</v>
      </c>
      <c r="BT171" s="1067">
        <v>242184.24999999997</v>
      </c>
      <c r="BU171" s="1067">
        <v>271246.36</v>
      </c>
      <c r="BV171" s="1293">
        <f>SUM(N171+O171+P171+Q171+R171+X171+AD171+AJ171+AP171+AV171+BB171+BH171)*BT171</f>
        <v>2179658.2499999995</v>
      </c>
      <c r="BW171" s="1067">
        <f t="shared" ref="BW171" si="1880">BV171*1.12</f>
        <v>2441217.2399999998</v>
      </c>
      <c r="BX171" s="1499" t="s">
        <v>48</v>
      </c>
      <c r="BY171" s="1328">
        <v>2013</v>
      </c>
      <c r="BZ171" s="1295" t="s">
        <v>1047</v>
      </c>
      <c r="CA171" s="1296">
        <f t="shared" ref="CA171" si="1881">BW171*H171</f>
        <v>732365.1719999999</v>
      </c>
      <c r="CB171" s="154"/>
      <c r="CC171" s="82"/>
      <c r="CD171" s="191"/>
      <c r="CE171" s="1052">
        <f t="shared" ref="CE171" si="1882">BV171-CB171</f>
        <v>2179658.2499999995</v>
      </c>
      <c r="CF171" s="1299">
        <f t="shared" ref="CF171" si="1883">BW171-CC171</f>
        <v>2441217.2399999998</v>
      </c>
      <c r="CG171" s="1300">
        <f t="shared" ref="CG171" si="1884">CA171-CC171</f>
        <v>732365.1719999999</v>
      </c>
      <c r="CH171" s="164" t="s">
        <v>2320</v>
      </c>
      <c r="CI171" s="165" t="s">
        <v>2321</v>
      </c>
      <c r="CJ171" s="1500"/>
      <c r="CK171" s="175"/>
      <c r="CL171" s="175"/>
      <c r="CM171" s="178"/>
      <c r="CN171" s="175"/>
      <c r="CO171" s="175"/>
      <c r="CP171" s="175"/>
      <c r="CQ171" s="175"/>
      <c r="CR171" s="463"/>
      <c r="CS171" s="463"/>
      <c r="CT171" s="463"/>
      <c r="CU171" s="463"/>
      <c r="CV171" s="463"/>
      <c r="CW171" s="463"/>
      <c r="CX171" s="463"/>
      <c r="CY171" s="463"/>
      <c r="CZ171" s="463"/>
      <c r="DA171" s="463"/>
      <c r="DB171" s="463"/>
      <c r="DC171" s="463"/>
      <c r="DD171" s="464"/>
      <c r="DE171" s="464"/>
      <c r="DF171" s="464"/>
      <c r="DG171" s="464"/>
      <c r="DH171" s="464"/>
      <c r="DI171" s="464"/>
      <c r="DJ171" s="464"/>
      <c r="DK171" s="463"/>
      <c r="DL171" s="655"/>
      <c r="DM171" s="782"/>
      <c r="DN171" s="655"/>
      <c r="DO171" s="821"/>
      <c r="DP171" s="655"/>
      <c r="DQ171" s="1050"/>
      <c r="DR171" s="1064"/>
      <c r="DS171" s="1050"/>
      <c r="DT171" s="1064"/>
      <c r="DU171" s="1050"/>
      <c r="DV171" s="1065"/>
      <c r="DW171" s="1501"/>
      <c r="DX171" s="1064"/>
      <c r="DY171" s="1502"/>
      <c r="DZ171" s="1064"/>
      <c r="EA171" s="1050">
        <f t="shared" si="1793"/>
        <v>0</v>
      </c>
      <c r="EB171" s="1065">
        <f t="shared" ref="EB171" si="1885">EA171/1.12</f>
        <v>0</v>
      </c>
      <c r="EC171" s="1501"/>
      <c r="ED171" s="1066"/>
      <c r="EE171" s="1503"/>
      <c r="EF171" s="1064"/>
      <c r="EG171" s="1304">
        <f t="shared" si="1564"/>
        <v>726552.74999999988</v>
      </c>
      <c r="EH171" s="1083">
        <f t="shared" si="1565"/>
        <v>813739.08</v>
      </c>
      <c r="EI171" s="1305">
        <f t="shared" si="1566"/>
        <v>0</v>
      </c>
      <c r="EJ171" s="1082">
        <f t="shared" si="1567"/>
        <v>0</v>
      </c>
      <c r="EK171" s="1081">
        <f t="shared" si="1568"/>
        <v>968736.99999999988</v>
      </c>
      <c r="EL171" s="1083">
        <f t="shared" si="1569"/>
        <v>1084985.44</v>
      </c>
      <c r="EM171" s="1504">
        <f t="shared" si="1570"/>
        <v>484368.49999999994</v>
      </c>
      <c r="EN171" s="1082">
        <f t="shared" si="1571"/>
        <v>542492.72</v>
      </c>
      <c r="EO171" s="1081">
        <f t="shared" si="1572"/>
        <v>0</v>
      </c>
      <c r="EP171" s="1083">
        <f t="shared" si="1573"/>
        <v>0</v>
      </c>
      <c r="EQ171" s="1504">
        <f t="shared" si="1574"/>
        <v>0</v>
      </c>
      <c r="ER171" s="1082">
        <f t="shared" si="1575"/>
        <v>0</v>
      </c>
      <c r="ES171" s="1081">
        <f t="shared" si="1576"/>
        <v>0</v>
      </c>
      <c r="ET171" s="1082">
        <f t="shared" si="1577"/>
        <v>0</v>
      </c>
      <c r="EU171" s="1309">
        <f t="shared" si="1578"/>
        <v>0</v>
      </c>
      <c r="EV171" s="1289">
        <f t="shared" si="1579"/>
        <v>0</v>
      </c>
      <c r="EW171" s="1309">
        <f t="shared" si="1580"/>
        <v>0</v>
      </c>
      <c r="EX171" s="1289">
        <f t="shared" si="1581"/>
        <v>0</v>
      </c>
      <c r="EY171" s="1310">
        <f t="shared" si="1582"/>
        <v>2179658.2499999995</v>
      </c>
      <c r="EZ171" s="1289">
        <f t="shared" si="1583"/>
        <v>2441217.2399999998</v>
      </c>
      <c r="FA171" s="1505">
        <v>42443</v>
      </c>
      <c r="FB171" s="1506" t="s">
        <v>421</v>
      </c>
    </row>
    <row r="172" spans="1:158" s="183" customFormat="1" ht="18" hidden="1" customHeight="1" outlineLevel="1" x14ac:dyDescent="0.2">
      <c r="A172" s="188" t="s">
        <v>258</v>
      </c>
      <c r="B172" s="76" t="s">
        <v>21</v>
      </c>
      <c r="C172" s="77" t="s">
        <v>119</v>
      </c>
      <c r="D172" s="77" t="s">
        <v>87</v>
      </c>
      <c r="E172" s="76" t="s">
        <v>124</v>
      </c>
      <c r="F172" s="76"/>
      <c r="G172" s="76" t="s">
        <v>41</v>
      </c>
      <c r="H172" s="189">
        <v>0.3</v>
      </c>
      <c r="I172" s="76" t="s">
        <v>969</v>
      </c>
      <c r="J172" s="80" t="s">
        <v>45</v>
      </c>
      <c r="K172" s="81" t="s">
        <v>152</v>
      </c>
      <c r="L172" s="76" t="s">
        <v>46</v>
      </c>
      <c r="M172" s="10" t="s">
        <v>79</v>
      </c>
      <c r="N172" s="82"/>
      <c r="O172" s="82"/>
      <c r="P172" s="82"/>
      <c r="Q172" s="245"/>
      <c r="R172" s="260">
        <v>4</v>
      </c>
      <c r="S172" s="260">
        <v>149973.21428571426</v>
      </c>
      <c r="T172" s="260">
        <v>167970</v>
      </c>
      <c r="U172" s="260">
        <v>0</v>
      </c>
      <c r="V172" s="261">
        <v>0</v>
      </c>
      <c r="W172" s="261">
        <f t="shared" si="1430"/>
        <v>0</v>
      </c>
      <c r="X172" s="399"/>
      <c r="Y172" s="399">
        <v>149973.21428571426</v>
      </c>
      <c r="Z172" s="399">
        <v>167970</v>
      </c>
      <c r="AA172" s="399">
        <v>0</v>
      </c>
      <c r="AB172" s="399">
        <v>0</v>
      </c>
      <c r="AC172" s="399">
        <f t="shared" si="1431"/>
        <v>0</v>
      </c>
      <c r="AD172" s="260">
        <v>4</v>
      </c>
      <c r="AE172" s="260">
        <v>149973.21428571426</v>
      </c>
      <c r="AF172" s="260">
        <v>167970</v>
      </c>
      <c r="AG172" s="260">
        <v>0</v>
      </c>
      <c r="AH172" s="260">
        <v>0</v>
      </c>
      <c r="AI172" s="260">
        <f t="shared" si="1432"/>
        <v>0</v>
      </c>
      <c r="AJ172" s="260">
        <v>2</v>
      </c>
      <c r="AK172" s="260">
        <v>149973.21428571426</v>
      </c>
      <c r="AL172" s="260">
        <v>167970</v>
      </c>
      <c r="AM172" s="260">
        <v>0</v>
      </c>
      <c r="AN172" s="260">
        <v>0</v>
      </c>
      <c r="AO172" s="396">
        <f t="shared" si="980"/>
        <v>0</v>
      </c>
      <c r="AP172" s="260">
        <v>1</v>
      </c>
      <c r="AQ172" s="260">
        <v>149973.21428571426</v>
      </c>
      <c r="AR172" s="260">
        <v>167970</v>
      </c>
      <c r="AS172" s="260">
        <v>0</v>
      </c>
      <c r="AT172" s="260">
        <f t="shared" si="1516"/>
        <v>0</v>
      </c>
      <c r="AU172" s="260">
        <f t="shared" si="1417"/>
        <v>0</v>
      </c>
      <c r="AV172" s="404"/>
      <c r="AW172" s="404"/>
      <c r="AX172" s="404"/>
      <c r="AY172" s="404">
        <v>0</v>
      </c>
      <c r="AZ172" s="404">
        <v>0</v>
      </c>
      <c r="BA172" s="404">
        <f t="shared" si="1433"/>
        <v>0</v>
      </c>
      <c r="BB172" s="404"/>
      <c r="BC172" s="404"/>
      <c r="BD172" s="404"/>
      <c r="BE172" s="404">
        <v>0</v>
      </c>
      <c r="BF172" s="404">
        <v>0</v>
      </c>
      <c r="BG172" s="404">
        <f t="shared" si="1418"/>
        <v>0</v>
      </c>
      <c r="BH172" s="404"/>
      <c r="BI172" s="404"/>
      <c r="BJ172" s="404"/>
      <c r="BK172" s="404">
        <v>0</v>
      </c>
      <c r="BL172" s="404">
        <v>0</v>
      </c>
      <c r="BM172" s="404">
        <f t="shared" si="1366"/>
        <v>0</v>
      </c>
      <c r="BN172" s="404"/>
      <c r="BO172" s="404"/>
      <c r="BP172" s="404"/>
      <c r="BQ172" s="404">
        <v>0</v>
      </c>
      <c r="BR172" s="404">
        <v>0</v>
      </c>
      <c r="BS172" s="404">
        <f t="shared" si="1367"/>
        <v>0</v>
      </c>
      <c r="BT172" s="260">
        <v>149973.21428571426</v>
      </c>
      <c r="BU172" s="260">
        <v>167970</v>
      </c>
      <c r="BV172" s="260">
        <v>0</v>
      </c>
      <c r="BW172" s="1435">
        <v>0</v>
      </c>
      <c r="BX172" s="190" t="s">
        <v>48</v>
      </c>
      <c r="BY172" s="64">
        <v>2013</v>
      </c>
      <c r="BZ172" s="325"/>
      <c r="CA172" s="529">
        <f t="shared" si="1434"/>
        <v>0</v>
      </c>
      <c r="CB172" s="154">
        <v>1649705.3571428568</v>
      </c>
      <c r="CC172" s="82">
        <v>1847670</v>
      </c>
      <c r="CD172" s="191"/>
      <c r="CE172" s="26">
        <f t="shared" si="1419"/>
        <v>-1649705.3571428568</v>
      </c>
      <c r="CF172" s="27">
        <f t="shared" si="1420"/>
        <v>-1847670</v>
      </c>
      <c r="CG172" s="738">
        <f t="shared" si="1421"/>
        <v>-1847670</v>
      </c>
      <c r="CH172" s="164"/>
      <c r="CI172" s="165"/>
      <c r="CJ172" s="192" t="s">
        <v>25</v>
      </c>
      <c r="CK172" s="175" t="s">
        <v>312</v>
      </c>
      <c r="CL172" s="175" t="s">
        <v>2282</v>
      </c>
      <c r="CM172" s="178" t="s">
        <v>2287</v>
      </c>
      <c r="CN172" s="175" t="s">
        <v>474</v>
      </c>
      <c r="CO172" s="175" t="s">
        <v>87</v>
      </c>
      <c r="CP172" s="175" t="s">
        <v>124</v>
      </c>
      <c r="CQ172" s="175" t="s">
        <v>79</v>
      </c>
      <c r="CR172" s="463">
        <v>2</v>
      </c>
      <c r="CS172" s="463"/>
      <c r="CT172" s="463">
        <v>4</v>
      </c>
      <c r="CU172" s="463">
        <v>0</v>
      </c>
      <c r="CV172" s="463">
        <v>0</v>
      </c>
      <c r="CW172" s="463"/>
      <c r="CX172" s="463"/>
      <c r="CY172" s="463"/>
      <c r="CZ172" s="463">
        <f t="shared" si="1562"/>
        <v>6</v>
      </c>
      <c r="DA172" s="463">
        <v>167969.76</v>
      </c>
      <c r="DB172" s="463">
        <f t="shared" si="1859"/>
        <v>335939.52</v>
      </c>
      <c r="DC172" s="463"/>
      <c r="DD172" s="464">
        <f t="shared" si="1510"/>
        <v>671879.04</v>
      </c>
      <c r="DE172" s="464">
        <f>CU172*DA172</f>
        <v>0</v>
      </c>
      <c r="DF172" s="464">
        <f>CV172*DA172</f>
        <v>0</v>
      </c>
      <c r="DG172" s="464"/>
      <c r="DH172" s="464"/>
      <c r="DI172" s="464"/>
      <c r="DJ172" s="464"/>
      <c r="DK172" s="463">
        <f>CZ172*DA172</f>
        <v>1007818.56</v>
      </c>
      <c r="DL172" s="655"/>
      <c r="DM172" s="782">
        <f>DB172</f>
        <v>335939.52</v>
      </c>
      <c r="DN172" s="655">
        <f t="shared" si="1680"/>
        <v>299946</v>
      </c>
      <c r="DO172" s="820">
        <f>DC172</f>
        <v>0</v>
      </c>
      <c r="DP172" s="655">
        <f t="shared" ref="DP172" si="1886">DO172/1.12</f>
        <v>0</v>
      </c>
      <c r="DQ172" s="1050">
        <f t="shared" si="1513"/>
        <v>671879.04</v>
      </c>
      <c r="DR172" s="655">
        <f t="shared" si="1514"/>
        <v>599892</v>
      </c>
      <c r="DS172" s="782">
        <f>DE172</f>
        <v>0</v>
      </c>
      <c r="DT172" s="655">
        <f>DE172/1.12</f>
        <v>0</v>
      </c>
      <c r="DU172" s="782">
        <f>DF172</f>
        <v>0</v>
      </c>
      <c r="DV172" s="465">
        <f>DU172/1.12</f>
        <v>0</v>
      </c>
      <c r="DW172" s="745"/>
      <c r="DX172" s="655"/>
      <c r="DY172" s="954"/>
      <c r="DZ172" s="655"/>
      <c r="EA172" s="782">
        <f t="shared" si="1793"/>
        <v>0</v>
      </c>
      <c r="EB172" s="465">
        <f t="shared" si="1327"/>
        <v>0</v>
      </c>
      <c r="EC172" s="745"/>
      <c r="ED172" s="463"/>
      <c r="EE172" s="944">
        <f>DK172</f>
        <v>1007818.56</v>
      </c>
      <c r="EF172" s="655">
        <f t="shared" si="1686"/>
        <v>899838</v>
      </c>
      <c r="EG172" s="461">
        <f t="shared" si="1564"/>
        <v>-299946</v>
      </c>
      <c r="EH172" s="257">
        <f t="shared" si="1565"/>
        <v>-335939.52</v>
      </c>
      <c r="EI172" s="460">
        <f t="shared" si="1566"/>
        <v>0</v>
      </c>
      <c r="EJ172" s="538">
        <f t="shared" si="1567"/>
        <v>0</v>
      </c>
      <c r="EK172" s="677">
        <f t="shared" si="1568"/>
        <v>-599892</v>
      </c>
      <c r="EL172" s="257">
        <f t="shared" si="1569"/>
        <v>-671879.04</v>
      </c>
      <c r="EM172" s="649">
        <f t="shared" si="1570"/>
        <v>0</v>
      </c>
      <c r="EN172" s="538">
        <f t="shared" si="1571"/>
        <v>0</v>
      </c>
      <c r="EO172" s="677">
        <f t="shared" si="1572"/>
        <v>0</v>
      </c>
      <c r="EP172" s="257">
        <f t="shared" si="1573"/>
        <v>0</v>
      </c>
      <c r="EQ172" s="649">
        <f t="shared" si="1574"/>
        <v>0</v>
      </c>
      <c r="ER172" s="538">
        <f t="shared" si="1575"/>
        <v>0</v>
      </c>
      <c r="ES172" s="677">
        <f t="shared" si="1576"/>
        <v>0</v>
      </c>
      <c r="ET172" s="538">
        <f t="shared" si="1577"/>
        <v>0</v>
      </c>
      <c r="EU172" s="462">
        <f t="shared" si="1578"/>
        <v>0</v>
      </c>
      <c r="EV172" s="263">
        <f t="shared" si="1579"/>
        <v>0</v>
      </c>
      <c r="EW172" s="462">
        <f t="shared" si="1580"/>
        <v>0</v>
      </c>
      <c r="EX172" s="263">
        <f t="shared" si="1581"/>
        <v>0</v>
      </c>
      <c r="EY172" s="472">
        <f t="shared" si="1582"/>
        <v>-899838</v>
      </c>
      <c r="EZ172" s="263">
        <f t="shared" si="1583"/>
        <v>-1007818.56</v>
      </c>
      <c r="FA172" s="313"/>
    </row>
    <row r="173" spans="1:158" s="183" customFormat="1" ht="18" hidden="1" customHeight="1" outlineLevel="1" x14ac:dyDescent="0.2">
      <c r="A173" s="188" t="s">
        <v>705</v>
      </c>
      <c r="B173" s="76" t="s">
        <v>21</v>
      </c>
      <c r="C173" s="77" t="s">
        <v>119</v>
      </c>
      <c r="D173" s="77" t="s">
        <v>87</v>
      </c>
      <c r="E173" s="76" t="s">
        <v>701</v>
      </c>
      <c r="F173" s="76" t="s">
        <v>124</v>
      </c>
      <c r="G173" s="76" t="s">
        <v>41</v>
      </c>
      <c r="H173" s="189">
        <v>0.3</v>
      </c>
      <c r="I173" s="76" t="s">
        <v>969</v>
      </c>
      <c r="J173" s="80" t="s">
        <v>496</v>
      </c>
      <c r="K173" s="81" t="s">
        <v>152</v>
      </c>
      <c r="L173" s="76" t="s">
        <v>46</v>
      </c>
      <c r="M173" s="10" t="s">
        <v>79</v>
      </c>
      <c r="N173" s="82"/>
      <c r="O173" s="82"/>
      <c r="P173" s="82"/>
      <c r="Q173" s="245"/>
      <c r="R173" s="260">
        <v>4</v>
      </c>
      <c r="S173" s="260">
        <v>149973.21428571426</v>
      </c>
      <c r="T173" s="260">
        <v>167970</v>
      </c>
      <c r="U173" s="260">
        <v>0</v>
      </c>
      <c r="V173" s="261">
        <v>0</v>
      </c>
      <c r="W173" s="261">
        <f t="shared" si="1430"/>
        <v>0</v>
      </c>
      <c r="X173" s="399"/>
      <c r="Y173" s="399">
        <v>149973.21428571426</v>
      </c>
      <c r="Z173" s="399">
        <v>167970</v>
      </c>
      <c r="AA173" s="399">
        <v>0</v>
      </c>
      <c r="AB173" s="399">
        <v>0</v>
      </c>
      <c r="AC173" s="399">
        <f t="shared" si="1431"/>
        <v>0</v>
      </c>
      <c r="AD173" s="260">
        <v>4</v>
      </c>
      <c r="AE173" s="260">
        <v>149973.21428571426</v>
      </c>
      <c r="AF173" s="260">
        <v>167970</v>
      </c>
      <c r="AG173" s="260">
        <v>0</v>
      </c>
      <c r="AH173" s="260">
        <v>0</v>
      </c>
      <c r="AI173" s="260">
        <f t="shared" si="1432"/>
        <v>0</v>
      </c>
      <c r="AJ173" s="260">
        <v>2</v>
      </c>
      <c r="AK173" s="260">
        <v>149973.21428571426</v>
      </c>
      <c r="AL173" s="260">
        <v>167970</v>
      </c>
      <c r="AM173" s="260">
        <v>0</v>
      </c>
      <c r="AN173" s="260">
        <v>0</v>
      </c>
      <c r="AO173" s="396">
        <f t="shared" si="980"/>
        <v>0</v>
      </c>
      <c r="AP173" s="260">
        <v>1</v>
      </c>
      <c r="AQ173" s="260">
        <v>149973.21428571426</v>
      </c>
      <c r="AR173" s="260">
        <v>167970</v>
      </c>
      <c r="AS173" s="260">
        <v>0</v>
      </c>
      <c r="AT173" s="260">
        <f t="shared" si="1516"/>
        <v>0</v>
      </c>
      <c r="AU173" s="260">
        <f t="shared" si="1417"/>
        <v>0</v>
      </c>
      <c r="AV173" s="404"/>
      <c r="AW173" s="404"/>
      <c r="AX173" s="404"/>
      <c r="AY173" s="404">
        <v>0</v>
      </c>
      <c r="AZ173" s="404">
        <v>0</v>
      </c>
      <c r="BA173" s="404">
        <f t="shared" si="1433"/>
        <v>0</v>
      </c>
      <c r="BB173" s="404"/>
      <c r="BC173" s="404"/>
      <c r="BD173" s="404"/>
      <c r="BE173" s="404">
        <v>0</v>
      </c>
      <c r="BF173" s="404">
        <v>0</v>
      </c>
      <c r="BG173" s="404">
        <f t="shared" si="1418"/>
        <v>0</v>
      </c>
      <c r="BH173" s="404"/>
      <c r="BI173" s="404"/>
      <c r="BJ173" s="404"/>
      <c r="BK173" s="404">
        <v>0</v>
      </c>
      <c r="BL173" s="404">
        <v>0</v>
      </c>
      <c r="BM173" s="404">
        <f t="shared" si="1366"/>
        <v>0</v>
      </c>
      <c r="BN173" s="404"/>
      <c r="BO173" s="404"/>
      <c r="BP173" s="404"/>
      <c r="BQ173" s="404">
        <v>0</v>
      </c>
      <c r="BR173" s="404">
        <v>0</v>
      </c>
      <c r="BS173" s="404">
        <f t="shared" si="1367"/>
        <v>0</v>
      </c>
      <c r="BT173" s="260">
        <v>149973.21428571426</v>
      </c>
      <c r="BU173" s="260">
        <v>167970</v>
      </c>
      <c r="BV173" s="260">
        <v>0</v>
      </c>
      <c r="BW173" s="1435">
        <v>0</v>
      </c>
      <c r="BX173" s="190" t="s">
        <v>48</v>
      </c>
      <c r="BY173" s="64">
        <v>2013</v>
      </c>
      <c r="BZ173" s="325" t="s">
        <v>1103</v>
      </c>
      <c r="CA173" s="529">
        <f t="shared" si="1434"/>
        <v>0</v>
      </c>
      <c r="CB173" s="154"/>
      <c r="CC173" s="82"/>
      <c r="CD173" s="191"/>
      <c r="CE173" s="26">
        <f t="shared" si="1419"/>
        <v>0</v>
      </c>
      <c r="CF173" s="27">
        <f t="shared" si="1420"/>
        <v>0</v>
      </c>
      <c r="CG173" s="738">
        <f t="shared" si="1421"/>
        <v>0</v>
      </c>
      <c r="CH173" s="164" t="s">
        <v>805</v>
      </c>
      <c r="CI173" s="165"/>
      <c r="CJ173" s="192"/>
      <c r="CK173" s="175"/>
      <c r="CL173" s="175"/>
      <c r="CM173" s="175"/>
      <c r="CN173" s="175"/>
      <c r="CO173" s="175"/>
      <c r="CP173" s="175"/>
      <c r="CQ173" s="175"/>
      <c r="CR173" s="463"/>
      <c r="CS173" s="463"/>
      <c r="CT173" s="463"/>
      <c r="CU173" s="463"/>
      <c r="CV173" s="463"/>
      <c r="CW173" s="463"/>
      <c r="CX173" s="463"/>
      <c r="CY173" s="463"/>
      <c r="CZ173" s="463"/>
      <c r="DA173" s="463"/>
      <c r="DB173" s="463"/>
      <c r="DC173" s="463"/>
      <c r="DD173" s="464"/>
      <c r="DE173" s="464"/>
      <c r="DF173" s="464"/>
      <c r="DG173" s="464"/>
      <c r="DH173" s="464"/>
      <c r="DI173" s="464"/>
      <c r="DJ173" s="464"/>
      <c r="DK173" s="463"/>
      <c r="DL173" s="655"/>
      <c r="DM173" s="782"/>
      <c r="DN173" s="655"/>
      <c r="DO173" s="821"/>
      <c r="DP173" s="655"/>
      <c r="DQ173" s="1050"/>
      <c r="DR173" s="655"/>
      <c r="DS173" s="782"/>
      <c r="DT173" s="655"/>
      <c r="DU173" s="782"/>
      <c r="DV173" s="465"/>
      <c r="DW173" s="745"/>
      <c r="DX173" s="655"/>
      <c r="DY173" s="954"/>
      <c r="DZ173" s="655"/>
      <c r="EA173" s="782">
        <f t="shared" si="1793"/>
        <v>0</v>
      </c>
      <c r="EB173" s="465">
        <f t="shared" si="1327"/>
        <v>0</v>
      </c>
      <c r="EC173" s="745"/>
      <c r="ED173" s="463"/>
      <c r="EE173" s="944"/>
      <c r="EF173" s="655"/>
      <c r="EG173" s="461">
        <f t="shared" si="1564"/>
        <v>0</v>
      </c>
      <c r="EH173" s="257">
        <f t="shared" si="1565"/>
        <v>0</v>
      </c>
      <c r="EI173" s="460">
        <f t="shared" si="1566"/>
        <v>0</v>
      </c>
      <c r="EJ173" s="538">
        <f t="shared" si="1567"/>
        <v>0</v>
      </c>
      <c r="EK173" s="677">
        <f t="shared" si="1568"/>
        <v>0</v>
      </c>
      <c r="EL173" s="257">
        <f t="shared" si="1569"/>
        <v>0</v>
      </c>
      <c r="EM173" s="649">
        <f t="shared" si="1570"/>
        <v>0</v>
      </c>
      <c r="EN173" s="538">
        <f t="shared" si="1571"/>
        <v>0</v>
      </c>
      <c r="EO173" s="677">
        <f t="shared" si="1572"/>
        <v>0</v>
      </c>
      <c r="EP173" s="257">
        <f t="shared" si="1573"/>
        <v>0</v>
      </c>
      <c r="EQ173" s="649">
        <f t="shared" si="1574"/>
        <v>0</v>
      </c>
      <c r="ER173" s="538">
        <f t="shared" si="1575"/>
        <v>0</v>
      </c>
      <c r="ES173" s="677">
        <f t="shared" si="1576"/>
        <v>0</v>
      </c>
      <c r="ET173" s="538">
        <f t="shared" si="1577"/>
        <v>0</v>
      </c>
      <c r="EU173" s="462">
        <f t="shared" si="1578"/>
        <v>0</v>
      </c>
      <c r="EV173" s="263">
        <f t="shared" si="1579"/>
        <v>0</v>
      </c>
      <c r="EW173" s="462">
        <f t="shared" si="1580"/>
        <v>0</v>
      </c>
      <c r="EX173" s="263">
        <f t="shared" si="1581"/>
        <v>0</v>
      </c>
      <c r="EY173" s="472">
        <f t="shared" si="1582"/>
        <v>0</v>
      </c>
      <c r="EZ173" s="263">
        <f t="shared" si="1583"/>
        <v>0</v>
      </c>
      <c r="FA173" s="313"/>
    </row>
    <row r="174" spans="1:158" s="183" customFormat="1" ht="18" hidden="1" customHeight="1" outlineLevel="1" x14ac:dyDescent="0.2">
      <c r="A174" s="188" t="s">
        <v>812</v>
      </c>
      <c r="B174" s="76" t="s">
        <v>21</v>
      </c>
      <c r="C174" s="77" t="s">
        <v>119</v>
      </c>
      <c r="D174" s="77" t="s">
        <v>87</v>
      </c>
      <c r="E174" s="76" t="s">
        <v>701</v>
      </c>
      <c r="F174" s="76" t="s">
        <v>124</v>
      </c>
      <c r="G174" s="76" t="s">
        <v>41</v>
      </c>
      <c r="H174" s="189">
        <v>0.3</v>
      </c>
      <c r="I174" s="76" t="s">
        <v>969</v>
      </c>
      <c r="J174" s="80" t="s">
        <v>496</v>
      </c>
      <c r="K174" s="81" t="s">
        <v>152</v>
      </c>
      <c r="L174" s="76" t="s">
        <v>46</v>
      </c>
      <c r="M174" s="10" t="s">
        <v>79</v>
      </c>
      <c r="N174" s="82"/>
      <c r="O174" s="82"/>
      <c r="P174" s="82"/>
      <c r="Q174" s="245"/>
      <c r="R174" s="260">
        <v>2</v>
      </c>
      <c r="S174" s="260">
        <v>149973</v>
      </c>
      <c r="T174" s="260">
        <f>S174*1.12</f>
        <v>167969.76</v>
      </c>
      <c r="U174" s="260">
        <v>0</v>
      </c>
      <c r="V174" s="261">
        <v>0</v>
      </c>
      <c r="W174" s="261">
        <f t="shared" si="1430"/>
        <v>0</v>
      </c>
      <c r="X174" s="399"/>
      <c r="Y174" s="399">
        <v>149973</v>
      </c>
      <c r="Z174" s="399">
        <f>Y174*1.12</f>
        <v>167969.76</v>
      </c>
      <c r="AA174" s="399">
        <f t="shared" ref="AA174" si="1887">X174*Y174</f>
        <v>0</v>
      </c>
      <c r="AB174" s="399">
        <f t="shared" ref="AB174" si="1888">X174*Z174</f>
        <v>0</v>
      </c>
      <c r="AC174" s="399">
        <f t="shared" si="1431"/>
        <v>0</v>
      </c>
      <c r="AD174" s="260">
        <v>4</v>
      </c>
      <c r="AE174" s="260">
        <v>149973</v>
      </c>
      <c r="AF174" s="260">
        <v>167969.76</v>
      </c>
      <c r="AG174" s="260">
        <v>0</v>
      </c>
      <c r="AH174" s="260">
        <v>0</v>
      </c>
      <c r="AI174" s="260">
        <f t="shared" si="1432"/>
        <v>0</v>
      </c>
      <c r="AJ174" s="260">
        <v>2</v>
      </c>
      <c r="AK174" s="260">
        <v>149973</v>
      </c>
      <c r="AL174" s="260">
        <v>167969.76</v>
      </c>
      <c r="AM174" s="260">
        <v>0</v>
      </c>
      <c r="AN174" s="260">
        <v>0</v>
      </c>
      <c r="AO174" s="396">
        <f t="shared" si="980"/>
        <v>0</v>
      </c>
      <c r="AP174" s="260">
        <v>1</v>
      </c>
      <c r="AQ174" s="260">
        <v>149973</v>
      </c>
      <c r="AR174" s="260">
        <v>167969.76</v>
      </c>
      <c r="AS174" s="260">
        <v>0</v>
      </c>
      <c r="AT174" s="260">
        <f t="shared" si="1516"/>
        <v>0</v>
      </c>
      <c r="AU174" s="260">
        <f t="shared" si="1417"/>
        <v>0</v>
      </c>
      <c r="AV174" s="404"/>
      <c r="AW174" s="404"/>
      <c r="AX174" s="404"/>
      <c r="AY174" s="404">
        <v>0</v>
      </c>
      <c r="AZ174" s="404">
        <v>0</v>
      </c>
      <c r="BA174" s="404">
        <f t="shared" si="1433"/>
        <v>0</v>
      </c>
      <c r="BB174" s="404"/>
      <c r="BC174" s="404"/>
      <c r="BD174" s="404"/>
      <c r="BE174" s="404">
        <v>0</v>
      </c>
      <c r="BF174" s="404">
        <v>0</v>
      </c>
      <c r="BG174" s="404">
        <f t="shared" si="1418"/>
        <v>0</v>
      </c>
      <c r="BH174" s="404"/>
      <c r="BI174" s="404"/>
      <c r="BJ174" s="404"/>
      <c r="BK174" s="404">
        <v>0</v>
      </c>
      <c r="BL174" s="404">
        <v>0</v>
      </c>
      <c r="BM174" s="404">
        <f t="shared" si="1366"/>
        <v>0</v>
      </c>
      <c r="BN174" s="404"/>
      <c r="BO174" s="404"/>
      <c r="BP174" s="404"/>
      <c r="BQ174" s="404">
        <v>0</v>
      </c>
      <c r="BR174" s="404">
        <v>0</v>
      </c>
      <c r="BS174" s="404">
        <f t="shared" si="1367"/>
        <v>0</v>
      </c>
      <c r="BT174" s="260">
        <v>149973</v>
      </c>
      <c r="BU174" s="260">
        <f>BT174*1.12</f>
        <v>167969.76</v>
      </c>
      <c r="BV174" s="256">
        <v>0</v>
      </c>
      <c r="BW174" s="1435">
        <f t="shared" ref="BW174" si="1889">BV174*1.12</f>
        <v>0</v>
      </c>
      <c r="BX174" s="190" t="s">
        <v>48</v>
      </c>
      <c r="BY174" s="64">
        <v>2013</v>
      </c>
      <c r="BZ174" s="325" t="s">
        <v>1104</v>
      </c>
      <c r="CA174" s="529">
        <f t="shared" si="1434"/>
        <v>0</v>
      </c>
      <c r="CB174" s="154"/>
      <c r="CC174" s="82"/>
      <c r="CD174" s="191"/>
      <c r="CE174" s="26">
        <f t="shared" si="1419"/>
        <v>0</v>
      </c>
      <c r="CF174" s="27">
        <f t="shared" si="1420"/>
        <v>0</v>
      </c>
      <c r="CG174" s="738">
        <f t="shared" si="1421"/>
        <v>0</v>
      </c>
      <c r="CH174" s="164" t="s">
        <v>962</v>
      </c>
      <c r="CI174" s="165"/>
      <c r="CJ174" s="192"/>
      <c r="CK174" s="175"/>
      <c r="CL174" s="175"/>
      <c r="CM174" s="175"/>
      <c r="CN174" s="175"/>
      <c r="CO174" s="175"/>
      <c r="CP174" s="175"/>
      <c r="CQ174" s="175"/>
      <c r="CR174" s="463"/>
      <c r="CS174" s="463"/>
      <c r="CT174" s="463"/>
      <c r="CU174" s="463"/>
      <c r="CV174" s="463"/>
      <c r="CW174" s="463"/>
      <c r="CX174" s="463"/>
      <c r="CY174" s="463"/>
      <c r="CZ174" s="463"/>
      <c r="DA174" s="463"/>
      <c r="DB174" s="463"/>
      <c r="DC174" s="463"/>
      <c r="DD174" s="464"/>
      <c r="DE174" s="464"/>
      <c r="DF174" s="464"/>
      <c r="DG174" s="464"/>
      <c r="DH174" s="464"/>
      <c r="DI174" s="464"/>
      <c r="DJ174" s="464"/>
      <c r="DK174" s="463"/>
      <c r="DL174" s="655"/>
      <c r="DM174" s="782"/>
      <c r="DN174" s="655"/>
      <c r="DO174" s="821"/>
      <c r="DP174" s="655"/>
      <c r="DQ174" s="1050"/>
      <c r="DR174" s="655"/>
      <c r="DS174" s="782"/>
      <c r="DT174" s="655"/>
      <c r="DU174" s="782"/>
      <c r="DV174" s="465"/>
      <c r="DW174" s="745"/>
      <c r="DX174" s="655"/>
      <c r="DY174" s="954"/>
      <c r="DZ174" s="655"/>
      <c r="EA174" s="782">
        <f t="shared" si="1793"/>
        <v>0</v>
      </c>
      <c r="EB174" s="465">
        <f t="shared" si="1327"/>
        <v>0</v>
      </c>
      <c r="EC174" s="745"/>
      <c r="ED174" s="463"/>
      <c r="EE174" s="944"/>
      <c r="EF174" s="655"/>
      <c r="EG174" s="461">
        <f t="shared" si="1564"/>
        <v>0</v>
      </c>
      <c r="EH174" s="257">
        <f t="shared" si="1565"/>
        <v>0</v>
      </c>
      <c r="EI174" s="460">
        <f t="shared" si="1566"/>
        <v>0</v>
      </c>
      <c r="EJ174" s="538">
        <f t="shared" si="1567"/>
        <v>0</v>
      </c>
      <c r="EK174" s="677">
        <f t="shared" si="1568"/>
        <v>0</v>
      </c>
      <c r="EL174" s="257">
        <f t="shared" si="1569"/>
        <v>0</v>
      </c>
      <c r="EM174" s="649">
        <f t="shared" si="1570"/>
        <v>0</v>
      </c>
      <c r="EN174" s="538">
        <f t="shared" si="1571"/>
        <v>0</v>
      </c>
      <c r="EO174" s="677">
        <f t="shared" si="1572"/>
        <v>0</v>
      </c>
      <c r="EP174" s="257">
        <f t="shared" si="1573"/>
        <v>0</v>
      </c>
      <c r="EQ174" s="649">
        <f t="shared" si="1574"/>
        <v>0</v>
      </c>
      <c r="ER174" s="538">
        <f t="shared" si="1575"/>
        <v>0</v>
      </c>
      <c r="ES174" s="677">
        <f t="shared" si="1576"/>
        <v>0</v>
      </c>
      <c r="ET174" s="538">
        <f t="shared" si="1577"/>
        <v>0</v>
      </c>
      <c r="EU174" s="462">
        <f t="shared" si="1578"/>
        <v>0</v>
      </c>
      <c r="EV174" s="263">
        <f t="shared" si="1579"/>
        <v>0</v>
      </c>
      <c r="EW174" s="462">
        <f t="shared" si="1580"/>
        <v>0</v>
      </c>
      <c r="EX174" s="263">
        <f t="shared" si="1581"/>
        <v>0</v>
      </c>
      <c r="EY174" s="472">
        <f t="shared" si="1582"/>
        <v>0</v>
      </c>
      <c r="EZ174" s="263">
        <f t="shared" si="1583"/>
        <v>0</v>
      </c>
      <c r="FA174" s="313"/>
    </row>
    <row r="175" spans="1:158" s="183" customFormat="1" ht="18" hidden="1" customHeight="1" outlineLevel="1" x14ac:dyDescent="0.2">
      <c r="A175" s="188" t="s">
        <v>2313</v>
      </c>
      <c r="B175" s="76" t="s">
        <v>21</v>
      </c>
      <c r="C175" s="77" t="s">
        <v>119</v>
      </c>
      <c r="D175" s="77" t="s">
        <v>87</v>
      </c>
      <c r="E175" s="76" t="s">
        <v>701</v>
      </c>
      <c r="F175" s="76" t="s">
        <v>124</v>
      </c>
      <c r="G175" s="76" t="s">
        <v>41</v>
      </c>
      <c r="H175" s="189">
        <v>0.3</v>
      </c>
      <c r="I175" s="76" t="s">
        <v>969</v>
      </c>
      <c r="J175" s="80" t="s">
        <v>496</v>
      </c>
      <c r="K175" s="81" t="s">
        <v>152</v>
      </c>
      <c r="L175" s="76" t="s">
        <v>46</v>
      </c>
      <c r="M175" s="10" t="s">
        <v>79</v>
      </c>
      <c r="N175" s="82"/>
      <c r="O175" s="82"/>
      <c r="P175" s="82"/>
      <c r="Q175" s="245"/>
      <c r="R175" s="260">
        <v>2</v>
      </c>
      <c r="S175" s="260">
        <v>149973</v>
      </c>
      <c r="T175" s="260">
        <f>S175*1.12</f>
        <v>167969.76</v>
      </c>
      <c r="U175" s="260">
        <f t="shared" ref="U175" si="1890">R175*S175</f>
        <v>299946</v>
      </c>
      <c r="V175" s="261">
        <f t="shared" ref="V175" si="1891">R175*T175</f>
        <v>335939.52</v>
      </c>
      <c r="W175" s="261">
        <f t="shared" ref="W175" si="1892">V175*H175</f>
        <v>100781.856</v>
      </c>
      <c r="X175" s="399"/>
      <c r="Y175" s="399">
        <v>149973</v>
      </c>
      <c r="Z175" s="399">
        <f>Y175*1.12</f>
        <v>167969.76</v>
      </c>
      <c r="AA175" s="399">
        <f t="shared" ref="AA175" si="1893">X175*Y175</f>
        <v>0</v>
      </c>
      <c r="AB175" s="399">
        <f t="shared" ref="AB175" si="1894">X175*Z175</f>
        <v>0</v>
      </c>
      <c r="AC175" s="399">
        <f t="shared" ref="AC175" si="1895">AB175*H175</f>
        <v>0</v>
      </c>
      <c r="AD175" s="260">
        <v>4</v>
      </c>
      <c r="AE175" s="260">
        <v>149973</v>
      </c>
      <c r="AF175" s="260">
        <v>167969.76</v>
      </c>
      <c r="AG175" s="260">
        <f>AD175*AE175</f>
        <v>599892</v>
      </c>
      <c r="AH175" s="260">
        <f>AD175*AF175</f>
        <v>671879.04</v>
      </c>
      <c r="AI175" s="260">
        <f t="shared" ref="AI175" si="1896">AH175*H175</f>
        <v>201563.712</v>
      </c>
      <c r="AJ175" s="260">
        <v>0</v>
      </c>
      <c r="AK175" s="260">
        <v>149973</v>
      </c>
      <c r="AL175" s="260">
        <v>167969.76</v>
      </c>
      <c r="AM175" s="260">
        <f t="shared" ref="AM175" si="1897">AJ175*AK175</f>
        <v>0</v>
      </c>
      <c r="AN175" s="260">
        <f t="shared" ref="AN175" si="1898">AJ175*AL175</f>
        <v>0</v>
      </c>
      <c r="AO175" s="396">
        <f t="shared" ref="AO175" si="1899">AN175*H175</f>
        <v>0</v>
      </c>
      <c r="AP175" s="260">
        <v>0</v>
      </c>
      <c r="AQ175" s="260">
        <v>149973</v>
      </c>
      <c r="AR175" s="260">
        <v>167969.76</v>
      </c>
      <c r="AS175" s="260">
        <f t="shared" ref="AS175" si="1900">AP175*AQ175</f>
        <v>0</v>
      </c>
      <c r="AT175" s="260">
        <f t="shared" ref="AT175" si="1901">AS175*1.12</f>
        <v>0</v>
      </c>
      <c r="AU175" s="260">
        <f t="shared" ref="AU175" si="1902">AT175*H175</f>
        <v>0</v>
      </c>
      <c r="AV175" s="404"/>
      <c r="AW175" s="404"/>
      <c r="AX175" s="404"/>
      <c r="AY175" s="404">
        <v>0</v>
      </c>
      <c r="AZ175" s="404">
        <v>0</v>
      </c>
      <c r="BA175" s="404">
        <f t="shared" ref="BA175" si="1903">AZ175*H175</f>
        <v>0</v>
      </c>
      <c r="BB175" s="404"/>
      <c r="BC175" s="404"/>
      <c r="BD175" s="404"/>
      <c r="BE175" s="404">
        <v>0</v>
      </c>
      <c r="BF175" s="404">
        <v>0</v>
      </c>
      <c r="BG175" s="404">
        <f t="shared" ref="BG175" si="1904">BF175*H175</f>
        <v>0</v>
      </c>
      <c r="BH175" s="404"/>
      <c r="BI175" s="404"/>
      <c r="BJ175" s="404"/>
      <c r="BK175" s="404">
        <v>0</v>
      </c>
      <c r="BL175" s="404">
        <v>0</v>
      </c>
      <c r="BM175" s="404">
        <f t="shared" ref="BM175" si="1905">BL175*N175</f>
        <v>0</v>
      </c>
      <c r="BN175" s="404"/>
      <c r="BO175" s="404"/>
      <c r="BP175" s="404"/>
      <c r="BQ175" s="404">
        <v>0</v>
      </c>
      <c r="BR175" s="404">
        <v>0</v>
      </c>
      <c r="BS175" s="404">
        <f t="shared" si="1367"/>
        <v>0</v>
      </c>
      <c r="BT175" s="260">
        <v>149973</v>
      </c>
      <c r="BU175" s="260">
        <f>BT175*1.12</f>
        <v>167969.76</v>
      </c>
      <c r="BV175" s="256">
        <f>SUM(N175+O175+P175+Q175+R175+X175+AD175+AJ175+AP175+AV175+BB175+BH175)*BT175</f>
        <v>899838</v>
      </c>
      <c r="BW175" s="260">
        <f t="shared" ref="BW175" si="1906">BV175*1.12</f>
        <v>1007818.56</v>
      </c>
      <c r="BX175" s="190" t="s">
        <v>48</v>
      </c>
      <c r="BY175" s="64">
        <v>2013</v>
      </c>
      <c r="BZ175" s="325" t="s">
        <v>1047</v>
      </c>
      <c r="CA175" s="529">
        <f t="shared" ref="CA175" si="1907">BW175*H175</f>
        <v>302345.56800000003</v>
      </c>
      <c r="CB175" s="154"/>
      <c r="CC175" s="82"/>
      <c r="CD175" s="191"/>
      <c r="CE175" s="26">
        <f t="shared" ref="CE175" si="1908">BV175-CB175</f>
        <v>899838</v>
      </c>
      <c r="CF175" s="27">
        <f t="shared" ref="CF175" si="1909">BW175-CC175</f>
        <v>1007818.56</v>
      </c>
      <c r="CG175" s="738">
        <f t="shared" ref="CG175" si="1910">CA175-CC175</f>
        <v>302345.56800000003</v>
      </c>
      <c r="CH175" s="164" t="s">
        <v>2320</v>
      </c>
      <c r="CI175" s="165" t="s">
        <v>2321</v>
      </c>
      <c r="CJ175" s="192"/>
      <c r="CK175" s="175"/>
      <c r="CL175" s="175"/>
      <c r="CM175" s="175"/>
      <c r="CN175" s="175"/>
      <c r="CO175" s="175"/>
      <c r="CP175" s="175"/>
      <c r="CQ175" s="175"/>
      <c r="CR175" s="463"/>
      <c r="CS175" s="463"/>
      <c r="CT175" s="463"/>
      <c r="CU175" s="463"/>
      <c r="CV175" s="463"/>
      <c r="CW175" s="463"/>
      <c r="CX175" s="463"/>
      <c r="CY175" s="463"/>
      <c r="CZ175" s="463"/>
      <c r="DA175" s="463"/>
      <c r="DB175" s="463"/>
      <c r="DC175" s="463"/>
      <c r="DD175" s="464"/>
      <c r="DE175" s="464"/>
      <c r="DF175" s="464"/>
      <c r="DG175" s="464"/>
      <c r="DH175" s="464"/>
      <c r="DI175" s="464"/>
      <c r="DJ175" s="464"/>
      <c r="DK175" s="463"/>
      <c r="DL175" s="655"/>
      <c r="DM175" s="782"/>
      <c r="DN175" s="655"/>
      <c r="DO175" s="821"/>
      <c r="DP175" s="655"/>
      <c r="DQ175" s="1050"/>
      <c r="DR175" s="655"/>
      <c r="DS175" s="782"/>
      <c r="DT175" s="655"/>
      <c r="DU175" s="782"/>
      <c r="DV175" s="465"/>
      <c r="DW175" s="745"/>
      <c r="DX175" s="655"/>
      <c r="DY175" s="954"/>
      <c r="DZ175" s="655"/>
      <c r="EA175" s="782">
        <f t="shared" si="1793"/>
        <v>0</v>
      </c>
      <c r="EB175" s="465">
        <f t="shared" ref="EB175" si="1911">EA175/1.12</f>
        <v>0</v>
      </c>
      <c r="EC175" s="745"/>
      <c r="ED175" s="463"/>
      <c r="EE175" s="944"/>
      <c r="EF175" s="655"/>
      <c r="EG175" s="461">
        <f t="shared" si="1564"/>
        <v>299946</v>
      </c>
      <c r="EH175" s="257">
        <f t="shared" si="1565"/>
        <v>335939.52</v>
      </c>
      <c r="EI175" s="460">
        <f t="shared" si="1566"/>
        <v>0</v>
      </c>
      <c r="EJ175" s="538">
        <f t="shared" si="1567"/>
        <v>0</v>
      </c>
      <c r="EK175" s="677">
        <f t="shared" si="1568"/>
        <v>599892</v>
      </c>
      <c r="EL175" s="257">
        <f t="shared" si="1569"/>
        <v>671879.04</v>
      </c>
      <c r="EM175" s="649">
        <f t="shared" si="1570"/>
        <v>0</v>
      </c>
      <c r="EN175" s="538">
        <f t="shared" si="1571"/>
        <v>0</v>
      </c>
      <c r="EO175" s="677">
        <f t="shared" si="1572"/>
        <v>0</v>
      </c>
      <c r="EP175" s="257">
        <f t="shared" si="1573"/>
        <v>0</v>
      </c>
      <c r="EQ175" s="649">
        <f t="shared" si="1574"/>
        <v>0</v>
      </c>
      <c r="ER175" s="538">
        <f t="shared" si="1575"/>
        <v>0</v>
      </c>
      <c r="ES175" s="677">
        <f t="shared" si="1576"/>
        <v>0</v>
      </c>
      <c r="ET175" s="538">
        <f t="shared" si="1577"/>
        <v>0</v>
      </c>
      <c r="EU175" s="462">
        <f t="shared" si="1578"/>
        <v>0</v>
      </c>
      <c r="EV175" s="263">
        <f t="shared" si="1579"/>
        <v>0</v>
      </c>
      <c r="EW175" s="462">
        <f t="shared" si="1580"/>
        <v>0</v>
      </c>
      <c r="EX175" s="263">
        <f t="shared" si="1581"/>
        <v>0</v>
      </c>
      <c r="EY175" s="472">
        <f t="shared" si="1582"/>
        <v>899838</v>
      </c>
      <c r="EZ175" s="263">
        <f t="shared" si="1583"/>
        <v>1007818.56</v>
      </c>
      <c r="FA175" s="313">
        <v>42443</v>
      </c>
    </row>
    <row r="176" spans="1:158" s="183" customFormat="1" ht="18" hidden="1" customHeight="1" outlineLevel="1" x14ac:dyDescent="0.2">
      <c r="A176" s="188" t="s">
        <v>259</v>
      </c>
      <c r="B176" s="76" t="s">
        <v>21</v>
      </c>
      <c r="C176" s="77" t="s">
        <v>125</v>
      </c>
      <c r="D176" s="77" t="s">
        <v>87</v>
      </c>
      <c r="E176" s="76" t="s">
        <v>126</v>
      </c>
      <c r="F176" s="76" t="s">
        <v>127</v>
      </c>
      <c r="G176" s="76" t="s">
        <v>41</v>
      </c>
      <c r="H176" s="189">
        <v>0.3</v>
      </c>
      <c r="I176" s="76" t="s">
        <v>969</v>
      </c>
      <c r="J176" s="80" t="s">
        <v>45</v>
      </c>
      <c r="K176" s="81" t="s">
        <v>152</v>
      </c>
      <c r="L176" s="76" t="s">
        <v>46</v>
      </c>
      <c r="M176" s="10" t="s">
        <v>79</v>
      </c>
      <c r="N176" s="82"/>
      <c r="O176" s="82"/>
      <c r="P176" s="82"/>
      <c r="Q176" s="245"/>
      <c r="R176" s="260">
        <v>20</v>
      </c>
      <c r="S176" s="260">
        <v>116998.21428571428</v>
      </c>
      <c r="T176" s="260">
        <v>131038</v>
      </c>
      <c r="U176" s="260">
        <v>0</v>
      </c>
      <c r="V176" s="261">
        <v>0</v>
      </c>
      <c r="W176" s="261">
        <f t="shared" ref="W176:W206" si="1912">V176*H176</f>
        <v>0</v>
      </c>
      <c r="X176" s="399">
        <v>10</v>
      </c>
      <c r="Y176" s="399">
        <v>116998.21428571428</v>
      </c>
      <c r="Z176" s="399">
        <v>131038</v>
      </c>
      <c r="AA176" s="399">
        <v>0</v>
      </c>
      <c r="AB176" s="399">
        <v>0</v>
      </c>
      <c r="AC176" s="399">
        <f t="shared" si="1431"/>
        <v>0</v>
      </c>
      <c r="AD176" s="260"/>
      <c r="AE176" s="260">
        <v>116998.21428571428</v>
      </c>
      <c r="AF176" s="260">
        <v>131038</v>
      </c>
      <c r="AG176" s="260">
        <v>0</v>
      </c>
      <c r="AH176" s="260">
        <v>0</v>
      </c>
      <c r="AI176" s="260">
        <f t="shared" si="1432"/>
        <v>0</v>
      </c>
      <c r="AJ176" s="260">
        <v>15</v>
      </c>
      <c r="AK176" s="260">
        <v>116998.21428571428</v>
      </c>
      <c r="AL176" s="260">
        <v>131038</v>
      </c>
      <c r="AM176" s="260">
        <v>0</v>
      </c>
      <c r="AN176" s="260">
        <v>0</v>
      </c>
      <c r="AO176" s="396">
        <f t="shared" si="980"/>
        <v>0</v>
      </c>
      <c r="AP176" s="260">
        <v>10</v>
      </c>
      <c r="AQ176" s="260">
        <v>116998.21428571428</v>
      </c>
      <c r="AR176" s="260">
        <v>131038</v>
      </c>
      <c r="AS176" s="260">
        <v>0</v>
      </c>
      <c r="AT176" s="260">
        <f t="shared" si="1516"/>
        <v>0</v>
      </c>
      <c r="AU176" s="260">
        <f t="shared" si="1417"/>
        <v>0</v>
      </c>
      <c r="AV176" s="404"/>
      <c r="AW176" s="404"/>
      <c r="AX176" s="404"/>
      <c r="AY176" s="404">
        <v>0</v>
      </c>
      <c r="AZ176" s="404">
        <v>0</v>
      </c>
      <c r="BA176" s="404">
        <f t="shared" si="1433"/>
        <v>0</v>
      </c>
      <c r="BB176" s="404"/>
      <c r="BC176" s="404"/>
      <c r="BD176" s="404"/>
      <c r="BE176" s="404">
        <v>0</v>
      </c>
      <c r="BF176" s="404">
        <v>0</v>
      </c>
      <c r="BG176" s="404">
        <f t="shared" si="1418"/>
        <v>0</v>
      </c>
      <c r="BH176" s="404"/>
      <c r="BI176" s="404"/>
      <c r="BJ176" s="404"/>
      <c r="BK176" s="404">
        <v>0</v>
      </c>
      <c r="BL176" s="404">
        <v>0</v>
      </c>
      <c r="BM176" s="404">
        <f t="shared" si="1366"/>
        <v>0</v>
      </c>
      <c r="BN176" s="404"/>
      <c r="BO176" s="404"/>
      <c r="BP176" s="404"/>
      <c r="BQ176" s="404">
        <v>0</v>
      </c>
      <c r="BR176" s="404">
        <v>0</v>
      </c>
      <c r="BS176" s="404">
        <f t="shared" si="1367"/>
        <v>0</v>
      </c>
      <c r="BT176" s="260">
        <v>116998.21428571428</v>
      </c>
      <c r="BU176" s="260">
        <v>131038</v>
      </c>
      <c r="BV176" s="260">
        <v>0</v>
      </c>
      <c r="BW176" s="1435">
        <v>0</v>
      </c>
      <c r="BX176" s="190" t="s">
        <v>48</v>
      </c>
      <c r="BY176" s="64">
        <v>2013</v>
      </c>
      <c r="BZ176" s="325"/>
      <c r="CA176" s="529">
        <f t="shared" si="1434"/>
        <v>0</v>
      </c>
      <c r="CB176" s="154">
        <v>6434901.7857142854</v>
      </c>
      <c r="CC176" s="82">
        <v>7207090</v>
      </c>
      <c r="CD176" s="191"/>
      <c r="CE176" s="26">
        <f t="shared" si="1419"/>
        <v>-6434901.7857142854</v>
      </c>
      <c r="CF176" s="27">
        <f t="shared" si="1420"/>
        <v>-7207090</v>
      </c>
      <c r="CG176" s="738">
        <f t="shared" si="1421"/>
        <v>-7207090</v>
      </c>
      <c r="CH176" s="164"/>
      <c r="CI176" s="165"/>
      <c r="CJ176" s="192" t="s">
        <v>25</v>
      </c>
      <c r="CK176" s="175" t="s">
        <v>312</v>
      </c>
      <c r="CL176" s="175" t="s">
        <v>2282</v>
      </c>
      <c r="CM176" s="178" t="s">
        <v>2287</v>
      </c>
      <c r="CN176" s="175" t="s">
        <v>474</v>
      </c>
      <c r="CO176" s="175" t="s">
        <v>87</v>
      </c>
      <c r="CP176" s="175" t="s">
        <v>126</v>
      </c>
      <c r="CQ176" s="175" t="s">
        <v>79</v>
      </c>
      <c r="CR176" s="463">
        <v>8</v>
      </c>
      <c r="CS176" s="463">
        <v>5</v>
      </c>
      <c r="CT176" s="463"/>
      <c r="CU176" s="463">
        <v>0</v>
      </c>
      <c r="CV176" s="463">
        <v>0</v>
      </c>
      <c r="CW176" s="463"/>
      <c r="CX176" s="463"/>
      <c r="CY176" s="463"/>
      <c r="CZ176" s="463">
        <f t="shared" si="1562"/>
        <v>13</v>
      </c>
      <c r="DA176" s="463">
        <v>131037.75999999999</v>
      </c>
      <c r="DB176" s="463">
        <f t="shared" si="1859"/>
        <v>1048302.08</v>
      </c>
      <c r="DC176" s="463">
        <f>CS176*DA176</f>
        <v>655188.79999999993</v>
      </c>
      <c r="DD176" s="464"/>
      <c r="DE176" s="464">
        <f>CU176*DA176</f>
        <v>0</v>
      </c>
      <c r="DF176" s="464">
        <f>CV176*DA176</f>
        <v>0</v>
      </c>
      <c r="DG176" s="464"/>
      <c r="DH176" s="464"/>
      <c r="DI176" s="464"/>
      <c r="DJ176" s="464"/>
      <c r="DK176" s="463">
        <f>CZ176*DA176</f>
        <v>1703490.88</v>
      </c>
      <c r="DL176" s="655"/>
      <c r="DM176" s="782">
        <f>DB176</f>
        <v>1048302.08</v>
      </c>
      <c r="DN176" s="655">
        <f t="shared" si="1680"/>
        <v>935983.99999999988</v>
      </c>
      <c r="DO176" s="820">
        <f>DC176</f>
        <v>655188.79999999993</v>
      </c>
      <c r="DP176" s="655">
        <f t="shared" ref="DP176" si="1913">DO176/1.12</f>
        <v>584989.99999999988</v>
      </c>
      <c r="DQ176" s="1050"/>
      <c r="DR176" s="655"/>
      <c r="DS176" s="782">
        <f>DE176</f>
        <v>0</v>
      </c>
      <c r="DT176" s="655">
        <f>DE176/1.12</f>
        <v>0</v>
      </c>
      <c r="DU176" s="782">
        <f>DF176</f>
        <v>0</v>
      </c>
      <c r="DV176" s="465">
        <f>DU176/1.12</f>
        <v>0</v>
      </c>
      <c r="DW176" s="745"/>
      <c r="DX176" s="655"/>
      <c r="DY176" s="954"/>
      <c r="DZ176" s="655"/>
      <c r="EA176" s="782">
        <f t="shared" si="1793"/>
        <v>0</v>
      </c>
      <c r="EB176" s="465">
        <f t="shared" si="1327"/>
        <v>0</v>
      </c>
      <c r="EC176" s="745"/>
      <c r="ED176" s="463"/>
      <c r="EE176" s="944">
        <f>DK176</f>
        <v>1703490.88</v>
      </c>
      <c r="EF176" s="655">
        <f t="shared" si="1686"/>
        <v>1520973.9999999998</v>
      </c>
      <c r="EG176" s="461">
        <f t="shared" si="1564"/>
        <v>-935983.99999999988</v>
      </c>
      <c r="EH176" s="257">
        <f t="shared" si="1565"/>
        <v>-1048302.08</v>
      </c>
      <c r="EI176" s="460">
        <f t="shared" si="1566"/>
        <v>-584989.99999999988</v>
      </c>
      <c r="EJ176" s="538">
        <f t="shared" si="1567"/>
        <v>-655188.79999999993</v>
      </c>
      <c r="EK176" s="677">
        <f t="shared" si="1568"/>
        <v>0</v>
      </c>
      <c r="EL176" s="257">
        <f t="shared" si="1569"/>
        <v>0</v>
      </c>
      <c r="EM176" s="649">
        <f t="shared" si="1570"/>
        <v>0</v>
      </c>
      <c r="EN176" s="538">
        <f t="shared" si="1571"/>
        <v>0</v>
      </c>
      <c r="EO176" s="677">
        <f t="shared" si="1572"/>
        <v>0</v>
      </c>
      <c r="EP176" s="257">
        <f t="shared" si="1573"/>
        <v>0</v>
      </c>
      <c r="EQ176" s="649">
        <f t="shared" si="1574"/>
        <v>0</v>
      </c>
      <c r="ER176" s="538">
        <f t="shared" si="1575"/>
        <v>0</v>
      </c>
      <c r="ES176" s="677">
        <f t="shared" si="1576"/>
        <v>0</v>
      </c>
      <c r="ET176" s="538">
        <f t="shared" si="1577"/>
        <v>0</v>
      </c>
      <c r="EU176" s="462">
        <f t="shared" si="1578"/>
        <v>0</v>
      </c>
      <c r="EV176" s="263">
        <f t="shared" si="1579"/>
        <v>0</v>
      </c>
      <c r="EW176" s="462">
        <f t="shared" si="1580"/>
        <v>0</v>
      </c>
      <c r="EX176" s="263">
        <f t="shared" si="1581"/>
        <v>0</v>
      </c>
      <c r="EY176" s="472">
        <f t="shared" si="1582"/>
        <v>-1520973.9999999998</v>
      </c>
      <c r="EZ176" s="263">
        <f t="shared" si="1583"/>
        <v>-1703490.88</v>
      </c>
      <c r="FA176" s="313"/>
    </row>
    <row r="177" spans="1:157" s="183" customFormat="1" ht="17.25" hidden="1" customHeight="1" outlineLevel="1" x14ac:dyDescent="0.2">
      <c r="A177" s="188" t="s">
        <v>706</v>
      </c>
      <c r="B177" s="76" t="s">
        <v>21</v>
      </c>
      <c r="C177" s="77" t="s">
        <v>125</v>
      </c>
      <c r="D177" s="77" t="s">
        <v>87</v>
      </c>
      <c r="E177" s="76" t="s">
        <v>707</v>
      </c>
      <c r="F177" s="76" t="s">
        <v>708</v>
      </c>
      <c r="G177" s="76" t="s">
        <v>41</v>
      </c>
      <c r="H177" s="189">
        <v>0.3</v>
      </c>
      <c r="I177" s="76" t="s">
        <v>969</v>
      </c>
      <c r="J177" s="80" t="s">
        <v>496</v>
      </c>
      <c r="K177" s="81" t="s">
        <v>152</v>
      </c>
      <c r="L177" s="76" t="s">
        <v>46</v>
      </c>
      <c r="M177" s="10" t="s">
        <v>79</v>
      </c>
      <c r="N177" s="82"/>
      <c r="O177" s="82"/>
      <c r="P177" s="82"/>
      <c r="Q177" s="245"/>
      <c r="R177" s="260">
        <v>20</v>
      </c>
      <c r="S177" s="260">
        <v>116998.21428571428</v>
      </c>
      <c r="T177" s="260">
        <v>131038</v>
      </c>
      <c r="U177" s="260">
        <v>0</v>
      </c>
      <c r="V177" s="261">
        <v>0</v>
      </c>
      <c r="W177" s="261">
        <f t="shared" si="1912"/>
        <v>0</v>
      </c>
      <c r="X177" s="399">
        <v>10</v>
      </c>
      <c r="Y177" s="399">
        <v>116998.21428571428</v>
      </c>
      <c r="Z177" s="399">
        <v>131038</v>
      </c>
      <c r="AA177" s="399">
        <v>0</v>
      </c>
      <c r="AB177" s="399">
        <v>0</v>
      </c>
      <c r="AC177" s="399">
        <f t="shared" si="1431"/>
        <v>0</v>
      </c>
      <c r="AD177" s="260"/>
      <c r="AE177" s="260">
        <v>116998.21428571428</v>
      </c>
      <c r="AF177" s="260">
        <v>131038</v>
      </c>
      <c r="AG177" s="260">
        <v>0</v>
      </c>
      <c r="AH177" s="260">
        <v>0</v>
      </c>
      <c r="AI177" s="260">
        <f t="shared" si="1432"/>
        <v>0</v>
      </c>
      <c r="AJ177" s="260">
        <v>15</v>
      </c>
      <c r="AK177" s="260">
        <v>116998.21428571428</v>
      </c>
      <c r="AL177" s="260">
        <v>131038</v>
      </c>
      <c r="AM177" s="260">
        <v>0</v>
      </c>
      <c r="AN177" s="260">
        <v>0</v>
      </c>
      <c r="AO177" s="396">
        <f t="shared" si="980"/>
        <v>0</v>
      </c>
      <c r="AP177" s="260">
        <v>10</v>
      </c>
      <c r="AQ177" s="260">
        <v>116998.21428571428</v>
      </c>
      <c r="AR177" s="260">
        <v>131038</v>
      </c>
      <c r="AS177" s="260">
        <v>0</v>
      </c>
      <c r="AT177" s="260">
        <f t="shared" si="1516"/>
        <v>0</v>
      </c>
      <c r="AU177" s="260">
        <f t="shared" si="1417"/>
        <v>0</v>
      </c>
      <c r="AV177" s="404"/>
      <c r="AW177" s="404"/>
      <c r="AX177" s="404"/>
      <c r="AY177" s="404">
        <v>0</v>
      </c>
      <c r="AZ177" s="404">
        <v>0</v>
      </c>
      <c r="BA177" s="404">
        <f t="shared" si="1433"/>
        <v>0</v>
      </c>
      <c r="BB177" s="404"/>
      <c r="BC177" s="404"/>
      <c r="BD177" s="404"/>
      <c r="BE177" s="404">
        <v>0</v>
      </c>
      <c r="BF177" s="404">
        <v>0</v>
      </c>
      <c r="BG177" s="404">
        <f t="shared" si="1418"/>
        <v>0</v>
      </c>
      <c r="BH177" s="404"/>
      <c r="BI177" s="404"/>
      <c r="BJ177" s="404"/>
      <c r="BK177" s="404">
        <v>0</v>
      </c>
      <c r="BL177" s="404">
        <v>0</v>
      </c>
      <c r="BM177" s="404">
        <f t="shared" si="1366"/>
        <v>0</v>
      </c>
      <c r="BN177" s="404"/>
      <c r="BO177" s="404"/>
      <c r="BP177" s="404"/>
      <c r="BQ177" s="404">
        <v>0</v>
      </c>
      <c r="BR177" s="404">
        <v>0</v>
      </c>
      <c r="BS177" s="404">
        <f t="shared" si="1367"/>
        <v>0</v>
      </c>
      <c r="BT177" s="260">
        <v>116998.21428571428</v>
      </c>
      <c r="BU177" s="260">
        <v>131038</v>
      </c>
      <c r="BV177" s="260">
        <v>0</v>
      </c>
      <c r="BW177" s="1435">
        <v>0</v>
      </c>
      <c r="BX177" s="190" t="s">
        <v>48</v>
      </c>
      <c r="BY177" s="64">
        <v>2013</v>
      </c>
      <c r="BZ177" s="325" t="s">
        <v>1103</v>
      </c>
      <c r="CA177" s="529">
        <f t="shared" si="1434"/>
        <v>0</v>
      </c>
      <c r="CB177" s="154"/>
      <c r="CC177" s="82"/>
      <c r="CD177" s="191"/>
      <c r="CE177" s="26">
        <f t="shared" si="1419"/>
        <v>0</v>
      </c>
      <c r="CF177" s="27">
        <f t="shared" si="1420"/>
        <v>0</v>
      </c>
      <c r="CG177" s="738">
        <f t="shared" si="1421"/>
        <v>0</v>
      </c>
      <c r="CH177" s="164" t="s">
        <v>805</v>
      </c>
      <c r="CI177" s="165"/>
      <c r="CJ177" s="192"/>
      <c r="CK177" s="175"/>
      <c r="CL177" s="175"/>
      <c r="CM177" s="175"/>
      <c r="CN177" s="175"/>
      <c r="CO177" s="175"/>
      <c r="CP177" s="175"/>
      <c r="CQ177" s="175"/>
      <c r="CR177" s="463"/>
      <c r="CS177" s="463"/>
      <c r="CT177" s="463"/>
      <c r="CU177" s="463"/>
      <c r="CV177" s="463"/>
      <c r="CW177" s="463"/>
      <c r="CX177" s="463"/>
      <c r="CY177" s="463"/>
      <c r="CZ177" s="463"/>
      <c r="DA177" s="463"/>
      <c r="DB177" s="463"/>
      <c r="DC177" s="463"/>
      <c r="DD177" s="464"/>
      <c r="DE177" s="464"/>
      <c r="DF177" s="464"/>
      <c r="DG177" s="464"/>
      <c r="DH177" s="464"/>
      <c r="DI177" s="464"/>
      <c r="DJ177" s="464"/>
      <c r="DK177" s="463"/>
      <c r="DL177" s="655"/>
      <c r="DM177" s="782"/>
      <c r="DN177" s="655"/>
      <c r="DO177" s="821"/>
      <c r="DP177" s="655"/>
      <c r="DQ177" s="1050"/>
      <c r="DR177" s="655"/>
      <c r="DS177" s="782"/>
      <c r="DT177" s="655"/>
      <c r="DU177" s="782"/>
      <c r="DV177" s="465"/>
      <c r="DW177" s="745"/>
      <c r="DX177" s="655"/>
      <c r="DY177" s="954"/>
      <c r="DZ177" s="655"/>
      <c r="EA177" s="782">
        <f t="shared" si="1793"/>
        <v>0</v>
      </c>
      <c r="EB177" s="465">
        <f t="shared" si="1327"/>
        <v>0</v>
      </c>
      <c r="EC177" s="745"/>
      <c r="ED177" s="463"/>
      <c r="EE177" s="944"/>
      <c r="EF177" s="655"/>
      <c r="EG177" s="461">
        <f t="shared" si="1564"/>
        <v>0</v>
      </c>
      <c r="EH177" s="257">
        <f t="shared" si="1565"/>
        <v>0</v>
      </c>
      <c r="EI177" s="460">
        <f t="shared" si="1566"/>
        <v>0</v>
      </c>
      <c r="EJ177" s="538">
        <f t="shared" si="1567"/>
        <v>0</v>
      </c>
      <c r="EK177" s="677">
        <f t="shared" si="1568"/>
        <v>0</v>
      </c>
      <c r="EL177" s="257">
        <f t="shared" si="1569"/>
        <v>0</v>
      </c>
      <c r="EM177" s="649">
        <f t="shared" si="1570"/>
        <v>0</v>
      </c>
      <c r="EN177" s="538">
        <f t="shared" si="1571"/>
        <v>0</v>
      </c>
      <c r="EO177" s="677">
        <f t="shared" si="1572"/>
        <v>0</v>
      </c>
      <c r="EP177" s="257">
        <f t="shared" si="1573"/>
        <v>0</v>
      </c>
      <c r="EQ177" s="649">
        <f t="shared" si="1574"/>
        <v>0</v>
      </c>
      <c r="ER177" s="538">
        <f t="shared" si="1575"/>
        <v>0</v>
      </c>
      <c r="ES177" s="677">
        <f t="shared" si="1576"/>
        <v>0</v>
      </c>
      <c r="ET177" s="538">
        <f t="shared" si="1577"/>
        <v>0</v>
      </c>
      <c r="EU177" s="462">
        <f t="shared" si="1578"/>
        <v>0</v>
      </c>
      <c r="EV177" s="263">
        <f t="shared" si="1579"/>
        <v>0</v>
      </c>
      <c r="EW177" s="462">
        <f t="shared" si="1580"/>
        <v>0</v>
      </c>
      <c r="EX177" s="263">
        <f t="shared" si="1581"/>
        <v>0</v>
      </c>
      <c r="EY177" s="472">
        <f t="shared" si="1582"/>
        <v>0</v>
      </c>
      <c r="EZ177" s="263">
        <f t="shared" si="1583"/>
        <v>0</v>
      </c>
      <c r="FA177" s="313"/>
    </row>
    <row r="178" spans="1:157" s="183" customFormat="1" ht="18" hidden="1" customHeight="1" outlineLevel="1" x14ac:dyDescent="0.2">
      <c r="A178" s="188" t="s">
        <v>813</v>
      </c>
      <c r="B178" s="76" t="s">
        <v>21</v>
      </c>
      <c r="C178" s="77" t="s">
        <v>125</v>
      </c>
      <c r="D178" s="77" t="s">
        <v>87</v>
      </c>
      <c r="E178" s="76" t="s">
        <v>707</v>
      </c>
      <c r="F178" s="76" t="s">
        <v>708</v>
      </c>
      <c r="G178" s="76" t="s">
        <v>41</v>
      </c>
      <c r="H178" s="189">
        <v>0.3</v>
      </c>
      <c r="I178" s="76" t="s">
        <v>969</v>
      </c>
      <c r="J178" s="80" t="s">
        <v>496</v>
      </c>
      <c r="K178" s="81" t="s">
        <v>152</v>
      </c>
      <c r="L178" s="76" t="s">
        <v>46</v>
      </c>
      <c r="M178" s="10" t="s">
        <v>79</v>
      </c>
      <c r="N178" s="82"/>
      <c r="O178" s="82"/>
      <c r="P178" s="82"/>
      <c r="Q178" s="245"/>
      <c r="R178" s="260">
        <v>8</v>
      </c>
      <c r="S178" s="260">
        <v>116998</v>
      </c>
      <c r="T178" s="260">
        <f>S178*1.12</f>
        <v>131037.76000000001</v>
      </c>
      <c r="U178" s="260">
        <v>0</v>
      </c>
      <c r="V178" s="261">
        <v>0</v>
      </c>
      <c r="W178" s="261">
        <f t="shared" si="1912"/>
        <v>0</v>
      </c>
      <c r="X178" s="399">
        <v>10</v>
      </c>
      <c r="Y178" s="399">
        <v>116998</v>
      </c>
      <c r="Z178" s="399">
        <f>Y178*1.12</f>
        <v>131037.76000000001</v>
      </c>
      <c r="AA178" s="399">
        <v>0</v>
      </c>
      <c r="AB178" s="399">
        <v>0</v>
      </c>
      <c r="AC178" s="399">
        <f t="shared" si="1431"/>
        <v>0</v>
      </c>
      <c r="AD178" s="260"/>
      <c r="AE178" s="260">
        <v>116998</v>
      </c>
      <c r="AF178" s="260">
        <v>131037.76000000001</v>
      </c>
      <c r="AG178" s="260">
        <f>AD178*AE178</f>
        <v>0</v>
      </c>
      <c r="AH178" s="260">
        <f>AD178*AF178</f>
        <v>0</v>
      </c>
      <c r="AI178" s="260">
        <f t="shared" si="1432"/>
        <v>0</v>
      </c>
      <c r="AJ178" s="260">
        <v>15</v>
      </c>
      <c r="AK178" s="260">
        <v>116998</v>
      </c>
      <c r="AL178" s="260">
        <v>131037.76000000001</v>
      </c>
      <c r="AM178" s="260">
        <v>0</v>
      </c>
      <c r="AN178" s="260">
        <v>0</v>
      </c>
      <c r="AO178" s="396">
        <f t="shared" si="980"/>
        <v>0</v>
      </c>
      <c r="AP178" s="260">
        <v>10</v>
      </c>
      <c r="AQ178" s="260">
        <v>116998</v>
      </c>
      <c r="AR178" s="260">
        <v>131037.76000000001</v>
      </c>
      <c r="AS178" s="260">
        <v>0</v>
      </c>
      <c r="AT178" s="260">
        <f t="shared" si="1516"/>
        <v>0</v>
      </c>
      <c r="AU178" s="260">
        <f t="shared" si="1417"/>
        <v>0</v>
      </c>
      <c r="AV178" s="404"/>
      <c r="AW178" s="404"/>
      <c r="AX178" s="404"/>
      <c r="AY178" s="404">
        <v>0</v>
      </c>
      <c r="AZ178" s="404">
        <v>0</v>
      </c>
      <c r="BA178" s="404">
        <f t="shared" si="1433"/>
        <v>0</v>
      </c>
      <c r="BB178" s="404"/>
      <c r="BC178" s="404"/>
      <c r="BD178" s="404"/>
      <c r="BE178" s="404">
        <v>0</v>
      </c>
      <c r="BF178" s="404">
        <v>0</v>
      </c>
      <c r="BG178" s="404">
        <f t="shared" si="1418"/>
        <v>0</v>
      </c>
      <c r="BH178" s="404"/>
      <c r="BI178" s="404"/>
      <c r="BJ178" s="404"/>
      <c r="BK178" s="404">
        <v>0</v>
      </c>
      <c r="BL178" s="404">
        <v>0</v>
      </c>
      <c r="BM178" s="404">
        <f t="shared" si="1366"/>
        <v>0</v>
      </c>
      <c r="BN178" s="404"/>
      <c r="BO178" s="404"/>
      <c r="BP178" s="404"/>
      <c r="BQ178" s="404">
        <v>0</v>
      </c>
      <c r="BR178" s="404">
        <v>0</v>
      </c>
      <c r="BS178" s="404">
        <f t="shared" si="1367"/>
        <v>0</v>
      </c>
      <c r="BT178" s="260">
        <v>116998</v>
      </c>
      <c r="BU178" s="260">
        <f>BT178*1.12</f>
        <v>131037.76000000001</v>
      </c>
      <c r="BV178" s="256">
        <v>0</v>
      </c>
      <c r="BW178" s="1435">
        <f t="shared" ref="BW178" si="1914">BV178*1.12</f>
        <v>0</v>
      </c>
      <c r="BX178" s="190" t="s">
        <v>48</v>
      </c>
      <c r="BY178" s="64">
        <v>2013</v>
      </c>
      <c r="BZ178" s="325" t="s">
        <v>1104</v>
      </c>
      <c r="CA178" s="529">
        <f t="shared" si="1434"/>
        <v>0</v>
      </c>
      <c r="CB178" s="154"/>
      <c r="CC178" s="82"/>
      <c r="CD178" s="191"/>
      <c r="CE178" s="26">
        <f t="shared" si="1419"/>
        <v>0</v>
      </c>
      <c r="CF178" s="27">
        <f t="shared" si="1420"/>
        <v>0</v>
      </c>
      <c r="CG178" s="738">
        <f t="shared" si="1421"/>
        <v>0</v>
      </c>
      <c r="CH178" s="164" t="s">
        <v>963</v>
      </c>
      <c r="CI178" s="165"/>
      <c r="CJ178" s="192"/>
      <c r="CK178" s="175"/>
      <c r="CL178" s="175"/>
      <c r="CM178" s="175"/>
      <c r="CN178" s="175"/>
      <c r="CO178" s="175"/>
      <c r="CP178" s="175"/>
      <c r="CQ178" s="175"/>
      <c r="CR178" s="463"/>
      <c r="CS178" s="463"/>
      <c r="CT178" s="463"/>
      <c r="CU178" s="463"/>
      <c r="CV178" s="463"/>
      <c r="CW178" s="463"/>
      <c r="CX178" s="463"/>
      <c r="CY178" s="463"/>
      <c r="CZ178" s="463"/>
      <c r="DA178" s="463"/>
      <c r="DB178" s="463"/>
      <c r="DC178" s="463"/>
      <c r="DD178" s="464"/>
      <c r="DE178" s="464"/>
      <c r="DF178" s="464"/>
      <c r="DG178" s="464"/>
      <c r="DH178" s="464"/>
      <c r="DI178" s="464"/>
      <c r="DJ178" s="464"/>
      <c r="DK178" s="463"/>
      <c r="DL178" s="655"/>
      <c r="DM178" s="782"/>
      <c r="DN178" s="655"/>
      <c r="DO178" s="821"/>
      <c r="DP178" s="655"/>
      <c r="DQ178" s="1050"/>
      <c r="DR178" s="655"/>
      <c r="DS178" s="782"/>
      <c r="DT178" s="655"/>
      <c r="DU178" s="782"/>
      <c r="DV178" s="465"/>
      <c r="DW178" s="745"/>
      <c r="DX178" s="655"/>
      <c r="DY178" s="954"/>
      <c r="DZ178" s="655"/>
      <c r="EA178" s="782">
        <f t="shared" si="1793"/>
        <v>0</v>
      </c>
      <c r="EB178" s="465">
        <f t="shared" si="1327"/>
        <v>0</v>
      </c>
      <c r="EC178" s="745"/>
      <c r="ED178" s="463"/>
      <c r="EE178" s="944"/>
      <c r="EF178" s="655"/>
      <c r="EG178" s="461">
        <f t="shared" si="1564"/>
        <v>0</v>
      </c>
      <c r="EH178" s="257">
        <f t="shared" si="1565"/>
        <v>0</v>
      </c>
      <c r="EI178" s="460">
        <f t="shared" si="1566"/>
        <v>0</v>
      </c>
      <c r="EJ178" s="538">
        <f t="shared" si="1567"/>
        <v>0</v>
      </c>
      <c r="EK178" s="677">
        <f t="shared" si="1568"/>
        <v>0</v>
      </c>
      <c r="EL178" s="257">
        <f t="shared" si="1569"/>
        <v>0</v>
      </c>
      <c r="EM178" s="649">
        <f t="shared" si="1570"/>
        <v>0</v>
      </c>
      <c r="EN178" s="538">
        <f t="shared" si="1571"/>
        <v>0</v>
      </c>
      <c r="EO178" s="677">
        <f t="shared" si="1572"/>
        <v>0</v>
      </c>
      <c r="EP178" s="257">
        <f t="shared" si="1573"/>
        <v>0</v>
      </c>
      <c r="EQ178" s="649">
        <f t="shared" si="1574"/>
        <v>0</v>
      </c>
      <c r="ER178" s="538">
        <f t="shared" si="1575"/>
        <v>0</v>
      </c>
      <c r="ES178" s="677">
        <f t="shared" si="1576"/>
        <v>0</v>
      </c>
      <c r="ET178" s="538">
        <f t="shared" si="1577"/>
        <v>0</v>
      </c>
      <c r="EU178" s="462">
        <f t="shared" si="1578"/>
        <v>0</v>
      </c>
      <c r="EV178" s="263">
        <f t="shared" si="1579"/>
        <v>0</v>
      </c>
      <c r="EW178" s="462">
        <f t="shared" si="1580"/>
        <v>0</v>
      </c>
      <c r="EX178" s="263">
        <f t="shared" si="1581"/>
        <v>0</v>
      </c>
      <c r="EY178" s="472">
        <f t="shared" si="1582"/>
        <v>0</v>
      </c>
      <c r="EZ178" s="263">
        <f t="shared" si="1583"/>
        <v>0</v>
      </c>
      <c r="FA178" s="313"/>
    </row>
    <row r="179" spans="1:157" s="183" customFormat="1" ht="18" hidden="1" customHeight="1" outlineLevel="1" x14ac:dyDescent="0.2">
      <c r="A179" s="188" t="s">
        <v>2314</v>
      </c>
      <c r="B179" s="76" t="s">
        <v>21</v>
      </c>
      <c r="C179" s="77" t="s">
        <v>125</v>
      </c>
      <c r="D179" s="77" t="s">
        <v>87</v>
      </c>
      <c r="E179" s="76" t="s">
        <v>707</v>
      </c>
      <c r="F179" s="76" t="s">
        <v>708</v>
      </c>
      <c r="G179" s="76" t="s">
        <v>41</v>
      </c>
      <c r="H179" s="189">
        <v>0.3</v>
      </c>
      <c r="I179" s="76" t="s">
        <v>969</v>
      </c>
      <c r="J179" s="80" t="s">
        <v>496</v>
      </c>
      <c r="K179" s="81" t="s">
        <v>152</v>
      </c>
      <c r="L179" s="76" t="s">
        <v>46</v>
      </c>
      <c r="M179" s="10" t="s">
        <v>79</v>
      </c>
      <c r="N179" s="82"/>
      <c r="O179" s="82"/>
      <c r="P179" s="82"/>
      <c r="Q179" s="245"/>
      <c r="R179" s="260">
        <v>8</v>
      </c>
      <c r="S179" s="260">
        <v>116998</v>
      </c>
      <c r="T179" s="260">
        <f>S179*1.12</f>
        <v>131037.76000000001</v>
      </c>
      <c r="U179" s="260">
        <f t="shared" ref="U179" si="1915">R179*S179</f>
        <v>935984</v>
      </c>
      <c r="V179" s="261">
        <f t="shared" ref="V179" si="1916">R179*T179</f>
        <v>1048302.0800000001</v>
      </c>
      <c r="W179" s="261">
        <f t="shared" ref="W179" si="1917">V179*H179</f>
        <v>314490.62400000001</v>
      </c>
      <c r="X179" s="399">
        <v>10</v>
      </c>
      <c r="Y179" s="399">
        <v>116998</v>
      </c>
      <c r="Z179" s="399">
        <f>Y179*1.12</f>
        <v>131037.76000000001</v>
      </c>
      <c r="AA179" s="399">
        <f t="shared" ref="AA179" si="1918">X179*Y179</f>
        <v>1169980</v>
      </c>
      <c r="AB179" s="399">
        <f t="shared" ref="AB179" si="1919">X179*Z179</f>
        <v>1310377.6000000001</v>
      </c>
      <c r="AC179" s="399">
        <f t="shared" ref="AC179" si="1920">AB179*H179</f>
        <v>393113.28</v>
      </c>
      <c r="AD179" s="260"/>
      <c r="AE179" s="260">
        <v>116998</v>
      </c>
      <c r="AF179" s="260">
        <v>131037.76000000001</v>
      </c>
      <c r="AG179" s="260">
        <f>AD179*AE179</f>
        <v>0</v>
      </c>
      <c r="AH179" s="260">
        <f>AD179*AF179</f>
        <v>0</v>
      </c>
      <c r="AI179" s="260">
        <f t="shared" ref="AI179" si="1921">AH179*H179</f>
        <v>0</v>
      </c>
      <c r="AJ179" s="260">
        <v>0</v>
      </c>
      <c r="AK179" s="260">
        <v>116998</v>
      </c>
      <c r="AL179" s="260">
        <v>131037.76000000001</v>
      </c>
      <c r="AM179" s="260">
        <f t="shared" ref="AM179" si="1922">AJ179*AK179</f>
        <v>0</v>
      </c>
      <c r="AN179" s="260">
        <f t="shared" ref="AN179" si="1923">AJ179*AL179</f>
        <v>0</v>
      </c>
      <c r="AO179" s="396">
        <f t="shared" ref="AO179" si="1924">AN179*H179</f>
        <v>0</v>
      </c>
      <c r="AP179" s="260">
        <v>0</v>
      </c>
      <c r="AQ179" s="260">
        <v>116998</v>
      </c>
      <c r="AR179" s="260">
        <v>131037.76000000001</v>
      </c>
      <c r="AS179" s="260">
        <f t="shared" ref="AS179" si="1925">AP179*AQ179</f>
        <v>0</v>
      </c>
      <c r="AT179" s="260">
        <f t="shared" ref="AT179" si="1926">AS179*1.12</f>
        <v>0</v>
      </c>
      <c r="AU179" s="260">
        <f t="shared" ref="AU179" si="1927">AT179*H179</f>
        <v>0</v>
      </c>
      <c r="AV179" s="404"/>
      <c r="AW179" s="404"/>
      <c r="AX179" s="404"/>
      <c r="AY179" s="404">
        <v>0</v>
      </c>
      <c r="AZ179" s="404">
        <v>0</v>
      </c>
      <c r="BA179" s="404">
        <f t="shared" ref="BA179" si="1928">AZ179*H179</f>
        <v>0</v>
      </c>
      <c r="BB179" s="404"/>
      <c r="BC179" s="404"/>
      <c r="BD179" s="404"/>
      <c r="BE179" s="404">
        <v>0</v>
      </c>
      <c r="BF179" s="404">
        <v>0</v>
      </c>
      <c r="BG179" s="404">
        <f t="shared" ref="BG179" si="1929">BF179*H179</f>
        <v>0</v>
      </c>
      <c r="BH179" s="404"/>
      <c r="BI179" s="404"/>
      <c r="BJ179" s="404"/>
      <c r="BK179" s="404">
        <v>0</v>
      </c>
      <c r="BL179" s="404">
        <v>0</v>
      </c>
      <c r="BM179" s="404">
        <f t="shared" ref="BM179" si="1930">BL179*N179</f>
        <v>0</v>
      </c>
      <c r="BN179" s="404"/>
      <c r="BO179" s="404"/>
      <c r="BP179" s="404"/>
      <c r="BQ179" s="404">
        <v>0</v>
      </c>
      <c r="BR179" s="404">
        <v>0</v>
      </c>
      <c r="BS179" s="404">
        <f t="shared" si="1367"/>
        <v>0</v>
      </c>
      <c r="BT179" s="260">
        <v>116998</v>
      </c>
      <c r="BU179" s="260">
        <f>BT179*1.12</f>
        <v>131037.76000000001</v>
      </c>
      <c r="BV179" s="256">
        <f>SUM(N179+O179+P179+Q179+R179+X179+AD179+AJ179+AP179+AV179+BB179+BH179)*BT179</f>
        <v>2105964</v>
      </c>
      <c r="BW179" s="260">
        <f t="shared" ref="BW179" si="1931">BV179*1.12</f>
        <v>2358679.6800000002</v>
      </c>
      <c r="BX179" s="190" t="s">
        <v>48</v>
      </c>
      <c r="BY179" s="64">
        <v>2013</v>
      </c>
      <c r="BZ179" s="325" t="s">
        <v>1047</v>
      </c>
      <c r="CA179" s="529">
        <f t="shared" ref="CA179" si="1932">BW179*H179</f>
        <v>707603.90399999998</v>
      </c>
      <c r="CB179" s="154"/>
      <c r="CC179" s="82"/>
      <c r="CD179" s="191"/>
      <c r="CE179" s="26">
        <f t="shared" ref="CE179" si="1933">BV179-CB179</f>
        <v>2105964</v>
      </c>
      <c r="CF179" s="27">
        <f t="shared" ref="CF179" si="1934">BW179-CC179</f>
        <v>2358679.6800000002</v>
      </c>
      <c r="CG179" s="738">
        <f t="shared" ref="CG179" si="1935">CA179-CC179</f>
        <v>707603.90399999998</v>
      </c>
      <c r="CH179" s="164" t="s">
        <v>2320</v>
      </c>
      <c r="CI179" s="165" t="s">
        <v>2321</v>
      </c>
      <c r="CJ179" s="192"/>
      <c r="CK179" s="175"/>
      <c r="CL179" s="175"/>
      <c r="CM179" s="175"/>
      <c r="CN179" s="175"/>
      <c r="CO179" s="175"/>
      <c r="CP179" s="175"/>
      <c r="CQ179" s="175"/>
      <c r="CR179" s="463"/>
      <c r="CS179" s="463"/>
      <c r="CT179" s="463"/>
      <c r="CU179" s="463"/>
      <c r="CV179" s="463"/>
      <c r="CW179" s="463"/>
      <c r="CX179" s="463"/>
      <c r="CY179" s="463"/>
      <c r="CZ179" s="463"/>
      <c r="DA179" s="463"/>
      <c r="DB179" s="463"/>
      <c r="DC179" s="463"/>
      <c r="DD179" s="464"/>
      <c r="DE179" s="464"/>
      <c r="DF179" s="464"/>
      <c r="DG179" s="464"/>
      <c r="DH179" s="464"/>
      <c r="DI179" s="464"/>
      <c r="DJ179" s="464"/>
      <c r="DK179" s="463"/>
      <c r="DL179" s="655"/>
      <c r="DM179" s="782"/>
      <c r="DN179" s="655"/>
      <c r="DO179" s="821"/>
      <c r="DP179" s="655"/>
      <c r="DQ179" s="1050"/>
      <c r="DR179" s="655"/>
      <c r="DS179" s="782"/>
      <c r="DT179" s="655"/>
      <c r="DU179" s="782"/>
      <c r="DV179" s="465"/>
      <c r="DW179" s="745"/>
      <c r="DX179" s="655"/>
      <c r="DY179" s="954"/>
      <c r="DZ179" s="655"/>
      <c r="EA179" s="782">
        <f t="shared" si="1793"/>
        <v>0</v>
      </c>
      <c r="EB179" s="465">
        <f t="shared" ref="EB179" si="1936">EA179/1.12</f>
        <v>0</v>
      </c>
      <c r="EC179" s="745"/>
      <c r="ED179" s="463"/>
      <c r="EE179" s="944"/>
      <c r="EF179" s="655"/>
      <c r="EG179" s="461">
        <f t="shared" ref="EG179:EG206" si="1937">U179-DN179</f>
        <v>935984</v>
      </c>
      <c r="EH179" s="257">
        <f t="shared" ref="EH179:EH206" si="1938">V179-DM179</f>
        <v>1048302.0800000001</v>
      </c>
      <c r="EI179" s="460">
        <f t="shared" ref="EI179:EI206" si="1939">AA179-DP179</f>
        <v>1169980</v>
      </c>
      <c r="EJ179" s="538">
        <f t="shared" ref="EJ179:EJ206" si="1940">AB179-DO179</f>
        <v>1310377.6000000001</v>
      </c>
      <c r="EK179" s="677">
        <f t="shared" ref="EK179:EK206" si="1941">AG179-DR179</f>
        <v>0</v>
      </c>
      <c r="EL179" s="257">
        <f t="shared" ref="EL179:EL206" si="1942">AH179-DQ179</f>
        <v>0</v>
      </c>
      <c r="EM179" s="649">
        <f t="shared" ref="EM179:EM206" si="1943">AM179-DT179</f>
        <v>0</v>
      </c>
      <c r="EN179" s="538">
        <f t="shared" ref="EN179:EN206" si="1944">AN179-DS179</f>
        <v>0</v>
      </c>
      <c r="EO179" s="677">
        <f t="shared" ref="EO179:EO206" si="1945">AS179-DV179</f>
        <v>0</v>
      </c>
      <c r="EP179" s="257">
        <f t="shared" ref="EP179:EP206" si="1946">AT179-DU179</f>
        <v>0</v>
      </c>
      <c r="EQ179" s="649">
        <f t="shared" ref="EQ179:EQ206" si="1947">AY179-DX179</f>
        <v>0</v>
      </c>
      <c r="ER179" s="538">
        <f t="shared" ref="ER179:ER206" si="1948">AZ179-DW179</f>
        <v>0</v>
      </c>
      <c r="ES179" s="677">
        <f t="shared" ref="ES179:ES206" si="1949">BE179-DZ179</f>
        <v>0</v>
      </c>
      <c r="ET179" s="538">
        <f t="shared" ref="ET179:ET206" si="1950">BF179-DY179</f>
        <v>0</v>
      </c>
      <c r="EU179" s="462">
        <f t="shared" ref="EU179:EU206" si="1951">BK179-EB179</f>
        <v>0</v>
      </c>
      <c r="EV179" s="263">
        <f t="shared" ref="EV179:EV206" si="1952">BL179-EA179</f>
        <v>0</v>
      </c>
      <c r="EW179" s="462">
        <f t="shared" ref="EW179:EW206" si="1953">BM179-ED179</f>
        <v>0</v>
      </c>
      <c r="EX179" s="263">
        <f t="shared" ref="EX179:EX206" si="1954">BN179-EC179</f>
        <v>0</v>
      </c>
      <c r="EY179" s="472">
        <f t="shared" ref="EY179:EY206" si="1955">BV179-EF179</f>
        <v>2105964</v>
      </c>
      <c r="EZ179" s="263">
        <f t="shared" ref="EZ179:EZ206" si="1956">BW179-EE179</f>
        <v>2358679.6800000002</v>
      </c>
      <c r="FA179" s="313">
        <v>42443</v>
      </c>
    </row>
    <row r="180" spans="1:157" s="183" customFormat="1" ht="18" hidden="1" customHeight="1" outlineLevel="1" x14ac:dyDescent="0.2">
      <c r="A180" s="188" t="s">
        <v>260</v>
      </c>
      <c r="B180" s="76" t="s">
        <v>21</v>
      </c>
      <c r="C180" s="77" t="s">
        <v>125</v>
      </c>
      <c r="D180" s="77" t="s">
        <v>87</v>
      </c>
      <c r="E180" s="76" t="s">
        <v>128</v>
      </c>
      <c r="F180" s="76" t="s">
        <v>127</v>
      </c>
      <c r="G180" s="76" t="s">
        <v>41</v>
      </c>
      <c r="H180" s="189">
        <v>0.3</v>
      </c>
      <c r="I180" s="76" t="s">
        <v>969</v>
      </c>
      <c r="J180" s="80" t="s">
        <v>45</v>
      </c>
      <c r="K180" s="81" t="s">
        <v>152</v>
      </c>
      <c r="L180" s="76" t="s">
        <v>46</v>
      </c>
      <c r="M180" s="10" t="s">
        <v>79</v>
      </c>
      <c r="N180" s="82"/>
      <c r="O180" s="82"/>
      <c r="P180" s="82"/>
      <c r="Q180" s="245"/>
      <c r="R180" s="260">
        <v>10</v>
      </c>
      <c r="S180" s="260">
        <v>145276.78571428571</v>
      </c>
      <c r="T180" s="260">
        <v>162710</v>
      </c>
      <c r="U180" s="260">
        <v>0</v>
      </c>
      <c r="V180" s="261">
        <v>0</v>
      </c>
      <c r="W180" s="261">
        <f t="shared" si="1912"/>
        <v>0</v>
      </c>
      <c r="X180" s="399">
        <v>5</v>
      </c>
      <c r="Y180" s="399">
        <v>145276.78571428571</v>
      </c>
      <c r="Z180" s="399">
        <v>162710</v>
      </c>
      <c r="AA180" s="399">
        <v>0</v>
      </c>
      <c r="AB180" s="399">
        <v>0</v>
      </c>
      <c r="AC180" s="399">
        <f t="shared" si="1431"/>
        <v>0</v>
      </c>
      <c r="AD180" s="260"/>
      <c r="AE180" s="260">
        <v>145276.78571428571</v>
      </c>
      <c r="AF180" s="260">
        <v>162710</v>
      </c>
      <c r="AG180" s="260">
        <v>0</v>
      </c>
      <c r="AH180" s="260">
        <v>0</v>
      </c>
      <c r="AI180" s="260">
        <f t="shared" si="1432"/>
        <v>0</v>
      </c>
      <c r="AJ180" s="260">
        <v>10</v>
      </c>
      <c r="AK180" s="260">
        <v>145276.78571428571</v>
      </c>
      <c r="AL180" s="260">
        <v>162710</v>
      </c>
      <c r="AM180" s="260">
        <v>0</v>
      </c>
      <c r="AN180" s="260">
        <v>0</v>
      </c>
      <c r="AO180" s="396">
        <f t="shared" si="980"/>
        <v>0</v>
      </c>
      <c r="AP180" s="260">
        <v>15</v>
      </c>
      <c r="AQ180" s="260">
        <v>145276.78571428571</v>
      </c>
      <c r="AR180" s="260">
        <v>162710</v>
      </c>
      <c r="AS180" s="260">
        <v>0</v>
      </c>
      <c r="AT180" s="260">
        <f t="shared" si="1516"/>
        <v>0</v>
      </c>
      <c r="AU180" s="260">
        <f t="shared" si="1417"/>
        <v>0</v>
      </c>
      <c r="AV180" s="404"/>
      <c r="AW180" s="404"/>
      <c r="AX180" s="404"/>
      <c r="AY180" s="404">
        <v>0</v>
      </c>
      <c r="AZ180" s="404">
        <v>0</v>
      </c>
      <c r="BA180" s="404">
        <f t="shared" si="1433"/>
        <v>0</v>
      </c>
      <c r="BB180" s="404"/>
      <c r="BC180" s="404"/>
      <c r="BD180" s="404"/>
      <c r="BE180" s="404">
        <v>0</v>
      </c>
      <c r="BF180" s="404">
        <v>0</v>
      </c>
      <c r="BG180" s="404">
        <f t="shared" si="1418"/>
        <v>0</v>
      </c>
      <c r="BH180" s="404"/>
      <c r="BI180" s="404"/>
      <c r="BJ180" s="404"/>
      <c r="BK180" s="404">
        <v>0</v>
      </c>
      <c r="BL180" s="404">
        <v>0</v>
      </c>
      <c r="BM180" s="404">
        <f t="shared" si="1366"/>
        <v>0</v>
      </c>
      <c r="BN180" s="404"/>
      <c r="BO180" s="404"/>
      <c r="BP180" s="404"/>
      <c r="BQ180" s="404">
        <v>0</v>
      </c>
      <c r="BR180" s="404">
        <v>0</v>
      </c>
      <c r="BS180" s="404">
        <f t="shared" si="1367"/>
        <v>0</v>
      </c>
      <c r="BT180" s="260">
        <v>145276.78571428571</v>
      </c>
      <c r="BU180" s="260">
        <v>162710</v>
      </c>
      <c r="BV180" s="260">
        <v>0</v>
      </c>
      <c r="BW180" s="1435">
        <v>0</v>
      </c>
      <c r="BX180" s="190" t="s">
        <v>48</v>
      </c>
      <c r="BY180" s="64">
        <v>2013</v>
      </c>
      <c r="BZ180" s="325"/>
      <c r="CA180" s="529">
        <f t="shared" si="1434"/>
        <v>0</v>
      </c>
      <c r="CB180" s="154">
        <v>5811071.4285714282</v>
      </c>
      <c r="CC180" s="82">
        <v>6508400</v>
      </c>
      <c r="CD180" s="191"/>
      <c r="CE180" s="26">
        <f t="shared" si="1419"/>
        <v>-5811071.4285714282</v>
      </c>
      <c r="CF180" s="27">
        <f t="shared" si="1420"/>
        <v>-6508400</v>
      </c>
      <c r="CG180" s="738">
        <f t="shared" si="1421"/>
        <v>-6508400</v>
      </c>
      <c r="CH180" s="164"/>
      <c r="CI180" s="165"/>
      <c r="CJ180" s="192" t="s">
        <v>25</v>
      </c>
      <c r="CK180" s="175" t="s">
        <v>312</v>
      </c>
      <c r="CL180" s="175" t="s">
        <v>2282</v>
      </c>
      <c r="CM180" s="178" t="s">
        <v>2287</v>
      </c>
      <c r="CN180" s="175" t="s">
        <v>474</v>
      </c>
      <c r="CO180" s="175" t="s">
        <v>87</v>
      </c>
      <c r="CP180" s="175" t="s">
        <v>128</v>
      </c>
      <c r="CQ180" s="175" t="s">
        <v>79</v>
      </c>
      <c r="CR180" s="463">
        <v>4</v>
      </c>
      <c r="CS180" s="463">
        <v>2</v>
      </c>
      <c r="CT180" s="463"/>
      <c r="CU180" s="463">
        <v>0</v>
      </c>
      <c r="CV180" s="463">
        <v>0</v>
      </c>
      <c r="CW180" s="463"/>
      <c r="CX180" s="463"/>
      <c r="CY180" s="463"/>
      <c r="CZ180" s="463">
        <f t="shared" si="1562"/>
        <v>6</v>
      </c>
      <c r="DA180" s="463">
        <v>162709.12</v>
      </c>
      <c r="DB180" s="463">
        <f t="shared" si="1859"/>
        <v>650836.47999999998</v>
      </c>
      <c r="DC180" s="463">
        <f>CS180*DA180</f>
        <v>325418.23999999999</v>
      </c>
      <c r="DD180" s="464"/>
      <c r="DE180" s="464">
        <f>CU180*DA180</f>
        <v>0</v>
      </c>
      <c r="DF180" s="464">
        <f>CV180*DA180</f>
        <v>0</v>
      </c>
      <c r="DG180" s="464"/>
      <c r="DH180" s="464"/>
      <c r="DI180" s="464"/>
      <c r="DJ180" s="464"/>
      <c r="DK180" s="463">
        <f>CZ180*DA180</f>
        <v>976254.72</v>
      </c>
      <c r="DL180" s="655"/>
      <c r="DM180" s="782">
        <f>DB180</f>
        <v>650836.47999999998</v>
      </c>
      <c r="DN180" s="655">
        <f t="shared" si="1680"/>
        <v>581103.99999999988</v>
      </c>
      <c r="DO180" s="820">
        <f>DC180</f>
        <v>325418.23999999999</v>
      </c>
      <c r="DP180" s="655">
        <f t="shared" ref="DP180" si="1957">DO180/1.12</f>
        <v>290551.99999999994</v>
      </c>
      <c r="DQ180" s="1050"/>
      <c r="DR180" s="655"/>
      <c r="DS180" s="782">
        <f>DE180</f>
        <v>0</v>
      </c>
      <c r="DT180" s="655">
        <f>DE180/1.12</f>
        <v>0</v>
      </c>
      <c r="DU180" s="782">
        <f>DF180</f>
        <v>0</v>
      </c>
      <c r="DV180" s="465">
        <f>DU180/1.12</f>
        <v>0</v>
      </c>
      <c r="DW180" s="745"/>
      <c r="DX180" s="655"/>
      <c r="DY180" s="954"/>
      <c r="DZ180" s="655"/>
      <c r="EA180" s="782">
        <f t="shared" si="1793"/>
        <v>0</v>
      </c>
      <c r="EB180" s="465">
        <f t="shared" si="1327"/>
        <v>0</v>
      </c>
      <c r="EC180" s="745"/>
      <c r="ED180" s="463"/>
      <c r="EE180" s="944">
        <f>DK180</f>
        <v>976254.72</v>
      </c>
      <c r="EF180" s="655">
        <f t="shared" si="1686"/>
        <v>871655.99999999988</v>
      </c>
      <c r="EG180" s="461">
        <f t="shared" si="1937"/>
        <v>-581103.99999999988</v>
      </c>
      <c r="EH180" s="257">
        <f t="shared" si="1938"/>
        <v>-650836.47999999998</v>
      </c>
      <c r="EI180" s="460">
        <f t="shared" si="1939"/>
        <v>-290551.99999999994</v>
      </c>
      <c r="EJ180" s="538">
        <f t="shared" si="1940"/>
        <v>-325418.23999999999</v>
      </c>
      <c r="EK180" s="677">
        <f t="shared" si="1941"/>
        <v>0</v>
      </c>
      <c r="EL180" s="257">
        <f t="shared" si="1942"/>
        <v>0</v>
      </c>
      <c r="EM180" s="649">
        <f t="shared" si="1943"/>
        <v>0</v>
      </c>
      <c r="EN180" s="538">
        <f t="shared" si="1944"/>
        <v>0</v>
      </c>
      <c r="EO180" s="677">
        <f t="shared" si="1945"/>
        <v>0</v>
      </c>
      <c r="EP180" s="257">
        <f t="shared" si="1946"/>
        <v>0</v>
      </c>
      <c r="EQ180" s="649">
        <f t="shared" si="1947"/>
        <v>0</v>
      </c>
      <c r="ER180" s="538">
        <f t="shared" si="1948"/>
        <v>0</v>
      </c>
      <c r="ES180" s="677">
        <f t="shared" si="1949"/>
        <v>0</v>
      </c>
      <c r="ET180" s="538">
        <f t="shared" si="1950"/>
        <v>0</v>
      </c>
      <c r="EU180" s="462">
        <f t="shared" si="1951"/>
        <v>0</v>
      </c>
      <c r="EV180" s="263">
        <f t="shared" si="1952"/>
        <v>0</v>
      </c>
      <c r="EW180" s="462">
        <f t="shared" si="1953"/>
        <v>0</v>
      </c>
      <c r="EX180" s="263">
        <f t="shared" si="1954"/>
        <v>0</v>
      </c>
      <c r="EY180" s="472">
        <f t="shared" si="1955"/>
        <v>-871655.99999999988</v>
      </c>
      <c r="EZ180" s="263">
        <f t="shared" si="1956"/>
        <v>-976254.72</v>
      </c>
      <c r="FA180" s="313"/>
    </row>
    <row r="181" spans="1:157" s="183" customFormat="1" ht="18" hidden="1" customHeight="1" outlineLevel="1" x14ac:dyDescent="0.2">
      <c r="A181" s="188" t="s">
        <v>709</v>
      </c>
      <c r="B181" s="76" t="s">
        <v>21</v>
      </c>
      <c r="C181" s="77" t="s">
        <v>125</v>
      </c>
      <c r="D181" s="77" t="s">
        <v>87</v>
      </c>
      <c r="E181" s="76" t="s">
        <v>707</v>
      </c>
      <c r="F181" s="76" t="s">
        <v>710</v>
      </c>
      <c r="G181" s="76" t="s">
        <v>41</v>
      </c>
      <c r="H181" s="189">
        <v>0.3</v>
      </c>
      <c r="I181" s="76" t="s">
        <v>969</v>
      </c>
      <c r="J181" s="80" t="s">
        <v>496</v>
      </c>
      <c r="K181" s="81" t="s">
        <v>152</v>
      </c>
      <c r="L181" s="76" t="s">
        <v>46</v>
      </c>
      <c r="M181" s="10" t="s">
        <v>79</v>
      </c>
      <c r="N181" s="82"/>
      <c r="O181" s="82"/>
      <c r="P181" s="82"/>
      <c r="Q181" s="245"/>
      <c r="R181" s="260">
        <v>10</v>
      </c>
      <c r="S181" s="260">
        <v>145276.78571428571</v>
      </c>
      <c r="T181" s="260">
        <v>162710</v>
      </c>
      <c r="U181" s="260">
        <v>0</v>
      </c>
      <c r="V181" s="261">
        <v>0</v>
      </c>
      <c r="W181" s="261">
        <f t="shared" si="1912"/>
        <v>0</v>
      </c>
      <c r="X181" s="399">
        <v>5</v>
      </c>
      <c r="Y181" s="399">
        <v>145276.78571428571</v>
      </c>
      <c r="Z181" s="399">
        <v>162710</v>
      </c>
      <c r="AA181" s="399">
        <v>0</v>
      </c>
      <c r="AB181" s="399">
        <v>0</v>
      </c>
      <c r="AC181" s="399">
        <f t="shared" si="1431"/>
        <v>0</v>
      </c>
      <c r="AD181" s="260"/>
      <c r="AE181" s="260">
        <v>145276.78571428571</v>
      </c>
      <c r="AF181" s="260">
        <v>162710</v>
      </c>
      <c r="AG181" s="260">
        <v>0</v>
      </c>
      <c r="AH181" s="260">
        <v>0</v>
      </c>
      <c r="AI181" s="260">
        <f t="shared" si="1432"/>
        <v>0</v>
      </c>
      <c r="AJ181" s="260">
        <v>10</v>
      </c>
      <c r="AK181" s="260">
        <v>145276.78571428571</v>
      </c>
      <c r="AL181" s="260">
        <v>162710</v>
      </c>
      <c r="AM181" s="260">
        <v>0</v>
      </c>
      <c r="AN181" s="260">
        <v>0</v>
      </c>
      <c r="AO181" s="396">
        <f t="shared" si="980"/>
        <v>0</v>
      </c>
      <c r="AP181" s="260">
        <v>15</v>
      </c>
      <c r="AQ181" s="260">
        <v>145276.78571428571</v>
      </c>
      <c r="AR181" s="260">
        <v>162710</v>
      </c>
      <c r="AS181" s="260">
        <v>0</v>
      </c>
      <c r="AT181" s="260">
        <f t="shared" si="1516"/>
        <v>0</v>
      </c>
      <c r="AU181" s="260">
        <f t="shared" si="1417"/>
        <v>0</v>
      </c>
      <c r="AV181" s="404"/>
      <c r="AW181" s="404"/>
      <c r="AX181" s="404"/>
      <c r="AY181" s="404">
        <v>0</v>
      </c>
      <c r="AZ181" s="404">
        <v>0</v>
      </c>
      <c r="BA181" s="404">
        <f t="shared" si="1433"/>
        <v>0</v>
      </c>
      <c r="BB181" s="404"/>
      <c r="BC181" s="404"/>
      <c r="BD181" s="404"/>
      <c r="BE181" s="404">
        <v>0</v>
      </c>
      <c r="BF181" s="404">
        <v>0</v>
      </c>
      <c r="BG181" s="404">
        <f t="shared" si="1418"/>
        <v>0</v>
      </c>
      <c r="BH181" s="404"/>
      <c r="BI181" s="404"/>
      <c r="BJ181" s="404"/>
      <c r="BK181" s="404">
        <v>0</v>
      </c>
      <c r="BL181" s="404">
        <v>0</v>
      </c>
      <c r="BM181" s="404">
        <f t="shared" si="1366"/>
        <v>0</v>
      </c>
      <c r="BN181" s="404"/>
      <c r="BO181" s="404"/>
      <c r="BP181" s="404"/>
      <c r="BQ181" s="404">
        <v>0</v>
      </c>
      <c r="BR181" s="404">
        <v>0</v>
      </c>
      <c r="BS181" s="404">
        <f t="shared" si="1367"/>
        <v>0</v>
      </c>
      <c r="BT181" s="260">
        <v>145276.78571428571</v>
      </c>
      <c r="BU181" s="260">
        <v>162710</v>
      </c>
      <c r="BV181" s="260">
        <v>0</v>
      </c>
      <c r="BW181" s="1435">
        <v>0</v>
      </c>
      <c r="BX181" s="190" t="s">
        <v>48</v>
      </c>
      <c r="BY181" s="64">
        <v>2013</v>
      </c>
      <c r="BZ181" s="325" t="s">
        <v>1103</v>
      </c>
      <c r="CA181" s="529">
        <f t="shared" si="1434"/>
        <v>0</v>
      </c>
      <c r="CB181" s="154"/>
      <c r="CC181" s="82"/>
      <c r="CD181" s="191"/>
      <c r="CE181" s="26">
        <f t="shared" si="1419"/>
        <v>0</v>
      </c>
      <c r="CF181" s="27">
        <f t="shared" si="1420"/>
        <v>0</v>
      </c>
      <c r="CG181" s="738">
        <f t="shared" si="1421"/>
        <v>0</v>
      </c>
      <c r="CH181" s="164" t="s">
        <v>805</v>
      </c>
      <c r="CI181" s="165"/>
      <c r="CJ181" s="192"/>
      <c r="CK181" s="175"/>
      <c r="CL181" s="175"/>
      <c r="CM181" s="175"/>
      <c r="CN181" s="175"/>
      <c r="CO181" s="175"/>
      <c r="CP181" s="175"/>
      <c r="CQ181" s="175"/>
      <c r="CR181" s="463"/>
      <c r="CS181" s="463"/>
      <c r="CT181" s="463"/>
      <c r="CU181" s="463"/>
      <c r="CV181" s="463"/>
      <c r="CW181" s="463"/>
      <c r="CX181" s="463"/>
      <c r="CY181" s="463"/>
      <c r="CZ181" s="463"/>
      <c r="DA181" s="463"/>
      <c r="DB181" s="463"/>
      <c r="DC181" s="463"/>
      <c r="DD181" s="464"/>
      <c r="DE181" s="464"/>
      <c r="DF181" s="464"/>
      <c r="DG181" s="464"/>
      <c r="DH181" s="464"/>
      <c r="DI181" s="464"/>
      <c r="DJ181" s="464"/>
      <c r="DK181" s="463"/>
      <c r="DL181" s="655"/>
      <c r="DM181" s="782"/>
      <c r="DN181" s="655"/>
      <c r="DO181" s="821"/>
      <c r="DP181" s="655"/>
      <c r="DQ181" s="1050"/>
      <c r="DR181" s="655"/>
      <c r="DS181" s="782"/>
      <c r="DT181" s="655"/>
      <c r="DU181" s="782"/>
      <c r="DV181" s="465"/>
      <c r="DW181" s="745"/>
      <c r="DX181" s="655"/>
      <c r="DY181" s="954"/>
      <c r="DZ181" s="655"/>
      <c r="EA181" s="782">
        <f t="shared" si="1793"/>
        <v>0</v>
      </c>
      <c r="EB181" s="465">
        <f t="shared" si="1327"/>
        <v>0</v>
      </c>
      <c r="EC181" s="745"/>
      <c r="ED181" s="463"/>
      <c r="EE181" s="944"/>
      <c r="EF181" s="655"/>
      <c r="EG181" s="461">
        <f t="shared" si="1937"/>
        <v>0</v>
      </c>
      <c r="EH181" s="257">
        <f t="shared" si="1938"/>
        <v>0</v>
      </c>
      <c r="EI181" s="460">
        <f t="shared" si="1939"/>
        <v>0</v>
      </c>
      <c r="EJ181" s="538">
        <f t="shared" si="1940"/>
        <v>0</v>
      </c>
      <c r="EK181" s="677">
        <f t="shared" si="1941"/>
        <v>0</v>
      </c>
      <c r="EL181" s="257">
        <f t="shared" si="1942"/>
        <v>0</v>
      </c>
      <c r="EM181" s="649">
        <f t="shared" si="1943"/>
        <v>0</v>
      </c>
      <c r="EN181" s="538">
        <f t="shared" si="1944"/>
        <v>0</v>
      </c>
      <c r="EO181" s="677">
        <f t="shared" si="1945"/>
        <v>0</v>
      </c>
      <c r="EP181" s="257">
        <f t="shared" si="1946"/>
        <v>0</v>
      </c>
      <c r="EQ181" s="649">
        <f t="shared" si="1947"/>
        <v>0</v>
      </c>
      <c r="ER181" s="538">
        <f t="shared" si="1948"/>
        <v>0</v>
      </c>
      <c r="ES181" s="677">
        <f t="shared" si="1949"/>
        <v>0</v>
      </c>
      <c r="ET181" s="538">
        <f t="shared" si="1950"/>
        <v>0</v>
      </c>
      <c r="EU181" s="462">
        <f t="shared" si="1951"/>
        <v>0</v>
      </c>
      <c r="EV181" s="263">
        <f t="shared" si="1952"/>
        <v>0</v>
      </c>
      <c r="EW181" s="462">
        <f t="shared" si="1953"/>
        <v>0</v>
      </c>
      <c r="EX181" s="263">
        <f t="shared" si="1954"/>
        <v>0</v>
      </c>
      <c r="EY181" s="472">
        <f t="shared" si="1955"/>
        <v>0</v>
      </c>
      <c r="EZ181" s="263">
        <f t="shared" si="1956"/>
        <v>0</v>
      </c>
      <c r="FA181" s="313"/>
    </row>
    <row r="182" spans="1:157" s="183" customFormat="1" ht="18" hidden="1" customHeight="1" outlineLevel="1" x14ac:dyDescent="0.2">
      <c r="A182" s="188" t="s">
        <v>814</v>
      </c>
      <c r="B182" s="76" t="s">
        <v>21</v>
      </c>
      <c r="C182" s="77" t="s">
        <v>125</v>
      </c>
      <c r="D182" s="77" t="s">
        <v>87</v>
      </c>
      <c r="E182" s="76" t="s">
        <v>707</v>
      </c>
      <c r="F182" s="76" t="s">
        <v>710</v>
      </c>
      <c r="G182" s="76" t="s">
        <v>41</v>
      </c>
      <c r="H182" s="189">
        <v>0.3</v>
      </c>
      <c r="I182" s="76" t="s">
        <v>969</v>
      </c>
      <c r="J182" s="80" t="s">
        <v>496</v>
      </c>
      <c r="K182" s="81" t="s">
        <v>152</v>
      </c>
      <c r="L182" s="76" t="s">
        <v>46</v>
      </c>
      <c r="M182" s="10" t="s">
        <v>79</v>
      </c>
      <c r="N182" s="82"/>
      <c r="O182" s="82"/>
      <c r="P182" s="82"/>
      <c r="Q182" s="245"/>
      <c r="R182" s="260">
        <v>4</v>
      </c>
      <c r="S182" s="260">
        <v>145276</v>
      </c>
      <c r="T182" s="260">
        <f>S182*1.12</f>
        <v>162709.12000000002</v>
      </c>
      <c r="U182" s="260">
        <v>0</v>
      </c>
      <c r="V182" s="261">
        <v>0</v>
      </c>
      <c r="W182" s="261">
        <f t="shared" si="1912"/>
        <v>0</v>
      </c>
      <c r="X182" s="399">
        <v>5</v>
      </c>
      <c r="Y182" s="399">
        <v>145276</v>
      </c>
      <c r="Z182" s="399">
        <f>Y182*1.12</f>
        <v>162709.12000000002</v>
      </c>
      <c r="AA182" s="399">
        <v>0</v>
      </c>
      <c r="AB182" s="399">
        <v>0</v>
      </c>
      <c r="AC182" s="399">
        <f t="shared" si="1431"/>
        <v>0</v>
      </c>
      <c r="AD182" s="260"/>
      <c r="AE182" s="260">
        <v>145276</v>
      </c>
      <c r="AF182" s="260">
        <v>162709.12000000002</v>
      </c>
      <c r="AG182" s="260">
        <f>AD182*AE182</f>
        <v>0</v>
      </c>
      <c r="AH182" s="260">
        <f>AD182*AF182</f>
        <v>0</v>
      </c>
      <c r="AI182" s="260">
        <f t="shared" si="1432"/>
        <v>0</v>
      </c>
      <c r="AJ182" s="260">
        <v>10</v>
      </c>
      <c r="AK182" s="260">
        <v>145276</v>
      </c>
      <c r="AL182" s="260">
        <v>162709.12000000002</v>
      </c>
      <c r="AM182" s="260">
        <v>0</v>
      </c>
      <c r="AN182" s="260">
        <v>0</v>
      </c>
      <c r="AO182" s="396">
        <f t="shared" si="980"/>
        <v>0</v>
      </c>
      <c r="AP182" s="260">
        <v>15</v>
      </c>
      <c r="AQ182" s="260">
        <v>145276</v>
      </c>
      <c r="AR182" s="260">
        <v>162709.12000000002</v>
      </c>
      <c r="AS182" s="260">
        <v>0</v>
      </c>
      <c r="AT182" s="260">
        <f t="shared" si="1516"/>
        <v>0</v>
      </c>
      <c r="AU182" s="260">
        <f t="shared" si="1417"/>
        <v>0</v>
      </c>
      <c r="AV182" s="404"/>
      <c r="AW182" s="404"/>
      <c r="AX182" s="404"/>
      <c r="AY182" s="404">
        <v>0</v>
      </c>
      <c r="AZ182" s="404">
        <v>0</v>
      </c>
      <c r="BA182" s="404">
        <f t="shared" si="1433"/>
        <v>0</v>
      </c>
      <c r="BB182" s="404"/>
      <c r="BC182" s="404"/>
      <c r="BD182" s="404"/>
      <c r="BE182" s="404">
        <v>0</v>
      </c>
      <c r="BF182" s="404">
        <v>0</v>
      </c>
      <c r="BG182" s="404">
        <f t="shared" si="1418"/>
        <v>0</v>
      </c>
      <c r="BH182" s="404"/>
      <c r="BI182" s="404"/>
      <c r="BJ182" s="404"/>
      <c r="BK182" s="404">
        <v>0</v>
      </c>
      <c r="BL182" s="404">
        <v>0</v>
      </c>
      <c r="BM182" s="404">
        <f t="shared" si="1366"/>
        <v>0</v>
      </c>
      <c r="BN182" s="404"/>
      <c r="BO182" s="404"/>
      <c r="BP182" s="404"/>
      <c r="BQ182" s="404">
        <v>0</v>
      </c>
      <c r="BR182" s="404">
        <v>0</v>
      </c>
      <c r="BS182" s="404">
        <f t="shared" si="1367"/>
        <v>0</v>
      </c>
      <c r="BT182" s="260">
        <v>145276</v>
      </c>
      <c r="BU182" s="260">
        <f>BT182*1.12</f>
        <v>162709.12000000002</v>
      </c>
      <c r="BV182" s="256">
        <v>0</v>
      </c>
      <c r="BW182" s="1435">
        <f t="shared" ref="BW182" si="1958">BV182*1.12</f>
        <v>0</v>
      </c>
      <c r="BX182" s="190" t="s">
        <v>48</v>
      </c>
      <c r="BY182" s="64">
        <v>2013</v>
      </c>
      <c r="BZ182" s="325" t="s">
        <v>1104</v>
      </c>
      <c r="CA182" s="529">
        <f t="shared" si="1434"/>
        <v>0</v>
      </c>
      <c r="CB182" s="154"/>
      <c r="CC182" s="82"/>
      <c r="CD182" s="191"/>
      <c r="CE182" s="26">
        <f t="shared" si="1419"/>
        <v>0</v>
      </c>
      <c r="CF182" s="27">
        <f t="shared" si="1420"/>
        <v>0</v>
      </c>
      <c r="CG182" s="738">
        <f t="shared" si="1421"/>
        <v>0</v>
      </c>
      <c r="CH182" s="164" t="s">
        <v>963</v>
      </c>
      <c r="CI182" s="165"/>
      <c r="CJ182" s="192"/>
      <c r="CK182" s="175"/>
      <c r="CL182" s="175"/>
      <c r="CM182" s="175"/>
      <c r="CN182" s="175"/>
      <c r="CO182" s="175"/>
      <c r="CP182" s="175"/>
      <c r="CQ182" s="175"/>
      <c r="CR182" s="463"/>
      <c r="CS182" s="463"/>
      <c r="CT182" s="463"/>
      <c r="CU182" s="463"/>
      <c r="CV182" s="463"/>
      <c r="CW182" s="463"/>
      <c r="CX182" s="463"/>
      <c r="CY182" s="463"/>
      <c r="CZ182" s="463"/>
      <c r="DA182" s="463"/>
      <c r="DB182" s="463"/>
      <c r="DC182" s="463"/>
      <c r="DD182" s="464"/>
      <c r="DE182" s="464"/>
      <c r="DF182" s="464"/>
      <c r="DG182" s="464"/>
      <c r="DH182" s="464"/>
      <c r="DI182" s="464"/>
      <c r="DJ182" s="464"/>
      <c r="DK182" s="463"/>
      <c r="DL182" s="655"/>
      <c r="DM182" s="782"/>
      <c r="DN182" s="655"/>
      <c r="DO182" s="821"/>
      <c r="DP182" s="655"/>
      <c r="DQ182" s="1050"/>
      <c r="DR182" s="655"/>
      <c r="DS182" s="782"/>
      <c r="DT182" s="655"/>
      <c r="DU182" s="782"/>
      <c r="DV182" s="465"/>
      <c r="DW182" s="745"/>
      <c r="DX182" s="655"/>
      <c r="DY182" s="954"/>
      <c r="DZ182" s="655"/>
      <c r="EA182" s="782">
        <f t="shared" si="1793"/>
        <v>0</v>
      </c>
      <c r="EB182" s="465">
        <f t="shared" si="1327"/>
        <v>0</v>
      </c>
      <c r="EC182" s="745"/>
      <c r="ED182" s="463"/>
      <c r="EE182" s="944"/>
      <c r="EF182" s="655"/>
      <c r="EG182" s="461">
        <f t="shared" si="1937"/>
        <v>0</v>
      </c>
      <c r="EH182" s="257">
        <f t="shared" si="1938"/>
        <v>0</v>
      </c>
      <c r="EI182" s="460">
        <f t="shared" si="1939"/>
        <v>0</v>
      </c>
      <c r="EJ182" s="538">
        <f t="shared" si="1940"/>
        <v>0</v>
      </c>
      <c r="EK182" s="677">
        <f t="shared" si="1941"/>
        <v>0</v>
      </c>
      <c r="EL182" s="257">
        <f t="shared" si="1942"/>
        <v>0</v>
      </c>
      <c r="EM182" s="649">
        <f t="shared" si="1943"/>
        <v>0</v>
      </c>
      <c r="EN182" s="538">
        <f t="shared" si="1944"/>
        <v>0</v>
      </c>
      <c r="EO182" s="677">
        <f t="shared" si="1945"/>
        <v>0</v>
      </c>
      <c r="EP182" s="257">
        <f t="shared" si="1946"/>
        <v>0</v>
      </c>
      <c r="EQ182" s="649">
        <f t="shared" si="1947"/>
        <v>0</v>
      </c>
      <c r="ER182" s="538">
        <f t="shared" si="1948"/>
        <v>0</v>
      </c>
      <c r="ES182" s="677">
        <f t="shared" si="1949"/>
        <v>0</v>
      </c>
      <c r="ET182" s="538">
        <f t="shared" si="1950"/>
        <v>0</v>
      </c>
      <c r="EU182" s="462">
        <f t="shared" si="1951"/>
        <v>0</v>
      </c>
      <c r="EV182" s="263">
        <f t="shared" si="1952"/>
        <v>0</v>
      </c>
      <c r="EW182" s="462">
        <f t="shared" si="1953"/>
        <v>0</v>
      </c>
      <c r="EX182" s="263">
        <f t="shared" si="1954"/>
        <v>0</v>
      </c>
      <c r="EY182" s="472">
        <f t="shared" si="1955"/>
        <v>0</v>
      </c>
      <c r="EZ182" s="263">
        <f t="shared" si="1956"/>
        <v>0</v>
      </c>
      <c r="FA182" s="313"/>
    </row>
    <row r="183" spans="1:157" s="183" customFormat="1" ht="18" hidden="1" customHeight="1" outlineLevel="1" x14ac:dyDescent="0.2">
      <c r="A183" s="188" t="s">
        <v>2315</v>
      </c>
      <c r="B183" s="76" t="s">
        <v>21</v>
      </c>
      <c r="C183" s="77" t="s">
        <v>125</v>
      </c>
      <c r="D183" s="77" t="s">
        <v>87</v>
      </c>
      <c r="E183" s="76" t="s">
        <v>707</v>
      </c>
      <c r="F183" s="76" t="s">
        <v>710</v>
      </c>
      <c r="G183" s="76" t="s">
        <v>41</v>
      </c>
      <c r="H183" s="189">
        <v>0.3</v>
      </c>
      <c r="I183" s="76" t="s">
        <v>969</v>
      </c>
      <c r="J183" s="80" t="s">
        <v>496</v>
      </c>
      <c r="K183" s="81" t="s">
        <v>152</v>
      </c>
      <c r="L183" s="76" t="s">
        <v>46</v>
      </c>
      <c r="M183" s="10" t="s">
        <v>79</v>
      </c>
      <c r="N183" s="82"/>
      <c r="O183" s="82"/>
      <c r="P183" s="82"/>
      <c r="Q183" s="245"/>
      <c r="R183" s="260">
        <v>4</v>
      </c>
      <c r="S183" s="260">
        <v>145276</v>
      </c>
      <c r="T183" s="260">
        <f>S183*1.12</f>
        <v>162709.12000000002</v>
      </c>
      <c r="U183" s="260">
        <f t="shared" ref="U183" si="1959">R183*S183</f>
        <v>581104</v>
      </c>
      <c r="V183" s="261">
        <f t="shared" ref="V183" si="1960">R183*T183</f>
        <v>650836.4800000001</v>
      </c>
      <c r="W183" s="261">
        <f t="shared" ref="W183" si="1961">V183*H183</f>
        <v>195250.94400000002</v>
      </c>
      <c r="X183" s="399">
        <v>5</v>
      </c>
      <c r="Y183" s="399">
        <v>145276</v>
      </c>
      <c r="Z183" s="399">
        <f>Y183*1.12</f>
        <v>162709.12000000002</v>
      </c>
      <c r="AA183" s="399">
        <f t="shared" ref="AA183" si="1962">X183*Y183</f>
        <v>726380</v>
      </c>
      <c r="AB183" s="399">
        <f t="shared" ref="AB183" si="1963">X183*Z183</f>
        <v>813545.60000000009</v>
      </c>
      <c r="AC183" s="399">
        <f t="shared" ref="AC183" si="1964">AB183*H183</f>
        <v>244063.68000000002</v>
      </c>
      <c r="AD183" s="260"/>
      <c r="AE183" s="260">
        <v>145276</v>
      </c>
      <c r="AF183" s="260">
        <v>162709.12000000002</v>
      </c>
      <c r="AG183" s="260">
        <f>AD183*AE183</f>
        <v>0</v>
      </c>
      <c r="AH183" s="260">
        <f>AD183*AF183</f>
        <v>0</v>
      </c>
      <c r="AI183" s="260">
        <f t="shared" ref="AI183" si="1965">AH183*H183</f>
        <v>0</v>
      </c>
      <c r="AJ183" s="260">
        <v>0</v>
      </c>
      <c r="AK183" s="260">
        <v>145276</v>
      </c>
      <c r="AL183" s="260">
        <v>162709.12000000002</v>
      </c>
      <c r="AM183" s="260">
        <f t="shared" ref="AM183" si="1966">AJ183*AK183</f>
        <v>0</v>
      </c>
      <c r="AN183" s="260">
        <f t="shared" ref="AN183" si="1967">AJ183*AL183</f>
        <v>0</v>
      </c>
      <c r="AO183" s="396">
        <f t="shared" ref="AO183" si="1968">AN183*H183</f>
        <v>0</v>
      </c>
      <c r="AP183" s="260">
        <v>0</v>
      </c>
      <c r="AQ183" s="260">
        <v>145276</v>
      </c>
      <c r="AR183" s="260">
        <v>162709.12000000002</v>
      </c>
      <c r="AS183" s="260">
        <f t="shared" ref="AS183" si="1969">AP183*AQ183</f>
        <v>0</v>
      </c>
      <c r="AT183" s="260">
        <f t="shared" ref="AT183" si="1970">AS183*1.12</f>
        <v>0</v>
      </c>
      <c r="AU183" s="260">
        <f t="shared" ref="AU183" si="1971">AT183*H183</f>
        <v>0</v>
      </c>
      <c r="AV183" s="404"/>
      <c r="AW183" s="404"/>
      <c r="AX183" s="404"/>
      <c r="AY183" s="404">
        <v>0</v>
      </c>
      <c r="AZ183" s="404">
        <v>0</v>
      </c>
      <c r="BA183" s="404">
        <f t="shared" ref="BA183" si="1972">AZ183*H183</f>
        <v>0</v>
      </c>
      <c r="BB183" s="404"/>
      <c r="BC183" s="404"/>
      <c r="BD183" s="404"/>
      <c r="BE183" s="404">
        <v>0</v>
      </c>
      <c r="BF183" s="404">
        <v>0</v>
      </c>
      <c r="BG183" s="404">
        <f t="shared" ref="BG183" si="1973">BF183*H183</f>
        <v>0</v>
      </c>
      <c r="BH183" s="404"/>
      <c r="BI183" s="404"/>
      <c r="BJ183" s="404"/>
      <c r="BK183" s="404">
        <v>0</v>
      </c>
      <c r="BL183" s="404">
        <v>0</v>
      </c>
      <c r="BM183" s="404">
        <f t="shared" ref="BM183" si="1974">BL183*N183</f>
        <v>0</v>
      </c>
      <c r="BN183" s="404"/>
      <c r="BO183" s="404"/>
      <c r="BP183" s="404"/>
      <c r="BQ183" s="404">
        <v>0</v>
      </c>
      <c r="BR183" s="404">
        <v>0</v>
      </c>
      <c r="BS183" s="404">
        <f t="shared" si="1367"/>
        <v>0</v>
      </c>
      <c r="BT183" s="260">
        <v>145276</v>
      </c>
      <c r="BU183" s="260">
        <f>BT183*1.12</f>
        <v>162709.12000000002</v>
      </c>
      <c r="BV183" s="256">
        <f>SUM(N183+O183+P183+Q183+R183+X183+AD183+AJ183+AP183+AV183+BB183+BH183)*BT183</f>
        <v>1307484</v>
      </c>
      <c r="BW183" s="260">
        <f t="shared" ref="BW183" si="1975">BV183*1.12</f>
        <v>1464382.08</v>
      </c>
      <c r="BX183" s="190" t="s">
        <v>48</v>
      </c>
      <c r="BY183" s="64">
        <v>2013</v>
      </c>
      <c r="BZ183" s="325" t="s">
        <v>1047</v>
      </c>
      <c r="CA183" s="529">
        <f t="shared" ref="CA183" si="1976">BW183*H183</f>
        <v>439314.62400000001</v>
      </c>
      <c r="CB183" s="154"/>
      <c r="CC183" s="82"/>
      <c r="CD183" s="191"/>
      <c r="CE183" s="26">
        <f t="shared" ref="CE183" si="1977">BV183-CB183</f>
        <v>1307484</v>
      </c>
      <c r="CF183" s="27">
        <f t="shared" ref="CF183" si="1978">BW183-CC183</f>
        <v>1464382.08</v>
      </c>
      <c r="CG183" s="738">
        <f t="shared" ref="CG183" si="1979">CA183-CC183</f>
        <v>439314.62400000001</v>
      </c>
      <c r="CH183" s="164" t="s">
        <v>2320</v>
      </c>
      <c r="CI183" s="165" t="s">
        <v>2321</v>
      </c>
      <c r="CJ183" s="192"/>
      <c r="CK183" s="175"/>
      <c r="CL183" s="175"/>
      <c r="CM183" s="175"/>
      <c r="CN183" s="175"/>
      <c r="CO183" s="175"/>
      <c r="CP183" s="175"/>
      <c r="CQ183" s="175"/>
      <c r="CR183" s="463"/>
      <c r="CS183" s="463"/>
      <c r="CT183" s="463"/>
      <c r="CU183" s="463"/>
      <c r="CV183" s="463"/>
      <c r="CW183" s="463"/>
      <c r="CX183" s="463"/>
      <c r="CY183" s="463"/>
      <c r="CZ183" s="463"/>
      <c r="DA183" s="463"/>
      <c r="DB183" s="463"/>
      <c r="DC183" s="463"/>
      <c r="DD183" s="464"/>
      <c r="DE183" s="464"/>
      <c r="DF183" s="464"/>
      <c r="DG183" s="464"/>
      <c r="DH183" s="464"/>
      <c r="DI183" s="464"/>
      <c r="DJ183" s="464"/>
      <c r="DK183" s="463"/>
      <c r="DL183" s="655"/>
      <c r="DM183" s="782"/>
      <c r="DN183" s="655"/>
      <c r="DO183" s="821"/>
      <c r="DP183" s="655"/>
      <c r="DQ183" s="1050"/>
      <c r="DR183" s="655"/>
      <c r="DS183" s="782"/>
      <c r="DT183" s="655"/>
      <c r="DU183" s="782"/>
      <c r="DV183" s="465"/>
      <c r="DW183" s="745"/>
      <c r="DX183" s="655"/>
      <c r="DY183" s="954"/>
      <c r="DZ183" s="655"/>
      <c r="EA183" s="782">
        <f t="shared" si="1793"/>
        <v>0</v>
      </c>
      <c r="EB183" s="465">
        <f t="shared" ref="EB183" si="1980">EA183/1.12</f>
        <v>0</v>
      </c>
      <c r="EC183" s="745"/>
      <c r="ED183" s="463"/>
      <c r="EE183" s="944"/>
      <c r="EF183" s="655"/>
      <c r="EG183" s="461">
        <f t="shared" si="1937"/>
        <v>581104</v>
      </c>
      <c r="EH183" s="257">
        <f t="shared" si="1938"/>
        <v>650836.4800000001</v>
      </c>
      <c r="EI183" s="460">
        <f t="shared" si="1939"/>
        <v>726380</v>
      </c>
      <c r="EJ183" s="538">
        <f t="shared" si="1940"/>
        <v>813545.60000000009</v>
      </c>
      <c r="EK183" s="677">
        <f t="shared" si="1941"/>
        <v>0</v>
      </c>
      <c r="EL183" s="257">
        <f t="shared" si="1942"/>
        <v>0</v>
      </c>
      <c r="EM183" s="649">
        <f t="shared" si="1943"/>
        <v>0</v>
      </c>
      <c r="EN183" s="538">
        <f t="shared" si="1944"/>
        <v>0</v>
      </c>
      <c r="EO183" s="677">
        <f t="shared" si="1945"/>
        <v>0</v>
      </c>
      <c r="EP183" s="257">
        <f t="shared" si="1946"/>
        <v>0</v>
      </c>
      <c r="EQ183" s="649">
        <f t="shared" si="1947"/>
        <v>0</v>
      </c>
      <c r="ER183" s="538">
        <f t="shared" si="1948"/>
        <v>0</v>
      </c>
      <c r="ES183" s="677">
        <f t="shared" si="1949"/>
        <v>0</v>
      </c>
      <c r="ET183" s="538">
        <f t="shared" si="1950"/>
        <v>0</v>
      </c>
      <c r="EU183" s="462">
        <f t="shared" si="1951"/>
        <v>0</v>
      </c>
      <c r="EV183" s="263">
        <f t="shared" si="1952"/>
        <v>0</v>
      </c>
      <c r="EW183" s="462">
        <f t="shared" si="1953"/>
        <v>0</v>
      </c>
      <c r="EX183" s="263">
        <f t="shared" si="1954"/>
        <v>0</v>
      </c>
      <c r="EY183" s="472">
        <f t="shared" si="1955"/>
        <v>1307484</v>
      </c>
      <c r="EZ183" s="263">
        <f t="shared" si="1956"/>
        <v>1464382.08</v>
      </c>
      <c r="FA183" s="313">
        <v>42443</v>
      </c>
    </row>
    <row r="184" spans="1:157" s="183" customFormat="1" ht="18" hidden="1" customHeight="1" outlineLevel="1" x14ac:dyDescent="0.2">
      <c r="A184" s="188" t="s">
        <v>261</v>
      </c>
      <c r="B184" s="76" t="s">
        <v>21</v>
      </c>
      <c r="C184" s="77" t="s">
        <v>125</v>
      </c>
      <c r="D184" s="77" t="s">
        <v>87</v>
      </c>
      <c r="E184" s="76" t="s">
        <v>129</v>
      </c>
      <c r="F184" s="76" t="s">
        <v>127</v>
      </c>
      <c r="G184" s="76" t="s">
        <v>41</v>
      </c>
      <c r="H184" s="189">
        <v>0.3</v>
      </c>
      <c r="I184" s="76" t="s">
        <v>969</v>
      </c>
      <c r="J184" s="80" t="s">
        <v>45</v>
      </c>
      <c r="K184" s="81" t="s">
        <v>152</v>
      </c>
      <c r="L184" s="76" t="s">
        <v>46</v>
      </c>
      <c r="M184" s="10" t="s">
        <v>79</v>
      </c>
      <c r="N184" s="82"/>
      <c r="O184" s="82"/>
      <c r="P184" s="82"/>
      <c r="Q184" s="245"/>
      <c r="R184" s="260">
        <v>12</v>
      </c>
      <c r="S184" s="260">
        <v>247576.78571428568</v>
      </c>
      <c r="T184" s="260">
        <v>277286</v>
      </c>
      <c r="U184" s="260">
        <v>0</v>
      </c>
      <c r="V184" s="261">
        <v>0</v>
      </c>
      <c r="W184" s="261">
        <f t="shared" si="1912"/>
        <v>0</v>
      </c>
      <c r="X184" s="399">
        <v>5</v>
      </c>
      <c r="Y184" s="399">
        <v>247576.78571428568</v>
      </c>
      <c r="Z184" s="399">
        <v>277286</v>
      </c>
      <c r="AA184" s="399">
        <v>0</v>
      </c>
      <c r="AB184" s="399">
        <v>0</v>
      </c>
      <c r="AC184" s="399">
        <f t="shared" si="1431"/>
        <v>0</v>
      </c>
      <c r="AD184" s="260">
        <v>6</v>
      </c>
      <c r="AE184" s="260">
        <v>247576.78571428568</v>
      </c>
      <c r="AF184" s="260">
        <v>277286</v>
      </c>
      <c r="AG184" s="260">
        <v>0</v>
      </c>
      <c r="AH184" s="260">
        <v>0</v>
      </c>
      <c r="AI184" s="260">
        <f t="shared" si="1432"/>
        <v>0</v>
      </c>
      <c r="AJ184" s="260"/>
      <c r="AK184" s="260">
        <v>247576.78571428568</v>
      </c>
      <c r="AL184" s="260">
        <v>277286</v>
      </c>
      <c r="AM184" s="260">
        <v>0</v>
      </c>
      <c r="AN184" s="260">
        <v>0</v>
      </c>
      <c r="AO184" s="396">
        <f t="shared" si="980"/>
        <v>0</v>
      </c>
      <c r="AP184" s="260">
        <v>10</v>
      </c>
      <c r="AQ184" s="260">
        <v>247576.78571428568</v>
      </c>
      <c r="AR184" s="260">
        <v>277286</v>
      </c>
      <c r="AS184" s="260">
        <v>0</v>
      </c>
      <c r="AT184" s="260">
        <f t="shared" si="1516"/>
        <v>0</v>
      </c>
      <c r="AU184" s="260">
        <f t="shared" si="1417"/>
        <v>0</v>
      </c>
      <c r="AV184" s="404"/>
      <c r="AW184" s="404"/>
      <c r="AX184" s="404"/>
      <c r="AY184" s="404">
        <v>0</v>
      </c>
      <c r="AZ184" s="404">
        <v>0</v>
      </c>
      <c r="BA184" s="404">
        <f t="shared" si="1433"/>
        <v>0</v>
      </c>
      <c r="BB184" s="404"/>
      <c r="BC184" s="404"/>
      <c r="BD184" s="404"/>
      <c r="BE184" s="404">
        <v>0</v>
      </c>
      <c r="BF184" s="404">
        <v>0</v>
      </c>
      <c r="BG184" s="404">
        <f t="shared" si="1418"/>
        <v>0</v>
      </c>
      <c r="BH184" s="404"/>
      <c r="BI184" s="404"/>
      <c r="BJ184" s="404"/>
      <c r="BK184" s="404">
        <v>0</v>
      </c>
      <c r="BL184" s="404">
        <v>0</v>
      </c>
      <c r="BM184" s="404">
        <f t="shared" si="1366"/>
        <v>0</v>
      </c>
      <c r="BN184" s="404"/>
      <c r="BO184" s="404"/>
      <c r="BP184" s="404"/>
      <c r="BQ184" s="404">
        <v>0</v>
      </c>
      <c r="BR184" s="404">
        <v>0</v>
      </c>
      <c r="BS184" s="404">
        <f t="shared" si="1367"/>
        <v>0</v>
      </c>
      <c r="BT184" s="260">
        <v>247576.78571428568</v>
      </c>
      <c r="BU184" s="260">
        <v>277286</v>
      </c>
      <c r="BV184" s="260">
        <v>0</v>
      </c>
      <c r="BW184" s="1435">
        <v>0</v>
      </c>
      <c r="BX184" s="190" t="s">
        <v>48</v>
      </c>
      <c r="BY184" s="64">
        <v>2013</v>
      </c>
      <c r="BZ184" s="325" t="s">
        <v>1103</v>
      </c>
      <c r="CA184" s="529">
        <f t="shared" si="1434"/>
        <v>0</v>
      </c>
      <c r="CB184" s="154">
        <v>8170033.9285714272</v>
      </c>
      <c r="CC184" s="82">
        <v>9150438</v>
      </c>
      <c r="CD184" s="191"/>
      <c r="CE184" s="26">
        <f t="shared" si="1419"/>
        <v>-8170033.9285714272</v>
      </c>
      <c r="CF184" s="27">
        <f t="shared" si="1420"/>
        <v>-9150438</v>
      </c>
      <c r="CG184" s="738">
        <f t="shared" si="1421"/>
        <v>-9150438</v>
      </c>
      <c r="CH184" s="164"/>
      <c r="CI184" s="165"/>
      <c r="CJ184" s="192" t="s">
        <v>25</v>
      </c>
      <c r="CK184" s="175" t="s">
        <v>312</v>
      </c>
      <c r="CL184" s="175" t="s">
        <v>2282</v>
      </c>
      <c r="CM184" s="178" t="s">
        <v>2287</v>
      </c>
      <c r="CN184" s="175" t="s">
        <v>474</v>
      </c>
      <c r="CO184" s="175" t="s">
        <v>87</v>
      </c>
      <c r="CP184" s="175" t="s">
        <v>129</v>
      </c>
      <c r="CQ184" s="175" t="s">
        <v>79</v>
      </c>
      <c r="CR184" s="463">
        <v>3</v>
      </c>
      <c r="CS184" s="463">
        <v>1</v>
      </c>
      <c r="CT184" s="463">
        <v>2</v>
      </c>
      <c r="CU184" s="463"/>
      <c r="CV184" s="463">
        <v>0</v>
      </c>
      <c r="CW184" s="463"/>
      <c r="CX184" s="463"/>
      <c r="CY184" s="463"/>
      <c r="CZ184" s="463">
        <f t="shared" si="1562"/>
        <v>6</v>
      </c>
      <c r="DA184" s="463">
        <v>277285.12</v>
      </c>
      <c r="DB184" s="463">
        <f t="shared" si="1859"/>
        <v>831855.36</v>
      </c>
      <c r="DC184" s="463">
        <f>CS184*DA184</f>
        <v>277285.12</v>
      </c>
      <c r="DD184" s="464">
        <f t="shared" si="1510"/>
        <v>554570.23999999999</v>
      </c>
      <c r="DE184" s="464"/>
      <c r="DF184" s="464">
        <f>CV184*DA184</f>
        <v>0</v>
      </c>
      <c r="DG184" s="464"/>
      <c r="DH184" s="464"/>
      <c r="DI184" s="464"/>
      <c r="DJ184" s="464"/>
      <c r="DK184" s="463">
        <f>CZ184*DA184</f>
        <v>1663710.72</v>
      </c>
      <c r="DL184" s="655"/>
      <c r="DM184" s="782">
        <f>DB184</f>
        <v>831855.36</v>
      </c>
      <c r="DN184" s="655">
        <f t="shared" si="1680"/>
        <v>742727.99999999988</v>
      </c>
      <c r="DO184" s="820">
        <f>DC184</f>
        <v>277285.12</v>
      </c>
      <c r="DP184" s="655">
        <f t="shared" ref="DP184" si="1981">DO184/1.12</f>
        <v>247575.99999999997</v>
      </c>
      <c r="DQ184" s="1050">
        <f t="shared" si="1513"/>
        <v>554570.23999999999</v>
      </c>
      <c r="DR184" s="655">
        <f t="shared" si="1514"/>
        <v>495151.99999999994</v>
      </c>
      <c r="DS184" s="782">
        <f>DE184</f>
        <v>0</v>
      </c>
      <c r="DT184" s="655">
        <f>DE184/1.12</f>
        <v>0</v>
      </c>
      <c r="DU184" s="782">
        <f>DF184</f>
        <v>0</v>
      </c>
      <c r="DV184" s="465">
        <f>DU184/1.12</f>
        <v>0</v>
      </c>
      <c r="DW184" s="745"/>
      <c r="DX184" s="655"/>
      <c r="DY184" s="954"/>
      <c r="DZ184" s="655"/>
      <c r="EA184" s="782">
        <f t="shared" si="1793"/>
        <v>0</v>
      </c>
      <c r="EB184" s="465">
        <f t="shared" si="1327"/>
        <v>0</v>
      </c>
      <c r="EC184" s="745"/>
      <c r="ED184" s="463"/>
      <c r="EE184" s="944">
        <f>DK184</f>
        <v>1663710.72</v>
      </c>
      <c r="EF184" s="655">
        <f t="shared" si="1686"/>
        <v>1485455.9999999998</v>
      </c>
      <c r="EG184" s="461">
        <f t="shared" si="1937"/>
        <v>-742727.99999999988</v>
      </c>
      <c r="EH184" s="257">
        <f t="shared" si="1938"/>
        <v>-831855.36</v>
      </c>
      <c r="EI184" s="460">
        <f t="shared" si="1939"/>
        <v>-247575.99999999997</v>
      </c>
      <c r="EJ184" s="538">
        <f t="shared" si="1940"/>
        <v>-277285.12</v>
      </c>
      <c r="EK184" s="677">
        <f t="shared" si="1941"/>
        <v>-495151.99999999994</v>
      </c>
      <c r="EL184" s="257">
        <f t="shared" si="1942"/>
        <v>-554570.23999999999</v>
      </c>
      <c r="EM184" s="649">
        <f t="shared" si="1943"/>
        <v>0</v>
      </c>
      <c r="EN184" s="538">
        <f t="shared" si="1944"/>
        <v>0</v>
      </c>
      <c r="EO184" s="677">
        <f t="shared" si="1945"/>
        <v>0</v>
      </c>
      <c r="EP184" s="257">
        <f t="shared" si="1946"/>
        <v>0</v>
      </c>
      <c r="EQ184" s="649">
        <f t="shared" si="1947"/>
        <v>0</v>
      </c>
      <c r="ER184" s="538">
        <f t="shared" si="1948"/>
        <v>0</v>
      </c>
      <c r="ES184" s="677">
        <f t="shared" si="1949"/>
        <v>0</v>
      </c>
      <c r="ET184" s="538">
        <f t="shared" si="1950"/>
        <v>0</v>
      </c>
      <c r="EU184" s="462">
        <f t="shared" si="1951"/>
        <v>0</v>
      </c>
      <c r="EV184" s="263">
        <f t="shared" si="1952"/>
        <v>0</v>
      </c>
      <c r="EW184" s="462">
        <f t="shared" si="1953"/>
        <v>0</v>
      </c>
      <c r="EX184" s="263">
        <f t="shared" si="1954"/>
        <v>0</v>
      </c>
      <c r="EY184" s="472">
        <f t="shared" si="1955"/>
        <v>-1485455.9999999998</v>
      </c>
      <c r="EZ184" s="263">
        <f t="shared" si="1956"/>
        <v>-1663710.72</v>
      </c>
      <c r="FA184" s="313"/>
    </row>
    <row r="185" spans="1:157" s="183" customFormat="1" ht="18" hidden="1" customHeight="1" outlineLevel="1" x14ac:dyDescent="0.2">
      <c r="A185" s="188" t="s">
        <v>711</v>
      </c>
      <c r="B185" s="76" t="s">
        <v>21</v>
      </c>
      <c r="C185" s="77" t="s">
        <v>125</v>
      </c>
      <c r="D185" s="77" t="s">
        <v>87</v>
      </c>
      <c r="E185" s="76" t="s">
        <v>707</v>
      </c>
      <c r="F185" s="76" t="s">
        <v>712</v>
      </c>
      <c r="G185" s="76" t="s">
        <v>41</v>
      </c>
      <c r="H185" s="189">
        <v>0.3</v>
      </c>
      <c r="I185" s="76" t="s">
        <v>969</v>
      </c>
      <c r="J185" s="80" t="s">
        <v>496</v>
      </c>
      <c r="K185" s="81" t="s">
        <v>152</v>
      </c>
      <c r="L185" s="76" t="s">
        <v>46</v>
      </c>
      <c r="M185" s="10" t="s">
        <v>79</v>
      </c>
      <c r="N185" s="82"/>
      <c r="O185" s="82"/>
      <c r="P185" s="82"/>
      <c r="Q185" s="245"/>
      <c r="R185" s="260">
        <v>12</v>
      </c>
      <c r="S185" s="260">
        <v>247576.78571428568</v>
      </c>
      <c r="T185" s="260">
        <v>277286</v>
      </c>
      <c r="U185" s="260">
        <v>0</v>
      </c>
      <c r="V185" s="261">
        <v>0</v>
      </c>
      <c r="W185" s="261">
        <f t="shared" si="1912"/>
        <v>0</v>
      </c>
      <c r="X185" s="399">
        <v>5</v>
      </c>
      <c r="Y185" s="399">
        <v>247576.78571428568</v>
      </c>
      <c r="Z185" s="399">
        <v>277286</v>
      </c>
      <c r="AA185" s="399">
        <v>0</v>
      </c>
      <c r="AB185" s="399">
        <v>0</v>
      </c>
      <c r="AC185" s="399">
        <f t="shared" si="1431"/>
        <v>0</v>
      </c>
      <c r="AD185" s="260">
        <v>6</v>
      </c>
      <c r="AE185" s="260">
        <v>247576.78571428568</v>
      </c>
      <c r="AF185" s="260">
        <v>277286</v>
      </c>
      <c r="AG185" s="260">
        <v>0</v>
      </c>
      <c r="AH185" s="260">
        <v>0</v>
      </c>
      <c r="AI185" s="260">
        <f t="shared" si="1432"/>
        <v>0</v>
      </c>
      <c r="AJ185" s="260"/>
      <c r="AK185" s="260">
        <v>247576.78571428568</v>
      </c>
      <c r="AL185" s="260">
        <v>277286</v>
      </c>
      <c r="AM185" s="260">
        <v>0</v>
      </c>
      <c r="AN185" s="260">
        <v>0</v>
      </c>
      <c r="AO185" s="396">
        <f t="shared" si="980"/>
        <v>0</v>
      </c>
      <c r="AP185" s="260">
        <v>10</v>
      </c>
      <c r="AQ185" s="260">
        <v>247576.78571428568</v>
      </c>
      <c r="AR185" s="260">
        <v>277286</v>
      </c>
      <c r="AS185" s="260">
        <v>0</v>
      </c>
      <c r="AT185" s="260">
        <f t="shared" si="1516"/>
        <v>0</v>
      </c>
      <c r="AU185" s="260">
        <f t="shared" si="1417"/>
        <v>0</v>
      </c>
      <c r="AV185" s="404"/>
      <c r="AW185" s="404"/>
      <c r="AX185" s="404"/>
      <c r="AY185" s="404">
        <v>0</v>
      </c>
      <c r="AZ185" s="404">
        <v>0</v>
      </c>
      <c r="BA185" s="404">
        <f t="shared" si="1433"/>
        <v>0</v>
      </c>
      <c r="BB185" s="404"/>
      <c r="BC185" s="404"/>
      <c r="BD185" s="404"/>
      <c r="BE185" s="404">
        <v>0</v>
      </c>
      <c r="BF185" s="404">
        <v>0</v>
      </c>
      <c r="BG185" s="404">
        <f t="shared" si="1418"/>
        <v>0</v>
      </c>
      <c r="BH185" s="404"/>
      <c r="BI185" s="404"/>
      <c r="BJ185" s="404"/>
      <c r="BK185" s="404">
        <v>0</v>
      </c>
      <c r="BL185" s="404">
        <v>0</v>
      </c>
      <c r="BM185" s="404">
        <f t="shared" si="1366"/>
        <v>0</v>
      </c>
      <c r="BN185" s="404"/>
      <c r="BO185" s="404"/>
      <c r="BP185" s="404"/>
      <c r="BQ185" s="404">
        <v>0</v>
      </c>
      <c r="BR185" s="404">
        <v>0</v>
      </c>
      <c r="BS185" s="404">
        <f t="shared" si="1367"/>
        <v>0</v>
      </c>
      <c r="BT185" s="260">
        <v>247576.78571428568</v>
      </c>
      <c r="BU185" s="260">
        <v>277286</v>
      </c>
      <c r="BV185" s="260">
        <v>0</v>
      </c>
      <c r="BW185" s="1435">
        <v>0</v>
      </c>
      <c r="BX185" s="190" t="s">
        <v>48</v>
      </c>
      <c r="BY185" s="64">
        <v>2013</v>
      </c>
      <c r="BZ185" s="325" t="s">
        <v>1104</v>
      </c>
      <c r="CA185" s="529">
        <f t="shared" si="1434"/>
        <v>0</v>
      </c>
      <c r="CB185" s="154"/>
      <c r="CC185" s="82"/>
      <c r="CD185" s="191"/>
      <c r="CE185" s="26">
        <f t="shared" si="1419"/>
        <v>0</v>
      </c>
      <c r="CF185" s="27">
        <f t="shared" si="1420"/>
        <v>0</v>
      </c>
      <c r="CG185" s="738">
        <f t="shared" si="1421"/>
        <v>0</v>
      </c>
      <c r="CH185" s="164" t="s">
        <v>805</v>
      </c>
      <c r="CI185" s="165"/>
      <c r="CJ185" s="192"/>
      <c r="CK185" s="175"/>
      <c r="CL185" s="175"/>
      <c r="CM185" s="175"/>
      <c r="CN185" s="175"/>
      <c r="CO185" s="175"/>
      <c r="CP185" s="175"/>
      <c r="CQ185" s="175"/>
      <c r="CR185" s="463"/>
      <c r="CS185" s="463"/>
      <c r="CT185" s="463"/>
      <c r="CU185" s="463"/>
      <c r="CV185" s="463"/>
      <c r="CW185" s="463"/>
      <c r="CX185" s="463"/>
      <c r="CY185" s="463"/>
      <c r="CZ185" s="463"/>
      <c r="DA185" s="463"/>
      <c r="DB185" s="463"/>
      <c r="DC185" s="463"/>
      <c r="DD185" s="464"/>
      <c r="DE185" s="464"/>
      <c r="DF185" s="464"/>
      <c r="DG185" s="464"/>
      <c r="DH185" s="464"/>
      <c r="DI185" s="464"/>
      <c r="DJ185" s="464"/>
      <c r="DK185" s="463"/>
      <c r="DL185" s="655"/>
      <c r="DM185" s="782"/>
      <c r="DN185" s="655"/>
      <c r="DO185" s="821"/>
      <c r="DP185" s="655"/>
      <c r="DQ185" s="1050"/>
      <c r="DR185" s="655"/>
      <c r="DS185" s="782"/>
      <c r="DT185" s="655"/>
      <c r="DU185" s="782"/>
      <c r="DV185" s="465"/>
      <c r="DW185" s="745"/>
      <c r="DX185" s="655"/>
      <c r="DY185" s="954"/>
      <c r="DZ185" s="655"/>
      <c r="EA185" s="782">
        <f t="shared" si="1793"/>
        <v>0</v>
      </c>
      <c r="EB185" s="465">
        <f t="shared" si="1327"/>
        <v>0</v>
      </c>
      <c r="EC185" s="745"/>
      <c r="ED185" s="463"/>
      <c r="EE185" s="944"/>
      <c r="EF185" s="655"/>
      <c r="EG185" s="461">
        <f t="shared" si="1937"/>
        <v>0</v>
      </c>
      <c r="EH185" s="257">
        <f t="shared" si="1938"/>
        <v>0</v>
      </c>
      <c r="EI185" s="460">
        <f t="shared" si="1939"/>
        <v>0</v>
      </c>
      <c r="EJ185" s="538">
        <f t="shared" si="1940"/>
        <v>0</v>
      </c>
      <c r="EK185" s="677">
        <f t="shared" si="1941"/>
        <v>0</v>
      </c>
      <c r="EL185" s="257">
        <f t="shared" si="1942"/>
        <v>0</v>
      </c>
      <c r="EM185" s="649">
        <f t="shared" si="1943"/>
        <v>0</v>
      </c>
      <c r="EN185" s="538">
        <f t="shared" si="1944"/>
        <v>0</v>
      </c>
      <c r="EO185" s="677">
        <f t="shared" si="1945"/>
        <v>0</v>
      </c>
      <c r="EP185" s="257">
        <f t="shared" si="1946"/>
        <v>0</v>
      </c>
      <c r="EQ185" s="649">
        <f t="shared" si="1947"/>
        <v>0</v>
      </c>
      <c r="ER185" s="538">
        <f t="shared" si="1948"/>
        <v>0</v>
      </c>
      <c r="ES185" s="677">
        <f t="shared" si="1949"/>
        <v>0</v>
      </c>
      <c r="ET185" s="538">
        <f t="shared" si="1950"/>
        <v>0</v>
      </c>
      <c r="EU185" s="462">
        <f t="shared" si="1951"/>
        <v>0</v>
      </c>
      <c r="EV185" s="263">
        <f t="shared" si="1952"/>
        <v>0</v>
      </c>
      <c r="EW185" s="462">
        <f t="shared" si="1953"/>
        <v>0</v>
      </c>
      <c r="EX185" s="263">
        <f t="shared" si="1954"/>
        <v>0</v>
      </c>
      <c r="EY185" s="472">
        <f t="shared" si="1955"/>
        <v>0</v>
      </c>
      <c r="EZ185" s="263">
        <f t="shared" si="1956"/>
        <v>0</v>
      </c>
      <c r="FA185" s="313"/>
    </row>
    <row r="186" spans="1:157" s="183" customFormat="1" ht="18" hidden="1" customHeight="1" outlineLevel="1" x14ac:dyDescent="0.2">
      <c r="A186" s="188" t="s">
        <v>815</v>
      </c>
      <c r="B186" s="76" t="s">
        <v>21</v>
      </c>
      <c r="C186" s="77" t="s">
        <v>125</v>
      </c>
      <c r="D186" s="77" t="s">
        <v>87</v>
      </c>
      <c r="E186" s="76" t="s">
        <v>707</v>
      </c>
      <c r="F186" s="76" t="s">
        <v>712</v>
      </c>
      <c r="G186" s="76" t="s">
        <v>41</v>
      </c>
      <c r="H186" s="189">
        <v>0.3</v>
      </c>
      <c r="I186" s="76" t="s">
        <v>969</v>
      </c>
      <c r="J186" s="80" t="s">
        <v>496</v>
      </c>
      <c r="K186" s="81" t="s">
        <v>152</v>
      </c>
      <c r="L186" s="76" t="s">
        <v>46</v>
      </c>
      <c r="M186" s="10" t="s">
        <v>79</v>
      </c>
      <c r="N186" s="82"/>
      <c r="O186" s="82"/>
      <c r="P186" s="82"/>
      <c r="Q186" s="245"/>
      <c r="R186" s="260">
        <v>3</v>
      </c>
      <c r="S186" s="260">
        <v>247576.00000000003</v>
      </c>
      <c r="T186" s="260">
        <f>S186*1.12</f>
        <v>277285.12000000005</v>
      </c>
      <c r="U186" s="260">
        <v>0</v>
      </c>
      <c r="V186" s="261">
        <v>0</v>
      </c>
      <c r="W186" s="261">
        <f t="shared" si="1912"/>
        <v>0</v>
      </c>
      <c r="X186" s="399">
        <v>5</v>
      </c>
      <c r="Y186" s="399">
        <v>247576.00000000003</v>
      </c>
      <c r="Z186" s="399">
        <f>Y186*1.12</f>
        <v>277285.12000000005</v>
      </c>
      <c r="AA186" s="399">
        <v>0</v>
      </c>
      <c r="AB186" s="399">
        <v>0</v>
      </c>
      <c r="AC186" s="399">
        <f t="shared" si="1431"/>
        <v>0</v>
      </c>
      <c r="AD186" s="260">
        <v>6</v>
      </c>
      <c r="AE186" s="260">
        <v>247576.00000000003</v>
      </c>
      <c r="AF186" s="260">
        <v>277285.12000000005</v>
      </c>
      <c r="AG186" s="260">
        <v>0</v>
      </c>
      <c r="AH186" s="260">
        <v>0</v>
      </c>
      <c r="AI186" s="260">
        <f t="shared" si="1432"/>
        <v>0</v>
      </c>
      <c r="AJ186" s="260"/>
      <c r="AK186" s="260">
        <v>247576.00000000003</v>
      </c>
      <c r="AL186" s="260">
        <v>277285.12000000005</v>
      </c>
      <c r="AM186" s="260">
        <f t="shared" si="1687"/>
        <v>0</v>
      </c>
      <c r="AN186" s="260">
        <f t="shared" si="1688"/>
        <v>0</v>
      </c>
      <c r="AO186" s="396">
        <f t="shared" ref="AO186:AO206" si="1982">AN186*H186</f>
        <v>0</v>
      </c>
      <c r="AP186" s="260">
        <v>10</v>
      </c>
      <c r="AQ186" s="260">
        <v>247576.00000000003</v>
      </c>
      <c r="AR186" s="260">
        <v>277285.12000000005</v>
      </c>
      <c r="AS186" s="260">
        <v>0</v>
      </c>
      <c r="AT186" s="260">
        <f t="shared" si="1516"/>
        <v>0</v>
      </c>
      <c r="AU186" s="260">
        <f t="shared" si="1417"/>
        <v>0</v>
      </c>
      <c r="AV186" s="404"/>
      <c r="AW186" s="404"/>
      <c r="AX186" s="404"/>
      <c r="AY186" s="404">
        <v>0</v>
      </c>
      <c r="AZ186" s="404">
        <v>0</v>
      </c>
      <c r="BA186" s="404">
        <f t="shared" si="1433"/>
        <v>0</v>
      </c>
      <c r="BB186" s="404"/>
      <c r="BC186" s="404"/>
      <c r="BD186" s="404"/>
      <c r="BE186" s="404">
        <v>0</v>
      </c>
      <c r="BF186" s="404">
        <v>0</v>
      </c>
      <c r="BG186" s="404">
        <f t="shared" si="1418"/>
        <v>0</v>
      </c>
      <c r="BH186" s="404"/>
      <c r="BI186" s="404"/>
      <c r="BJ186" s="404"/>
      <c r="BK186" s="404">
        <v>0</v>
      </c>
      <c r="BL186" s="404">
        <v>0</v>
      </c>
      <c r="BM186" s="404">
        <f t="shared" si="1366"/>
        <v>0</v>
      </c>
      <c r="BN186" s="404"/>
      <c r="BO186" s="404"/>
      <c r="BP186" s="404"/>
      <c r="BQ186" s="404">
        <v>0</v>
      </c>
      <c r="BR186" s="404">
        <v>0</v>
      </c>
      <c r="BS186" s="404">
        <f t="shared" si="1367"/>
        <v>0</v>
      </c>
      <c r="BT186" s="260">
        <v>247576.00000000003</v>
      </c>
      <c r="BU186" s="260">
        <f>BT186*1.12</f>
        <v>277285.12000000005</v>
      </c>
      <c r="BV186" s="256">
        <v>0</v>
      </c>
      <c r="BW186" s="260">
        <f t="shared" ref="BW186" si="1983">BV186*1.12</f>
        <v>0</v>
      </c>
      <c r="BX186" s="190" t="s">
        <v>48</v>
      </c>
      <c r="BY186" s="64">
        <v>2013</v>
      </c>
      <c r="BZ186" s="325" t="s">
        <v>1104</v>
      </c>
      <c r="CA186" s="529">
        <f t="shared" si="1434"/>
        <v>0</v>
      </c>
      <c r="CB186" s="154"/>
      <c r="CC186" s="82"/>
      <c r="CD186" s="191"/>
      <c r="CE186" s="26">
        <f t="shared" si="1419"/>
        <v>0</v>
      </c>
      <c r="CF186" s="27">
        <f t="shared" si="1420"/>
        <v>0</v>
      </c>
      <c r="CG186" s="738">
        <f t="shared" si="1421"/>
        <v>0</v>
      </c>
      <c r="CH186" s="164" t="s">
        <v>963</v>
      </c>
      <c r="CI186" s="165"/>
      <c r="CJ186" s="192"/>
      <c r="CK186" s="175"/>
      <c r="CL186" s="175"/>
      <c r="CM186" s="175"/>
      <c r="CN186" s="175"/>
      <c r="CO186" s="175"/>
      <c r="CP186" s="175"/>
      <c r="CQ186" s="175"/>
      <c r="CR186" s="463"/>
      <c r="CS186" s="463"/>
      <c r="CT186" s="463"/>
      <c r="CU186" s="463"/>
      <c r="CV186" s="463"/>
      <c r="CW186" s="463"/>
      <c r="CX186" s="463"/>
      <c r="CY186" s="463"/>
      <c r="CZ186" s="463"/>
      <c r="DA186" s="463"/>
      <c r="DB186" s="463"/>
      <c r="DC186" s="463"/>
      <c r="DD186" s="464"/>
      <c r="DE186" s="464"/>
      <c r="DF186" s="464"/>
      <c r="DG186" s="464"/>
      <c r="DH186" s="464"/>
      <c r="DI186" s="464"/>
      <c r="DJ186" s="464"/>
      <c r="DK186" s="463"/>
      <c r="DL186" s="655"/>
      <c r="DM186" s="782"/>
      <c r="DN186" s="655"/>
      <c r="DO186" s="821"/>
      <c r="DP186" s="655"/>
      <c r="DQ186" s="1050"/>
      <c r="DR186" s="655"/>
      <c r="DS186" s="782"/>
      <c r="DT186" s="655"/>
      <c r="DU186" s="782"/>
      <c r="DV186" s="465"/>
      <c r="DW186" s="745"/>
      <c r="DX186" s="655"/>
      <c r="DY186" s="954"/>
      <c r="DZ186" s="655"/>
      <c r="EA186" s="782">
        <f t="shared" si="1793"/>
        <v>0</v>
      </c>
      <c r="EB186" s="465">
        <f t="shared" si="1327"/>
        <v>0</v>
      </c>
      <c r="EC186" s="745"/>
      <c r="ED186" s="463"/>
      <c r="EE186" s="944"/>
      <c r="EF186" s="655"/>
      <c r="EG186" s="461">
        <f t="shared" si="1937"/>
        <v>0</v>
      </c>
      <c r="EH186" s="257">
        <f t="shared" si="1938"/>
        <v>0</v>
      </c>
      <c r="EI186" s="460">
        <f t="shared" si="1939"/>
        <v>0</v>
      </c>
      <c r="EJ186" s="538">
        <f t="shared" si="1940"/>
        <v>0</v>
      </c>
      <c r="EK186" s="677">
        <f t="shared" si="1941"/>
        <v>0</v>
      </c>
      <c r="EL186" s="257">
        <f t="shared" si="1942"/>
        <v>0</v>
      </c>
      <c r="EM186" s="649">
        <f t="shared" si="1943"/>
        <v>0</v>
      </c>
      <c r="EN186" s="538">
        <f t="shared" si="1944"/>
        <v>0</v>
      </c>
      <c r="EO186" s="677">
        <f t="shared" si="1945"/>
        <v>0</v>
      </c>
      <c r="EP186" s="257">
        <f t="shared" si="1946"/>
        <v>0</v>
      </c>
      <c r="EQ186" s="649">
        <f t="shared" si="1947"/>
        <v>0</v>
      </c>
      <c r="ER186" s="538">
        <f t="shared" si="1948"/>
        <v>0</v>
      </c>
      <c r="ES186" s="677">
        <f t="shared" si="1949"/>
        <v>0</v>
      </c>
      <c r="ET186" s="538">
        <f t="shared" si="1950"/>
        <v>0</v>
      </c>
      <c r="EU186" s="462">
        <f t="shared" si="1951"/>
        <v>0</v>
      </c>
      <c r="EV186" s="263">
        <f t="shared" si="1952"/>
        <v>0</v>
      </c>
      <c r="EW186" s="462">
        <f t="shared" si="1953"/>
        <v>0</v>
      </c>
      <c r="EX186" s="263">
        <f t="shared" si="1954"/>
        <v>0</v>
      </c>
      <c r="EY186" s="472">
        <f t="shared" si="1955"/>
        <v>0</v>
      </c>
      <c r="EZ186" s="263">
        <f t="shared" si="1956"/>
        <v>0</v>
      </c>
      <c r="FA186" s="313"/>
    </row>
    <row r="187" spans="1:157" s="183" customFormat="1" ht="18" hidden="1" customHeight="1" outlineLevel="1" x14ac:dyDescent="0.2">
      <c r="A187" s="188" t="s">
        <v>2777</v>
      </c>
      <c r="B187" s="76" t="s">
        <v>21</v>
      </c>
      <c r="C187" s="77" t="s">
        <v>125</v>
      </c>
      <c r="D187" s="77" t="s">
        <v>87</v>
      </c>
      <c r="E187" s="76" t="s">
        <v>707</v>
      </c>
      <c r="F187" s="76" t="s">
        <v>712</v>
      </c>
      <c r="G187" s="76" t="s">
        <v>41</v>
      </c>
      <c r="H187" s="189">
        <v>0.3</v>
      </c>
      <c r="I187" s="76" t="s">
        <v>969</v>
      </c>
      <c r="J187" s="80" t="s">
        <v>496</v>
      </c>
      <c r="K187" s="81" t="s">
        <v>152</v>
      </c>
      <c r="L187" s="76" t="s">
        <v>46</v>
      </c>
      <c r="M187" s="10" t="s">
        <v>79</v>
      </c>
      <c r="N187" s="82"/>
      <c r="O187" s="82"/>
      <c r="P187" s="82"/>
      <c r="Q187" s="245"/>
      <c r="R187" s="260">
        <v>3</v>
      </c>
      <c r="S187" s="260">
        <v>247576.00000000003</v>
      </c>
      <c r="T187" s="260">
        <f>S187*1.12</f>
        <v>277285.12000000005</v>
      </c>
      <c r="U187" s="260">
        <f t="shared" ref="U187" si="1984">R187*S187</f>
        <v>742728.00000000012</v>
      </c>
      <c r="V187" s="261">
        <f t="shared" ref="V187" si="1985">R187*T187</f>
        <v>831855.3600000001</v>
      </c>
      <c r="W187" s="261">
        <f t="shared" ref="W187" si="1986">V187*H187</f>
        <v>249556.60800000001</v>
      </c>
      <c r="X187" s="399">
        <v>5</v>
      </c>
      <c r="Y187" s="399">
        <v>247576.00000000003</v>
      </c>
      <c r="Z187" s="399">
        <f>Y187*1.12</f>
        <v>277285.12000000005</v>
      </c>
      <c r="AA187" s="399">
        <f t="shared" ref="AA187" si="1987">X187*Y187</f>
        <v>1237880.0000000002</v>
      </c>
      <c r="AB187" s="399">
        <f t="shared" ref="AB187" si="1988">X187*Z187</f>
        <v>1386425.6000000003</v>
      </c>
      <c r="AC187" s="399">
        <f t="shared" ref="AC187" si="1989">AB187*H187</f>
        <v>415927.68000000011</v>
      </c>
      <c r="AD187" s="260">
        <v>6</v>
      </c>
      <c r="AE187" s="260">
        <v>247576.00000000003</v>
      </c>
      <c r="AF187" s="260">
        <v>277285.12000000005</v>
      </c>
      <c r="AG187" s="260">
        <f>AD187*AE187</f>
        <v>1485456.0000000002</v>
      </c>
      <c r="AH187" s="260">
        <f>AD187*AF187</f>
        <v>1663710.7200000002</v>
      </c>
      <c r="AI187" s="260">
        <f t="shared" ref="AI187" si="1990">AH187*H187</f>
        <v>499113.21600000001</v>
      </c>
      <c r="AJ187" s="260"/>
      <c r="AK187" s="260">
        <v>247576.00000000003</v>
      </c>
      <c r="AL187" s="260">
        <v>277285.12000000005</v>
      </c>
      <c r="AM187" s="260">
        <f t="shared" ref="AM187" si="1991">AJ187*AK187</f>
        <v>0</v>
      </c>
      <c r="AN187" s="260">
        <f t="shared" ref="AN187" si="1992">AJ187*AL187</f>
        <v>0</v>
      </c>
      <c r="AO187" s="396">
        <f t="shared" ref="AO187" si="1993">AN187*H187</f>
        <v>0</v>
      </c>
      <c r="AP187" s="260">
        <v>0</v>
      </c>
      <c r="AQ187" s="260">
        <v>247576.00000000003</v>
      </c>
      <c r="AR187" s="260">
        <v>277285.12000000005</v>
      </c>
      <c r="AS187" s="260">
        <f t="shared" ref="AS187" si="1994">AP187*AQ187</f>
        <v>0</v>
      </c>
      <c r="AT187" s="260">
        <f t="shared" ref="AT187" si="1995">AS187*1.12</f>
        <v>0</v>
      </c>
      <c r="AU187" s="260">
        <f t="shared" ref="AU187" si="1996">AT187*H187</f>
        <v>0</v>
      </c>
      <c r="AV187" s="404"/>
      <c r="AW187" s="404"/>
      <c r="AX187" s="404"/>
      <c r="AY187" s="404">
        <v>0</v>
      </c>
      <c r="AZ187" s="404">
        <v>0</v>
      </c>
      <c r="BA187" s="404">
        <f t="shared" ref="BA187" si="1997">AZ187*H187</f>
        <v>0</v>
      </c>
      <c r="BB187" s="404"/>
      <c r="BC187" s="404"/>
      <c r="BD187" s="404"/>
      <c r="BE187" s="404">
        <v>0</v>
      </c>
      <c r="BF187" s="404">
        <v>0</v>
      </c>
      <c r="BG187" s="404">
        <f t="shared" ref="BG187" si="1998">BF187*H187</f>
        <v>0</v>
      </c>
      <c r="BH187" s="404"/>
      <c r="BI187" s="404"/>
      <c r="BJ187" s="404"/>
      <c r="BK187" s="404">
        <v>0</v>
      </c>
      <c r="BL187" s="404">
        <v>0</v>
      </c>
      <c r="BM187" s="404">
        <f t="shared" ref="BM187" si="1999">BL187*N187</f>
        <v>0</v>
      </c>
      <c r="BN187" s="404"/>
      <c r="BO187" s="404"/>
      <c r="BP187" s="404"/>
      <c r="BQ187" s="404">
        <v>0</v>
      </c>
      <c r="BR187" s="404">
        <v>0</v>
      </c>
      <c r="BS187" s="404">
        <f t="shared" ref="BS187" si="2000">BR187*T187</f>
        <v>0</v>
      </c>
      <c r="BT187" s="260">
        <v>247576.00000000003</v>
      </c>
      <c r="BU187" s="260">
        <f>BT187*1.12</f>
        <v>277285.12000000005</v>
      </c>
      <c r="BV187" s="256">
        <f>SUM(N187+O187+P187+Q187+R187+X187+AD187+AJ187+AP187+AV187+BB187+BH187)*BT187</f>
        <v>3466064.0000000005</v>
      </c>
      <c r="BW187" s="260">
        <f t="shared" ref="BW187" si="2001">BV187*1.12</f>
        <v>3881991.6800000011</v>
      </c>
      <c r="BX187" s="190" t="s">
        <v>48</v>
      </c>
      <c r="BY187" s="64" t="s">
        <v>2653</v>
      </c>
      <c r="BZ187" s="325"/>
      <c r="CA187" s="529">
        <f t="shared" ref="CA187" si="2002">BW187*H187</f>
        <v>1164597.5040000002</v>
      </c>
      <c r="CB187" s="154"/>
      <c r="CC187" s="82"/>
      <c r="CD187" s="191"/>
      <c r="CE187" s="26">
        <f t="shared" ref="CE187" si="2003">BV187-CB187</f>
        <v>3466064.0000000005</v>
      </c>
      <c r="CF187" s="27">
        <f t="shared" ref="CF187" si="2004">BW187-CC187</f>
        <v>3881991.6800000011</v>
      </c>
      <c r="CG187" s="738">
        <f t="shared" ref="CG187" si="2005">CA187-CC187</f>
        <v>1164597.5040000002</v>
      </c>
      <c r="CH187" s="164" t="s">
        <v>2780</v>
      </c>
      <c r="CI187" s="165"/>
      <c r="CJ187" s="192"/>
      <c r="CK187" s="175"/>
      <c r="CL187" s="175"/>
      <c r="CM187" s="175"/>
      <c r="CN187" s="175"/>
      <c r="CO187" s="175"/>
      <c r="CP187" s="175"/>
      <c r="CQ187" s="175"/>
      <c r="CR187" s="463"/>
      <c r="CS187" s="463"/>
      <c r="CT187" s="463"/>
      <c r="CU187" s="463"/>
      <c r="CV187" s="463"/>
      <c r="CW187" s="463"/>
      <c r="CX187" s="463"/>
      <c r="CY187" s="463"/>
      <c r="CZ187" s="463"/>
      <c r="DA187" s="463"/>
      <c r="DB187" s="463"/>
      <c r="DC187" s="463"/>
      <c r="DD187" s="464"/>
      <c r="DE187" s="464"/>
      <c r="DF187" s="464"/>
      <c r="DG187" s="464"/>
      <c r="DH187" s="464"/>
      <c r="DI187" s="464"/>
      <c r="DJ187" s="464"/>
      <c r="DK187" s="463"/>
      <c r="DL187" s="655"/>
      <c r="DM187" s="782"/>
      <c r="DN187" s="655"/>
      <c r="DO187" s="821"/>
      <c r="DP187" s="655"/>
      <c r="DQ187" s="1050"/>
      <c r="DR187" s="655"/>
      <c r="DS187" s="782"/>
      <c r="DT187" s="655"/>
      <c r="DU187" s="782"/>
      <c r="DV187" s="465"/>
      <c r="DW187" s="745"/>
      <c r="DX187" s="655"/>
      <c r="DY187" s="954"/>
      <c r="DZ187" s="655"/>
      <c r="EA187" s="782">
        <f t="shared" ref="EA187" si="2006">DI187</f>
        <v>0</v>
      </c>
      <c r="EB187" s="465">
        <f t="shared" ref="EB187" si="2007">EA187/1.12</f>
        <v>0</v>
      </c>
      <c r="EC187" s="745"/>
      <c r="ED187" s="463"/>
      <c r="EE187" s="944"/>
      <c r="EF187" s="655"/>
      <c r="EG187" s="461">
        <f t="shared" ref="EG187" si="2008">U187-DN187</f>
        <v>742728.00000000012</v>
      </c>
      <c r="EH187" s="257">
        <f t="shared" ref="EH187" si="2009">V187-DM187</f>
        <v>831855.3600000001</v>
      </c>
      <c r="EI187" s="460">
        <f t="shared" ref="EI187" si="2010">AA187-DP187</f>
        <v>1237880.0000000002</v>
      </c>
      <c r="EJ187" s="538">
        <f t="shared" ref="EJ187" si="2011">AB187-DO187</f>
        <v>1386425.6000000003</v>
      </c>
      <c r="EK187" s="677">
        <f t="shared" ref="EK187" si="2012">AG187-DR187</f>
        <v>1485456.0000000002</v>
      </c>
      <c r="EL187" s="257">
        <f t="shared" ref="EL187" si="2013">AH187-DQ187</f>
        <v>1663710.7200000002</v>
      </c>
      <c r="EM187" s="649">
        <f t="shared" ref="EM187" si="2014">AM187-DT187</f>
        <v>0</v>
      </c>
      <c r="EN187" s="538">
        <f t="shared" ref="EN187" si="2015">AN187-DS187</f>
        <v>0</v>
      </c>
      <c r="EO187" s="677">
        <f t="shared" ref="EO187" si="2016">AS187-DV187</f>
        <v>0</v>
      </c>
      <c r="EP187" s="257">
        <f t="shared" ref="EP187" si="2017">AT187-DU187</f>
        <v>0</v>
      </c>
      <c r="EQ187" s="649">
        <f t="shared" ref="EQ187" si="2018">AY187-DX187</f>
        <v>0</v>
      </c>
      <c r="ER187" s="538">
        <f t="shared" ref="ER187" si="2019">AZ187-DW187</f>
        <v>0</v>
      </c>
      <c r="ES187" s="677">
        <f t="shared" ref="ES187" si="2020">BE187-DZ187</f>
        <v>0</v>
      </c>
      <c r="ET187" s="538">
        <f t="shared" ref="ET187" si="2021">BF187-DY187</f>
        <v>0</v>
      </c>
      <c r="EU187" s="462">
        <f t="shared" ref="EU187" si="2022">BK187-EB187</f>
        <v>0</v>
      </c>
      <c r="EV187" s="263">
        <f t="shared" ref="EV187" si="2023">BL187-EA187</f>
        <v>0</v>
      </c>
      <c r="EW187" s="462">
        <f t="shared" ref="EW187" si="2024">BM187-ED187</f>
        <v>0</v>
      </c>
      <c r="EX187" s="263">
        <f t="shared" ref="EX187" si="2025">BN187-EC187</f>
        <v>0</v>
      </c>
      <c r="EY187" s="472">
        <f t="shared" ref="EY187" si="2026">BV187-EF187</f>
        <v>3466064.0000000005</v>
      </c>
      <c r="EZ187" s="263">
        <f t="shared" ref="EZ187" si="2027">BW187-EE187</f>
        <v>3881991.6800000011</v>
      </c>
      <c r="FA187" s="313">
        <v>42929</v>
      </c>
    </row>
    <row r="188" spans="1:157" s="183" customFormat="1" ht="18" hidden="1" customHeight="1" outlineLevel="1" x14ac:dyDescent="0.2">
      <c r="A188" s="188" t="s">
        <v>262</v>
      </c>
      <c r="B188" s="76" t="s">
        <v>21</v>
      </c>
      <c r="C188" s="77" t="s">
        <v>125</v>
      </c>
      <c r="D188" s="77" t="s">
        <v>87</v>
      </c>
      <c r="E188" s="76" t="s">
        <v>130</v>
      </c>
      <c r="F188" s="76" t="s">
        <v>127</v>
      </c>
      <c r="G188" s="76" t="s">
        <v>41</v>
      </c>
      <c r="H188" s="189">
        <v>0.3</v>
      </c>
      <c r="I188" s="76" t="s">
        <v>969</v>
      </c>
      <c r="J188" s="80" t="s">
        <v>45</v>
      </c>
      <c r="K188" s="81" t="s">
        <v>152</v>
      </c>
      <c r="L188" s="76" t="s">
        <v>46</v>
      </c>
      <c r="M188" s="10" t="s">
        <v>79</v>
      </c>
      <c r="N188" s="82"/>
      <c r="O188" s="82"/>
      <c r="P188" s="82"/>
      <c r="Q188" s="245"/>
      <c r="R188" s="260">
        <v>20</v>
      </c>
      <c r="S188" s="260">
        <v>511510.71428571426</v>
      </c>
      <c r="T188" s="260">
        <v>572892</v>
      </c>
      <c r="U188" s="260">
        <v>0</v>
      </c>
      <c r="V188" s="261">
        <v>0</v>
      </c>
      <c r="W188" s="261">
        <f t="shared" si="1912"/>
        <v>0</v>
      </c>
      <c r="X188" s="399"/>
      <c r="Y188" s="399">
        <v>511510.71428571426</v>
      </c>
      <c r="Z188" s="399">
        <v>572892</v>
      </c>
      <c r="AA188" s="399">
        <v>0</v>
      </c>
      <c r="AB188" s="399">
        <v>0</v>
      </c>
      <c r="AC188" s="399">
        <f t="shared" si="1431"/>
        <v>0</v>
      </c>
      <c r="AD188" s="260">
        <v>10</v>
      </c>
      <c r="AE188" s="260">
        <v>511510.71428571426</v>
      </c>
      <c r="AF188" s="260">
        <v>572892</v>
      </c>
      <c r="AG188" s="260">
        <v>0</v>
      </c>
      <c r="AH188" s="260">
        <v>0</v>
      </c>
      <c r="AI188" s="260">
        <f t="shared" si="1432"/>
        <v>0</v>
      </c>
      <c r="AJ188" s="260"/>
      <c r="AK188" s="260">
        <v>511510.71428571426</v>
      </c>
      <c r="AL188" s="260">
        <v>572892</v>
      </c>
      <c r="AM188" s="260">
        <f t="shared" si="1687"/>
        <v>0</v>
      </c>
      <c r="AN188" s="260">
        <f t="shared" si="1688"/>
        <v>0</v>
      </c>
      <c r="AO188" s="396">
        <f t="shared" si="1982"/>
        <v>0</v>
      </c>
      <c r="AP188" s="260">
        <v>10</v>
      </c>
      <c r="AQ188" s="260">
        <v>511510.71428571426</v>
      </c>
      <c r="AR188" s="260">
        <v>572892</v>
      </c>
      <c r="AS188" s="260">
        <v>0</v>
      </c>
      <c r="AT188" s="260">
        <f t="shared" si="1516"/>
        <v>0</v>
      </c>
      <c r="AU188" s="260">
        <f t="shared" si="1417"/>
        <v>0</v>
      </c>
      <c r="AV188" s="404"/>
      <c r="AW188" s="404"/>
      <c r="AX188" s="404"/>
      <c r="AY188" s="404">
        <v>0</v>
      </c>
      <c r="AZ188" s="404">
        <v>0</v>
      </c>
      <c r="BA188" s="404">
        <f t="shared" si="1433"/>
        <v>0</v>
      </c>
      <c r="BB188" s="404"/>
      <c r="BC188" s="404"/>
      <c r="BD188" s="404"/>
      <c r="BE188" s="404">
        <v>0</v>
      </c>
      <c r="BF188" s="404">
        <v>0</v>
      </c>
      <c r="BG188" s="404">
        <f t="shared" si="1418"/>
        <v>0</v>
      </c>
      <c r="BH188" s="404"/>
      <c r="BI188" s="404"/>
      <c r="BJ188" s="404"/>
      <c r="BK188" s="404">
        <v>0</v>
      </c>
      <c r="BL188" s="404">
        <v>0</v>
      </c>
      <c r="BM188" s="404">
        <f t="shared" si="1366"/>
        <v>0</v>
      </c>
      <c r="BN188" s="404"/>
      <c r="BO188" s="404"/>
      <c r="BP188" s="404"/>
      <c r="BQ188" s="404">
        <v>0</v>
      </c>
      <c r="BR188" s="404">
        <v>0</v>
      </c>
      <c r="BS188" s="404">
        <f t="shared" si="1367"/>
        <v>0</v>
      </c>
      <c r="BT188" s="260">
        <v>511510.71428571426</v>
      </c>
      <c r="BU188" s="260">
        <v>572892</v>
      </c>
      <c r="BV188" s="260">
        <v>0</v>
      </c>
      <c r="BW188" s="1435">
        <v>0</v>
      </c>
      <c r="BX188" s="190" t="s">
        <v>48</v>
      </c>
      <c r="BY188" s="64">
        <v>2013</v>
      </c>
      <c r="BZ188" s="325" t="s">
        <v>1103</v>
      </c>
      <c r="CA188" s="529">
        <f t="shared" si="1434"/>
        <v>0</v>
      </c>
      <c r="CB188" s="154">
        <v>20460428.571428571</v>
      </c>
      <c r="CC188" s="82">
        <v>22915680</v>
      </c>
      <c r="CD188" s="191"/>
      <c r="CE188" s="26">
        <f t="shared" si="1419"/>
        <v>-20460428.571428571</v>
      </c>
      <c r="CF188" s="27">
        <f t="shared" si="1420"/>
        <v>-22915680</v>
      </c>
      <c r="CG188" s="738">
        <f t="shared" si="1421"/>
        <v>-22915680</v>
      </c>
      <c r="CH188" s="164"/>
      <c r="CI188" s="165"/>
      <c r="CJ188" s="192" t="s">
        <v>25</v>
      </c>
      <c r="CK188" s="175" t="s">
        <v>312</v>
      </c>
      <c r="CL188" s="175" t="s">
        <v>2282</v>
      </c>
      <c r="CM188" s="178" t="s">
        <v>2287</v>
      </c>
      <c r="CN188" s="175" t="s">
        <v>474</v>
      </c>
      <c r="CO188" s="175" t="s">
        <v>87</v>
      </c>
      <c r="CP188" s="175" t="s">
        <v>130</v>
      </c>
      <c r="CQ188" s="175" t="s">
        <v>79</v>
      </c>
      <c r="CR188" s="463">
        <v>2</v>
      </c>
      <c r="CS188" s="463"/>
      <c r="CT188" s="463">
        <v>1</v>
      </c>
      <c r="CU188" s="463"/>
      <c r="CV188" s="463">
        <v>0</v>
      </c>
      <c r="CW188" s="463"/>
      <c r="CX188" s="463"/>
      <c r="CY188" s="463"/>
      <c r="CZ188" s="463">
        <f t="shared" si="1562"/>
        <v>3</v>
      </c>
      <c r="DA188" s="463">
        <v>572891.19999999995</v>
      </c>
      <c r="DB188" s="463">
        <f t="shared" ref="DB188:DB196" si="2028">CR188*DA188</f>
        <v>1145782.3999999999</v>
      </c>
      <c r="DC188" s="463"/>
      <c r="DD188" s="464">
        <f t="shared" si="1510"/>
        <v>572891.19999999995</v>
      </c>
      <c r="DE188" s="464"/>
      <c r="DF188" s="464">
        <f>CV188*DA188</f>
        <v>0</v>
      </c>
      <c r="DG188" s="464"/>
      <c r="DH188" s="464"/>
      <c r="DI188" s="464"/>
      <c r="DJ188" s="464"/>
      <c r="DK188" s="463">
        <f>CZ188*DA188</f>
        <v>1718673.5999999999</v>
      </c>
      <c r="DL188" s="655"/>
      <c r="DM188" s="782">
        <f>DB188</f>
        <v>1145782.3999999999</v>
      </c>
      <c r="DN188" s="655">
        <f t="shared" ref="DN188:DN196" si="2029">DM188/1.12</f>
        <v>1023019.9999999998</v>
      </c>
      <c r="DO188" s="820">
        <f>DC188</f>
        <v>0</v>
      </c>
      <c r="DP188" s="655">
        <f t="shared" ref="DP188" si="2030">DO188/1.12</f>
        <v>0</v>
      </c>
      <c r="DQ188" s="1050">
        <f t="shared" si="1513"/>
        <v>572891.19999999995</v>
      </c>
      <c r="DR188" s="655">
        <f t="shared" si="1514"/>
        <v>511509.99999999988</v>
      </c>
      <c r="DS188" s="782">
        <f>DE188</f>
        <v>0</v>
      </c>
      <c r="DT188" s="655">
        <f>DE188/1.12</f>
        <v>0</v>
      </c>
      <c r="DU188" s="782">
        <f>DF188</f>
        <v>0</v>
      </c>
      <c r="DV188" s="465">
        <f>DU188/1.12</f>
        <v>0</v>
      </c>
      <c r="DW188" s="745"/>
      <c r="DX188" s="655"/>
      <c r="DY188" s="954"/>
      <c r="DZ188" s="655"/>
      <c r="EA188" s="782">
        <f t="shared" si="1793"/>
        <v>0</v>
      </c>
      <c r="EB188" s="465">
        <f t="shared" si="1327"/>
        <v>0</v>
      </c>
      <c r="EC188" s="745"/>
      <c r="ED188" s="463"/>
      <c r="EE188" s="944">
        <f>DK188</f>
        <v>1718673.5999999999</v>
      </c>
      <c r="EF188" s="655">
        <f t="shared" ref="EF188:EF196" si="2031">EE188/1.12</f>
        <v>1534529.9999999998</v>
      </c>
      <c r="EG188" s="461">
        <f t="shared" si="1937"/>
        <v>-1023019.9999999998</v>
      </c>
      <c r="EH188" s="257">
        <f t="shared" si="1938"/>
        <v>-1145782.3999999999</v>
      </c>
      <c r="EI188" s="460">
        <f t="shared" si="1939"/>
        <v>0</v>
      </c>
      <c r="EJ188" s="538">
        <f t="shared" si="1940"/>
        <v>0</v>
      </c>
      <c r="EK188" s="677">
        <f t="shared" si="1941"/>
        <v>-511509.99999999988</v>
      </c>
      <c r="EL188" s="257">
        <f t="shared" si="1942"/>
        <v>-572891.19999999995</v>
      </c>
      <c r="EM188" s="649">
        <f t="shared" si="1943"/>
        <v>0</v>
      </c>
      <c r="EN188" s="538">
        <f t="shared" si="1944"/>
        <v>0</v>
      </c>
      <c r="EO188" s="677">
        <f t="shared" si="1945"/>
        <v>0</v>
      </c>
      <c r="EP188" s="257">
        <f t="shared" si="1946"/>
        <v>0</v>
      </c>
      <c r="EQ188" s="649">
        <f t="shared" si="1947"/>
        <v>0</v>
      </c>
      <c r="ER188" s="538">
        <f t="shared" si="1948"/>
        <v>0</v>
      </c>
      <c r="ES188" s="677">
        <f t="shared" si="1949"/>
        <v>0</v>
      </c>
      <c r="ET188" s="538">
        <f t="shared" si="1950"/>
        <v>0</v>
      </c>
      <c r="EU188" s="462">
        <f t="shared" si="1951"/>
        <v>0</v>
      </c>
      <c r="EV188" s="263">
        <f t="shared" si="1952"/>
        <v>0</v>
      </c>
      <c r="EW188" s="462">
        <f t="shared" si="1953"/>
        <v>0</v>
      </c>
      <c r="EX188" s="263">
        <f t="shared" si="1954"/>
        <v>0</v>
      </c>
      <c r="EY188" s="472">
        <f t="shared" si="1955"/>
        <v>-1534529.9999999998</v>
      </c>
      <c r="EZ188" s="263">
        <f t="shared" si="1956"/>
        <v>-1718673.5999999999</v>
      </c>
      <c r="FA188" s="313"/>
    </row>
    <row r="189" spans="1:157" s="183" customFormat="1" ht="18" hidden="1" customHeight="1" outlineLevel="1" x14ac:dyDescent="0.2">
      <c r="A189" s="188" t="s">
        <v>713</v>
      </c>
      <c r="B189" s="76" t="s">
        <v>21</v>
      </c>
      <c r="C189" s="77" t="s">
        <v>125</v>
      </c>
      <c r="D189" s="77" t="s">
        <v>87</v>
      </c>
      <c r="E189" s="76" t="s">
        <v>707</v>
      </c>
      <c r="F189" s="76" t="s">
        <v>714</v>
      </c>
      <c r="G189" s="76" t="s">
        <v>41</v>
      </c>
      <c r="H189" s="189">
        <v>0.3</v>
      </c>
      <c r="I189" s="76" t="s">
        <v>969</v>
      </c>
      <c r="J189" s="80" t="s">
        <v>496</v>
      </c>
      <c r="K189" s="81" t="s">
        <v>152</v>
      </c>
      <c r="L189" s="76" t="s">
        <v>46</v>
      </c>
      <c r="M189" s="10" t="s">
        <v>79</v>
      </c>
      <c r="N189" s="82"/>
      <c r="O189" s="82"/>
      <c r="P189" s="82"/>
      <c r="Q189" s="245"/>
      <c r="R189" s="260">
        <v>20</v>
      </c>
      <c r="S189" s="260">
        <v>511510.71428571426</v>
      </c>
      <c r="T189" s="260">
        <v>572892</v>
      </c>
      <c r="U189" s="260">
        <v>0</v>
      </c>
      <c r="V189" s="261">
        <v>0</v>
      </c>
      <c r="W189" s="261">
        <f t="shared" si="1912"/>
        <v>0</v>
      </c>
      <c r="X189" s="399"/>
      <c r="Y189" s="399">
        <v>511510.71428571426</v>
      </c>
      <c r="Z189" s="399">
        <v>572892</v>
      </c>
      <c r="AA189" s="399">
        <v>0</v>
      </c>
      <c r="AB189" s="399">
        <v>0</v>
      </c>
      <c r="AC189" s="399">
        <f t="shared" si="1431"/>
        <v>0</v>
      </c>
      <c r="AD189" s="260">
        <v>10</v>
      </c>
      <c r="AE189" s="260">
        <v>511510.71428571426</v>
      </c>
      <c r="AF189" s="260">
        <v>572892</v>
      </c>
      <c r="AG189" s="260">
        <v>0</v>
      </c>
      <c r="AH189" s="260">
        <v>0</v>
      </c>
      <c r="AI189" s="260">
        <f t="shared" si="1432"/>
        <v>0</v>
      </c>
      <c r="AJ189" s="260"/>
      <c r="AK189" s="260">
        <v>511510.71428571426</v>
      </c>
      <c r="AL189" s="260">
        <v>572892</v>
      </c>
      <c r="AM189" s="260">
        <f t="shared" si="1687"/>
        <v>0</v>
      </c>
      <c r="AN189" s="260">
        <f t="shared" si="1688"/>
        <v>0</v>
      </c>
      <c r="AO189" s="396">
        <f t="shared" si="1982"/>
        <v>0</v>
      </c>
      <c r="AP189" s="260">
        <v>10</v>
      </c>
      <c r="AQ189" s="260">
        <v>511510.71428571426</v>
      </c>
      <c r="AR189" s="260">
        <v>572892</v>
      </c>
      <c r="AS189" s="260">
        <v>0</v>
      </c>
      <c r="AT189" s="260">
        <f t="shared" si="1516"/>
        <v>0</v>
      </c>
      <c r="AU189" s="260">
        <f t="shared" si="1417"/>
        <v>0</v>
      </c>
      <c r="AV189" s="404"/>
      <c r="AW189" s="404"/>
      <c r="AX189" s="404"/>
      <c r="AY189" s="404">
        <v>0</v>
      </c>
      <c r="AZ189" s="404">
        <v>0</v>
      </c>
      <c r="BA189" s="404">
        <f t="shared" si="1433"/>
        <v>0</v>
      </c>
      <c r="BB189" s="404"/>
      <c r="BC189" s="404"/>
      <c r="BD189" s="404"/>
      <c r="BE189" s="404">
        <v>0</v>
      </c>
      <c r="BF189" s="404">
        <v>0</v>
      </c>
      <c r="BG189" s="404">
        <f t="shared" si="1418"/>
        <v>0</v>
      </c>
      <c r="BH189" s="404"/>
      <c r="BI189" s="404"/>
      <c r="BJ189" s="404"/>
      <c r="BK189" s="404">
        <v>0</v>
      </c>
      <c r="BL189" s="404">
        <v>0</v>
      </c>
      <c r="BM189" s="404">
        <f t="shared" si="1366"/>
        <v>0</v>
      </c>
      <c r="BN189" s="404"/>
      <c r="BO189" s="404"/>
      <c r="BP189" s="404"/>
      <c r="BQ189" s="404">
        <v>0</v>
      </c>
      <c r="BR189" s="404">
        <v>0</v>
      </c>
      <c r="BS189" s="404">
        <f t="shared" si="1367"/>
        <v>0</v>
      </c>
      <c r="BT189" s="260">
        <v>511510.71428571426</v>
      </c>
      <c r="BU189" s="260">
        <v>572892</v>
      </c>
      <c r="BV189" s="260">
        <v>0</v>
      </c>
      <c r="BW189" s="1435">
        <v>0</v>
      </c>
      <c r="BX189" s="190" t="s">
        <v>48</v>
      </c>
      <c r="BY189" s="64">
        <v>2013</v>
      </c>
      <c r="BZ189" s="325" t="s">
        <v>1104</v>
      </c>
      <c r="CA189" s="529">
        <f t="shared" si="1434"/>
        <v>0</v>
      </c>
      <c r="CB189" s="154"/>
      <c r="CC189" s="82"/>
      <c r="CD189" s="191"/>
      <c r="CE189" s="26">
        <f t="shared" si="1419"/>
        <v>0</v>
      </c>
      <c r="CF189" s="27">
        <f t="shared" si="1420"/>
        <v>0</v>
      </c>
      <c r="CG189" s="738">
        <f t="shared" si="1421"/>
        <v>0</v>
      </c>
      <c r="CH189" s="164" t="s">
        <v>805</v>
      </c>
      <c r="CI189" s="165"/>
      <c r="CJ189" s="192"/>
      <c r="CK189" s="175"/>
      <c r="CL189" s="175"/>
      <c r="CM189" s="175"/>
      <c r="CN189" s="175"/>
      <c r="CO189" s="175"/>
      <c r="CP189" s="175"/>
      <c r="CQ189" s="175"/>
      <c r="CR189" s="463"/>
      <c r="CS189" s="463"/>
      <c r="CT189" s="463"/>
      <c r="CU189" s="463"/>
      <c r="CV189" s="463"/>
      <c r="CW189" s="463"/>
      <c r="CX189" s="463"/>
      <c r="CY189" s="463"/>
      <c r="CZ189" s="463"/>
      <c r="DA189" s="463"/>
      <c r="DB189" s="463"/>
      <c r="DC189" s="463"/>
      <c r="DD189" s="464"/>
      <c r="DE189" s="464"/>
      <c r="DF189" s="464"/>
      <c r="DG189" s="464"/>
      <c r="DH189" s="464"/>
      <c r="DI189" s="464"/>
      <c r="DJ189" s="464"/>
      <c r="DK189" s="463"/>
      <c r="DL189" s="655"/>
      <c r="DM189" s="782"/>
      <c r="DN189" s="655"/>
      <c r="DO189" s="821"/>
      <c r="DP189" s="655"/>
      <c r="DQ189" s="1050"/>
      <c r="DR189" s="655"/>
      <c r="DS189" s="782"/>
      <c r="DT189" s="655"/>
      <c r="DU189" s="782"/>
      <c r="DV189" s="465"/>
      <c r="DW189" s="745"/>
      <c r="DX189" s="655"/>
      <c r="DY189" s="954"/>
      <c r="DZ189" s="655"/>
      <c r="EA189" s="782">
        <f t="shared" si="1793"/>
        <v>0</v>
      </c>
      <c r="EB189" s="465">
        <f t="shared" si="1327"/>
        <v>0</v>
      </c>
      <c r="EC189" s="745"/>
      <c r="ED189" s="463"/>
      <c r="EE189" s="944"/>
      <c r="EF189" s="655"/>
      <c r="EG189" s="461">
        <f t="shared" si="1937"/>
        <v>0</v>
      </c>
      <c r="EH189" s="257">
        <f t="shared" si="1938"/>
        <v>0</v>
      </c>
      <c r="EI189" s="460">
        <f t="shared" si="1939"/>
        <v>0</v>
      </c>
      <c r="EJ189" s="538">
        <f t="shared" si="1940"/>
        <v>0</v>
      </c>
      <c r="EK189" s="677">
        <f t="shared" si="1941"/>
        <v>0</v>
      </c>
      <c r="EL189" s="257">
        <f t="shared" si="1942"/>
        <v>0</v>
      </c>
      <c r="EM189" s="649">
        <f t="shared" si="1943"/>
        <v>0</v>
      </c>
      <c r="EN189" s="538">
        <f t="shared" si="1944"/>
        <v>0</v>
      </c>
      <c r="EO189" s="677">
        <f t="shared" si="1945"/>
        <v>0</v>
      </c>
      <c r="EP189" s="257">
        <f t="shared" si="1946"/>
        <v>0</v>
      </c>
      <c r="EQ189" s="649">
        <f t="shared" si="1947"/>
        <v>0</v>
      </c>
      <c r="ER189" s="538">
        <f t="shared" si="1948"/>
        <v>0</v>
      </c>
      <c r="ES189" s="677">
        <f t="shared" si="1949"/>
        <v>0</v>
      </c>
      <c r="ET189" s="538">
        <f t="shared" si="1950"/>
        <v>0</v>
      </c>
      <c r="EU189" s="462">
        <f t="shared" si="1951"/>
        <v>0</v>
      </c>
      <c r="EV189" s="263">
        <f t="shared" si="1952"/>
        <v>0</v>
      </c>
      <c r="EW189" s="462">
        <f t="shared" si="1953"/>
        <v>0</v>
      </c>
      <c r="EX189" s="263">
        <f t="shared" si="1954"/>
        <v>0</v>
      </c>
      <c r="EY189" s="472">
        <f t="shared" si="1955"/>
        <v>0</v>
      </c>
      <c r="EZ189" s="263">
        <f t="shared" si="1956"/>
        <v>0</v>
      </c>
      <c r="FA189" s="313"/>
    </row>
    <row r="190" spans="1:157" s="183" customFormat="1" ht="18" hidden="1" customHeight="1" outlineLevel="1" x14ac:dyDescent="0.2">
      <c r="A190" s="188" t="s">
        <v>816</v>
      </c>
      <c r="B190" s="76" t="s">
        <v>21</v>
      </c>
      <c r="C190" s="77" t="s">
        <v>125</v>
      </c>
      <c r="D190" s="77" t="s">
        <v>87</v>
      </c>
      <c r="E190" s="76" t="s">
        <v>707</v>
      </c>
      <c r="F190" s="76" t="s">
        <v>714</v>
      </c>
      <c r="G190" s="76" t="s">
        <v>41</v>
      </c>
      <c r="H190" s="189">
        <v>0.3</v>
      </c>
      <c r="I190" s="76" t="s">
        <v>969</v>
      </c>
      <c r="J190" s="80" t="s">
        <v>496</v>
      </c>
      <c r="K190" s="81" t="s">
        <v>152</v>
      </c>
      <c r="L190" s="76" t="s">
        <v>46</v>
      </c>
      <c r="M190" s="10" t="s">
        <v>79</v>
      </c>
      <c r="N190" s="82"/>
      <c r="O190" s="82"/>
      <c r="P190" s="82"/>
      <c r="Q190" s="245"/>
      <c r="R190" s="260">
        <v>2</v>
      </c>
      <c r="S190" s="260">
        <v>511510</v>
      </c>
      <c r="T190" s="260">
        <f>S190*1.12</f>
        <v>572891.20000000007</v>
      </c>
      <c r="U190" s="260">
        <v>0</v>
      </c>
      <c r="V190" s="261">
        <v>0</v>
      </c>
      <c r="W190" s="261">
        <f t="shared" si="1912"/>
        <v>0</v>
      </c>
      <c r="X190" s="399"/>
      <c r="Y190" s="399">
        <v>511510</v>
      </c>
      <c r="Z190" s="399">
        <f>Y190*1.12</f>
        <v>572891.20000000007</v>
      </c>
      <c r="AA190" s="399">
        <f t="shared" ref="AA190" si="2032">X190*Y190</f>
        <v>0</v>
      </c>
      <c r="AB190" s="399">
        <f t="shared" ref="AB190" si="2033">X190*Z190</f>
        <v>0</v>
      </c>
      <c r="AC190" s="399">
        <f t="shared" si="1431"/>
        <v>0</v>
      </c>
      <c r="AD190" s="260">
        <v>10</v>
      </c>
      <c r="AE190" s="260">
        <v>511510</v>
      </c>
      <c r="AF190" s="260">
        <v>572891.20000000007</v>
      </c>
      <c r="AG190" s="260">
        <v>0</v>
      </c>
      <c r="AH190" s="260">
        <v>0</v>
      </c>
      <c r="AI190" s="260">
        <f t="shared" si="1432"/>
        <v>0</v>
      </c>
      <c r="AJ190" s="260"/>
      <c r="AK190" s="260">
        <v>511510</v>
      </c>
      <c r="AL190" s="260">
        <v>572891.20000000007</v>
      </c>
      <c r="AM190" s="260">
        <f t="shared" si="1687"/>
        <v>0</v>
      </c>
      <c r="AN190" s="260">
        <f t="shared" si="1688"/>
        <v>0</v>
      </c>
      <c r="AO190" s="396">
        <f t="shared" si="1982"/>
        <v>0</v>
      </c>
      <c r="AP190" s="260">
        <v>10</v>
      </c>
      <c r="AQ190" s="260">
        <v>511510</v>
      </c>
      <c r="AR190" s="260">
        <v>572891.20000000007</v>
      </c>
      <c r="AS190" s="260">
        <v>0</v>
      </c>
      <c r="AT190" s="260">
        <f t="shared" si="1516"/>
        <v>0</v>
      </c>
      <c r="AU190" s="260">
        <f t="shared" si="1417"/>
        <v>0</v>
      </c>
      <c r="AV190" s="404"/>
      <c r="AW190" s="404"/>
      <c r="AX190" s="404"/>
      <c r="AY190" s="404">
        <v>0</v>
      </c>
      <c r="AZ190" s="404">
        <v>0</v>
      </c>
      <c r="BA190" s="404">
        <f t="shared" si="1433"/>
        <v>0</v>
      </c>
      <c r="BB190" s="404"/>
      <c r="BC190" s="404"/>
      <c r="BD190" s="404"/>
      <c r="BE190" s="404">
        <v>0</v>
      </c>
      <c r="BF190" s="404">
        <v>0</v>
      </c>
      <c r="BG190" s="404">
        <f t="shared" si="1418"/>
        <v>0</v>
      </c>
      <c r="BH190" s="404"/>
      <c r="BI190" s="404"/>
      <c r="BJ190" s="404"/>
      <c r="BK190" s="404">
        <v>0</v>
      </c>
      <c r="BL190" s="404">
        <v>0</v>
      </c>
      <c r="BM190" s="404">
        <f t="shared" si="1366"/>
        <v>0</v>
      </c>
      <c r="BN190" s="404"/>
      <c r="BO190" s="404"/>
      <c r="BP190" s="404"/>
      <c r="BQ190" s="404">
        <v>0</v>
      </c>
      <c r="BR190" s="404">
        <v>0</v>
      </c>
      <c r="BS190" s="404">
        <f t="shared" si="1367"/>
        <v>0</v>
      </c>
      <c r="BT190" s="260">
        <v>511510</v>
      </c>
      <c r="BU190" s="260">
        <f>BT190*1.12</f>
        <v>572891.20000000007</v>
      </c>
      <c r="BV190" s="256">
        <v>0</v>
      </c>
      <c r="BW190" s="260">
        <f t="shared" ref="BW190" si="2034">BV190*1.12</f>
        <v>0</v>
      </c>
      <c r="BX190" s="190" t="s">
        <v>48</v>
      </c>
      <c r="BY190" s="64">
        <v>2013</v>
      </c>
      <c r="BZ190" s="325" t="s">
        <v>1104</v>
      </c>
      <c r="CA190" s="529">
        <f t="shared" si="1434"/>
        <v>0</v>
      </c>
      <c r="CB190" s="154"/>
      <c r="CC190" s="82"/>
      <c r="CD190" s="191"/>
      <c r="CE190" s="26">
        <f t="shared" si="1419"/>
        <v>0</v>
      </c>
      <c r="CF190" s="27">
        <f t="shared" si="1420"/>
        <v>0</v>
      </c>
      <c r="CG190" s="738">
        <f t="shared" si="1421"/>
        <v>0</v>
      </c>
      <c r="CH190" s="164" t="s">
        <v>963</v>
      </c>
      <c r="CI190" s="165"/>
      <c r="CJ190" s="192"/>
      <c r="CK190" s="175"/>
      <c r="CL190" s="175"/>
      <c r="CM190" s="175"/>
      <c r="CN190" s="175"/>
      <c r="CO190" s="175"/>
      <c r="CP190" s="175"/>
      <c r="CQ190" s="175"/>
      <c r="CR190" s="463"/>
      <c r="CS190" s="463"/>
      <c r="CT190" s="463"/>
      <c r="CU190" s="463"/>
      <c r="CV190" s="463"/>
      <c r="CW190" s="463"/>
      <c r="CX190" s="463"/>
      <c r="CY190" s="463"/>
      <c r="CZ190" s="463"/>
      <c r="DA190" s="463"/>
      <c r="DB190" s="463"/>
      <c r="DC190" s="463"/>
      <c r="DD190" s="464"/>
      <c r="DE190" s="464"/>
      <c r="DF190" s="464"/>
      <c r="DG190" s="464"/>
      <c r="DH190" s="464"/>
      <c r="DI190" s="464"/>
      <c r="DJ190" s="464"/>
      <c r="DK190" s="463"/>
      <c r="DL190" s="655"/>
      <c r="DM190" s="782"/>
      <c r="DN190" s="655"/>
      <c r="DO190" s="821"/>
      <c r="DP190" s="655"/>
      <c r="DQ190" s="1050"/>
      <c r="DR190" s="655"/>
      <c r="DS190" s="782"/>
      <c r="DT190" s="655"/>
      <c r="DU190" s="782"/>
      <c r="DV190" s="465"/>
      <c r="DW190" s="745"/>
      <c r="DX190" s="655"/>
      <c r="DY190" s="954"/>
      <c r="DZ190" s="655"/>
      <c r="EA190" s="782">
        <f t="shared" si="1793"/>
        <v>0</v>
      </c>
      <c r="EB190" s="465">
        <f t="shared" si="1327"/>
        <v>0</v>
      </c>
      <c r="EC190" s="745"/>
      <c r="ED190" s="463"/>
      <c r="EE190" s="944"/>
      <c r="EF190" s="655"/>
      <c r="EG190" s="461">
        <f t="shared" si="1937"/>
        <v>0</v>
      </c>
      <c r="EH190" s="257">
        <f t="shared" si="1938"/>
        <v>0</v>
      </c>
      <c r="EI190" s="460">
        <f t="shared" si="1939"/>
        <v>0</v>
      </c>
      <c r="EJ190" s="538">
        <f t="shared" si="1940"/>
        <v>0</v>
      </c>
      <c r="EK190" s="677">
        <f t="shared" si="1941"/>
        <v>0</v>
      </c>
      <c r="EL190" s="257">
        <f t="shared" si="1942"/>
        <v>0</v>
      </c>
      <c r="EM190" s="649">
        <f t="shared" si="1943"/>
        <v>0</v>
      </c>
      <c r="EN190" s="538">
        <f t="shared" si="1944"/>
        <v>0</v>
      </c>
      <c r="EO190" s="677">
        <f t="shared" si="1945"/>
        <v>0</v>
      </c>
      <c r="EP190" s="257">
        <f t="shared" si="1946"/>
        <v>0</v>
      </c>
      <c r="EQ190" s="649">
        <f t="shared" si="1947"/>
        <v>0</v>
      </c>
      <c r="ER190" s="538">
        <f t="shared" si="1948"/>
        <v>0</v>
      </c>
      <c r="ES190" s="677">
        <f t="shared" si="1949"/>
        <v>0</v>
      </c>
      <c r="ET190" s="538">
        <f t="shared" si="1950"/>
        <v>0</v>
      </c>
      <c r="EU190" s="462">
        <f t="shared" si="1951"/>
        <v>0</v>
      </c>
      <c r="EV190" s="263">
        <f t="shared" si="1952"/>
        <v>0</v>
      </c>
      <c r="EW190" s="462">
        <f t="shared" si="1953"/>
        <v>0</v>
      </c>
      <c r="EX190" s="263">
        <f t="shared" si="1954"/>
        <v>0</v>
      </c>
      <c r="EY190" s="472">
        <f t="shared" si="1955"/>
        <v>0</v>
      </c>
      <c r="EZ190" s="263">
        <f t="shared" si="1956"/>
        <v>0</v>
      </c>
      <c r="FA190" s="313"/>
    </row>
    <row r="191" spans="1:157" s="183" customFormat="1" ht="18" hidden="1" customHeight="1" outlineLevel="1" x14ac:dyDescent="0.2">
      <c r="A191" s="188" t="s">
        <v>2778</v>
      </c>
      <c r="B191" s="76" t="s">
        <v>21</v>
      </c>
      <c r="C191" s="77" t="s">
        <v>125</v>
      </c>
      <c r="D191" s="77" t="s">
        <v>87</v>
      </c>
      <c r="E191" s="76" t="s">
        <v>707</v>
      </c>
      <c r="F191" s="76" t="s">
        <v>714</v>
      </c>
      <c r="G191" s="76" t="s">
        <v>41</v>
      </c>
      <c r="H191" s="189">
        <v>0.3</v>
      </c>
      <c r="I191" s="76" t="s">
        <v>969</v>
      </c>
      <c r="J191" s="80" t="s">
        <v>496</v>
      </c>
      <c r="K191" s="81" t="s">
        <v>152</v>
      </c>
      <c r="L191" s="76" t="s">
        <v>46</v>
      </c>
      <c r="M191" s="10" t="s">
        <v>79</v>
      </c>
      <c r="N191" s="82"/>
      <c r="O191" s="82"/>
      <c r="P191" s="82"/>
      <c r="Q191" s="245"/>
      <c r="R191" s="260">
        <v>2</v>
      </c>
      <c r="S191" s="260">
        <v>511510</v>
      </c>
      <c r="T191" s="260">
        <f>S191*1.12</f>
        <v>572891.20000000007</v>
      </c>
      <c r="U191" s="260">
        <f t="shared" ref="U191" si="2035">R191*S191</f>
        <v>1023020</v>
      </c>
      <c r="V191" s="261">
        <f t="shared" ref="V191" si="2036">R191*T191</f>
        <v>1145782.4000000001</v>
      </c>
      <c r="W191" s="261">
        <f t="shared" ref="W191" si="2037">V191*H191</f>
        <v>343734.72000000003</v>
      </c>
      <c r="X191" s="399"/>
      <c r="Y191" s="399">
        <v>511510</v>
      </c>
      <c r="Z191" s="399">
        <f>Y191*1.12</f>
        <v>572891.20000000007</v>
      </c>
      <c r="AA191" s="399">
        <f t="shared" ref="AA191" si="2038">X191*Y191</f>
        <v>0</v>
      </c>
      <c r="AB191" s="399">
        <f t="shared" ref="AB191" si="2039">X191*Z191</f>
        <v>0</v>
      </c>
      <c r="AC191" s="399">
        <f t="shared" ref="AC191" si="2040">AB191*H191</f>
        <v>0</v>
      </c>
      <c r="AD191" s="260">
        <v>10</v>
      </c>
      <c r="AE191" s="260">
        <v>511510</v>
      </c>
      <c r="AF191" s="260">
        <v>572891.20000000007</v>
      </c>
      <c r="AG191" s="260">
        <f>AD191*AE191</f>
        <v>5115100</v>
      </c>
      <c r="AH191" s="260">
        <f>AD191*AF191</f>
        <v>5728912.0000000009</v>
      </c>
      <c r="AI191" s="260">
        <f t="shared" ref="AI191" si="2041">AH191*H191</f>
        <v>1718673.6000000003</v>
      </c>
      <c r="AJ191" s="260"/>
      <c r="AK191" s="260">
        <v>511510</v>
      </c>
      <c r="AL191" s="260">
        <v>572891.20000000007</v>
      </c>
      <c r="AM191" s="260">
        <f t="shared" ref="AM191" si="2042">AJ191*AK191</f>
        <v>0</v>
      </c>
      <c r="AN191" s="260">
        <f t="shared" ref="AN191" si="2043">AJ191*AL191</f>
        <v>0</v>
      </c>
      <c r="AO191" s="396">
        <f t="shared" ref="AO191" si="2044">AN191*H191</f>
        <v>0</v>
      </c>
      <c r="AP191" s="260">
        <v>0</v>
      </c>
      <c r="AQ191" s="260">
        <v>511510</v>
      </c>
      <c r="AR191" s="260">
        <v>572891.20000000007</v>
      </c>
      <c r="AS191" s="260">
        <f t="shared" ref="AS191" si="2045">AP191*AQ191</f>
        <v>0</v>
      </c>
      <c r="AT191" s="260">
        <f t="shared" ref="AT191" si="2046">AS191*1.12</f>
        <v>0</v>
      </c>
      <c r="AU191" s="260">
        <f t="shared" ref="AU191" si="2047">AT191*H191</f>
        <v>0</v>
      </c>
      <c r="AV191" s="404"/>
      <c r="AW191" s="404"/>
      <c r="AX191" s="404"/>
      <c r="AY191" s="404">
        <v>0</v>
      </c>
      <c r="AZ191" s="404">
        <v>0</v>
      </c>
      <c r="BA191" s="404">
        <f t="shared" ref="BA191" si="2048">AZ191*H191</f>
        <v>0</v>
      </c>
      <c r="BB191" s="404"/>
      <c r="BC191" s="404"/>
      <c r="BD191" s="404"/>
      <c r="BE191" s="404">
        <v>0</v>
      </c>
      <c r="BF191" s="404">
        <v>0</v>
      </c>
      <c r="BG191" s="404">
        <f t="shared" ref="BG191" si="2049">BF191*H191</f>
        <v>0</v>
      </c>
      <c r="BH191" s="404"/>
      <c r="BI191" s="404"/>
      <c r="BJ191" s="404"/>
      <c r="BK191" s="404">
        <v>0</v>
      </c>
      <c r="BL191" s="404">
        <v>0</v>
      </c>
      <c r="BM191" s="404">
        <f t="shared" ref="BM191" si="2050">BL191*N191</f>
        <v>0</v>
      </c>
      <c r="BN191" s="404"/>
      <c r="BO191" s="404"/>
      <c r="BP191" s="404"/>
      <c r="BQ191" s="404">
        <v>0</v>
      </c>
      <c r="BR191" s="404">
        <v>0</v>
      </c>
      <c r="BS191" s="404">
        <f t="shared" ref="BS191" si="2051">BR191*T191</f>
        <v>0</v>
      </c>
      <c r="BT191" s="260">
        <v>511510</v>
      </c>
      <c r="BU191" s="260">
        <f>BT191*1.12</f>
        <v>572891.20000000007</v>
      </c>
      <c r="BV191" s="256">
        <f>SUM(N191+O191+P191+Q191+R191+X191+AD191+AJ191+AP191+AV191+BB191+BH191)*BT191</f>
        <v>6138120</v>
      </c>
      <c r="BW191" s="260">
        <f t="shared" ref="BW191" si="2052">BV191*1.12</f>
        <v>6874694.4000000004</v>
      </c>
      <c r="BX191" s="190" t="s">
        <v>48</v>
      </c>
      <c r="BY191" s="64" t="s">
        <v>2653</v>
      </c>
      <c r="BZ191" s="325"/>
      <c r="CA191" s="529">
        <f t="shared" ref="CA191" si="2053">BW191*H191</f>
        <v>2062408.32</v>
      </c>
      <c r="CB191" s="154"/>
      <c r="CC191" s="82"/>
      <c r="CD191" s="191"/>
      <c r="CE191" s="26">
        <f t="shared" ref="CE191" si="2054">BV191-CB191</f>
        <v>6138120</v>
      </c>
      <c r="CF191" s="27">
        <f t="shared" ref="CF191" si="2055">BW191-CC191</f>
        <v>6874694.4000000004</v>
      </c>
      <c r="CG191" s="738">
        <f t="shared" ref="CG191" si="2056">CA191-CC191</f>
        <v>2062408.32</v>
      </c>
      <c r="CH191" s="164" t="s">
        <v>2780</v>
      </c>
      <c r="CI191" s="165"/>
      <c r="CJ191" s="192"/>
      <c r="CK191" s="175"/>
      <c r="CL191" s="175"/>
      <c r="CM191" s="175"/>
      <c r="CN191" s="175"/>
      <c r="CO191" s="175"/>
      <c r="CP191" s="175"/>
      <c r="CQ191" s="175"/>
      <c r="CR191" s="463"/>
      <c r="CS191" s="463"/>
      <c r="CT191" s="463"/>
      <c r="CU191" s="463"/>
      <c r="CV191" s="463"/>
      <c r="CW191" s="463"/>
      <c r="CX191" s="463"/>
      <c r="CY191" s="463"/>
      <c r="CZ191" s="463"/>
      <c r="DA191" s="463"/>
      <c r="DB191" s="463"/>
      <c r="DC191" s="463"/>
      <c r="DD191" s="464"/>
      <c r="DE191" s="464"/>
      <c r="DF191" s="464"/>
      <c r="DG191" s="464"/>
      <c r="DH191" s="464"/>
      <c r="DI191" s="464"/>
      <c r="DJ191" s="464"/>
      <c r="DK191" s="463"/>
      <c r="DL191" s="655"/>
      <c r="DM191" s="782"/>
      <c r="DN191" s="655"/>
      <c r="DO191" s="821"/>
      <c r="DP191" s="655"/>
      <c r="DQ191" s="1050"/>
      <c r="DR191" s="655"/>
      <c r="DS191" s="782"/>
      <c r="DT191" s="655"/>
      <c r="DU191" s="782"/>
      <c r="DV191" s="465"/>
      <c r="DW191" s="745"/>
      <c r="DX191" s="655"/>
      <c r="DY191" s="954"/>
      <c r="DZ191" s="655"/>
      <c r="EA191" s="782">
        <f t="shared" ref="EA191" si="2057">DI191</f>
        <v>0</v>
      </c>
      <c r="EB191" s="465">
        <f t="shared" ref="EB191" si="2058">EA191/1.12</f>
        <v>0</v>
      </c>
      <c r="EC191" s="745"/>
      <c r="ED191" s="463"/>
      <c r="EE191" s="944"/>
      <c r="EF191" s="655"/>
      <c r="EG191" s="461">
        <f t="shared" ref="EG191" si="2059">U191-DN191</f>
        <v>1023020</v>
      </c>
      <c r="EH191" s="257">
        <f t="shared" ref="EH191" si="2060">V191-DM191</f>
        <v>1145782.4000000001</v>
      </c>
      <c r="EI191" s="460">
        <f t="shared" ref="EI191" si="2061">AA191-DP191</f>
        <v>0</v>
      </c>
      <c r="EJ191" s="538">
        <f t="shared" ref="EJ191" si="2062">AB191-DO191</f>
        <v>0</v>
      </c>
      <c r="EK191" s="677">
        <f t="shared" ref="EK191" si="2063">AG191-DR191</f>
        <v>5115100</v>
      </c>
      <c r="EL191" s="257">
        <f t="shared" ref="EL191" si="2064">AH191-DQ191</f>
        <v>5728912.0000000009</v>
      </c>
      <c r="EM191" s="649">
        <f t="shared" ref="EM191" si="2065">AM191-DT191</f>
        <v>0</v>
      </c>
      <c r="EN191" s="538">
        <f t="shared" ref="EN191" si="2066">AN191-DS191</f>
        <v>0</v>
      </c>
      <c r="EO191" s="677">
        <f t="shared" ref="EO191" si="2067">AS191-DV191</f>
        <v>0</v>
      </c>
      <c r="EP191" s="257">
        <f t="shared" ref="EP191" si="2068">AT191-DU191</f>
        <v>0</v>
      </c>
      <c r="EQ191" s="649">
        <f t="shared" ref="EQ191" si="2069">AY191-DX191</f>
        <v>0</v>
      </c>
      <c r="ER191" s="538">
        <f t="shared" ref="ER191" si="2070">AZ191-DW191</f>
        <v>0</v>
      </c>
      <c r="ES191" s="677">
        <f t="shared" ref="ES191" si="2071">BE191-DZ191</f>
        <v>0</v>
      </c>
      <c r="ET191" s="538">
        <f t="shared" ref="ET191" si="2072">BF191-DY191</f>
        <v>0</v>
      </c>
      <c r="EU191" s="462">
        <f t="shared" ref="EU191" si="2073">BK191-EB191</f>
        <v>0</v>
      </c>
      <c r="EV191" s="263">
        <f t="shared" ref="EV191" si="2074">BL191-EA191</f>
        <v>0</v>
      </c>
      <c r="EW191" s="462">
        <f t="shared" ref="EW191" si="2075">BM191-ED191</f>
        <v>0</v>
      </c>
      <c r="EX191" s="263">
        <f t="shared" ref="EX191" si="2076">BN191-EC191</f>
        <v>0</v>
      </c>
      <c r="EY191" s="472">
        <f t="shared" ref="EY191" si="2077">BV191-EF191</f>
        <v>6138120</v>
      </c>
      <c r="EZ191" s="263">
        <f t="shared" ref="EZ191" si="2078">BW191-EE191</f>
        <v>6874694.4000000004</v>
      </c>
      <c r="FA191" s="313">
        <v>42929</v>
      </c>
    </row>
    <row r="192" spans="1:157" s="183" customFormat="1" ht="18" hidden="1" customHeight="1" outlineLevel="1" x14ac:dyDescent="0.2">
      <c r="A192" s="188" t="s">
        <v>263</v>
      </c>
      <c r="B192" s="76" t="s">
        <v>21</v>
      </c>
      <c r="C192" s="77" t="s">
        <v>119</v>
      </c>
      <c r="D192" s="77" t="s">
        <v>87</v>
      </c>
      <c r="E192" s="76" t="s">
        <v>131</v>
      </c>
      <c r="F192" s="76" t="s">
        <v>132</v>
      </c>
      <c r="G192" s="76" t="s">
        <v>41</v>
      </c>
      <c r="H192" s="189">
        <v>0.3</v>
      </c>
      <c r="I192" s="76" t="s">
        <v>969</v>
      </c>
      <c r="J192" s="80" t="s">
        <v>45</v>
      </c>
      <c r="K192" s="81" t="s">
        <v>152</v>
      </c>
      <c r="L192" s="76" t="s">
        <v>46</v>
      </c>
      <c r="M192" s="10" t="s">
        <v>79</v>
      </c>
      <c r="N192" s="82"/>
      <c r="O192" s="82"/>
      <c r="P192" s="82"/>
      <c r="Q192" s="245"/>
      <c r="R192" s="260">
        <v>5</v>
      </c>
      <c r="S192" s="260">
        <v>247126.78571428568</v>
      </c>
      <c r="T192" s="260">
        <v>276782</v>
      </c>
      <c r="U192" s="260">
        <v>0</v>
      </c>
      <c r="V192" s="261">
        <v>0</v>
      </c>
      <c r="W192" s="261">
        <f t="shared" si="1912"/>
        <v>0</v>
      </c>
      <c r="X192" s="399"/>
      <c r="Y192" s="399">
        <v>247126.78571428568</v>
      </c>
      <c r="Z192" s="399">
        <v>276782</v>
      </c>
      <c r="AA192" s="399">
        <v>0</v>
      </c>
      <c r="AB192" s="399">
        <v>0</v>
      </c>
      <c r="AC192" s="399">
        <f t="shared" si="1431"/>
        <v>0</v>
      </c>
      <c r="AD192" s="260">
        <v>2</v>
      </c>
      <c r="AE192" s="260">
        <v>247126.78571428568</v>
      </c>
      <c r="AF192" s="260">
        <v>276782</v>
      </c>
      <c r="AG192" s="260">
        <v>0</v>
      </c>
      <c r="AH192" s="260">
        <v>0</v>
      </c>
      <c r="AI192" s="260">
        <f t="shared" si="1432"/>
        <v>0</v>
      </c>
      <c r="AJ192" s="260"/>
      <c r="AK192" s="260">
        <v>247126.78571428568</v>
      </c>
      <c r="AL192" s="260">
        <v>276782</v>
      </c>
      <c r="AM192" s="260">
        <f t="shared" si="1687"/>
        <v>0</v>
      </c>
      <c r="AN192" s="260">
        <f t="shared" si="1688"/>
        <v>0</v>
      </c>
      <c r="AO192" s="396">
        <f t="shared" si="1982"/>
        <v>0</v>
      </c>
      <c r="AP192" s="260">
        <v>1</v>
      </c>
      <c r="AQ192" s="260">
        <v>247126.78571428568</v>
      </c>
      <c r="AR192" s="260">
        <v>276782</v>
      </c>
      <c r="AS192" s="260">
        <v>0</v>
      </c>
      <c r="AT192" s="260">
        <f t="shared" si="1516"/>
        <v>0</v>
      </c>
      <c r="AU192" s="260">
        <f t="shared" si="1417"/>
        <v>0</v>
      </c>
      <c r="AV192" s="404"/>
      <c r="AW192" s="404"/>
      <c r="AX192" s="404"/>
      <c r="AY192" s="404">
        <v>0</v>
      </c>
      <c r="AZ192" s="404">
        <v>0</v>
      </c>
      <c r="BA192" s="404">
        <f t="shared" si="1433"/>
        <v>0</v>
      </c>
      <c r="BB192" s="404"/>
      <c r="BC192" s="404"/>
      <c r="BD192" s="404"/>
      <c r="BE192" s="404">
        <v>0</v>
      </c>
      <c r="BF192" s="404">
        <v>0</v>
      </c>
      <c r="BG192" s="404">
        <f t="shared" si="1418"/>
        <v>0</v>
      </c>
      <c r="BH192" s="404"/>
      <c r="BI192" s="404"/>
      <c r="BJ192" s="404"/>
      <c r="BK192" s="404">
        <v>0</v>
      </c>
      <c r="BL192" s="404">
        <v>0</v>
      </c>
      <c r="BM192" s="404">
        <f t="shared" si="1366"/>
        <v>0</v>
      </c>
      <c r="BN192" s="404"/>
      <c r="BO192" s="404"/>
      <c r="BP192" s="404"/>
      <c r="BQ192" s="404">
        <v>0</v>
      </c>
      <c r="BR192" s="404">
        <v>0</v>
      </c>
      <c r="BS192" s="404">
        <f t="shared" si="1367"/>
        <v>0</v>
      </c>
      <c r="BT192" s="260">
        <v>247126.78571428568</v>
      </c>
      <c r="BU192" s="260">
        <v>276782</v>
      </c>
      <c r="BV192" s="260">
        <v>0</v>
      </c>
      <c r="BW192" s="1435">
        <v>0</v>
      </c>
      <c r="BX192" s="190" t="s">
        <v>48</v>
      </c>
      <c r="BY192" s="64">
        <v>2013</v>
      </c>
      <c r="BZ192" s="325"/>
      <c r="CA192" s="529">
        <f t="shared" si="1434"/>
        <v>0</v>
      </c>
      <c r="CB192" s="154">
        <v>1977014.2857142854</v>
      </c>
      <c r="CC192" s="82">
        <v>2214256</v>
      </c>
      <c r="CD192" s="191"/>
      <c r="CE192" s="26">
        <f t="shared" si="1419"/>
        <v>-1977014.2857142854</v>
      </c>
      <c r="CF192" s="27">
        <f t="shared" si="1420"/>
        <v>-2214256</v>
      </c>
      <c r="CG192" s="738">
        <f t="shared" si="1421"/>
        <v>-2214256</v>
      </c>
      <c r="CH192" s="164"/>
      <c r="CI192" s="165"/>
      <c r="CJ192" s="192" t="s">
        <v>25</v>
      </c>
      <c r="CK192" s="175" t="s">
        <v>312</v>
      </c>
      <c r="CL192" s="175" t="s">
        <v>2282</v>
      </c>
      <c r="CM192" s="178" t="s">
        <v>2287</v>
      </c>
      <c r="CN192" s="175" t="s">
        <v>474</v>
      </c>
      <c r="CO192" s="175" t="s">
        <v>87</v>
      </c>
      <c r="CP192" s="175" t="s">
        <v>131</v>
      </c>
      <c r="CQ192" s="175" t="s">
        <v>79</v>
      </c>
      <c r="CR192" s="463">
        <v>2</v>
      </c>
      <c r="CS192" s="463"/>
      <c r="CT192" s="463">
        <v>2</v>
      </c>
      <c r="CU192" s="463"/>
      <c r="CV192" s="463"/>
      <c r="CW192" s="463"/>
      <c r="CX192" s="463"/>
      <c r="CY192" s="463"/>
      <c r="CZ192" s="463">
        <f t="shared" si="1562"/>
        <v>4</v>
      </c>
      <c r="DA192" s="463">
        <v>276782</v>
      </c>
      <c r="DB192" s="463">
        <f t="shared" si="2028"/>
        <v>553564</v>
      </c>
      <c r="DC192" s="463"/>
      <c r="DD192" s="464">
        <f t="shared" si="1510"/>
        <v>553564</v>
      </c>
      <c r="DE192" s="464"/>
      <c r="DF192" s="464"/>
      <c r="DG192" s="464"/>
      <c r="DH192" s="464"/>
      <c r="DI192" s="464"/>
      <c r="DJ192" s="464"/>
      <c r="DK192" s="463">
        <f>CZ192*DA192</f>
        <v>1107128</v>
      </c>
      <c r="DL192" s="655"/>
      <c r="DM192" s="782">
        <f>DB192</f>
        <v>553564</v>
      </c>
      <c r="DN192" s="655">
        <f t="shared" si="2029"/>
        <v>494253.57142857136</v>
      </c>
      <c r="DO192" s="820">
        <f>DC192</f>
        <v>0</v>
      </c>
      <c r="DP192" s="655">
        <f t="shared" ref="DP192" si="2079">DO192/1.12</f>
        <v>0</v>
      </c>
      <c r="DQ192" s="1050">
        <f t="shared" si="1513"/>
        <v>553564</v>
      </c>
      <c r="DR192" s="655">
        <f t="shared" si="1514"/>
        <v>494253.57142857136</v>
      </c>
      <c r="DS192" s="782">
        <f>DE192</f>
        <v>0</v>
      </c>
      <c r="DT192" s="655">
        <f>DE192/1.12</f>
        <v>0</v>
      </c>
      <c r="DU192" s="782">
        <f>DF192</f>
        <v>0</v>
      </c>
      <c r="DV192" s="465">
        <f>DU192/1.12</f>
        <v>0</v>
      </c>
      <c r="DW192" s="745"/>
      <c r="DX192" s="655"/>
      <c r="DY192" s="954"/>
      <c r="DZ192" s="655"/>
      <c r="EA192" s="782">
        <f t="shared" si="1793"/>
        <v>0</v>
      </c>
      <c r="EB192" s="465">
        <f t="shared" si="1327"/>
        <v>0</v>
      </c>
      <c r="EC192" s="745"/>
      <c r="ED192" s="463"/>
      <c r="EE192" s="944">
        <f>DK192</f>
        <v>1107128</v>
      </c>
      <c r="EF192" s="655">
        <f t="shared" si="2031"/>
        <v>988507.14285714272</v>
      </c>
      <c r="EG192" s="461">
        <f t="shared" si="1937"/>
        <v>-494253.57142857136</v>
      </c>
      <c r="EH192" s="257">
        <f t="shared" si="1938"/>
        <v>-553564</v>
      </c>
      <c r="EI192" s="460">
        <f t="shared" si="1939"/>
        <v>0</v>
      </c>
      <c r="EJ192" s="538">
        <f t="shared" si="1940"/>
        <v>0</v>
      </c>
      <c r="EK192" s="677">
        <f t="shared" si="1941"/>
        <v>-494253.57142857136</v>
      </c>
      <c r="EL192" s="257">
        <f t="shared" si="1942"/>
        <v>-553564</v>
      </c>
      <c r="EM192" s="649">
        <f t="shared" si="1943"/>
        <v>0</v>
      </c>
      <c r="EN192" s="538">
        <f t="shared" si="1944"/>
        <v>0</v>
      </c>
      <c r="EO192" s="677">
        <f t="shared" si="1945"/>
        <v>0</v>
      </c>
      <c r="EP192" s="257">
        <f t="shared" si="1946"/>
        <v>0</v>
      </c>
      <c r="EQ192" s="649">
        <f t="shared" si="1947"/>
        <v>0</v>
      </c>
      <c r="ER192" s="538">
        <f t="shared" si="1948"/>
        <v>0</v>
      </c>
      <c r="ES192" s="677">
        <f t="shared" si="1949"/>
        <v>0</v>
      </c>
      <c r="ET192" s="538">
        <f t="shared" si="1950"/>
        <v>0</v>
      </c>
      <c r="EU192" s="462">
        <f t="shared" si="1951"/>
        <v>0</v>
      </c>
      <c r="EV192" s="263">
        <f t="shared" si="1952"/>
        <v>0</v>
      </c>
      <c r="EW192" s="462">
        <f t="shared" si="1953"/>
        <v>0</v>
      </c>
      <c r="EX192" s="263">
        <f t="shared" si="1954"/>
        <v>0</v>
      </c>
      <c r="EY192" s="472">
        <f t="shared" si="1955"/>
        <v>-988507.14285714272</v>
      </c>
      <c r="EZ192" s="263">
        <f t="shared" si="1956"/>
        <v>-1107128</v>
      </c>
      <c r="FA192" s="313"/>
    </row>
    <row r="193" spans="1:158" s="183" customFormat="1" ht="18" hidden="1" customHeight="1" outlineLevel="1" x14ac:dyDescent="0.2">
      <c r="A193" s="188" t="s">
        <v>715</v>
      </c>
      <c r="B193" s="76" t="s">
        <v>21</v>
      </c>
      <c r="C193" s="77" t="s">
        <v>119</v>
      </c>
      <c r="D193" s="77" t="s">
        <v>87</v>
      </c>
      <c r="E193" s="76" t="s">
        <v>701</v>
      </c>
      <c r="F193" s="76" t="s">
        <v>716</v>
      </c>
      <c r="G193" s="76" t="s">
        <v>41</v>
      </c>
      <c r="H193" s="189">
        <v>0.3</v>
      </c>
      <c r="I193" s="76" t="s">
        <v>969</v>
      </c>
      <c r="J193" s="80" t="s">
        <v>496</v>
      </c>
      <c r="K193" s="81" t="s">
        <v>152</v>
      </c>
      <c r="L193" s="76" t="s">
        <v>46</v>
      </c>
      <c r="M193" s="10" t="s">
        <v>79</v>
      </c>
      <c r="N193" s="82"/>
      <c r="O193" s="82"/>
      <c r="P193" s="82"/>
      <c r="Q193" s="245"/>
      <c r="R193" s="260">
        <v>5</v>
      </c>
      <c r="S193" s="260">
        <v>247126.78571428568</v>
      </c>
      <c r="T193" s="260">
        <v>276782</v>
      </c>
      <c r="U193" s="260">
        <v>0</v>
      </c>
      <c r="V193" s="261">
        <v>0</v>
      </c>
      <c r="W193" s="261">
        <f t="shared" si="1912"/>
        <v>0</v>
      </c>
      <c r="X193" s="399"/>
      <c r="Y193" s="399">
        <v>247126.78571428568</v>
      </c>
      <c r="Z193" s="399">
        <v>276782</v>
      </c>
      <c r="AA193" s="399">
        <v>0</v>
      </c>
      <c r="AB193" s="399">
        <v>0</v>
      </c>
      <c r="AC193" s="399">
        <f t="shared" si="1431"/>
        <v>0</v>
      </c>
      <c r="AD193" s="260">
        <v>2</v>
      </c>
      <c r="AE193" s="260">
        <v>247126.78571428568</v>
      </c>
      <c r="AF193" s="260">
        <v>276782</v>
      </c>
      <c r="AG193" s="260">
        <v>0</v>
      </c>
      <c r="AH193" s="260">
        <v>0</v>
      </c>
      <c r="AI193" s="260">
        <f t="shared" si="1432"/>
        <v>0</v>
      </c>
      <c r="AJ193" s="260"/>
      <c r="AK193" s="260">
        <v>247126.78571428568</v>
      </c>
      <c r="AL193" s="260">
        <v>276782</v>
      </c>
      <c r="AM193" s="260">
        <f t="shared" si="1687"/>
        <v>0</v>
      </c>
      <c r="AN193" s="260">
        <f t="shared" si="1688"/>
        <v>0</v>
      </c>
      <c r="AO193" s="396">
        <f t="shared" si="1982"/>
        <v>0</v>
      </c>
      <c r="AP193" s="260">
        <v>1</v>
      </c>
      <c r="AQ193" s="260">
        <v>247126.78571428568</v>
      </c>
      <c r="AR193" s="260">
        <v>276782</v>
      </c>
      <c r="AS193" s="260">
        <v>0</v>
      </c>
      <c r="AT193" s="260">
        <f t="shared" si="1516"/>
        <v>0</v>
      </c>
      <c r="AU193" s="260">
        <f t="shared" si="1417"/>
        <v>0</v>
      </c>
      <c r="AV193" s="404"/>
      <c r="AW193" s="404"/>
      <c r="AX193" s="404"/>
      <c r="AY193" s="404">
        <v>0</v>
      </c>
      <c r="AZ193" s="404">
        <v>0</v>
      </c>
      <c r="BA193" s="404">
        <f t="shared" si="1433"/>
        <v>0</v>
      </c>
      <c r="BB193" s="404"/>
      <c r="BC193" s="404"/>
      <c r="BD193" s="404"/>
      <c r="BE193" s="404">
        <v>0</v>
      </c>
      <c r="BF193" s="404">
        <v>0</v>
      </c>
      <c r="BG193" s="404">
        <f t="shared" si="1418"/>
        <v>0</v>
      </c>
      <c r="BH193" s="404"/>
      <c r="BI193" s="404"/>
      <c r="BJ193" s="404"/>
      <c r="BK193" s="404">
        <v>0</v>
      </c>
      <c r="BL193" s="404">
        <v>0</v>
      </c>
      <c r="BM193" s="404">
        <f t="shared" si="1366"/>
        <v>0</v>
      </c>
      <c r="BN193" s="404"/>
      <c r="BO193" s="404"/>
      <c r="BP193" s="404"/>
      <c r="BQ193" s="404">
        <v>0</v>
      </c>
      <c r="BR193" s="404">
        <v>0</v>
      </c>
      <c r="BS193" s="404">
        <f t="shared" si="1367"/>
        <v>0</v>
      </c>
      <c r="BT193" s="260">
        <v>247126.78571428568</v>
      </c>
      <c r="BU193" s="260">
        <v>276782</v>
      </c>
      <c r="BV193" s="260">
        <v>0</v>
      </c>
      <c r="BW193" s="1435">
        <v>0</v>
      </c>
      <c r="BX193" s="190" t="s">
        <v>48</v>
      </c>
      <c r="BY193" s="64">
        <v>2013</v>
      </c>
      <c r="BZ193" s="325" t="s">
        <v>1103</v>
      </c>
      <c r="CA193" s="529">
        <f t="shared" si="1434"/>
        <v>0</v>
      </c>
      <c r="CB193" s="154"/>
      <c r="CC193" s="82"/>
      <c r="CD193" s="191"/>
      <c r="CE193" s="26">
        <f t="shared" si="1419"/>
        <v>0</v>
      </c>
      <c r="CF193" s="27">
        <f t="shared" si="1420"/>
        <v>0</v>
      </c>
      <c r="CG193" s="738">
        <f t="shared" si="1421"/>
        <v>0</v>
      </c>
      <c r="CH193" s="164" t="s">
        <v>805</v>
      </c>
      <c r="CI193" s="165"/>
      <c r="CJ193" s="192"/>
      <c r="CK193" s="175"/>
      <c r="CL193" s="175"/>
      <c r="CM193" s="175"/>
      <c r="CN193" s="175"/>
      <c r="CO193" s="175"/>
      <c r="CP193" s="175"/>
      <c r="CQ193" s="175"/>
      <c r="CR193" s="463"/>
      <c r="CS193" s="463"/>
      <c r="CT193" s="463"/>
      <c r="CU193" s="463"/>
      <c r="CV193" s="463"/>
      <c r="CW193" s="463"/>
      <c r="CX193" s="463"/>
      <c r="CY193" s="463"/>
      <c r="CZ193" s="463"/>
      <c r="DA193" s="463"/>
      <c r="DB193" s="463"/>
      <c r="DC193" s="463"/>
      <c r="DD193" s="464"/>
      <c r="DE193" s="464"/>
      <c r="DF193" s="464"/>
      <c r="DG193" s="464"/>
      <c r="DH193" s="464"/>
      <c r="DI193" s="464"/>
      <c r="DJ193" s="464"/>
      <c r="DK193" s="463"/>
      <c r="DL193" s="655"/>
      <c r="DM193" s="782"/>
      <c r="DN193" s="655"/>
      <c r="DO193" s="821"/>
      <c r="DP193" s="655"/>
      <c r="DQ193" s="1050"/>
      <c r="DR193" s="655"/>
      <c r="DS193" s="782"/>
      <c r="DT193" s="655"/>
      <c r="DU193" s="782"/>
      <c r="DV193" s="465"/>
      <c r="DW193" s="745"/>
      <c r="DX193" s="655"/>
      <c r="DY193" s="954"/>
      <c r="DZ193" s="655"/>
      <c r="EA193" s="782">
        <f t="shared" si="1793"/>
        <v>0</v>
      </c>
      <c r="EB193" s="465">
        <f t="shared" si="1327"/>
        <v>0</v>
      </c>
      <c r="EC193" s="745"/>
      <c r="ED193" s="463"/>
      <c r="EE193" s="944"/>
      <c r="EF193" s="655"/>
      <c r="EG193" s="461">
        <f t="shared" si="1937"/>
        <v>0</v>
      </c>
      <c r="EH193" s="257">
        <f t="shared" si="1938"/>
        <v>0</v>
      </c>
      <c r="EI193" s="460">
        <f t="shared" si="1939"/>
        <v>0</v>
      </c>
      <c r="EJ193" s="538">
        <f t="shared" si="1940"/>
        <v>0</v>
      </c>
      <c r="EK193" s="677">
        <f t="shared" si="1941"/>
        <v>0</v>
      </c>
      <c r="EL193" s="257">
        <f t="shared" si="1942"/>
        <v>0</v>
      </c>
      <c r="EM193" s="649">
        <f t="shared" si="1943"/>
        <v>0</v>
      </c>
      <c r="EN193" s="538">
        <f t="shared" si="1944"/>
        <v>0</v>
      </c>
      <c r="EO193" s="677">
        <f t="shared" si="1945"/>
        <v>0</v>
      </c>
      <c r="EP193" s="257">
        <f t="shared" si="1946"/>
        <v>0</v>
      </c>
      <c r="EQ193" s="649">
        <f t="shared" si="1947"/>
        <v>0</v>
      </c>
      <c r="ER193" s="538">
        <f t="shared" si="1948"/>
        <v>0</v>
      </c>
      <c r="ES193" s="677">
        <f t="shared" si="1949"/>
        <v>0</v>
      </c>
      <c r="ET193" s="538">
        <f t="shared" si="1950"/>
        <v>0</v>
      </c>
      <c r="EU193" s="462">
        <f t="shared" si="1951"/>
        <v>0</v>
      </c>
      <c r="EV193" s="263">
        <f t="shared" si="1952"/>
        <v>0</v>
      </c>
      <c r="EW193" s="462">
        <f t="shared" si="1953"/>
        <v>0</v>
      </c>
      <c r="EX193" s="263">
        <f t="shared" si="1954"/>
        <v>0</v>
      </c>
      <c r="EY193" s="472">
        <f t="shared" si="1955"/>
        <v>0</v>
      </c>
      <c r="EZ193" s="263">
        <f t="shared" si="1956"/>
        <v>0</v>
      </c>
      <c r="FA193" s="313"/>
    </row>
    <row r="194" spans="1:158" s="183" customFormat="1" ht="18" hidden="1" customHeight="1" outlineLevel="1" x14ac:dyDescent="0.2">
      <c r="A194" s="188" t="s">
        <v>817</v>
      </c>
      <c r="B194" s="76" t="s">
        <v>21</v>
      </c>
      <c r="C194" s="77" t="s">
        <v>119</v>
      </c>
      <c r="D194" s="77" t="s">
        <v>87</v>
      </c>
      <c r="E194" s="76" t="s">
        <v>701</v>
      </c>
      <c r="F194" s="76" t="s">
        <v>716</v>
      </c>
      <c r="G194" s="76" t="s">
        <v>41</v>
      </c>
      <c r="H194" s="189">
        <v>0.3</v>
      </c>
      <c r="I194" s="76" t="s">
        <v>969</v>
      </c>
      <c r="J194" s="80" t="s">
        <v>496</v>
      </c>
      <c r="K194" s="81" t="s">
        <v>152</v>
      </c>
      <c r="L194" s="76" t="s">
        <v>46</v>
      </c>
      <c r="M194" s="10" t="s">
        <v>79</v>
      </c>
      <c r="N194" s="82"/>
      <c r="O194" s="82"/>
      <c r="P194" s="82"/>
      <c r="Q194" s="245"/>
      <c r="R194" s="260">
        <v>2</v>
      </c>
      <c r="S194" s="260">
        <v>247126.78571428568</v>
      </c>
      <c r="T194" s="260">
        <f>S194*1.12</f>
        <v>276782</v>
      </c>
      <c r="U194" s="260">
        <v>0</v>
      </c>
      <c r="V194" s="261">
        <v>0</v>
      </c>
      <c r="W194" s="261">
        <f t="shared" si="1912"/>
        <v>0</v>
      </c>
      <c r="X194" s="399"/>
      <c r="Y194" s="399">
        <v>247126.78571428568</v>
      </c>
      <c r="Z194" s="399">
        <f>Y194*1.12</f>
        <v>276782</v>
      </c>
      <c r="AA194" s="399">
        <f t="shared" ref="AA194" si="2080">X194*Y194</f>
        <v>0</v>
      </c>
      <c r="AB194" s="399">
        <f t="shared" ref="AB194" si="2081">X194*Z194</f>
        <v>0</v>
      </c>
      <c r="AC194" s="399">
        <f t="shared" si="1431"/>
        <v>0</v>
      </c>
      <c r="AD194" s="260">
        <v>2</v>
      </c>
      <c r="AE194" s="260">
        <v>247126.78571428568</v>
      </c>
      <c r="AF194" s="260">
        <v>276782</v>
      </c>
      <c r="AG194" s="260">
        <v>0</v>
      </c>
      <c r="AH194" s="260">
        <v>0</v>
      </c>
      <c r="AI194" s="260">
        <f t="shared" si="1432"/>
        <v>0</v>
      </c>
      <c r="AJ194" s="260"/>
      <c r="AK194" s="260">
        <v>247126.78571428568</v>
      </c>
      <c r="AL194" s="260">
        <v>276782</v>
      </c>
      <c r="AM194" s="260">
        <f t="shared" si="1687"/>
        <v>0</v>
      </c>
      <c r="AN194" s="260">
        <f t="shared" si="1688"/>
        <v>0</v>
      </c>
      <c r="AO194" s="396">
        <f t="shared" si="1982"/>
        <v>0</v>
      </c>
      <c r="AP194" s="260">
        <v>1</v>
      </c>
      <c r="AQ194" s="260">
        <v>247126.78571428568</v>
      </c>
      <c r="AR194" s="260">
        <v>276782</v>
      </c>
      <c r="AS194" s="260">
        <v>0</v>
      </c>
      <c r="AT194" s="260">
        <f t="shared" si="1516"/>
        <v>0</v>
      </c>
      <c r="AU194" s="260">
        <f t="shared" si="1417"/>
        <v>0</v>
      </c>
      <c r="AV194" s="404"/>
      <c r="AW194" s="404"/>
      <c r="AX194" s="404"/>
      <c r="AY194" s="404">
        <v>0</v>
      </c>
      <c r="AZ194" s="404">
        <v>0</v>
      </c>
      <c r="BA194" s="404">
        <f t="shared" si="1433"/>
        <v>0</v>
      </c>
      <c r="BB194" s="404"/>
      <c r="BC194" s="404"/>
      <c r="BD194" s="404"/>
      <c r="BE194" s="404">
        <v>0</v>
      </c>
      <c r="BF194" s="404">
        <v>0</v>
      </c>
      <c r="BG194" s="404">
        <f t="shared" si="1418"/>
        <v>0</v>
      </c>
      <c r="BH194" s="404"/>
      <c r="BI194" s="404"/>
      <c r="BJ194" s="404"/>
      <c r="BK194" s="404">
        <v>0</v>
      </c>
      <c r="BL194" s="404">
        <v>0</v>
      </c>
      <c r="BM194" s="404">
        <f t="shared" si="1366"/>
        <v>0</v>
      </c>
      <c r="BN194" s="404"/>
      <c r="BO194" s="404"/>
      <c r="BP194" s="404"/>
      <c r="BQ194" s="404">
        <v>0</v>
      </c>
      <c r="BR194" s="404">
        <v>0</v>
      </c>
      <c r="BS194" s="404">
        <f t="shared" si="1367"/>
        <v>0</v>
      </c>
      <c r="BT194" s="260">
        <v>247126.78571428568</v>
      </c>
      <c r="BU194" s="260">
        <f>BT194*1.12</f>
        <v>276782</v>
      </c>
      <c r="BV194" s="256">
        <v>0</v>
      </c>
      <c r="BW194" s="1435">
        <f t="shared" ref="BW194" si="2082">BV194*1.12</f>
        <v>0</v>
      </c>
      <c r="BX194" s="190" t="s">
        <v>48</v>
      </c>
      <c r="BY194" s="64" t="s">
        <v>2654</v>
      </c>
      <c r="BZ194" s="325" t="s">
        <v>1104</v>
      </c>
      <c r="CA194" s="529">
        <f t="shared" si="1434"/>
        <v>0</v>
      </c>
      <c r="CB194" s="154"/>
      <c r="CC194" s="82"/>
      <c r="CD194" s="191"/>
      <c r="CE194" s="26">
        <f t="shared" si="1419"/>
        <v>0</v>
      </c>
      <c r="CF194" s="27">
        <f t="shared" si="1420"/>
        <v>0</v>
      </c>
      <c r="CG194" s="738">
        <f t="shared" si="1421"/>
        <v>0</v>
      </c>
      <c r="CH194" s="164" t="s">
        <v>963</v>
      </c>
      <c r="CI194" s="165"/>
      <c r="CJ194" s="192"/>
      <c r="CK194" s="175"/>
      <c r="CL194" s="175"/>
      <c r="CM194" s="175"/>
      <c r="CN194" s="175"/>
      <c r="CO194" s="175"/>
      <c r="CP194" s="175"/>
      <c r="CQ194" s="175"/>
      <c r="CR194" s="463"/>
      <c r="CS194" s="463"/>
      <c r="CT194" s="463"/>
      <c r="CU194" s="463"/>
      <c r="CV194" s="463"/>
      <c r="CW194" s="463"/>
      <c r="CX194" s="463"/>
      <c r="CY194" s="463"/>
      <c r="CZ194" s="463"/>
      <c r="DA194" s="463"/>
      <c r="DB194" s="463"/>
      <c r="DC194" s="463"/>
      <c r="DD194" s="464"/>
      <c r="DE194" s="464"/>
      <c r="DF194" s="464"/>
      <c r="DG194" s="464"/>
      <c r="DH194" s="464"/>
      <c r="DI194" s="464"/>
      <c r="DJ194" s="464"/>
      <c r="DK194" s="463"/>
      <c r="DL194" s="655"/>
      <c r="DM194" s="782"/>
      <c r="DN194" s="655"/>
      <c r="DO194" s="821"/>
      <c r="DP194" s="655"/>
      <c r="DQ194" s="1050"/>
      <c r="DR194" s="655"/>
      <c r="DS194" s="782"/>
      <c r="DT194" s="655"/>
      <c r="DU194" s="782"/>
      <c r="DV194" s="465"/>
      <c r="DW194" s="745"/>
      <c r="DX194" s="655"/>
      <c r="DY194" s="954"/>
      <c r="DZ194" s="655"/>
      <c r="EA194" s="782">
        <f t="shared" si="1793"/>
        <v>0</v>
      </c>
      <c r="EB194" s="465">
        <f t="shared" si="1327"/>
        <v>0</v>
      </c>
      <c r="EC194" s="745"/>
      <c r="ED194" s="463"/>
      <c r="EE194" s="944"/>
      <c r="EF194" s="655"/>
      <c r="EG194" s="461">
        <f t="shared" si="1937"/>
        <v>0</v>
      </c>
      <c r="EH194" s="257">
        <f t="shared" si="1938"/>
        <v>0</v>
      </c>
      <c r="EI194" s="460">
        <f t="shared" si="1939"/>
        <v>0</v>
      </c>
      <c r="EJ194" s="538">
        <f t="shared" si="1940"/>
        <v>0</v>
      </c>
      <c r="EK194" s="677">
        <f t="shared" si="1941"/>
        <v>0</v>
      </c>
      <c r="EL194" s="257">
        <f t="shared" si="1942"/>
        <v>0</v>
      </c>
      <c r="EM194" s="649">
        <f t="shared" si="1943"/>
        <v>0</v>
      </c>
      <c r="EN194" s="538">
        <f t="shared" si="1944"/>
        <v>0</v>
      </c>
      <c r="EO194" s="677">
        <f t="shared" si="1945"/>
        <v>0</v>
      </c>
      <c r="EP194" s="257">
        <f t="shared" si="1946"/>
        <v>0</v>
      </c>
      <c r="EQ194" s="649">
        <f t="shared" si="1947"/>
        <v>0</v>
      </c>
      <c r="ER194" s="538">
        <f t="shared" si="1948"/>
        <v>0</v>
      </c>
      <c r="ES194" s="677">
        <f t="shared" si="1949"/>
        <v>0</v>
      </c>
      <c r="ET194" s="538">
        <f t="shared" si="1950"/>
        <v>0</v>
      </c>
      <c r="EU194" s="462">
        <f t="shared" si="1951"/>
        <v>0</v>
      </c>
      <c r="EV194" s="263">
        <f t="shared" si="1952"/>
        <v>0</v>
      </c>
      <c r="EW194" s="462">
        <f t="shared" si="1953"/>
        <v>0</v>
      </c>
      <c r="EX194" s="263">
        <f t="shared" si="1954"/>
        <v>0</v>
      </c>
      <c r="EY194" s="472">
        <f t="shared" si="1955"/>
        <v>0</v>
      </c>
      <c r="EZ194" s="263">
        <f t="shared" si="1956"/>
        <v>0</v>
      </c>
      <c r="FA194" s="313"/>
    </row>
    <row r="195" spans="1:158" s="183" customFormat="1" ht="18" hidden="1" customHeight="1" outlineLevel="1" x14ac:dyDescent="0.2">
      <c r="A195" s="188" t="s">
        <v>2646</v>
      </c>
      <c r="B195" s="76" t="s">
        <v>21</v>
      </c>
      <c r="C195" s="77" t="s">
        <v>119</v>
      </c>
      <c r="D195" s="77" t="s">
        <v>87</v>
      </c>
      <c r="E195" s="76" t="s">
        <v>701</v>
      </c>
      <c r="F195" s="76" t="s">
        <v>716</v>
      </c>
      <c r="G195" s="76" t="s">
        <v>41</v>
      </c>
      <c r="H195" s="189">
        <v>0.3</v>
      </c>
      <c r="I195" s="76" t="s">
        <v>969</v>
      </c>
      <c r="J195" s="80" t="s">
        <v>496</v>
      </c>
      <c r="K195" s="81" t="s">
        <v>152</v>
      </c>
      <c r="L195" s="76" t="s">
        <v>46</v>
      </c>
      <c r="M195" s="10" t="s">
        <v>79</v>
      </c>
      <c r="N195" s="82"/>
      <c r="O195" s="82"/>
      <c r="P195" s="82"/>
      <c r="Q195" s="245"/>
      <c r="R195" s="260">
        <v>2</v>
      </c>
      <c r="S195" s="260">
        <v>247126.78571428568</v>
      </c>
      <c r="T195" s="260">
        <f>S195*1.12</f>
        <v>276782</v>
      </c>
      <c r="U195" s="260">
        <f t="shared" ref="U195" si="2083">R195*S195</f>
        <v>494253.57142857136</v>
      </c>
      <c r="V195" s="261">
        <f t="shared" ref="V195" si="2084">R195*T195</f>
        <v>553564</v>
      </c>
      <c r="W195" s="261">
        <f t="shared" ref="W195" si="2085">V195*H195</f>
        <v>166069.19999999998</v>
      </c>
      <c r="X195" s="399"/>
      <c r="Y195" s="399">
        <v>247126.78571428568</v>
      </c>
      <c r="Z195" s="399">
        <f>Y195*1.12</f>
        <v>276782</v>
      </c>
      <c r="AA195" s="399">
        <f t="shared" ref="AA195" si="2086">X195*Y195</f>
        <v>0</v>
      </c>
      <c r="AB195" s="399">
        <f t="shared" ref="AB195" si="2087">X195*Z195</f>
        <v>0</v>
      </c>
      <c r="AC195" s="399">
        <f t="shared" ref="AC195" si="2088">AB195*H195</f>
        <v>0</v>
      </c>
      <c r="AD195" s="260">
        <v>2</v>
      </c>
      <c r="AE195" s="260">
        <v>247126.78571428568</v>
      </c>
      <c r="AF195" s="260">
        <v>276782</v>
      </c>
      <c r="AG195" s="260">
        <f>AD195*AE195</f>
        <v>494253.57142857136</v>
      </c>
      <c r="AH195" s="260">
        <f>AD195*AF195</f>
        <v>553564</v>
      </c>
      <c r="AI195" s="260">
        <f t="shared" ref="AI195" si="2089">AH195*H195</f>
        <v>166069.19999999998</v>
      </c>
      <c r="AJ195" s="260"/>
      <c r="AK195" s="260">
        <v>247126.78571428568</v>
      </c>
      <c r="AL195" s="260">
        <v>276782</v>
      </c>
      <c r="AM195" s="260">
        <f t="shared" ref="AM195" si="2090">AJ195*AK195</f>
        <v>0</v>
      </c>
      <c r="AN195" s="260">
        <f t="shared" ref="AN195" si="2091">AJ195*AL195</f>
        <v>0</v>
      </c>
      <c r="AO195" s="396">
        <f t="shared" ref="AO195" si="2092">AN195*H195</f>
        <v>0</v>
      </c>
      <c r="AP195" s="260">
        <v>0</v>
      </c>
      <c r="AQ195" s="260">
        <v>247126.78571428568</v>
      </c>
      <c r="AR195" s="260">
        <v>276782</v>
      </c>
      <c r="AS195" s="260">
        <f t="shared" ref="AS195" si="2093">AP195*AQ195</f>
        <v>0</v>
      </c>
      <c r="AT195" s="260">
        <f t="shared" ref="AT195" si="2094">AS195*1.12</f>
        <v>0</v>
      </c>
      <c r="AU195" s="260">
        <f t="shared" ref="AU195" si="2095">AT195*H195</f>
        <v>0</v>
      </c>
      <c r="AV195" s="404"/>
      <c r="AW195" s="404"/>
      <c r="AX195" s="404"/>
      <c r="AY195" s="404">
        <v>0</v>
      </c>
      <c r="AZ195" s="404">
        <v>0</v>
      </c>
      <c r="BA195" s="404">
        <f t="shared" ref="BA195" si="2096">AZ195*H195</f>
        <v>0</v>
      </c>
      <c r="BB195" s="404"/>
      <c r="BC195" s="404"/>
      <c r="BD195" s="404"/>
      <c r="BE195" s="404">
        <v>0</v>
      </c>
      <c r="BF195" s="404">
        <v>0</v>
      </c>
      <c r="BG195" s="404">
        <f t="shared" ref="BG195" si="2097">BF195*H195</f>
        <v>0</v>
      </c>
      <c r="BH195" s="404"/>
      <c r="BI195" s="404"/>
      <c r="BJ195" s="404"/>
      <c r="BK195" s="404">
        <v>0</v>
      </c>
      <c r="BL195" s="404">
        <v>0</v>
      </c>
      <c r="BM195" s="404">
        <f t="shared" ref="BM195" si="2098">BL195*N195</f>
        <v>0</v>
      </c>
      <c r="BN195" s="404"/>
      <c r="BO195" s="404"/>
      <c r="BP195" s="404"/>
      <c r="BQ195" s="404">
        <v>0</v>
      </c>
      <c r="BR195" s="404">
        <v>0</v>
      </c>
      <c r="BS195" s="404">
        <f t="shared" ref="BS195" si="2099">BR195*T195</f>
        <v>0</v>
      </c>
      <c r="BT195" s="260">
        <v>247126.78571428568</v>
      </c>
      <c r="BU195" s="260">
        <f>BT195*1.12</f>
        <v>276782</v>
      </c>
      <c r="BV195" s="256">
        <f>SUM(N195+O195+P195+Q195+R195+X195+AD195+AJ195+AP195+AV195+BB195+BH195)*BT195</f>
        <v>988507.14285714272</v>
      </c>
      <c r="BW195" s="260">
        <f t="shared" ref="BW195" si="2100">BV195*1.12</f>
        <v>1107128</v>
      </c>
      <c r="BX195" s="190" t="s">
        <v>48</v>
      </c>
      <c r="BY195" s="64" t="s">
        <v>2653</v>
      </c>
      <c r="BZ195" s="325"/>
      <c r="CA195" s="529">
        <f t="shared" ref="CA195" si="2101">BW195*H195</f>
        <v>332138.39999999997</v>
      </c>
      <c r="CB195" s="154"/>
      <c r="CC195" s="82"/>
      <c r="CD195" s="191"/>
      <c r="CE195" s="26">
        <f t="shared" ref="CE195" si="2102">BV195-CB195</f>
        <v>988507.14285714272</v>
      </c>
      <c r="CF195" s="27">
        <f t="shared" ref="CF195" si="2103">BW195-CC195</f>
        <v>1107128</v>
      </c>
      <c r="CG195" s="738">
        <f t="shared" ref="CG195" si="2104">CA195-CC195</f>
        <v>332138.39999999997</v>
      </c>
      <c r="CH195" s="164" t="s">
        <v>2650</v>
      </c>
      <c r="CI195" s="165"/>
      <c r="CJ195" s="192"/>
      <c r="CK195" s="175"/>
      <c r="CL195" s="175"/>
      <c r="CM195" s="175"/>
      <c r="CN195" s="175"/>
      <c r="CO195" s="175"/>
      <c r="CP195" s="175"/>
      <c r="CQ195" s="175"/>
      <c r="CR195" s="463"/>
      <c r="CS195" s="463"/>
      <c r="CT195" s="463"/>
      <c r="CU195" s="463"/>
      <c r="CV195" s="463"/>
      <c r="CW195" s="463"/>
      <c r="CX195" s="463"/>
      <c r="CY195" s="463"/>
      <c r="CZ195" s="463"/>
      <c r="DA195" s="463"/>
      <c r="DB195" s="463"/>
      <c r="DC195" s="463"/>
      <c r="DD195" s="464"/>
      <c r="DE195" s="464"/>
      <c r="DF195" s="464"/>
      <c r="DG195" s="464"/>
      <c r="DH195" s="464"/>
      <c r="DI195" s="464"/>
      <c r="DJ195" s="464"/>
      <c r="DK195" s="463"/>
      <c r="DL195" s="655"/>
      <c r="DM195" s="782"/>
      <c r="DN195" s="655"/>
      <c r="DO195" s="821"/>
      <c r="DP195" s="655"/>
      <c r="DQ195" s="1050"/>
      <c r="DR195" s="655"/>
      <c r="DS195" s="782"/>
      <c r="DT195" s="655"/>
      <c r="DU195" s="782"/>
      <c r="DV195" s="465"/>
      <c r="DW195" s="745"/>
      <c r="DX195" s="655"/>
      <c r="DY195" s="954"/>
      <c r="DZ195" s="655"/>
      <c r="EA195" s="782">
        <f t="shared" ref="EA195" si="2105">DI195</f>
        <v>0</v>
      </c>
      <c r="EB195" s="465">
        <f t="shared" ref="EB195" si="2106">EA195/1.12</f>
        <v>0</v>
      </c>
      <c r="EC195" s="745"/>
      <c r="ED195" s="463"/>
      <c r="EE195" s="944"/>
      <c r="EF195" s="655"/>
      <c r="EG195" s="461">
        <f t="shared" ref="EG195" si="2107">U195-DN195</f>
        <v>494253.57142857136</v>
      </c>
      <c r="EH195" s="257">
        <f t="shared" ref="EH195" si="2108">V195-DM195</f>
        <v>553564</v>
      </c>
      <c r="EI195" s="460">
        <f t="shared" ref="EI195" si="2109">AA195-DP195</f>
        <v>0</v>
      </c>
      <c r="EJ195" s="538">
        <f t="shared" ref="EJ195" si="2110">AB195-DO195</f>
        <v>0</v>
      </c>
      <c r="EK195" s="677">
        <f t="shared" ref="EK195" si="2111">AG195-DR195</f>
        <v>494253.57142857136</v>
      </c>
      <c r="EL195" s="257">
        <f t="shared" ref="EL195" si="2112">AH195-DQ195</f>
        <v>553564</v>
      </c>
      <c r="EM195" s="649">
        <f t="shared" ref="EM195" si="2113">AM195-DT195</f>
        <v>0</v>
      </c>
      <c r="EN195" s="538">
        <f t="shared" ref="EN195" si="2114">AN195-DS195</f>
        <v>0</v>
      </c>
      <c r="EO195" s="677">
        <f t="shared" ref="EO195" si="2115">AS195-DV195</f>
        <v>0</v>
      </c>
      <c r="EP195" s="257">
        <f t="shared" ref="EP195" si="2116">AT195-DU195</f>
        <v>0</v>
      </c>
      <c r="EQ195" s="649">
        <f t="shared" ref="EQ195" si="2117">AY195-DX195</f>
        <v>0</v>
      </c>
      <c r="ER195" s="538">
        <f t="shared" ref="ER195" si="2118">AZ195-DW195</f>
        <v>0</v>
      </c>
      <c r="ES195" s="677">
        <f t="shared" ref="ES195" si="2119">BE195-DZ195</f>
        <v>0</v>
      </c>
      <c r="ET195" s="538">
        <f t="shared" ref="ET195" si="2120">BF195-DY195</f>
        <v>0</v>
      </c>
      <c r="EU195" s="462">
        <f t="shared" ref="EU195" si="2121">BK195-EB195</f>
        <v>0</v>
      </c>
      <c r="EV195" s="263">
        <f t="shared" ref="EV195" si="2122">BL195-EA195</f>
        <v>0</v>
      </c>
      <c r="EW195" s="462">
        <f t="shared" ref="EW195" si="2123">BM195-ED195</f>
        <v>0</v>
      </c>
      <c r="EX195" s="263">
        <f t="shared" ref="EX195" si="2124">BN195-EC195</f>
        <v>0</v>
      </c>
      <c r="EY195" s="472">
        <f t="shared" ref="EY195" si="2125">BV195-EF195</f>
        <v>988507.14285714272</v>
      </c>
      <c r="EZ195" s="263">
        <f t="shared" ref="EZ195" si="2126">BW195-EE195</f>
        <v>1107128</v>
      </c>
      <c r="FA195" s="313">
        <v>43027</v>
      </c>
    </row>
    <row r="196" spans="1:158" s="183" customFormat="1" ht="18" hidden="1" customHeight="1" outlineLevel="1" x14ac:dyDescent="0.2">
      <c r="A196" s="188" t="s">
        <v>264</v>
      </c>
      <c r="B196" s="76" t="s">
        <v>21</v>
      </c>
      <c r="C196" s="77" t="s">
        <v>105</v>
      </c>
      <c r="D196" s="77" t="s">
        <v>87</v>
      </c>
      <c r="E196" s="76" t="s">
        <v>133</v>
      </c>
      <c r="F196" s="76" t="s">
        <v>134</v>
      </c>
      <c r="G196" s="76" t="s">
        <v>41</v>
      </c>
      <c r="H196" s="189">
        <v>0.3</v>
      </c>
      <c r="I196" s="76" t="s">
        <v>969</v>
      </c>
      <c r="J196" s="80" t="s">
        <v>45</v>
      </c>
      <c r="K196" s="81" t="s">
        <v>152</v>
      </c>
      <c r="L196" s="76" t="s">
        <v>46</v>
      </c>
      <c r="M196" s="10" t="s">
        <v>79</v>
      </c>
      <c r="N196" s="82"/>
      <c r="O196" s="82"/>
      <c r="P196" s="82"/>
      <c r="Q196" s="245"/>
      <c r="R196" s="260">
        <v>4</v>
      </c>
      <c r="S196" s="260">
        <v>238429.46428571426</v>
      </c>
      <c r="T196" s="260">
        <v>267041</v>
      </c>
      <c r="U196" s="260">
        <v>0</v>
      </c>
      <c r="V196" s="261">
        <v>0</v>
      </c>
      <c r="W196" s="261">
        <f t="shared" si="1912"/>
        <v>0</v>
      </c>
      <c r="X196" s="399"/>
      <c r="Y196" s="399">
        <v>238429.46428571426</v>
      </c>
      <c r="Z196" s="399">
        <v>267041</v>
      </c>
      <c r="AA196" s="399">
        <v>0</v>
      </c>
      <c r="AB196" s="399">
        <v>0</v>
      </c>
      <c r="AC196" s="399">
        <f t="shared" si="1431"/>
        <v>0</v>
      </c>
      <c r="AD196" s="260">
        <v>2</v>
      </c>
      <c r="AE196" s="260">
        <v>238429.46428571426</v>
      </c>
      <c r="AF196" s="260">
        <v>267041</v>
      </c>
      <c r="AG196" s="260">
        <v>0</v>
      </c>
      <c r="AH196" s="260">
        <v>0</v>
      </c>
      <c r="AI196" s="260">
        <f t="shared" si="1432"/>
        <v>0</v>
      </c>
      <c r="AJ196" s="260"/>
      <c r="AK196" s="260">
        <v>238429.46428571426</v>
      </c>
      <c r="AL196" s="260">
        <v>267041</v>
      </c>
      <c r="AM196" s="260">
        <f t="shared" si="1687"/>
        <v>0</v>
      </c>
      <c r="AN196" s="260">
        <f t="shared" si="1688"/>
        <v>0</v>
      </c>
      <c r="AO196" s="396">
        <f t="shared" si="1982"/>
        <v>0</v>
      </c>
      <c r="AP196" s="260">
        <v>4</v>
      </c>
      <c r="AQ196" s="260">
        <v>238429.46428571426</v>
      </c>
      <c r="AR196" s="260">
        <v>267041</v>
      </c>
      <c r="AS196" s="260">
        <v>0</v>
      </c>
      <c r="AT196" s="260">
        <f t="shared" si="1516"/>
        <v>0</v>
      </c>
      <c r="AU196" s="260">
        <f t="shared" si="1417"/>
        <v>0</v>
      </c>
      <c r="AV196" s="404"/>
      <c r="AW196" s="404"/>
      <c r="AX196" s="404"/>
      <c r="AY196" s="404">
        <v>0</v>
      </c>
      <c r="AZ196" s="404">
        <v>0</v>
      </c>
      <c r="BA196" s="404">
        <f t="shared" si="1433"/>
        <v>0</v>
      </c>
      <c r="BB196" s="404"/>
      <c r="BC196" s="404"/>
      <c r="BD196" s="404"/>
      <c r="BE196" s="404">
        <v>0</v>
      </c>
      <c r="BF196" s="404">
        <v>0</v>
      </c>
      <c r="BG196" s="404">
        <f t="shared" si="1418"/>
        <v>0</v>
      </c>
      <c r="BH196" s="404"/>
      <c r="BI196" s="404"/>
      <c r="BJ196" s="404"/>
      <c r="BK196" s="404">
        <v>0</v>
      </c>
      <c r="BL196" s="404">
        <v>0</v>
      </c>
      <c r="BM196" s="404">
        <f t="shared" si="1366"/>
        <v>0</v>
      </c>
      <c r="BN196" s="404"/>
      <c r="BO196" s="404"/>
      <c r="BP196" s="404"/>
      <c r="BQ196" s="404">
        <v>0</v>
      </c>
      <c r="BR196" s="404">
        <v>0</v>
      </c>
      <c r="BS196" s="404">
        <f t="shared" si="1367"/>
        <v>0</v>
      </c>
      <c r="BT196" s="260">
        <v>238429.46428571426</v>
      </c>
      <c r="BU196" s="260">
        <v>267041</v>
      </c>
      <c r="BV196" s="260">
        <v>0</v>
      </c>
      <c r="BW196" s="1435">
        <v>0</v>
      </c>
      <c r="BX196" s="190" t="s">
        <v>48</v>
      </c>
      <c r="BY196" s="64">
        <v>2013</v>
      </c>
      <c r="BZ196" s="325" t="s">
        <v>1103</v>
      </c>
      <c r="CA196" s="529">
        <f t="shared" si="1434"/>
        <v>0</v>
      </c>
      <c r="CB196" s="154">
        <v>2384294.6428571427</v>
      </c>
      <c r="CC196" s="82">
        <v>2670410</v>
      </c>
      <c r="CD196" s="191"/>
      <c r="CE196" s="26">
        <f t="shared" si="1419"/>
        <v>-2384294.6428571427</v>
      </c>
      <c r="CF196" s="27">
        <f t="shared" si="1420"/>
        <v>-2670410</v>
      </c>
      <c r="CG196" s="738">
        <f t="shared" si="1421"/>
        <v>-2670410</v>
      </c>
      <c r="CH196" s="164"/>
      <c r="CI196" s="165"/>
      <c r="CJ196" s="192" t="s">
        <v>25</v>
      </c>
      <c r="CK196" s="175" t="s">
        <v>312</v>
      </c>
      <c r="CL196" s="175" t="s">
        <v>2282</v>
      </c>
      <c r="CM196" s="178" t="s">
        <v>2287</v>
      </c>
      <c r="CN196" s="175" t="s">
        <v>474</v>
      </c>
      <c r="CO196" s="175" t="s">
        <v>87</v>
      </c>
      <c r="CP196" s="175" t="s">
        <v>133</v>
      </c>
      <c r="CQ196" s="175" t="s">
        <v>79</v>
      </c>
      <c r="CR196" s="463">
        <v>2</v>
      </c>
      <c r="CS196" s="463"/>
      <c r="CT196" s="463">
        <v>2</v>
      </c>
      <c r="CU196" s="463"/>
      <c r="CV196" s="463">
        <v>0</v>
      </c>
      <c r="CW196" s="463"/>
      <c r="CX196" s="463"/>
      <c r="CY196" s="463"/>
      <c r="CZ196" s="463">
        <f t="shared" si="1562"/>
        <v>4</v>
      </c>
      <c r="DA196" s="463">
        <v>267040.48</v>
      </c>
      <c r="DB196" s="463">
        <f t="shared" si="2028"/>
        <v>534080.96</v>
      </c>
      <c r="DC196" s="463"/>
      <c r="DD196" s="464">
        <f t="shared" si="1510"/>
        <v>534080.96</v>
      </c>
      <c r="DE196" s="464"/>
      <c r="DF196" s="464">
        <f>CV196*DA196</f>
        <v>0</v>
      </c>
      <c r="DG196" s="464"/>
      <c r="DH196" s="464"/>
      <c r="DI196" s="464"/>
      <c r="DJ196" s="464"/>
      <c r="DK196" s="463">
        <f>CZ196*DA196</f>
        <v>1068161.92</v>
      </c>
      <c r="DL196" s="655"/>
      <c r="DM196" s="782">
        <f>DB196</f>
        <v>534080.96</v>
      </c>
      <c r="DN196" s="655">
        <f t="shared" si="2029"/>
        <v>476857.99999999994</v>
      </c>
      <c r="DO196" s="820">
        <f>DC196</f>
        <v>0</v>
      </c>
      <c r="DP196" s="655">
        <f t="shared" ref="DP196" si="2127">DO196/1.12</f>
        <v>0</v>
      </c>
      <c r="DQ196" s="1050">
        <f t="shared" si="1513"/>
        <v>534080.96</v>
      </c>
      <c r="DR196" s="655">
        <f t="shared" si="1514"/>
        <v>476857.99999999994</v>
      </c>
      <c r="DS196" s="782">
        <f>DE196</f>
        <v>0</v>
      </c>
      <c r="DT196" s="655">
        <f>DE196/1.12</f>
        <v>0</v>
      </c>
      <c r="DU196" s="782">
        <f>DF196</f>
        <v>0</v>
      </c>
      <c r="DV196" s="465">
        <f>DU196/1.12</f>
        <v>0</v>
      </c>
      <c r="DW196" s="745"/>
      <c r="DX196" s="655"/>
      <c r="DY196" s="954"/>
      <c r="DZ196" s="655"/>
      <c r="EA196" s="782">
        <f t="shared" si="1793"/>
        <v>0</v>
      </c>
      <c r="EB196" s="465">
        <f t="shared" si="1327"/>
        <v>0</v>
      </c>
      <c r="EC196" s="745"/>
      <c r="ED196" s="463"/>
      <c r="EE196" s="944">
        <f>DK196</f>
        <v>1068161.92</v>
      </c>
      <c r="EF196" s="655">
        <f t="shared" si="2031"/>
        <v>953715.99999999988</v>
      </c>
      <c r="EG196" s="461">
        <f t="shared" si="1937"/>
        <v>-476857.99999999994</v>
      </c>
      <c r="EH196" s="257">
        <f t="shared" si="1938"/>
        <v>-534080.96</v>
      </c>
      <c r="EI196" s="460">
        <f t="shared" si="1939"/>
        <v>0</v>
      </c>
      <c r="EJ196" s="538">
        <f t="shared" si="1940"/>
        <v>0</v>
      </c>
      <c r="EK196" s="677">
        <f t="shared" si="1941"/>
        <v>-476857.99999999994</v>
      </c>
      <c r="EL196" s="257">
        <f t="shared" si="1942"/>
        <v>-534080.96</v>
      </c>
      <c r="EM196" s="649">
        <f t="shared" si="1943"/>
        <v>0</v>
      </c>
      <c r="EN196" s="538">
        <f t="shared" si="1944"/>
        <v>0</v>
      </c>
      <c r="EO196" s="677">
        <f t="shared" si="1945"/>
        <v>0</v>
      </c>
      <c r="EP196" s="257">
        <f t="shared" si="1946"/>
        <v>0</v>
      </c>
      <c r="EQ196" s="649">
        <f t="shared" si="1947"/>
        <v>0</v>
      </c>
      <c r="ER196" s="538">
        <f t="shared" si="1948"/>
        <v>0</v>
      </c>
      <c r="ES196" s="677">
        <f t="shared" si="1949"/>
        <v>0</v>
      </c>
      <c r="ET196" s="538">
        <f t="shared" si="1950"/>
        <v>0</v>
      </c>
      <c r="EU196" s="462">
        <f t="shared" si="1951"/>
        <v>0</v>
      </c>
      <c r="EV196" s="263">
        <f t="shared" si="1952"/>
        <v>0</v>
      </c>
      <c r="EW196" s="462">
        <f t="shared" si="1953"/>
        <v>0</v>
      </c>
      <c r="EX196" s="263">
        <f t="shared" si="1954"/>
        <v>0</v>
      </c>
      <c r="EY196" s="472">
        <f t="shared" si="1955"/>
        <v>-953715.99999999988</v>
      </c>
      <c r="EZ196" s="263">
        <f t="shared" si="1956"/>
        <v>-1068161.92</v>
      </c>
      <c r="FA196" s="313"/>
    </row>
    <row r="197" spans="1:158" s="183" customFormat="1" ht="18" hidden="1" customHeight="1" outlineLevel="1" x14ac:dyDescent="0.2">
      <c r="A197" s="188" t="s">
        <v>717</v>
      </c>
      <c r="B197" s="76" t="s">
        <v>21</v>
      </c>
      <c r="C197" s="77" t="s">
        <v>105</v>
      </c>
      <c r="D197" s="77" t="s">
        <v>87</v>
      </c>
      <c r="E197" s="76" t="s">
        <v>686</v>
      </c>
      <c r="F197" s="76" t="s">
        <v>718</v>
      </c>
      <c r="G197" s="76" t="s">
        <v>41</v>
      </c>
      <c r="H197" s="189">
        <v>0.3</v>
      </c>
      <c r="I197" s="76" t="s">
        <v>969</v>
      </c>
      <c r="J197" s="80" t="s">
        <v>496</v>
      </c>
      <c r="K197" s="81" t="s">
        <v>152</v>
      </c>
      <c r="L197" s="76" t="s">
        <v>46</v>
      </c>
      <c r="M197" s="10" t="s">
        <v>79</v>
      </c>
      <c r="N197" s="82"/>
      <c r="O197" s="82"/>
      <c r="P197" s="82"/>
      <c r="Q197" s="245"/>
      <c r="R197" s="260">
        <v>4</v>
      </c>
      <c r="S197" s="260">
        <v>238429.46428571426</v>
      </c>
      <c r="T197" s="260">
        <v>267041</v>
      </c>
      <c r="U197" s="260">
        <v>0</v>
      </c>
      <c r="V197" s="261">
        <v>0</v>
      </c>
      <c r="W197" s="261">
        <f t="shared" si="1912"/>
        <v>0</v>
      </c>
      <c r="X197" s="399"/>
      <c r="Y197" s="399">
        <v>238429.46428571426</v>
      </c>
      <c r="Z197" s="399">
        <v>267041</v>
      </c>
      <c r="AA197" s="399">
        <v>0</v>
      </c>
      <c r="AB197" s="399">
        <v>0</v>
      </c>
      <c r="AC197" s="399">
        <f t="shared" si="1431"/>
        <v>0</v>
      </c>
      <c r="AD197" s="260">
        <v>2</v>
      </c>
      <c r="AE197" s="260">
        <v>238429.46428571426</v>
      </c>
      <c r="AF197" s="260">
        <v>267041</v>
      </c>
      <c r="AG197" s="260">
        <v>0</v>
      </c>
      <c r="AH197" s="260">
        <v>0</v>
      </c>
      <c r="AI197" s="260">
        <f t="shared" si="1432"/>
        <v>0</v>
      </c>
      <c r="AJ197" s="260"/>
      <c r="AK197" s="260">
        <v>238429.46428571426</v>
      </c>
      <c r="AL197" s="260">
        <v>267041</v>
      </c>
      <c r="AM197" s="260">
        <f t="shared" si="1687"/>
        <v>0</v>
      </c>
      <c r="AN197" s="260">
        <f t="shared" si="1688"/>
        <v>0</v>
      </c>
      <c r="AO197" s="396">
        <f t="shared" si="1982"/>
        <v>0</v>
      </c>
      <c r="AP197" s="260">
        <v>4</v>
      </c>
      <c r="AQ197" s="260">
        <v>238429.46428571426</v>
      </c>
      <c r="AR197" s="260">
        <v>267041</v>
      </c>
      <c r="AS197" s="260">
        <v>0</v>
      </c>
      <c r="AT197" s="260">
        <f t="shared" si="1516"/>
        <v>0</v>
      </c>
      <c r="AU197" s="260">
        <f t="shared" si="1417"/>
        <v>0</v>
      </c>
      <c r="AV197" s="404"/>
      <c r="AW197" s="404"/>
      <c r="AX197" s="404"/>
      <c r="AY197" s="404">
        <v>0</v>
      </c>
      <c r="AZ197" s="404">
        <v>0</v>
      </c>
      <c r="BA197" s="404">
        <f t="shared" si="1433"/>
        <v>0</v>
      </c>
      <c r="BB197" s="404"/>
      <c r="BC197" s="404"/>
      <c r="BD197" s="404"/>
      <c r="BE197" s="404">
        <v>0</v>
      </c>
      <c r="BF197" s="404">
        <v>0</v>
      </c>
      <c r="BG197" s="404">
        <f t="shared" si="1418"/>
        <v>0</v>
      </c>
      <c r="BH197" s="404"/>
      <c r="BI197" s="404"/>
      <c r="BJ197" s="404"/>
      <c r="BK197" s="404">
        <v>0</v>
      </c>
      <c r="BL197" s="404">
        <v>0</v>
      </c>
      <c r="BM197" s="404">
        <f t="shared" si="1366"/>
        <v>0</v>
      </c>
      <c r="BN197" s="404"/>
      <c r="BO197" s="404"/>
      <c r="BP197" s="404"/>
      <c r="BQ197" s="404">
        <v>0</v>
      </c>
      <c r="BR197" s="404">
        <v>0</v>
      </c>
      <c r="BS197" s="404">
        <f t="shared" si="1367"/>
        <v>0</v>
      </c>
      <c r="BT197" s="260">
        <v>238429.46428571426</v>
      </c>
      <c r="BU197" s="260">
        <v>267041</v>
      </c>
      <c r="BV197" s="260">
        <v>0</v>
      </c>
      <c r="BW197" s="1435">
        <v>0</v>
      </c>
      <c r="BX197" s="190" t="s">
        <v>48</v>
      </c>
      <c r="BY197" s="64">
        <v>2013</v>
      </c>
      <c r="BZ197" s="325" t="s">
        <v>1104</v>
      </c>
      <c r="CA197" s="529">
        <f t="shared" si="1434"/>
        <v>0</v>
      </c>
      <c r="CB197" s="154"/>
      <c r="CC197" s="82"/>
      <c r="CD197" s="191"/>
      <c r="CE197" s="26">
        <f t="shared" si="1419"/>
        <v>0</v>
      </c>
      <c r="CF197" s="27">
        <f t="shared" si="1420"/>
        <v>0</v>
      </c>
      <c r="CG197" s="738">
        <f t="shared" si="1421"/>
        <v>0</v>
      </c>
      <c r="CH197" s="164" t="s">
        <v>805</v>
      </c>
      <c r="CI197" s="165"/>
      <c r="CJ197" s="192"/>
      <c r="CK197" s="175"/>
      <c r="CL197" s="175"/>
      <c r="CM197" s="175"/>
      <c r="CN197" s="175"/>
      <c r="CO197" s="175"/>
      <c r="CP197" s="175"/>
      <c r="CQ197" s="175"/>
      <c r="CR197" s="463"/>
      <c r="CS197" s="463"/>
      <c r="CT197" s="463"/>
      <c r="CU197" s="463"/>
      <c r="CV197" s="463"/>
      <c r="CW197" s="463"/>
      <c r="CX197" s="463"/>
      <c r="CY197" s="463"/>
      <c r="CZ197" s="463"/>
      <c r="DA197" s="463"/>
      <c r="DB197" s="463"/>
      <c r="DC197" s="463"/>
      <c r="DD197" s="463"/>
      <c r="DE197" s="463"/>
      <c r="DF197" s="463"/>
      <c r="DG197" s="463"/>
      <c r="DH197" s="463"/>
      <c r="DI197" s="463"/>
      <c r="DJ197" s="463"/>
      <c r="DK197" s="463"/>
      <c r="DL197" s="655"/>
      <c r="DM197" s="782"/>
      <c r="DN197" s="655"/>
      <c r="DO197" s="821"/>
      <c r="DP197" s="655"/>
      <c r="DQ197" s="1050"/>
      <c r="DR197" s="655"/>
      <c r="DS197" s="782"/>
      <c r="DT197" s="655"/>
      <c r="DU197" s="782"/>
      <c r="DV197" s="465"/>
      <c r="DW197" s="745"/>
      <c r="DX197" s="655"/>
      <c r="DY197" s="954"/>
      <c r="DZ197" s="655"/>
      <c r="EA197" s="782">
        <f t="shared" si="1793"/>
        <v>0</v>
      </c>
      <c r="EB197" s="465">
        <f t="shared" si="1327"/>
        <v>0</v>
      </c>
      <c r="EC197" s="745"/>
      <c r="ED197" s="463"/>
      <c r="EE197" s="944"/>
      <c r="EF197" s="655"/>
      <c r="EG197" s="461">
        <f t="shared" si="1937"/>
        <v>0</v>
      </c>
      <c r="EH197" s="257">
        <f t="shared" si="1938"/>
        <v>0</v>
      </c>
      <c r="EI197" s="460">
        <f t="shared" si="1939"/>
        <v>0</v>
      </c>
      <c r="EJ197" s="538">
        <f t="shared" si="1940"/>
        <v>0</v>
      </c>
      <c r="EK197" s="677">
        <f t="shared" si="1941"/>
        <v>0</v>
      </c>
      <c r="EL197" s="257">
        <f t="shared" si="1942"/>
        <v>0</v>
      </c>
      <c r="EM197" s="649">
        <f t="shared" si="1943"/>
        <v>0</v>
      </c>
      <c r="EN197" s="538">
        <f t="shared" si="1944"/>
        <v>0</v>
      </c>
      <c r="EO197" s="677">
        <f t="shared" si="1945"/>
        <v>0</v>
      </c>
      <c r="EP197" s="257">
        <f t="shared" si="1946"/>
        <v>0</v>
      </c>
      <c r="EQ197" s="649">
        <f t="shared" si="1947"/>
        <v>0</v>
      </c>
      <c r="ER197" s="538">
        <f t="shared" si="1948"/>
        <v>0</v>
      </c>
      <c r="ES197" s="677">
        <f t="shared" si="1949"/>
        <v>0</v>
      </c>
      <c r="ET197" s="538">
        <f t="shared" si="1950"/>
        <v>0</v>
      </c>
      <c r="EU197" s="462">
        <f t="shared" si="1951"/>
        <v>0</v>
      </c>
      <c r="EV197" s="263">
        <f t="shared" si="1952"/>
        <v>0</v>
      </c>
      <c r="EW197" s="462">
        <f t="shared" si="1953"/>
        <v>0</v>
      </c>
      <c r="EX197" s="263">
        <f t="shared" si="1954"/>
        <v>0</v>
      </c>
      <c r="EY197" s="472">
        <f t="shared" si="1955"/>
        <v>0</v>
      </c>
      <c r="EZ197" s="263">
        <f t="shared" si="1956"/>
        <v>0</v>
      </c>
      <c r="FA197" s="313"/>
    </row>
    <row r="198" spans="1:158" s="183" customFormat="1" ht="18" hidden="1" customHeight="1" outlineLevel="1" x14ac:dyDescent="0.2">
      <c r="A198" s="188" t="s">
        <v>818</v>
      </c>
      <c r="B198" s="76" t="s">
        <v>21</v>
      </c>
      <c r="C198" s="77" t="s">
        <v>105</v>
      </c>
      <c r="D198" s="77" t="s">
        <v>87</v>
      </c>
      <c r="E198" s="76" t="s">
        <v>686</v>
      </c>
      <c r="F198" s="76" t="s">
        <v>718</v>
      </c>
      <c r="G198" s="76" t="s">
        <v>41</v>
      </c>
      <c r="H198" s="189">
        <v>0.3</v>
      </c>
      <c r="I198" s="76" t="s">
        <v>969</v>
      </c>
      <c r="J198" s="80" t="s">
        <v>496</v>
      </c>
      <c r="K198" s="81" t="s">
        <v>152</v>
      </c>
      <c r="L198" s="76" t="s">
        <v>46</v>
      </c>
      <c r="M198" s="10" t="s">
        <v>79</v>
      </c>
      <c r="N198" s="82"/>
      <c r="O198" s="82"/>
      <c r="P198" s="82"/>
      <c r="Q198" s="245"/>
      <c r="R198" s="260">
        <v>2</v>
      </c>
      <c r="S198" s="260">
        <v>238429</v>
      </c>
      <c r="T198" s="260">
        <f>S198*1.12</f>
        <v>267040.48000000004</v>
      </c>
      <c r="U198" s="260">
        <v>0</v>
      </c>
      <c r="V198" s="261">
        <v>0</v>
      </c>
      <c r="W198" s="261">
        <f t="shared" si="1912"/>
        <v>0</v>
      </c>
      <c r="X198" s="399"/>
      <c r="Y198" s="399">
        <v>238429</v>
      </c>
      <c r="Z198" s="399">
        <f>Y198*1.12</f>
        <v>267040.48000000004</v>
      </c>
      <c r="AA198" s="399">
        <f t="shared" ref="AA198" si="2128">X198*Y198</f>
        <v>0</v>
      </c>
      <c r="AB198" s="399">
        <f t="shared" ref="AB198" si="2129">X198*Z198</f>
        <v>0</v>
      </c>
      <c r="AC198" s="399">
        <f t="shared" si="1431"/>
        <v>0</v>
      </c>
      <c r="AD198" s="260">
        <v>2</v>
      </c>
      <c r="AE198" s="260">
        <v>238429</v>
      </c>
      <c r="AF198" s="260">
        <v>267040.48000000004</v>
      </c>
      <c r="AG198" s="260">
        <v>0</v>
      </c>
      <c r="AH198" s="260">
        <v>0</v>
      </c>
      <c r="AI198" s="260">
        <f t="shared" si="1432"/>
        <v>0</v>
      </c>
      <c r="AJ198" s="260"/>
      <c r="AK198" s="260">
        <v>238429</v>
      </c>
      <c r="AL198" s="260">
        <v>267040.48000000004</v>
      </c>
      <c r="AM198" s="260">
        <f t="shared" si="1687"/>
        <v>0</v>
      </c>
      <c r="AN198" s="260">
        <f t="shared" si="1688"/>
        <v>0</v>
      </c>
      <c r="AO198" s="396">
        <f t="shared" si="1982"/>
        <v>0</v>
      </c>
      <c r="AP198" s="260">
        <v>4</v>
      </c>
      <c r="AQ198" s="260">
        <v>238429</v>
      </c>
      <c r="AR198" s="260">
        <v>267040.48000000004</v>
      </c>
      <c r="AS198" s="260">
        <v>0</v>
      </c>
      <c r="AT198" s="260">
        <f t="shared" si="1516"/>
        <v>0</v>
      </c>
      <c r="AU198" s="260">
        <f t="shared" si="1417"/>
        <v>0</v>
      </c>
      <c r="AV198" s="404"/>
      <c r="AW198" s="404"/>
      <c r="AX198" s="404"/>
      <c r="AY198" s="404">
        <v>0</v>
      </c>
      <c r="AZ198" s="404">
        <v>0</v>
      </c>
      <c r="BA198" s="404">
        <f t="shared" si="1433"/>
        <v>0</v>
      </c>
      <c r="BB198" s="404"/>
      <c r="BC198" s="404"/>
      <c r="BD198" s="404"/>
      <c r="BE198" s="404">
        <v>0</v>
      </c>
      <c r="BF198" s="404">
        <v>0</v>
      </c>
      <c r="BG198" s="404">
        <f t="shared" si="1418"/>
        <v>0</v>
      </c>
      <c r="BH198" s="404"/>
      <c r="BI198" s="404"/>
      <c r="BJ198" s="404"/>
      <c r="BK198" s="404">
        <v>0</v>
      </c>
      <c r="BL198" s="404">
        <v>0</v>
      </c>
      <c r="BM198" s="404">
        <f t="shared" si="1366"/>
        <v>0</v>
      </c>
      <c r="BN198" s="404"/>
      <c r="BO198" s="404"/>
      <c r="BP198" s="404"/>
      <c r="BQ198" s="404">
        <v>0</v>
      </c>
      <c r="BR198" s="404">
        <v>0</v>
      </c>
      <c r="BS198" s="404">
        <f t="shared" si="1367"/>
        <v>0</v>
      </c>
      <c r="BT198" s="260">
        <v>238429</v>
      </c>
      <c r="BU198" s="260">
        <f>BT198*1.12</f>
        <v>267040.48000000004</v>
      </c>
      <c r="BV198" s="256">
        <v>0</v>
      </c>
      <c r="BW198" s="260">
        <f t="shared" ref="BW198" si="2130">BV198*1.12</f>
        <v>0</v>
      </c>
      <c r="BX198" s="190" t="s">
        <v>48</v>
      </c>
      <c r="BY198" s="64">
        <v>2013</v>
      </c>
      <c r="BZ198" s="325" t="s">
        <v>1104</v>
      </c>
      <c r="CA198" s="529">
        <f t="shared" si="1434"/>
        <v>0</v>
      </c>
      <c r="CB198" s="154"/>
      <c r="CC198" s="82"/>
      <c r="CD198" s="191"/>
      <c r="CE198" s="26">
        <f t="shared" si="1419"/>
        <v>0</v>
      </c>
      <c r="CF198" s="27">
        <f t="shared" si="1420"/>
        <v>0</v>
      </c>
      <c r="CG198" s="738">
        <f t="shared" si="1421"/>
        <v>0</v>
      </c>
      <c r="CH198" s="164" t="s">
        <v>963</v>
      </c>
      <c r="CI198" s="165"/>
      <c r="CJ198" s="192"/>
      <c r="CK198" s="175"/>
      <c r="CL198" s="175"/>
      <c r="CM198" s="175"/>
      <c r="CN198" s="175"/>
      <c r="CO198" s="175"/>
      <c r="CP198" s="175"/>
      <c r="CQ198" s="175"/>
      <c r="CR198" s="463"/>
      <c r="CS198" s="463"/>
      <c r="CT198" s="463"/>
      <c r="CU198" s="463"/>
      <c r="CV198" s="463"/>
      <c r="CW198" s="463"/>
      <c r="CX198" s="463"/>
      <c r="CY198" s="463"/>
      <c r="CZ198" s="463"/>
      <c r="DA198" s="463"/>
      <c r="DB198" s="463"/>
      <c r="DC198" s="463"/>
      <c r="DD198" s="463"/>
      <c r="DE198" s="463"/>
      <c r="DF198" s="463"/>
      <c r="DG198" s="463"/>
      <c r="DH198" s="463"/>
      <c r="DI198" s="463"/>
      <c r="DJ198" s="463"/>
      <c r="DK198" s="463"/>
      <c r="DL198" s="655"/>
      <c r="DM198" s="782"/>
      <c r="DN198" s="655"/>
      <c r="DO198" s="821"/>
      <c r="DP198" s="655"/>
      <c r="DQ198" s="1050"/>
      <c r="DR198" s="655"/>
      <c r="DS198" s="782"/>
      <c r="DT198" s="655"/>
      <c r="DU198" s="782"/>
      <c r="DV198" s="465"/>
      <c r="DW198" s="745"/>
      <c r="DX198" s="655"/>
      <c r="DY198" s="954"/>
      <c r="DZ198" s="655"/>
      <c r="EA198" s="782">
        <f t="shared" si="1793"/>
        <v>0</v>
      </c>
      <c r="EB198" s="465">
        <f t="shared" si="1327"/>
        <v>0</v>
      </c>
      <c r="EC198" s="745"/>
      <c r="ED198" s="463"/>
      <c r="EE198" s="944"/>
      <c r="EF198" s="655"/>
      <c r="EG198" s="461">
        <f t="shared" si="1937"/>
        <v>0</v>
      </c>
      <c r="EH198" s="257">
        <f t="shared" si="1938"/>
        <v>0</v>
      </c>
      <c r="EI198" s="460">
        <f t="shared" si="1939"/>
        <v>0</v>
      </c>
      <c r="EJ198" s="538">
        <f t="shared" si="1940"/>
        <v>0</v>
      </c>
      <c r="EK198" s="677">
        <f t="shared" si="1941"/>
        <v>0</v>
      </c>
      <c r="EL198" s="257">
        <f t="shared" si="1942"/>
        <v>0</v>
      </c>
      <c r="EM198" s="649">
        <f t="shared" si="1943"/>
        <v>0</v>
      </c>
      <c r="EN198" s="538">
        <f t="shared" si="1944"/>
        <v>0</v>
      </c>
      <c r="EO198" s="677">
        <f t="shared" si="1945"/>
        <v>0</v>
      </c>
      <c r="EP198" s="257">
        <f t="shared" si="1946"/>
        <v>0</v>
      </c>
      <c r="EQ198" s="649">
        <f t="shared" si="1947"/>
        <v>0</v>
      </c>
      <c r="ER198" s="538">
        <f t="shared" si="1948"/>
        <v>0</v>
      </c>
      <c r="ES198" s="677">
        <f t="shared" si="1949"/>
        <v>0</v>
      </c>
      <c r="ET198" s="538">
        <f t="shared" si="1950"/>
        <v>0</v>
      </c>
      <c r="EU198" s="462">
        <f t="shared" si="1951"/>
        <v>0</v>
      </c>
      <c r="EV198" s="263">
        <f t="shared" si="1952"/>
        <v>0</v>
      </c>
      <c r="EW198" s="462">
        <f t="shared" si="1953"/>
        <v>0</v>
      </c>
      <c r="EX198" s="263">
        <f t="shared" si="1954"/>
        <v>0</v>
      </c>
      <c r="EY198" s="472">
        <f t="shared" si="1955"/>
        <v>0</v>
      </c>
      <c r="EZ198" s="263">
        <f t="shared" si="1956"/>
        <v>0</v>
      </c>
      <c r="FA198" s="313"/>
    </row>
    <row r="199" spans="1:158" s="183" customFormat="1" ht="18" hidden="1" customHeight="1" outlineLevel="1" x14ac:dyDescent="0.2">
      <c r="A199" s="188" t="s">
        <v>2779</v>
      </c>
      <c r="B199" s="76" t="s">
        <v>21</v>
      </c>
      <c r="C199" s="77" t="s">
        <v>105</v>
      </c>
      <c r="D199" s="77" t="s">
        <v>87</v>
      </c>
      <c r="E199" s="76" t="s">
        <v>686</v>
      </c>
      <c r="F199" s="76" t="s">
        <v>718</v>
      </c>
      <c r="G199" s="76" t="s">
        <v>41</v>
      </c>
      <c r="H199" s="189">
        <v>0.3</v>
      </c>
      <c r="I199" s="76" t="s">
        <v>969</v>
      </c>
      <c r="J199" s="80" t="s">
        <v>496</v>
      </c>
      <c r="K199" s="81" t="s">
        <v>152</v>
      </c>
      <c r="L199" s="76" t="s">
        <v>46</v>
      </c>
      <c r="M199" s="10" t="s">
        <v>79</v>
      </c>
      <c r="N199" s="82"/>
      <c r="O199" s="82"/>
      <c r="P199" s="82"/>
      <c r="Q199" s="245"/>
      <c r="R199" s="260">
        <v>2</v>
      </c>
      <c r="S199" s="260">
        <v>238429</v>
      </c>
      <c r="T199" s="260">
        <f>S199*1.12</f>
        <v>267040.48000000004</v>
      </c>
      <c r="U199" s="260">
        <f t="shared" ref="U199" si="2131">R199*S199</f>
        <v>476858</v>
      </c>
      <c r="V199" s="261">
        <f t="shared" ref="V199" si="2132">R199*T199</f>
        <v>534080.96000000008</v>
      </c>
      <c r="W199" s="261">
        <f t="shared" ref="W199" si="2133">V199*H199</f>
        <v>160224.28800000003</v>
      </c>
      <c r="X199" s="399"/>
      <c r="Y199" s="399">
        <v>238429</v>
      </c>
      <c r="Z199" s="399">
        <f>Y199*1.12</f>
        <v>267040.48000000004</v>
      </c>
      <c r="AA199" s="399">
        <f t="shared" ref="AA199" si="2134">X199*Y199</f>
        <v>0</v>
      </c>
      <c r="AB199" s="399">
        <f t="shared" ref="AB199" si="2135">X199*Z199</f>
        <v>0</v>
      </c>
      <c r="AC199" s="399">
        <f t="shared" ref="AC199" si="2136">AB199*H199</f>
        <v>0</v>
      </c>
      <c r="AD199" s="260">
        <v>2</v>
      </c>
      <c r="AE199" s="260">
        <v>238429</v>
      </c>
      <c r="AF199" s="260">
        <v>267040.48000000004</v>
      </c>
      <c r="AG199" s="260">
        <f>AD199*AE199</f>
        <v>476858</v>
      </c>
      <c r="AH199" s="260">
        <f>AD199*AF199</f>
        <v>534080.96000000008</v>
      </c>
      <c r="AI199" s="260">
        <f t="shared" ref="AI199" si="2137">AH199*H199</f>
        <v>160224.28800000003</v>
      </c>
      <c r="AJ199" s="260"/>
      <c r="AK199" s="260">
        <v>238429</v>
      </c>
      <c r="AL199" s="260">
        <v>267040.48000000004</v>
      </c>
      <c r="AM199" s="260">
        <f t="shared" ref="AM199" si="2138">AJ199*AK199</f>
        <v>0</v>
      </c>
      <c r="AN199" s="260">
        <f t="shared" ref="AN199" si="2139">AJ199*AL199</f>
        <v>0</v>
      </c>
      <c r="AO199" s="396">
        <f t="shared" ref="AO199" si="2140">AN199*H199</f>
        <v>0</v>
      </c>
      <c r="AP199" s="260">
        <v>0</v>
      </c>
      <c r="AQ199" s="260">
        <v>238429</v>
      </c>
      <c r="AR199" s="260">
        <v>267040.48000000004</v>
      </c>
      <c r="AS199" s="260">
        <f t="shared" ref="AS199" si="2141">AP199*AQ199</f>
        <v>0</v>
      </c>
      <c r="AT199" s="260">
        <f t="shared" ref="AT199" si="2142">AS199*1.12</f>
        <v>0</v>
      </c>
      <c r="AU199" s="260">
        <f t="shared" ref="AU199" si="2143">AT199*H199</f>
        <v>0</v>
      </c>
      <c r="AV199" s="404"/>
      <c r="AW199" s="404"/>
      <c r="AX199" s="404"/>
      <c r="AY199" s="404">
        <v>0</v>
      </c>
      <c r="AZ199" s="404">
        <v>0</v>
      </c>
      <c r="BA199" s="404">
        <f t="shared" ref="BA199" si="2144">AZ199*H199</f>
        <v>0</v>
      </c>
      <c r="BB199" s="404"/>
      <c r="BC199" s="404"/>
      <c r="BD199" s="404"/>
      <c r="BE199" s="404">
        <v>0</v>
      </c>
      <c r="BF199" s="404">
        <v>0</v>
      </c>
      <c r="BG199" s="404">
        <f t="shared" ref="BG199" si="2145">BF199*H199</f>
        <v>0</v>
      </c>
      <c r="BH199" s="404"/>
      <c r="BI199" s="404"/>
      <c r="BJ199" s="404"/>
      <c r="BK199" s="404">
        <v>0</v>
      </c>
      <c r="BL199" s="404">
        <v>0</v>
      </c>
      <c r="BM199" s="404">
        <f t="shared" ref="BM199" si="2146">BL199*N199</f>
        <v>0</v>
      </c>
      <c r="BN199" s="404"/>
      <c r="BO199" s="404"/>
      <c r="BP199" s="404"/>
      <c r="BQ199" s="404">
        <v>0</v>
      </c>
      <c r="BR199" s="404">
        <v>0</v>
      </c>
      <c r="BS199" s="404">
        <f t="shared" ref="BS199" si="2147">BR199*T199</f>
        <v>0</v>
      </c>
      <c r="BT199" s="260">
        <v>238429</v>
      </c>
      <c r="BU199" s="260">
        <f>BT199*1.12</f>
        <v>267040.48000000004</v>
      </c>
      <c r="BV199" s="256">
        <f>SUM(N199+O199+P199+Q199+R199+X199+AD199+AJ199+AP199+AV199+BB199+BH199)*BT199</f>
        <v>953716</v>
      </c>
      <c r="BW199" s="260">
        <f t="shared" ref="BW199" si="2148">BV199*1.12</f>
        <v>1068161.9200000002</v>
      </c>
      <c r="BX199" s="190" t="s">
        <v>48</v>
      </c>
      <c r="BY199" s="64">
        <v>2013</v>
      </c>
      <c r="BZ199" s="175"/>
      <c r="CA199" s="529">
        <f t="shared" ref="CA199" si="2149">BW199*H199</f>
        <v>320448.57600000006</v>
      </c>
      <c r="CB199" s="154"/>
      <c r="CC199" s="82"/>
      <c r="CD199" s="191"/>
      <c r="CE199" s="26">
        <f t="shared" ref="CE199" si="2150">BV199-CB199</f>
        <v>953716</v>
      </c>
      <c r="CF199" s="27">
        <f t="shared" ref="CF199" si="2151">BW199-CC199</f>
        <v>1068161.9200000002</v>
      </c>
      <c r="CG199" s="738">
        <f t="shared" ref="CG199" si="2152">CA199-CC199</f>
        <v>320448.57600000006</v>
      </c>
      <c r="CH199" s="164" t="s">
        <v>2780</v>
      </c>
      <c r="CI199" s="165"/>
      <c r="CJ199" s="192"/>
      <c r="CK199" s="175"/>
      <c r="CL199" s="175"/>
      <c r="CM199" s="175"/>
      <c r="CN199" s="175"/>
      <c r="CO199" s="175"/>
      <c r="CP199" s="175"/>
      <c r="CQ199" s="175"/>
      <c r="CR199" s="463"/>
      <c r="CS199" s="463"/>
      <c r="CT199" s="463"/>
      <c r="CU199" s="463"/>
      <c r="CV199" s="463"/>
      <c r="CW199" s="463"/>
      <c r="CX199" s="463"/>
      <c r="CY199" s="463"/>
      <c r="CZ199" s="463"/>
      <c r="DA199" s="463"/>
      <c r="DB199" s="463"/>
      <c r="DC199" s="463"/>
      <c r="DD199" s="463"/>
      <c r="DE199" s="463"/>
      <c r="DF199" s="463"/>
      <c r="DG199" s="463"/>
      <c r="DH199" s="463"/>
      <c r="DI199" s="463"/>
      <c r="DJ199" s="463"/>
      <c r="DK199" s="463"/>
      <c r="DL199" s="655"/>
      <c r="DM199" s="782"/>
      <c r="DN199" s="655"/>
      <c r="DO199" s="821"/>
      <c r="DP199" s="655"/>
      <c r="DQ199" s="1050"/>
      <c r="DR199" s="655"/>
      <c r="DS199" s="782"/>
      <c r="DT199" s="655"/>
      <c r="DU199" s="782"/>
      <c r="DV199" s="465"/>
      <c r="DW199" s="745"/>
      <c r="DX199" s="655"/>
      <c r="DY199" s="954"/>
      <c r="DZ199" s="655"/>
      <c r="EA199" s="782">
        <f t="shared" ref="EA199" si="2153">DI199</f>
        <v>0</v>
      </c>
      <c r="EB199" s="465">
        <f t="shared" ref="EB199" si="2154">EA199/1.12</f>
        <v>0</v>
      </c>
      <c r="EC199" s="745"/>
      <c r="ED199" s="463"/>
      <c r="EE199" s="944"/>
      <c r="EF199" s="655"/>
      <c r="EG199" s="461">
        <f t="shared" ref="EG199" si="2155">U199-DN199</f>
        <v>476858</v>
      </c>
      <c r="EH199" s="257">
        <f t="shared" ref="EH199" si="2156">V199-DM199</f>
        <v>534080.96000000008</v>
      </c>
      <c r="EI199" s="460">
        <f t="shared" ref="EI199" si="2157">AA199-DP199</f>
        <v>0</v>
      </c>
      <c r="EJ199" s="538">
        <f t="shared" ref="EJ199" si="2158">AB199-DO199</f>
        <v>0</v>
      </c>
      <c r="EK199" s="677">
        <f t="shared" ref="EK199" si="2159">AG199-DR199</f>
        <v>476858</v>
      </c>
      <c r="EL199" s="257">
        <f t="shared" ref="EL199" si="2160">AH199-DQ199</f>
        <v>534080.96000000008</v>
      </c>
      <c r="EM199" s="649">
        <f t="shared" ref="EM199" si="2161">AM199-DT199</f>
        <v>0</v>
      </c>
      <c r="EN199" s="538">
        <f t="shared" ref="EN199" si="2162">AN199-DS199</f>
        <v>0</v>
      </c>
      <c r="EO199" s="677">
        <f t="shared" ref="EO199" si="2163">AS199-DV199</f>
        <v>0</v>
      </c>
      <c r="EP199" s="257">
        <f t="shared" ref="EP199" si="2164">AT199-DU199</f>
        <v>0</v>
      </c>
      <c r="EQ199" s="649">
        <f t="shared" ref="EQ199" si="2165">AY199-DX199</f>
        <v>0</v>
      </c>
      <c r="ER199" s="538">
        <f t="shared" ref="ER199" si="2166">AZ199-DW199</f>
        <v>0</v>
      </c>
      <c r="ES199" s="677">
        <f t="shared" ref="ES199" si="2167">BE199-DZ199</f>
        <v>0</v>
      </c>
      <c r="ET199" s="538">
        <f t="shared" ref="ET199" si="2168">BF199-DY199</f>
        <v>0</v>
      </c>
      <c r="EU199" s="462">
        <f t="shared" ref="EU199" si="2169">BK199-EB199</f>
        <v>0</v>
      </c>
      <c r="EV199" s="263">
        <f t="shared" ref="EV199" si="2170">BL199-EA199</f>
        <v>0</v>
      </c>
      <c r="EW199" s="462">
        <f t="shared" ref="EW199" si="2171">BM199-ED199</f>
        <v>0</v>
      </c>
      <c r="EX199" s="263">
        <f t="shared" ref="EX199" si="2172">BN199-EC199</f>
        <v>0</v>
      </c>
      <c r="EY199" s="472">
        <f t="shared" ref="EY199" si="2173">BV199-EF199</f>
        <v>953716</v>
      </c>
      <c r="EZ199" s="263">
        <f t="shared" ref="EZ199" si="2174">BW199-EE199</f>
        <v>1068161.9200000002</v>
      </c>
      <c r="FA199" s="313">
        <v>42929</v>
      </c>
    </row>
    <row r="200" spans="1:158" s="183" customFormat="1" ht="18" hidden="1" customHeight="1" outlineLevel="1" x14ac:dyDescent="0.2">
      <c r="A200" s="188" t="s">
        <v>265</v>
      </c>
      <c r="B200" s="76" t="s">
        <v>21</v>
      </c>
      <c r="C200" s="77" t="s">
        <v>135</v>
      </c>
      <c r="D200" s="77" t="s">
        <v>87</v>
      </c>
      <c r="E200" s="76" t="s">
        <v>136</v>
      </c>
      <c r="F200" s="76" t="s">
        <v>137</v>
      </c>
      <c r="G200" s="76" t="s">
        <v>41</v>
      </c>
      <c r="H200" s="189">
        <v>0.3</v>
      </c>
      <c r="I200" s="76" t="s">
        <v>969</v>
      </c>
      <c r="J200" s="80" t="s">
        <v>45</v>
      </c>
      <c r="K200" s="81" t="s">
        <v>152</v>
      </c>
      <c r="L200" s="76" t="s">
        <v>46</v>
      </c>
      <c r="M200" s="10" t="s">
        <v>79</v>
      </c>
      <c r="N200" s="82"/>
      <c r="O200" s="82"/>
      <c r="P200" s="82"/>
      <c r="Q200" s="245"/>
      <c r="R200" s="260">
        <v>2</v>
      </c>
      <c r="S200" s="260">
        <v>1554044.6428571427</v>
      </c>
      <c r="T200" s="260">
        <v>1740530</v>
      </c>
      <c r="U200" s="260">
        <v>0</v>
      </c>
      <c r="V200" s="261">
        <v>0</v>
      </c>
      <c r="W200" s="261">
        <f t="shared" si="1912"/>
        <v>0</v>
      </c>
      <c r="X200" s="399">
        <v>1</v>
      </c>
      <c r="Y200" s="399">
        <v>1554044.6428571427</v>
      </c>
      <c r="Z200" s="399">
        <v>1740530</v>
      </c>
      <c r="AA200" s="399">
        <v>0</v>
      </c>
      <c r="AB200" s="399">
        <v>0</v>
      </c>
      <c r="AC200" s="399">
        <f t="shared" si="1431"/>
        <v>0</v>
      </c>
      <c r="AD200" s="260"/>
      <c r="AE200" s="260">
        <v>1554044.6428571427</v>
      </c>
      <c r="AF200" s="260">
        <v>1740530</v>
      </c>
      <c r="AG200" s="260">
        <v>0</v>
      </c>
      <c r="AH200" s="260">
        <v>0</v>
      </c>
      <c r="AI200" s="260">
        <f t="shared" si="1432"/>
        <v>0</v>
      </c>
      <c r="AJ200" s="260">
        <v>1</v>
      </c>
      <c r="AK200" s="260">
        <v>1554044.6428571427</v>
      </c>
      <c r="AL200" s="260">
        <v>1740530</v>
      </c>
      <c r="AM200" s="260">
        <v>0</v>
      </c>
      <c r="AN200" s="260">
        <v>0</v>
      </c>
      <c r="AO200" s="396">
        <f t="shared" si="1982"/>
        <v>0</v>
      </c>
      <c r="AP200" s="260"/>
      <c r="AQ200" s="260">
        <v>1554044.6428571427</v>
      </c>
      <c r="AR200" s="260">
        <v>1740530</v>
      </c>
      <c r="AS200" s="260">
        <v>0</v>
      </c>
      <c r="AT200" s="260">
        <f t="shared" si="1516"/>
        <v>0</v>
      </c>
      <c r="AU200" s="260">
        <f t="shared" si="1417"/>
        <v>0</v>
      </c>
      <c r="AV200" s="404"/>
      <c r="AW200" s="404"/>
      <c r="AX200" s="404"/>
      <c r="AY200" s="404">
        <v>0</v>
      </c>
      <c r="AZ200" s="404">
        <v>0</v>
      </c>
      <c r="BA200" s="404">
        <f t="shared" si="1433"/>
        <v>0</v>
      </c>
      <c r="BB200" s="404"/>
      <c r="BC200" s="404"/>
      <c r="BD200" s="404"/>
      <c r="BE200" s="404">
        <v>0</v>
      </c>
      <c r="BF200" s="404">
        <v>0</v>
      </c>
      <c r="BG200" s="404">
        <f t="shared" si="1418"/>
        <v>0</v>
      </c>
      <c r="BH200" s="404"/>
      <c r="BI200" s="404"/>
      <c r="BJ200" s="404"/>
      <c r="BK200" s="404">
        <v>0</v>
      </c>
      <c r="BL200" s="404">
        <v>0</v>
      </c>
      <c r="BM200" s="404">
        <f t="shared" si="1366"/>
        <v>0</v>
      </c>
      <c r="BN200" s="404"/>
      <c r="BO200" s="404"/>
      <c r="BP200" s="404"/>
      <c r="BQ200" s="404">
        <v>0</v>
      </c>
      <c r="BR200" s="404">
        <v>0</v>
      </c>
      <c r="BS200" s="404">
        <f t="shared" si="1367"/>
        <v>0</v>
      </c>
      <c r="BT200" s="260">
        <v>1554044.6428571427</v>
      </c>
      <c r="BU200" s="260">
        <v>1740530</v>
      </c>
      <c r="BV200" s="260">
        <v>0</v>
      </c>
      <c r="BW200" s="1435">
        <v>0</v>
      </c>
      <c r="BX200" s="190" t="s">
        <v>48</v>
      </c>
      <c r="BY200" s="64">
        <v>2013</v>
      </c>
      <c r="BZ200" s="325"/>
      <c r="CA200" s="529">
        <f t="shared" si="1434"/>
        <v>0</v>
      </c>
      <c r="CB200" s="154">
        <v>6216178.5714285709</v>
      </c>
      <c r="CC200" s="82">
        <v>6962120</v>
      </c>
      <c r="CD200" s="191"/>
      <c r="CE200" s="26">
        <f t="shared" si="1419"/>
        <v>-6216178.5714285709</v>
      </c>
      <c r="CF200" s="27">
        <f t="shared" si="1420"/>
        <v>-6962120</v>
      </c>
      <c r="CG200" s="738">
        <f t="shared" si="1421"/>
        <v>-6962120</v>
      </c>
      <c r="CH200" s="164"/>
      <c r="CI200" s="165"/>
      <c r="CJ200" s="192"/>
      <c r="CK200" s="175"/>
      <c r="CL200" s="175"/>
      <c r="CM200" s="175"/>
      <c r="CN200" s="175"/>
      <c r="CO200" s="175"/>
      <c r="CP200" s="175"/>
      <c r="CQ200" s="175"/>
      <c r="CR200" s="463"/>
      <c r="CS200" s="463"/>
      <c r="CT200" s="463"/>
      <c r="CU200" s="463"/>
      <c r="CV200" s="463"/>
      <c r="CW200" s="463"/>
      <c r="CX200" s="463"/>
      <c r="CY200" s="463"/>
      <c r="CZ200" s="463"/>
      <c r="DA200" s="463"/>
      <c r="DB200" s="463"/>
      <c r="DC200" s="463"/>
      <c r="DD200" s="463"/>
      <c r="DE200" s="463"/>
      <c r="DF200" s="463"/>
      <c r="DG200" s="463"/>
      <c r="DH200" s="463"/>
      <c r="DI200" s="463"/>
      <c r="DJ200" s="463"/>
      <c r="DK200" s="463"/>
      <c r="DL200" s="655"/>
      <c r="DM200" s="782"/>
      <c r="DN200" s="655"/>
      <c r="DO200" s="821"/>
      <c r="DP200" s="655"/>
      <c r="DQ200" s="1050"/>
      <c r="DR200" s="655"/>
      <c r="DS200" s="782"/>
      <c r="DT200" s="655"/>
      <c r="DU200" s="782"/>
      <c r="DV200" s="465"/>
      <c r="DW200" s="745"/>
      <c r="DX200" s="655"/>
      <c r="DY200" s="954"/>
      <c r="DZ200" s="655"/>
      <c r="EA200" s="782">
        <f t="shared" ref="EA200:EA206" si="2175">DI200</f>
        <v>0</v>
      </c>
      <c r="EB200" s="465">
        <f t="shared" si="1327"/>
        <v>0</v>
      </c>
      <c r="EC200" s="745"/>
      <c r="ED200" s="463"/>
      <c r="EE200" s="944"/>
      <c r="EF200" s="655"/>
      <c r="EG200" s="461">
        <f t="shared" si="1937"/>
        <v>0</v>
      </c>
      <c r="EH200" s="257">
        <f t="shared" si="1938"/>
        <v>0</v>
      </c>
      <c r="EI200" s="460">
        <f t="shared" si="1939"/>
        <v>0</v>
      </c>
      <c r="EJ200" s="538">
        <f t="shared" si="1940"/>
        <v>0</v>
      </c>
      <c r="EK200" s="677">
        <f t="shared" si="1941"/>
        <v>0</v>
      </c>
      <c r="EL200" s="257">
        <f t="shared" si="1942"/>
        <v>0</v>
      </c>
      <c r="EM200" s="649">
        <f t="shared" si="1943"/>
        <v>0</v>
      </c>
      <c r="EN200" s="538">
        <f t="shared" si="1944"/>
        <v>0</v>
      </c>
      <c r="EO200" s="677">
        <f t="shared" si="1945"/>
        <v>0</v>
      </c>
      <c r="EP200" s="257">
        <f t="shared" si="1946"/>
        <v>0</v>
      </c>
      <c r="EQ200" s="649">
        <f t="shared" si="1947"/>
        <v>0</v>
      </c>
      <c r="ER200" s="538">
        <f t="shared" si="1948"/>
        <v>0</v>
      </c>
      <c r="ES200" s="677">
        <f t="shared" si="1949"/>
        <v>0</v>
      </c>
      <c r="ET200" s="538">
        <f t="shared" si="1950"/>
        <v>0</v>
      </c>
      <c r="EU200" s="462">
        <f t="shared" si="1951"/>
        <v>0</v>
      </c>
      <c r="EV200" s="263">
        <f t="shared" si="1952"/>
        <v>0</v>
      </c>
      <c r="EW200" s="462">
        <f t="shared" si="1953"/>
        <v>0</v>
      </c>
      <c r="EX200" s="263">
        <f t="shared" si="1954"/>
        <v>0</v>
      </c>
      <c r="EY200" s="472">
        <f t="shared" si="1955"/>
        <v>0</v>
      </c>
      <c r="EZ200" s="263">
        <f t="shared" si="1956"/>
        <v>0</v>
      </c>
      <c r="FA200" s="313"/>
    </row>
    <row r="201" spans="1:158" s="183" customFormat="1" ht="18" hidden="1" customHeight="1" outlineLevel="1" x14ac:dyDescent="0.2">
      <c r="A201" s="188" t="s">
        <v>719</v>
      </c>
      <c r="B201" s="76" t="s">
        <v>21</v>
      </c>
      <c r="C201" s="77" t="s">
        <v>99</v>
      </c>
      <c r="D201" s="77" t="s">
        <v>87</v>
      </c>
      <c r="E201" s="76" t="s">
        <v>680</v>
      </c>
      <c r="F201" s="76" t="s">
        <v>720</v>
      </c>
      <c r="G201" s="76" t="s">
        <v>41</v>
      </c>
      <c r="H201" s="189">
        <v>0.3</v>
      </c>
      <c r="I201" s="76" t="s">
        <v>969</v>
      </c>
      <c r="J201" s="80" t="s">
        <v>496</v>
      </c>
      <c r="K201" s="81" t="s">
        <v>152</v>
      </c>
      <c r="L201" s="76" t="s">
        <v>46</v>
      </c>
      <c r="M201" s="10" t="s">
        <v>79</v>
      </c>
      <c r="N201" s="82"/>
      <c r="O201" s="82"/>
      <c r="P201" s="82"/>
      <c r="Q201" s="245"/>
      <c r="R201" s="260">
        <v>2</v>
      </c>
      <c r="S201" s="260">
        <v>1554044.6428571427</v>
      </c>
      <c r="T201" s="260">
        <v>1740530</v>
      </c>
      <c r="U201" s="260">
        <v>0</v>
      </c>
      <c r="V201" s="261">
        <v>0</v>
      </c>
      <c r="W201" s="261">
        <f t="shared" si="1912"/>
        <v>0</v>
      </c>
      <c r="X201" s="399">
        <v>1</v>
      </c>
      <c r="Y201" s="399">
        <v>1554044.6428571427</v>
      </c>
      <c r="Z201" s="399">
        <v>1740530</v>
      </c>
      <c r="AA201" s="399">
        <v>0</v>
      </c>
      <c r="AB201" s="399">
        <v>0</v>
      </c>
      <c r="AC201" s="399">
        <f t="shared" si="1431"/>
        <v>0</v>
      </c>
      <c r="AD201" s="260"/>
      <c r="AE201" s="260">
        <v>1554044.6428571427</v>
      </c>
      <c r="AF201" s="260">
        <v>1740530</v>
      </c>
      <c r="AG201" s="260">
        <v>0</v>
      </c>
      <c r="AH201" s="260">
        <v>0</v>
      </c>
      <c r="AI201" s="260">
        <f t="shared" si="1432"/>
        <v>0</v>
      </c>
      <c r="AJ201" s="260">
        <v>1</v>
      </c>
      <c r="AK201" s="260">
        <v>1554044.6428571427</v>
      </c>
      <c r="AL201" s="260">
        <v>1740530</v>
      </c>
      <c r="AM201" s="260">
        <v>0</v>
      </c>
      <c r="AN201" s="260">
        <v>0</v>
      </c>
      <c r="AO201" s="396">
        <f t="shared" si="1982"/>
        <v>0</v>
      </c>
      <c r="AP201" s="260"/>
      <c r="AQ201" s="260">
        <v>1554044.6428571427</v>
      </c>
      <c r="AR201" s="260">
        <v>1740530</v>
      </c>
      <c r="AS201" s="260">
        <v>0</v>
      </c>
      <c r="AT201" s="260">
        <f t="shared" si="1516"/>
        <v>0</v>
      </c>
      <c r="AU201" s="260">
        <f t="shared" si="1417"/>
        <v>0</v>
      </c>
      <c r="AV201" s="404"/>
      <c r="AW201" s="404"/>
      <c r="AX201" s="404"/>
      <c r="AY201" s="404">
        <v>0</v>
      </c>
      <c r="AZ201" s="404">
        <v>0</v>
      </c>
      <c r="BA201" s="404">
        <f t="shared" si="1433"/>
        <v>0</v>
      </c>
      <c r="BB201" s="404"/>
      <c r="BC201" s="404"/>
      <c r="BD201" s="404"/>
      <c r="BE201" s="404">
        <v>0</v>
      </c>
      <c r="BF201" s="404">
        <v>0</v>
      </c>
      <c r="BG201" s="404">
        <f t="shared" si="1418"/>
        <v>0</v>
      </c>
      <c r="BH201" s="404"/>
      <c r="BI201" s="404"/>
      <c r="BJ201" s="404"/>
      <c r="BK201" s="404">
        <v>0</v>
      </c>
      <c r="BL201" s="404">
        <v>0</v>
      </c>
      <c r="BM201" s="404">
        <f t="shared" si="1366"/>
        <v>0</v>
      </c>
      <c r="BN201" s="404"/>
      <c r="BO201" s="404"/>
      <c r="BP201" s="404"/>
      <c r="BQ201" s="404">
        <v>0</v>
      </c>
      <c r="BR201" s="404">
        <v>0</v>
      </c>
      <c r="BS201" s="404">
        <f t="shared" si="1367"/>
        <v>0</v>
      </c>
      <c r="BT201" s="260">
        <v>1554044.6428571427</v>
      </c>
      <c r="BU201" s="260">
        <v>1740530</v>
      </c>
      <c r="BV201" s="260">
        <v>0</v>
      </c>
      <c r="BW201" s="1435">
        <v>0</v>
      </c>
      <c r="BX201" s="190" t="s">
        <v>48</v>
      </c>
      <c r="BY201" s="64">
        <v>2013</v>
      </c>
      <c r="BZ201" s="325" t="s">
        <v>1103</v>
      </c>
      <c r="CA201" s="529">
        <f t="shared" si="1434"/>
        <v>0</v>
      </c>
      <c r="CB201" s="154"/>
      <c r="CC201" s="82"/>
      <c r="CD201" s="191"/>
      <c r="CE201" s="26">
        <f t="shared" si="1419"/>
        <v>0</v>
      </c>
      <c r="CF201" s="27">
        <f t="shared" si="1420"/>
        <v>0</v>
      </c>
      <c r="CG201" s="738">
        <f t="shared" si="1421"/>
        <v>0</v>
      </c>
      <c r="CH201" s="164" t="s">
        <v>805</v>
      </c>
      <c r="CI201" s="165"/>
      <c r="CJ201" s="192"/>
      <c r="CK201" s="175"/>
      <c r="CL201" s="175"/>
      <c r="CM201" s="175"/>
      <c r="CN201" s="175"/>
      <c r="CO201" s="175"/>
      <c r="CP201" s="175"/>
      <c r="CQ201" s="175"/>
      <c r="CR201" s="463"/>
      <c r="CS201" s="463"/>
      <c r="CT201" s="463"/>
      <c r="CU201" s="463"/>
      <c r="CV201" s="463"/>
      <c r="CW201" s="463"/>
      <c r="CX201" s="463"/>
      <c r="CY201" s="463"/>
      <c r="CZ201" s="463"/>
      <c r="DA201" s="463"/>
      <c r="DB201" s="463"/>
      <c r="DC201" s="463"/>
      <c r="DD201" s="463"/>
      <c r="DE201" s="463"/>
      <c r="DF201" s="463"/>
      <c r="DG201" s="463"/>
      <c r="DH201" s="463"/>
      <c r="DI201" s="463"/>
      <c r="DJ201" s="463"/>
      <c r="DK201" s="463"/>
      <c r="DL201" s="655"/>
      <c r="DM201" s="782"/>
      <c r="DN201" s="655"/>
      <c r="DO201" s="821"/>
      <c r="DP201" s="655"/>
      <c r="DQ201" s="1050"/>
      <c r="DR201" s="655"/>
      <c r="DS201" s="782"/>
      <c r="DT201" s="655"/>
      <c r="DU201" s="782"/>
      <c r="DV201" s="465"/>
      <c r="DW201" s="745"/>
      <c r="DX201" s="655"/>
      <c r="DY201" s="954"/>
      <c r="DZ201" s="655"/>
      <c r="EA201" s="782">
        <f t="shared" si="2175"/>
        <v>0</v>
      </c>
      <c r="EB201" s="465">
        <f t="shared" si="1327"/>
        <v>0</v>
      </c>
      <c r="EC201" s="745"/>
      <c r="ED201" s="463"/>
      <c r="EE201" s="944"/>
      <c r="EF201" s="655"/>
      <c r="EG201" s="461">
        <f t="shared" si="1937"/>
        <v>0</v>
      </c>
      <c r="EH201" s="257">
        <f t="shared" si="1938"/>
        <v>0</v>
      </c>
      <c r="EI201" s="460">
        <f t="shared" si="1939"/>
        <v>0</v>
      </c>
      <c r="EJ201" s="538">
        <f t="shared" si="1940"/>
        <v>0</v>
      </c>
      <c r="EK201" s="677">
        <f t="shared" si="1941"/>
        <v>0</v>
      </c>
      <c r="EL201" s="257">
        <f t="shared" si="1942"/>
        <v>0</v>
      </c>
      <c r="EM201" s="649">
        <f t="shared" si="1943"/>
        <v>0</v>
      </c>
      <c r="EN201" s="538">
        <f t="shared" si="1944"/>
        <v>0</v>
      </c>
      <c r="EO201" s="677">
        <f t="shared" si="1945"/>
        <v>0</v>
      </c>
      <c r="EP201" s="257">
        <f t="shared" si="1946"/>
        <v>0</v>
      </c>
      <c r="EQ201" s="649">
        <f t="shared" si="1947"/>
        <v>0</v>
      </c>
      <c r="ER201" s="538">
        <f t="shared" si="1948"/>
        <v>0</v>
      </c>
      <c r="ES201" s="677">
        <f t="shared" si="1949"/>
        <v>0</v>
      </c>
      <c r="ET201" s="538">
        <f t="shared" si="1950"/>
        <v>0</v>
      </c>
      <c r="EU201" s="462">
        <f t="shared" si="1951"/>
        <v>0</v>
      </c>
      <c r="EV201" s="263">
        <f t="shared" si="1952"/>
        <v>0</v>
      </c>
      <c r="EW201" s="462">
        <f t="shared" si="1953"/>
        <v>0</v>
      </c>
      <c r="EX201" s="263">
        <f t="shared" si="1954"/>
        <v>0</v>
      </c>
      <c r="EY201" s="472">
        <f t="shared" si="1955"/>
        <v>0</v>
      </c>
      <c r="EZ201" s="263">
        <f t="shared" si="1956"/>
        <v>0</v>
      </c>
      <c r="FA201" s="313"/>
    </row>
    <row r="202" spans="1:158" s="183" customFormat="1" ht="18" hidden="1" customHeight="1" outlineLevel="1" x14ac:dyDescent="0.2">
      <c r="A202" s="188" t="s">
        <v>919</v>
      </c>
      <c r="B202" s="76" t="s">
        <v>21</v>
      </c>
      <c r="C202" s="77" t="s">
        <v>99</v>
      </c>
      <c r="D202" s="77" t="s">
        <v>87</v>
      </c>
      <c r="E202" s="76" t="s">
        <v>680</v>
      </c>
      <c r="F202" s="76" t="s">
        <v>720</v>
      </c>
      <c r="G202" s="76" t="s">
        <v>41</v>
      </c>
      <c r="H202" s="189">
        <v>0.3</v>
      </c>
      <c r="I202" s="76" t="s">
        <v>969</v>
      </c>
      <c r="J202" s="80" t="s">
        <v>496</v>
      </c>
      <c r="K202" s="81" t="s">
        <v>152</v>
      </c>
      <c r="L202" s="76" t="s">
        <v>46</v>
      </c>
      <c r="M202" s="10" t="s">
        <v>79</v>
      </c>
      <c r="N202" s="82"/>
      <c r="O202" s="82"/>
      <c r="P202" s="82"/>
      <c r="Q202" s="245"/>
      <c r="R202" s="260">
        <v>0</v>
      </c>
      <c r="S202" s="260">
        <v>1554044.6428571427</v>
      </c>
      <c r="T202" s="260">
        <v>1740530</v>
      </c>
      <c r="U202" s="260">
        <f t="shared" ref="U202" si="2176">R202*S202</f>
        <v>0</v>
      </c>
      <c r="V202" s="261">
        <f t="shared" ref="V202" si="2177">R202*T202</f>
        <v>0</v>
      </c>
      <c r="W202" s="261">
        <f t="shared" si="1912"/>
        <v>0</v>
      </c>
      <c r="X202" s="399">
        <v>1</v>
      </c>
      <c r="Y202" s="399">
        <v>1554044.6428571427</v>
      </c>
      <c r="Z202" s="399">
        <v>1740530</v>
      </c>
      <c r="AA202" s="399">
        <v>0</v>
      </c>
      <c r="AB202" s="399">
        <v>0</v>
      </c>
      <c r="AC202" s="399">
        <f t="shared" si="1431"/>
        <v>0</v>
      </c>
      <c r="AD202" s="260"/>
      <c r="AE202" s="260">
        <v>1554044.6428571427</v>
      </c>
      <c r="AF202" s="260">
        <v>1740530</v>
      </c>
      <c r="AG202" s="260">
        <f>AD202*AE202</f>
        <v>0</v>
      </c>
      <c r="AH202" s="260">
        <f>AD202*AF202</f>
        <v>0</v>
      </c>
      <c r="AI202" s="260">
        <f t="shared" si="1432"/>
        <v>0</v>
      </c>
      <c r="AJ202" s="260">
        <v>1</v>
      </c>
      <c r="AK202" s="260">
        <v>1554044.6428571427</v>
      </c>
      <c r="AL202" s="260">
        <v>1740530</v>
      </c>
      <c r="AM202" s="260">
        <v>0</v>
      </c>
      <c r="AN202" s="260">
        <v>0</v>
      </c>
      <c r="AO202" s="396">
        <f t="shared" si="1982"/>
        <v>0</v>
      </c>
      <c r="AP202" s="260"/>
      <c r="AQ202" s="260">
        <v>1554044.6428571427</v>
      </c>
      <c r="AR202" s="260">
        <v>1740530</v>
      </c>
      <c r="AS202" s="260">
        <f t="shared" si="1853"/>
        <v>0</v>
      </c>
      <c r="AT202" s="260">
        <f t="shared" si="1516"/>
        <v>0</v>
      </c>
      <c r="AU202" s="260">
        <f t="shared" si="1417"/>
        <v>0</v>
      </c>
      <c r="AV202" s="404"/>
      <c r="AW202" s="404"/>
      <c r="AX202" s="404"/>
      <c r="AY202" s="404">
        <v>0</v>
      </c>
      <c r="AZ202" s="404">
        <v>0</v>
      </c>
      <c r="BA202" s="404">
        <f t="shared" si="1433"/>
        <v>0</v>
      </c>
      <c r="BB202" s="404"/>
      <c r="BC202" s="404"/>
      <c r="BD202" s="404"/>
      <c r="BE202" s="404">
        <v>0</v>
      </c>
      <c r="BF202" s="404">
        <v>0</v>
      </c>
      <c r="BG202" s="404">
        <f t="shared" si="1418"/>
        <v>0</v>
      </c>
      <c r="BH202" s="404"/>
      <c r="BI202" s="404"/>
      <c r="BJ202" s="404"/>
      <c r="BK202" s="404">
        <v>0</v>
      </c>
      <c r="BL202" s="404">
        <v>0</v>
      </c>
      <c r="BM202" s="404">
        <f t="shared" si="1366"/>
        <v>0</v>
      </c>
      <c r="BN202" s="404"/>
      <c r="BO202" s="404"/>
      <c r="BP202" s="404"/>
      <c r="BQ202" s="404">
        <v>0</v>
      </c>
      <c r="BR202" s="404">
        <v>0</v>
      </c>
      <c r="BS202" s="404">
        <f t="shared" si="1367"/>
        <v>0</v>
      </c>
      <c r="BT202" s="260">
        <v>1554044.6428571427</v>
      </c>
      <c r="BU202" s="260">
        <v>1740530</v>
      </c>
      <c r="BV202" s="256">
        <v>0</v>
      </c>
      <c r="BW202" s="1435">
        <f t="shared" ref="BW202" si="2178">BV202*1.12</f>
        <v>0</v>
      </c>
      <c r="BX202" s="190" t="s">
        <v>48</v>
      </c>
      <c r="BY202" s="64">
        <v>2013</v>
      </c>
      <c r="BZ202" s="325" t="s">
        <v>1100</v>
      </c>
      <c r="CA202" s="529">
        <f t="shared" si="1434"/>
        <v>0</v>
      </c>
      <c r="CB202" s="154"/>
      <c r="CC202" s="82"/>
      <c r="CD202" s="191"/>
      <c r="CE202" s="26">
        <f t="shared" si="1419"/>
        <v>0</v>
      </c>
      <c r="CF202" s="27">
        <f t="shared" si="1420"/>
        <v>0</v>
      </c>
      <c r="CG202" s="738">
        <f t="shared" si="1421"/>
        <v>0</v>
      </c>
      <c r="CH202" s="164" t="s">
        <v>955</v>
      </c>
      <c r="CI202" s="165"/>
      <c r="CJ202" s="192"/>
      <c r="CK202" s="175"/>
      <c r="CL202" s="175"/>
      <c r="CM202" s="175"/>
      <c r="CN202" s="175"/>
      <c r="CO202" s="175"/>
      <c r="CP202" s="175"/>
      <c r="CQ202" s="175"/>
      <c r="CR202" s="463"/>
      <c r="CS202" s="463"/>
      <c r="CT202" s="463"/>
      <c r="CU202" s="463"/>
      <c r="CV202" s="463"/>
      <c r="CW202" s="463"/>
      <c r="CX202" s="463"/>
      <c r="CY202" s="463"/>
      <c r="CZ202" s="463"/>
      <c r="DA202" s="463"/>
      <c r="DB202" s="463"/>
      <c r="DC202" s="463"/>
      <c r="DD202" s="463"/>
      <c r="DE202" s="463"/>
      <c r="DF202" s="463"/>
      <c r="DG202" s="463"/>
      <c r="DH202" s="463"/>
      <c r="DI202" s="463"/>
      <c r="DJ202" s="463"/>
      <c r="DK202" s="463"/>
      <c r="DL202" s="655"/>
      <c r="DM202" s="782"/>
      <c r="DN202" s="655"/>
      <c r="DO202" s="821"/>
      <c r="DP202" s="655"/>
      <c r="DQ202" s="1050"/>
      <c r="DR202" s="655"/>
      <c r="DS202" s="782"/>
      <c r="DT202" s="655"/>
      <c r="DU202" s="782"/>
      <c r="DV202" s="465"/>
      <c r="DW202" s="745"/>
      <c r="DX202" s="655"/>
      <c r="DY202" s="954"/>
      <c r="DZ202" s="655"/>
      <c r="EA202" s="782">
        <f t="shared" si="2175"/>
        <v>0</v>
      </c>
      <c r="EB202" s="465">
        <f t="shared" si="1327"/>
        <v>0</v>
      </c>
      <c r="EC202" s="745"/>
      <c r="ED202" s="463"/>
      <c r="EE202" s="944"/>
      <c r="EF202" s="655"/>
      <c r="EG202" s="461">
        <f t="shared" si="1937"/>
        <v>0</v>
      </c>
      <c r="EH202" s="257">
        <f t="shared" si="1938"/>
        <v>0</v>
      </c>
      <c r="EI202" s="460">
        <f t="shared" si="1939"/>
        <v>0</v>
      </c>
      <c r="EJ202" s="538">
        <f t="shared" si="1940"/>
        <v>0</v>
      </c>
      <c r="EK202" s="677">
        <f t="shared" si="1941"/>
        <v>0</v>
      </c>
      <c r="EL202" s="257">
        <f t="shared" si="1942"/>
        <v>0</v>
      </c>
      <c r="EM202" s="649">
        <f t="shared" si="1943"/>
        <v>0</v>
      </c>
      <c r="EN202" s="538">
        <f t="shared" si="1944"/>
        <v>0</v>
      </c>
      <c r="EO202" s="677">
        <f t="shared" si="1945"/>
        <v>0</v>
      </c>
      <c r="EP202" s="257">
        <f t="shared" si="1946"/>
        <v>0</v>
      </c>
      <c r="EQ202" s="649">
        <f t="shared" si="1947"/>
        <v>0</v>
      </c>
      <c r="ER202" s="538">
        <f t="shared" si="1948"/>
        <v>0</v>
      </c>
      <c r="ES202" s="677">
        <f t="shared" si="1949"/>
        <v>0</v>
      </c>
      <c r="ET202" s="538">
        <f t="shared" si="1950"/>
        <v>0</v>
      </c>
      <c r="EU202" s="462">
        <f t="shared" si="1951"/>
        <v>0</v>
      </c>
      <c r="EV202" s="263">
        <f t="shared" si="1952"/>
        <v>0</v>
      </c>
      <c r="EW202" s="462">
        <f t="shared" si="1953"/>
        <v>0</v>
      </c>
      <c r="EX202" s="263">
        <f t="shared" si="1954"/>
        <v>0</v>
      </c>
      <c r="EY202" s="472">
        <f t="shared" si="1955"/>
        <v>0</v>
      </c>
      <c r="EZ202" s="263">
        <f t="shared" si="1956"/>
        <v>0</v>
      </c>
      <c r="FA202" s="313">
        <v>41603</v>
      </c>
      <c r="FB202" s="183" t="s">
        <v>421</v>
      </c>
    </row>
    <row r="203" spans="1:158" s="183" customFormat="1" ht="18" hidden="1" customHeight="1" outlineLevel="1" x14ac:dyDescent="0.2">
      <c r="A203" s="188" t="s">
        <v>2327</v>
      </c>
      <c r="B203" s="76" t="s">
        <v>21</v>
      </c>
      <c r="C203" s="77" t="s">
        <v>99</v>
      </c>
      <c r="D203" s="77" t="s">
        <v>87</v>
      </c>
      <c r="E203" s="76" t="s">
        <v>680</v>
      </c>
      <c r="F203" s="76" t="s">
        <v>720</v>
      </c>
      <c r="G203" s="76" t="s">
        <v>41</v>
      </c>
      <c r="H203" s="189">
        <v>0.3</v>
      </c>
      <c r="I203" s="76" t="s">
        <v>969</v>
      </c>
      <c r="J203" s="80" t="s">
        <v>496</v>
      </c>
      <c r="K203" s="81" t="s">
        <v>152</v>
      </c>
      <c r="L203" s="76" t="s">
        <v>46</v>
      </c>
      <c r="M203" s="10" t="s">
        <v>79</v>
      </c>
      <c r="N203" s="82"/>
      <c r="O203" s="82"/>
      <c r="P203" s="82"/>
      <c r="Q203" s="245"/>
      <c r="R203" s="260">
        <v>0</v>
      </c>
      <c r="S203" s="260">
        <v>1554044.6428571427</v>
      </c>
      <c r="T203" s="260">
        <v>1740530</v>
      </c>
      <c r="U203" s="260">
        <f t="shared" ref="U203" si="2179">R203*S203</f>
        <v>0</v>
      </c>
      <c r="V203" s="261">
        <f t="shared" ref="V203" si="2180">R203*T203</f>
        <v>0</v>
      </c>
      <c r="W203" s="261">
        <f t="shared" ref="W203" si="2181">V203*H203</f>
        <v>0</v>
      </c>
      <c r="X203" s="399">
        <v>1</v>
      </c>
      <c r="Y203" s="399">
        <v>1554044.6428571427</v>
      </c>
      <c r="Z203" s="399">
        <v>1740530</v>
      </c>
      <c r="AA203" s="399">
        <f t="shared" ref="AA203" si="2182">X203*Y203</f>
        <v>1554044.6428571427</v>
      </c>
      <c r="AB203" s="399">
        <f t="shared" ref="AB203" si="2183">X203*Z203</f>
        <v>1740530</v>
      </c>
      <c r="AC203" s="399">
        <f t="shared" ref="AC203" si="2184">AB203*H203</f>
        <v>522159</v>
      </c>
      <c r="AD203" s="260"/>
      <c r="AE203" s="260">
        <v>1554044.6428571427</v>
      </c>
      <c r="AF203" s="260">
        <v>1740530</v>
      </c>
      <c r="AG203" s="260">
        <f>AD203*AE203</f>
        <v>0</v>
      </c>
      <c r="AH203" s="260">
        <f>AD203*AF203</f>
        <v>0</v>
      </c>
      <c r="AI203" s="260">
        <f t="shared" ref="AI203" si="2185">AH203*H203</f>
        <v>0</v>
      </c>
      <c r="AJ203" s="260">
        <v>0</v>
      </c>
      <c r="AK203" s="260">
        <v>1554044.6428571427</v>
      </c>
      <c r="AL203" s="260">
        <v>1740530</v>
      </c>
      <c r="AM203" s="260">
        <f t="shared" ref="AM203" si="2186">AJ203*AK203</f>
        <v>0</v>
      </c>
      <c r="AN203" s="260">
        <f t="shared" ref="AN203" si="2187">AJ203*AL203</f>
        <v>0</v>
      </c>
      <c r="AO203" s="396">
        <f t="shared" ref="AO203" si="2188">AN203*H203</f>
        <v>0</v>
      </c>
      <c r="AP203" s="260"/>
      <c r="AQ203" s="260">
        <v>1554044.6428571427</v>
      </c>
      <c r="AR203" s="260">
        <v>1740530</v>
      </c>
      <c r="AS203" s="260">
        <f t="shared" ref="AS203" si="2189">AP203*AQ203</f>
        <v>0</v>
      </c>
      <c r="AT203" s="260">
        <f t="shared" ref="AT203" si="2190">AS203*1.12</f>
        <v>0</v>
      </c>
      <c r="AU203" s="260">
        <f t="shared" ref="AU203" si="2191">AT203*H203</f>
        <v>0</v>
      </c>
      <c r="AV203" s="404"/>
      <c r="AW203" s="404"/>
      <c r="AX203" s="404"/>
      <c r="AY203" s="404">
        <v>0</v>
      </c>
      <c r="AZ203" s="404">
        <v>0</v>
      </c>
      <c r="BA203" s="404">
        <f t="shared" ref="BA203" si="2192">AZ203*H203</f>
        <v>0</v>
      </c>
      <c r="BB203" s="404"/>
      <c r="BC203" s="404"/>
      <c r="BD203" s="404"/>
      <c r="BE203" s="404">
        <v>0</v>
      </c>
      <c r="BF203" s="404">
        <v>0</v>
      </c>
      <c r="BG203" s="404">
        <f t="shared" ref="BG203" si="2193">BF203*H203</f>
        <v>0</v>
      </c>
      <c r="BH203" s="404"/>
      <c r="BI203" s="404"/>
      <c r="BJ203" s="404"/>
      <c r="BK203" s="404">
        <v>0</v>
      </c>
      <c r="BL203" s="404">
        <v>0</v>
      </c>
      <c r="BM203" s="404">
        <f t="shared" ref="BM203" si="2194">BL203*N203</f>
        <v>0</v>
      </c>
      <c r="BN203" s="404"/>
      <c r="BO203" s="404"/>
      <c r="BP203" s="404"/>
      <c r="BQ203" s="404">
        <v>0</v>
      </c>
      <c r="BR203" s="404">
        <v>0</v>
      </c>
      <c r="BS203" s="404">
        <f t="shared" si="1367"/>
        <v>0</v>
      </c>
      <c r="BT203" s="260">
        <v>1554044.6428571427</v>
      </c>
      <c r="BU203" s="260">
        <v>1740530</v>
      </c>
      <c r="BV203" s="256">
        <f>SUM(N203+O203+P203+Q203+R203+X203+AD203+AJ203+AP203+AV203+BB203+BH203)*BT203</f>
        <v>1554044.6428571427</v>
      </c>
      <c r="BW203" s="260">
        <f t="shared" ref="BW203" si="2195">BV203*1.12</f>
        <v>1740530</v>
      </c>
      <c r="BX203" s="190" t="s">
        <v>48</v>
      </c>
      <c r="BY203" s="64">
        <v>2013</v>
      </c>
      <c r="BZ203" s="325" t="s">
        <v>1100</v>
      </c>
      <c r="CA203" s="529">
        <f t="shared" ref="CA203" si="2196">BW203*H203</f>
        <v>522159</v>
      </c>
      <c r="CB203" s="154"/>
      <c r="CC203" s="82"/>
      <c r="CD203" s="191"/>
      <c r="CE203" s="26">
        <f t="shared" ref="CE203" si="2197">BV203-CB203</f>
        <v>1554044.6428571427</v>
      </c>
      <c r="CF203" s="27">
        <f t="shared" ref="CF203" si="2198">BW203-CC203</f>
        <v>1740530</v>
      </c>
      <c r="CG203" s="738">
        <f t="shared" ref="CG203" si="2199">CA203-CC203</f>
        <v>522159</v>
      </c>
      <c r="CH203" s="164" t="s">
        <v>2353</v>
      </c>
      <c r="CI203" s="165"/>
      <c r="CJ203" s="192"/>
      <c r="CK203" s="175"/>
      <c r="CL203" s="175"/>
      <c r="CM203" s="175"/>
      <c r="CN203" s="175"/>
      <c r="CO203" s="175"/>
      <c r="CP203" s="175"/>
      <c r="CQ203" s="175"/>
      <c r="CR203" s="463"/>
      <c r="CS203" s="463"/>
      <c r="CT203" s="463"/>
      <c r="CU203" s="463"/>
      <c r="CV203" s="463"/>
      <c r="CW203" s="463"/>
      <c r="CX203" s="463"/>
      <c r="CY203" s="463"/>
      <c r="CZ203" s="463"/>
      <c r="DA203" s="463"/>
      <c r="DB203" s="463"/>
      <c r="DC203" s="463"/>
      <c r="DD203" s="463"/>
      <c r="DE203" s="463"/>
      <c r="DF203" s="463"/>
      <c r="DG203" s="463"/>
      <c r="DH203" s="463"/>
      <c r="DI203" s="463"/>
      <c r="DJ203" s="463"/>
      <c r="DK203" s="463"/>
      <c r="DL203" s="655"/>
      <c r="DM203" s="782"/>
      <c r="DN203" s="655"/>
      <c r="DO203" s="821"/>
      <c r="DP203" s="655"/>
      <c r="DQ203" s="1050"/>
      <c r="DR203" s="655"/>
      <c r="DS203" s="782"/>
      <c r="DT203" s="655"/>
      <c r="DU203" s="782"/>
      <c r="DV203" s="465"/>
      <c r="DW203" s="745"/>
      <c r="DX203" s="655"/>
      <c r="DY203" s="954"/>
      <c r="DZ203" s="655"/>
      <c r="EA203" s="782">
        <f t="shared" si="2175"/>
        <v>0</v>
      </c>
      <c r="EB203" s="465">
        <f t="shared" ref="EB203" si="2200">EA203/1.12</f>
        <v>0</v>
      </c>
      <c r="EC203" s="745"/>
      <c r="ED203" s="463"/>
      <c r="EE203" s="944"/>
      <c r="EF203" s="655"/>
      <c r="EG203" s="461">
        <f t="shared" si="1937"/>
        <v>0</v>
      </c>
      <c r="EH203" s="257">
        <f t="shared" si="1938"/>
        <v>0</v>
      </c>
      <c r="EI203" s="460">
        <f t="shared" si="1939"/>
        <v>1554044.6428571427</v>
      </c>
      <c r="EJ203" s="538">
        <f t="shared" si="1940"/>
        <v>1740530</v>
      </c>
      <c r="EK203" s="677">
        <f t="shared" si="1941"/>
        <v>0</v>
      </c>
      <c r="EL203" s="257">
        <f t="shared" si="1942"/>
        <v>0</v>
      </c>
      <c r="EM203" s="649">
        <f t="shared" si="1943"/>
        <v>0</v>
      </c>
      <c r="EN203" s="538">
        <f t="shared" si="1944"/>
        <v>0</v>
      </c>
      <c r="EO203" s="677">
        <f t="shared" si="1945"/>
        <v>0</v>
      </c>
      <c r="EP203" s="257">
        <f t="shared" si="1946"/>
        <v>0</v>
      </c>
      <c r="EQ203" s="649">
        <f t="shared" si="1947"/>
        <v>0</v>
      </c>
      <c r="ER203" s="538">
        <f t="shared" si="1948"/>
        <v>0</v>
      </c>
      <c r="ES203" s="677">
        <f t="shared" si="1949"/>
        <v>0</v>
      </c>
      <c r="ET203" s="538">
        <f t="shared" si="1950"/>
        <v>0</v>
      </c>
      <c r="EU203" s="462">
        <f t="shared" si="1951"/>
        <v>0</v>
      </c>
      <c r="EV203" s="263">
        <f t="shared" si="1952"/>
        <v>0</v>
      </c>
      <c r="EW203" s="462">
        <f t="shared" si="1953"/>
        <v>0</v>
      </c>
      <c r="EX203" s="263">
        <f t="shared" si="1954"/>
        <v>0</v>
      </c>
      <c r="EY203" s="472">
        <f t="shared" si="1955"/>
        <v>1554044.6428571427</v>
      </c>
      <c r="EZ203" s="263">
        <f t="shared" si="1956"/>
        <v>1740530</v>
      </c>
      <c r="FA203" s="313">
        <v>42457</v>
      </c>
      <c r="FB203" s="183" t="s">
        <v>421</v>
      </c>
    </row>
    <row r="204" spans="1:158" s="183" customFormat="1" ht="18" hidden="1" customHeight="1" outlineLevel="1" x14ac:dyDescent="0.2">
      <c r="A204" s="188" t="s">
        <v>266</v>
      </c>
      <c r="B204" s="76" t="s">
        <v>21</v>
      </c>
      <c r="C204" s="77" t="s">
        <v>135</v>
      </c>
      <c r="D204" s="77" t="s">
        <v>87</v>
      </c>
      <c r="E204" s="76" t="s">
        <v>138</v>
      </c>
      <c r="F204" s="76" t="s">
        <v>139</v>
      </c>
      <c r="G204" s="76" t="s">
        <v>41</v>
      </c>
      <c r="H204" s="189">
        <v>0.3</v>
      </c>
      <c r="I204" s="76" t="s">
        <v>969</v>
      </c>
      <c r="J204" s="80" t="s">
        <v>45</v>
      </c>
      <c r="K204" s="81" t="s">
        <v>152</v>
      </c>
      <c r="L204" s="76" t="s">
        <v>46</v>
      </c>
      <c r="M204" s="10" t="s">
        <v>79</v>
      </c>
      <c r="N204" s="82"/>
      <c r="O204" s="82"/>
      <c r="P204" s="82"/>
      <c r="Q204" s="245"/>
      <c r="R204" s="260">
        <v>4</v>
      </c>
      <c r="S204" s="260">
        <v>97590.178571428565</v>
      </c>
      <c r="T204" s="260">
        <v>109301</v>
      </c>
      <c r="U204" s="260">
        <v>0</v>
      </c>
      <c r="V204" s="261">
        <v>0</v>
      </c>
      <c r="W204" s="261">
        <f t="shared" si="1912"/>
        <v>0</v>
      </c>
      <c r="X204" s="399"/>
      <c r="Y204" s="399">
        <v>97590.178571428565</v>
      </c>
      <c r="Z204" s="399">
        <v>109301</v>
      </c>
      <c r="AA204" s="399">
        <v>0</v>
      </c>
      <c r="AB204" s="399">
        <v>0</v>
      </c>
      <c r="AC204" s="399">
        <f t="shared" si="1431"/>
        <v>0</v>
      </c>
      <c r="AD204" s="260">
        <v>1</v>
      </c>
      <c r="AE204" s="260">
        <v>97590.178571428565</v>
      </c>
      <c r="AF204" s="260">
        <v>109301</v>
      </c>
      <c r="AG204" s="260">
        <v>0</v>
      </c>
      <c r="AH204" s="260">
        <v>0</v>
      </c>
      <c r="AI204" s="260">
        <f t="shared" si="1432"/>
        <v>0</v>
      </c>
      <c r="AJ204" s="260">
        <v>2</v>
      </c>
      <c r="AK204" s="260">
        <v>97590.178571428565</v>
      </c>
      <c r="AL204" s="260">
        <v>109301</v>
      </c>
      <c r="AM204" s="260">
        <v>0</v>
      </c>
      <c r="AN204" s="260">
        <v>0</v>
      </c>
      <c r="AO204" s="396">
        <f t="shared" si="1982"/>
        <v>0</v>
      </c>
      <c r="AP204" s="260">
        <v>4</v>
      </c>
      <c r="AQ204" s="260">
        <v>97590.178571428565</v>
      </c>
      <c r="AR204" s="260">
        <v>109301</v>
      </c>
      <c r="AS204" s="260">
        <v>0</v>
      </c>
      <c r="AT204" s="260">
        <f t="shared" si="1516"/>
        <v>0</v>
      </c>
      <c r="AU204" s="260">
        <f t="shared" si="1417"/>
        <v>0</v>
      </c>
      <c r="AV204" s="404"/>
      <c r="AW204" s="404"/>
      <c r="AX204" s="404"/>
      <c r="AY204" s="404">
        <v>0</v>
      </c>
      <c r="AZ204" s="404">
        <v>0</v>
      </c>
      <c r="BA204" s="404">
        <f t="shared" si="1433"/>
        <v>0</v>
      </c>
      <c r="BB204" s="404"/>
      <c r="BC204" s="404"/>
      <c r="BD204" s="404"/>
      <c r="BE204" s="404">
        <v>0</v>
      </c>
      <c r="BF204" s="404">
        <v>0</v>
      </c>
      <c r="BG204" s="404">
        <f t="shared" si="1418"/>
        <v>0</v>
      </c>
      <c r="BH204" s="404"/>
      <c r="BI204" s="404"/>
      <c r="BJ204" s="404"/>
      <c r="BK204" s="404">
        <v>0</v>
      </c>
      <c r="BL204" s="404">
        <v>0</v>
      </c>
      <c r="BM204" s="404">
        <f t="shared" si="1366"/>
        <v>0</v>
      </c>
      <c r="BN204" s="404"/>
      <c r="BO204" s="404"/>
      <c r="BP204" s="404"/>
      <c r="BQ204" s="404">
        <v>0</v>
      </c>
      <c r="BR204" s="404">
        <v>0</v>
      </c>
      <c r="BS204" s="404">
        <f t="shared" si="1367"/>
        <v>0</v>
      </c>
      <c r="BT204" s="260">
        <v>97590.178571428565</v>
      </c>
      <c r="BU204" s="260">
        <v>109301</v>
      </c>
      <c r="BV204" s="260">
        <v>0</v>
      </c>
      <c r="BW204" s="1435">
        <v>0</v>
      </c>
      <c r="BX204" s="190" t="s">
        <v>48</v>
      </c>
      <c r="BY204" s="64">
        <v>2013</v>
      </c>
      <c r="BZ204" s="325"/>
      <c r="CA204" s="529">
        <f t="shared" si="1434"/>
        <v>0</v>
      </c>
      <c r="CB204" s="154">
        <v>1073491.9642857143</v>
      </c>
      <c r="CC204" s="82">
        <v>1202311</v>
      </c>
      <c r="CD204" s="191"/>
      <c r="CE204" s="26">
        <f t="shared" si="1419"/>
        <v>-1073491.9642857143</v>
      </c>
      <c r="CF204" s="27">
        <f t="shared" si="1420"/>
        <v>-1202311</v>
      </c>
      <c r="CG204" s="738">
        <f t="shared" si="1421"/>
        <v>-1202311</v>
      </c>
      <c r="CH204" s="164"/>
      <c r="CI204" s="165"/>
      <c r="CJ204" s="192"/>
      <c r="CK204" s="175"/>
      <c r="CL204" s="175"/>
      <c r="CM204" s="175"/>
      <c r="CN204" s="175"/>
      <c r="CO204" s="175"/>
      <c r="CP204" s="175"/>
      <c r="CQ204" s="175"/>
      <c r="CR204" s="463"/>
      <c r="CS204" s="463"/>
      <c r="CT204" s="463"/>
      <c r="CU204" s="463"/>
      <c r="CV204" s="463"/>
      <c r="CW204" s="463"/>
      <c r="CX204" s="463"/>
      <c r="CY204" s="463"/>
      <c r="CZ204" s="463"/>
      <c r="DA204" s="463"/>
      <c r="DB204" s="463"/>
      <c r="DC204" s="463"/>
      <c r="DD204" s="463"/>
      <c r="DE204" s="463"/>
      <c r="DF204" s="463"/>
      <c r="DG204" s="463"/>
      <c r="DH204" s="463"/>
      <c r="DI204" s="463"/>
      <c r="DJ204" s="463"/>
      <c r="DK204" s="463"/>
      <c r="DL204" s="655"/>
      <c r="DM204" s="782"/>
      <c r="DN204" s="655"/>
      <c r="DO204" s="821"/>
      <c r="DP204" s="655"/>
      <c r="DQ204" s="1050"/>
      <c r="DR204" s="655"/>
      <c r="DS204" s="782"/>
      <c r="DT204" s="655"/>
      <c r="DU204" s="782"/>
      <c r="DV204" s="465"/>
      <c r="DW204" s="745"/>
      <c r="DX204" s="655"/>
      <c r="DY204" s="954"/>
      <c r="DZ204" s="655"/>
      <c r="EA204" s="782">
        <f t="shared" si="2175"/>
        <v>0</v>
      </c>
      <c r="EB204" s="465">
        <f t="shared" si="1327"/>
        <v>0</v>
      </c>
      <c r="EC204" s="745"/>
      <c r="ED204" s="463"/>
      <c r="EE204" s="944"/>
      <c r="EF204" s="655"/>
      <c r="EG204" s="461">
        <f t="shared" si="1937"/>
        <v>0</v>
      </c>
      <c r="EH204" s="257">
        <f t="shared" si="1938"/>
        <v>0</v>
      </c>
      <c r="EI204" s="460">
        <f t="shared" si="1939"/>
        <v>0</v>
      </c>
      <c r="EJ204" s="538">
        <f t="shared" si="1940"/>
        <v>0</v>
      </c>
      <c r="EK204" s="677">
        <f t="shared" si="1941"/>
        <v>0</v>
      </c>
      <c r="EL204" s="257">
        <f t="shared" si="1942"/>
        <v>0</v>
      </c>
      <c r="EM204" s="649">
        <f t="shared" si="1943"/>
        <v>0</v>
      </c>
      <c r="EN204" s="538">
        <f t="shared" si="1944"/>
        <v>0</v>
      </c>
      <c r="EO204" s="677">
        <f t="shared" si="1945"/>
        <v>0</v>
      </c>
      <c r="EP204" s="257">
        <f t="shared" si="1946"/>
        <v>0</v>
      </c>
      <c r="EQ204" s="649">
        <f t="shared" si="1947"/>
        <v>0</v>
      </c>
      <c r="ER204" s="538">
        <f t="shared" si="1948"/>
        <v>0</v>
      </c>
      <c r="ES204" s="677">
        <f t="shared" si="1949"/>
        <v>0</v>
      </c>
      <c r="ET204" s="538">
        <f t="shared" si="1950"/>
        <v>0</v>
      </c>
      <c r="EU204" s="462">
        <f t="shared" si="1951"/>
        <v>0</v>
      </c>
      <c r="EV204" s="263">
        <f t="shared" si="1952"/>
        <v>0</v>
      </c>
      <c r="EW204" s="462">
        <f t="shared" si="1953"/>
        <v>0</v>
      </c>
      <c r="EX204" s="263">
        <f t="shared" si="1954"/>
        <v>0</v>
      </c>
      <c r="EY204" s="472">
        <f t="shared" si="1955"/>
        <v>0</v>
      </c>
      <c r="EZ204" s="263">
        <f t="shared" si="1956"/>
        <v>0</v>
      </c>
      <c r="FA204" s="313"/>
    </row>
    <row r="205" spans="1:158" s="183" customFormat="1" ht="18" hidden="1" customHeight="1" outlineLevel="1" x14ac:dyDescent="0.2">
      <c r="A205" s="188" t="s">
        <v>721</v>
      </c>
      <c r="B205" s="76" t="s">
        <v>21</v>
      </c>
      <c r="C205" s="77" t="s">
        <v>99</v>
      </c>
      <c r="D205" s="77" t="s">
        <v>87</v>
      </c>
      <c r="E205" s="76" t="s">
        <v>680</v>
      </c>
      <c r="F205" s="76" t="s">
        <v>722</v>
      </c>
      <c r="G205" s="76" t="s">
        <v>41</v>
      </c>
      <c r="H205" s="189">
        <v>0.3</v>
      </c>
      <c r="I205" s="76" t="s">
        <v>969</v>
      </c>
      <c r="J205" s="80" t="s">
        <v>496</v>
      </c>
      <c r="K205" s="81" t="s">
        <v>152</v>
      </c>
      <c r="L205" s="76" t="s">
        <v>46</v>
      </c>
      <c r="M205" s="10" t="s">
        <v>79</v>
      </c>
      <c r="N205" s="82"/>
      <c r="O205" s="82"/>
      <c r="P205" s="82"/>
      <c r="Q205" s="245"/>
      <c r="R205" s="260">
        <v>4</v>
      </c>
      <c r="S205" s="260">
        <v>97590.178571428565</v>
      </c>
      <c r="T205" s="260">
        <v>109301</v>
      </c>
      <c r="U205" s="260">
        <v>0</v>
      </c>
      <c r="V205" s="261">
        <v>0</v>
      </c>
      <c r="W205" s="261">
        <f t="shared" si="1912"/>
        <v>0</v>
      </c>
      <c r="X205" s="399"/>
      <c r="Y205" s="399">
        <v>97590.178571428565</v>
      </c>
      <c r="Z205" s="399">
        <v>109301</v>
      </c>
      <c r="AA205" s="399">
        <v>0</v>
      </c>
      <c r="AB205" s="399">
        <v>0</v>
      </c>
      <c r="AC205" s="399">
        <f t="shared" si="1431"/>
        <v>0</v>
      </c>
      <c r="AD205" s="260">
        <v>1</v>
      </c>
      <c r="AE205" s="260">
        <v>97590.178571428565</v>
      </c>
      <c r="AF205" s="260">
        <v>109301</v>
      </c>
      <c r="AG205" s="260">
        <v>0</v>
      </c>
      <c r="AH205" s="260">
        <v>0</v>
      </c>
      <c r="AI205" s="260">
        <f t="shared" si="1432"/>
        <v>0</v>
      </c>
      <c r="AJ205" s="260">
        <v>2</v>
      </c>
      <c r="AK205" s="260">
        <v>97590.178571428565</v>
      </c>
      <c r="AL205" s="260">
        <v>109301</v>
      </c>
      <c r="AM205" s="260">
        <v>0</v>
      </c>
      <c r="AN205" s="260">
        <v>0</v>
      </c>
      <c r="AO205" s="396">
        <f t="shared" si="1982"/>
        <v>0</v>
      </c>
      <c r="AP205" s="260">
        <v>4</v>
      </c>
      <c r="AQ205" s="260">
        <v>97590.178571428565</v>
      </c>
      <c r="AR205" s="260">
        <v>109301</v>
      </c>
      <c r="AS205" s="260">
        <v>0</v>
      </c>
      <c r="AT205" s="260">
        <f t="shared" si="1516"/>
        <v>0</v>
      </c>
      <c r="AU205" s="260">
        <f t="shared" si="1417"/>
        <v>0</v>
      </c>
      <c r="AV205" s="404"/>
      <c r="AW205" s="404"/>
      <c r="AX205" s="404"/>
      <c r="AY205" s="404">
        <v>0</v>
      </c>
      <c r="AZ205" s="404">
        <v>0</v>
      </c>
      <c r="BA205" s="404">
        <f t="shared" si="1433"/>
        <v>0</v>
      </c>
      <c r="BB205" s="404"/>
      <c r="BC205" s="404"/>
      <c r="BD205" s="404"/>
      <c r="BE205" s="404">
        <v>0</v>
      </c>
      <c r="BF205" s="404">
        <v>0</v>
      </c>
      <c r="BG205" s="404">
        <f t="shared" si="1418"/>
        <v>0</v>
      </c>
      <c r="BH205" s="404"/>
      <c r="BI205" s="404"/>
      <c r="BJ205" s="404"/>
      <c r="BK205" s="404">
        <v>0</v>
      </c>
      <c r="BL205" s="404">
        <v>0</v>
      </c>
      <c r="BM205" s="404">
        <f t="shared" si="1366"/>
        <v>0</v>
      </c>
      <c r="BN205" s="404"/>
      <c r="BO205" s="404"/>
      <c r="BP205" s="404"/>
      <c r="BQ205" s="404">
        <v>0</v>
      </c>
      <c r="BR205" s="404">
        <v>0</v>
      </c>
      <c r="BS205" s="404">
        <f t="shared" si="1367"/>
        <v>0</v>
      </c>
      <c r="BT205" s="260">
        <v>97590.178571428565</v>
      </c>
      <c r="BU205" s="260">
        <v>109301</v>
      </c>
      <c r="BV205" s="260">
        <v>0</v>
      </c>
      <c r="BW205" s="1435">
        <v>0</v>
      </c>
      <c r="BX205" s="190" t="s">
        <v>48</v>
      </c>
      <c r="BY205" s="64">
        <v>2013</v>
      </c>
      <c r="BZ205" s="325" t="s">
        <v>1103</v>
      </c>
      <c r="CA205" s="529">
        <f t="shared" si="1434"/>
        <v>0</v>
      </c>
      <c r="CB205" s="154"/>
      <c r="CC205" s="82"/>
      <c r="CD205" s="191"/>
      <c r="CE205" s="26">
        <f t="shared" si="1419"/>
        <v>0</v>
      </c>
      <c r="CF205" s="27">
        <f t="shared" si="1420"/>
        <v>0</v>
      </c>
      <c r="CG205" s="738">
        <f t="shared" si="1421"/>
        <v>0</v>
      </c>
      <c r="CH205" s="164" t="s">
        <v>805</v>
      </c>
      <c r="CI205" s="165"/>
      <c r="CJ205" s="192"/>
      <c r="CK205" s="175"/>
      <c r="CL205" s="175"/>
      <c r="CM205" s="175"/>
      <c r="CN205" s="175"/>
      <c r="CO205" s="175"/>
      <c r="CP205" s="175"/>
      <c r="CQ205" s="175"/>
      <c r="CR205" s="463"/>
      <c r="CS205" s="463"/>
      <c r="CT205" s="463"/>
      <c r="CU205" s="463"/>
      <c r="CV205" s="463"/>
      <c r="CW205" s="463"/>
      <c r="CX205" s="463"/>
      <c r="CY205" s="463"/>
      <c r="CZ205" s="463"/>
      <c r="DA205" s="463"/>
      <c r="DB205" s="463"/>
      <c r="DC205" s="463"/>
      <c r="DD205" s="463"/>
      <c r="DE205" s="463"/>
      <c r="DF205" s="463"/>
      <c r="DG205" s="463"/>
      <c r="DH205" s="463"/>
      <c r="DI205" s="463"/>
      <c r="DJ205" s="463"/>
      <c r="DK205" s="463"/>
      <c r="DL205" s="655"/>
      <c r="DM205" s="782"/>
      <c r="DN205" s="655"/>
      <c r="DO205" s="821"/>
      <c r="DP205" s="655"/>
      <c r="DQ205" s="1050"/>
      <c r="DR205" s="655"/>
      <c r="DS205" s="782"/>
      <c r="DT205" s="655"/>
      <c r="DU205" s="782"/>
      <c r="DV205" s="465"/>
      <c r="DW205" s="745"/>
      <c r="DX205" s="655"/>
      <c r="DY205" s="954"/>
      <c r="DZ205" s="655"/>
      <c r="EA205" s="782">
        <f t="shared" si="2175"/>
        <v>0</v>
      </c>
      <c r="EB205" s="465">
        <f t="shared" si="1327"/>
        <v>0</v>
      </c>
      <c r="EC205" s="745"/>
      <c r="ED205" s="463"/>
      <c r="EE205" s="944"/>
      <c r="EF205" s="655"/>
      <c r="EG205" s="461">
        <f t="shared" si="1937"/>
        <v>0</v>
      </c>
      <c r="EH205" s="257">
        <f t="shared" si="1938"/>
        <v>0</v>
      </c>
      <c r="EI205" s="460">
        <f t="shared" si="1939"/>
        <v>0</v>
      </c>
      <c r="EJ205" s="538">
        <f t="shared" si="1940"/>
        <v>0</v>
      </c>
      <c r="EK205" s="677">
        <f t="shared" si="1941"/>
        <v>0</v>
      </c>
      <c r="EL205" s="257">
        <f t="shared" si="1942"/>
        <v>0</v>
      </c>
      <c r="EM205" s="649">
        <f t="shared" si="1943"/>
        <v>0</v>
      </c>
      <c r="EN205" s="538">
        <f t="shared" si="1944"/>
        <v>0</v>
      </c>
      <c r="EO205" s="677">
        <f t="shared" si="1945"/>
        <v>0</v>
      </c>
      <c r="EP205" s="257">
        <f t="shared" si="1946"/>
        <v>0</v>
      </c>
      <c r="EQ205" s="649">
        <f t="shared" si="1947"/>
        <v>0</v>
      </c>
      <c r="ER205" s="538">
        <f t="shared" si="1948"/>
        <v>0</v>
      </c>
      <c r="ES205" s="677">
        <f t="shared" si="1949"/>
        <v>0</v>
      </c>
      <c r="ET205" s="538">
        <f t="shared" si="1950"/>
        <v>0</v>
      </c>
      <c r="EU205" s="462">
        <f t="shared" si="1951"/>
        <v>0</v>
      </c>
      <c r="EV205" s="263">
        <f t="shared" si="1952"/>
        <v>0</v>
      </c>
      <c r="EW205" s="462">
        <f t="shared" si="1953"/>
        <v>0</v>
      </c>
      <c r="EX205" s="263">
        <f t="shared" si="1954"/>
        <v>0</v>
      </c>
      <c r="EY205" s="472">
        <f t="shared" si="1955"/>
        <v>0</v>
      </c>
      <c r="EZ205" s="263">
        <f t="shared" si="1956"/>
        <v>0</v>
      </c>
      <c r="FA205" s="313"/>
    </row>
    <row r="206" spans="1:158" s="183" customFormat="1" ht="18" hidden="1" customHeight="1" outlineLevel="1" x14ac:dyDescent="0.2">
      <c r="A206" s="188" t="s">
        <v>920</v>
      </c>
      <c r="B206" s="76" t="s">
        <v>21</v>
      </c>
      <c r="C206" s="77" t="s">
        <v>99</v>
      </c>
      <c r="D206" s="77" t="s">
        <v>87</v>
      </c>
      <c r="E206" s="76" t="s">
        <v>680</v>
      </c>
      <c r="F206" s="76" t="s">
        <v>722</v>
      </c>
      <c r="G206" s="76" t="s">
        <v>41</v>
      </c>
      <c r="H206" s="189">
        <v>0.3</v>
      </c>
      <c r="I206" s="76" t="s">
        <v>969</v>
      </c>
      <c r="J206" s="80" t="s">
        <v>496</v>
      </c>
      <c r="K206" s="81" t="s">
        <v>152</v>
      </c>
      <c r="L206" s="76" t="s">
        <v>46</v>
      </c>
      <c r="M206" s="10" t="s">
        <v>79</v>
      </c>
      <c r="N206" s="82"/>
      <c r="O206" s="82"/>
      <c r="P206" s="82"/>
      <c r="Q206" s="245"/>
      <c r="R206" s="260">
        <v>0</v>
      </c>
      <c r="S206" s="260">
        <v>97590.178571428565</v>
      </c>
      <c r="T206" s="260">
        <v>109301</v>
      </c>
      <c r="U206" s="260">
        <f t="shared" ref="U206" si="2201">R206*S206</f>
        <v>0</v>
      </c>
      <c r="V206" s="261">
        <f t="shared" ref="V206" si="2202">R206*T206</f>
        <v>0</v>
      </c>
      <c r="W206" s="261">
        <f t="shared" si="1912"/>
        <v>0</v>
      </c>
      <c r="X206" s="399"/>
      <c r="Y206" s="399">
        <v>97590.178571428565</v>
      </c>
      <c r="Z206" s="399">
        <v>109301</v>
      </c>
      <c r="AA206" s="399">
        <f t="shared" ref="AA206" si="2203">X206*Y206</f>
        <v>0</v>
      </c>
      <c r="AB206" s="399">
        <f t="shared" ref="AB206" si="2204">X206*Z206</f>
        <v>0</v>
      </c>
      <c r="AC206" s="399">
        <f t="shared" si="1431"/>
        <v>0</v>
      </c>
      <c r="AD206" s="260">
        <v>1</v>
      </c>
      <c r="AE206" s="260">
        <v>97590.178571428565</v>
      </c>
      <c r="AF206" s="260">
        <v>109301</v>
      </c>
      <c r="AG206" s="260">
        <v>0</v>
      </c>
      <c r="AH206" s="260">
        <v>0</v>
      </c>
      <c r="AI206" s="260">
        <f t="shared" si="1432"/>
        <v>0</v>
      </c>
      <c r="AJ206" s="260">
        <v>2</v>
      </c>
      <c r="AK206" s="260">
        <v>97590.178571428565</v>
      </c>
      <c r="AL206" s="260">
        <v>109301</v>
      </c>
      <c r="AM206" s="1067">
        <v>0</v>
      </c>
      <c r="AN206" s="260">
        <v>0</v>
      </c>
      <c r="AO206" s="396">
        <f t="shared" si="1982"/>
        <v>0</v>
      </c>
      <c r="AP206" s="260">
        <v>4</v>
      </c>
      <c r="AQ206" s="260">
        <v>97590.178571428565</v>
      </c>
      <c r="AR206" s="260">
        <v>109301</v>
      </c>
      <c r="AS206" s="260">
        <v>0</v>
      </c>
      <c r="AT206" s="260">
        <f t="shared" si="1516"/>
        <v>0</v>
      </c>
      <c r="AU206" s="260">
        <f t="shared" si="1417"/>
        <v>0</v>
      </c>
      <c r="AV206" s="404"/>
      <c r="AW206" s="404"/>
      <c r="AX206" s="404"/>
      <c r="AY206" s="404">
        <v>0</v>
      </c>
      <c r="AZ206" s="404">
        <v>0</v>
      </c>
      <c r="BA206" s="404">
        <f t="shared" si="1433"/>
        <v>0</v>
      </c>
      <c r="BB206" s="404"/>
      <c r="BC206" s="404"/>
      <c r="BD206" s="404"/>
      <c r="BE206" s="404">
        <v>0</v>
      </c>
      <c r="BF206" s="404">
        <v>0</v>
      </c>
      <c r="BG206" s="404">
        <f t="shared" si="1418"/>
        <v>0</v>
      </c>
      <c r="BH206" s="404"/>
      <c r="BI206" s="404"/>
      <c r="BJ206" s="404"/>
      <c r="BK206" s="404">
        <v>0</v>
      </c>
      <c r="BL206" s="404">
        <v>0</v>
      </c>
      <c r="BM206" s="404">
        <f t="shared" si="1366"/>
        <v>0</v>
      </c>
      <c r="BN206" s="404"/>
      <c r="BO206" s="404"/>
      <c r="BP206" s="404"/>
      <c r="BQ206" s="404">
        <v>0</v>
      </c>
      <c r="BR206" s="404">
        <v>0</v>
      </c>
      <c r="BS206" s="404">
        <f t="shared" si="1367"/>
        <v>0</v>
      </c>
      <c r="BT206" s="260">
        <v>97590.178571428565</v>
      </c>
      <c r="BU206" s="260">
        <v>109301</v>
      </c>
      <c r="BV206" s="256">
        <v>0</v>
      </c>
      <c r="BW206" s="1435">
        <v>0</v>
      </c>
      <c r="BX206" s="190" t="s">
        <v>48</v>
      </c>
      <c r="BY206" s="64">
        <v>2013</v>
      </c>
      <c r="BZ206" s="325" t="s">
        <v>2647</v>
      </c>
      <c r="CA206" s="529">
        <f t="shared" si="1434"/>
        <v>0</v>
      </c>
      <c r="CB206" s="154"/>
      <c r="CC206" s="82"/>
      <c r="CD206" s="191"/>
      <c r="CE206" s="26">
        <f t="shared" si="1419"/>
        <v>0</v>
      </c>
      <c r="CF206" s="27">
        <f t="shared" si="1420"/>
        <v>0</v>
      </c>
      <c r="CG206" s="738">
        <f t="shared" si="1421"/>
        <v>0</v>
      </c>
      <c r="CH206" s="164" t="s">
        <v>2648</v>
      </c>
      <c r="CI206" s="165"/>
      <c r="CJ206" s="192"/>
      <c r="CK206" s="175"/>
      <c r="CL206" s="175"/>
      <c r="CM206" s="175"/>
      <c r="CN206" s="175"/>
      <c r="CO206" s="175"/>
      <c r="CP206" s="175"/>
      <c r="CQ206" s="175"/>
      <c r="CR206" s="463"/>
      <c r="CS206" s="463"/>
      <c r="CT206" s="463"/>
      <c r="CU206" s="463"/>
      <c r="CV206" s="463"/>
      <c r="CW206" s="463"/>
      <c r="CX206" s="463"/>
      <c r="CY206" s="463"/>
      <c r="CZ206" s="463"/>
      <c r="DA206" s="463"/>
      <c r="DB206" s="463"/>
      <c r="DC206" s="463"/>
      <c r="DD206" s="463"/>
      <c r="DE206" s="463"/>
      <c r="DF206" s="463"/>
      <c r="DG206" s="463"/>
      <c r="DH206" s="463"/>
      <c r="DI206" s="463"/>
      <c r="DJ206" s="463"/>
      <c r="DK206" s="463"/>
      <c r="DL206" s="655"/>
      <c r="DM206" s="782"/>
      <c r="DN206" s="655"/>
      <c r="DO206" s="821"/>
      <c r="DP206" s="655"/>
      <c r="DQ206" s="1050"/>
      <c r="DR206" s="655"/>
      <c r="DS206" s="782"/>
      <c r="DT206" s="655"/>
      <c r="DU206" s="782"/>
      <c r="DV206" s="465"/>
      <c r="DW206" s="745"/>
      <c r="DX206" s="655"/>
      <c r="DY206" s="954"/>
      <c r="DZ206" s="655"/>
      <c r="EA206" s="782">
        <f t="shared" si="2175"/>
        <v>0</v>
      </c>
      <c r="EB206" s="465">
        <f t="shared" si="1327"/>
        <v>0</v>
      </c>
      <c r="EC206" s="745"/>
      <c r="ED206" s="463"/>
      <c r="EE206" s="944"/>
      <c r="EF206" s="655"/>
      <c r="EG206" s="461">
        <f t="shared" si="1937"/>
        <v>0</v>
      </c>
      <c r="EH206" s="257">
        <f t="shared" si="1938"/>
        <v>0</v>
      </c>
      <c r="EI206" s="460">
        <f t="shared" si="1939"/>
        <v>0</v>
      </c>
      <c r="EJ206" s="538">
        <f t="shared" si="1940"/>
        <v>0</v>
      </c>
      <c r="EK206" s="677">
        <f t="shared" si="1941"/>
        <v>0</v>
      </c>
      <c r="EL206" s="257">
        <f t="shared" si="1942"/>
        <v>0</v>
      </c>
      <c r="EM206" s="649">
        <f t="shared" si="1943"/>
        <v>0</v>
      </c>
      <c r="EN206" s="538">
        <f t="shared" si="1944"/>
        <v>0</v>
      </c>
      <c r="EO206" s="677">
        <f t="shared" si="1945"/>
        <v>0</v>
      </c>
      <c r="EP206" s="257">
        <f t="shared" si="1946"/>
        <v>0</v>
      </c>
      <c r="EQ206" s="649">
        <f t="shared" si="1947"/>
        <v>0</v>
      </c>
      <c r="ER206" s="538">
        <f t="shared" si="1948"/>
        <v>0</v>
      </c>
      <c r="ES206" s="677">
        <f t="shared" si="1949"/>
        <v>0</v>
      </c>
      <c r="ET206" s="538">
        <f t="shared" si="1950"/>
        <v>0</v>
      </c>
      <c r="EU206" s="462">
        <f t="shared" si="1951"/>
        <v>0</v>
      </c>
      <c r="EV206" s="263">
        <f t="shared" si="1952"/>
        <v>0</v>
      </c>
      <c r="EW206" s="462">
        <f t="shared" si="1953"/>
        <v>0</v>
      </c>
      <c r="EX206" s="263">
        <f t="shared" si="1954"/>
        <v>0</v>
      </c>
      <c r="EY206" s="472">
        <f t="shared" si="1955"/>
        <v>0</v>
      </c>
      <c r="EZ206" s="263">
        <f t="shared" si="1956"/>
        <v>0</v>
      </c>
      <c r="FA206" s="313" t="s">
        <v>2651</v>
      </c>
      <c r="FB206" s="183" t="s">
        <v>421</v>
      </c>
    </row>
    <row r="207" spans="1:158" s="30" customFormat="1" ht="18" customHeight="1" collapsed="1" x14ac:dyDescent="0.2">
      <c r="A207" s="6"/>
      <c r="B207" s="19"/>
      <c r="C207" s="90"/>
      <c r="D207" s="90" t="s">
        <v>76</v>
      </c>
      <c r="E207" s="19"/>
      <c r="F207" s="19"/>
      <c r="G207" s="18"/>
      <c r="H207" s="91"/>
      <c r="I207" s="19"/>
      <c r="J207" s="92"/>
      <c r="K207" s="93"/>
      <c r="L207" s="19"/>
      <c r="M207" s="11"/>
      <c r="N207" s="94"/>
      <c r="O207" s="94"/>
      <c r="P207" s="94"/>
      <c r="Q207" s="244"/>
      <c r="R207" s="264"/>
      <c r="S207" s="258"/>
      <c r="T207" s="258"/>
      <c r="U207" s="258">
        <f>SUM(U208:U233)</f>
        <v>6337190</v>
      </c>
      <c r="V207" s="258">
        <f>SUM(V208:V233)</f>
        <v>7097652.8000000007</v>
      </c>
      <c r="W207" s="258">
        <f>SUM(W208:W233)</f>
        <v>2129295.8400000003</v>
      </c>
      <c r="X207" s="402"/>
      <c r="Y207" s="402"/>
      <c r="Z207" s="402"/>
      <c r="AA207" s="402">
        <f t="shared" ref="AA207:AC207" si="2205">SUM(AA208:AA233)</f>
        <v>3881700</v>
      </c>
      <c r="AB207" s="402">
        <f>SUM(AB208:AB233)</f>
        <v>4347504</v>
      </c>
      <c r="AC207" s="402">
        <f t="shared" si="2205"/>
        <v>1304251.2000000002</v>
      </c>
      <c r="AD207" s="264"/>
      <c r="AE207" s="264"/>
      <c r="AF207" s="264"/>
      <c r="AG207" s="264">
        <f>SUM(AG208:AG233)</f>
        <v>5822550</v>
      </c>
      <c r="AH207" s="264">
        <f>SUM(AH208:AH233)</f>
        <v>6521256</v>
      </c>
      <c r="AI207" s="264">
        <f t="shared" ref="AI207" si="2206">SUM(AI208:AI233)</f>
        <v>1956376.8000000003</v>
      </c>
      <c r="AJ207" s="264"/>
      <c r="AK207" s="264"/>
      <c r="AL207" s="264"/>
      <c r="AM207" s="264">
        <f t="shared" ref="AM207:AO207" si="2207">SUM(AM208:AM233)</f>
        <v>1796600</v>
      </c>
      <c r="AN207" s="264">
        <f t="shared" si="2207"/>
        <v>2012192</v>
      </c>
      <c r="AO207" s="264">
        <f t="shared" si="2207"/>
        <v>603657.60000000009</v>
      </c>
      <c r="AP207" s="264"/>
      <c r="AQ207" s="264"/>
      <c r="AR207" s="264"/>
      <c r="AS207" s="264">
        <f t="shared" ref="AS207:AU207" si="2208">SUM(AS208:AS233)</f>
        <v>0</v>
      </c>
      <c r="AT207" s="264">
        <f>SUM(AT208:AT233)</f>
        <v>0</v>
      </c>
      <c r="AU207" s="264">
        <f t="shared" si="2208"/>
        <v>0</v>
      </c>
      <c r="AV207" s="403"/>
      <c r="AW207" s="403"/>
      <c r="AX207" s="403"/>
      <c r="AY207" s="264">
        <f>SUM(AY208:AY232)</f>
        <v>0</v>
      </c>
      <c r="AZ207" s="264">
        <f>SUM(AZ208:AZ232)</f>
        <v>0</v>
      </c>
      <c r="BA207" s="264">
        <f>SUM(BA208:BA232)</f>
        <v>0</v>
      </c>
      <c r="BB207" s="403"/>
      <c r="BC207" s="403"/>
      <c r="BD207" s="403"/>
      <c r="BE207" s="264">
        <f>SUM(BE208:BE232)</f>
        <v>0</v>
      </c>
      <c r="BF207" s="264">
        <f>SUM(BF208:BF232)</f>
        <v>0</v>
      </c>
      <c r="BG207" s="264">
        <f>SUM(BG208:BG232)</f>
        <v>0</v>
      </c>
      <c r="BH207" s="403"/>
      <c r="BI207" s="403"/>
      <c r="BJ207" s="403"/>
      <c r="BK207" s="264">
        <f>SUM(BK208:BK232)</f>
        <v>0</v>
      </c>
      <c r="BL207" s="264">
        <f>SUM(BL208:BL232)</f>
        <v>0</v>
      </c>
      <c r="BM207" s="264">
        <f>SUM(BM208:BM232)</f>
        <v>0</v>
      </c>
      <c r="BN207" s="403"/>
      <c r="BO207" s="403"/>
      <c r="BP207" s="403"/>
      <c r="BQ207" s="264">
        <f>SUM(BQ208:BQ232)</f>
        <v>0</v>
      </c>
      <c r="BR207" s="264">
        <f>SUM(BR208:BR232)</f>
        <v>0</v>
      </c>
      <c r="BS207" s="264">
        <f>SUM(BS208:BS232)</f>
        <v>0</v>
      </c>
      <c r="BT207" s="258"/>
      <c r="BU207" s="258"/>
      <c r="BV207" s="264">
        <f>SUM(BV208:BV233)</f>
        <v>17838040</v>
      </c>
      <c r="BW207" s="264">
        <f>SUM(BW208:BW233)</f>
        <v>19978604.800000001</v>
      </c>
      <c r="BX207" s="96"/>
      <c r="BY207" s="19"/>
      <c r="BZ207" s="570"/>
      <c r="CA207" s="264">
        <f>SUM(CA208:CA233)</f>
        <v>5993581.4400000004</v>
      </c>
      <c r="CB207" s="97">
        <v>28116792.857142851</v>
      </c>
      <c r="CC207" s="95">
        <v>31490808</v>
      </c>
      <c r="CD207" s="100"/>
      <c r="CE207" s="26">
        <f t="shared" ref="CE207:CF207" si="2209">SUM(CE208:CE233)</f>
        <v>-10278752.857142854</v>
      </c>
      <c r="CF207" s="26">
        <f t="shared" si="2209"/>
        <v>-11512203.199999999</v>
      </c>
      <c r="CG207" s="26">
        <f>SUM(CG208:CG233)</f>
        <v>-25497226.560000002</v>
      </c>
      <c r="CH207" s="164"/>
      <c r="CI207" s="165"/>
      <c r="CJ207" s="101"/>
      <c r="CK207" s="99"/>
      <c r="CL207" s="99"/>
      <c r="CM207" s="99"/>
      <c r="CN207" s="99"/>
      <c r="CO207" s="99"/>
      <c r="CP207" s="99"/>
      <c r="CQ207" s="99"/>
      <c r="CR207" s="406"/>
      <c r="CS207" s="406"/>
      <c r="CT207" s="406"/>
      <c r="CU207" s="406"/>
      <c r="CV207" s="406"/>
      <c r="CW207" s="406"/>
      <c r="CX207" s="406"/>
      <c r="CY207" s="406"/>
      <c r="CZ207" s="406"/>
      <c r="DA207" s="406"/>
      <c r="DB207" s="406"/>
      <c r="DC207" s="406"/>
      <c r="DD207" s="406"/>
      <c r="DE207" s="406"/>
      <c r="DF207" s="406"/>
      <c r="DG207" s="406"/>
      <c r="DH207" s="406"/>
      <c r="DI207" s="406"/>
      <c r="DJ207" s="406"/>
      <c r="DK207" s="406"/>
      <c r="DL207" s="507"/>
      <c r="DM207" s="26">
        <f t="shared" ref="DM207:EZ207" si="2210">SUM(DM208:DM233)</f>
        <v>7097652.8000000007</v>
      </c>
      <c r="DN207" s="654">
        <f t="shared" si="2210"/>
        <v>6337190</v>
      </c>
      <c r="DO207" s="822">
        <f t="shared" si="2210"/>
        <v>4347504</v>
      </c>
      <c r="DP207" s="654">
        <f t="shared" si="2210"/>
        <v>3881700</v>
      </c>
      <c r="DQ207" s="26">
        <f t="shared" si="2210"/>
        <v>2649360</v>
      </c>
      <c r="DR207" s="654">
        <f t="shared" si="2210"/>
        <v>2365500</v>
      </c>
      <c r="DS207" s="26">
        <f t="shared" si="2210"/>
        <v>2012192</v>
      </c>
      <c r="DT207" s="654">
        <f t="shared" si="2210"/>
        <v>1796600</v>
      </c>
      <c r="DU207" s="26">
        <f t="shared" si="2210"/>
        <v>0</v>
      </c>
      <c r="DV207" s="28">
        <f t="shared" si="2210"/>
        <v>0</v>
      </c>
      <c r="DW207" s="28">
        <f t="shared" si="2210"/>
        <v>0</v>
      </c>
      <c r="DX207" s="654">
        <f t="shared" si="2210"/>
        <v>0</v>
      </c>
      <c r="DY207" s="353">
        <f t="shared" si="2210"/>
        <v>0</v>
      </c>
      <c r="DZ207" s="654">
        <f t="shared" si="2210"/>
        <v>0</v>
      </c>
      <c r="EA207" s="26">
        <f t="shared" si="2210"/>
        <v>0</v>
      </c>
      <c r="EB207" s="28">
        <f t="shared" si="2210"/>
        <v>0</v>
      </c>
      <c r="EC207" s="28">
        <f t="shared" ref="EC207:ED207" si="2211">SUM(EC208:EC233)</f>
        <v>0</v>
      </c>
      <c r="ED207" s="27">
        <f t="shared" si="2211"/>
        <v>0</v>
      </c>
      <c r="EE207" s="195">
        <f t="shared" si="2210"/>
        <v>16106708.800000001</v>
      </c>
      <c r="EF207" s="654">
        <f t="shared" si="2210"/>
        <v>14380990</v>
      </c>
      <c r="EG207" s="26">
        <f t="shared" si="2210"/>
        <v>0</v>
      </c>
      <c r="EH207" s="353">
        <f t="shared" si="2210"/>
        <v>0</v>
      </c>
      <c r="EI207" s="195">
        <f t="shared" si="2210"/>
        <v>0</v>
      </c>
      <c r="EJ207" s="358">
        <f t="shared" si="2210"/>
        <v>0</v>
      </c>
      <c r="EK207" s="358">
        <f t="shared" si="2210"/>
        <v>3457050</v>
      </c>
      <c r="EL207" s="28">
        <f t="shared" si="2210"/>
        <v>3871896</v>
      </c>
      <c r="EM207" s="683">
        <f t="shared" si="2210"/>
        <v>1.1641532182693481E-10</v>
      </c>
      <c r="EN207" s="654">
        <f t="shared" si="2210"/>
        <v>0</v>
      </c>
      <c r="EO207" s="358">
        <f t="shared" si="2210"/>
        <v>0</v>
      </c>
      <c r="EP207" s="28">
        <f t="shared" si="2210"/>
        <v>0</v>
      </c>
      <c r="EQ207" s="683">
        <f t="shared" si="2210"/>
        <v>0</v>
      </c>
      <c r="ER207" s="654">
        <f t="shared" si="2210"/>
        <v>0</v>
      </c>
      <c r="ES207" s="358">
        <f t="shared" si="2210"/>
        <v>0</v>
      </c>
      <c r="ET207" s="654">
        <f t="shared" si="2210"/>
        <v>0</v>
      </c>
      <c r="EU207" s="654">
        <f t="shared" si="2210"/>
        <v>0</v>
      </c>
      <c r="EV207" s="654">
        <f t="shared" si="2210"/>
        <v>0</v>
      </c>
      <c r="EW207" s="654">
        <f t="shared" ref="EW207:EX207" si="2212">SUM(EW208:EW233)</f>
        <v>0</v>
      </c>
      <c r="EX207" s="654">
        <f t="shared" si="2212"/>
        <v>0</v>
      </c>
      <c r="EY207" s="195">
        <f t="shared" si="2210"/>
        <v>3457050</v>
      </c>
      <c r="EZ207" s="353">
        <f t="shared" si="2210"/>
        <v>3871896</v>
      </c>
      <c r="FA207" s="312"/>
    </row>
    <row r="208" spans="1:158" ht="18" hidden="1" customHeight="1" outlineLevel="1" x14ac:dyDescent="0.2">
      <c r="A208" s="5" t="s">
        <v>267</v>
      </c>
      <c r="B208" s="76" t="s">
        <v>21</v>
      </c>
      <c r="C208" s="77" t="s">
        <v>75</v>
      </c>
      <c r="D208" s="77" t="s">
        <v>76</v>
      </c>
      <c r="E208" s="76" t="s">
        <v>77</v>
      </c>
      <c r="F208" s="76" t="s">
        <v>78</v>
      </c>
      <c r="G208" s="78" t="s">
        <v>41</v>
      </c>
      <c r="H208" s="79">
        <v>0.3</v>
      </c>
      <c r="I208" s="76" t="s">
        <v>969</v>
      </c>
      <c r="J208" s="80" t="s">
        <v>496</v>
      </c>
      <c r="K208" s="81" t="s">
        <v>152</v>
      </c>
      <c r="L208" s="76" t="s">
        <v>46</v>
      </c>
      <c r="M208" s="10" t="s">
        <v>79</v>
      </c>
      <c r="N208" s="82"/>
      <c r="O208" s="82"/>
      <c r="P208" s="82"/>
      <c r="Q208" s="245"/>
      <c r="R208" s="260">
        <v>174</v>
      </c>
      <c r="S208" s="262">
        <v>11646.428571428571</v>
      </c>
      <c r="T208" s="262">
        <v>13044</v>
      </c>
      <c r="U208" s="262">
        <v>0</v>
      </c>
      <c r="V208" s="263">
        <v>0</v>
      </c>
      <c r="W208" s="263">
        <f t="shared" ref="W208:W232" si="2213">V208*H208</f>
        <v>0</v>
      </c>
      <c r="X208" s="399">
        <v>100</v>
      </c>
      <c r="Y208" s="399">
        <v>11646.428571428571</v>
      </c>
      <c r="Z208" s="399">
        <v>13044</v>
      </c>
      <c r="AA208" s="399">
        <v>0</v>
      </c>
      <c r="AB208" s="399">
        <v>0</v>
      </c>
      <c r="AC208" s="399">
        <f t="shared" ref="AC208:AC234" si="2214">AB208*H208</f>
        <v>0</v>
      </c>
      <c r="AD208" s="260">
        <v>150</v>
      </c>
      <c r="AE208" s="260">
        <v>11646.428571428571</v>
      </c>
      <c r="AF208" s="260">
        <v>13044</v>
      </c>
      <c r="AG208" s="260">
        <v>0</v>
      </c>
      <c r="AH208" s="260">
        <v>0</v>
      </c>
      <c r="AI208" s="260">
        <f t="shared" ref="AI208:AI232" si="2215">AH208*H208</f>
        <v>0</v>
      </c>
      <c r="AJ208" s="260">
        <v>120</v>
      </c>
      <c r="AK208" s="260">
        <v>11646.428571428571</v>
      </c>
      <c r="AL208" s="260">
        <v>13044</v>
      </c>
      <c r="AM208" s="260">
        <v>0</v>
      </c>
      <c r="AN208" s="260">
        <v>0</v>
      </c>
      <c r="AO208" s="396">
        <f t="shared" ref="AO208:AO234" si="2216">AN208*H208</f>
        <v>0</v>
      </c>
      <c r="AP208" s="260">
        <v>100</v>
      </c>
      <c r="AQ208" s="260">
        <v>11646.428571428571</v>
      </c>
      <c r="AR208" s="260">
        <v>13044</v>
      </c>
      <c r="AS208" s="260">
        <v>0</v>
      </c>
      <c r="AT208" s="260">
        <f t="shared" ref="AT208:AT232" si="2217">AS208*1.12</f>
        <v>0</v>
      </c>
      <c r="AU208" s="260">
        <f t="shared" ref="AU208:AU232" si="2218">AT208*H208</f>
        <v>0</v>
      </c>
      <c r="AV208" s="400"/>
      <c r="AW208" s="400"/>
      <c r="AX208" s="400"/>
      <c r="AY208" s="400">
        <v>0</v>
      </c>
      <c r="AZ208" s="400">
        <v>0</v>
      </c>
      <c r="BA208" s="400">
        <f t="shared" ref="BA208" si="2219">AZ208*H208</f>
        <v>0</v>
      </c>
      <c r="BB208" s="400"/>
      <c r="BC208" s="400"/>
      <c r="BD208" s="400"/>
      <c r="BE208" s="400">
        <v>0</v>
      </c>
      <c r="BF208" s="400">
        <v>0</v>
      </c>
      <c r="BG208" s="400">
        <f t="shared" ref="BG208" si="2220">BF208*H208</f>
        <v>0</v>
      </c>
      <c r="BH208" s="400"/>
      <c r="BI208" s="400"/>
      <c r="BJ208" s="400"/>
      <c r="BK208" s="400">
        <v>0</v>
      </c>
      <c r="BL208" s="400">
        <v>0</v>
      </c>
      <c r="BM208" s="400">
        <f t="shared" ref="BM208:BM234" si="2221">BL208*N208</f>
        <v>0</v>
      </c>
      <c r="BN208" s="400"/>
      <c r="BO208" s="400"/>
      <c r="BP208" s="400"/>
      <c r="BQ208" s="400">
        <v>0</v>
      </c>
      <c r="BR208" s="400">
        <v>0</v>
      </c>
      <c r="BS208" s="400">
        <f t="shared" ref="BS208:BS234" si="2222">BR208*T208</f>
        <v>0</v>
      </c>
      <c r="BT208" s="262">
        <v>11646.428571428571</v>
      </c>
      <c r="BU208" s="262">
        <v>13044</v>
      </c>
      <c r="BV208" s="262">
        <v>0</v>
      </c>
      <c r="BW208" s="1427">
        <v>0</v>
      </c>
      <c r="BX208" s="84" t="s">
        <v>48</v>
      </c>
      <c r="BY208" s="64">
        <v>2013</v>
      </c>
      <c r="BZ208" s="325"/>
      <c r="CA208" s="529">
        <f t="shared" ref="CA208:CA234" si="2223">BW208*H208</f>
        <v>0</v>
      </c>
      <c r="CB208" s="85">
        <v>7500299.9999999991</v>
      </c>
      <c r="CC208" s="83">
        <v>8400336</v>
      </c>
      <c r="CD208" s="88"/>
      <c r="CE208" s="26">
        <f t="shared" ref="CE208:CE234" si="2224">BV208-CB208</f>
        <v>-7500299.9999999991</v>
      </c>
      <c r="CF208" s="27">
        <f t="shared" ref="CF208:CF234" si="2225">BW208-CC208</f>
        <v>-8400336</v>
      </c>
      <c r="CG208" s="738">
        <f t="shared" ref="CG208:CG234" si="2226">CA208-CC208</f>
        <v>-8400336</v>
      </c>
      <c r="CH208" s="164"/>
      <c r="CI208" s="165"/>
      <c r="CJ208" s="89"/>
      <c r="CK208" s="87"/>
      <c r="CL208" s="87"/>
      <c r="CM208" s="87"/>
      <c r="CN208" s="87"/>
      <c r="CO208" s="87"/>
      <c r="CP208" s="87"/>
      <c r="CQ208" s="87"/>
      <c r="CR208" s="455"/>
      <c r="CS208" s="455"/>
      <c r="CT208" s="455"/>
      <c r="CU208" s="455"/>
      <c r="CV208" s="455"/>
      <c r="CW208" s="455"/>
      <c r="CX208" s="455"/>
      <c r="CY208" s="455"/>
      <c r="CZ208" s="455"/>
      <c r="DA208" s="455"/>
      <c r="DB208" s="455"/>
      <c r="DC208" s="455"/>
      <c r="DD208" s="455"/>
      <c r="DE208" s="455"/>
      <c r="DF208" s="455"/>
      <c r="DG208" s="455"/>
      <c r="DH208" s="455"/>
      <c r="DI208" s="455"/>
      <c r="DJ208" s="455"/>
      <c r="DK208" s="455"/>
      <c r="DL208" s="501"/>
      <c r="DM208" s="508"/>
      <c r="DN208" s="501"/>
      <c r="DO208" s="820"/>
      <c r="DP208" s="501"/>
      <c r="DQ208" s="1049"/>
      <c r="DR208" s="501"/>
      <c r="DS208" s="508"/>
      <c r="DT208" s="501"/>
      <c r="DU208" s="508"/>
      <c r="DV208" s="457"/>
      <c r="DW208" s="503"/>
      <c r="DX208" s="501"/>
      <c r="DY208" s="672"/>
      <c r="DZ208" s="501"/>
      <c r="EA208" s="508">
        <f>DI208</f>
        <v>0</v>
      </c>
      <c r="EB208" s="457">
        <f t="shared" ref="EB208:EB234" si="2227">EA208/1.12</f>
        <v>0</v>
      </c>
      <c r="EC208" s="503"/>
      <c r="ED208" s="455"/>
      <c r="EE208" s="459"/>
      <c r="EF208" s="501"/>
      <c r="EG208" s="461">
        <f t="shared" ref="EG208:EG234" si="2228">U208-DN208</f>
        <v>0</v>
      </c>
      <c r="EH208" s="257">
        <f t="shared" ref="EH208:EH234" si="2229">V208-DM208</f>
        <v>0</v>
      </c>
      <c r="EI208" s="460">
        <f t="shared" ref="EI208:EI234" si="2230">AA208-DP208</f>
        <v>0</v>
      </c>
      <c r="EJ208" s="538">
        <f t="shared" ref="EJ208:EJ234" si="2231">AB208-DO208</f>
        <v>0</v>
      </c>
      <c r="EK208" s="677">
        <f t="shared" ref="EK208:EK234" si="2232">AG208-DR208</f>
        <v>0</v>
      </c>
      <c r="EL208" s="257">
        <f t="shared" ref="EL208:EL234" si="2233">AH208-DQ208</f>
        <v>0</v>
      </c>
      <c r="EM208" s="649">
        <f t="shared" ref="EM208:EM234" si="2234">AM208-DT208</f>
        <v>0</v>
      </c>
      <c r="EN208" s="538">
        <f t="shared" ref="EN208:EN234" si="2235">AN208-DS208</f>
        <v>0</v>
      </c>
      <c r="EO208" s="677">
        <f t="shared" ref="EO208:EO234" si="2236">AS208-DV208</f>
        <v>0</v>
      </c>
      <c r="EP208" s="257">
        <f t="shared" ref="EP208:EP234" si="2237">AT208-DU208</f>
        <v>0</v>
      </c>
      <c r="EQ208" s="649">
        <f t="shared" ref="EQ208:EQ234" si="2238">AY208-DX208</f>
        <v>0</v>
      </c>
      <c r="ER208" s="538">
        <f t="shared" ref="ER208:ER234" si="2239">AZ208-DW208</f>
        <v>0</v>
      </c>
      <c r="ES208" s="677">
        <f t="shared" ref="ES208:ES234" si="2240">BE208-DZ208</f>
        <v>0</v>
      </c>
      <c r="ET208" s="538">
        <f t="shared" ref="ET208:ET234" si="2241">BF208-DY208</f>
        <v>0</v>
      </c>
      <c r="EU208" s="462">
        <f t="shared" ref="EU208:EU234" si="2242">BK208-EB208</f>
        <v>0</v>
      </c>
      <c r="EV208" s="263">
        <f t="shared" ref="EV208:EV234" si="2243">BL208-EA208</f>
        <v>0</v>
      </c>
      <c r="EW208" s="462">
        <f t="shared" ref="EW208:EW234" si="2244">BM208-ED208</f>
        <v>0</v>
      </c>
      <c r="EX208" s="263">
        <f t="shared" ref="EX208:EX234" si="2245">BN208-EC208</f>
        <v>0</v>
      </c>
      <c r="EY208" s="472">
        <f t="shared" ref="EY208:EY234" si="2246">BV208-EF208</f>
        <v>0</v>
      </c>
      <c r="EZ208" s="263">
        <f t="shared" ref="EZ208:EZ234" si="2247">BW208-EE208</f>
        <v>0</v>
      </c>
    </row>
    <row r="209" spans="1:157" ht="18" hidden="1" customHeight="1" outlineLevel="1" x14ac:dyDescent="0.2">
      <c r="A209" s="5" t="s">
        <v>723</v>
      </c>
      <c r="B209" s="76" t="s">
        <v>21</v>
      </c>
      <c r="C209" s="77" t="s">
        <v>75</v>
      </c>
      <c r="D209" s="77" t="s">
        <v>724</v>
      </c>
      <c r="E209" s="76" t="s">
        <v>725</v>
      </c>
      <c r="F209" s="76" t="s">
        <v>726</v>
      </c>
      <c r="G209" s="78" t="s">
        <v>41</v>
      </c>
      <c r="H209" s="79">
        <v>0.3</v>
      </c>
      <c r="I209" s="76" t="s">
        <v>969</v>
      </c>
      <c r="J209" s="80" t="s">
        <v>496</v>
      </c>
      <c r="K209" s="81" t="s">
        <v>152</v>
      </c>
      <c r="L209" s="76" t="s">
        <v>46</v>
      </c>
      <c r="M209" s="10" t="s">
        <v>79</v>
      </c>
      <c r="N209" s="82"/>
      <c r="O209" s="82"/>
      <c r="P209" s="82"/>
      <c r="Q209" s="245"/>
      <c r="R209" s="260">
        <v>174</v>
      </c>
      <c r="S209" s="262">
        <v>11646.428571428571</v>
      </c>
      <c r="T209" s="262">
        <v>13044</v>
      </c>
      <c r="U209" s="262">
        <v>0</v>
      </c>
      <c r="V209" s="263">
        <v>0</v>
      </c>
      <c r="W209" s="263">
        <f t="shared" si="2213"/>
        <v>0</v>
      </c>
      <c r="X209" s="399">
        <v>100</v>
      </c>
      <c r="Y209" s="399">
        <v>11646.428571428571</v>
      </c>
      <c r="Z209" s="399">
        <v>13044</v>
      </c>
      <c r="AA209" s="399">
        <v>0</v>
      </c>
      <c r="AB209" s="399">
        <v>0</v>
      </c>
      <c r="AC209" s="399">
        <f t="shared" si="2214"/>
        <v>0</v>
      </c>
      <c r="AD209" s="260">
        <v>150</v>
      </c>
      <c r="AE209" s="260">
        <v>11646.428571428571</v>
      </c>
      <c r="AF209" s="260">
        <v>13044</v>
      </c>
      <c r="AG209" s="260">
        <v>0</v>
      </c>
      <c r="AH209" s="260">
        <v>0</v>
      </c>
      <c r="AI209" s="260">
        <f t="shared" si="2215"/>
        <v>0</v>
      </c>
      <c r="AJ209" s="260">
        <v>120</v>
      </c>
      <c r="AK209" s="260">
        <v>11646.428571428571</v>
      </c>
      <c r="AL209" s="260">
        <v>13044</v>
      </c>
      <c r="AM209" s="260">
        <v>0</v>
      </c>
      <c r="AN209" s="260">
        <v>0</v>
      </c>
      <c r="AO209" s="396">
        <f t="shared" si="2216"/>
        <v>0</v>
      </c>
      <c r="AP209" s="260">
        <v>100</v>
      </c>
      <c r="AQ209" s="260">
        <v>11646.428571428571</v>
      </c>
      <c r="AR209" s="260">
        <v>13044</v>
      </c>
      <c r="AS209" s="260">
        <v>0</v>
      </c>
      <c r="AT209" s="260">
        <f t="shared" si="2217"/>
        <v>0</v>
      </c>
      <c r="AU209" s="260">
        <f t="shared" si="2218"/>
        <v>0</v>
      </c>
      <c r="AV209" s="400"/>
      <c r="AW209" s="400"/>
      <c r="AX209" s="400"/>
      <c r="AY209" s="400">
        <v>0</v>
      </c>
      <c r="AZ209" s="400">
        <v>0</v>
      </c>
      <c r="BA209" s="400">
        <f t="shared" ref="BA209:BA232" si="2248">AZ209*H209</f>
        <v>0</v>
      </c>
      <c r="BB209" s="400"/>
      <c r="BC209" s="400"/>
      <c r="BD209" s="400"/>
      <c r="BE209" s="400">
        <v>0</v>
      </c>
      <c r="BF209" s="400">
        <v>0</v>
      </c>
      <c r="BG209" s="400">
        <f t="shared" ref="BG209:BG234" si="2249">BF209*H209</f>
        <v>0</v>
      </c>
      <c r="BH209" s="400"/>
      <c r="BI209" s="400"/>
      <c r="BJ209" s="400"/>
      <c r="BK209" s="400">
        <v>0</v>
      </c>
      <c r="BL209" s="400">
        <v>0</v>
      </c>
      <c r="BM209" s="400">
        <f t="shared" si="2221"/>
        <v>0</v>
      </c>
      <c r="BN209" s="400"/>
      <c r="BO209" s="400"/>
      <c r="BP209" s="400"/>
      <c r="BQ209" s="400">
        <v>0</v>
      </c>
      <c r="BR209" s="400">
        <v>0</v>
      </c>
      <c r="BS209" s="400">
        <f t="shared" si="2222"/>
        <v>0</v>
      </c>
      <c r="BT209" s="262">
        <v>11646.428571428571</v>
      </c>
      <c r="BU209" s="262">
        <v>13044</v>
      </c>
      <c r="BV209" s="262">
        <v>0</v>
      </c>
      <c r="BW209" s="1427">
        <v>0</v>
      </c>
      <c r="BX209" s="84" t="s">
        <v>48</v>
      </c>
      <c r="BY209" s="64">
        <v>2013</v>
      </c>
      <c r="BZ209" s="325" t="s">
        <v>1103</v>
      </c>
      <c r="CA209" s="529">
        <f t="shared" si="2223"/>
        <v>0</v>
      </c>
      <c r="CB209" s="85"/>
      <c r="CC209" s="83"/>
      <c r="CD209" s="88"/>
      <c r="CE209" s="26">
        <f t="shared" si="2224"/>
        <v>0</v>
      </c>
      <c r="CF209" s="27">
        <f t="shared" si="2225"/>
        <v>0</v>
      </c>
      <c r="CG209" s="738">
        <f t="shared" si="2226"/>
        <v>0</v>
      </c>
      <c r="CH209" s="164" t="s">
        <v>805</v>
      </c>
      <c r="CI209" s="165"/>
      <c r="CJ209" s="89"/>
      <c r="CK209" s="87"/>
      <c r="CL209" s="87"/>
      <c r="CM209" s="87"/>
      <c r="CN209" s="87"/>
      <c r="CO209" s="87"/>
      <c r="CP209" s="87"/>
      <c r="CQ209" s="87"/>
      <c r="CR209" s="455"/>
      <c r="CS209" s="455"/>
      <c r="CT209" s="455"/>
      <c r="CU209" s="455"/>
      <c r="CV209" s="455"/>
      <c r="CW209" s="455"/>
      <c r="CX209" s="455"/>
      <c r="CY209" s="455"/>
      <c r="CZ209" s="455"/>
      <c r="DA209" s="455"/>
      <c r="DB209" s="455"/>
      <c r="DC209" s="455"/>
      <c r="DD209" s="455"/>
      <c r="DE209" s="455"/>
      <c r="DF209" s="455"/>
      <c r="DG209" s="455"/>
      <c r="DH209" s="455"/>
      <c r="DI209" s="455"/>
      <c r="DJ209" s="455"/>
      <c r="DK209" s="455"/>
      <c r="DL209" s="501"/>
      <c r="DM209" s="508"/>
      <c r="DN209" s="501"/>
      <c r="DO209" s="820"/>
      <c r="DP209" s="501"/>
      <c r="DQ209" s="1049"/>
      <c r="DR209" s="501"/>
      <c r="DS209" s="508"/>
      <c r="DT209" s="501"/>
      <c r="DU209" s="508"/>
      <c r="DV209" s="457"/>
      <c r="DW209" s="503"/>
      <c r="DX209" s="501"/>
      <c r="DY209" s="672"/>
      <c r="DZ209" s="501"/>
      <c r="EA209" s="508">
        <f>DI209</f>
        <v>0</v>
      </c>
      <c r="EB209" s="457">
        <f t="shared" si="2227"/>
        <v>0</v>
      </c>
      <c r="EC209" s="503"/>
      <c r="ED209" s="455"/>
      <c r="EE209" s="459"/>
      <c r="EF209" s="501"/>
      <c r="EG209" s="461">
        <f t="shared" si="2228"/>
        <v>0</v>
      </c>
      <c r="EH209" s="257">
        <f t="shared" si="2229"/>
        <v>0</v>
      </c>
      <c r="EI209" s="460">
        <f t="shared" si="2230"/>
        <v>0</v>
      </c>
      <c r="EJ209" s="538">
        <f t="shared" si="2231"/>
        <v>0</v>
      </c>
      <c r="EK209" s="677">
        <f t="shared" si="2232"/>
        <v>0</v>
      </c>
      <c r="EL209" s="257">
        <f t="shared" si="2233"/>
        <v>0</v>
      </c>
      <c r="EM209" s="649">
        <f t="shared" si="2234"/>
        <v>0</v>
      </c>
      <c r="EN209" s="538">
        <f t="shared" si="2235"/>
        <v>0</v>
      </c>
      <c r="EO209" s="677">
        <f t="shared" si="2236"/>
        <v>0</v>
      </c>
      <c r="EP209" s="257">
        <f t="shared" si="2237"/>
        <v>0</v>
      </c>
      <c r="EQ209" s="649">
        <f t="shared" si="2238"/>
        <v>0</v>
      </c>
      <c r="ER209" s="538">
        <f t="shared" si="2239"/>
        <v>0</v>
      </c>
      <c r="ES209" s="677">
        <f t="shared" si="2240"/>
        <v>0</v>
      </c>
      <c r="ET209" s="538">
        <f t="shared" si="2241"/>
        <v>0</v>
      </c>
      <c r="EU209" s="462">
        <f t="shared" si="2242"/>
        <v>0</v>
      </c>
      <c r="EV209" s="263">
        <f t="shared" si="2243"/>
        <v>0</v>
      </c>
      <c r="EW209" s="462">
        <f t="shared" si="2244"/>
        <v>0</v>
      </c>
      <c r="EX209" s="263">
        <f t="shared" si="2245"/>
        <v>0</v>
      </c>
      <c r="EY209" s="472">
        <f t="shared" si="2246"/>
        <v>0</v>
      </c>
      <c r="EZ209" s="263">
        <f t="shared" si="2247"/>
        <v>0</v>
      </c>
    </row>
    <row r="210" spans="1:157" ht="18" hidden="1" customHeight="1" outlineLevel="1" x14ac:dyDescent="0.2">
      <c r="A210" s="5" t="s">
        <v>819</v>
      </c>
      <c r="B210" s="76" t="s">
        <v>21</v>
      </c>
      <c r="C210" s="77" t="s">
        <v>75</v>
      </c>
      <c r="D210" s="77" t="s">
        <v>724</v>
      </c>
      <c r="E210" s="76" t="s">
        <v>725</v>
      </c>
      <c r="F210" s="76" t="s">
        <v>726</v>
      </c>
      <c r="G210" s="78" t="s">
        <v>41</v>
      </c>
      <c r="H210" s="79">
        <v>0.3</v>
      </c>
      <c r="I210" s="76" t="s">
        <v>969</v>
      </c>
      <c r="J210" s="80" t="s">
        <v>496</v>
      </c>
      <c r="K210" s="81" t="s">
        <v>152</v>
      </c>
      <c r="L210" s="76" t="s">
        <v>46</v>
      </c>
      <c r="M210" s="10" t="s">
        <v>79</v>
      </c>
      <c r="N210" s="82"/>
      <c r="O210" s="82"/>
      <c r="P210" s="82"/>
      <c r="Q210" s="245"/>
      <c r="R210" s="260">
        <v>174</v>
      </c>
      <c r="S210" s="262">
        <v>10385</v>
      </c>
      <c r="T210" s="262">
        <f>S210*1.12</f>
        <v>11631.2</v>
      </c>
      <c r="U210" s="262">
        <v>0</v>
      </c>
      <c r="V210" s="263">
        <v>0</v>
      </c>
      <c r="W210" s="263">
        <f t="shared" si="2213"/>
        <v>0</v>
      </c>
      <c r="X210" s="399">
        <v>100</v>
      </c>
      <c r="Y210" s="399">
        <v>10385</v>
      </c>
      <c r="Z210" s="399">
        <f>Y210*1.12</f>
        <v>11631.2</v>
      </c>
      <c r="AA210" s="399">
        <v>0</v>
      </c>
      <c r="AB210" s="399">
        <v>0</v>
      </c>
      <c r="AC210" s="399">
        <f t="shared" si="2214"/>
        <v>0</v>
      </c>
      <c r="AD210" s="260">
        <v>150</v>
      </c>
      <c r="AE210" s="260">
        <v>10385</v>
      </c>
      <c r="AF210" s="260">
        <v>11631.2</v>
      </c>
      <c r="AG210" s="260">
        <v>0</v>
      </c>
      <c r="AH210" s="260">
        <v>0</v>
      </c>
      <c r="AI210" s="260">
        <f t="shared" si="2215"/>
        <v>0</v>
      </c>
      <c r="AJ210" s="260">
        <v>120</v>
      </c>
      <c r="AK210" s="260">
        <v>10385</v>
      </c>
      <c r="AL210" s="260">
        <v>11631.2</v>
      </c>
      <c r="AM210" s="260">
        <v>0</v>
      </c>
      <c r="AN210" s="260">
        <v>0</v>
      </c>
      <c r="AO210" s="396">
        <f t="shared" si="2216"/>
        <v>0</v>
      </c>
      <c r="AP210" s="260">
        <v>100</v>
      </c>
      <c r="AQ210" s="260">
        <v>10385</v>
      </c>
      <c r="AR210" s="260">
        <v>11631.2</v>
      </c>
      <c r="AS210" s="260">
        <v>0</v>
      </c>
      <c r="AT210" s="260">
        <f t="shared" si="2217"/>
        <v>0</v>
      </c>
      <c r="AU210" s="260">
        <f t="shared" si="2218"/>
        <v>0</v>
      </c>
      <c r="AV210" s="400"/>
      <c r="AW210" s="400"/>
      <c r="AX210" s="400"/>
      <c r="AY210" s="400">
        <v>0</v>
      </c>
      <c r="AZ210" s="400">
        <v>0</v>
      </c>
      <c r="BA210" s="400">
        <f t="shared" si="2248"/>
        <v>0</v>
      </c>
      <c r="BB210" s="400"/>
      <c r="BC210" s="400"/>
      <c r="BD210" s="400"/>
      <c r="BE210" s="400">
        <v>0</v>
      </c>
      <c r="BF210" s="400">
        <v>0</v>
      </c>
      <c r="BG210" s="400">
        <f t="shared" si="2249"/>
        <v>0</v>
      </c>
      <c r="BH210" s="400"/>
      <c r="BI210" s="400"/>
      <c r="BJ210" s="400"/>
      <c r="BK210" s="400">
        <v>0</v>
      </c>
      <c r="BL210" s="400">
        <v>0</v>
      </c>
      <c r="BM210" s="400">
        <f t="shared" si="2221"/>
        <v>0</v>
      </c>
      <c r="BN210" s="400"/>
      <c r="BO210" s="400"/>
      <c r="BP210" s="400"/>
      <c r="BQ210" s="400">
        <v>0</v>
      </c>
      <c r="BR210" s="400">
        <v>0</v>
      </c>
      <c r="BS210" s="400">
        <f t="shared" si="2222"/>
        <v>0</v>
      </c>
      <c r="BT210" s="262">
        <v>10385</v>
      </c>
      <c r="BU210" s="262">
        <v>11631.2</v>
      </c>
      <c r="BV210" s="262">
        <v>0</v>
      </c>
      <c r="BW210" s="1427">
        <v>0</v>
      </c>
      <c r="BX210" s="84" t="s">
        <v>48</v>
      </c>
      <c r="BY210" s="64">
        <v>2013</v>
      </c>
      <c r="BZ210" s="325" t="s">
        <v>1107</v>
      </c>
      <c r="CA210" s="529">
        <f t="shared" si="2223"/>
        <v>0</v>
      </c>
      <c r="CB210" s="85"/>
      <c r="CC210" s="83"/>
      <c r="CD210" s="88"/>
      <c r="CE210" s="26">
        <f t="shared" si="2224"/>
        <v>0</v>
      </c>
      <c r="CF210" s="27">
        <f t="shared" si="2225"/>
        <v>0</v>
      </c>
      <c r="CG210" s="738">
        <f t="shared" si="2226"/>
        <v>0</v>
      </c>
      <c r="CH210" s="164" t="s">
        <v>963</v>
      </c>
      <c r="CI210" s="165"/>
      <c r="CJ210" s="89"/>
      <c r="CK210" s="87"/>
      <c r="CL210" s="87"/>
      <c r="CM210" s="87"/>
      <c r="CN210" s="87"/>
      <c r="CO210" s="87"/>
      <c r="CP210" s="87"/>
      <c r="CQ210" s="87"/>
      <c r="CR210" s="455"/>
      <c r="CS210" s="455"/>
      <c r="CT210" s="455"/>
      <c r="CU210" s="455"/>
      <c r="CV210" s="455"/>
      <c r="CW210" s="455"/>
      <c r="CX210" s="455"/>
      <c r="CY210" s="455"/>
      <c r="CZ210" s="455"/>
      <c r="DA210" s="455"/>
      <c r="DB210" s="455"/>
      <c r="DC210" s="455"/>
      <c r="DD210" s="455"/>
      <c r="DE210" s="455"/>
      <c r="DF210" s="455"/>
      <c r="DG210" s="455"/>
      <c r="DH210" s="455"/>
      <c r="DI210" s="455"/>
      <c r="DJ210" s="455"/>
      <c r="DK210" s="455"/>
      <c r="DL210" s="501"/>
      <c r="DM210" s="508"/>
      <c r="DN210" s="501"/>
      <c r="DO210" s="820"/>
      <c r="DP210" s="501"/>
      <c r="DQ210" s="1049"/>
      <c r="DR210" s="501"/>
      <c r="DS210" s="508"/>
      <c r="DT210" s="501"/>
      <c r="DU210" s="508"/>
      <c r="DV210" s="457"/>
      <c r="DW210" s="503"/>
      <c r="DX210" s="501"/>
      <c r="DY210" s="672"/>
      <c r="DZ210" s="501"/>
      <c r="EA210" s="508">
        <f>DI210</f>
        <v>0</v>
      </c>
      <c r="EB210" s="457">
        <f t="shared" si="2227"/>
        <v>0</v>
      </c>
      <c r="EC210" s="503"/>
      <c r="ED210" s="455"/>
      <c r="EE210" s="459"/>
      <c r="EF210" s="501"/>
      <c r="EG210" s="461">
        <f t="shared" si="2228"/>
        <v>0</v>
      </c>
      <c r="EH210" s="257">
        <f t="shared" si="2229"/>
        <v>0</v>
      </c>
      <c r="EI210" s="460">
        <f t="shared" si="2230"/>
        <v>0</v>
      </c>
      <c r="EJ210" s="538">
        <f t="shared" si="2231"/>
        <v>0</v>
      </c>
      <c r="EK210" s="677">
        <f t="shared" si="2232"/>
        <v>0</v>
      </c>
      <c r="EL210" s="257">
        <f t="shared" si="2233"/>
        <v>0</v>
      </c>
      <c r="EM210" s="649">
        <f t="shared" si="2234"/>
        <v>0</v>
      </c>
      <c r="EN210" s="538">
        <f t="shared" si="2235"/>
        <v>0</v>
      </c>
      <c r="EO210" s="677">
        <f t="shared" si="2236"/>
        <v>0</v>
      </c>
      <c r="EP210" s="257">
        <f t="shared" si="2237"/>
        <v>0</v>
      </c>
      <c r="EQ210" s="649">
        <f t="shared" si="2238"/>
        <v>0</v>
      </c>
      <c r="ER210" s="538">
        <f t="shared" si="2239"/>
        <v>0</v>
      </c>
      <c r="ES210" s="677">
        <f t="shared" si="2240"/>
        <v>0</v>
      </c>
      <c r="ET210" s="538">
        <f t="shared" si="2241"/>
        <v>0</v>
      </c>
      <c r="EU210" s="462">
        <f t="shared" si="2242"/>
        <v>0</v>
      </c>
      <c r="EV210" s="263">
        <f t="shared" si="2243"/>
        <v>0</v>
      </c>
      <c r="EW210" s="462">
        <f t="shared" si="2244"/>
        <v>0</v>
      </c>
      <c r="EX210" s="263">
        <f t="shared" si="2245"/>
        <v>0</v>
      </c>
      <c r="EY210" s="472">
        <f t="shared" si="2246"/>
        <v>0</v>
      </c>
      <c r="EZ210" s="263">
        <f t="shared" si="2247"/>
        <v>0</v>
      </c>
    </row>
    <row r="211" spans="1:157" ht="18" hidden="1" customHeight="1" outlineLevel="1" x14ac:dyDescent="0.2">
      <c r="A211" s="5" t="s">
        <v>822</v>
      </c>
      <c r="B211" s="76" t="s">
        <v>21</v>
      </c>
      <c r="C211" s="77" t="s">
        <v>75</v>
      </c>
      <c r="D211" s="77" t="s">
        <v>724</v>
      </c>
      <c r="E211" s="76" t="s">
        <v>725</v>
      </c>
      <c r="F211" s="76" t="s">
        <v>829</v>
      </c>
      <c r="G211" s="78" t="s">
        <v>41</v>
      </c>
      <c r="H211" s="79">
        <v>0.3</v>
      </c>
      <c r="I211" s="76" t="s">
        <v>823</v>
      </c>
      <c r="J211" s="80" t="s">
        <v>496</v>
      </c>
      <c r="K211" s="81" t="s">
        <v>152</v>
      </c>
      <c r="L211" s="76" t="s">
        <v>46</v>
      </c>
      <c r="M211" s="10" t="s">
        <v>79</v>
      </c>
      <c r="N211" s="82"/>
      <c r="O211" s="82"/>
      <c r="P211" s="82"/>
      <c r="Q211" s="245"/>
      <c r="R211" s="260">
        <v>174</v>
      </c>
      <c r="S211" s="262">
        <v>10385</v>
      </c>
      <c r="T211" s="262">
        <f>S211*1.12</f>
        <v>11631.2</v>
      </c>
      <c r="U211" s="262">
        <v>0</v>
      </c>
      <c r="V211" s="263">
        <v>0</v>
      </c>
      <c r="W211" s="263">
        <f t="shared" si="2213"/>
        <v>0</v>
      </c>
      <c r="X211" s="399">
        <v>100</v>
      </c>
      <c r="Y211" s="399">
        <v>10385</v>
      </c>
      <c r="Z211" s="399">
        <f>Y211*1.12</f>
        <v>11631.2</v>
      </c>
      <c r="AA211" s="399">
        <v>0</v>
      </c>
      <c r="AB211" s="399">
        <v>0</v>
      </c>
      <c r="AC211" s="399">
        <f t="shared" si="2214"/>
        <v>0</v>
      </c>
      <c r="AD211" s="260">
        <v>150</v>
      </c>
      <c r="AE211" s="260">
        <v>10385</v>
      </c>
      <c r="AF211" s="260">
        <v>11631.2</v>
      </c>
      <c r="AG211" s="260">
        <v>0</v>
      </c>
      <c r="AH211" s="260">
        <v>0</v>
      </c>
      <c r="AI211" s="260">
        <f t="shared" si="2215"/>
        <v>0</v>
      </c>
      <c r="AJ211" s="260">
        <v>120</v>
      </c>
      <c r="AK211" s="260">
        <v>10385</v>
      </c>
      <c r="AL211" s="260">
        <v>11631.2</v>
      </c>
      <c r="AM211" s="260">
        <v>0</v>
      </c>
      <c r="AN211" s="260">
        <v>0</v>
      </c>
      <c r="AO211" s="396">
        <f t="shared" si="2216"/>
        <v>0</v>
      </c>
      <c r="AP211" s="260">
        <v>100</v>
      </c>
      <c r="AQ211" s="260">
        <v>10385</v>
      </c>
      <c r="AR211" s="260">
        <v>11631.2</v>
      </c>
      <c r="AS211" s="260">
        <v>0</v>
      </c>
      <c r="AT211" s="260">
        <f t="shared" si="2217"/>
        <v>0</v>
      </c>
      <c r="AU211" s="260">
        <f t="shared" si="2218"/>
        <v>0</v>
      </c>
      <c r="AV211" s="400"/>
      <c r="AW211" s="400"/>
      <c r="AX211" s="400"/>
      <c r="AY211" s="400">
        <v>0</v>
      </c>
      <c r="AZ211" s="400">
        <v>0</v>
      </c>
      <c r="BA211" s="400">
        <f t="shared" si="2248"/>
        <v>0</v>
      </c>
      <c r="BB211" s="400"/>
      <c r="BC211" s="400"/>
      <c r="BD211" s="400"/>
      <c r="BE211" s="400">
        <v>0</v>
      </c>
      <c r="BF211" s="400">
        <v>0</v>
      </c>
      <c r="BG211" s="400">
        <f t="shared" si="2249"/>
        <v>0</v>
      </c>
      <c r="BH211" s="400"/>
      <c r="BI211" s="400"/>
      <c r="BJ211" s="400"/>
      <c r="BK211" s="400">
        <v>0</v>
      </c>
      <c r="BL211" s="400">
        <v>0</v>
      </c>
      <c r="BM211" s="400">
        <f t="shared" si="2221"/>
        <v>0</v>
      </c>
      <c r="BN211" s="400"/>
      <c r="BO211" s="400"/>
      <c r="BP211" s="400"/>
      <c r="BQ211" s="400">
        <v>0</v>
      </c>
      <c r="BR211" s="400">
        <v>0</v>
      </c>
      <c r="BS211" s="400">
        <f t="shared" si="2222"/>
        <v>0</v>
      </c>
      <c r="BT211" s="262">
        <v>10385</v>
      </c>
      <c r="BU211" s="262">
        <v>11631.2</v>
      </c>
      <c r="BV211" s="256">
        <v>0</v>
      </c>
      <c r="BW211" s="1427">
        <f t="shared" ref="BW211" si="2250">BV211*1.12</f>
        <v>0</v>
      </c>
      <c r="BX211" s="84" t="s">
        <v>48</v>
      </c>
      <c r="BY211" s="64">
        <v>2013</v>
      </c>
      <c r="BZ211" s="325" t="s">
        <v>1108</v>
      </c>
      <c r="CA211" s="529">
        <f t="shared" si="2223"/>
        <v>0</v>
      </c>
      <c r="CB211" s="85"/>
      <c r="CC211" s="83"/>
      <c r="CD211" s="88"/>
      <c r="CE211" s="26">
        <f t="shared" si="2224"/>
        <v>0</v>
      </c>
      <c r="CF211" s="27">
        <f t="shared" si="2225"/>
        <v>0</v>
      </c>
      <c r="CG211" s="738">
        <f t="shared" si="2226"/>
        <v>0</v>
      </c>
      <c r="CH211" s="164" t="s">
        <v>830</v>
      </c>
      <c r="CI211" s="165"/>
      <c r="CJ211" s="89" t="s">
        <v>25</v>
      </c>
      <c r="CK211" s="175" t="s">
        <v>724</v>
      </c>
      <c r="CL211" s="87" t="s">
        <v>2792</v>
      </c>
      <c r="CM211" s="172" t="s">
        <v>2795</v>
      </c>
      <c r="CN211" s="175" t="s">
        <v>956</v>
      </c>
      <c r="CO211" s="87" t="s">
        <v>724</v>
      </c>
      <c r="CP211" s="76" t="s">
        <v>829</v>
      </c>
      <c r="CQ211" s="175" t="s">
        <v>79</v>
      </c>
      <c r="CR211" s="455">
        <v>174</v>
      </c>
      <c r="CS211" s="455">
        <v>100</v>
      </c>
      <c r="CT211" s="455">
        <v>100</v>
      </c>
      <c r="CU211" s="455">
        <v>100</v>
      </c>
      <c r="CV211" s="455">
        <v>0</v>
      </c>
      <c r="CW211" s="455"/>
      <c r="CX211" s="455"/>
      <c r="CY211" s="455"/>
      <c r="CZ211" s="455">
        <f>CR211+CS211+CT211+CU211+CV211</f>
        <v>474</v>
      </c>
      <c r="DA211" s="844">
        <v>11631.2</v>
      </c>
      <c r="DB211" s="455">
        <f>DA211*CR211</f>
        <v>2023828.8</v>
      </c>
      <c r="DC211" s="455">
        <f>CS211*DA211</f>
        <v>1163120</v>
      </c>
      <c r="DD211" s="455">
        <f>CT211*DA211</f>
        <v>1163120</v>
      </c>
      <c r="DE211" s="455">
        <f>DA211*CU211</f>
        <v>1163120</v>
      </c>
      <c r="DF211" s="455">
        <f>DA211*CV211</f>
        <v>0</v>
      </c>
      <c r="DG211" s="455"/>
      <c r="DH211" s="455"/>
      <c r="DI211" s="455"/>
      <c r="DJ211" s="455"/>
      <c r="DK211" s="455">
        <f>DA211*CZ211</f>
        <v>5513188.8000000007</v>
      </c>
      <c r="DL211" s="501"/>
      <c r="DM211" s="1049">
        <f>DB211</f>
        <v>2023828.8</v>
      </c>
      <c r="DN211" s="1059">
        <f>DM211/1.12</f>
        <v>1806989.9999999998</v>
      </c>
      <c r="DO211" s="1049">
        <f>DC211</f>
        <v>1163120</v>
      </c>
      <c r="DP211" s="1059">
        <f>DO211/1.12</f>
        <v>1038499.9999999999</v>
      </c>
      <c r="DQ211" s="1049">
        <f>DD211</f>
        <v>1163120</v>
      </c>
      <c r="DR211" s="1059">
        <f>DQ211/1.12</f>
        <v>1038499.9999999999</v>
      </c>
      <c r="DS211" s="1049">
        <f>DE211</f>
        <v>1163120</v>
      </c>
      <c r="DT211" s="1059">
        <f>DE211/1.12</f>
        <v>1038499.9999999999</v>
      </c>
      <c r="DU211" s="1049">
        <f>DF211</f>
        <v>0</v>
      </c>
      <c r="DV211" s="1060">
        <f>DU211/1.12</f>
        <v>0</v>
      </c>
      <c r="DW211" s="503"/>
      <c r="DX211" s="501"/>
      <c r="DY211" s="672"/>
      <c r="DZ211" s="501"/>
      <c r="EA211" s="508">
        <f>DI211</f>
        <v>0</v>
      </c>
      <c r="EB211" s="457">
        <f t="shared" si="2227"/>
        <v>0</v>
      </c>
      <c r="EC211" s="503"/>
      <c r="ED211" s="455"/>
      <c r="EE211" s="459">
        <f>DK211</f>
        <v>5513188.8000000007</v>
      </c>
      <c r="EF211" s="501">
        <f>EE211/1.12</f>
        <v>4922490</v>
      </c>
      <c r="EG211" s="461">
        <f t="shared" si="2228"/>
        <v>-1806989.9999999998</v>
      </c>
      <c r="EH211" s="257">
        <f t="shared" si="2229"/>
        <v>-2023828.8</v>
      </c>
      <c r="EI211" s="460">
        <f t="shared" si="2230"/>
        <v>-1038499.9999999999</v>
      </c>
      <c r="EJ211" s="538">
        <f t="shared" si="2231"/>
        <v>-1163120</v>
      </c>
      <c r="EK211" s="677">
        <f t="shared" si="2232"/>
        <v>-1038499.9999999999</v>
      </c>
      <c r="EL211" s="257">
        <f t="shared" si="2233"/>
        <v>-1163120</v>
      </c>
      <c r="EM211" s="649">
        <f t="shared" si="2234"/>
        <v>-1038499.9999999999</v>
      </c>
      <c r="EN211" s="538">
        <f t="shared" si="2235"/>
        <v>-1163120</v>
      </c>
      <c r="EO211" s="677">
        <f t="shared" si="2236"/>
        <v>0</v>
      </c>
      <c r="EP211" s="257">
        <f t="shared" si="2237"/>
        <v>0</v>
      </c>
      <c r="EQ211" s="649">
        <f t="shared" si="2238"/>
        <v>0</v>
      </c>
      <c r="ER211" s="538">
        <f t="shared" si="2239"/>
        <v>0</v>
      </c>
      <c r="ES211" s="677">
        <f t="shared" si="2240"/>
        <v>0</v>
      </c>
      <c r="ET211" s="538">
        <f t="shared" si="2241"/>
        <v>0</v>
      </c>
      <c r="EU211" s="462">
        <f t="shared" si="2242"/>
        <v>0</v>
      </c>
      <c r="EV211" s="263">
        <f t="shared" si="2243"/>
        <v>0</v>
      </c>
      <c r="EW211" s="462">
        <f t="shared" si="2244"/>
        <v>0</v>
      </c>
      <c r="EX211" s="263">
        <f t="shared" si="2245"/>
        <v>0</v>
      </c>
      <c r="EY211" s="472">
        <f t="shared" si="2246"/>
        <v>-4922490</v>
      </c>
      <c r="EZ211" s="263">
        <f t="shared" si="2247"/>
        <v>-5513188.8000000007</v>
      </c>
    </row>
    <row r="212" spans="1:157" ht="18" hidden="1" customHeight="1" outlineLevel="1" x14ac:dyDescent="0.2">
      <c r="A212" s="5" t="s">
        <v>2316</v>
      </c>
      <c r="B212" s="76" t="s">
        <v>21</v>
      </c>
      <c r="C212" s="77" t="s">
        <v>75</v>
      </c>
      <c r="D212" s="77" t="s">
        <v>724</v>
      </c>
      <c r="E212" s="76" t="s">
        <v>725</v>
      </c>
      <c r="F212" s="76" t="s">
        <v>829</v>
      </c>
      <c r="G212" s="78" t="s">
        <v>41</v>
      </c>
      <c r="H212" s="79">
        <v>0.3</v>
      </c>
      <c r="I212" s="76" t="s">
        <v>823</v>
      </c>
      <c r="J212" s="80" t="s">
        <v>496</v>
      </c>
      <c r="K212" s="81" t="s">
        <v>152</v>
      </c>
      <c r="L212" s="76" t="s">
        <v>46</v>
      </c>
      <c r="M212" s="10" t="s">
        <v>79</v>
      </c>
      <c r="N212" s="82"/>
      <c r="O212" s="82"/>
      <c r="P212" s="82"/>
      <c r="Q212" s="245"/>
      <c r="R212" s="260">
        <v>174</v>
      </c>
      <c r="S212" s="262">
        <v>10385</v>
      </c>
      <c r="T212" s="262">
        <f>S212*1.12</f>
        <v>11631.2</v>
      </c>
      <c r="U212" s="262">
        <v>0</v>
      </c>
      <c r="V212" s="263">
        <v>0</v>
      </c>
      <c r="W212" s="263">
        <f t="shared" ref="W212" si="2251">V212*H212</f>
        <v>0</v>
      </c>
      <c r="X212" s="399">
        <v>100</v>
      </c>
      <c r="Y212" s="399">
        <v>10385</v>
      </c>
      <c r="Z212" s="399">
        <f>Y212*1.12</f>
        <v>11631.2</v>
      </c>
      <c r="AA212" s="399">
        <v>0</v>
      </c>
      <c r="AB212" s="399">
        <v>0</v>
      </c>
      <c r="AC212" s="399">
        <f t="shared" ref="AC212" si="2252">AB212*H212</f>
        <v>0</v>
      </c>
      <c r="AD212" s="260">
        <v>150</v>
      </c>
      <c r="AE212" s="260">
        <v>10385</v>
      </c>
      <c r="AF212" s="260">
        <v>11631.2</v>
      </c>
      <c r="AG212" s="260">
        <v>0</v>
      </c>
      <c r="AH212" s="260">
        <v>0</v>
      </c>
      <c r="AI212" s="260">
        <f t="shared" ref="AI212" si="2253">AH212*H212</f>
        <v>0</v>
      </c>
      <c r="AJ212" s="260">
        <v>0</v>
      </c>
      <c r="AK212" s="260">
        <v>10385</v>
      </c>
      <c r="AL212" s="260">
        <v>11631.2</v>
      </c>
      <c r="AM212" s="260">
        <f t="shared" ref="AM212" si="2254">AJ212*AK212</f>
        <v>0</v>
      </c>
      <c r="AN212" s="260">
        <v>0</v>
      </c>
      <c r="AO212" s="396">
        <f t="shared" ref="AO212" si="2255">AN212*H212</f>
        <v>0</v>
      </c>
      <c r="AP212" s="260">
        <v>100</v>
      </c>
      <c r="AQ212" s="260">
        <v>10385</v>
      </c>
      <c r="AR212" s="260">
        <v>11631.2</v>
      </c>
      <c r="AS212" s="260">
        <v>0</v>
      </c>
      <c r="AT212" s="260">
        <f t="shared" ref="AT212" si="2256">AS212*1.12</f>
        <v>0</v>
      </c>
      <c r="AU212" s="260">
        <f t="shared" ref="AU212" si="2257">AT212*H212</f>
        <v>0</v>
      </c>
      <c r="AV212" s="400"/>
      <c r="AW212" s="400"/>
      <c r="AX212" s="400"/>
      <c r="AY212" s="400">
        <v>0</v>
      </c>
      <c r="AZ212" s="400">
        <v>0</v>
      </c>
      <c r="BA212" s="400">
        <f t="shared" ref="BA212" si="2258">AZ212*H212</f>
        <v>0</v>
      </c>
      <c r="BB212" s="400"/>
      <c r="BC212" s="400"/>
      <c r="BD212" s="400"/>
      <c r="BE212" s="400">
        <v>0</v>
      </c>
      <c r="BF212" s="400">
        <v>0</v>
      </c>
      <c r="BG212" s="400">
        <f t="shared" ref="BG212" si="2259">BF212*H212</f>
        <v>0</v>
      </c>
      <c r="BH212" s="400"/>
      <c r="BI212" s="400"/>
      <c r="BJ212" s="400"/>
      <c r="BK212" s="400">
        <v>0</v>
      </c>
      <c r="BL212" s="400">
        <v>0</v>
      </c>
      <c r="BM212" s="400">
        <f t="shared" ref="BM212" si="2260">BL212*N212</f>
        <v>0</v>
      </c>
      <c r="BN212" s="400"/>
      <c r="BO212" s="400"/>
      <c r="BP212" s="400"/>
      <c r="BQ212" s="400">
        <v>0</v>
      </c>
      <c r="BR212" s="400">
        <v>0</v>
      </c>
      <c r="BS212" s="400">
        <f t="shared" si="2222"/>
        <v>0</v>
      </c>
      <c r="BT212" s="262">
        <v>10385</v>
      </c>
      <c r="BU212" s="262">
        <v>11631.2</v>
      </c>
      <c r="BV212" s="256">
        <v>0</v>
      </c>
      <c r="BW212" s="1427">
        <f t="shared" ref="BW212" si="2261">BV212*1.12</f>
        <v>0</v>
      </c>
      <c r="BX212" s="84" t="s">
        <v>48</v>
      </c>
      <c r="BY212" s="64">
        <v>2013</v>
      </c>
      <c r="BZ212" s="325" t="s">
        <v>1047</v>
      </c>
      <c r="CA212" s="529">
        <f t="shared" ref="CA212" si="2262">BW212*H212</f>
        <v>0</v>
      </c>
      <c r="CB212" s="85"/>
      <c r="CC212" s="83"/>
      <c r="CD212" s="88"/>
      <c r="CE212" s="26">
        <f t="shared" ref="CE212" si="2263">BV212-CB212</f>
        <v>0</v>
      </c>
      <c r="CF212" s="27">
        <f t="shared" ref="CF212" si="2264">BW212-CC212</f>
        <v>0</v>
      </c>
      <c r="CG212" s="738">
        <f t="shared" ref="CG212" si="2265">CA212-CC212</f>
        <v>0</v>
      </c>
      <c r="CH212" s="164" t="s">
        <v>2320</v>
      </c>
      <c r="CI212" s="165" t="s">
        <v>2321</v>
      </c>
      <c r="CJ212" s="89"/>
      <c r="CK212" s="175"/>
      <c r="CL212" s="87"/>
      <c r="CM212" s="172"/>
      <c r="CN212" s="175"/>
      <c r="CO212" s="87"/>
      <c r="CP212" s="76"/>
      <c r="CQ212" s="175"/>
      <c r="CR212" s="455"/>
      <c r="CS212" s="455"/>
      <c r="CT212" s="455"/>
      <c r="CU212" s="455"/>
      <c r="CV212" s="455"/>
      <c r="CW212" s="455"/>
      <c r="CX212" s="455"/>
      <c r="CY212" s="455"/>
      <c r="CZ212" s="455"/>
      <c r="DA212" s="844"/>
      <c r="DB212" s="455"/>
      <c r="DC212" s="455"/>
      <c r="DD212" s="455"/>
      <c r="DE212" s="455"/>
      <c r="DF212" s="455"/>
      <c r="DG212" s="455"/>
      <c r="DH212" s="455"/>
      <c r="DI212" s="455"/>
      <c r="DJ212" s="455"/>
      <c r="DK212" s="455"/>
      <c r="DL212" s="501"/>
      <c r="DM212" s="1049"/>
      <c r="DN212" s="1059"/>
      <c r="DO212" s="1049"/>
      <c r="DP212" s="1059"/>
      <c r="DQ212" s="1049"/>
      <c r="DR212" s="1059"/>
      <c r="DS212" s="1049"/>
      <c r="DT212" s="1059"/>
      <c r="DU212" s="1049"/>
      <c r="DV212" s="1060"/>
      <c r="DW212" s="503"/>
      <c r="DX212" s="501"/>
      <c r="DY212" s="672"/>
      <c r="DZ212" s="501"/>
      <c r="EA212" s="508"/>
      <c r="EB212" s="457"/>
      <c r="EC212" s="503"/>
      <c r="ED212" s="455"/>
      <c r="EE212" s="459"/>
      <c r="EF212" s="501"/>
      <c r="EG212" s="461">
        <f t="shared" si="2228"/>
        <v>0</v>
      </c>
      <c r="EH212" s="257">
        <f t="shared" si="2229"/>
        <v>0</v>
      </c>
      <c r="EI212" s="460">
        <f t="shared" si="2230"/>
        <v>0</v>
      </c>
      <c r="EJ212" s="538">
        <f t="shared" si="2231"/>
        <v>0</v>
      </c>
      <c r="EK212" s="677">
        <f t="shared" si="2232"/>
        <v>0</v>
      </c>
      <c r="EL212" s="257">
        <f t="shared" si="2233"/>
        <v>0</v>
      </c>
      <c r="EM212" s="649">
        <f t="shared" si="2234"/>
        <v>0</v>
      </c>
      <c r="EN212" s="538">
        <f t="shared" si="2235"/>
        <v>0</v>
      </c>
      <c r="EO212" s="677">
        <f t="shared" si="2236"/>
        <v>0</v>
      </c>
      <c r="EP212" s="257">
        <f t="shared" si="2237"/>
        <v>0</v>
      </c>
      <c r="EQ212" s="649">
        <f t="shared" si="2238"/>
        <v>0</v>
      </c>
      <c r="ER212" s="538">
        <f t="shared" si="2239"/>
        <v>0</v>
      </c>
      <c r="ES212" s="677">
        <f t="shared" si="2240"/>
        <v>0</v>
      </c>
      <c r="ET212" s="538">
        <f t="shared" si="2241"/>
        <v>0</v>
      </c>
      <c r="EU212" s="462">
        <f t="shared" si="2242"/>
        <v>0</v>
      </c>
      <c r="EV212" s="263">
        <f t="shared" si="2243"/>
        <v>0</v>
      </c>
      <c r="EW212" s="462">
        <f t="shared" si="2244"/>
        <v>0</v>
      </c>
      <c r="EX212" s="263">
        <f t="shared" si="2245"/>
        <v>0</v>
      </c>
      <c r="EY212" s="472">
        <f t="shared" si="2246"/>
        <v>0</v>
      </c>
      <c r="EZ212" s="263">
        <f t="shared" si="2247"/>
        <v>0</v>
      </c>
      <c r="FA212" s="312">
        <v>42443</v>
      </c>
    </row>
    <row r="213" spans="1:157" ht="18" hidden="1" customHeight="1" outlineLevel="1" x14ac:dyDescent="0.2">
      <c r="A213" s="5" t="s">
        <v>2328</v>
      </c>
      <c r="B213" s="76" t="s">
        <v>21</v>
      </c>
      <c r="C213" s="77" t="s">
        <v>75</v>
      </c>
      <c r="D213" s="77" t="s">
        <v>724</v>
      </c>
      <c r="E213" s="76" t="s">
        <v>725</v>
      </c>
      <c r="F213" s="76" t="s">
        <v>829</v>
      </c>
      <c r="G213" s="78" t="s">
        <v>41</v>
      </c>
      <c r="H213" s="79">
        <v>0.3</v>
      </c>
      <c r="I213" s="76" t="s">
        <v>823</v>
      </c>
      <c r="J213" s="80" t="s">
        <v>496</v>
      </c>
      <c r="K213" s="81" t="s">
        <v>152</v>
      </c>
      <c r="L213" s="76" t="s">
        <v>46</v>
      </c>
      <c r="M213" s="10" t="s">
        <v>79</v>
      </c>
      <c r="N213" s="82"/>
      <c r="O213" s="82"/>
      <c r="P213" s="82"/>
      <c r="Q213" s="245"/>
      <c r="R213" s="260">
        <v>174</v>
      </c>
      <c r="S213" s="262">
        <v>10385</v>
      </c>
      <c r="T213" s="262">
        <f>S213*1.12</f>
        <v>11631.2</v>
      </c>
      <c r="U213" s="262">
        <v>0</v>
      </c>
      <c r="V213" s="263">
        <v>0</v>
      </c>
      <c r="W213" s="263">
        <f t="shared" ref="W213" si="2266">V213*H213</f>
        <v>0</v>
      </c>
      <c r="X213" s="399">
        <v>100</v>
      </c>
      <c r="Y213" s="399">
        <v>10385</v>
      </c>
      <c r="Z213" s="399">
        <f>Y213*1.12</f>
        <v>11631.2</v>
      </c>
      <c r="AA213" s="399">
        <v>0</v>
      </c>
      <c r="AB213" s="399">
        <v>0</v>
      </c>
      <c r="AC213" s="399">
        <f t="shared" ref="AC213" si="2267">AB213*H213</f>
        <v>0</v>
      </c>
      <c r="AD213" s="260">
        <v>150</v>
      </c>
      <c r="AE213" s="260">
        <v>10385</v>
      </c>
      <c r="AF213" s="260">
        <v>11631.2</v>
      </c>
      <c r="AG213" s="260">
        <v>0</v>
      </c>
      <c r="AH213" s="260">
        <v>0</v>
      </c>
      <c r="AI213" s="260">
        <f t="shared" ref="AI213" si="2268">AH213*H213</f>
        <v>0</v>
      </c>
      <c r="AJ213" s="260">
        <v>100</v>
      </c>
      <c r="AK213" s="260">
        <v>10385</v>
      </c>
      <c r="AL213" s="260">
        <v>11631.2</v>
      </c>
      <c r="AM213" s="1067">
        <v>0</v>
      </c>
      <c r="AN213" s="260">
        <v>0</v>
      </c>
      <c r="AO213" s="396">
        <f t="shared" ref="AO213" si="2269">AN213*H213</f>
        <v>0</v>
      </c>
      <c r="AP213" s="260">
        <v>100</v>
      </c>
      <c r="AQ213" s="260">
        <v>10385</v>
      </c>
      <c r="AR213" s="260">
        <v>11631.2</v>
      </c>
      <c r="AS213" s="260">
        <v>0</v>
      </c>
      <c r="AT213" s="260">
        <f t="shared" ref="AT213" si="2270">AS213*1.12</f>
        <v>0</v>
      </c>
      <c r="AU213" s="260">
        <f t="shared" ref="AU213" si="2271">AT213*H213</f>
        <v>0</v>
      </c>
      <c r="AV213" s="400"/>
      <c r="AW213" s="400"/>
      <c r="AX213" s="400"/>
      <c r="AY213" s="400">
        <v>0</v>
      </c>
      <c r="AZ213" s="400">
        <v>0</v>
      </c>
      <c r="BA213" s="400">
        <f t="shared" ref="BA213" si="2272">AZ213*H213</f>
        <v>0</v>
      </c>
      <c r="BB213" s="400"/>
      <c r="BC213" s="400"/>
      <c r="BD213" s="400"/>
      <c r="BE213" s="400">
        <v>0</v>
      </c>
      <c r="BF213" s="400">
        <v>0</v>
      </c>
      <c r="BG213" s="400">
        <f t="shared" ref="BG213" si="2273">BF213*H213</f>
        <v>0</v>
      </c>
      <c r="BH213" s="400"/>
      <c r="BI213" s="400"/>
      <c r="BJ213" s="400"/>
      <c r="BK213" s="400">
        <v>0</v>
      </c>
      <c r="BL213" s="400">
        <v>0</v>
      </c>
      <c r="BM213" s="400">
        <f t="shared" ref="BM213" si="2274">BL213*N213</f>
        <v>0</v>
      </c>
      <c r="BN213" s="400"/>
      <c r="BO213" s="400"/>
      <c r="BP213" s="400"/>
      <c r="BQ213" s="400">
        <v>0</v>
      </c>
      <c r="BR213" s="400">
        <v>0</v>
      </c>
      <c r="BS213" s="400">
        <f t="shared" si="2222"/>
        <v>0</v>
      </c>
      <c r="BT213" s="262">
        <v>10385</v>
      </c>
      <c r="BU213" s="262">
        <v>11631.2</v>
      </c>
      <c r="BV213" s="256">
        <v>0</v>
      </c>
      <c r="BW213" s="262">
        <f t="shared" ref="BW213" si="2275">BV213*1.12</f>
        <v>0</v>
      </c>
      <c r="BX213" s="84" t="s">
        <v>48</v>
      </c>
      <c r="BY213" s="64">
        <v>2013</v>
      </c>
      <c r="BZ213" s="325" t="s">
        <v>1047</v>
      </c>
      <c r="CA213" s="529">
        <f t="shared" ref="CA213" si="2276">BW213*H213</f>
        <v>0</v>
      </c>
      <c r="CB213" s="85"/>
      <c r="CC213" s="83"/>
      <c r="CD213" s="88"/>
      <c r="CE213" s="26">
        <f t="shared" ref="CE213" si="2277">BV213-CB213</f>
        <v>0</v>
      </c>
      <c r="CF213" s="27">
        <f t="shared" ref="CF213" si="2278">BW213-CC213</f>
        <v>0</v>
      </c>
      <c r="CG213" s="738">
        <f t="shared" ref="CG213" si="2279">CA213-CC213</f>
        <v>0</v>
      </c>
      <c r="CH213" s="164" t="s">
        <v>2353</v>
      </c>
      <c r="CI213" s="165" t="s">
        <v>2321</v>
      </c>
      <c r="CJ213" s="89"/>
      <c r="CK213" s="175"/>
      <c r="CL213" s="87"/>
      <c r="CM213" s="172"/>
      <c r="CN213" s="175"/>
      <c r="CO213" s="87"/>
      <c r="CP213" s="76"/>
      <c r="CQ213" s="175"/>
      <c r="CR213" s="455"/>
      <c r="CS213" s="455"/>
      <c r="CT213" s="455"/>
      <c r="CU213" s="455"/>
      <c r="CV213" s="455"/>
      <c r="CW213" s="455"/>
      <c r="CX213" s="455"/>
      <c r="CY213" s="455"/>
      <c r="CZ213" s="455"/>
      <c r="DA213" s="844"/>
      <c r="DB213" s="455"/>
      <c r="DC213" s="455"/>
      <c r="DD213" s="455"/>
      <c r="DE213" s="455"/>
      <c r="DF213" s="455"/>
      <c r="DG213" s="455"/>
      <c r="DH213" s="455"/>
      <c r="DI213" s="455"/>
      <c r="DJ213" s="455"/>
      <c r="DK213" s="455"/>
      <c r="DL213" s="501"/>
      <c r="DM213" s="1049"/>
      <c r="DN213" s="1059"/>
      <c r="DO213" s="1049"/>
      <c r="DP213" s="1059"/>
      <c r="DQ213" s="1049"/>
      <c r="DR213" s="1059"/>
      <c r="DS213" s="1049"/>
      <c r="DT213" s="1059"/>
      <c r="DU213" s="1049"/>
      <c r="DV213" s="1060"/>
      <c r="DW213" s="503"/>
      <c r="DX213" s="501"/>
      <c r="DY213" s="672"/>
      <c r="DZ213" s="501"/>
      <c r="EA213" s="508"/>
      <c r="EB213" s="457"/>
      <c r="EC213" s="503"/>
      <c r="ED213" s="455"/>
      <c r="EE213" s="459"/>
      <c r="EF213" s="501"/>
      <c r="EG213" s="461">
        <f t="shared" si="2228"/>
        <v>0</v>
      </c>
      <c r="EH213" s="257">
        <f t="shared" si="2229"/>
        <v>0</v>
      </c>
      <c r="EI213" s="460">
        <f t="shared" si="2230"/>
        <v>0</v>
      </c>
      <c r="EJ213" s="538">
        <f t="shared" si="2231"/>
        <v>0</v>
      </c>
      <c r="EK213" s="677">
        <f t="shared" si="2232"/>
        <v>0</v>
      </c>
      <c r="EL213" s="257">
        <f t="shared" si="2233"/>
        <v>0</v>
      </c>
      <c r="EM213" s="649">
        <f t="shared" si="2234"/>
        <v>0</v>
      </c>
      <c r="EN213" s="538">
        <f t="shared" si="2235"/>
        <v>0</v>
      </c>
      <c r="EO213" s="677">
        <f t="shared" si="2236"/>
        <v>0</v>
      </c>
      <c r="EP213" s="257">
        <f t="shared" si="2237"/>
        <v>0</v>
      </c>
      <c r="EQ213" s="649">
        <f t="shared" si="2238"/>
        <v>0</v>
      </c>
      <c r="ER213" s="538">
        <f t="shared" si="2239"/>
        <v>0</v>
      </c>
      <c r="ES213" s="677">
        <f t="shared" si="2240"/>
        <v>0</v>
      </c>
      <c r="ET213" s="538">
        <f t="shared" si="2241"/>
        <v>0</v>
      </c>
      <c r="EU213" s="462">
        <f t="shared" si="2242"/>
        <v>0</v>
      </c>
      <c r="EV213" s="263">
        <f t="shared" si="2243"/>
        <v>0</v>
      </c>
      <c r="EW213" s="462">
        <f t="shared" si="2244"/>
        <v>0</v>
      </c>
      <c r="EX213" s="263">
        <f t="shared" si="2245"/>
        <v>0</v>
      </c>
      <c r="EY213" s="472">
        <f t="shared" si="2246"/>
        <v>0</v>
      </c>
      <c r="EZ213" s="263">
        <f t="shared" si="2247"/>
        <v>0</v>
      </c>
      <c r="FA213" s="312">
        <v>42457</v>
      </c>
    </row>
    <row r="214" spans="1:157" ht="18" hidden="1" customHeight="1" outlineLevel="1" x14ac:dyDescent="0.2">
      <c r="A214" s="5" t="s">
        <v>2767</v>
      </c>
      <c r="B214" s="76" t="s">
        <v>21</v>
      </c>
      <c r="C214" s="77" t="s">
        <v>75</v>
      </c>
      <c r="D214" s="77" t="s">
        <v>724</v>
      </c>
      <c r="E214" s="76" t="s">
        <v>725</v>
      </c>
      <c r="F214" s="76" t="s">
        <v>829</v>
      </c>
      <c r="G214" s="78" t="s">
        <v>41</v>
      </c>
      <c r="H214" s="79">
        <v>0.3</v>
      </c>
      <c r="I214" s="76" t="s">
        <v>823</v>
      </c>
      <c r="J214" s="80" t="s">
        <v>496</v>
      </c>
      <c r="K214" s="81" t="s">
        <v>152</v>
      </c>
      <c r="L214" s="76" t="s">
        <v>46</v>
      </c>
      <c r="M214" s="10" t="s">
        <v>79</v>
      </c>
      <c r="N214" s="82"/>
      <c r="O214" s="82"/>
      <c r="P214" s="82"/>
      <c r="Q214" s="245"/>
      <c r="R214" s="260">
        <v>174</v>
      </c>
      <c r="S214" s="262">
        <v>10385</v>
      </c>
      <c r="T214" s="262">
        <f>S214*1.12</f>
        <v>11631.2</v>
      </c>
      <c r="U214" s="262">
        <f>R214*S214</f>
        <v>1806990</v>
      </c>
      <c r="V214" s="263">
        <f>R214*T214</f>
        <v>2023828.8</v>
      </c>
      <c r="W214" s="263">
        <f t="shared" ref="W214" si="2280">V214*H214</f>
        <v>607148.64</v>
      </c>
      <c r="X214" s="399">
        <v>100</v>
      </c>
      <c r="Y214" s="399">
        <v>10385</v>
      </c>
      <c r="Z214" s="399">
        <f>Y214*1.12</f>
        <v>11631.2</v>
      </c>
      <c r="AA214" s="399">
        <f>X214*Y214</f>
        <v>1038500</v>
      </c>
      <c r="AB214" s="399">
        <f>X214*Z214</f>
        <v>1163120</v>
      </c>
      <c r="AC214" s="399">
        <f t="shared" ref="AC214" si="2281">AB214*H214</f>
        <v>348936</v>
      </c>
      <c r="AD214" s="260">
        <v>150</v>
      </c>
      <c r="AE214" s="260">
        <v>10385</v>
      </c>
      <c r="AF214" s="260">
        <v>11631.2</v>
      </c>
      <c r="AG214" s="260">
        <f>AD214*AE214</f>
        <v>1557750</v>
      </c>
      <c r="AH214" s="260">
        <f>AD214*AF214</f>
        <v>1744680</v>
      </c>
      <c r="AI214" s="260">
        <f t="shared" ref="AI214" si="2282">AH214*H214</f>
        <v>523404</v>
      </c>
      <c r="AJ214" s="260">
        <v>100</v>
      </c>
      <c r="AK214" s="260">
        <v>10385</v>
      </c>
      <c r="AL214" s="260">
        <v>11631.2</v>
      </c>
      <c r="AM214" s="1067">
        <f t="shared" ref="AM214" si="2283">AJ214*AK214</f>
        <v>1038500</v>
      </c>
      <c r="AN214" s="260">
        <f t="shared" ref="AN214" si="2284">AJ214*AL214</f>
        <v>1163120</v>
      </c>
      <c r="AO214" s="396">
        <f t="shared" ref="AO214" si="2285">AN214*H214</f>
        <v>348936</v>
      </c>
      <c r="AP214" s="260">
        <v>0</v>
      </c>
      <c r="AQ214" s="260">
        <v>10385</v>
      </c>
      <c r="AR214" s="260">
        <v>11631.2</v>
      </c>
      <c r="AS214" s="260">
        <f t="shared" ref="AS214" si="2286">AP214*AQ214</f>
        <v>0</v>
      </c>
      <c r="AT214" s="260">
        <f t="shared" ref="AT214" si="2287">AS214*1.12</f>
        <v>0</v>
      </c>
      <c r="AU214" s="260">
        <f t="shared" ref="AU214" si="2288">AT214*H214</f>
        <v>0</v>
      </c>
      <c r="AV214" s="400"/>
      <c r="AW214" s="400"/>
      <c r="AX214" s="400"/>
      <c r="AY214" s="400">
        <v>0</v>
      </c>
      <c r="AZ214" s="400">
        <v>0</v>
      </c>
      <c r="BA214" s="400">
        <f t="shared" ref="BA214" si="2289">AZ214*H214</f>
        <v>0</v>
      </c>
      <c r="BB214" s="400"/>
      <c r="BC214" s="400"/>
      <c r="BD214" s="400"/>
      <c r="BE214" s="400">
        <v>0</v>
      </c>
      <c r="BF214" s="400">
        <v>0</v>
      </c>
      <c r="BG214" s="400">
        <f t="shared" ref="BG214" si="2290">BF214*H214</f>
        <v>0</v>
      </c>
      <c r="BH214" s="400"/>
      <c r="BI214" s="400"/>
      <c r="BJ214" s="400"/>
      <c r="BK214" s="400">
        <v>0</v>
      </c>
      <c r="BL214" s="400">
        <v>0</v>
      </c>
      <c r="BM214" s="400">
        <f t="shared" ref="BM214" si="2291">BL214*N214</f>
        <v>0</v>
      </c>
      <c r="BN214" s="400"/>
      <c r="BO214" s="400"/>
      <c r="BP214" s="400"/>
      <c r="BQ214" s="400">
        <v>0</v>
      </c>
      <c r="BR214" s="400">
        <v>0</v>
      </c>
      <c r="BS214" s="400">
        <f t="shared" ref="BS214" si="2292">BR214*T214</f>
        <v>0</v>
      </c>
      <c r="BT214" s="262">
        <v>10385</v>
      </c>
      <c r="BU214" s="262">
        <v>11631.2</v>
      </c>
      <c r="BV214" s="256">
        <f>SUM(N214+O214+P214+Q214+R214+X214+AD214+AJ214+AP214+AV214+BB214+BH214)*BT214</f>
        <v>5441740</v>
      </c>
      <c r="BW214" s="262">
        <f t="shared" ref="BW214" si="2293">BV214*1.12</f>
        <v>6094748.8000000007</v>
      </c>
      <c r="BX214" s="84" t="s">
        <v>48</v>
      </c>
      <c r="BY214" s="64">
        <v>2013</v>
      </c>
      <c r="BZ214" s="325" t="s">
        <v>1047</v>
      </c>
      <c r="CA214" s="529">
        <f t="shared" ref="CA214" si="2294">BW214*H214</f>
        <v>1828424.6400000001</v>
      </c>
      <c r="CB214" s="85"/>
      <c r="CC214" s="83"/>
      <c r="CD214" s="88"/>
      <c r="CE214" s="26">
        <f t="shared" ref="CE214" si="2295">BV214-CB214</f>
        <v>5441740</v>
      </c>
      <c r="CF214" s="27">
        <f t="shared" ref="CF214" si="2296">BW214-CC214</f>
        <v>6094748.8000000007</v>
      </c>
      <c r="CG214" s="738">
        <f t="shared" ref="CG214" si="2297">CA214-CC214</f>
        <v>1828424.6400000001</v>
      </c>
      <c r="CH214" s="164" t="s">
        <v>2775</v>
      </c>
      <c r="CI214" s="165"/>
      <c r="CJ214" s="89"/>
      <c r="CK214" s="175"/>
      <c r="CL214" s="87"/>
      <c r="CM214" s="172"/>
      <c r="CN214" s="175"/>
      <c r="CO214" s="87"/>
      <c r="CP214" s="76"/>
      <c r="CQ214" s="175"/>
      <c r="CR214" s="455"/>
      <c r="CS214" s="455"/>
      <c r="CT214" s="455"/>
      <c r="CU214" s="455"/>
      <c r="CV214" s="455"/>
      <c r="CW214" s="455"/>
      <c r="CX214" s="455"/>
      <c r="CY214" s="455"/>
      <c r="CZ214" s="455"/>
      <c r="DA214" s="844"/>
      <c r="DB214" s="455"/>
      <c r="DC214" s="455"/>
      <c r="DD214" s="455"/>
      <c r="DE214" s="455"/>
      <c r="DF214" s="455"/>
      <c r="DG214" s="455"/>
      <c r="DH214" s="455"/>
      <c r="DI214" s="455"/>
      <c r="DJ214" s="455"/>
      <c r="DK214" s="455"/>
      <c r="DL214" s="501"/>
      <c r="DM214" s="1049"/>
      <c r="DN214" s="1059"/>
      <c r="DO214" s="1049"/>
      <c r="DP214" s="1059"/>
      <c r="DQ214" s="1049"/>
      <c r="DR214" s="1059"/>
      <c r="DS214" s="1049"/>
      <c r="DT214" s="1059"/>
      <c r="DU214" s="1049"/>
      <c r="DV214" s="1060"/>
      <c r="DW214" s="503"/>
      <c r="DX214" s="501"/>
      <c r="DY214" s="672"/>
      <c r="DZ214" s="501"/>
      <c r="EA214" s="508"/>
      <c r="EB214" s="457"/>
      <c r="EC214" s="503"/>
      <c r="ED214" s="455"/>
      <c r="EE214" s="459"/>
      <c r="EF214" s="501"/>
      <c r="EG214" s="461">
        <f t="shared" ref="EG214" si="2298">U214-DN214</f>
        <v>1806990</v>
      </c>
      <c r="EH214" s="257">
        <f t="shared" ref="EH214" si="2299">V214-DM214</f>
        <v>2023828.8</v>
      </c>
      <c r="EI214" s="460">
        <f t="shared" ref="EI214" si="2300">AA214-DP214</f>
        <v>1038500</v>
      </c>
      <c r="EJ214" s="538">
        <f t="shared" ref="EJ214" si="2301">AB214-DO214</f>
        <v>1163120</v>
      </c>
      <c r="EK214" s="677">
        <f t="shared" ref="EK214" si="2302">AG214-DR214</f>
        <v>1557750</v>
      </c>
      <c r="EL214" s="257">
        <f t="shared" ref="EL214" si="2303">AH214-DQ214</f>
        <v>1744680</v>
      </c>
      <c r="EM214" s="649">
        <f t="shared" ref="EM214" si="2304">AM214-DT214</f>
        <v>1038500</v>
      </c>
      <c r="EN214" s="538">
        <f t="shared" ref="EN214" si="2305">AN214-DS214</f>
        <v>1163120</v>
      </c>
      <c r="EO214" s="677">
        <f t="shared" ref="EO214" si="2306">AS214-DV214</f>
        <v>0</v>
      </c>
      <c r="EP214" s="257">
        <f t="shared" ref="EP214" si="2307">AT214-DU214</f>
        <v>0</v>
      </c>
      <c r="EQ214" s="649">
        <f t="shared" ref="EQ214" si="2308">AY214-DX214</f>
        <v>0</v>
      </c>
      <c r="ER214" s="538">
        <f t="shared" ref="ER214" si="2309">AZ214-DW214</f>
        <v>0</v>
      </c>
      <c r="ES214" s="677">
        <f t="shared" ref="ES214" si="2310">BE214-DZ214</f>
        <v>0</v>
      </c>
      <c r="ET214" s="538">
        <f t="shared" ref="ET214" si="2311">BF214-DY214</f>
        <v>0</v>
      </c>
      <c r="EU214" s="462">
        <f t="shared" ref="EU214" si="2312">BK214-EB214</f>
        <v>0</v>
      </c>
      <c r="EV214" s="263">
        <f t="shared" ref="EV214" si="2313">BL214-EA214</f>
        <v>0</v>
      </c>
      <c r="EW214" s="462">
        <f t="shared" ref="EW214" si="2314">BM214-ED214</f>
        <v>0</v>
      </c>
      <c r="EX214" s="263">
        <f t="shared" ref="EX214" si="2315">BN214-EC214</f>
        <v>0</v>
      </c>
      <c r="EY214" s="472">
        <f t="shared" ref="EY214" si="2316">BV214-EF214</f>
        <v>5441740</v>
      </c>
      <c r="EZ214" s="263">
        <f t="shared" ref="EZ214" si="2317">BW214-EE214</f>
        <v>6094748.8000000007</v>
      </c>
      <c r="FA214" s="313">
        <v>42929</v>
      </c>
    </row>
    <row r="215" spans="1:157" ht="18" hidden="1" customHeight="1" outlineLevel="1" x14ac:dyDescent="0.2">
      <c r="A215" s="5" t="s">
        <v>268</v>
      </c>
      <c r="B215" s="76" t="s">
        <v>21</v>
      </c>
      <c r="C215" s="77" t="s">
        <v>80</v>
      </c>
      <c r="D215" s="77" t="s">
        <v>76</v>
      </c>
      <c r="E215" s="76" t="s">
        <v>81</v>
      </c>
      <c r="F215" s="76" t="s">
        <v>78</v>
      </c>
      <c r="G215" s="78" t="s">
        <v>41</v>
      </c>
      <c r="H215" s="79">
        <v>0.3</v>
      </c>
      <c r="I215" s="76" t="s">
        <v>969</v>
      </c>
      <c r="J215" s="80" t="s">
        <v>496</v>
      </c>
      <c r="K215" s="81" t="s">
        <v>152</v>
      </c>
      <c r="L215" s="76" t="s">
        <v>46</v>
      </c>
      <c r="M215" s="10" t="s">
        <v>79</v>
      </c>
      <c r="N215" s="82"/>
      <c r="O215" s="82"/>
      <c r="P215" s="82"/>
      <c r="Q215" s="245"/>
      <c r="R215" s="260">
        <v>170</v>
      </c>
      <c r="S215" s="262">
        <v>14882.142857142855</v>
      </c>
      <c r="T215" s="262">
        <v>16668</v>
      </c>
      <c r="U215" s="262">
        <v>0</v>
      </c>
      <c r="V215" s="263">
        <v>0</v>
      </c>
      <c r="W215" s="263">
        <f t="shared" si="2213"/>
        <v>0</v>
      </c>
      <c r="X215" s="399">
        <v>100</v>
      </c>
      <c r="Y215" s="399">
        <v>14882.142857142855</v>
      </c>
      <c r="Z215" s="399">
        <v>16668</v>
      </c>
      <c r="AA215" s="399">
        <v>0</v>
      </c>
      <c r="AB215" s="399">
        <v>0</v>
      </c>
      <c r="AC215" s="399">
        <f t="shared" si="2214"/>
        <v>0</v>
      </c>
      <c r="AD215" s="260">
        <v>150</v>
      </c>
      <c r="AE215" s="260">
        <v>14882.142857142855</v>
      </c>
      <c r="AF215" s="260">
        <v>16668</v>
      </c>
      <c r="AG215" s="260">
        <v>0</v>
      </c>
      <c r="AH215" s="260">
        <v>0</v>
      </c>
      <c r="AI215" s="260">
        <f t="shared" si="2215"/>
        <v>0</v>
      </c>
      <c r="AJ215" s="260">
        <v>120</v>
      </c>
      <c r="AK215" s="260">
        <v>14882.142857142855</v>
      </c>
      <c r="AL215" s="260">
        <v>16668</v>
      </c>
      <c r="AM215" s="260">
        <v>0</v>
      </c>
      <c r="AN215" s="260">
        <v>0</v>
      </c>
      <c r="AO215" s="396">
        <f t="shared" si="2216"/>
        <v>0</v>
      </c>
      <c r="AP215" s="260">
        <v>100</v>
      </c>
      <c r="AQ215" s="260">
        <v>14882.142857142855</v>
      </c>
      <c r="AR215" s="260">
        <v>16668</v>
      </c>
      <c r="AS215" s="260">
        <v>0</v>
      </c>
      <c r="AT215" s="260">
        <f t="shared" si="2217"/>
        <v>0</v>
      </c>
      <c r="AU215" s="260">
        <f t="shared" si="2218"/>
        <v>0</v>
      </c>
      <c r="AV215" s="400"/>
      <c r="AW215" s="400"/>
      <c r="AX215" s="400"/>
      <c r="AY215" s="400">
        <v>0</v>
      </c>
      <c r="AZ215" s="400">
        <v>0</v>
      </c>
      <c r="BA215" s="400">
        <f t="shared" si="2248"/>
        <v>0</v>
      </c>
      <c r="BB215" s="400"/>
      <c r="BC215" s="400"/>
      <c r="BD215" s="400"/>
      <c r="BE215" s="400">
        <v>0</v>
      </c>
      <c r="BF215" s="400">
        <v>0</v>
      </c>
      <c r="BG215" s="400">
        <f t="shared" si="2249"/>
        <v>0</v>
      </c>
      <c r="BH215" s="400"/>
      <c r="BI215" s="400"/>
      <c r="BJ215" s="400"/>
      <c r="BK215" s="400">
        <v>0</v>
      </c>
      <c r="BL215" s="400">
        <v>0</v>
      </c>
      <c r="BM215" s="400">
        <f t="shared" si="2221"/>
        <v>0</v>
      </c>
      <c r="BN215" s="400"/>
      <c r="BO215" s="400"/>
      <c r="BP215" s="400"/>
      <c r="BQ215" s="400">
        <v>0</v>
      </c>
      <c r="BR215" s="400">
        <v>0</v>
      </c>
      <c r="BS215" s="400">
        <f t="shared" si="2222"/>
        <v>0</v>
      </c>
      <c r="BT215" s="262">
        <v>14882.142857142855</v>
      </c>
      <c r="BU215" s="262">
        <v>16668</v>
      </c>
      <c r="BV215" s="262">
        <v>0</v>
      </c>
      <c r="BW215" s="1427">
        <v>0</v>
      </c>
      <c r="BX215" s="84" t="s">
        <v>48</v>
      </c>
      <c r="BY215" s="64">
        <v>2013</v>
      </c>
      <c r="BZ215" s="325"/>
      <c r="CA215" s="529">
        <f t="shared" si="2223"/>
        <v>0</v>
      </c>
      <c r="CB215" s="85">
        <v>9524571.4285714272</v>
      </c>
      <c r="CC215" s="83">
        <v>10667520</v>
      </c>
      <c r="CD215" s="88"/>
      <c r="CE215" s="26">
        <f t="shared" si="2224"/>
        <v>-9524571.4285714272</v>
      </c>
      <c r="CF215" s="27">
        <f t="shared" si="2225"/>
        <v>-10667520</v>
      </c>
      <c r="CG215" s="738">
        <f t="shared" si="2226"/>
        <v>-10667520</v>
      </c>
      <c r="CH215" s="164"/>
      <c r="CI215" s="165"/>
      <c r="CJ215" s="89"/>
      <c r="CK215" s="87"/>
      <c r="CL215" s="87"/>
      <c r="CM215" s="87"/>
      <c r="CN215" s="87"/>
      <c r="CO215" s="87"/>
      <c r="CP215" s="87"/>
      <c r="CQ215" s="87"/>
      <c r="CR215" s="455"/>
      <c r="CS215" s="455"/>
      <c r="CT215" s="455"/>
      <c r="CU215" s="455"/>
      <c r="CV215" s="455"/>
      <c r="CW215" s="455"/>
      <c r="CX215" s="455"/>
      <c r="CY215" s="455"/>
      <c r="CZ215" s="455"/>
      <c r="DA215" s="455"/>
      <c r="DB215" s="455"/>
      <c r="DC215" s="455"/>
      <c r="DD215" s="455"/>
      <c r="DE215" s="455"/>
      <c r="DF215" s="455"/>
      <c r="DG215" s="455"/>
      <c r="DH215" s="455"/>
      <c r="DI215" s="455"/>
      <c r="DJ215" s="455"/>
      <c r="DK215" s="455"/>
      <c r="DL215" s="501"/>
      <c r="DM215" s="508"/>
      <c r="DN215" s="501"/>
      <c r="DO215" s="820"/>
      <c r="DP215" s="501"/>
      <c r="DQ215" s="1049"/>
      <c r="DR215" s="501"/>
      <c r="DS215" s="508"/>
      <c r="DT215" s="501"/>
      <c r="DU215" s="508"/>
      <c r="DV215" s="457"/>
      <c r="DW215" s="503"/>
      <c r="DX215" s="501"/>
      <c r="DY215" s="672"/>
      <c r="DZ215" s="501"/>
      <c r="EA215" s="508">
        <f>DI215</f>
        <v>0</v>
      </c>
      <c r="EB215" s="457">
        <f t="shared" si="2227"/>
        <v>0</v>
      </c>
      <c r="EC215" s="503"/>
      <c r="ED215" s="455"/>
      <c r="EE215" s="459"/>
      <c r="EF215" s="501"/>
      <c r="EG215" s="461">
        <f t="shared" si="2228"/>
        <v>0</v>
      </c>
      <c r="EH215" s="257">
        <f t="shared" si="2229"/>
        <v>0</v>
      </c>
      <c r="EI215" s="460">
        <f t="shared" si="2230"/>
        <v>0</v>
      </c>
      <c r="EJ215" s="538">
        <f t="shared" si="2231"/>
        <v>0</v>
      </c>
      <c r="EK215" s="677">
        <f t="shared" si="2232"/>
        <v>0</v>
      </c>
      <c r="EL215" s="257">
        <f t="shared" si="2233"/>
        <v>0</v>
      </c>
      <c r="EM215" s="649">
        <f t="shared" si="2234"/>
        <v>0</v>
      </c>
      <c r="EN215" s="538">
        <f t="shared" si="2235"/>
        <v>0</v>
      </c>
      <c r="EO215" s="677">
        <f t="shared" si="2236"/>
        <v>0</v>
      </c>
      <c r="EP215" s="257">
        <f t="shared" si="2237"/>
        <v>0</v>
      </c>
      <c r="EQ215" s="649">
        <f t="shared" si="2238"/>
        <v>0</v>
      </c>
      <c r="ER215" s="538">
        <f t="shared" si="2239"/>
        <v>0</v>
      </c>
      <c r="ES215" s="677">
        <f t="shared" si="2240"/>
        <v>0</v>
      </c>
      <c r="ET215" s="538">
        <f t="shared" si="2241"/>
        <v>0</v>
      </c>
      <c r="EU215" s="462">
        <f t="shared" si="2242"/>
        <v>0</v>
      </c>
      <c r="EV215" s="263">
        <f t="shared" si="2243"/>
        <v>0</v>
      </c>
      <c r="EW215" s="462">
        <f t="shared" si="2244"/>
        <v>0</v>
      </c>
      <c r="EX215" s="263">
        <f t="shared" si="2245"/>
        <v>0</v>
      </c>
      <c r="EY215" s="472">
        <f t="shared" si="2246"/>
        <v>0</v>
      </c>
      <c r="EZ215" s="263">
        <f t="shared" si="2247"/>
        <v>0</v>
      </c>
    </row>
    <row r="216" spans="1:157" ht="18" hidden="1" customHeight="1" outlineLevel="1" x14ac:dyDescent="0.2">
      <c r="A216" s="5" t="s">
        <v>727</v>
      </c>
      <c r="B216" s="76" t="s">
        <v>21</v>
      </c>
      <c r="C216" s="77" t="s">
        <v>80</v>
      </c>
      <c r="D216" s="77" t="s">
        <v>724</v>
      </c>
      <c r="E216" s="76" t="s">
        <v>728</v>
      </c>
      <c r="F216" s="76" t="s">
        <v>729</v>
      </c>
      <c r="G216" s="78" t="s">
        <v>41</v>
      </c>
      <c r="H216" s="79">
        <v>0.3</v>
      </c>
      <c r="I216" s="76" t="s">
        <v>969</v>
      </c>
      <c r="J216" s="80" t="s">
        <v>496</v>
      </c>
      <c r="K216" s="81" t="s">
        <v>152</v>
      </c>
      <c r="L216" s="76" t="s">
        <v>46</v>
      </c>
      <c r="M216" s="10" t="s">
        <v>79</v>
      </c>
      <c r="N216" s="82"/>
      <c r="O216" s="82"/>
      <c r="P216" s="82"/>
      <c r="Q216" s="245"/>
      <c r="R216" s="260">
        <v>170</v>
      </c>
      <c r="S216" s="262">
        <v>14882.142857142855</v>
      </c>
      <c r="T216" s="262">
        <v>16668</v>
      </c>
      <c r="U216" s="262">
        <v>0</v>
      </c>
      <c r="V216" s="263">
        <v>0</v>
      </c>
      <c r="W216" s="263">
        <f t="shared" si="2213"/>
        <v>0</v>
      </c>
      <c r="X216" s="399">
        <v>100</v>
      </c>
      <c r="Y216" s="399">
        <v>14882.142857142855</v>
      </c>
      <c r="Z216" s="399">
        <v>16668</v>
      </c>
      <c r="AA216" s="399">
        <v>0</v>
      </c>
      <c r="AB216" s="399">
        <v>0</v>
      </c>
      <c r="AC216" s="399">
        <f t="shared" si="2214"/>
        <v>0</v>
      </c>
      <c r="AD216" s="260">
        <v>150</v>
      </c>
      <c r="AE216" s="260">
        <v>14882.142857142855</v>
      </c>
      <c r="AF216" s="260">
        <v>16668</v>
      </c>
      <c r="AG216" s="260">
        <v>0</v>
      </c>
      <c r="AH216" s="260">
        <v>0</v>
      </c>
      <c r="AI216" s="260">
        <f t="shared" si="2215"/>
        <v>0</v>
      </c>
      <c r="AJ216" s="260">
        <v>120</v>
      </c>
      <c r="AK216" s="260">
        <v>14882.142857142855</v>
      </c>
      <c r="AL216" s="260">
        <v>16668</v>
      </c>
      <c r="AM216" s="260">
        <v>0</v>
      </c>
      <c r="AN216" s="260">
        <v>0</v>
      </c>
      <c r="AO216" s="396">
        <f t="shared" si="2216"/>
        <v>0</v>
      </c>
      <c r="AP216" s="260">
        <v>100</v>
      </c>
      <c r="AQ216" s="260">
        <v>14882.142857142855</v>
      </c>
      <c r="AR216" s="260">
        <v>16668</v>
      </c>
      <c r="AS216" s="260">
        <v>0</v>
      </c>
      <c r="AT216" s="260">
        <f t="shared" si="2217"/>
        <v>0</v>
      </c>
      <c r="AU216" s="260">
        <f t="shared" si="2218"/>
        <v>0</v>
      </c>
      <c r="AV216" s="400"/>
      <c r="AW216" s="400"/>
      <c r="AX216" s="400"/>
      <c r="AY216" s="400">
        <v>0</v>
      </c>
      <c r="AZ216" s="400">
        <v>0</v>
      </c>
      <c r="BA216" s="400">
        <f t="shared" si="2248"/>
        <v>0</v>
      </c>
      <c r="BB216" s="400"/>
      <c r="BC216" s="400"/>
      <c r="BD216" s="400"/>
      <c r="BE216" s="400">
        <v>0</v>
      </c>
      <c r="BF216" s="400">
        <v>0</v>
      </c>
      <c r="BG216" s="400">
        <f t="shared" si="2249"/>
        <v>0</v>
      </c>
      <c r="BH216" s="400"/>
      <c r="BI216" s="400"/>
      <c r="BJ216" s="400"/>
      <c r="BK216" s="400">
        <v>0</v>
      </c>
      <c r="BL216" s="400">
        <v>0</v>
      </c>
      <c r="BM216" s="400">
        <f t="shared" si="2221"/>
        <v>0</v>
      </c>
      <c r="BN216" s="400"/>
      <c r="BO216" s="400"/>
      <c r="BP216" s="400"/>
      <c r="BQ216" s="400">
        <v>0</v>
      </c>
      <c r="BR216" s="400">
        <v>0</v>
      </c>
      <c r="BS216" s="400">
        <f t="shared" si="2222"/>
        <v>0</v>
      </c>
      <c r="BT216" s="262">
        <v>14882.142857142855</v>
      </c>
      <c r="BU216" s="262">
        <v>16668</v>
      </c>
      <c r="BV216" s="262">
        <v>0</v>
      </c>
      <c r="BW216" s="1427">
        <v>0</v>
      </c>
      <c r="BX216" s="84" t="s">
        <v>48</v>
      </c>
      <c r="BY216" s="64">
        <v>2013</v>
      </c>
      <c r="BZ216" s="325" t="s">
        <v>1103</v>
      </c>
      <c r="CA216" s="529">
        <f t="shared" si="2223"/>
        <v>0</v>
      </c>
      <c r="CB216" s="85"/>
      <c r="CC216" s="83"/>
      <c r="CD216" s="88"/>
      <c r="CE216" s="26">
        <f t="shared" si="2224"/>
        <v>0</v>
      </c>
      <c r="CF216" s="27">
        <f t="shared" si="2225"/>
        <v>0</v>
      </c>
      <c r="CG216" s="738">
        <f t="shared" si="2226"/>
        <v>0</v>
      </c>
      <c r="CH216" s="164" t="s">
        <v>805</v>
      </c>
      <c r="CI216" s="165"/>
      <c r="CJ216" s="89"/>
      <c r="CK216" s="87"/>
      <c r="CL216" s="87"/>
      <c r="CM216" s="87"/>
      <c r="CN216" s="87"/>
      <c r="CO216" s="87"/>
      <c r="CP216" s="87"/>
      <c r="CQ216" s="87"/>
      <c r="CR216" s="455"/>
      <c r="CS216" s="455"/>
      <c r="CT216" s="455"/>
      <c r="CU216" s="455"/>
      <c r="CV216" s="455"/>
      <c r="CW216" s="455"/>
      <c r="CX216" s="455"/>
      <c r="CY216" s="455"/>
      <c r="CZ216" s="455"/>
      <c r="DA216" s="455"/>
      <c r="DB216" s="455"/>
      <c r="DC216" s="455"/>
      <c r="DD216" s="455"/>
      <c r="DE216" s="455"/>
      <c r="DF216" s="455"/>
      <c r="DG216" s="455"/>
      <c r="DH216" s="455"/>
      <c r="DI216" s="455"/>
      <c r="DJ216" s="455"/>
      <c r="DK216" s="455"/>
      <c r="DL216" s="501"/>
      <c r="DM216" s="508"/>
      <c r="DN216" s="501"/>
      <c r="DO216" s="820"/>
      <c r="DP216" s="501"/>
      <c r="DQ216" s="1049"/>
      <c r="DR216" s="501"/>
      <c r="DS216" s="508"/>
      <c r="DT216" s="501"/>
      <c r="DU216" s="508"/>
      <c r="DV216" s="457"/>
      <c r="DW216" s="503"/>
      <c r="DX216" s="501"/>
      <c r="DY216" s="672"/>
      <c r="DZ216" s="501"/>
      <c r="EA216" s="508">
        <f>DI216</f>
        <v>0</v>
      </c>
      <c r="EB216" s="457">
        <f t="shared" si="2227"/>
        <v>0</v>
      </c>
      <c r="EC216" s="503"/>
      <c r="ED216" s="455"/>
      <c r="EE216" s="459"/>
      <c r="EF216" s="501"/>
      <c r="EG216" s="461">
        <f t="shared" si="2228"/>
        <v>0</v>
      </c>
      <c r="EH216" s="257">
        <f t="shared" si="2229"/>
        <v>0</v>
      </c>
      <c r="EI216" s="460">
        <f t="shared" si="2230"/>
        <v>0</v>
      </c>
      <c r="EJ216" s="538">
        <f t="shared" si="2231"/>
        <v>0</v>
      </c>
      <c r="EK216" s="677">
        <f t="shared" si="2232"/>
        <v>0</v>
      </c>
      <c r="EL216" s="257">
        <f t="shared" si="2233"/>
        <v>0</v>
      </c>
      <c r="EM216" s="649">
        <f t="shared" si="2234"/>
        <v>0</v>
      </c>
      <c r="EN216" s="538">
        <f t="shared" si="2235"/>
        <v>0</v>
      </c>
      <c r="EO216" s="677">
        <f t="shared" si="2236"/>
        <v>0</v>
      </c>
      <c r="EP216" s="257">
        <f t="shared" si="2237"/>
        <v>0</v>
      </c>
      <c r="EQ216" s="649">
        <f t="shared" si="2238"/>
        <v>0</v>
      </c>
      <c r="ER216" s="538">
        <f t="shared" si="2239"/>
        <v>0</v>
      </c>
      <c r="ES216" s="677">
        <f t="shared" si="2240"/>
        <v>0</v>
      </c>
      <c r="ET216" s="538">
        <f t="shared" si="2241"/>
        <v>0</v>
      </c>
      <c r="EU216" s="462">
        <f t="shared" si="2242"/>
        <v>0</v>
      </c>
      <c r="EV216" s="263">
        <f t="shared" si="2243"/>
        <v>0</v>
      </c>
      <c r="EW216" s="462">
        <f t="shared" si="2244"/>
        <v>0</v>
      </c>
      <c r="EX216" s="263">
        <f t="shared" si="2245"/>
        <v>0</v>
      </c>
      <c r="EY216" s="472">
        <f t="shared" si="2246"/>
        <v>0</v>
      </c>
      <c r="EZ216" s="263">
        <f t="shared" si="2247"/>
        <v>0</v>
      </c>
    </row>
    <row r="217" spans="1:157" ht="18" hidden="1" customHeight="1" outlineLevel="1" x14ac:dyDescent="0.2">
      <c r="A217" s="5" t="s">
        <v>820</v>
      </c>
      <c r="B217" s="76" t="s">
        <v>21</v>
      </c>
      <c r="C217" s="77" t="s">
        <v>80</v>
      </c>
      <c r="D217" s="77" t="s">
        <v>724</v>
      </c>
      <c r="E217" s="76" t="s">
        <v>728</v>
      </c>
      <c r="F217" s="76" t="s">
        <v>729</v>
      </c>
      <c r="G217" s="78" t="s">
        <v>41</v>
      </c>
      <c r="H217" s="79">
        <v>0.3</v>
      </c>
      <c r="I217" s="76" t="s">
        <v>969</v>
      </c>
      <c r="J217" s="80" t="s">
        <v>496</v>
      </c>
      <c r="K217" s="81" t="s">
        <v>152</v>
      </c>
      <c r="L217" s="76" t="s">
        <v>46</v>
      </c>
      <c r="M217" s="10" t="s">
        <v>79</v>
      </c>
      <c r="N217" s="82"/>
      <c r="O217" s="82"/>
      <c r="P217" s="82"/>
      <c r="Q217" s="245"/>
      <c r="R217" s="260">
        <v>170</v>
      </c>
      <c r="S217" s="262">
        <v>13270</v>
      </c>
      <c r="T217" s="262">
        <f>S217*1.12</f>
        <v>14862.400000000001</v>
      </c>
      <c r="U217" s="262">
        <v>0</v>
      </c>
      <c r="V217" s="263">
        <v>0</v>
      </c>
      <c r="W217" s="263">
        <f t="shared" si="2213"/>
        <v>0</v>
      </c>
      <c r="X217" s="399">
        <v>100</v>
      </c>
      <c r="Y217" s="399">
        <v>13270</v>
      </c>
      <c r="Z217" s="399">
        <f>Y217*1.12</f>
        <v>14862.400000000001</v>
      </c>
      <c r="AA217" s="399">
        <v>0</v>
      </c>
      <c r="AB217" s="399">
        <v>0</v>
      </c>
      <c r="AC217" s="399">
        <f t="shared" si="2214"/>
        <v>0</v>
      </c>
      <c r="AD217" s="260">
        <v>150</v>
      </c>
      <c r="AE217" s="260">
        <v>13270</v>
      </c>
      <c r="AF217" s="260">
        <v>14862.400000000001</v>
      </c>
      <c r="AG217" s="260">
        <v>0</v>
      </c>
      <c r="AH217" s="260">
        <v>0</v>
      </c>
      <c r="AI217" s="260">
        <f t="shared" si="2215"/>
        <v>0</v>
      </c>
      <c r="AJ217" s="260">
        <v>120</v>
      </c>
      <c r="AK217" s="260">
        <v>13270</v>
      </c>
      <c r="AL217" s="260">
        <v>14862.400000000001</v>
      </c>
      <c r="AM217" s="260">
        <v>0</v>
      </c>
      <c r="AN217" s="260">
        <v>0</v>
      </c>
      <c r="AO217" s="396">
        <f t="shared" si="2216"/>
        <v>0</v>
      </c>
      <c r="AP217" s="260">
        <v>100</v>
      </c>
      <c r="AQ217" s="260">
        <v>13270</v>
      </c>
      <c r="AR217" s="260">
        <v>14862.400000000001</v>
      </c>
      <c r="AS217" s="260">
        <v>0</v>
      </c>
      <c r="AT217" s="260">
        <f t="shared" si="2217"/>
        <v>0</v>
      </c>
      <c r="AU217" s="260">
        <f t="shared" si="2218"/>
        <v>0</v>
      </c>
      <c r="AV217" s="400"/>
      <c r="AW217" s="400"/>
      <c r="AX217" s="400"/>
      <c r="AY217" s="400">
        <v>0</v>
      </c>
      <c r="AZ217" s="400">
        <v>0</v>
      </c>
      <c r="BA217" s="400">
        <f t="shared" si="2248"/>
        <v>0</v>
      </c>
      <c r="BB217" s="400"/>
      <c r="BC217" s="400"/>
      <c r="BD217" s="400"/>
      <c r="BE217" s="400">
        <v>0</v>
      </c>
      <c r="BF217" s="400">
        <v>0</v>
      </c>
      <c r="BG217" s="400">
        <f t="shared" si="2249"/>
        <v>0</v>
      </c>
      <c r="BH217" s="400"/>
      <c r="BI217" s="400"/>
      <c r="BJ217" s="400"/>
      <c r="BK217" s="400">
        <v>0</v>
      </c>
      <c r="BL217" s="400">
        <v>0</v>
      </c>
      <c r="BM217" s="400">
        <f t="shared" si="2221"/>
        <v>0</v>
      </c>
      <c r="BN217" s="400"/>
      <c r="BO217" s="400"/>
      <c r="BP217" s="400"/>
      <c r="BQ217" s="400">
        <v>0</v>
      </c>
      <c r="BR217" s="400">
        <v>0</v>
      </c>
      <c r="BS217" s="400">
        <f t="shared" si="2222"/>
        <v>0</v>
      </c>
      <c r="BT217" s="262">
        <v>13270</v>
      </c>
      <c r="BU217" s="262">
        <v>14862.400000000001</v>
      </c>
      <c r="BV217" s="262">
        <v>0</v>
      </c>
      <c r="BW217" s="1427">
        <v>0</v>
      </c>
      <c r="BX217" s="84" t="s">
        <v>48</v>
      </c>
      <c r="BY217" s="64">
        <v>2013</v>
      </c>
      <c r="BZ217" s="325" t="s">
        <v>1107</v>
      </c>
      <c r="CA217" s="529">
        <f t="shared" si="2223"/>
        <v>0</v>
      </c>
      <c r="CB217" s="85"/>
      <c r="CC217" s="83"/>
      <c r="CD217" s="88"/>
      <c r="CE217" s="26">
        <f t="shared" si="2224"/>
        <v>0</v>
      </c>
      <c r="CF217" s="27">
        <f t="shared" si="2225"/>
        <v>0</v>
      </c>
      <c r="CG217" s="738">
        <f t="shared" si="2226"/>
        <v>0</v>
      </c>
      <c r="CH217" s="164" t="s">
        <v>963</v>
      </c>
      <c r="CI217" s="165"/>
      <c r="CJ217" s="89"/>
      <c r="CK217" s="87"/>
      <c r="CL217" s="87"/>
      <c r="CM217" s="87"/>
      <c r="CN217" s="87"/>
      <c r="CO217" s="87"/>
      <c r="CP217" s="87"/>
      <c r="CQ217" s="87"/>
      <c r="CR217" s="455"/>
      <c r="CS217" s="455"/>
      <c r="CT217" s="455"/>
      <c r="CU217" s="455"/>
      <c r="CV217" s="455"/>
      <c r="CW217" s="455"/>
      <c r="CX217" s="455"/>
      <c r="CY217" s="455"/>
      <c r="CZ217" s="455"/>
      <c r="DA217" s="455"/>
      <c r="DB217" s="455"/>
      <c r="DC217" s="455"/>
      <c r="DD217" s="455"/>
      <c r="DE217" s="455"/>
      <c r="DF217" s="455"/>
      <c r="DG217" s="455"/>
      <c r="DH217" s="455"/>
      <c r="DI217" s="455"/>
      <c r="DJ217" s="455"/>
      <c r="DK217" s="455"/>
      <c r="DL217" s="501"/>
      <c r="DM217" s="508"/>
      <c r="DN217" s="501"/>
      <c r="DO217" s="820"/>
      <c r="DP217" s="501"/>
      <c r="DQ217" s="1049"/>
      <c r="DR217" s="501"/>
      <c r="DS217" s="508"/>
      <c r="DT217" s="501"/>
      <c r="DU217" s="508"/>
      <c r="DV217" s="457"/>
      <c r="DW217" s="503"/>
      <c r="DX217" s="501"/>
      <c r="DY217" s="672"/>
      <c r="DZ217" s="501"/>
      <c r="EA217" s="508">
        <f>DI217</f>
        <v>0</v>
      </c>
      <c r="EB217" s="457">
        <f t="shared" si="2227"/>
        <v>0</v>
      </c>
      <c r="EC217" s="503"/>
      <c r="ED217" s="455"/>
      <c r="EE217" s="459"/>
      <c r="EF217" s="501"/>
      <c r="EG217" s="461">
        <f t="shared" si="2228"/>
        <v>0</v>
      </c>
      <c r="EH217" s="257">
        <f t="shared" si="2229"/>
        <v>0</v>
      </c>
      <c r="EI217" s="460">
        <f t="shared" si="2230"/>
        <v>0</v>
      </c>
      <c r="EJ217" s="538">
        <f t="shared" si="2231"/>
        <v>0</v>
      </c>
      <c r="EK217" s="677">
        <f t="shared" si="2232"/>
        <v>0</v>
      </c>
      <c r="EL217" s="257">
        <f t="shared" si="2233"/>
        <v>0</v>
      </c>
      <c r="EM217" s="649">
        <f t="shared" si="2234"/>
        <v>0</v>
      </c>
      <c r="EN217" s="538">
        <f t="shared" si="2235"/>
        <v>0</v>
      </c>
      <c r="EO217" s="677">
        <f t="shared" si="2236"/>
        <v>0</v>
      </c>
      <c r="EP217" s="257">
        <f t="shared" si="2237"/>
        <v>0</v>
      </c>
      <c r="EQ217" s="649">
        <f t="shared" si="2238"/>
        <v>0</v>
      </c>
      <c r="ER217" s="538">
        <f t="shared" si="2239"/>
        <v>0</v>
      </c>
      <c r="ES217" s="677">
        <f t="shared" si="2240"/>
        <v>0</v>
      </c>
      <c r="ET217" s="538">
        <f t="shared" si="2241"/>
        <v>0</v>
      </c>
      <c r="EU217" s="462">
        <f t="shared" si="2242"/>
        <v>0</v>
      </c>
      <c r="EV217" s="263">
        <f t="shared" si="2243"/>
        <v>0</v>
      </c>
      <c r="EW217" s="462">
        <f t="shared" si="2244"/>
        <v>0</v>
      </c>
      <c r="EX217" s="263">
        <f t="shared" si="2245"/>
        <v>0</v>
      </c>
      <c r="EY217" s="472">
        <f t="shared" si="2246"/>
        <v>0</v>
      </c>
      <c r="EZ217" s="263">
        <f t="shared" si="2247"/>
        <v>0</v>
      </c>
    </row>
    <row r="218" spans="1:157" ht="18" hidden="1" customHeight="1" outlineLevel="1" x14ac:dyDescent="0.2">
      <c r="A218" s="5" t="s">
        <v>824</v>
      </c>
      <c r="B218" s="76" t="s">
        <v>21</v>
      </c>
      <c r="C218" s="77" t="s">
        <v>80</v>
      </c>
      <c r="D218" s="77" t="s">
        <v>724</v>
      </c>
      <c r="E218" s="76" t="s">
        <v>728</v>
      </c>
      <c r="F218" s="76" t="s">
        <v>828</v>
      </c>
      <c r="G218" s="78" t="s">
        <v>41</v>
      </c>
      <c r="H218" s="79">
        <v>0.3</v>
      </c>
      <c r="I218" s="76" t="s">
        <v>823</v>
      </c>
      <c r="J218" s="80" t="s">
        <v>496</v>
      </c>
      <c r="K218" s="81" t="s">
        <v>152</v>
      </c>
      <c r="L218" s="76" t="s">
        <v>46</v>
      </c>
      <c r="M218" s="10" t="s">
        <v>79</v>
      </c>
      <c r="N218" s="82"/>
      <c r="O218" s="82"/>
      <c r="P218" s="82"/>
      <c r="Q218" s="245"/>
      <c r="R218" s="260">
        <v>170</v>
      </c>
      <c r="S218" s="262">
        <v>13270</v>
      </c>
      <c r="T218" s="262">
        <f>S218*1.12</f>
        <v>14862.400000000001</v>
      </c>
      <c r="U218" s="262">
        <v>0</v>
      </c>
      <c r="V218" s="263">
        <v>0</v>
      </c>
      <c r="W218" s="263">
        <f t="shared" si="2213"/>
        <v>0</v>
      </c>
      <c r="X218" s="399">
        <v>100</v>
      </c>
      <c r="Y218" s="399">
        <v>13270</v>
      </c>
      <c r="Z218" s="399">
        <f>Y218*1.12</f>
        <v>14862.400000000001</v>
      </c>
      <c r="AA218" s="399">
        <v>0</v>
      </c>
      <c r="AB218" s="399">
        <v>0</v>
      </c>
      <c r="AC218" s="399">
        <f t="shared" si="2214"/>
        <v>0</v>
      </c>
      <c r="AD218" s="260">
        <v>150</v>
      </c>
      <c r="AE218" s="260">
        <v>13270</v>
      </c>
      <c r="AF218" s="260">
        <v>14862.400000000001</v>
      </c>
      <c r="AG218" s="260">
        <v>0</v>
      </c>
      <c r="AH218" s="260">
        <v>0</v>
      </c>
      <c r="AI218" s="260">
        <f t="shared" si="2215"/>
        <v>0</v>
      </c>
      <c r="AJ218" s="260">
        <v>120</v>
      </c>
      <c r="AK218" s="260">
        <v>13270</v>
      </c>
      <c r="AL218" s="260">
        <v>14862.400000000001</v>
      </c>
      <c r="AM218" s="260">
        <v>0</v>
      </c>
      <c r="AN218" s="260">
        <v>0</v>
      </c>
      <c r="AO218" s="396">
        <f t="shared" si="2216"/>
        <v>0</v>
      </c>
      <c r="AP218" s="260">
        <v>100</v>
      </c>
      <c r="AQ218" s="260">
        <v>13270</v>
      </c>
      <c r="AR218" s="260">
        <v>14862.400000000001</v>
      </c>
      <c r="AS218" s="260">
        <v>0</v>
      </c>
      <c r="AT218" s="260">
        <f t="shared" si="2217"/>
        <v>0</v>
      </c>
      <c r="AU218" s="260">
        <f t="shared" si="2218"/>
        <v>0</v>
      </c>
      <c r="AV218" s="400"/>
      <c r="AW218" s="400"/>
      <c r="AX218" s="400"/>
      <c r="AY218" s="400">
        <v>0</v>
      </c>
      <c r="AZ218" s="400">
        <v>0</v>
      </c>
      <c r="BA218" s="400">
        <f t="shared" si="2248"/>
        <v>0</v>
      </c>
      <c r="BB218" s="400"/>
      <c r="BC218" s="400"/>
      <c r="BD218" s="400"/>
      <c r="BE218" s="400">
        <v>0</v>
      </c>
      <c r="BF218" s="400">
        <v>0</v>
      </c>
      <c r="BG218" s="400">
        <f t="shared" si="2249"/>
        <v>0</v>
      </c>
      <c r="BH218" s="400"/>
      <c r="BI218" s="400"/>
      <c r="BJ218" s="400"/>
      <c r="BK218" s="400">
        <v>0</v>
      </c>
      <c r="BL218" s="400">
        <v>0</v>
      </c>
      <c r="BM218" s="400">
        <f t="shared" si="2221"/>
        <v>0</v>
      </c>
      <c r="BN218" s="400"/>
      <c r="BO218" s="400"/>
      <c r="BP218" s="400"/>
      <c r="BQ218" s="400">
        <v>0</v>
      </c>
      <c r="BR218" s="400">
        <v>0</v>
      </c>
      <c r="BS218" s="400">
        <f t="shared" si="2222"/>
        <v>0</v>
      </c>
      <c r="BT218" s="262">
        <v>13270</v>
      </c>
      <c r="BU218" s="262">
        <v>14862.400000000001</v>
      </c>
      <c r="BV218" s="256">
        <v>0</v>
      </c>
      <c r="BW218" s="1427">
        <f t="shared" ref="BW218" si="2318">BV218*1.12</f>
        <v>0</v>
      </c>
      <c r="BX218" s="84" t="s">
        <v>48</v>
      </c>
      <c r="BY218" s="64">
        <v>2013</v>
      </c>
      <c r="BZ218" s="325" t="s">
        <v>1108</v>
      </c>
      <c r="CA218" s="529">
        <f t="shared" si="2223"/>
        <v>0</v>
      </c>
      <c r="CB218" s="85"/>
      <c r="CC218" s="83"/>
      <c r="CD218" s="88"/>
      <c r="CE218" s="26">
        <f t="shared" si="2224"/>
        <v>0</v>
      </c>
      <c r="CF218" s="27">
        <f t="shared" si="2225"/>
        <v>0</v>
      </c>
      <c r="CG218" s="738">
        <f t="shared" si="2226"/>
        <v>0</v>
      </c>
      <c r="CH218" s="164" t="s">
        <v>830</v>
      </c>
      <c r="CI218" s="165"/>
      <c r="CJ218" s="89" t="s">
        <v>25</v>
      </c>
      <c r="CK218" s="175" t="s">
        <v>724</v>
      </c>
      <c r="CL218" s="87" t="s">
        <v>2792</v>
      </c>
      <c r="CM218" s="172" t="s">
        <v>2795</v>
      </c>
      <c r="CN218" s="175" t="s">
        <v>956</v>
      </c>
      <c r="CO218" s="87" t="s">
        <v>724</v>
      </c>
      <c r="CP218" s="76" t="s">
        <v>828</v>
      </c>
      <c r="CQ218" s="175" t="s">
        <v>79</v>
      </c>
      <c r="CR218" s="455">
        <v>170</v>
      </c>
      <c r="CS218" s="455">
        <v>100</v>
      </c>
      <c r="CT218" s="455">
        <v>100</v>
      </c>
      <c r="CU218" s="455">
        <v>0</v>
      </c>
      <c r="CV218" s="455">
        <v>0</v>
      </c>
      <c r="CW218" s="455"/>
      <c r="CX218" s="455"/>
      <c r="CY218" s="455"/>
      <c r="CZ218" s="455">
        <f>CR218+CS218+CT218+CU218+CV218</f>
        <v>370</v>
      </c>
      <c r="DA218" s="844">
        <v>14862.400000000001</v>
      </c>
      <c r="DB218" s="455">
        <f>DA218*CR218</f>
        <v>2526608.0000000005</v>
      </c>
      <c r="DC218" s="455">
        <f>CS218*DA218</f>
        <v>1486240.0000000002</v>
      </c>
      <c r="DD218" s="455">
        <f>CT218*DA218</f>
        <v>1486240.0000000002</v>
      </c>
      <c r="DE218" s="455">
        <f>DA218*CU218</f>
        <v>0</v>
      </c>
      <c r="DF218" s="455">
        <f>DA218*CV218</f>
        <v>0</v>
      </c>
      <c r="DG218" s="455"/>
      <c r="DH218" s="455"/>
      <c r="DI218" s="455"/>
      <c r="DJ218" s="455"/>
      <c r="DK218" s="455">
        <f>DA218*CZ218</f>
        <v>5499088.0000000009</v>
      </c>
      <c r="DL218" s="501"/>
      <c r="DM218" s="1049">
        <f>DB218</f>
        <v>2526608.0000000005</v>
      </c>
      <c r="DN218" s="1059">
        <f>DM218/1.12</f>
        <v>2255900</v>
      </c>
      <c r="DO218" s="1049">
        <f>DC218</f>
        <v>1486240.0000000002</v>
      </c>
      <c r="DP218" s="1059">
        <f>DO218/1.12</f>
        <v>1327000</v>
      </c>
      <c r="DQ218" s="1049">
        <f>DD218</f>
        <v>1486240.0000000002</v>
      </c>
      <c r="DR218" s="1059">
        <f>DQ218/1.12</f>
        <v>1327000</v>
      </c>
      <c r="DS218" s="1049">
        <f>DE218</f>
        <v>0</v>
      </c>
      <c r="DT218" s="1059">
        <f>DE218/1.12</f>
        <v>0</v>
      </c>
      <c r="DU218" s="1049">
        <f>DF218</f>
        <v>0</v>
      </c>
      <c r="DV218" s="1060">
        <f>DU218/1.12</f>
        <v>0</v>
      </c>
      <c r="DW218" s="503"/>
      <c r="DX218" s="501"/>
      <c r="DY218" s="672"/>
      <c r="DZ218" s="501"/>
      <c r="EA218" s="508">
        <f>DI218</f>
        <v>0</v>
      </c>
      <c r="EB218" s="457">
        <f t="shared" si="2227"/>
        <v>0</v>
      </c>
      <c r="EC218" s="503"/>
      <c r="ED218" s="455"/>
      <c r="EE218" s="459">
        <f>DK218</f>
        <v>5499088.0000000009</v>
      </c>
      <c r="EF218" s="501">
        <f t="shared" ref="EF218:EF223" si="2319">EE218/1.12</f>
        <v>4909900</v>
      </c>
      <c r="EG218" s="461">
        <f t="shared" si="2228"/>
        <v>-2255900</v>
      </c>
      <c r="EH218" s="257">
        <f t="shared" si="2229"/>
        <v>-2526608.0000000005</v>
      </c>
      <c r="EI218" s="460">
        <f t="shared" si="2230"/>
        <v>-1327000</v>
      </c>
      <c r="EJ218" s="538">
        <f t="shared" si="2231"/>
        <v>-1486240.0000000002</v>
      </c>
      <c r="EK218" s="677">
        <f t="shared" si="2232"/>
        <v>-1327000</v>
      </c>
      <c r="EL218" s="257">
        <f t="shared" si="2233"/>
        <v>-1486240.0000000002</v>
      </c>
      <c r="EM218" s="649">
        <f t="shared" si="2234"/>
        <v>0</v>
      </c>
      <c r="EN218" s="538">
        <f t="shared" si="2235"/>
        <v>0</v>
      </c>
      <c r="EO218" s="677">
        <f t="shared" si="2236"/>
        <v>0</v>
      </c>
      <c r="EP218" s="257">
        <f t="shared" si="2237"/>
        <v>0</v>
      </c>
      <c r="EQ218" s="649">
        <f t="shared" si="2238"/>
        <v>0</v>
      </c>
      <c r="ER218" s="538">
        <f t="shared" si="2239"/>
        <v>0</v>
      </c>
      <c r="ES218" s="677">
        <f t="shared" si="2240"/>
        <v>0</v>
      </c>
      <c r="ET218" s="538">
        <f t="shared" si="2241"/>
        <v>0</v>
      </c>
      <c r="EU218" s="462">
        <f t="shared" si="2242"/>
        <v>0</v>
      </c>
      <c r="EV218" s="263">
        <f t="shared" si="2243"/>
        <v>0</v>
      </c>
      <c r="EW218" s="462">
        <f t="shared" si="2244"/>
        <v>0</v>
      </c>
      <c r="EX218" s="263">
        <f t="shared" si="2245"/>
        <v>0</v>
      </c>
      <c r="EY218" s="472">
        <f t="shared" si="2246"/>
        <v>-4909900</v>
      </c>
      <c r="EZ218" s="263">
        <f t="shared" si="2247"/>
        <v>-5499088.0000000009</v>
      </c>
    </row>
    <row r="219" spans="1:157" ht="18" hidden="1" customHeight="1" outlineLevel="1" x14ac:dyDescent="0.2">
      <c r="A219" s="5" t="s">
        <v>2317</v>
      </c>
      <c r="B219" s="76" t="s">
        <v>21</v>
      </c>
      <c r="C219" s="77" t="s">
        <v>80</v>
      </c>
      <c r="D219" s="77" t="s">
        <v>724</v>
      </c>
      <c r="E219" s="76" t="s">
        <v>728</v>
      </c>
      <c r="F219" s="76" t="s">
        <v>828</v>
      </c>
      <c r="G219" s="78" t="s">
        <v>41</v>
      </c>
      <c r="H219" s="79">
        <v>0.3</v>
      </c>
      <c r="I219" s="76" t="s">
        <v>823</v>
      </c>
      <c r="J219" s="80" t="s">
        <v>496</v>
      </c>
      <c r="K219" s="81" t="s">
        <v>152</v>
      </c>
      <c r="L219" s="76" t="s">
        <v>46</v>
      </c>
      <c r="M219" s="10" t="s">
        <v>79</v>
      </c>
      <c r="N219" s="82"/>
      <c r="O219" s="82"/>
      <c r="P219" s="82"/>
      <c r="Q219" s="245"/>
      <c r="R219" s="260">
        <v>170</v>
      </c>
      <c r="S219" s="262">
        <v>13270</v>
      </c>
      <c r="T219" s="262">
        <f>S219*1.12</f>
        <v>14862.400000000001</v>
      </c>
      <c r="U219" s="262">
        <v>0</v>
      </c>
      <c r="V219" s="263">
        <v>0</v>
      </c>
      <c r="W219" s="263">
        <f t="shared" ref="W219" si="2320">V219*H219</f>
        <v>0</v>
      </c>
      <c r="X219" s="399">
        <v>100</v>
      </c>
      <c r="Y219" s="399">
        <v>13270</v>
      </c>
      <c r="Z219" s="399">
        <f>Y219*1.12</f>
        <v>14862.400000000001</v>
      </c>
      <c r="AA219" s="399">
        <v>0</v>
      </c>
      <c r="AB219" s="399">
        <v>0</v>
      </c>
      <c r="AC219" s="399">
        <f t="shared" ref="AC219" si="2321">AB219*H219</f>
        <v>0</v>
      </c>
      <c r="AD219" s="260">
        <v>150</v>
      </c>
      <c r="AE219" s="260">
        <v>13270</v>
      </c>
      <c r="AF219" s="260">
        <v>14862.400000000001</v>
      </c>
      <c r="AG219" s="260">
        <v>0</v>
      </c>
      <c r="AH219" s="260">
        <v>0</v>
      </c>
      <c r="AI219" s="260">
        <f t="shared" ref="AI219" si="2322">AH219*H219</f>
        <v>0</v>
      </c>
      <c r="AJ219" s="260">
        <v>0</v>
      </c>
      <c r="AK219" s="260">
        <v>13270</v>
      </c>
      <c r="AL219" s="260">
        <v>14862.400000000001</v>
      </c>
      <c r="AM219" s="260">
        <f t="shared" ref="AM219" si="2323">AJ219*AK219</f>
        <v>0</v>
      </c>
      <c r="AN219" s="260">
        <f t="shared" ref="AN219" si="2324">AJ219*AL219</f>
        <v>0</v>
      </c>
      <c r="AO219" s="396">
        <f t="shared" ref="AO219" si="2325">AN219*H219</f>
        <v>0</v>
      </c>
      <c r="AP219" s="260">
        <v>100</v>
      </c>
      <c r="AQ219" s="260">
        <v>13270</v>
      </c>
      <c r="AR219" s="260">
        <v>14862.400000000001</v>
      </c>
      <c r="AS219" s="260">
        <v>0</v>
      </c>
      <c r="AT219" s="260">
        <v>0</v>
      </c>
      <c r="AU219" s="260">
        <f t="shared" ref="AU219" si="2326">AT219*H219</f>
        <v>0</v>
      </c>
      <c r="AV219" s="400"/>
      <c r="AW219" s="400"/>
      <c r="AX219" s="400"/>
      <c r="AY219" s="400">
        <v>0</v>
      </c>
      <c r="AZ219" s="400">
        <v>0</v>
      </c>
      <c r="BA219" s="400">
        <f t="shared" ref="BA219" si="2327">AZ219*H219</f>
        <v>0</v>
      </c>
      <c r="BB219" s="400"/>
      <c r="BC219" s="400"/>
      <c r="BD219" s="400"/>
      <c r="BE219" s="400">
        <v>0</v>
      </c>
      <c r="BF219" s="400">
        <v>0</v>
      </c>
      <c r="BG219" s="400">
        <f t="shared" ref="BG219" si="2328">BF219*H219</f>
        <v>0</v>
      </c>
      <c r="BH219" s="400"/>
      <c r="BI219" s="400"/>
      <c r="BJ219" s="400"/>
      <c r="BK219" s="400">
        <v>0</v>
      </c>
      <c r="BL219" s="400">
        <v>0</v>
      </c>
      <c r="BM219" s="400">
        <f t="shared" ref="BM219" si="2329">BL219*N219</f>
        <v>0</v>
      </c>
      <c r="BN219" s="400"/>
      <c r="BO219" s="400"/>
      <c r="BP219" s="400"/>
      <c r="BQ219" s="400">
        <v>0</v>
      </c>
      <c r="BR219" s="400">
        <v>0</v>
      </c>
      <c r="BS219" s="400">
        <f t="shared" si="2222"/>
        <v>0</v>
      </c>
      <c r="BT219" s="262">
        <v>13270</v>
      </c>
      <c r="BU219" s="262">
        <v>14862.400000000001</v>
      </c>
      <c r="BV219" s="256">
        <v>0</v>
      </c>
      <c r="BW219" s="262">
        <f t="shared" ref="BW219" si="2330">BV219*1.12</f>
        <v>0</v>
      </c>
      <c r="BX219" s="84" t="s">
        <v>48</v>
      </c>
      <c r="BY219" s="64">
        <v>2013</v>
      </c>
      <c r="BZ219" s="325" t="s">
        <v>1047</v>
      </c>
      <c r="CA219" s="529">
        <f t="shared" ref="CA219" si="2331">BW219*H219</f>
        <v>0</v>
      </c>
      <c r="CB219" s="85"/>
      <c r="CC219" s="83"/>
      <c r="CD219" s="88"/>
      <c r="CE219" s="26">
        <f t="shared" ref="CE219" si="2332">BV219-CB219</f>
        <v>0</v>
      </c>
      <c r="CF219" s="27">
        <f t="shared" ref="CF219" si="2333">BW219-CC219</f>
        <v>0</v>
      </c>
      <c r="CG219" s="738">
        <f t="shared" ref="CG219" si="2334">CA219-CC219</f>
        <v>0</v>
      </c>
      <c r="CH219" s="164" t="s">
        <v>2320</v>
      </c>
      <c r="CI219" s="165" t="s">
        <v>2321</v>
      </c>
      <c r="CJ219" s="89"/>
      <c r="CK219" s="175"/>
      <c r="CL219" s="87"/>
      <c r="CM219" s="172"/>
      <c r="CN219" s="175"/>
      <c r="CO219" s="87"/>
      <c r="CP219" s="76"/>
      <c r="CQ219" s="175"/>
      <c r="CR219" s="455"/>
      <c r="CS219" s="455"/>
      <c r="CT219" s="455"/>
      <c r="CU219" s="455"/>
      <c r="CV219" s="455"/>
      <c r="CW219" s="455"/>
      <c r="CX219" s="455"/>
      <c r="CY219" s="455"/>
      <c r="CZ219" s="455"/>
      <c r="DA219" s="844"/>
      <c r="DB219" s="455"/>
      <c r="DC219" s="455"/>
      <c r="DD219" s="455"/>
      <c r="DE219" s="455"/>
      <c r="DF219" s="455"/>
      <c r="DG219" s="455"/>
      <c r="DH219" s="455"/>
      <c r="DI219" s="455"/>
      <c r="DJ219" s="455"/>
      <c r="DK219" s="455"/>
      <c r="DL219" s="501"/>
      <c r="DM219" s="1049"/>
      <c r="DN219" s="1059"/>
      <c r="DO219" s="1049"/>
      <c r="DP219" s="1059"/>
      <c r="DQ219" s="1049"/>
      <c r="DR219" s="1059"/>
      <c r="DS219" s="1049"/>
      <c r="DT219" s="1059"/>
      <c r="DU219" s="1049"/>
      <c r="DV219" s="1060"/>
      <c r="DW219" s="503"/>
      <c r="DX219" s="501"/>
      <c r="DY219" s="672"/>
      <c r="DZ219" s="501"/>
      <c r="EA219" s="508"/>
      <c r="EB219" s="457"/>
      <c r="EC219" s="503"/>
      <c r="ED219" s="455"/>
      <c r="EE219" s="459"/>
      <c r="EF219" s="501"/>
      <c r="EG219" s="461">
        <f t="shared" si="2228"/>
        <v>0</v>
      </c>
      <c r="EH219" s="257">
        <f t="shared" si="2229"/>
        <v>0</v>
      </c>
      <c r="EI219" s="460">
        <f t="shared" si="2230"/>
        <v>0</v>
      </c>
      <c r="EJ219" s="538">
        <f t="shared" si="2231"/>
        <v>0</v>
      </c>
      <c r="EK219" s="677">
        <f t="shared" si="2232"/>
        <v>0</v>
      </c>
      <c r="EL219" s="257">
        <f t="shared" si="2233"/>
        <v>0</v>
      </c>
      <c r="EM219" s="649">
        <f t="shared" si="2234"/>
        <v>0</v>
      </c>
      <c r="EN219" s="538">
        <f t="shared" si="2235"/>
        <v>0</v>
      </c>
      <c r="EO219" s="677">
        <f t="shared" si="2236"/>
        <v>0</v>
      </c>
      <c r="EP219" s="257">
        <f t="shared" si="2237"/>
        <v>0</v>
      </c>
      <c r="EQ219" s="649">
        <f t="shared" si="2238"/>
        <v>0</v>
      </c>
      <c r="ER219" s="538">
        <f t="shared" si="2239"/>
        <v>0</v>
      </c>
      <c r="ES219" s="677">
        <f t="shared" si="2240"/>
        <v>0</v>
      </c>
      <c r="ET219" s="538">
        <f t="shared" si="2241"/>
        <v>0</v>
      </c>
      <c r="EU219" s="462">
        <f t="shared" si="2242"/>
        <v>0</v>
      </c>
      <c r="EV219" s="263">
        <f t="shared" si="2243"/>
        <v>0</v>
      </c>
      <c r="EW219" s="462">
        <f t="shared" si="2244"/>
        <v>0</v>
      </c>
      <c r="EX219" s="263">
        <f t="shared" si="2245"/>
        <v>0</v>
      </c>
      <c r="EY219" s="472">
        <f t="shared" si="2246"/>
        <v>0</v>
      </c>
      <c r="EZ219" s="263">
        <f t="shared" si="2247"/>
        <v>0</v>
      </c>
      <c r="FA219" s="312">
        <v>42443</v>
      </c>
    </row>
    <row r="220" spans="1:157" s="1200" customFormat="1" ht="18" hidden="1" customHeight="1" outlineLevel="1" x14ac:dyDescent="0.2">
      <c r="A220" s="1424" t="s">
        <v>2794</v>
      </c>
      <c r="B220" s="691" t="s">
        <v>21</v>
      </c>
      <c r="C220" s="1168" t="s">
        <v>80</v>
      </c>
      <c r="D220" s="1168" t="s">
        <v>724</v>
      </c>
      <c r="E220" s="691" t="s">
        <v>728</v>
      </c>
      <c r="F220" s="691" t="s">
        <v>828</v>
      </c>
      <c r="G220" s="692" t="s">
        <v>41</v>
      </c>
      <c r="H220" s="693">
        <v>0.3</v>
      </c>
      <c r="I220" s="691" t="s">
        <v>823</v>
      </c>
      <c r="J220" s="694" t="s">
        <v>496</v>
      </c>
      <c r="K220" s="695" t="s">
        <v>152</v>
      </c>
      <c r="L220" s="691" t="s">
        <v>46</v>
      </c>
      <c r="M220" s="1169" t="s">
        <v>79</v>
      </c>
      <c r="N220" s="696"/>
      <c r="O220" s="696"/>
      <c r="P220" s="696"/>
      <c r="Q220" s="697"/>
      <c r="R220" s="1171">
        <v>170</v>
      </c>
      <c r="S220" s="698">
        <v>13270</v>
      </c>
      <c r="T220" s="698">
        <f>S220*1.12</f>
        <v>14862.400000000001</v>
      </c>
      <c r="U220" s="698">
        <f>R220*S220</f>
        <v>2255900</v>
      </c>
      <c r="V220" s="699">
        <f>R220*T220</f>
        <v>2526608.0000000005</v>
      </c>
      <c r="W220" s="699">
        <f t="shared" ref="W220" si="2335">V220*H220</f>
        <v>757982.40000000014</v>
      </c>
      <c r="X220" s="700">
        <v>100</v>
      </c>
      <c r="Y220" s="700">
        <v>13270</v>
      </c>
      <c r="Z220" s="700">
        <f>Y220*1.12</f>
        <v>14862.400000000001</v>
      </c>
      <c r="AA220" s="700">
        <f>X220*Y220</f>
        <v>1327000</v>
      </c>
      <c r="AB220" s="700">
        <f>X220*Z220</f>
        <v>1486240.0000000002</v>
      </c>
      <c r="AC220" s="700">
        <f t="shared" ref="AC220" si="2336">AB220*H220</f>
        <v>445872.00000000006</v>
      </c>
      <c r="AD220" s="1171">
        <v>150</v>
      </c>
      <c r="AE220" s="1171">
        <v>13270</v>
      </c>
      <c r="AF220" s="1171">
        <v>14862.400000000001</v>
      </c>
      <c r="AG220" s="1171">
        <f>AD220*AE220</f>
        <v>1990500</v>
      </c>
      <c r="AH220" s="1171">
        <f>AD220*AF220</f>
        <v>2229360</v>
      </c>
      <c r="AI220" s="1171">
        <f t="shared" ref="AI220" si="2337">AH220*H220</f>
        <v>668808</v>
      </c>
      <c r="AJ220" s="1171">
        <v>0</v>
      </c>
      <c r="AK220" s="1171">
        <v>13270</v>
      </c>
      <c r="AL220" s="1171">
        <v>14862.400000000001</v>
      </c>
      <c r="AM220" s="1171">
        <f t="shared" ref="AM220" si="2338">AJ220*AK220</f>
        <v>0</v>
      </c>
      <c r="AN220" s="1171">
        <f t="shared" ref="AN220" si="2339">AJ220*AL220</f>
        <v>0</v>
      </c>
      <c r="AO220" s="1172">
        <f t="shared" ref="AO220" si="2340">AN220*H220</f>
        <v>0</v>
      </c>
      <c r="AP220" s="1171">
        <v>0</v>
      </c>
      <c r="AQ220" s="1171">
        <v>13270</v>
      </c>
      <c r="AR220" s="1171">
        <v>14862.400000000001</v>
      </c>
      <c r="AS220" s="1171">
        <f t="shared" ref="AS220" si="2341">AP220*AQ220</f>
        <v>0</v>
      </c>
      <c r="AT220" s="1171">
        <f t="shared" ref="AT220" si="2342">AS220*1.12</f>
        <v>0</v>
      </c>
      <c r="AU220" s="1171">
        <f t="shared" ref="AU220" si="2343">AT220*H220</f>
        <v>0</v>
      </c>
      <c r="AV220" s="1173"/>
      <c r="AW220" s="1173"/>
      <c r="AX220" s="1173"/>
      <c r="AY220" s="1173">
        <v>0</v>
      </c>
      <c r="AZ220" s="1173">
        <v>0</v>
      </c>
      <c r="BA220" s="1173">
        <f t="shared" ref="BA220" si="2344">AZ220*H220</f>
        <v>0</v>
      </c>
      <c r="BB220" s="1173"/>
      <c r="BC220" s="1173"/>
      <c r="BD220" s="1173"/>
      <c r="BE220" s="1173">
        <v>0</v>
      </c>
      <c r="BF220" s="1173">
        <v>0</v>
      </c>
      <c r="BG220" s="1173">
        <f t="shared" ref="BG220" si="2345">BF220*H220</f>
        <v>0</v>
      </c>
      <c r="BH220" s="1173"/>
      <c r="BI220" s="1173"/>
      <c r="BJ220" s="1173"/>
      <c r="BK220" s="1173">
        <v>0</v>
      </c>
      <c r="BL220" s="1173">
        <v>0</v>
      </c>
      <c r="BM220" s="1173">
        <f t="shared" ref="BM220" si="2346">BL220*N220</f>
        <v>0</v>
      </c>
      <c r="BN220" s="1173"/>
      <c r="BO220" s="1173"/>
      <c r="BP220" s="1173"/>
      <c r="BQ220" s="1173">
        <v>0</v>
      </c>
      <c r="BR220" s="1173">
        <v>0</v>
      </c>
      <c r="BS220" s="1173">
        <f t="shared" ref="BS220" si="2347">BR220*T220</f>
        <v>0</v>
      </c>
      <c r="BT220" s="698">
        <v>13270</v>
      </c>
      <c r="BU220" s="698">
        <v>14862.400000000001</v>
      </c>
      <c r="BV220" s="1174">
        <f>SUM(N220+O220+P220+Q220+R220+X220+AD220+AJ220+AP220+AV220+BB220+BH220)*BT220</f>
        <v>5573400</v>
      </c>
      <c r="BW220" s="698">
        <f t="shared" ref="BW220" si="2348">BV220*1.12</f>
        <v>6242208.0000000009</v>
      </c>
      <c r="BX220" s="1175" t="s">
        <v>48</v>
      </c>
      <c r="BY220" s="1226">
        <v>2013</v>
      </c>
      <c r="BZ220" s="1176"/>
      <c r="CA220" s="1177">
        <f t="shared" ref="CA220" si="2349">BW220*H220</f>
        <v>1872662.4000000001</v>
      </c>
      <c r="CB220" s="1178"/>
      <c r="CC220" s="1179"/>
      <c r="CD220" s="1180"/>
      <c r="CE220" s="1181">
        <f t="shared" ref="CE220" si="2350">BV220-CB220</f>
        <v>5573400</v>
      </c>
      <c r="CF220" s="1182">
        <f t="shared" ref="CF220" si="2351">BW220-CC220</f>
        <v>6242208.0000000009</v>
      </c>
      <c r="CG220" s="1183">
        <f t="shared" ref="CG220" si="2352">CA220-CC220</f>
        <v>1872662.4000000001</v>
      </c>
      <c r="CH220" s="1184" t="s">
        <v>2793</v>
      </c>
      <c r="CI220" s="1185"/>
      <c r="CJ220" s="1186"/>
      <c r="CK220" s="1187"/>
      <c r="CL220" s="1190"/>
      <c r="CM220" s="1485"/>
      <c r="CN220" s="1187"/>
      <c r="CO220" s="1190"/>
      <c r="CP220" s="691"/>
      <c r="CQ220" s="1187"/>
      <c r="CR220" s="701"/>
      <c r="CS220" s="701"/>
      <c r="CT220" s="701"/>
      <c r="CU220" s="701"/>
      <c r="CV220" s="701"/>
      <c r="CW220" s="701"/>
      <c r="CX220" s="701"/>
      <c r="CY220" s="701"/>
      <c r="CZ220" s="701"/>
      <c r="DA220" s="1486"/>
      <c r="DB220" s="701"/>
      <c r="DC220" s="701"/>
      <c r="DD220" s="701"/>
      <c r="DE220" s="701"/>
      <c r="DF220" s="701"/>
      <c r="DG220" s="701"/>
      <c r="DH220" s="701"/>
      <c r="DI220" s="701"/>
      <c r="DJ220" s="701"/>
      <c r="DK220" s="701"/>
      <c r="DL220" s="653"/>
      <c r="DM220" s="1048"/>
      <c r="DN220" s="1347"/>
      <c r="DO220" s="1048"/>
      <c r="DP220" s="1347"/>
      <c r="DQ220" s="1048"/>
      <c r="DR220" s="1347"/>
      <c r="DS220" s="1048"/>
      <c r="DT220" s="1347"/>
      <c r="DU220" s="1048"/>
      <c r="DV220" s="1370"/>
      <c r="DW220" s="744"/>
      <c r="DX220" s="653"/>
      <c r="DY220" s="953"/>
      <c r="DZ220" s="653"/>
      <c r="EA220" s="740"/>
      <c r="EB220" s="458"/>
      <c r="EC220" s="744"/>
      <c r="ED220" s="701"/>
      <c r="EE220" s="946"/>
      <c r="EF220" s="653"/>
      <c r="EG220" s="1207">
        <f t="shared" ref="EG220" si="2353">U220-DN220</f>
        <v>2255900</v>
      </c>
      <c r="EH220" s="1196">
        <f t="shared" ref="EH220" si="2354">V220-DM220</f>
        <v>2526608.0000000005</v>
      </c>
      <c r="EI220" s="1193">
        <f t="shared" ref="EI220" si="2355">AA220-DP220</f>
        <v>1327000</v>
      </c>
      <c r="EJ220" s="1194">
        <f t="shared" ref="EJ220" si="2356">AB220-DO220</f>
        <v>1486240.0000000002</v>
      </c>
      <c r="EK220" s="1195">
        <f t="shared" ref="EK220" si="2357">AG220-DR220</f>
        <v>1990500</v>
      </c>
      <c r="EL220" s="1196">
        <f t="shared" ref="EL220" si="2358">AH220-DQ220</f>
        <v>2229360</v>
      </c>
      <c r="EM220" s="1197">
        <f t="shared" ref="EM220" si="2359">AM220-DT220</f>
        <v>0</v>
      </c>
      <c r="EN220" s="1194">
        <f t="shared" ref="EN220" si="2360">AN220-DS220</f>
        <v>0</v>
      </c>
      <c r="EO220" s="1195">
        <f t="shared" ref="EO220" si="2361">AS220-DV220</f>
        <v>0</v>
      </c>
      <c r="EP220" s="1196">
        <f t="shared" ref="EP220" si="2362">AT220-DU220</f>
        <v>0</v>
      </c>
      <c r="EQ220" s="1197">
        <f t="shared" ref="EQ220" si="2363">AY220-DX220</f>
        <v>0</v>
      </c>
      <c r="ER220" s="1194">
        <f t="shared" ref="ER220" si="2364">AZ220-DW220</f>
        <v>0</v>
      </c>
      <c r="ES220" s="1195">
        <f t="shared" ref="ES220" si="2365">BE220-DZ220</f>
        <v>0</v>
      </c>
      <c r="ET220" s="1194">
        <f t="shared" ref="ET220" si="2366">BF220-DY220</f>
        <v>0</v>
      </c>
      <c r="EU220" s="1192">
        <f t="shared" ref="EU220" si="2367">BK220-EB220</f>
        <v>0</v>
      </c>
      <c r="EV220" s="699">
        <f t="shared" ref="EV220" si="2368">BL220-EA220</f>
        <v>0</v>
      </c>
      <c r="EW220" s="1192">
        <f t="shared" ref="EW220" si="2369">BM220-ED220</f>
        <v>0</v>
      </c>
      <c r="EX220" s="699">
        <f t="shared" ref="EX220" si="2370">BN220-EC220</f>
        <v>0</v>
      </c>
      <c r="EY220" s="1198">
        <f t="shared" ref="EY220" si="2371">BV220-EF220</f>
        <v>5573400</v>
      </c>
      <c r="EZ220" s="699">
        <f t="shared" ref="EZ220" si="2372">BW220-EE220</f>
        <v>6242208.0000000009</v>
      </c>
      <c r="FA220" s="1375">
        <v>42989</v>
      </c>
    </row>
    <row r="221" spans="1:157" ht="18" hidden="1" customHeight="1" outlineLevel="1" x14ac:dyDescent="0.2">
      <c r="A221" s="5" t="s">
        <v>269</v>
      </c>
      <c r="B221" s="76" t="s">
        <v>21</v>
      </c>
      <c r="C221" s="77" t="s">
        <v>82</v>
      </c>
      <c r="D221" s="77" t="s">
        <v>76</v>
      </c>
      <c r="E221" s="76" t="s">
        <v>83</v>
      </c>
      <c r="F221" s="76" t="s">
        <v>78</v>
      </c>
      <c r="G221" s="78" t="s">
        <v>41</v>
      </c>
      <c r="H221" s="79">
        <v>0.3</v>
      </c>
      <c r="I221" s="76" t="s">
        <v>969</v>
      </c>
      <c r="J221" s="80" t="s">
        <v>496</v>
      </c>
      <c r="K221" s="81" t="s">
        <v>152</v>
      </c>
      <c r="L221" s="76" t="s">
        <v>46</v>
      </c>
      <c r="M221" s="10" t="s">
        <v>79</v>
      </c>
      <c r="N221" s="82"/>
      <c r="O221" s="82"/>
      <c r="P221" s="82"/>
      <c r="Q221" s="245"/>
      <c r="R221" s="260">
        <v>150</v>
      </c>
      <c r="S221" s="262">
        <v>17003.571428571428</v>
      </c>
      <c r="T221" s="262">
        <v>19044</v>
      </c>
      <c r="U221" s="262">
        <v>0</v>
      </c>
      <c r="V221" s="263">
        <v>0</v>
      </c>
      <c r="W221" s="263">
        <f t="shared" si="2213"/>
        <v>0</v>
      </c>
      <c r="X221" s="399">
        <v>100</v>
      </c>
      <c r="Y221" s="399">
        <v>17003.571428571428</v>
      </c>
      <c r="Z221" s="399">
        <v>19044</v>
      </c>
      <c r="AA221" s="399">
        <v>0</v>
      </c>
      <c r="AB221" s="399">
        <v>0</v>
      </c>
      <c r="AC221" s="399">
        <f t="shared" si="2214"/>
        <v>0</v>
      </c>
      <c r="AD221" s="260">
        <v>150</v>
      </c>
      <c r="AE221" s="260">
        <v>17003.571428571428</v>
      </c>
      <c r="AF221" s="260">
        <v>19044</v>
      </c>
      <c r="AG221" s="260">
        <v>0</v>
      </c>
      <c r="AH221" s="260">
        <v>0</v>
      </c>
      <c r="AI221" s="260">
        <f t="shared" si="2215"/>
        <v>0</v>
      </c>
      <c r="AJ221" s="260">
        <v>120</v>
      </c>
      <c r="AK221" s="260">
        <v>17003.571428571428</v>
      </c>
      <c r="AL221" s="260">
        <v>19044</v>
      </c>
      <c r="AM221" s="260">
        <v>0</v>
      </c>
      <c r="AN221" s="260">
        <v>0</v>
      </c>
      <c r="AO221" s="396">
        <f t="shared" si="2216"/>
        <v>0</v>
      </c>
      <c r="AP221" s="260">
        <v>100</v>
      </c>
      <c r="AQ221" s="260">
        <v>17003.571428571428</v>
      </c>
      <c r="AR221" s="260">
        <v>19044</v>
      </c>
      <c r="AS221" s="260">
        <v>0</v>
      </c>
      <c r="AT221" s="260">
        <f t="shared" si="2217"/>
        <v>0</v>
      </c>
      <c r="AU221" s="260">
        <f t="shared" si="2218"/>
        <v>0</v>
      </c>
      <c r="AV221" s="400"/>
      <c r="AW221" s="400"/>
      <c r="AX221" s="400"/>
      <c r="AY221" s="400">
        <v>0</v>
      </c>
      <c r="AZ221" s="400">
        <v>0</v>
      </c>
      <c r="BA221" s="400">
        <f t="shared" si="2248"/>
        <v>0</v>
      </c>
      <c r="BB221" s="400"/>
      <c r="BC221" s="400"/>
      <c r="BD221" s="400"/>
      <c r="BE221" s="400">
        <v>0</v>
      </c>
      <c r="BF221" s="400">
        <v>0</v>
      </c>
      <c r="BG221" s="400">
        <f t="shared" si="2249"/>
        <v>0</v>
      </c>
      <c r="BH221" s="400"/>
      <c r="BI221" s="400"/>
      <c r="BJ221" s="400"/>
      <c r="BK221" s="400">
        <v>0</v>
      </c>
      <c r="BL221" s="400">
        <v>0</v>
      </c>
      <c r="BM221" s="400">
        <f t="shared" si="2221"/>
        <v>0</v>
      </c>
      <c r="BN221" s="400"/>
      <c r="BO221" s="400"/>
      <c r="BP221" s="400"/>
      <c r="BQ221" s="400">
        <v>0</v>
      </c>
      <c r="BR221" s="400">
        <v>0</v>
      </c>
      <c r="BS221" s="400">
        <f t="shared" si="2222"/>
        <v>0</v>
      </c>
      <c r="BT221" s="262">
        <v>17003.571428571428</v>
      </c>
      <c r="BU221" s="262">
        <v>19044</v>
      </c>
      <c r="BV221" s="262">
        <v>0</v>
      </c>
      <c r="BW221" s="1427">
        <v>0</v>
      </c>
      <c r="BX221" s="84" t="s">
        <v>48</v>
      </c>
      <c r="BY221" s="64">
        <v>2013</v>
      </c>
      <c r="BZ221" s="325"/>
      <c r="CA221" s="529">
        <f t="shared" si="2223"/>
        <v>0</v>
      </c>
      <c r="CB221" s="85">
        <v>10542214.285714285</v>
      </c>
      <c r="CC221" s="83">
        <v>11807280</v>
      </c>
      <c r="CD221" s="88"/>
      <c r="CE221" s="26">
        <f t="shared" si="2224"/>
        <v>-10542214.285714285</v>
      </c>
      <c r="CF221" s="27">
        <f t="shared" si="2225"/>
        <v>-11807280</v>
      </c>
      <c r="CG221" s="738">
        <f t="shared" si="2226"/>
        <v>-11807280</v>
      </c>
      <c r="CH221" s="164"/>
      <c r="CI221" s="165"/>
      <c r="CJ221" s="89"/>
      <c r="CK221" s="87"/>
      <c r="CL221" s="87"/>
      <c r="CM221" s="87"/>
      <c r="CN221" s="87"/>
      <c r="CO221" s="87"/>
      <c r="CP221" s="87"/>
      <c r="CQ221" s="87"/>
      <c r="CR221" s="455"/>
      <c r="CS221" s="455"/>
      <c r="CT221" s="455"/>
      <c r="CU221" s="455"/>
      <c r="CV221" s="455"/>
      <c r="CW221" s="455"/>
      <c r="CX221" s="455"/>
      <c r="CY221" s="455"/>
      <c r="CZ221" s="455"/>
      <c r="DA221" s="455"/>
      <c r="DB221" s="455"/>
      <c r="DC221" s="455"/>
      <c r="DD221" s="455"/>
      <c r="DE221" s="455"/>
      <c r="DF221" s="455"/>
      <c r="DG221" s="455"/>
      <c r="DH221" s="455"/>
      <c r="DI221" s="455"/>
      <c r="DJ221" s="455"/>
      <c r="DK221" s="455"/>
      <c r="DL221" s="501"/>
      <c r="DM221" s="508"/>
      <c r="DN221" s="501"/>
      <c r="DO221" s="820"/>
      <c r="DP221" s="501"/>
      <c r="DQ221" s="1049"/>
      <c r="DR221" s="501"/>
      <c r="DS221" s="508"/>
      <c r="DT221" s="501"/>
      <c r="DU221" s="508"/>
      <c r="DV221" s="457"/>
      <c r="DW221" s="503"/>
      <c r="DX221" s="501"/>
      <c r="DY221" s="672"/>
      <c r="DZ221" s="501"/>
      <c r="EA221" s="508">
        <f>DI221</f>
        <v>0</v>
      </c>
      <c r="EB221" s="457">
        <f t="shared" si="2227"/>
        <v>0</v>
      </c>
      <c r="EC221" s="503"/>
      <c r="ED221" s="455"/>
      <c r="EE221" s="459"/>
      <c r="EF221" s="501"/>
      <c r="EG221" s="461">
        <f t="shared" si="2228"/>
        <v>0</v>
      </c>
      <c r="EH221" s="257">
        <f t="shared" si="2229"/>
        <v>0</v>
      </c>
      <c r="EI221" s="460">
        <f t="shared" si="2230"/>
        <v>0</v>
      </c>
      <c r="EJ221" s="538">
        <f t="shared" si="2231"/>
        <v>0</v>
      </c>
      <c r="EK221" s="677">
        <f t="shared" si="2232"/>
        <v>0</v>
      </c>
      <c r="EL221" s="257">
        <f t="shared" si="2233"/>
        <v>0</v>
      </c>
      <c r="EM221" s="649">
        <f t="shared" si="2234"/>
        <v>0</v>
      </c>
      <c r="EN221" s="538">
        <f t="shared" si="2235"/>
        <v>0</v>
      </c>
      <c r="EO221" s="677">
        <f t="shared" si="2236"/>
        <v>0</v>
      </c>
      <c r="EP221" s="257">
        <f t="shared" si="2237"/>
        <v>0</v>
      </c>
      <c r="EQ221" s="649">
        <f t="shared" si="2238"/>
        <v>0</v>
      </c>
      <c r="ER221" s="538">
        <f t="shared" si="2239"/>
        <v>0</v>
      </c>
      <c r="ES221" s="677">
        <f t="shared" si="2240"/>
        <v>0</v>
      </c>
      <c r="ET221" s="538">
        <f t="shared" si="2241"/>
        <v>0</v>
      </c>
      <c r="EU221" s="462">
        <f t="shared" si="2242"/>
        <v>0</v>
      </c>
      <c r="EV221" s="263">
        <f t="shared" si="2243"/>
        <v>0</v>
      </c>
      <c r="EW221" s="462">
        <f t="shared" si="2244"/>
        <v>0</v>
      </c>
      <c r="EX221" s="263">
        <f t="shared" si="2245"/>
        <v>0</v>
      </c>
      <c r="EY221" s="472">
        <f t="shared" si="2246"/>
        <v>0</v>
      </c>
      <c r="EZ221" s="263">
        <f t="shared" si="2247"/>
        <v>0</v>
      </c>
    </row>
    <row r="222" spans="1:157" ht="18" hidden="1" customHeight="1" outlineLevel="1" x14ac:dyDescent="0.2">
      <c r="A222" s="5" t="s">
        <v>730</v>
      </c>
      <c r="B222" s="76" t="s">
        <v>21</v>
      </c>
      <c r="C222" s="77" t="s">
        <v>84</v>
      </c>
      <c r="D222" s="77" t="s">
        <v>724</v>
      </c>
      <c r="E222" s="76" t="s">
        <v>731</v>
      </c>
      <c r="F222" s="76" t="s">
        <v>732</v>
      </c>
      <c r="G222" s="78" t="s">
        <v>41</v>
      </c>
      <c r="H222" s="79">
        <v>0.3</v>
      </c>
      <c r="I222" s="76" t="s">
        <v>969</v>
      </c>
      <c r="J222" s="80" t="s">
        <v>496</v>
      </c>
      <c r="K222" s="81" t="s">
        <v>152</v>
      </c>
      <c r="L222" s="76" t="s">
        <v>46</v>
      </c>
      <c r="M222" s="10" t="s">
        <v>79</v>
      </c>
      <c r="N222" s="82"/>
      <c r="O222" s="82"/>
      <c r="P222" s="82"/>
      <c r="Q222" s="245"/>
      <c r="R222" s="260">
        <v>150</v>
      </c>
      <c r="S222" s="262">
        <v>17003.571428571428</v>
      </c>
      <c r="T222" s="262">
        <v>19044</v>
      </c>
      <c r="U222" s="262">
        <v>0</v>
      </c>
      <c r="V222" s="263">
        <v>0</v>
      </c>
      <c r="W222" s="263">
        <f t="shared" si="2213"/>
        <v>0</v>
      </c>
      <c r="X222" s="399">
        <v>100</v>
      </c>
      <c r="Y222" s="399">
        <v>17003.571428571428</v>
      </c>
      <c r="Z222" s="399">
        <v>19044</v>
      </c>
      <c r="AA222" s="399">
        <v>0</v>
      </c>
      <c r="AB222" s="399">
        <v>0</v>
      </c>
      <c r="AC222" s="399">
        <f t="shared" si="2214"/>
        <v>0</v>
      </c>
      <c r="AD222" s="260">
        <v>150</v>
      </c>
      <c r="AE222" s="260">
        <v>17003.571428571428</v>
      </c>
      <c r="AF222" s="260">
        <v>19044</v>
      </c>
      <c r="AG222" s="260">
        <v>0</v>
      </c>
      <c r="AH222" s="260">
        <v>0</v>
      </c>
      <c r="AI222" s="260">
        <f t="shared" si="2215"/>
        <v>0</v>
      </c>
      <c r="AJ222" s="260">
        <v>120</v>
      </c>
      <c r="AK222" s="260">
        <v>17003.571428571428</v>
      </c>
      <c r="AL222" s="260">
        <v>19044</v>
      </c>
      <c r="AM222" s="260">
        <v>0</v>
      </c>
      <c r="AN222" s="260">
        <v>0</v>
      </c>
      <c r="AO222" s="396">
        <f t="shared" si="2216"/>
        <v>0</v>
      </c>
      <c r="AP222" s="260">
        <v>100</v>
      </c>
      <c r="AQ222" s="260">
        <v>17003.571428571428</v>
      </c>
      <c r="AR222" s="260">
        <v>19044</v>
      </c>
      <c r="AS222" s="260">
        <v>0</v>
      </c>
      <c r="AT222" s="260">
        <f t="shared" si="2217"/>
        <v>0</v>
      </c>
      <c r="AU222" s="260">
        <f t="shared" si="2218"/>
        <v>0</v>
      </c>
      <c r="AV222" s="400"/>
      <c r="AW222" s="400"/>
      <c r="AX222" s="400"/>
      <c r="AY222" s="400">
        <v>0</v>
      </c>
      <c r="AZ222" s="400">
        <v>0</v>
      </c>
      <c r="BA222" s="400">
        <f t="shared" si="2248"/>
        <v>0</v>
      </c>
      <c r="BB222" s="400"/>
      <c r="BC222" s="400"/>
      <c r="BD222" s="400"/>
      <c r="BE222" s="400">
        <v>0</v>
      </c>
      <c r="BF222" s="400">
        <v>0</v>
      </c>
      <c r="BG222" s="400">
        <f t="shared" si="2249"/>
        <v>0</v>
      </c>
      <c r="BH222" s="400"/>
      <c r="BI222" s="400"/>
      <c r="BJ222" s="400"/>
      <c r="BK222" s="400">
        <v>0</v>
      </c>
      <c r="BL222" s="400">
        <v>0</v>
      </c>
      <c r="BM222" s="400">
        <f t="shared" si="2221"/>
        <v>0</v>
      </c>
      <c r="BN222" s="400"/>
      <c r="BO222" s="400"/>
      <c r="BP222" s="400"/>
      <c r="BQ222" s="400">
        <v>0</v>
      </c>
      <c r="BR222" s="400">
        <v>0</v>
      </c>
      <c r="BS222" s="400">
        <f t="shared" si="2222"/>
        <v>0</v>
      </c>
      <c r="BT222" s="262">
        <v>17003.571428571428</v>
      </c>
      <c r="BU222" s="262">
        <v>19044</v>
      </c>
      <c r="BV222" s="262">
        <v>0</v>
      </c>
      <c r="BW222" s="1427">
        <v>0</v>
      </c>
      <c r="BX222" s="84" t="s">
        <v>48</v>
      </c>
      <c r="BY222" s="64">
        <v>2013</v>
      </c>
      <c r="BZ222" s="325" t="s">
        <v>1106</v>
      </c>
      <c r="CA222" s="529">
        <f t="shared" si="2223"/>
        <v>0</v>
      </c>
      <c r="CB222" s="85"/>
      <c r="CC222" s="83"/>
      <c r="CD222" s="88"/>
      <c r="CE222" s="26">
        <f t="shared" si="2224"/>
        <v>0</v>
      </c>
      <c r="CF222" s="27">
        <f t="shared" si="2225"/>
        <v>0</v>
      </c>
      <c r="CG222" s="738">
        <f t="shared" si="2226"/>
        <v>0</v>
      </c>
      <c r="CH222" s="164" t="s">
        <v>805</v>
      </c>
      <c r="CI222" s="165"/>
      <c r="CJ222" s="89"/>
      <c r="CK222" s="87"/>
      <c r="CL222" s="87"/>
      <c r="CM222" s="87"/>
      <c r="CN222" s="87"/>
      <c r="CO222" s="87"/>
      <c r="CP222" s="87"/>
      <c r="CQ222" s="87"/>
      <c r="CR222" s="455"/>
      <c r="CS222" s="455"/>
      <c r="CT222" s="455"/>
      <c r="CU222" s="455"/>
      <c r="CV222" s="455"/>
      <c r="CW222" s="455"/>
      <c r="CX222" s="455"/>
      <c r="CY222" s="455"/>
      <c r="CZ222" s="455"/>
      <c r="DA222" s="455"/>
      <c r="DB222" s="455"/>
      <c r="DC222" s="455"/>
      <c r="DD222" s="455"/>
      <c r="DE222" s="455"/>
      <c r="DF222" s="455"/>
      <c r="DG222" s="455"/>
      <c r="DH222" s="455"/>
      <c r="DI222" s="455"/>
      <c r="DJ222" s="455"/>
      <c r="DK222" s="455"/>
      <c r="DL222" s="501"/>
      <c r="DM222" s="508"/>
      <c r="DN222" s="501"/>
      <c r="DO222" s="820"/>
      <c r="DP222" s="501"/>
      <c r="DQ222" s="1049"/>
      <c r="DR222" s="501"/>
      <c r="DS222" s="508"/>
      <c r="DT222" s="501"/>
      <c r="DU222" s="508"/>
      <c r="DV222" s="457"/>
      <c r="DW222" s="503"/>
      <c r="DX222" s="501"/>
      <c r="DY222" s="672"/>
      <c r="DZ222" s="501"/>
      <c r="EA222" s="508">
        <f>DI222</f>
        <v>0</v>
      </c>
      <c r="EB222" s="457">
        <f t="shared" si="2227"/>
        <v>0</v>
      </c>
      <c r="EC222" s="503"/>
      <c r="ED222" s="455"/>
      <c r="EE222" s="459"/>
      <c r="EF222" s="501"/>
      <c r="EG222" s="461">
        <f t="shared" si="2228"/>
        <v>0</v>
      </c>
      <c r="EH222" s="257">
        <f t="shared" si="2229"/>
        <v>0</v>
      </c>
      <c r="EI222" s="460">
        <f t="shared" si="2230"/>
        <v>0</v>
      </c>
      <c r="EJ222" s="538">
        <f t="shared" si="2231"/>
        <v>0</v>
      </c>
      <c r="EK222" s="677">
        <f t="shared" si="2232"/>
        <v>0</v>
      </c>
      <c r="EL222" s="257">
        <f t="shared" si="2233"/>
        <v>0</v>
      </c>
      <c r="EM222" s="649">
        <f t="shared" si="2234"/>
        <v>0</v>
      </c>
      <c r="EN222" s="538">
        <f t="shared" si="2235"/>
        <v>0</v>
      </c>
      <c r="EO222" s="677">
        <f t="shared" si="2236"/>
        <v>0</v>
      </c>
      <c r="EP222" s="257">
        <f t="shared" si="2237"/>
        <v>0</v>
      </c>
      <c r="EQ222" s="649">
        <f t="shared" si="2238"/>
        <v>0</v>
      </c>
      <c r="ER222" s="538">
        <f t="shared" si="2239"/>
        <v>0</v>
      </c>
      <c r="ES222" s="677">
        <f t="shared" si="2240"/>
        <v>0</v>
      </c>
      <c r="ET222" s="538">
        <f t="shared" si="2241"/>
        <v>0</v>
      </c>
      <c r="EU222" s="462">
        <f t="shared" si="2242"/>
        <v>0</v>
      </c>
      <c r="EV222" s="263">
        <f t="shared" si="2243"/>
        <v>0</v>
      </c>
      <c r="EW222" s="462">
        <f t="shared" si="2244"/>
        <v>0</v>
      </c>
      <c r="EX222" s="263">
        <f t="shared" si="2245"/>
        <v>0</v>
      </c>
      <c r="EY222" s="472">
        <f t="shared" si="2246"/>
        <v>0</v>
      </c>
      <c r="EZ222" s="263">
        <f t="shared" si="2247"/>
        <v>0</v>
      </c>
    </row>
    <row r="223" spans="1:157" ht="18" hidden="1" customHeight="1" outlineLevel="1" x14ac:dyDescent="0.2">
      <c r="A223" s="5" t="s">
        <v>825</v>
      </c>
      <c r="B223" s="76" t="s">
        <v>21</v>
      </c>
      <c r="C223" s="77" t="s">
        <v>84</v>
      </c>
      <c r="D223" s="77" t="s">
        <v>724</v>
      </c>
      <c r="E223" s="76" t="s">
        <v>731</v>
      </c>
      <c r="F223" s="76" t="s">
        <v>826</v>
      </c>
      <c r="G223" s="78" t="s">
        <v>41</v>
      </c>
      <c r="H223" s="79">
        <v>0.3</v>
      </c>
      <c r="I223" s="76" t="s">
        <v>823</v>
      </c>
      <c r="J223" s="80" t="s">
        <v>496</v>
      </c>
      <c r="K223" s="81" t="s">
        <v>152</v>
      </c>
      <c r="L223" s="76" t="s">
        <v>46</v>
      </c>
      <c r="M223" s="10" t="s">
        <v>79</v>
      </c>
      <c r="N223" s="82"/>
      <c r="O223" s="82"/>
      <c r="P223" s="82"/>
      <c r="Q223" s="245"/>
      <c r="R223" s="260">
        <v>150</v>
      </c>
      <c r="S223" s="262">
        <v>15162</v>
      </c>
      <c r="T223" s="262">
        <f>S223*1.12</f>
        <v>16981.440000000002</v>
      </c>
      <c r="U223" s="262">
        <v>0</v>
      </c>
      <c r="V223" s="263">
        <v>0</v>
      </c>
      <c r="W223" s="263">
        <f t="shared" si="2213"/>
        <v>0</v>
      </c>
      <c r="X223" s="399">
        <v>100</v>
      </c>
      <c r="Y223" s="399">
        <v>15162</v>
      </c>
      <c r="Z223" s="399">
        <f>Y223*1.12</f>
        <v>16981.440000000002</v>
      </c>
      <c r="AA223" s="399">
        <v>0</v>
      </c>
      <c r="AB223" s="399">
        <v>0</v>
      </c>
      <c r="AC223" s="399">
        <f t="shared" si="2214"/>
        <v>0</v>
      </c>
      <c r="AD223" s="260">
        <v>150</v>
      </c>
      <c r="AE223" s="260">
        <v>15162</v>
      </c>
      <c r="AF223" s="260">
        <v>16981.440000000002</v>
      </c>
      <c r="AG223" s="260">
        <v>0</v>
      </c>
      <c r="AH223" s="260">
        <v>0</v>
      </c>
      <c r="AI223" s="260">
        <f t="shared" si="2215"/>
        <v>0</v>
      </c>
      <c r="AJ223" s="260">
        <v>120</v>
      </c>
      <c r="AK223" s="260">
        <v>15162</v>
      </c>
      <c r="AL223" s="260">
        <v>16981.440000000002</v>
      </c>
      <c r="AM223" s="260">
        <v>0</v>
      </c>
      <c r="AN223" s="260">
        <v>0</v>
      </c>
      <c r="AO223" s="396">
        <f t="shared" si="2216"/>
        <v>0</v>
      </c>
      <c r="AP223" s="260">
        <v>100</v>
      </c>
      <c r="AQ223" s="260">
        <v>15162</v>
      </c>
      <c r="AR223" s="260">
        <v>16981.440000000002</v>
      </c>
      <c r="AS223" s="260">
        <v>0</v>
      </c>
      <c r="AT223" s="260">
        <f t="shared" si="2217"/>
        <v>0</v>
      </c>
      <c r="AU223" s="260">
        <f t="shared" si="2218"/>
        <v>0</v>
      </c>
      <c r="AV223" s="400"/>
      <c r="AW223" s="400"/>
      <c r="AX223" s="400"/>
      <c r="AY223" s="400">
        <v>0</v>
      </c>
      <c r="AZ223" s="400">
        <v>0</v>
      </c>
      <c r="BA223" s="400">
        <f t="shared" si="2248"/>
        <v>0</v>
      </c>
      <c r="BB223" s="400"/>
      <c r="BC223" s="400"/>
      <c r="BD223" s="400"/>
      <c r="BE223" s="400">
        <v>0</v>
      </c>
      <c r="BF223" s="400">
        <v>0</v>
      </c>
      <c r="BG223" s="400">
        <f t="shared" si="2249"/>
        <v>0</v>
      </c>
      <c r="BH223" s="400"/>
      <c r="BI223" s="400"/>
      <c r="BJ223" s="400"/>
      <c r="BK223" s="400">
        <v>0</v>
      </c>
      <c r="BL223" s="400">
        <v>0</v>
      </c>
      <c r="BM223" s="400">
        <f t="shared" si="2221"/>
        <v>0</v>
      </c>
      <c r="BN223" s="400"/>
      <c r="BO223" s="400"/>
      <c r="BP223" s="400"/>
      <c r="BQ223" s="400">
        <v>0</v>
      </c>
      <c r="BR223" s="400">
        <v>0</v>
      </c>
      <c r="BS223" s="400">
        <f t="shared" si="2222"/>
        <v>0</v>
      </c>
      <c r="BT223" s="262">
        <v>15162</v>
      </c>
      <c r="BU223" s="262">
        <f>BT223*1.12</f>
        <v>16981.440000000002</v>
      </c>
      <c r="BV223" s="256">
        <v>0</v>
      </c>
      <c r="BW223" s="1427">
        <f t="shared" ref="BW223" si="2373">BV223*1.12</f>
        <v>0</v>
      </c>
      <c r="BX223" s="84" t="s">
        <v>48</v>
      </c>
      <c r="BY223" s="64">
        <v>2013</v>
      </c>
      <c r="BZ223" s="325" t="s">
        <v>1109</v>
      </c>
      <c r="CA223" s="529">
        <f t="shared" si="2223"/>
        <v>0</v>
      </c>
      <c r="CB223" s="85"/>
      <c r="CC223" s="83"/>
      <c r="CD223" s="88"/>
      <c r="CE223" s="26">
        <f t="shared" si="2224"/>
        <v>0</v>
      </c>
      <c r="CF223" s="27">
        <f t="shared" si="2225"/>
        <v>0</v>
      </c>
      <c r="CG223" s="738">
        <f t="shared" si="2226"/>
        <v>0</v>
      </c>
      <c r="CH223" s="164" t="s">
        <v>830</v>
      </c>
      <c r="CI223" s="165"/>
      <c r="CJ223" s="89" t="s">
        <v>25</v>
      </c>
      <c r="CK223" s="175" t="s">
        <v>724</v>
      </c>
      <c r="CL223" s="87" t="s">
        <v>2792</v>
      </c>
      <c r="CM223" s="172" t="s">
        <v>2795</v>
      </c>
      <c r="CN223" s="175" t="s">
        <v>956</v>
      </c>
      <c r="CO223" s="87" t="s">
        <v>724</v>
      </c>
      <c r="CP223" s="76" t="s">
        <v>826</v>
      </c>
      <c r="CQ223" s="175" t="s">
        <v>79</v>
      </c>
      <c r="CR223" s="455">
        <v>150</v>
      </c>
      <c r="CS223" s="455">
        <v>100</v>
      </c>
      <c r="CT223" s="455">
        <v>0</v>
      </c>
      <c r="CU223" s="455">
        <v>50</v>
      </c>
      <c r="CV223" s="455">
        <v>0</v>
      </c>
      <c r="CW223" s="455"/>
      <c r="CX223" s="455"/>
      <c r="CY223" s="455"/>
      <c r="CZ223" s="455">
        <f>CR223+CS223+CT223+CU223+CV223</f>
        <v>300</v>
      </c>
      <c r="DA223" s="466">
        <v>16981.440000000002</v>
      </c>
      <c r="DB223" s="455">
        <f>DA223*CR223</f>
        <v>2547216.0000000005</v>
      </c>
      <c r="DC223" s="455">
        <f>CS223*DA223</f>
        <v>1698144.0000000002</v>
      </c>
      <c r="DD223" s="455">
        <f>DA223*CT223</f>
        <v>0</v>
      </c>
      <c r="DE223" s="455">
        <f>DA223*CU223</f>
        <v>849072.00000000012</v>
      </c>
      <c r="DF223" s="455">
        <f>DA223*CV223</f>
        <v>0</v>
      </c>
      <c r="DG223" s="455"/>
      <c r="DH223" s="455"/>
      <c r="DI223" s="455"/>
      <c r="DJ223" s="455"/>
      <c r="DK223" s="455">
        <f>DA223*CZ223</f>
        <v>5094432.0000000009</v>
      </c>
      <c r="DL223" s="501"/>
      <c r="DM223" s="1049">
        <f>DB223</f>
        <v>2547216.0000000005</v>
      </c>
      <c r="DN223" s="1059">
        <f>DM223/1.12</f>
        <v>2274300</v>
      </c>
      <c r="DO223" s="1049">
        <f>DC223</f>
        <v>1698144.0000000002</v>
      </c>
      <c r="DP223" s="1059">
        <f>DO223/1.12</f>
        <v>1516200</v>
      </c>
      <c r="DQ223" s="1049">
        <f>DD223</f>
        <v>0</v>
      </c>
      <c r="DR223" s="1059">
        <f>DQ223/1.12</f>
        <v>0</v>
      </c>
      <c r="DS223" s="1049">
        <f>DE223</f>
        <v>849072.00000000012</v>
      </c>
      <c r="DT223" s="1059">
        <f>DE223/1.12</f>
        <v>758100</v>
      </c>
      <c r="DU223" s="1049">
        <f>DF223</f>
        <v>0</v>
      </c>
      <c r="DV223" s="1060">
        <f>DU223/1.12</f>
        <v>0</v>
      </c>
      <c r="DW223" s="503"/>
      <c r="DX223" s="501"/>
      <c r="DY223" s="672"/>
      <c r="DZ223" s="501"/>
      <c r="EA223" s="508">
        <f>DI223</f>
        <v>0</v>
      </c>
      <c r="EB223" s="457">
        <f t="shared" si="2227"/>
        <v>0</v>
      </c>
      <c r="EC223" s="503"/>
      <c r="ED223" s="455"/>
      <c r="EE223" s="459">
        <f>DK223</f>
        <v>5094432.0000000009</v>
      </c>
      <c r="EF223" s="501">
        <f t="shared" si="2319"/>
        <v>4548600</v>
      </c>
      <c r="EG223" s="461">
        <f t="shared" si="2228"/>
        <v>-2274300</v>
      </c>
      <c r="EH223" s="257">
        <f t="shared" si="2229"/>
        <v>-2547216.0000000005</v>
      </c>
      <c r="EI223" s="460">
        <f t="shared" si="2230"/>
        <v>-1516200</v>
      </c>
      <c r="EJ223" s="538">
        <f t="shared" si="2231"/>
        <v>-1698144.0000000002</v>
      </c>
      <c r="EK223" s="677">
        <f t="shared" si="2232"/>
        <v>0</v>
      </c>
      <c r="EL223" s="257">
        <f t="shared" si="2233"/>
        <v>0</v>
      </c>
      <c r="EM223" s="649">
        <f t="shared" si="2234"/>
        <v>-758100</v>
      </c>
      <c r="EN223" s="538">
        <f t="shared" si="2235"/>
        <v>-849072.00000000012</v>
      </c>
      <c r="EO223" s="677">
        <f t="shared" si="2236"/>
        <v>0</v>
      </c>
      <c r="EP223" s="257">
        <f t="shared" si="2237"/>
        <v>0</v>
      </c>
      <c r="EQ223" s="649">
        <f t="shared" si="2238"/>
        <v>0</v>
      </c>
      <c r="ER223" s="538">
        <f t="shared" si="2239"/>
        <v>0</v>
      </c>
      <c r="ES223" s="677">
        <f t="shared" si="2240"/>
        <v>0</v>
      </c>
      <c r="ET223" s="538">
        <f t="shared" si="2241"/>
        <v>0</v>
      </c>
      <c r="EU223" s="462">
        <f t="shared" si="2242"/>
        <v>0</v>
      </c>
      <c r="EV223" s="263">
        <f t="shared" si="2243"/>
        <v>0</v>
      </c>
      <c r="EW223" s="462">
        <f t="shared" si="2244"/>
        <v>0</v>
      </c>
      <c r="EX223" s="263">
        <f t="shared" si="2245"/>
        <v>0</v>
      </c>
      <c r="EY223" s="472">
        <f t="shared" si="2246"/>
        <v>-4548600</v>
      </c>
      <c r="EZ223" s="263">
        <f t="shared" si="2247"/>
        <v>-5094432.0000000009</v>
      </c>
    </row>
    <row r="224" spans="1:157" ht="18" hidden="1" customHeight="1" outlineLevel="1" x14ac:dyDescent="0.2">
      <c r="A224" s="5" t="s">
        <v>2318</v>
      </c>
      <c r="B224" s="76" t="s">
        <v>21</v>
      </c>
      <c r="C224" s="77" t="s">
        <v>84</v>
      </c>
      <c r="D224" s="77" t="s">
        <v>724</v>
      </c>
      <c r="E224" s="76" t="s">
        <v>731</v>
      </c>
      <c r="F224" s="76" t="s">
        <v>826</v>
      </c>
      <c r="G224" s="78" t="s">
        <v>41</v>
      </c>
      <c r="H224" s="79">
        <v>0.3</v>
      </c>
      <c r="I224" s="76" t="s">
        <v>823</v>
      </c>
      <c r="J224" s="80" t="s">
        <v>496</v>
      </c>
      <c r="K224" s="81" t="s">
        <v>152</v>
      </c>
      <c r="L224" s="76" t="s">
        <v>46</v>
      </c>
      <c r="M224" s="10" t="s">
        <v>79</v>
      </c>
      <c r="N224" s="82"/>
      <c r="O224" s="82"/>
      <c r="P224" s="82"/>
      <c r="Q224" s="245"/>
      <c r="R224" s="260">
        <v>150</v>
      </c>
      <c r="S224" s="262">
        <v>15162</v>
      </c>
      <c r="T224" s="262">
        <f>S224*1.12</f>
        <v>16981.440000000002</v>
      </c>
      <c r="U224" s="262">
        <v>0</v>
      </c>
      <c r="V224" s="263">
        <v>0</v>
      </c>
      <c r="W224" s="263">
        <f t="shared" ref="W224" si="2374">V224*H224</f>
        <v>0</v>
      </c>
      <c r="X224" s="399">
        <v>100</v>
      </c>
      <c r="Y224" s="399">
        <v>15162</v>
      </c>
      <c r="Z224" s="399">
        <f>Y224*1.12</f>
        <v>16981.440000000002</v>
      </c>
      <c r="AA224" s="399">
        <v>0</v>
      </c>
      <c r="AB224" s="399">
        <v>0</v>
      </c>
      <c r="AC224" s="399">
        <f t="shared" ref="AC224" si="2375">AB224*H224</f>
        <v>0</v>
      </c>
      <c r="AD224" s="260">
        <v>150</v>
      </c>
      <c r="AE224" s="260">
        <v>15162</v>
      </c>
      <c r="AF224" s="260">
        <v>16981.440000000002</v>
      </c>
      <c r="AG224" s="260">
        <v>0</v>
      </c>
      <c r="AH224" s="260">
        <v>0</v>
      </c>
      <c r="AI224" s="260">
        <f t="shared" ref="AI224" si="2376">AH224*H224</f>
        <v>0</v>
      </c>
      <c r="AJ224" s="260">
        <v>0</v>
      </c>
      <c r="AK224" s="260">
        <v>15162</v>
      </c>
      <c r="AL224" s="260">
        <v>16981.440000000002</v>
      </c>
      <c r="AM224" s="260">
        <f t="shared" ref="AM224" si="2377">AJ224*AK224</f>
        <v>0</v>
      </c>
      <c r="AN224" s="260">
        <f t="shared" ref="AN224" si="2378">AJ224*AL224</f>
        <v>0</v>
      </c>
      <c r="AO224" s="396">
        <f t="shared" ref="AO224" si="2379">AN224*H224</f>
        <v>0</v>
      </c>
      <c r="AP224" s="260">
        <v>100</v>
      </c>
      <c r="AQ224" s="260">
        <v>15162</v>
      </c>
      <c r="AR224" s="260">
        <v>16981.440000000002</v>
      </c>
      <c r="AS224" s="260">
        <v>0</v>
      </c>
      <c r="AT224" s="260">
        <f t="shared" ref="AT224" si="2380">AS224*1.12</f>
        <v>0</v>
      </c>
      <c r="AU224" s="260">
        <f t="shared" ref="AU224" si="2381">AT224*H224</f>
        <v>0</v>
      </c>
      <c r="AV224" s="400"/>
      <c r="AW224" s="400"/>
      <c r="AX224" s="400"/>
      <c r="AY224" s="400">
        <v>0</v>
      </c>
      <c r="AZ224" s="400">
        <v>0</v>
      </c>
      <c r="BA224" s="400">
        <f t="shared" ref="BA224" si="2382">AZ224*H224</f>
        <v>0</v>
      </c>
      <c r="BB224" s="400"/>
      <c r="BC224" s="400"/>
      <c r="BD224" s="400"/>
      <c r="BE224" s="400">
        <v>0</v>
      </c>
      <c r="BF224" s="400">
        <v>0</v>
      </c>
      <c r="BG224" s="400">
        <f t="shared" ref="BG224" si="2383">BF224*H224</f>
        <v>0</v>
      </c>
      <c r="BH224" s="400"/>
      <c r="BI224" s="400"/>
      <c r="BJ224" s="400"/>
      <c r="BK224" s="400">
        <v>0</v>
      </c>
      <c r="BL224" s="400">
        <v>0</v>
      </c>
      <c r="BM224" s="400">
        <f t="shared" ref="BM224" si="2384">BL224*N224</f>
        <v>0</v>
      </c>
      <c r="BN224" s="400"/>
      <c r="BO224" s="400"/>
      <c r="BP224" s="400"/>
      <c r="BQ224" s="400">
        <v>0</v>
      </c>
      <c r="BR224" s="400">
        <v>0</v>
      </c>
      <c r="BS224" s="400">
        <f t="shared" si="2222"/>
        <v>0</v>
      </c>
      <c r="BT224" s="262">
        <v>15162</v>
      </c>
      <c r="BU224" s="262">
        <f>BT224*1.12</f>
        <v>16981.440000000002</v>
      </c>
      <c r="BV224" s="256">
        <v>0</v>
      </c>
      <c r="BW224" s="1427">
        <f t="shared" ref="BW224" si="2385">BV224*1.12</f>
        <v>0</v>
      </c>
      <c r="BX224" s="84" t="s">
        <v>48</v>
      </c>
      <c r="BY224" s="64">
        <v>2013</v>
      </c>
      <c r="BZ224" s="325" t="s">
        <v>1109</v>
      </c>
      <c r="CA224" s="529">
        <f t="shared" ref="CA224" si="2386">BW224*H224</f>
        <v>0</v>
      </c>
      <c r="CB224" s="85"/>
      <c r="CC224" s="83"/>
      <c r="CD224" s="88"/>
      <c r="CE224" s="26">
        <f t="shared" ref="CE224" si="2387">BV224-CB224</f>
        <v>0</v>
      </c>
      <c r="CF224" s="27">
        <f t="shared" ref="CF224" si="2388">BW224-CC224</f>
        <v>0</v>
      </c>
      <c r="CG224" s="738">
        <f t="shared" ref="CG224" si="2389">CA224-CC224</f>
        <v>0</v>
      </c>
      <c r="CH224" s="164" t="s">
        <v>2320</v>
      </c>
      <c r="CI224" s="165" t="s">
        <v>2321</v>
      </c>
      <c r="CJ224" s="89"/>
      <c r="CK224" s="175"/>
      <c r="CL224" s="87"/>
      <c r="CM224" s="172"/>
      <c r="CN224" s="175"/>
      <c r="CO224" s="87"/>
      <c r="CP224" s="76"/>
      <c r="CQ224" s="175"/>
      <c r="CR224" s="455"/>
      <c r="CS224" s="455"/>
      <c r="CT224" s="455"/>
      <c r="CU224" s="455"/>
      <c r="CV224" s="455"/>
      <c r="CW224" s="455"/>
      <c r="CX224" s="455"/>
      <c r="CY224" s="455"/>
      <c r="CZ224" s="455"/>
      <c r="DA224" s="466"/>
      <c r="DB224" s="455"/>
      <c r="DC224" s="455"/>
      <c r="DD224" s="455"/>
      <c r="DE224" s="455"/>
      <c r="DF224" s="455"/>
      <c r="DG224" s="455"/>
      <c r="DH224" s="455"/>
      <c r="DI224" s="455"/>
      <c r="DJ224" s="455"/>
      <c r="DK224" s="455"/>
      <c r="DL224" s="501"/>
      <c r="DM224" s="1049"/>
      <c r="DN224" s="1059"/>
      <c r="DO224" s="1049"/>
      <c r="DP224" s="1059"/>
      <c r="DQ224" s="1049"/>
      <c r="DR224" s="1059"/>
      <c r="DS224" s="1049"/>
      <c r="DT224" s="1059"/>
      <c r="DU224" s="1049"/>
      <c r="DV224" s="1060"/>
      <c r="DW224" s="503"/>
      <c r="DX224" s="501"/>
      <c r="DY224" s="672"/>
      <c r="DZ224" s="501"/>
      <c r="EA224" s="508"/>
      <c r="EB224" s="457"/>
      <c r="EC224" s="503"/>
      <c r="ED224" s="455"/>
      <c r="EE224" s="459"/>
      <c r="EF224" s="501"/>
      <c r="EG224" s="461">
        <f t="shared" si="2228"/>
        <v>0</v>
      </c>
      <c r="EH224" s="257">
        <f t="shared" si="2229"/>
        <v>0</v>
      </c>
      <c r="EI224" s="460">
        <f t="shared" si="2230"/>
        <v>0</v>
      </c>
      <c r="EJ224" s="538">
        <f t="shared" si="2231"/>
        <v>0</v>
      </c>
      <c r="EK224" s="677">
        <f t="shared" si="2232"/>
        <v>0</v>
      </c>
      <c r="EL224" s="257">
        <f t="shared" si="2233"/>
        <v>0</v>
      </c>
      <c r="EM224" s="649">
        <f t="shared" si="2234"/>
        <v>0</v>
      </c>
      <c r="EN224" s="538">
        <f t="shared" si="2235"/>
        <v>0</v>
      </c>
      <c r="EO224" s="677">
        <f t="shared" si="2236"/>
        <v>0</v>
      </c>
      <c r="EP224" s="257">
        <f t="shared" si="2237"/>
        <v>0</v>
      </c>
      <c r="EQ224" s="649">
        <f t="shared" si="2238"/>
        <v>0</v>
      </c>
      <c r="ER224" s="538">
        <f t="shared" si="2239"/>
        <v>0</v>
      </c>
      <c r="ES224" s="677">
        <f t="shared" si="2240"/>
        <v>0</v>
      </c>
      <c r="ET224" s="538">
        <f t="shared" si="2241"/>
        <v>0</v>
      </c>
      <c r="EU224" s="462">
        <f t="shared" si="2242"/>
        <v>0</v>
      </c>
      <c r="EV224" s="263">
        <f t="shared" si="2243"/>
        <v>0</v>
      </c>
      <c r="EW224" s="462">
        <f t="shared" si="2244"/>
        <v>0</v>
      </c>
      <c r="EX224" s="263">
        <f t="shared" si="2245"/>
        <v>0</v>
      </c>
      <c r="EY224" s="472">
        <f t="shared" si="2246"/>
        <v>0</v>
      </c>
      <c r="EZ224" s="263">
        <f t="shared" si="2247"/>
        <v>0</v>
      </c>
      <c r="FA224" s="312">
        <v>42443</v>
      </c>
    </row>
    <row r="225" spans="1:158" ht="18" hidden="1" customHeight="1" outlineLevel="1" x14ac:dyDescent="0.2">
      <c r="A225" s="5" t="s">
        <v>2329</v>
      </c>
      <c r="B225" s="76" t="s">
        <v>21</v>
      </c>
      <c r="C225" s="77" t="s">
        <v>84</v>
      </c>
      <c r="D225" s="77" t="s">
        <v>724</v>
      </c>
      <c r="E225" s="76" t="s">
        <v>731</v>
      </c>
      <c r="F225" s="76" t="s">
        <v>826</v>
      </c>
      <c r="G225" s="78" t="s">
        <v>41</v>
      </c>
      <c r="H225" s="79">
        <v>0.3</v>
      </c>
      <c r="I225" s="76" t="s">
        <v>823</v>
      </c>
      <c r="J225" s="80" t="s">
        <v>496</v>
      </c>
      <c r="K225" s="81" t="s">
        <v>152</v>
      </c>
      <c r="L225" s="76" t="s">
        <v>46</v>
      </c>
      <c r="M225" s="10" t="s">
        <v>79</v>
      </c>
      <c r="N225" s="82"/>
      <c r="O225" s="82"/>
      <c r="P225" s="82"/>
      <c r="Q225" s="245"/>
      <c r="R225" s="260">
        <v>150</v>
      </c>
      <c r="S225" s="262">
        <v>15162</v>
      </c>
      <c r="T225" s="262">
        <f>S225*1.12</f>
        <v>16981.440000000002</v>
      </c>
      <c r="U225" s="262">
        <v>0</v>
      </c>
      <c r="V225" s="263">
        <v>0</v>
      </c>
      <c r="W225" s="263">
        <f t="shared" ref="W225" si="2390">V225*H225</f>
        <v>0</v>
      </c>
      <c r="X225" s="399">
        <v>100</v>
      </c>
      <c r="Y225" s="399">
        <v>15162</v>
      </c>
      <c r="Z225" s="399">
        <f>Y225*1.12</f>
        <v>16981.440000000002</v>
      </c>
      <c r="AA225" s="399">
        <v>0</v>
      </c>
      <c r="AB225" s="399">
        <v>0</v>
      </c>
      <c r="AC225" s="399">
        <f t="shared" ref="AC225" si="2391">AB225*H225</f>
        <v>0</v>
      </c>
      <c r="AD225" s="260">
        <v>150</v>
      </c>
      <c r="AE225" s="260">
        <v>15162</v>
      </c>
      <c r="AF225" s="260">
        <v>16981.440000000002</v>
      </c>
      <c r="AG225" s="260">
        <v>0</v>
      </c>
      <c r="AH225" s="260">
        <v>0</v>
      </c>
      <c r="AI225" s="260">
        <f t="shared" ref="AI225" si="2392">AH225*H225</f>
        <v>0</v>
      </c>
      <c r="AJ225" s="260">
        <v>50</v>
      </c>
      <c r="AK225" s="260">
        <v>15162</v>
      </c>
      <c r="AL225" s="260">
        <v>16981.440000000002</v>
      </c>
      <c r="AM225" s="1067">
        <v>0</v>
      </c>
      <c r="AN225" s="260">
        <v>0</v>
      </c>
      <c r="AO225" s="396">
        <f t="shared" ref="AO225" si="2393">AN225*H225</f>
        <v>0</v>
      </c>
      <c r="AP225" s="260">
        <v>100</v>
      </c>
      <c r="AQ225" s="260">
        <v>15162</v>
      </c>
      <c r="AR225" s="260">
        <v>16981.440000000002</v>
      </c>
      <c r="AS225" s="260">
        <v>0</v>
      </c>
      <c r="AT225" s="260">
        <f t="shared" ref="AT225" si="2394">AS225*1.12</f>
        <v>0</v>
      </c>
      <c r="AU225" s="260">
        <f t="shared" ref="AU225" si="2395">AT225*H225</f>
        <v>0</v>
      </c>
      <c r="AV225" s="400"/>
      <c r="AW225" s="400"/>
      <c r="AX225" s="400"/>
      <c r="AY225" s="400">
        <v>0</v>
      </c>
      <c r="AZ225" s="400">
        <v>0</v>
      </c>
      <c r="BA225" s="400">
        <f t="shared" ref="BA225" si="2396">AZ225*H225</f>
        <v>0</v>
      </c>
      <c r="BB225" s="400"/>
      <c r="BC225" s="400"/>
      <c r="BD225" s="400"/>
      <c r="BE225" s="400">
        <v>0</v>
      </c>
      <c r="BF225" s="400">
        <v>0</v>
      </c>
      <c r="BG225" s="400">
        <f t="shared" ref="BG225" si="2397">BF225*H225</f>
        <v>0</v>
      </c>
      <c r="BH225" s="400"/>
      <c r="BI225" s="400"/>
      <c r="BJ225" s="400"/>
      <c r="BK225" s="400">
        <v>0</v>
      </c>
      <c r="BL225" s="400">
        <v>0</v>
      </c>
      <c r="BM225" s="400">
        <f t="shared" ref="BM225" si="2398">BL225*N225</f>
        <v>0</v>
      </c>
      <c r="BN225" s="400"/>
      <c r="BO225" s="400"/>
      <c r="BP225" s="400"/>
      <c r="BQ225" s="400">
        <v>0</v>
      </c>
      <c r="BR225" s="400">
        <v>0</v>
      </c>
      <c r="BS225" s="400">
        <f t="shared" si="2222"/>
        <v>0</v>
      </c>
      <c r="BT225" s="262">
        <v>15162</v>
      </c>
      <c r="BU225" s="262">
        <f>BT225*1.12</f>
        <v>16981.440000000002</v>
      </c>
      <c r="BV225" s="256">
        <v>0</v>
      </c>
      <c r="BW225" s="262">
        <f t="shared" ref="BW225" si="2399">BV225*1.12</f>
        <v>0</v>
      </c>
      <c r="BX225" s="84" t="s">
        <v>48</v>
      </c>
      <c r="BY225" s="64">
        <v>2013</v>
      </c>
      <c r="BZ225" s="325" t="s">
        <v>1109</v>
      </c>
      <c r="CA225" s="529">
        <f t="shared" ref="CA225" si="2400">BW225*H225</f>
        <v>0</v>
      </c>
      <c r="CB225" s="85"/>
      <c r="CC225" s="83"/>
      <c r="CD225" s="88"/>
      <c r="CE225" s="26">
        <f t="shared" ref="CE225" si="2401">BV225-CB225</f>
        <v>0</v>
      </c>
      <c r="CF225" s="27">
        <f t="shared" ref="CF225" si="2402">BW225-CC225</f>
        <v>0</v>
      </c>
      <c r="CG225" s="738">
        <f t="shared" ref="CG225" si="2403">CA225-CC225</f>
        <v>0</v>
      </c>
      <c r="CH225" s="164" t="s">
        <v>2353</v>
      </c>
      <c r="CI225" s="165" t="s">
        <v>2321</v>
      </c>
      <c r="CJ225" s="89"/>
      <c r="CK225" s="175"/>
      <c r="CL225" s="87"/>
      <c r="CM225" s="172"/>
      <c r="CN225" s="175"/>
      <c r="CO225" s="87"/>
      <c r="CP225" s="76"/>
      <c r="CQ225" s="175"/>
      <c r="CR225" s="455"/>
      <c r="CS225" s="455"/>
      <c r="CT225" s="455"/>
      <c r="CU225" s="455"/>
      <c r="CV225" s="455"/>
      <c r="CW225" s="455"/>
      <c r="CX225" s="455"/>
      <c r="CY225" s="455"/>
      <c r="CZ225" s="455"/>
      <c r="DA225" s="466"/>
      <c r="DB225" s="455"/>
      <c r="DC225" s="455"/>
      <c r="DD225" s="455"/>
      <c r="DE225" s="455"/>
      <c r="DF225" s="455"/>
      <c r="DG225" s="455"/>
      <c r="DH225" s="455"/>
      <c r="DI225" s="455"/>
      <c r="DJ225" s="455"/>
      <c r="DK225" s="455"/>
      <c r="DL225" s="501"/>
      <c r="DM225" s="1049"/>
      <c r="DN225" s="1059"/>
      <c r="DO225" s="1049"/>
      <c r="DP225" s="1059"/>
      <c r="DQ225" s="1049"/>
      <c r="DR225" s="1059"/>
      <c r="DS225" s="1049"/>
      <c r="DT225" s="1059"/>
      <c r="DU225" s="1049"/>
      <c r="DV225" s="1060"/>
      <c r="DW225" s="503"/>
      <c r="DX225" s="501"/>
      <c r="DY225" s="672"/>
      <c r="DZ225" s="501"/>
      <c r="EA225" s="508"/>
      <c r="EB225" s="457"/>
      <c r="EC225" s="503"/>
      <c r="ED225" s="455"/>
      <c r="EE225" s="459"/>
      <c r="EF225" s="501"/>
      <c r="EG225" s="461">
        <f t="shared" si="2228"/>
        <v>0</v>
      </c>
      <c r="EH225" s="257">
        <f t="shared" si="2229"/>
        <v>0</v>
      </c>
      <c r="EI225" s="460">
        <f t="shared" si="2230"/>
        <v>0</v>
      </c>
      <c r="EJ225" s="538">
        <f t="shared" si="2231"/>
        <v>0</v>
      </c>
      <c r="EK225" s="677">
        <f t="shared" si="2232"/>
        <v>0</v>
      </c>
      <c r="EL225" s="257">
        <f t="shared" si="2233"/>
        <v>0</v>
      </c>
      <c r="EM225" s="649">
        <f t="shared" si="2234"/>
        <v>0</v>
      </c>
      <c r="EN225" s="538">
        <f t="shared" si="2235"/>
        <v>0</v>
      </c>
      <c r="EO225" s="677">
        <f t="shared" si="2236"/>
        <v>0</v>
      </c>
      <c r="EP225" s="257">
        <f t="shared" si="2237"/>
        <v>0</v>
      </c>
      <c r="EQ225" s="649">
        <f t="shared" si="2238"/>
        <v>0</v>
      </c>
      <c r="ER225" s="538">
        <f t="shared" si="2239"/>
        <v>0</v>
      </c>
      <c r="ES225" s="677">
        <f t="shared" si="2240"/>
        <v>0</v>
      </c>
      <c r="ET225" s="538">
        <f t="shared" si="2241"/>
        <v>0</v>
      </c>
      <c r="EU225" s="462">
        <f t="shared" si="2242"/>
        <v>0</v>
      </c>
      <c r="EV225" s="263">
        <f t="shared" si="2243"/>
        <v>0</v>
      </c>
      <c r="EW225" s="462">
        <f t="shared" si="2244"/>
        <v>0</v>
      </c>
      <c r="EX225" s="263">
        <f t="shared" si="2245"/>
        <v>0</v>
      </c>
      <c r="EY225" s="472">
        <f t="shared" si="2246"/>
        <v>0</v>
      </c>
      <c r="EZ225" s="263">
        <f t="shared" si="2247"/>
        <v>0</v>
      </c>
      <c r="FA225" s="312">
        <v>42457</v>
      </c>
    </row>
    <row r="226" spans="1:158" ht="18" hidden="1" customHeight="1" outlineLevel="1" x14ac:dyDescent="0.2">
      <c r="A226" s="5" t="s">
        <v>2768</v>
      </c>
      <c r="B226" s="76" t="s">
        <v>21</v>
      </c>
      <c r="C226" s="77" t="s">
        <v>84</v>
      </c>
      <c r="D226" s="77" t="s">
        <v>724</v>
      </c>
      <c r="E226" s="76" t="s">
        <v>731</v>
      </c>
      <c r="F226" s="76" t="s">
        <v>826</v>
      </c>
      <c r="G226" s="78" t="s">
        <v>41</v>
      </c>
      <c r="H226" s="79">
        <v>0.3</v>
      </c>
      <c r="I226" s="76" t="s">
        <v>823</v>
      </c>
      <c r="J226" s="80" t="s">
        <v>496</v>
      </c>
      <c r="K226" s="81" t="s">
        <v>152</v>
      </c>
      <c r="L226" s="76" t="s">
        <v>46</v>
      </c>
      <c r="M226" s="10" t="s">
        <v>79</v>
      </c>
      <c r="N226" s="82"/>
      <c r="O226" s="82"/>
      <c r="P226" s="82"/>
      <c r="Q226" s="245"/>
      <c r="R226" s="260">
        <v>150</v>
      </c>
      <c r="S226" s="262">
        <v>15162</v>
      </c>
      <c r="T226" s="262">
        <f>S226*1.12</f>
        <v>16981.440000000002</v>
      </c>
      <c r="U226" s="262">
        <f>R226*S226</f>
        <v>2274300</v>
      </c>
      <c r="V226" s="263">
        <f>R226*T226</f>
        <v>2547216.0000000005</v>
      </c>
      <c r="W226" s="263">
        <f t="shared" ref="W226" si="2404">V226*H226</f>
        <v>764164.80000000016</v>
      </c>
      <c r="X226" s="399">
        <v>100</v>
      </c>
      <c r="Y226" s="399">
        <v>15162</v>
      </c>
      <c r="Z226" s="399">
        <f>Y226*1.12</f>
        <v>16981.440000000002</v>
      </c>
      <c r="AA226" s="399">
        <f>X226*Y226</f>
        <v>1516200</v>
      </c>
      <c r="AB226" s="399">
        <f>X226*Z226</f>
        <v>1698144.0000000002</v>
      </c>
      <c r="AC226" s="399">
        <f t="shared" ref="AC226" si="2405">AB226*H226</f>
        <v>509443.20000000007</v>
      </c>
      <c r="AD226" s="260">
        <v>150</v>
      </c>
      <c r="AE226" s="260">
        <v>15162</v>
      </c>
      <c r="AF226" s="260">
        <v>16981.440000000002</v>
      </c>
      <c r="AG226" s="260">
        <f>AD226*AE226</f>
        <v>2274300</v>
      </c>
      <c r="AH226" s="260">
        <f>AD226*AF226</f>
        <v>2547216.0000000005</v>
      </c>
      <c r="AI226" s="260">
        <f t="shared" ref="AI226" si="2406">AH226*H226</f>
        <v>764164.80000000016</v>
      </c>
      <c r="AJ226" s="260">
        <v>50</v>
      </c>
      <c r="AK226" s="260">
        <v>15162</v>
      </c>
      <c r="AL226" s="260">
        <v>16981.440000000002</v>
      </c>
      <c r="AM226" s="1067">
        <f t="shared" ref="AM226" si="2407">AJ226*AK226</f>
        <v>758100</v>
      </c>
      <c r="AN226" s="260">
        <f t="shared" ref="AN226" si="2408">AJ226*AL226</f>
        <v>849072.00000000012</v>
      </c>
      <c r="AO226" s="396">
        <f t="shared" ref="AO226" si="2409">AN226*H226</f>
        <v>254721.60000000003</v>
      </c>
      <c r="AP226" s="260">
        <v>0</v>
      </c>
      <c r="AQ226" s="260">
        <v>15162</v>
      </c>
      <c r="AR226" s="260">
        <v>16981.440000000002</v>
      </c>
      <c r="AS226" s="260">
        <f t="shared" ref="AS226" si="2410">AP226*AQ226</f>
        <v>0</v>
      </c>
      <c r="AT226" s="260">
        <f t="shared" ref="AT226" si="2411">AS226*1.12</f>
        <v>0</v>
      </c>
      <c r="AU226" s="260">
        <f t="shared" ref="AU226" si="2412">AT226*H226</f>
        <v>0</v>
      </c>
      <c r="AV226" s="400"/>
      <c r="AW226" s="400"/>
      <c r="AX226" s="400"/>
      <c r="AY226" s="400">
        <v>0</v>
      </c>
      <c r="AZ226" s="400">
        <v>0</v>
      </c>
      <c r="BA226" s="400">
        <f t="shared" ref="BA226" si="2413">AZ226*H226</f>
        <v>0</v>
      </c>
      <c r="BB226" s="400"/>
      <c r="BC226" s="400"/>
      <c r="BD226" s="400"/>
      <c r="BE226" s="400">
        <v>0</v>
      </c>
      <c r="BF226" s="400">
        <v>0</v>
      </c>
      <c r="BG226" s="400">
        <f t="shared" ref="BG226" si="2414">BF226*H226</f>
        <v>0</v>
      </c>
      <c r="BH226" s="400"/>
      <c r="BI226" s="400"/>
      <c r="BJ226" s="400"/>
      <c r="BK226" s="400">
        <v>0</v>
      </c>
      <c r="BL226" s="400">
        <v>0</v>
      </c>
      <c r="BM226" s="400">
        <f t="shared" ref="BM226" si="2415">BL226*N226</f>
        <v>0</v>
      </c>
      <c r="BN226" s="400"/>
      <c r="BO226" s="400"/>
      <c r="BP226" s="400"/>
      <c r="BQ226" s="400">
        <v>0</v>
      </c>
      <c r="BR226" s="400">
        <v>0</v>
      </c>
      <c r="BS226" s="400">
        <f t="shared" ref="BS226" si="2416">BR226*T226</f>
        <v>0</v>
      </c>
      <c r="BT226" s="262">
        <v>15162</v>
      </c>
      <c r="BU226" s="262">
        <f>BT226*1.12</f>
        <v>16981.440000000002</v>
      </c>
      <c r="BV226" s="256">
        <f>SUM(N226+O226+P226+Q226+R226+X226+AD226+AJ226+AP226+AV226+BB226+BH226)*BT226</f>
        <v>6822900</v>
      </c>
      <c r="BW226" s="262">
        <f t="shared" ref="BW226" si="2417">BV226*1.12</f>
        <v>7641648.0000000009</v>
      </c>
      <c r="BX226" s="84" t="s">
        <v>48</v>
      </c>
      <c r="BY226" s="64">
        <v>2013</v>
      </c>
      <c r="BZ226" s="325" t="s">
        <v>1109</v>
      </c>
      <c r="CA226" s="529">
        <f t="shared" ref="CA226" si="2418">BW226*H226</f>
        <v>2292494.4000000004</v>
      </c>
      <c r="CB226" s="85"/>
      <c r="CC226" s="83"/>
      <c r="CD226" s="88"/>
      <c r="CE226" s="26">
        <f t="shared" ref="CE226" si="2419">BV226-CB226</f>
        <v>6822900</v>
      </c>
      <c r="CF226" s="27">
        <f t="shared" ref="CF226" si="2420">BW226-CC226</f>
        <v>7641648.0000000009</v>
      </c>
      <c r="CG226" s="738">
        <f t="shared" ref="CG226" si="2421">CA226-CC226</f>
        <v>2292494.4000000004</v>
      </c>
      <c r="CH226" s="164" t="s">
        <v>2775</v>
      </c>
      <c r="CI226" s="165"/>
      <c r="CJ226" s="89"/>
      <c r="CK226" s="175"/>
      <c r="CL226" s="87"/>
      <c r="CM226" s="172"/>
      <c r="CN226" s="175"/>
      <c r="CO226" s="87"/>
      <c r="CP226" s="76"/>
      <c r="CQ226" s="175"/>
      <c r="CR226" s="455"/>
      <c r="CS226" s="455"/>
      <c r="CT226" s="455"/>
      <c r="CU226" s="455"/>
      <c r="CV226" s="455"/>
      <c r="CW226" s="455"/>
      <c r="CX226" s="455"/>
      <c r="CY226" s="455"/>
      <c r="CZ226" s="455"/>
      <c r="DA226" s="466"/>
      <c r="DB226" s="455"/>
      <c r="DC226" s="455"/>
      <c r="DD226" s="455"/>
      <c r="DE226" s="455"/>
      <c r="DF226" s="455"/>
      <c r="DG226" s="455"/>
      <c r="DH226" s="455"/>
      <c r="DI226" s="455"/>
      <c r="DJ226" s="455"/>
      <c r="DK226" s="455"/>
      <c r="DL226" s="501"/>
      <c r="DM226" s="1049"/>
      <c r="DN226" s="1059"/>
      <c r="DO226" s="1049"/>
      <c r="DP226" s="1059"/>
      <c r="DQ226" s="1049"/>
      <c r="DR226" s="1059"/>
      <c r="DS226" s="1049"/>
      <c r="DT226" s="1059"/>
      <c r="DU226" s="1049"/>
      <c r="DV226" s="1060"/>
      <c r="DW226" s="503"/>
      <c r="DX226" s="501"/>
      <c r="DY226" s="672"/>
      <c r="DZ226" s="501"/>
      <c r="EA226" s="508"/>
      <c r="EB226" s="457"/>
      <c r="EC226" s="503"/>
      <c r="ED226" s="455"/>
      <c r="EE226" s="459"/>
      <c r="EF226" s="501"/>
      <c r="EG226" s="461">
        <f t="shared" ref="EG226" si="2422">U226-DN226</f>
        <v>2274300</v>
      </c>
      <c r="EH226" s="257">
        <f t="shared" ref="EH226" si="2423">V226-DM226</f>
        <v>2547216.0000000005</v>
      </c>
      <c r="EI226" s="460">
        <f t="shared" ref="EI226" si="2424">AA226-DP226</f>
        <v>1516200</v>
      </c>
      <c r="EJ226" s="538">
        <f t="shared" ref="EJ226" si="2425">AB226-DO226</f>
        <v>1698144.0000000002</v>
      </c>
      <c r="EK226" s="677">
        <f t="shared" ref="EK226" si="2426">AG226-DR226</f>
        <v>2274300</v>
      </c>
      <c r="EL226" s="257">
        <f t="shared" ref="EL226" si="2427">AH226-DQ226</f>
        <v>2547216.0000000005</v>
      </c>
      <c r="EM226" s="649">
        <f t="shared" ref="EM226" si="2428">AM226-DT226</f>
        <v>758100</v>
      </c>
      <c r="EN226" s="538">
        <f t="shared" ref="EN226" si="2429">AN226-DS226</f>
        <v>849072.00000000012</v>
      </c>
      <c r="EO226" s="677">
        <f t="shared" ref="EO226" si="2430">AS226-DV226</f>
        <v>0</v>
      </c>
      <c r="EP226" s="257">
        <f t="shared" ref="EP226" si="2431">AT226-DU226</f>
        <v>0</v>
      </c>
      <c r="EQ226" s="649">
        <f t="shared" ref="EQ226" si="2432">AY226-DX226</f>
        <v>0</v>
      </c>
      <c r="ER226" s="538">
        <f t="shared" ref="ER226" si="2433">AZ226-DW226</f>
        <v>0</v>
      </c>
      <c r="ES226" s="677">
        <f t="shared" ref="ES226" si="2434">BE226-DZ226</f>
        <v>0</v>
      </c>
      <c r="ET226" s="538">
        <f t="shared" ref="ET226" si="2435">BF226-DY226</f>
        <v>0</v>
      </c>
      <c r="EU226" s="462">
        <f t="shared" ref="EU226" si="2436">BK226-EB226</f>
        <v>0</v>
      </c>
      <c r="EV226" s="263">
        <f t="shared" ref="EV226" si="2437">BL226-EA226</f>
        <v>0</v>
      </c>
      <c r="EW226" s="462">
        <f t="shared" ref="EW226" si="2438">BM226-ED226</f>
        <v>0</v>
      </c>
      <c r="EX226" s="263">
        <f t="shared" ref="EX226" si="2439">BN226-EC226</f>
        <v>0</v>
      </c>
      <c r="EY226" s="472">
        <f t="shared" ref="EY226" si="2440">BV226-EF226</f>
        <v>6822900</v>
      </c>
      <c r="EZ226" s="263">
        <f t="shared" ref="EZ226" si="2441">BW226-EE226</f>
        <v>7641648.0000000009</v>
      </c>
      <c r="FA226" s="313">
        <v>42929</v>
      </c>
    </row>
    <row r="227" spans="1:158" ht="18" hidden="1" customHeight="1" outlineLevel="1" x14ac:dyDescent="0.2">
      <c r="A227" s="5" t="s">
        <v>270</v>
      </c>
      <c r="B227" s="76" t="s">
        <v>21</v>
      </c>
      <c r="C227" s="77" t="s">
        <v>84</v>
      </c>
      <c r="D227" s="77" t="s">
        <v>85</v>
      </c>
      <c r="E227" s="76" t="s">
        <v>733</v>
      </c>
      <c r="F227" s="76" t="s">
        <v>78</v>
      </c>
      <c r="G227" s="78" t="s">
        <v>41</v>
      </c>
      <c r="H227" s="79">
        <v>0.3</v>
      </c>
      <c r="I227" s="76" t="s">
        <v>969</v>
      </c>
      <c r="J227" s="80" t="s">
        <v>496</v>
      </c>
      <c r="K227" s="81" t="s">
        <v>152</v>
      </c>
      <c r="L227" s="76" t="s">
        <v>46</v>
      </c>
      <c r="M227" s="10" t="s">
        <v>79</v>
      </c>
      <c r="N227" s="82"/>
      <c r="O227" s="82"/>
      <c r="P227" s="82"/>
      <c r="Q227" s="245"/>
      <c r="R227" s="260">
        <v>8</v>
      </c>
      <c r="S227" s="262">
        <v>16167.857142857141</v>
      </c>
      <c r="T227" s="262">
        <v>18108</v>
      </c>
      <c r="U227" s="262">
        <v>0</v>
      </c>
      <c r="V227" s="263">
        <v>0</v>
      </c>
      <c r="W227" s="263">
        <f t="shared" si="2213"/>
        <v>0</v>
      </c>
      <c r="X227" s="399">
        <v>5</v>
      </c>
      <c r="Y227" s="399">
        <v>16167.857142857141</v>
      </c>
      <c r="Z227" s="399">
        <v>18108</v>
      </c>
      <c r="AA227" s="399">
        <v>0</v>
      </c>
      <c r="AB227" s="399">
        <v>0</v>
      </c>
      <c r="AC227" s="399">
        <f t="shared" si="2214"/>
        <v>0</v>
      </c>
      <c r="AD227" s="260">
        <v>10</v>
      </c>
      <c r="AE227" s="260">
        <v>16167.857142857141</v>
      </c>
      <c r="AF227" s="260">
        <v>18108</v>
      </c>
      <c r="AG227" s="260">
        <v>0</v>
      </c>
      <c r="AH227" s="260">
        <v>0</v>
      </c>
      <c r="AI227" s="260">
        <f t="shared" si="2215"/>
        <v>0</v>
      </c>
      <c r="AJ227" s="260">
        <v>6</v>
      </c>
      <c r="AK227" s="260">
        <v>16167.857142857141</v>
      </c>
      <c r="AL227" s="260">
        <v>18108</v>
      </c>
      <c r="AM227" s="260">
        <v>0</v>
      </c>
      <c r="AN227" s="260">
        <v>0</v>
      </c>
      <c r="AO227" s="396">
        <f t="shared" si="2216"/>
        <v>0</v>
      </c>
      <c r="AP227" s="260">
        <v>5</v>
      </c>
      <c r="AQ227" s="260">
        <v>16167.857142857141</v>
      </c>
      <c r="AR227" s="260">
        <v>18108</v>
      </c>
      <c r="AS227" s="260">
        <v>0</v>
      </c>
      <c r="AT227" s="260">
        <f t="shared" si="2217"/>
        <v>0</v>
      </c>
      <c r="AU227" s="260">
        <f t="shared" si="2218"/>
        <v>0</v>
      </c>
      <c r="AV227" s="400"/>
      <c r="AW227" s="400"/>
      <c r="AX227" s="400"/>
      <c r="AY227" s="400">
        <v>0</v>
      </c>
      <c r="AZ227" s="400">
        <v>0</v>
      </c>
      <c r="BA227" s="400">
        <f t="shared" si="2248"/>
        <v>0</v>
      </c>
      <c r="BB227" s="400"/>
      <c r="BC227" s="400"/>
      <c r="BD227" s="400"/>
      <c r="BE227" s="400">
        <v>0</v>
      </c>
      <c r="BF227" s="400">
        <v>0</v>
      </c>
      <c r="BG227" s="400">
        <f t="shared" si="2249"/>
        <v>0</v>
      </c>
      <c r="BH227" s="400"/>
      <c r="BI227" s="400"/>
      <c r="BJ227" s="400"/>
      <c r="BK227" s="400">
        <v>0</v>
      </c>
      <c r="BL227" s="400">
        <v>0</v>
      </c>
      <c r="BM227" s="400">
        <f t="shared" si="2221"/>
        <v>0</v>
      </c>
      <c r="BN227" s="400"/>
      <c r="BO227" s="400"/>
      <c r="BP227" s="400"/>
      <c r="BQ227" s="400">
        <v>0</v>
      </c>
      <c r="BR227" s="400">
        <v>0</v>
      </c>
      <c r="BS227" s="400">
        <f t="shared" si="2222"/>
        <v>0</v>
      </c>
      <c r="BT227" s="262">
        <v>16167.857142857141</v>
      </c>
      <c r="BU227" s="262">
        <v>18108</v>
      </c>
      <c r="BV227" s="262">
        <v>0</v>
      </c>
      <c r="BW227" s="1427">
        <v>0</v>
      </c>
      <c r="BX227" s="84" t="s">
        <v>48</v>
      </c>
      <c r="BY227" s="64">
        <v>2013</v>
      </c>
      <c r="BZ227" s="325"/>
      <c r="CA227" s="529">
        <f t="shared" si="2223"/>
        <v>0</v>
      </c>
      <c r="CB227" s="85">
        <v>549707.14285714284</v>
      </c>
      <c r="CC227" s="83">
        <v>615672</v>
      </c>
      <c r="CD227" s="88"/>
      <c r="CE227" s="26">
        <f t="shared" si="2224"/>
        <v>-549707.14285714284</v>
      </c>
      <c r="CF227" s="27">
        <f t="shared" si="2225"/>
        <v>-615672</v>
      </c>
      <c r="CG227" s="738">
        <f t="shared" si="2226"/>
        <v>-615672</v>
      </c>
      <c r="CH227" s="164"/>
      <c r="CI227" s="165"/>
      <c r="CJ227" s="89"/>
      <c r="CK227" s="87"/>
      <c r="CL227" s="87"/>
      <c r="CM227" s="87"/>
      <c r="CN227" s="87"/>
      <c r="CO227" s="87"/>
      <c r="CP227" s="87"/>
      <c r="CQ227" s="87"/>
      <c r="CR227" s="455"/>
      <c r="CS227" s="455"/>
      <c r="CT227" s="455"/>
      <c r="CU227" s="455"/>
      <c r="CV227" s="455"/>
      <c r="CW227" s="455"/>
      <c r="CX227" s="455"/>
      <c r="CY227" s="455"/>
      <c r="CZ227" s="455"/>
      <c r="DA227" s="455"/>
      <c r="DB227" s="455"/>
      <c r="DC227" s="455"/>
      <c r="DD227" s="455"/>
      <c r="DE227" s="455"/>
      <c r="DF227" s="455"/>
      <c r="DG227" s="455"/>
      <c r="DH227" s="455"/>
      <c r="DI227" s="455"/>
      <c r="DJ227" s="455"/>
      <c r="DK227" s="455"/>
      <c r="DL227" s="501"/>
      <c r="DM227" s="508"/>
      <c r="DN227" s="501"/>
      <c r="DO227" s="820"/>
      <c r="DP227" s="501"/>
      <c r="DQ227" s="1049"/>
      <c r="DR227" s="501"/>
      <c r="DS227" s="508"/>
      <c r="DT227" s="501"/>
      <c r="DU227" s="508"/>
      <c r="DV227" s="457"/>
      <c r="DW227" s="503"/>
      <c r="DX227" s="501"/>
      <c r="DY227" s="672"/>
      <c r="DZ227" s="501"/>
      <c r="EA227" s="508">
        <f t="shared" ref="EA227:EA234" si="2442">DI227</f>
        <v>0</v>
      </c>
      <c r="EB227" s="457">
        <f t="shared" si="2227"/>
        <v>0</v>
      </c>
      <c r="EC227" s="503"/>
      <c r="ED227" s="455"/>
      <c r="EE227" s="459"/>
      <c r="EF227" s="501"/>
      <c r="EG227" s="461">
        <f t="shared" si="2228"/>
        <v>0</v>
      </c>
      <c r="EH227" s="257">
        <f t="shared" si="2229"/>
        <v>0</v>
      </c>
      <c r="EI227" s="460">
        <f t="shared" si="2230"/>
        <v>0</v>
      </c>
      <c r="EJ227" s="538">
        <f t="shared" si="2231"/>
        <v>0</v>
      </c>
      <c r="EK227" s="677">
        <f t="shared" si="2232"/>
        <v>0</v>
      </c>
      <c r="EL227" s="257">
        <f t="shared" si="2233"/>
        <v>0</v>
      </c>
      <c r="EM227" s="649">
        <f t="shared" si="2234"/>
        <v>0</v>
      </c>
      <c r="EN227" s="538">
        <f t="shared" si="2235"/>
        <v>0</v>
      </c>
      <c r="EO227" s="677">
        <f t="shared" si="2236"/>
        <v>0</v>
      </c>
      <c r="EP227" s="257">
        <f t="shared" si="2237"/>
        <v>0</v>
      </c>
      <c r="EQ227" s="649">
        <f t="shared" si="2238"/>
        <v>0</v>
      </c>
      <c r="ER227" s="538">
        <f t="shared" si="2239"/>
        <v>0</v>
      </c>
      <c r="ES227" s="677">
        <f t="shared" si="2240"/>
        <v>0</v>
      </c>
      <c r="ET227" s="538">
        <f t="shared" si="2241"/>
        <v>0</v>
      </c>
      <c r="EU227" s="462">
        <f t="shared" si="2242"/>
        <v>0</v>
      </c>
      <c r="EV227" s="263">
        <f t="shared" si="2243"/>
        <v>0</v>
      </c>
      <c r="EW227" s="462">
        <f t="shared" si="2244"/>
        <v>0</v>
      </c>
      <c r="EX227" s="263">
        <f t="shared" si="2245"/>
        <v>0</v>
      </c>
      <c r="EY227" s="472">
        <f t="shared" si="2246"/>
        <v>0</v>
      </c>
      <c r="EZ227" s="263">
        <f t="shared" si="2247"/>
        <v>0</v>
      </c>
    </row>
    <row r="228" spans="1:158" ht="18" hidden="1" customHeight="1" outlineLevel="1" x14ac:dyDescent="0.2">
      <c r="A228" s="5" t="s">
        <v>734</v>
      </c>
      <c r="B228" s="76" t="s">
        <v>21</v>
      </c>
      <c r="C228" s="77" t="s">
        <v>82</v>
      </c>
      <c r="D228" s="77" t="s">
        <v>724</v>
      </c>
      <c r="E228" s="76" t="s">
        <v>735</v>
      </c>
      <c r="F228" s="76" t="s">
        <v>736</v>
      </c>
      <c r="G228" s="78" t="s">
        <v>41</v>
      </c>
      <c r="H228" s="79">
        <v>0.3</v>
      </c>
      <c r="I228" s="76" t="s">
        <v>969</v>
      </c>
      <c r="J228" s="80" t="s">
        <v>496</v>
      </c>
      <c r="K228" s="81" t="s">
        <v>152</v>
      </c>
      <c r="L228" s="76" t="s">
        <v>46</v>
      </c>
      <c r="M228" s="10" t="s">
        <v>79</v>
      </c>
      <c r="N228" s="82"/>
      <c r="O228" s="82"/>
      <c r="P228" s="82"/>
      <c r="Q228" s="245"/>
      <c r="R228" s="260">
        <v>8</v>
      </c>
      <c r="S228" s="262">
        <v>16167.857142857141</v>
      </c>
      <c r="T228" s="262">
        <v>18108</v>
      </c>
      <c r="U228" s="262">
        <v>0</v>
      </c>
      <c r="V228" s="263">
        <v>0</v>
      </c>
      <c r="W228" s="263">
        <f t="shared" si="2213"/>
        <v>0</v>
      </c>
      <c r="X228" s="399">
        <v>5</v>
      </c>
      <c r="Y228" s="399">
        <v>16167.857142857141</v>
      </c>
      <c r="Z228" s="399">
        <v>18108</v>
      </c>
      <c r="AA228" s="399">
        <v>0</v>
      </c>
      <c r="AB228" s="399">
        <v>0</v>
      </c>
      <c r="AC228" s="399">
        <f t="shared" si="2214"/>
        <v>0</v>
      </c>
      <c r="AD228" s="260">
        <v>10</v>
      </c>
      <c r="AE228" s="260">
        <v>16167.857142857141</v>
      </c>
      <c r="AF228" s="260">
        <v>18108</v>
      </c>
      <c r="AG228" s="260">
        <v>0</v>
      </c>
      <c r="AH228" s="260">
        <v>0</v>
      </c>
      <c r="AI228" s="260">
        <f t="shared" si="2215"/>
        <v>0</v>
      </c>
      <c r="AJ228" s="260">
        <v>6</v>
      </c>
      <c r="AK228" s="260">
        <v>16167.857142857141</v>
      </c>
      <c r="AL228" s="260">
        <v>18108</v>
      </c>
      <c r="AM228" s="260">
        <v>0</v>
      </c>
      <c r="AN228" s="260">
        <v>0</v>
      </c>
      <c r="AO228" s="396">
        <f t="shared" si="2216"/>
        <v>0</v>
      </c>
      <c r="AP228" s="260">
        <v>5</v>
      </c>
      <c r="AQ228" s="260">
        <v>16167.857142857141</v>
      </c>
      <c r="AR228" s="260">
        <v>18108</v>
      </c>
      <c r="AS228" s="260">
        <v>0</v>
      </c>
      <c r="AT228" s="260">
        <f t="shared" si="2217"/>
        <v>0</v>
      </c>
      <c r="AU228" s="260">
        <f t="shared" si="2218"/>
        <v>0</v>
      </c>
      <c r="AV228" s="400"/>
      <c r="AW228" s="400"/>
      <c r="AX228" s="400"/>
      <c r="AY228" s="400">
        <v>0</v>
      </c>
      <c r="AZ228" s="400">
        <v>0</v>
      </c>
      <c r="BA228" s="400">
        <f t="shared" si="2248"/>
        <v>0</v>
      </c>
      <c r="BB228" s="400"/>
      <c r="BC228" s="400"/>
      <c r="BD228" s="400"/>
      <c r="BE228" s="400">
        <v>0</v>
      </c>
      <c r="BF228" s="400">
        <v>0</v>
      </c>
      <c r="BG228" s="400">
        <f t="shared" si="2249"/>
        <v>0</v>
      </c>
      <c r="BH228" s="400"/>
      <c r="BI228" s="400"/>
      <c r="BJ228" s="400"/>
      <c r="BK228" s="400">
        <v>0</v>
      </c>
      <c r="BL228" s="400">
        <v>0</v>
      </c>
      <c r="BM228" s="400">
        <f t="shared" si="2221"/>
        <v>0</v>
      </c>
      <c r="BN228" s="400"/>
      <c r="BO228" s="400"/>
      <c r="BP228" s="400"/>
      <c r="BQ228" s="400">
        <v>0</v>
      </c>
      <c r="BR228" s="400">
        <v>0</v>
      </c>
      <c r="BS228" s="400">
        <f t="shared" si="2222"/>
        <v>0</v>
      </c>
      <c r="BT228" s="262">
        <v>16167.857142857141</v>
      </c>
      <c r="BU228" s="262">
        <v>18108</v>
      </c>
      <c r="BV228" s="262">
        <v>0</v>
      </c>
      <c r="BW228" s="1427">
        <v>0</v>
      </c>
      <c r="BX228" s="84" t="s">
        <v>48</v>
      </c>
      <c r="BY228" s="64">
        <v>2013</v>
      </c>
      <c r="BZ228" s="325" t="s">
        <v>1106</v>
      </c>
      <c r="CA228" s="529">
        <f t="shared" si="2223"/>
        <v>0</v>
      </c>
      <c r="CB228" s="85"/>
      <c r="CC228" s="83"/>
      <c r="CD228" s="88"/>
      <c r="CE228" s="26">
        <f t="shared" si="2224"/>
        <v>0</v>
      </c>
      <c r="CF228" s="27">
        <f t="shared" si="2225"/>
        <v>0</v>
      </c>
      <c r="CG228" s="738">
        <f t="shared" si="2226"/>
        <v>0</v>
      </c>
      <c r="CH228" s="164" t="s">
        <v>830</v>
      </c>
      <c r="CI228" s="165"/>
      <c r="CJ228" s="89"/>
      <c r="CK228" s="87"/>
      <c r="CL228" s="87"/>
      <c r="CM228" s="87"/>
      <c r="CN228" s="87"/>
      <c r="CO228" s="87"/>
      <c r="CP228" s="87"/>
      <c r="CQ228" s="87"/>
      <c r="CR228" s="455"/>
      <c r="CS228" s="455"/>
      <c r="CT228" s="455"/>
      <c r="CU228" s="455"/>
      <c r="CV228" s="455"/>
      <c r="CW228" s="455"/>
      <c r="CX228" s="455"/>
      <c r="CY228" s="455"/>
      <c r="CZ228" s="455"/>
      <c r="DA228" s="455"/>
      <c r="DB228" s="455"/>
      <c r="DC228" s="455"/>
      <c r="DD228" s="455"/>
      <c r="DE228" s="455"/>
      <c r="DF228" s="455"/>
      <c r="DG228" s="455"/>
      <c r="DH228" s="455"/>
      <c r="DI228" s="455"/>
      <c r="DJ228" s="455"/>
      <c r="DK228" s="455"/>
      <c r="DL228" s="501"/>
      <c r="DM228" s="508"/>
      <c r="DN228" s="501"/>
      <c r="DO228" s="820"/>
      <c r="DP228" s="501"/>
      <c r="DQ228" s="1049"/>
      <c r="DR228" s="501"/>
      <c r="DS228" s="508"/>
      <c r="DT228" s="501"/>
      <c r="DU228" s="508"/>
      <c r="DV228" s="457"/>
      <c r="DW228" s="503"/>
      <c r="DX228" s="501"/>
      <c r="DY228" s="672"/>
      <c r="DZ228" s="501"/>
      <c r="EA228" s="508">
        <f t="shared" si="2442"/>
        <v>0</v>
      </c>
      <c r="EB228" s="457">
        <f t="shared" si="2227"/>
        <v>0</v>
      </c>
      <c r="EC228" s="503"/>
      <c r="ED228" s="455"/>
      <c r="EE228" s="459"/>
      <c r="EF228" s="501"/>
      <c r="EG228" s="461">
        <f t="shared" si="2228"/>
        <v>0</v>
      </c>
      <c r="EH228" s="257">
        <f t="shared" si="2229"/>
        <v>0</v>
      </c>
      <c r="EI228" s="460">
        <f t="shared" si="2230"/>
        <v>0</v>
      </c>
      <c r="EJ228" s="538">
        <f t="shared" si="2231"/>
        <v>0</v>
      </c>
      <c r="EK228" s="677">
        <f t="shared" si="2232"/>
        <v>0</v>
      </c>
      <c r="EL228" s="257">
        <f t="shared" si="2233"/>
        <v>0</v>
      </c>
      <c r="EM228" s="649">
        <f t="shared" si="2234"/>
        <v>0</v>
      </c>
      <c r="EN228" s="538">
        <f t="shared" si="2235"/>
        <v>0</v>
      </c>
      <c r="EO228" s="677">
        <f t="shared" si="2236"/>
        <v>0</v>
      </c>
      <c r="EP228" s="257">
        <f t="shared" si="2237"/>
        <v>0</v>
      </c>
      <c r="EQ228" s="649">
        <f t="shared" si="2238"/>
        <v>0</v>
      </c>
      <c r="ER228" s="538">
        <f t="shared" si="2239"/>
        <v>0</v>
      </c>
      <c r="ES228" s="677">
        <f t="shared" si="2240"/>
        <v>0</v>
      </c>
      <c r="ET228" s="538">
        <f t="shared" si="2241"/>
        <v>0</v>
      </c>
      <c r="EU228" s="462">
        <f t="shared" si="2242"/>
        <v>0</v>
      </c>
      <c r="EV228" s="263">
        <f t="shared" si="2243"/>
        <v>0</v>
      </c>
      <c r="EW228" s="462">
        <f t="shared" si="2244"/>
        <v>0</v>
      </c>
      <c r="EX228" s="263">
        <f t="shared" si="2245"/>
        <v>0</v>
      </c>
      <c r="EY228" s="472">
        <f t="shared" si="2246"/>
        <v>0</v>
      </c>
      <c r="EZ228" s="263">
        <f t="shared" si="2247"/>
        <v>0</v>
      </c>
    </row>
    <row r="229" spans="1:158" ht="18" hidden="1" customHeight="1" outlineLevel="1" x14ac:dyDescent="0.2">
      <c r="A229" s="5" t="s">
        <v>821</v>
      </c>
      <c r="B229" s="76" t="s">
        <v>21</v>
      </c>
      <c r="C229" s="77" t="s">
        <v>82</v>
      </c>
      <c r="D229" s="77" t="s">
        <v>724</v>
      </c>
      <c r="E229" s="76" t="s">
        <v>735</v>
      </c>
      <c r="F229" s="76" t="s">
        <v>736</v>
      </c>
      <c r="G229" s="78" t="s">
        <v>41</v>
      </c>
      <c r="H229" s="79">
        <v>0.3</v>
      </c>
      <c r="I229" s="76" t="s">
        <v>969</v>
      </c>
      <c r="J229" s="80" t="s">
        <v>496</v>
      </c>
      <c r="K229" s="81" t="s">
        <v>152</v>
      </c>
      <c r="L229" s="76" t="s">
        <v>46</v>
      </c>
      <c r="M229" s="10" t="s">
        <v>79</v>
      </c>
      <c r="N229" s="82"/>
      <c r="O229" s="82"/>
      <c r="P229" s="82"/>
      <c r="Q229" s="245"/>
      <c r="R229" s="260">
        <v>8</v>
      </c>
      <c r="S229" s="262">
        <v>15162</v>
      </c>
      <c r="T229" s="262">
        <f>S229*1.12</f>
        <v>16981.440000000002</v>
      </c>
      <c r="U229" s="262">
        <v>0</v>
      </c>
      <c r="V229" s="263">
        <v>0</v>
      </c>
      <c r="W229" s="263">
        <f t="shared" si="2213"/>
        <v>0</v>
      </c>
      <c r="X229" s="399">
        <v>5</v>
      </c>
      <c r="Y229" s="399">
        <v>15162</v>
      </c>
      <c r="Z229" s="399">
        <f>Y229*1.12</f>
        <v>16981.440000000002</v>
      </c>
      <c r="AA229" s="399">
        <v>0</v>
      </c>
      <c r="AB229" s="399">
        <v>0</v>
      </c>
      <c r="AC229" s="399">
        <f t="shared" si="2214"/>
        <v>0</v>
      </c>
      <c r="AD229" s="260">
        <v>10</v>
      </c>
      <c r="AE229" s="260">
        <v>15162</v>
      </c>
      <c r="AF229" s="260">
        <v>16981.440000000002</v>
      </c>
      <c r="AG229" s="260">
        <v>0</v>
      </c>
      <c r="AH229" s="260">
        <v>0</v>
      </c>
      <c r="AI229" s="260">
        <f t="shared" si="2215"/>
        <v>0</v>
      </c>
      <c r="AJ229" s="260">
        <v>6</v>
      </c>
      <c r="AK229" s="260">
        <v>15162</v>
      </c>
      <c r="AL229" s="260">
        <v>16981.440000000002</v>
      </c>
      <c r="AM229" s="260">
        <v>0</v>
      </c>
      <c r="AN229" s="260">
        <v>0</v>
      </c>
      <c r="AO229" s="396">
        <f t="shared" si="2216"/>
        <v>0</v>
      </c>
      <c r="AP229" s="260">
        <v>5</v>
      </c>
      <c r="AQ229" s="260">
        <v>15162</v>
      </c>
      <c r="AR229" s="260">
        <v>16981.440000000002</v>
      </c>
      <c r="AS229" s="260">
        <v>0</v>
      </c>
      <c r="AT229" s="260">
        <f t="shared" si="2217"/>
        <v>0</v>
      </c>
      <c r="AU229" s="260">
        <f t="shared" si="2218"/>
        <v>0</v>
      </c>
      <c r="AV229" s="400"/>
      <c r="AW229" s="400"/>
      <c r="AX229" s="400"/>
      <c r="AY229" s="400">
        <v>0</v>
      </c>
      <c r="AZ229" s="400">
        <v>0</v>
      </c>
      <c r="BA229" s="400">
        <f t="shared" si="2248"/>
        <v>0</v>
      </c>
      <c r="BB229" s="400"/>
      <c r="BC229" s="400"/>
      <c r="BD229" s="400"/>
      <c r="BE229" s="400">
        <v>0</v>
      </c>
      <c r="BF229" s="400">
        <v>0</v>
      </c>
      <c r="BG229" s="400">
        <f t="shared" si="2249"/>
        <v>0</v>
      </c>
      <c r="BH229" s="400"/>
      <c r="BI229" s="400"/>
      <c r="BJ229" s="400"/>
      <c r="BK229" s="400">
        <v>0</v>
      </c>
      <c r="BL229" s="400">
        <v>0</v>
      </c>
      <c r="BM229" s="400">
        <f t="shared" si="2221"/>
        <v>0</v>
      </c>
      <c r="BN229" s="400"/>
      <c r="BO229" s="400"/>
      <c r="BP229" s="400"/>
      <c r="BQ229" s="400">
        <v>0</v>
      </c>
      <c r="BR229" s="400">
        <v>0</v>
      </c>
      <c r="BS229" s="400">
        <f t="shared" si="2222"/>
        <v>0</v>
      </c>
      <c r="BT229" s="262">
        <v>15162</v>
      </c>
      <c r="BU229" s="262">
        <f>BT229*1.12</f>
        <v>16981.440000000002</v>
      </c>
      <c r="BV229" s="262">
        <v>0</v>
      </c>
      <c r="BW229" s="1427">
        <v>0</v>
      </c>
      <c r="BX229" s="84" t="s">
        <v>48</v>
      </c>
      <c r="BY229" s="64">
        <v>2013</v>
      </c>
      <c r="BZ229" s="325" t="s">
        <v>1107</v>
      </c>
      <c r="CA229" s="529">
        <f t="shared" si="2223"/>
        <v>0</v>
      </c>
      <c r="CB229" s="85"/>
      <c r="CC229" s="83"/>
      <c r="CD229" s="88"/>
      <c r="CE229" s="26">
        <f t="shared" si="2224"/>
        <v>0</v>
      </c>
      <c r="CF229" s="27">
        <f t="shared" si="2225"/>
        <v>0</v>
      </c>
      <c r="CG229" s="738">
        <f t="shared" si="2226"/>
        <v>0</v>
      </c>
      <c r="CH229" s="164" t="s">
        <v>963</v>
      </c>
      <c r="CI229" s="165"/>
      <c r="CJ229" s="89"/>
      <c r="CK229" s="87"/>
      <c r="CL229" s="87"/>
      <c r="CM229" s="87"/>
      <c r="CN229" s="87"/>
      <c r="CO229" s="87"/>
      <c r="CP229" s="87"/>
      <c r="CQ229" s="87"/>
      <c r="CR229" s="455"/>
      <c r="CS229" s="455"/>
      <c r="CT229" s="455"/>
      <c r="CU229" s="455"/>
      <c r="CV229" s="455"/>
      <c r="CW229" s="455"/>
      <c r="CX229" s="455"/>
      <c r="CY229" s="455"/>
      <c r="CZ229" s="455"/>
      <c r="DA229" s="455"/>
      <c r="DB229" s="455"/>
      <c r="DC229" s="455"/>
      <c r="DD229" s="455"/>
      <c r="DE229" s="455"/>
      <c r="DF229" s="455"/>
      <c r="DG229" s="455"/>
      <c r="DH229" s="455"/>
      <c r="DI229" s="455"/>
      <c r="DJ229" s="455"/>
      <c r="DK229" s="455"/>
      <c r="DL229" s="501"/>
      <c r="DM229" s="508"/>
      <c r="DN229" s="501"/>
      <c r="DO229" s="820"/>
      <c r="DP229" s="501"/>
      <c r="DQ229" s="1049"/>
      <c r="DR229" s="501"/>
      <c r="DS229" s="508"/>
      <c r="DT229" s="501"/>
      <c r="DU229" s="508"/>
      <c r="DV229" s="457"/>
      <c r="DW229" s="503"/>
      <c r="DX229" s="501"/>
      <c r="DY229" s="672"/>
      <c r="DZ229" s="501"/>
      <c r="EA229" s="508">
        <f t="shared" si="2442"/>
        <v>0</v>
      </c>
      <c r="EB229" s="457">
        <f t="shared" si="2227"/>
        <v>0</v>
      </c>
      <c r="EC229" s="503"/>
      <c r="ED229" s="455"/>
      <c r="EE229" s="459"/>
      <c r="EF229" s="501"/>
      <c r="EG229" s="461">
        <f t="shared" si="2228"/>
        <v>0</v>
      </c>
      <c r="EH229" s="257">
        <f t="shared" si="2229"/>
        <v>0</v>
      </c>
      <c r="EI229" s="460">
        <f t="shared" si="2230"/>
        <v>0</v>
      </c>
      <c r="EJ229" s="538">
        <f t="shared" si="2231"/>
        <v>0</v>
      </c>
      <c r="EK229" s="677">
        <f t="shared" si="2232"/>
        <v>0</v>
      </c>
      <c r="EL229" s="257">
        <f t="shared" si="2233"/>
        <v>0</v>
      </c>
      <c r="EM229" s="649">
        <f t="shared" si="2234"/>
        <v>0</v>
      </c>
      <c r="EN229" s="538">
        <f t="shared" si="2235"/>
        <v>0</v>
      </c>
      <c r="EO229" s="677">
        <f t="shared" si="2236"/>
        <v>0</v>
      </c>
      <c r="EP229" s="257">
        <f t="shared" si="2237"/>
        <v>0</v>
      </c>
      <c r="EQ229" s="649">
        <f t="shared" si="2238"/>
        <v>0</v>
      </c>
      <c r="ER229" s="538">
        <f t="shared" si="2239"/>
        <v>0</v>
      </c>
      <c r="ES229" s="677">
        <f t="shared" si="2240"/>
        <v>0</v>
      </c>
      <c r="ET229" s="538">
        <f t="shared" si="2241"/>
        <v>0</v>
      </c>
      <c r="EU229" s="462">
        <f t="shared" si="2242"/>
        <v>0</v>
      </c>
      <c r="EV229" s="263">
        <f t="shared" si="2243"/>
        <v>0</v>
      </c>
      <c r="EW229" s="462">
        <f t="shared" si="2244"/>
        <v>0</v>
      </c>
      <c r="EX229" s="263">
        <f t="shared" si="2245"/>
        <v>0</v>
      </c>
      <c r="EY229" s="472">
        <f t="shared" si="2246"/>
        <v>0</v>
      </c>
      <c r="EZ229" s="263">
        <f t="shared" si="2247"/>
        <v>0</v>
      </c>
    </row>
    <row r="230" spans="1:158" ht="18" hidden="1" customHeight="1" outlineLevel="1" x14ac:dyDescent="0.2">
      <c r="A230" s="5" t="s">
        <v>827</v>
      </c>
      <c r="B230" s="76" t="s">
        <v>21</v>
      </c>
      <c r="C230" s="77" t="s">
        <v>82</v>
      </c>
      <c r="D230" s="77" t="s">
        <v>724</v>
      </c>
      <c r="E230" s="76" t="s">
        <v>735</v>
      </c>
      <c r="F230" s="76" t="s">
        <v>736</v>
      </c>
      <c r="G230" s="78" t="s">
        <v>41</v>
      </c>
      <c r="H230" s="79">
        <v>0.3</v>
      </c>
      <c r="I230" s="76" t="s">
        <v>823</v>
      </c>
      <c r="J230" s="80" t="s">
        <v>496</v>
      </c>
      <c r="K230" s="81" t="s">
        <v>152</v>
      </c>
      <c r="L230" s="76" t="s">
        <v>46</v>
      </c>
      <c r="M230" s="10" t="s">
        <v>79</v>
      </c>
      <c r="N230" s="82"/>
      <c r="O230" s="82"/>
      <c r="P230" s="82"/>
      <c r="Q230" s="245"/>
      <c r="R230" s="260">
        <v>24.587779986746181</v>
      </c>
      <c r="S230" s="262">
        <v>16167.857142857141</v>
      </c>
      <c r="T230" s="262">
        <v>18108</v>
      </c>
      <c r="U230" s="262">
        <v>0</v>
      </c>
      <c r="V230" s="263">
        <v>0</v>
      </c>
      <c r="W230" s="263">
        <f t="shared" si="2213"/>
        <v>0</v>
      </c>
      <c r="X230" s="399">
        <v>15</v>
      </c>
      <c r="Y230" s="399">
        <v>16167.857142857141</v>
      </c>
      <c r="Z230" s="399">
        <v>18108</v>
      </c>
      <c r="AA230" s="399">
        <v>0</v>
      </c>
      <c r="AB230" s="399">
        <v>0</v>
      </c>
      <c r="AC230" s="399">
        <f t="shared" si="2214"/>
        <v>0</v>
      </c>
      <c r="AD230" s="260">
        <v>20</v>
      </c>
      <c r="AE230" s="260">
        <v>16167.857142857141</v>
      </c>
      <c r="AF230" s="260">
        <v>18108</v>
      </c>
      <c r="AG230" s="260">
        <v>0</v>
      </c>
      <c r="AH230" s="260">
        <v>0</v>
      </c>
      <c r="AI230" s="260">
        <f t="shared" si="2215"/>
        <v>0</v>
      </c>
      <c r="AJ230" s="260">
        <v>17.412246311022791</v>
      </c>
      <c r="AK230" s="260">
        <v>16167.857142857141</v>
      </c>
      <c r="AL230" s="260">
        <v>18108</v>
      </c>
      <c r="AM230" s="260">
        <v>0</v>
      </c>
      <c r="AN230" s="260">
        <v>0</v>
      </c>
      <c r="AO230" s="396">
        <f t="shared" si="2216"/>
        <v>0</v>
      </c>
      <c r="AP230" s="260">
        <v>25.504749282085267</v>
      </c>
      <c r="AQ230" s="260">
        <v>16167.857142857141</v>
      </c>
      <c r="AR230" s="260">
        <v>18108</v>
      </c>
      <c r="AS230" s="260">
        <v>0</v>
      </c>
      <c r="AT230" s="260">
        <f t="shared" si="2217"/>
        <v>0</v>
      </c>
      <c r="AU230" s="260">
        <f t="shared" si="2218"/>
        <v>0</v>
      </c>
      <c r="AV230" s="400"/>
      <c r="AW230" s="400"/>
      <c r="AX230" s="400"/>
      <c r="AY230" s="400">
        <v>0</v>
      </c>
      <c r="AZ230" s="400">
        <v>0</v>
      </c>
      <c r="BA230" s="400">
        <f t="shared" si="2248"/>
        <v>0</v>
      </c>
      <c r="BB230" s="400"/>
      <c r="BC230" s="400"/>
      <c r="BD230" s="400"/>
      <c r="BE230" s="400">
        <v>0</v>
      </c>
      <c r="BF230" s="400">
        <v>0</v>
      </c>
      <c r="BG230" s="400">
        <f t="shared" si="2249"/>
        <v>0</v>
      </c>
      <c r="BH230" s="400"/>
      <c r="BI230" s="400"/>
      <c r="BJ230" s="400"/>
      <c r="BK230" s="400">
        <v>0</v>
      </c>
      <c r="BL230" s="400">
        <v>0</v>
      </c>
      <c r="BM230" s="400">
        <f t="shared" si="2221"/>
        <v>0</v>
      </c>
      <c r="BN230" s="400"/>
      <c r="BO230" s="400"/>
      <c r="BP230" s="400"/>
      <c r="BQ230" s="400">
        <v>0</v>
      </c>
      <c r="BR230" s="400">
        <v>0</v>
      </c>
      <c r="BS230" s="400">
        <f t="shared" si="2222"/>
        <v>0</v>
      </c>
      <c r="BT230" s="262">
        <v>16167.857142857141</v>
      </c>
      <c r="BU230" s="262">
        <v>18108</v>
      </c>
      <c r="BV230" s="262">
        <v>0</v>
      </c>
      <c r="BW230" s="1427">
        <v>0</v>
      </c>
      <c r="BX230" s="84" t="s">
        <v>48</v>
      </c>
      <c r="BY230" s="64">
        <v>2013</v>
      </c>
      <c r="BZ230" s="325" t="s">
        <v>1105</v>
      </c>
      <c r="CA230" s="529">
        <f t="shared" si="2223"/>
        <v>0</v>
      </c>
      <c r="CB230" s="85"/>
      <c r="CC230" s="83"/>
      <c r="CD230" s="88"/>
      <c r="CE230" s="26">
        <f t="shared" si="2224"/>
        <v>0</v>
      </c>
      <c r="CF230" s="27">
        <f t="shared" si="2225"/>
        <v>0</v>
      </c>
      <c r="CG230" s="738">
        <f t="shared" si="2226"/>
        <v>0</v>
      </c>
      <c r="CH230" s="164" t="s">
        <v>805</v>
      </c>
      <c r="CI230" s="165"/>
      <c r="CJ230" s="89"/>
      <c r="CK230" s="87"/>
      <c r="CL230" s="87"/>
      <c r="CM230" s="87"/>
      <c r="CN230" s="87"/>
      <c r="CO230" s="87"/>
      <c r="CP230" s="87"/>
      <c r="CQ230" s="87"/>
      <c r="CR230" s="455"/>
      <c r="CS230" s="455"/>
      <c r="CT230" s="455"/>
      <c r="CU230" s="455"/>
      <c r="CV230" s="455"/>
      <c r="CW230" s="455"/>
      <c r="CX230" s="455"/>
      <c r="CY230" s="455"/>
      <c r="CZ230" s="455"/>
      <c r="DA230" s="455"/>
      <c r="DB230" s="455"/>
      <c r="DC230" s="455"/>
      <c r="DD230" s="455"/>
      <c r="DE230" s="455"/>
      <c r="DF230" s="455"/>
      <c r="DG230" s="455"/>
      <c r="DH230" s="455"/>
      <c r="DI230" s="455"/>
      <c r="DJ230" s="455"/>
      <c r="DK230" s="455"/>
      <c r="DL230" s="501"/>
      <c r="DM230" s="508"/>
      <c r="DN230" s="501"/>
      <c r="DO230" s="820"/>
      <c r="DP230" s="501"/>
      <c r="DQ230" s="1049"/>
      <c r="DR230" s="501"/>
      <c r="DS230" s="508"/>
      <c r="DT230" s="501"/>
      <c r="DU230" s="508"/>
      <c r="DV230" s="457"/>
      <c r="DW230" s="503"/>
      <c r="DX230" s="501"/>
      <c r="DY230" s="672"/>
      <c r="DZ230" s="501"/>
      <c r="EA230" s="508">
        <f t="shared" si="2442"/>
        <v>0</v>
      </c>
      <c r="EB230" s="457">
        <f t="shared" si="2227"/>
        <v>0</v>
      </c>
      <c r="EC230" s="503"/>
      <c r="ED230" s="455"/>
      <c r="EE230" s="459"/>
      <c r="EF230" s="501"/>
      <c r="EG230" s="461">
        <f t="shared" si="2228"/>
        <v>0</v>
      </c>
      <c r="EH230" s="257">
        <f t="shared" si="2229"/>
        <v>0</v>
      </c>
      <c r="EI230" s="460">
        <f t="shared" si="2230"/>
        <v>0</v>
      </c>
      <c r="EJ230" s="538">
        <f t="shared" si="2231"/>
        <v>0</v>
      </c>
      <c r="EK230" s="677">
        <f t="shared" si="2232"/>
        <v>0</v>
      </c>
      <c r="EL230" s="257">
        <f t="shared" si="2233"/>
        <v>0</v>
      </c>
      <c r="EM230" s="649">
        <f t="shared" si="2234"/>
        <v>0</v>
      </c>
      <c r="EN230" s="538">
        <f t="shared" si="2235"/>
        <v>0</v>
      </c>
      <c r="EO230" s="677">
        <f t="shared" si="2236"/>
        <v>0</v>
      </c>
      <c r="EP230" s="257">
        <f t="shared" si="2237"/>
        <v>0</v>
      </c>
      <c r="EQ230" s="649">
        <f t="shared" si="2238"/>
        <v>0</v>
      </c>
      <c r="ER230" s="538">
        <f t="shared" si="2239"/>
        <v>0</v>
      </c>
      <c r="ES230" s="677">
        <f t="shared" si="2240"/>
        <v>0</v>
      </c>
      <c r="ET230" s="538">
        <f t="shared" si="2241"/>
        <v>0</v>
      </c>
      <c r="EU230" s="462">
        <f t="shared" si="2242"/>
        <v>0</v>
      </c>
      <c r="EV230" s="263">
        <f t="shared" si="2243"/>
        <v>0</v>
      </c>
      <c r="EW230" s="462">
        <f t="shared" si="2244"/>
        <v>0</v>
      </c>
      <c r="EX230" s="263">
        <f t="shared" si="2245"/>
        <v>0</v>
      </c>
      <c r="EY230" s="472">
        <f t="shared" si="2246"/>
        <v>0</v>
      </c>
      <c r="EZ230" s="263">
        <f t="shared" si="2247"/>
        <v>0</v>
      </c>
    </row>
    <row r="231" spans="1:158" ht="18" hidden="1" customHeight="1" outlineLevel="1" x14ac:dyDescent="0.2">
      <c r="A231" s="5" t="s">
        <v>918</v>
      </c>
      <c r="B231" s="76" t="s">
        <v>21</v>
      </c>
      <c r="C231" s="77" t="s">
        <v>82</v>
      </c>
      <c r="D231" s="77" t="s">
        <v>724</v>
      </c>
      <c r="E231" s="76" t="s">
        <v>735</v>
      </c>
      <c r="F231" s="76" t="s">
        <v>736</v>
      </c>
      <c r="G231" s="78" t="s">
        <v>41</v>
      </c>
      <c r="H231" s="79">
        <v>0.3</v>
      </c>
      <c r="I231" s="76" t="s">
        <v>823</v>
      </c>
      <c r="J231" s="80" t="s">
        <v>496</v>
      </c>
      <c r="K231" s="81" t="s">
        <v>152</v>
      </c>
      <c r="L231" s="76" t="s">
        <v>46</v>
      </c>
      <c r="M231" s="10" t="s">
        <v>79</v>
      </c>
      <c r="N231" s="82"/>
      <c r="O231" s="82"/>
      <c r="P231" s="82"/>
      <c r="Q231" s="245"/>
      <c r="R231" s="260">
        <v>0</v>
      </c>
      <c r="S231" s="262">
        <v>16167.857142857141</v>
      </c>
      <c r="T231" s="262">
        <v>18108</v>
      </c>
      <c r="U231" s="262">
        <f>R231*S231</f>
        <v>0</v>
      </c>
      <c r="V231" s="263">
        <f>R231*T231</f>
        <v>0</v>
      </c>
      <c r="W231" s="263">
        <f t="shared" si="2213"/>
        <v>0</v>
      </c>
      <c r="X231" s="399">
        <v>15</v>
      </c>
      <c r="Y231" s="399">
        <v>16167.857142857141</v>
      </c>
      <c r="Z231" s="399">
        <v>18108</v>
      </c>
      <c r="AA231" s="399">
        <v>0</v>
      </c>
      <c r="AB231" s="399">
        <v>0</v>
      </c>
      <c r="AC231" s="399">
        <f t="shared" si="2214"/>
        <v>0</v>
      </c>
      <c r="AD231" s="260">
        <v>20</v>
      </c>
      <c r="AE231" s="260">
        <v>16167.857142857141</v>
      </c>
      <c r="AF231" s="260">
        <v>18108</v>
      </c>
      <c r="AG231" s="260">
        <v>0</v>
      </c>
      <c r="AH231" s="260">
        <v>0</v>
      </c>
      <c r="AI231" s="260">
        <f t="shared" si="2215"/>
        <v>0</v>
      </c>
      <c r="AJ231" s="260">
        <v>17.412246311022791</v>
      </c>
      <c r="AK231" s="260">
        <v>16167.857142857141</v>
      </c>
      <c r="AL231" s="260">
        <v>18108</v>
      </c>
      <c r="AM231" s="260">
        <v>0</v>
      </c>
      <c r="AN231" s="260">
        <v>0</v>
      </c>
      <c r="AO231" s="396">
        <f t="shared" si="2216"/>
        <v>0</v>
      </c>
      <c r="AP231" s="260">
        <v>25.504749282085267</v>
      </c>
      <c r="AQ231" s="260">
        <v>16167.857142857141</v>
      </c>
      <c r="AR231" s="260">
        <v>18108</v>
      </c>
      <c r="AS231" s="260">
        <v>0</v>
      </c>
      <c r="AT231" s="260">
        <f t="shared" si="2217"/>
        <v>0</v>
      </c>
      <c r="AU231" s="260">
        <f t="shared" si="2218"/>
        <v>0</v>
      </c>
      <c r="AV231" s="400"/>
      <c r="AW231" s="400"/>
      <c r="AX231" s="400"/>
      <c r="AY231" s="400">
        <v>0</v>
      </c>
      <c r="AZ231" s="400">
        <v>0</v>
      </c>
      <c r="BA231" s="400">
        <f t="shared" si="2248"/>
        <v>0</v>
      </c>
      <c r="BB231" s="400"/>
      <c r="BC231" s="400"/>
      <c r="BD231" s="400"/>
      <c r="BE231" s="400">
        <v>0</v>
      </c>
      <c r="BF231" s="400">
        <v>0</v>
      </c>
      <c r="BG231" s="400">
        <f t="shared" si="2249"/>
        <v>0</v>
      </c>
      <c r="BH231" s="400"/>
      <c r="BI231" s="400"/>
      <c r="BJ231" s="400"/>
      <c r="BK231" s="400">
        <v>0</v>
      </c>
      <c r="BL231" s="400">
        <v>0</v>
      </c>
      <c r="BM231" s="400">
        <f t="shared" si="2221"/>
        <v>0</v>
      </c>
      <c r="BN231" s="400"/>
      <c r="BO231" s="400"/>
      <c r="BP231" s="400"/>
      <c r="BQ231" s="400">
        <v>0</v>
      </c>
      <c r="BR231" s="400">
        <v>0</v>
      </c>
      <c r="BS231" s="400">
        <f t="shared" si="2222"/>
        <v>0</v>
      </c>
      <c r="BT231" s="262">
        <v>16167.857142857141</v>
      </c>
      <c r="BU231" s="262">
        <v>18108</v>
      </c>
      <c r="BV231" s="262">
        <v>0</v>
      </c>
      <c r="BW231" s="1427">
        <v>0</v>
      </c>
      <c r="BX231" s="84" t="s">
        <v>48</v>
      </c>
      <c r="BY231" s="64">
        <v>2013</v>
      </c>
      <c r="BZ231" s="325" t="s">
        <v>1100</v>
      </c>
      <c r="CA231" s="529">
        <f t="shared" si="2223"/>
        <v>0</v>
      </c>
      <c r="CB231" s="85"/>
      <c r="CC231" s="83"/>
      <c r="CD231" s="88"/>
      <c r="CE231" s="26">
        <f t="shared" si="2224"/>
        <v>0</v>
      </c>
      <c r="CF231" s="27">
        <f t="shared" si="2225"/>
        <v>0</v>
      </c>
      <c r="CG231" s="738">
        <f t="shared" si="2226"/>
        <v>0</v>
      </c>
      <c r="CH231" s="164" t="s">
        <v>955</v>
      </c>
      <c r="CI231" s="165"/>
      <c r="CJ231" s="89"/>
      <c r="CK231" s="87"/>
      <c r="CL231" s="87"/>
      <c r="CM231" s="87"/>
      <c r="CN231" s="87"/>
      <c r="CO231" s="87"/>
      <c r="CP231" s="87"/>
      <c r="CQ231" s="87"/>
      <c r="CR231" s="455"/>
      <c r="CS231" s="455"/>
      <c r="CT231" s="455"/>
      <c r="CU231" s="455"/>
      <c r="CV231" s="455"/>
      <c r="CW231" s="455"/>
      <c r="CX231" s="455"/>
      <c r="CY231" s="455"/>
      <c r="CZ231" s="455"/>
      <c r="DA231" s="455"/>
      <c r="DB231" s="455"/>
      <c r="DC231" s="455"/>
      <c r="DD231" s="455"/>
      <c r="DE231" s="455"/>
      <c r="DF231" s="455"/>
      <c r="DG231" s="455"/>
      <c r="DH231" s="455"/>
      <c r="DI231" s="455"/>
      <c r="DJ231" s="455"/>
      <c r="DK231" s="455"/>
      <c r="DL231" s="501"/>
      <c r="DM231" s="508"/>
      <c r="DN231" s="501"/>
      <c r="DO231" s="820"/>
      <c r="DP231" s="501"/>
      <c r="DQ231" s="1049"/>
      <c r="DR231" s="501"/>
      <c r="DS231" s="508"/>
      <c r="DT231" s="501"/>
      <c r="DU231" s="508"/>
      <c r="DV231" s="457"/>
      <c r="DW231" s="503"/>
      <c r="DX231" s="501"/>
      <c r="DY231" s="672"/>
      <c r="DZ231" s="501"/>
      <c r="EA231" s="508">
        <f t="shared" si="2442"/>
        <v>0</v>
      </c>
      <c r="EB231" s="457">
        <f t="shared" si="2227"/>
        <v>0</v>
      </c>
      <c r="EC231" s="503"/>
      <c r="ED231" s="455"/>
      <c r="EE231" s="459"/>
      <c r="EF231" s="501"/>
      <c r="EG231" s="461">
        <f t="shared" si="2228"/>
        <v>0</v>
      </c>
      <c r="EH231" s="257">
        <f t="shared" si="2229"/>
        <v>0</v>
      </c>
      <c r="EI231" s="460">
        <f t="shared" si="2230"/>
        <v>0</v>
      </c>
      <c r="EJ231" s="538">
        <f t="shared" si="2231"/>
        <v>0</v>
      </c>
      <c r="EK231" s="677">
        <f t="shared" si="2232"/>
        <v>0</v>
      </c>
      <c r="EL231" s="257">
        <f t="shared" si="2233"/>
        <v>0</v>
      </c>
      <c r="EM231" s="649">
        <f t="shared" si="2234"/>
        <v>0</v>
      </c>
      <c r="EN231" s="538">
        <f t="shared" si="2235"/>
        <v>0</v>
      </c>
      <c r="EO231" s="677">
        <f t="shared" si="2236"/>
        <v>0</v>
      </c>
      <c r="EP231" s="257">
        <f t="shared" si="2237"/>
        <v>0</v>
      </c>
      <c r="EQ231" s="649">
        <f t="shared" si="2238"/>
        <v>0</v>
      </c>
      <c r="ER231" s="538">
        <f t="shared" si="2239"/>
        <v>0</v>
      </c>
      <c r="ES231" s="677">
        <f t="shared" si="2240"/>
        <v>0</v>
      </c>
      <c r="ET231" s="538">
        <f t="shared" si="2241"/>
        <v>0</v>
      </c>
      <c r="EU231" s="462">
        <f t="shared" si="2242"/>
        <v>0</v>
      </c>
      <c r="EV231" s="263">
        <f t="shared" si="2243"/>
        <v>0</v>
      </c>
      <c r="EW231" s="462">
        <f t="shared" si="2244"/>
        <v>0</v>
      </c>
      <c r="EX231" s="263">
        <f t="shared" si="2245"/>
        <v>0</v>
      </c>
      <c r="EY231" s="472">
        <f t="shared" si="2246"/>
        <v>0</v>
      </c>
      <c r="EZ231" s="263">
        <f t="shared" si="2247"/>
        <v>0</v>
      </c>
      <c r="FA231" s="312">
        <v>41603</v>
      </c>
      <c r="FB231" s="33" t="s">
        <v>421</v>
      </c>
    </row>
    <row r="232" spans="1:158" ht="18" hidden="1" customHeight="1" outlineLevel="1" x14ac:dyDescent="0.2">
      <c r="A232" s="5" t="s">
        <v>1006</v>
      </c>
      <c r="B232" s="76" t="s">
        <v>21</v>
      </c>
      <c r="C232" s="77" t="s">
        <v>82</v>
      </c>
      <c r="D232" s="77" t="s">
        <v>724</v>
      </c>
      <c r="E232" s="76" t="s">
        <v>735</v>
      </c>
      <c r="F232" s="76" t="s">
        <v>736</v>
      </c>
      <c r="G232" s="78" t="s">
        <v>41</v>
      </c>
      <c r="H232" s="79">
        <v>0.3</v>
      </c>
      <c r="I232" s="76" t="s">
        <v>823</v>
      </c>
      <c r="J232" s="80" t="s">
        <v>496</v>
      </c>
      <c r="K232" s="81" t="s">
        <v>152</v>
      </c>
      <c r="L232" s="76" t="s">
        <v>46</v>
      </c>
      <c r="M232" s="10" t="s">
        <v>79</v>
      </c>
      <c r="N232" s="82"/>
      <c r="O232" s="82"/>
      <c r="P232" s="82"/>
      <c r="Q232" s="245"/>
      <c r="R232" s="260">
        <v>0</v>
      </c>
      <c r="S232" s="262">
        <v>16167.857142857141</v>
      </c>
      <c r="T232" s="262">
        <v>18108</v>
      </c>
      <c r="U232" s="262">
        <f>R232*S232</f>
        <v>0</v>
      </c>
      <c r="V232" s="263">
        <f>R232*T232</f>
        <v>0</v>
      </c>
      <c r="W232" s="263">
        <f t="shared" si="2213"/>
        <v>0</v>
      </c>
      <c r="X232" s="399">
        <v>0</v>
      </c>
      <c r="Y232" s="399">
        <v>16167.857142857141</v>
      </c>
      <c r="Z232" s="399">
        <v>18108</v>
      </c>
      <c r="AA232" s="399">
        <f>X232*Y232</f>
        <v>0</v>
      </c>
      <c r="AB232" s="399">
        <f>X232*Z232</f>
        <v>0</v>
      </c>
      <c r="AC232" s="399">
        <f t="shared" si="2214"/>
        <v>0</v>
      </c>
      <c r="AD232" s="260">
        <v>20</v>
      </c>
      <c r="AE232" s="260">
        <v>16167.857142857141</v>
      </c>
      <c r="AF232" s="260">
        <v>18108</v>
      </c>
      <c r="AG232" s="260">
        <v>0</v>
      </c>
      <c r="AH232" s="260">
        <v>0</v>
      </c>
      <c r="AI232" s="260">
        <f t="shared" si="2215"/>
        <v>0</v>
      </c>
      <c r="AJ232" s="260">
        <v>17.412246311022791</v>
      </c>
      <c r="AK232" s="260">
        <v>16167.857142857141</v>
      </c>
      <c r="AL232" s="260">
        <v>18108</v>
      </c>
      <c r="AM232" s="260">
        <v>0</v>
      </c>
      <c r="AN232" s="260">
        <v>0</v>
      </c>
      <c r="AO232" s="396">
        <f t="shared" si="2216"/>
        <v>0</v>
      </c>
      <c r="AP232" s="260">
        <v>25.504749282085267</v>
      </c>
      <c r="AQ232" s="260">
        <v>16167.857142857141</v>
      </c>
      <c r="AR232" s="260">
        <v>18108</v>
      </c>
      <c r="AS232" s="260">
        <v>0</v>
      </c>
      <c r="AT232" s="260">
        <f t="shared" si="2217"/>
        <v>0</v>
      </c>
      <c r="AU232" s="260">
        <f t="shared" si="2218"/>
        <v>0</v>
      </c>
      <c r="AV232" s="400"/>
      <c r="AW232" s="400"/>
      <c r="AX232" s="400"/>
      <c r="AY232" s="400">
        <v>0</v>
      </c>
      <c r="AZ232" s="400">
        <v>0</v>
      </c>
      <c r="BA232" s="400">
        <f t="shared" si="2248"/>
        <v>0</v>
      </c>
      <c r="BB232" s="400"/>
      <c r="BC232" s="400"/>
      <c r="BD232" s="400"/>
      <c r="BE232" s="400">
        <v>0</v>
      </c>
      <c r="BF232" s="400">
        <v>0</v>
      </c>
      <c r="BG232" s="400">
        <f t="shared" si="2249"/>
        <v>0</v>
      </c>
      <c r="BH232" s="400"/>
      <c r="BI232" s="400"/>
      <c r="BJ232" s="400"/>
      <c r="BK232" s="400">
        <v>0</v>
      </c>
      <c r="BL232" s="400">
        <v>0</v>
      </c>
      <c r="BM232" s="400">
        <f t="shared" si="2221"/>
        <v>0</v>
      </c>
      <c r="BN232" s="400"/>
      <c r="BO232" s="400"/>
      <c r="BP232" s="400"/>
      <c r="BQ232" s="400">
        <v>0</v>
      </c>
      <c r="BR232" s="400">
        <v>0</v>
      </c>
      <c r="BS232" s="400">
        <f t="shared" si="2222"/>
        <v>0</v>
      </c>
      <c r="BT232" s="262">
        <v>16167.857142857141</v>
      </c>
      <c r="BU232" s="262">
        <v>18108</v>
      </c>
      <c r="BV232" s="256">
        <v>0</v>
      </c>
      <c r="BW232" s="1427">
        <f>BV232*1.12</f>
        <v>0</v>
      </c>
      <c r="BX232" s="84" t="s">
        <v>48</v>
      </c>
      <c r="BY232" s="64">
        <v>2013</v>
      </c>
      <c r="BZ232" s="325" t="s">
        <v>1100</v>
      </c>
      <c r="CA232" s="529">
        <f t="shared" si="2223"/>
        <v>0</v>
      </c>
      <c r="CB232" s="85"/>
      <c r="CC232" s="83"/>
      <c r="CD232" s="88"/>
      <c r="CE232" s="26">
        <f t="shared" si="2224"/>
        <v>0</v>
      </c>
      <c r="CF232" s="27">
        <f t="shared" si="2225"/>
        <v>0</v>
      </c>
      <c r="CG232" s="738">
        <f t="shared" si="2226"/>
        <v>0</v>
      </c>
      <c r="CH232" s="164" t="s">
        <v>1030</v>
      </c>
      <c r="CI232" s="165"/>
      <c r="CJ232" s="89"/>
      <c r="CK232" s="87"/>
      <c r="CL232" s="87"/>
      <c r="CM232" s="87"/>
      <c r="CN232" s="87"/>
      <c r="CO232" s="87"/>
      <c r="CP232" s="87"/>
      <c r="CQ232" s="87"/>
      <c r="CR232" s="455"/>
      <c r="CS232" s="455"/>
      <c r="CT232" s="455"/>
      <c r="CU232" s="455"/>
      <c r="CV232" s="455"/>
      <c r="CW232" s="455"/>
      <c r="CX232" s="455"/>
      <c r="CY232" s="455"/>
      <c r="CZ232" s="455"/>
      <c r="DA232" s="455"/>
      <c r="DB232" s="455"/>
      <c r="DC232" s="455"/>
      <c r="DD232" s="455"/>
      <c r="DE232" s="455"/>
      <c r="DF232" s="455"/>
      <c r="DG232" s="455"/>
      <c r="DH232" s="455"/>
      <c r="DI232" s="455"/>
      <c r="DJ232" s="455"/>
      <c r="DK232" s="455"/>
      <c r="DL232" s="501"/>
      <c r="DM232" s="508"/>
      <c r="DN232" s="501"/>
      <c r="DO232" s="508"/>
      <c r="DP232" s="501"/>
      <c r="DQ232" s="1049"/>
      <c r="DR232" s="501"/>
      <c r="DS232" s="508"/>
      <c r="DT232" s="501"/>
      <c r="DU232" s="508"/>
      <c r="DV232" s="457"/>
      <c r="DW232" s="503"/>
      <c r="DX232" s="501"/>
      <c r="DY232" s="672"/>
      <c r="DZ232" s="501"/>
      <c r="EA232" s="508">
        <f t="shared" si="2442"/>
        <v>0</v>
      </c>
      <c r="EB232" s="457">
        <f t="shared" si="2227"/>
        <v>0</v>
      </c>
      <c r="EC232" s="503"/>
      <c r="ED232" s="455"/>
      <c r="EE232" s="459"/>
      <c r="EF232" s="501"/>
      <c r="EG232" s="461">
        <f t="shared" si="2228"/>
        <v>0</v>
      </c>
      <c r="EH232" s="257">
        <f t="shared" si="2229"/>
        <v>0</v>
      </c>
      <c r="EI232" s="460">
        <f t="shared" si="2230"/>
        <v>0</v>
      </c>
      <c r="EJ232" s="538">
        <f t="shared" si="2231"/>
        <v>0</v>
      </c>
      <c r="EK232" s="677">
        <f t="shared" si="2232"/>
        <v>0</v>
      </c>
      <c r="EL232" s="257">
        <f t="shared" si="2233"/>
        <v>0</v>
      </c>
      <c r="EM232" s="649">
        <f t="shared" si="2234"/>
        <v>0</v>
      </c>
      <c r="EN232" s="538">
        <f t="shared" si="2235"/>
        <v>0</v>
      </c>
      <c r="EO232" s="677">
        <f t="shared" si="2236"/>
        <v>0</v>
      </c>
      <c r="EP232" s="257">
        <f t="shared" si="2237"/>
        <v>0</v>
      </c>
      <c r="EQ232" s="649">
        <f t="shared" si="2238"/>
        <v>0</v>
      </c>
      <c r="ER232" s="538">
        <f t="shared" si="2239"/>
        <v>0</v>
      </c>
      <c r="ES232" s="677">
        <f t="shared" si="2240"/>
        <v>0</v>
      </c>
      <c r="ET232" s="538">
        <f t="shared" si="2241"/>
        <v>0</v>
      </c>
      <c r="EU232" s="462">
        <f t="shared" si="2242"/>
        <v>0</v>
      </c>
      <c r="EV232" s="263">
        <f t="shared" si="2243"/>
        <v>0</v>
      </c>
      <c r="EW232" s="462">
        <f t="shared" si="2244"/>
        <v>0</v>
      </c>
      <c r="EX232" s="263">
        <f t="shared" si="2245"/>
        <v>0</v>
      </c>
      <c r="EY232" s="472">
        <f t="shared" si="2246"/>
        <v>0</v>
      </c>
      <c r="EZ232" s="263">
        <f t="shared" si="2247"/>
        <v>0</v>
      </c>
      <c r="FA232" s="312">
        <v>41656</v>
      </c>
      <c r="FB232" s="33" t="s">
        <v>421</v>
      </c>
    </row>
    <row r="233" spans="1:158" ht="18" hidden="1" customHeight="1" outlineLevel="1" x14ac:dyDescent="0.2">
      <c r="A233" s="5" t="s">
        <v>2319</v>
      </c>
      <c r="B233" s="76" t="s">
        <v>21</v>
      </c>
      <c r="C233" s="77" t="s">
        <v>82</v>
      </c>
      <c r="D233" s="77" t="s">
        <v>724</v>
      </c>
      <c r="E233" s="76" t="s">
        <v>735</v>
      </c>
      <c r="F233" s="76" t="s">
        <v>736</v>
      </c>
      <c r="G233" s="78" t="s">
        <v>41</v>
      </c>
      <c r="H233" s="79">
        <v>0.3</v>
      </c>
      <c r="I233" s="76" t="s">
        <v>823</v>
      </c>
      <c r="J233" s="80" t="s">
        <v>496</v>
      </c>
      <c r="K233" s="81" t="s">
        <v>152</v>
      </c>
      <c r="L233" s="76" t="s">
        <v>46</v>
      </c>
      <c r="M233" s="10" t="s">
        <v>79</v>
      </c>
      <c r="N233" s="82"/>
      <c r="O233" s="82"/>
      <c r="P233" s="82"/>
      <c r="Q233" s="245"/>
      <c r="R233" s="260">
        <v>0</v>
      </c>
      <c r="S233" s="262">
        <v>16167.857142857141</v>
      </c>
      <c r="T233" s="262">
        <v>18108</v>
      </c>
      <c r="U233" s="262">
        <f>R233*S233</f>
        <v>0</v>
      </c>
      <c r="V233" s="263">
        <f>R233*T233</f>
        <v>0</v>
      </c>
      <c r="W233" s="263">
        <f t="shared" ref="W233" si="2443">V233*H233</f>
        <v>0</v>
      </c>
      <c r="X233" s="399">
        <v>0</v>
      </c>
      <c r="Y233" s="399">
        <v>16167.857142857141</v>
      </c>
      <c r="Z233" s="399">
        <v>18108</v>
      </c>
      <c r="AA233" s="399">
        <f>X233*Y233</f>
        <v>0</v>
      </c>
      <c r="AB233" s="399">
        <f>X233*Z233</f>
        <v>0</v>
      </c>
      <c r="AC233" s="399">
        <f t="shared" ref="AC233" si="2444">AB233*H233</f>
        <v>0</v>
      </c>
      <c r="AD233" s="260">
        <v>20</v>
      </c>
      <c r="AE233" s="260">
        <v>16167.857142857141</v>
      </c>
      <c r="AF233" s="260">
        <v>18108</v>
      </c>
      <c r="AG233" s="260">
        <v>0</v>
      </c>
      <c r="AH233" s="260">
        <v>0</v>
      </c>
      <c r="AI233" s="260">
        <f t="shared" ref="AI233" si="2445">AH233*H233</f>
        <v>0</v>
      </c>
      <c r="AJ233" s="260">
        <v>0</v>
      </c>
      <c r="AK233" s="260">
        <v>16167.857142857141</v>
      </c>
      <c r="AL233" s="260">
        <v>18108</v>
      </c>
      <c r="AM233" s="260">
        <f t="shared" ref="AM233" si="2446">AJ233*AK233</f>
        <v>0</v>
      </c>
      <c r="AN233" s="260">
        <f t="shared" ref="AN233" si="2447">AJ233*AL233</f>
        <v>0</v>
      </c>
      <c r="AO233" s="396">
        <f t="shared" ref="AO233" si="2448">AN233*H233</f>
        <v>0</v>
      </c>
      <c r="AP233" s="260">
        <v>25.504749282085267</v>
      </c>
      <c r="AQ233" s="260">
        <v>16167.857142857141</v>
      </c>
      <c r="AR233" s="260">
        <v>18108</v>
      </c>
      <c r="AS233" s="260">
        <v>0</v>
      </c>
      <c r="AT233" s="260">
        <v>0</v>
      </c>
      <c r="AU233" s="260">
        <f t="shared" ref="AU233" si="2449">AT233*H233</f>
        <v>0</v>
      </c>
      <c r="AV233" s="400"/>
      <c r="AW233" s="400"/>
      <c r="AX233" s="400"/>
      <c r="AY233" s="400">
        <v>0</v>
      </c>
      <c r="AZ233" s="400">
        <v>0</v>
      </c>
      <c r="BA233" s="400">
        <f t="shared" ref="BA233" si="2450">AZ233*H233</f>
        <v>0</v>
      </c>
      <c r="BB233" s="400"/>
      <c r="BC233" s="400"/>
      <c r="BD233" s="400"/>
      <c r="BE233" s="400">
        <v>0</v>
      </c>
      <c r="BF233" s="400">
        <v>0</v>
      </c>
      <c r="BG233" s="400">
        <f t="shared" ref="BG233" si="2451">BF233*H233</f>
        <v>0</v>
      </c>
      <c r="BH233" s="400"/>
      <c r="BI233" s="400"/>
      <c r="BJ233" s="400"/>
      <c r="BK233" s="400">
        <v>0</v>
      </c>
      <c r="BL233" s="400">
        <v>0</v>
      </c>
      <c r="BM233" s="400">
        <f t="shared" ref="BM233" si="2452">BL233*N233</f>
        <v>0</v>
      </c>
      <c r="BN233" s="400"/>
      <c r="BO233" s="400"/>
      <c r="BP233" s="400"/>
      <c r="BQ233" s="400">
        <v>0</v>
      </c>
      <c r="BR233" s="400">
        <v>0</v>
      </c>
      <c r="BS233" s="400">
        <f t="shared" si="2222"/>
        <v>0</v>
      </c>
      <c r="BT233" s="262">
        <v>16167.857142857141</v>
      </c>
      <c r="BU233" s="262">
        <v>18108</v>
      </c>
      <c r="BV233" s="256">
        <v>0</v>
      </c>
      <c r="BW233" s="1427">
        <v>0</v>
      </c>
      <c r="BX233" s="84" t="s">
        <v>48</v>
      </c>
      <c r="BY233" s="64">
        <v>2013</v>
      </c>
      <c r="BZ233" s="325" t="s">
        <v>2647</v>
      </c>
      <c r="CA233" s="529">
        <f t="shared" ref="CA233" si="2453">BW233*H233</f>
        <v>0</v>
      </c>
      <c r="CB233" s="85"/>
      <c r="CC233" s="83"/>
      <c r="CD233" s="88"/>
      <c r="CE233" s="26">
        <f t="shared" ref="CE233" si="2454">BV233-CB233</f>
        <v>0</v>
      </c>
      <c r="CF233" s="27">
        <f t="shared" ref="CF233" si="2455">BW233-CC233</f>
        <v>0</v>
      </c>
      <c r="CG233" s="738">
        <f t="shared" ref="CG233" si="2456">CA233-CC233</f>
        <v>0</v>
      </c>
      <c r="CH233" s="164" t="s">
        <v>2649</v>
      </c>
      <c r="CI233" s="165" t="s">
        <v>2321</v>
      </c>
      <c r="CJ233" s="89"/>
      <c r="CK233" s="87"/>
      <c r="CL233" s="87"/>
      <c r="CM233" s="87"/>
      <c r="CN233" s="87"/>
      <c r="CO233" s="87"/>
      <c r="CP233" s="87"/>
      <c r="CQ233" s="87"/>
      <c r="CR233" s="455"/>
      <c r="CS233" s="455"/>
      <c r="CT233" s="455"/>
      <c r="CU233" s="455"/>
      <c r="CV233" s="455"/>
      <c r="CW233" s="455"/>
      <c r="CX233" s="455"/>
      <c r="CY233" s="455"/>
      <c r="CZ233" s="455"/>
      <c r="DA233" s="455"/>
      <c r="DB233" s="455"/>
      <c r="DC233" s="455"/>
      <c r="DD233" s="455"/>
      <c r="DE233" s="455"/>
      <c r="DF233" s="455"/>
      <c r="DG233" s="455"/>
      <c r="DH233" s="455"/>
      <c r="DI233" s="455"/>
      <c r="DJ233" s="455"/>
      <c r="DK233" s="455"/>
      <c r="DL233" s="501"/>
      <c r="DM233" s="508"/>
      <c r="DN233" s="501"/>
      <c r="DO233" s="508"/>
      <c r="DP233" s="501"/>
      <c r="DQ233" s="1049"/>
      <c r="DR233" s="501"/>
      <c r="DS233" s="508"/>
      <c r="DT233" s="501"/>
      <c r="DU233" s="508"/>
      <c r="DV233" s="457"/>
      <c r="DW233" s="503"/>
      <c r="DX233" s="501"/>
      <c r="DY233" s="672"/>
      <c r="DZ233" s="501"/>
      <c r="EA233" s="508">
        <f t="shared" si="2442"/>
        <v>0</v>
      </c>
      <c r="EB233" s="457">
        <f t="shared" ref="EB233" si="2457">EA233/1.12</f>
        <v>0</v>
      </c>
      <c r="EC233" s="503"/>
      <c r="ED233" s="455"/>
      <c r="EE233" s="459"/>
      <c r="EF233" s="501"/>
      <c r="EG233" s="461">
        <f t="shared" si="2228"/>
        <v>0</v>
      </c>
      <c r="EH233" s="257">
        <f t="shared" si="2229"/>
        <v>0</v>
      </c>
      <c r="EI233" s="460">
        <f t="shared" si="2230"/>
        <v>0</v>
      </c>
      <c r="EJ233" s="538">
        <f t="shared" si="2231"/>
        <v>0</v>
      </c>
      <c r="EK233" s="677">
        <f t="shared" si="2232"/>
        <v>0</v>
      </c>
      <c r="EL233" s="257">
        <f t="shared" si="2233"/>
        <v>0</v>
      </c>
      <c r="EM233" s="649">
        <f t="shared" si="2234"/>
        <v>0</v>
      </c>
      <c r="EN233" s="538">
        <f t="shared" si="2235"/>
        <v>0</v>
      </c>
      <c r="EO233" s="677">
        <f t="shared" si="2236"/>
        <v>0</v>
      </c>
      <c r="EP233" s="257">
        <f t="shared" si="2237"/>
        <v>0</v>
      </c>
      <c r="EQ233" s="649">
        <f t="shared" si="2238"/>
        <v>0</v>
      </c>
      <c r="ER233" s="538">
        <f t="shared" si="2239"/>
        <v>0</v>
      </c>
      <c r="ES233" s="677">
        <f t="shared" si="2240"/>
        <v>0</v>
      </c>
      <c r="ET233" s="538">
        <f t="shared" si="2241"/>
        <v>0</v>
      </c>
      <c r="EU233" s="462">
        <f t="shared" si="2242"/>
        <v>0</v>
      </c>
      <c r="EV233" s="263">
        <f t="shared" si="2243"/>
        <v>0</v>
      </c>
      <c r="EW233" s="462">
        <f t="shared" si="2244"/>
        <v>0</v>
      </c>
      <c r="EX233" s="263">
        <f t="shared" si="2245"/>
        <v>0</v>
      </c>
      <c r="EY233" s="472">
        <f t="shared" si="2246"/>
        <v>0</v>
      </c>
      <c r="EZ233" s="263">
        <f t="shared" si="2247"/>
        <v>0</v>
      </c>
      <c r="FA233" s="312" t="s">
        <v>2652</v>
      </c>
      <c r="FB233" s="33" t="s">
        <v>421</v>
      </c>
    </row>
    <row r="234" spans="1:158" s="30" customFormat="1" ht="18" customHeight="1" collapsed="1" x14ac:dyDescent="0.2">
      <c r="A234" s="6" t="s">
        <v>553</v>
      </c>
      <c r="B234" s="19" t="s">
        <v>21</v>
      </c>
      <c r="C234" s="90" t="s">
        <v>49</v>
      </c>
      <c r="D234" s="90" t="s">
        <v>43</v>
      </c>
      <c r="E234" s="19" t="s">
        <v>801</v>
      </c>
      <c r="F234" s="19" t="s">
        <v>802</v>
      </c>
      <c r="G234" s="18" t="s">
        <v>41</v>
      </c>
      <c r="H234" s="91">
        <v>0.58599999999999997</v>
      </c>
      <c r="I234" s="19" t="s">
        <v>44</v>
      </c>
      <c r="J234" s="92" t="s">
        <v>45</v>
      </c>
      <c r="K234" s="93" t="s">
        <v>37</v>
      </c>
      <c r="L234" s="19" t="s">
        <v>46</v>
      </c>
      <c r="M234" s="11" t="s">
        <v>47</v>
      </c>
      <c r="N234" s="94"/>
      <c r="O234" s="94"/>
      <c r="P234" s="94"/>
      <c r="Q234" s="244">
        <v>140</v>
      </c>
      <c r="R234" s="264">
        <v>0</v>
      </c>
      <c r="S234" s="258">
        <v>163499.99999999997</v>
      </c>
      <c r="T234" s="405">
        <v>183119.99999999997</v>
      </c>
      <c r="U234" s="258">
        <f>R234*S234</f>
        <v>0</v>
      </c>
      <c r="V234" s="259">
        <f>R234*T234</f>
        <v>0</v>
      </c>
      <c r="W234" s="259"/>
      <c r="X234" s="402">
        <v>0</v>
      </c>
      <c r="Y234" s="402">
        <v>163499.99999999997</v>
      </c>
      <c r="Z234" s="402">
        <v>183119.99999999997</v>
      </c>
      <c r="AA234" s="402">
        <f>X234*Y234</f>
        <v>0</v>
      </c>
      <c r="AB234" s="402">
        <f>X234*Z234</f>
        <v>0</v>
      </c>
      <c r="AC234" s="399">
        <f t="shared" si="2214"/>
        <v>0</v>
      </c>
      <c r="AD234" s="264">
        <v>0</v>
      </c>
      <c r="AE234" s="264">
        <v>163499.99999999997</v>
      </c>
      <c r="AF234" s="264">
        <v>183119.99999999997</v>
      </c>
      <c r="AG234" s="264">
        <v>0</v>
      </c>
      <c r="AH234" s="264">
        <v>0</v>
      </c>
      <c r="AI234" s="264">
        <v>0</v>
      </c>
      <c r="AJ234" s="264">
        <v>0</v>
      </c>
      <c r="AK234" s="264">
        <v>163499.99999999997</v>
      </c>
      <c r="AL234" s="264">
        <v>183119.99999999997</v>
      </c>
      <c r="AM234" s="264">
        <f>AJ234*AK234</f>
        <v>0</v>
      </c>
      <c r="AN234" s="264">
        <f t="shared" ref="AN234:AN307" si="2458">AJ234*AL234</f>
        <v>0</v>
      </c>
      <c r="AO234" s="396">
        <f t="shared" si="2216"/>
        <v>0</v>
      </c>
      <c r="AP234" s="264"/>
      <c r="AQ234" s="264">
        <v>163499.99999999997</v>
      </c>
      <c r="AR234" s="264">
        <v>183119.99999999997</v>
      </c>
      <c r="AS234" s="264">
        <f t="shared" ref="AS234:AS311" si="2459">AP234*AQ234</f>
        <v>0</v>
      </c>
      <c r="AT234" s="264">
        <f t="shared" ref="AT234:AT311" si="2460">AP234*AR234</f>
        <v>0</v>
      </c>
      <c r="AU234" s="264">
        <f t="shared" ref="AU234:AU246" si="2461">AT234*N234</f>
        <v>0</v>
      </c>
      <c r="AV234" s="403"/>
      <c r="AW234" s="403"/>
      <c r="AX234" s="403"/>
      <c r="AY234" s="403">
        <v>0</v>
      </c>
      <c r="AZ234" s="403">
        <v>0</v>
      </c>
      <c r="BA234" s="403">
        <f t="shared" ref="BA234" si="2462">AZ234*H234</f>
        <v>0</v>
      </c>
      <c r="BB234" s="403"/>
      <c r="BC234" s="403"/>
      <c r="BD234" s="403"/>
      <c r="BE234" s="403">
        <v>0</v>
      </c>
      <c r="BF234" s="403">
        <v>0</v>
      </c>
      <c r="BG234" s="403">
        <f t="shared" si="2249"/>
        <v>0</v>
      </c>
      <c r="BH234" s="403"/>
      <c r="BI234" s="403"/>
      <c r="BJ234" s="403"/>
      <c r="BK234" s="403">
        <v>0</v>
      </c>
      <c r="BL234" s="403">
        <v>0</v>
      </c>
      <c r="BM234" s="403">
        <f t="shared" si="2221"/>
        <v>0</v>
      </c>
      <c r="BN234" s="403"/>
      <c r="BO234" s="403"/>
      <c r="BP234" s="403"/>
      <c r="BQ234" s="403">
        <v>0</v>
      </c>
      <c r="BR234" s="403">
        <v>0</v>
      </c>
      <c r="BS234" s="403">
        <f t="shared" si="2222"/>
        <v>0</v>
      </c>
      <c r="BT234" s="258">
        <v>163499.99999999997</v>
      </c>
      <c r="BU234" s="406">
        <v>183120</v>
      </c>
      <c r="BV234" s="258">
        <f>SUM(N234+O234+P234+Q234+R234+X234+AD234+AJ234+AP234+AV234+BB234+BH234)*BT234</f>
        <v>22889999.999999996</v>
      </c>
      <c r="BW234" s="258">
        <f t="shared" ref="BW234:BW246" si="2463">BV234*1.12</f>
        <v>25636800</v>
      </c>
      <c r="BX234" s="96" t="s">
        <v>48</v>
      </c>
      <c r="BY234" s="19">
        <v>2012</v>
      </c>
      <c r="BZ234" s="571"/>
      <c r="CA234" s="531">
        <f t="shared" si="2223"/>
        <v>15023164.799999999</v>
      </c>
      <c r="CB234" s="97">
        <v>132935309.99999997</v>
      </c>
      <c r="CC234" s="95">
        <v>148887547.19999996</v>
      </c>
      <c r="CD234" s="100"/>
      <c r="CE234" s="26">
        <f t="shared" si="2224"/>
        <v>-110045309.99999997</v>
      </c>
      <c r="CF234" s="27">
        <f t="shared" si="2225"/>
        <v>-123250747.19999996</v>
      </c>
      <c r="CG234" s="738">
        <f t="shared" si="2226"/>
        <v>-133864382.39999996</v>
      </c>
      <c r="CH234" s="164" t="s">
        <v>347</v>
      </c>
      <c r="CI234" s="165"/>
      <c r="CJ234" s="337" t="s">
        <v>25</v>
      </c>
      <c r="CK234" s="184" t="str">
        <f>D234</f>
        <v>Деэмульгатор</v>
      </c>
      <c r="CL234" s="185" t="s">
        <v>359</v>
      </c>
      <c r="CM234" s="186" t="s">
        <v>360</v>
      </c>
      <c r="CN234" s="185" t="s">
        <v>356</v>
      </c>
      <c r="CO234" s="184" t="str">
        <f>D234</f>
        <v>Деэмульгатор</v>
      </c>
      <c r="CP234" s="185" t="str">
        <f>E234</f>
        <v>химический реагент, применяемый для обезвоживания и обессоливания эмульсий сырых нефтей</v>
      </c>
      <c r="CQ234" s="185" t="str">
        <f>M234</f>
        <v>тонна метрическая</v>
      </c>
      <c r="CR234" s="406">
        <v>0</v>
      </c>
      <c r="CS234" s="406"/>
      <c r="CT234" s="406"/>
      <c r="CU234" s="406"/>
      <c r="CV234" s="406"/>
      <c r="CW234" s="406"/>
      <c r="CX234" s="406"/>
      <c r="CY234" s="406"/>
      <c r="CZ234" s="406">
        <v>0</v>
      </c>
      <c r="DA234" s="405">
        <v>183120</v>
      </c>
      <c r="DB234" s="406">
        <v>0</v>
      </c>
      <c r="DC234" s="406"/>
      <c r="DD234" s="406"/>
      <c r="DE234" s="406"/>
      <c r="DF234" s="406"/>
      <c r="DG234" s="406"/>
      <c r="DH234" s="406"/>
      <c r="DI234" s="406"/>
      <c r="DJ234" s="406"/>
      <c r="DK234" s="406">
        <v>25636800</v>
      </c>
      <c r="DL234" s="507"/>
      <c r="DM234" s="476">
        <v>0</v>
      </c>
      <c r="DN234" s="507">
        <v>0</v>
      </c>
      <c r="DO234" s="823">
        <v>0</v>
      </c>
      <c r="DP234" s="507">
        <v>0</v>
      </c>
      <c r="DQ234" s="1051"/>
      <c r="DR234" s="507"/>
      <c r="DS234" s="476">
        <f>DE234</f>
        <v>0</v>
      </c>
      <c r="DT234" s="507">
        <f>DE234/1.12</f>
        <v>0</v>
      </c>
      <c r="DU234" s="476">
        <f>DF234</f>
        <v>0</v>
      </c>
      <c r="DV234" s="338">
        <f>DU234/1.12</f>
        <v>0</v>
      </c>
      <c r="DW234" s="338">
        <f t="shared" ref="DW234:DZ234" si="2464">DV234/1.12</f>
        <v>0</v>
      </c>
      <c r="DX234" s="507">
        <f t="shared" si="2464"/>
        <v>0</v>
      </c>
      <c r="DY234" s="711">
        <f>DX234/1.12</f>
        <v>0</v>
      </c>
      <c r="DZ234" s="507">
        <f t="shared" si="2464"/>
        <v>0</v>
      </c>
      <c r="EA234" s="476">
        <f t="shared" si="2442"/>
        <v>0</v>
      </c>
      <c r="EB234" s="338">
        <f t="shared" si="2227"/>
        <v>0</v>
      </c>
      <c r="EC234" s="338">
        <f t="shared" ref="EC234" si="2465">EB234/1.12</f>
        <v>0</v>
      </c>
      <c r="ED234" s="406">
        <f t="shared" ref="ED234" si="2466">EC234/1.12</f>
        <v>0</v>
      </c>
      <c r="EE234" s="467">
        <v>25636800</v>
      </c>
      <c r="EF234" s="507">
        <f>EE234/1.12</f>
        <v>22889999.999999996</v>
      </c>
      <c r="EG234" s="461">
        <f t="shared" si="2228"/>
        <v>0</v>
      </c>
      <c r="EH234" s="257">
        <f t="shared" si="2229"/>
        <v>0</v>
      </c>
      <c r="EI234" s="460">
        <f t="shared" si="2230"/>
        <v>0</v>
      </c>
      <c r="EJ234" s="538">
        <f t="shared" si="2231"/>
        <v>0</v>
      </c>
      <c r="EK234" s="706">
        <f t="shared" si="2232"/>
        <v>0</v>
      </c>
      <c r="EL234" s="257">
        <f t="shared" si="2233"/>
        <v>0</v>
      </c>
      <c r="EM234" s="649">
        <f t="shared" si="2234"/>
        <v>0</v>
      </c>
      <c r="EN234" s="538">
        <f t="shared" si="2235"/>
        <v>0</v>
      </c>
      <c r="EO234" s="677">
        <f t="shared" si="2236"/>
        <v>0</v>
      </c>
      <c r="EP234" s="257">
        <f t="shared" si="2237"/>
        <v>0</v>
      </c>
      <c r="EQ234" s="649">
        <f t="shared" si="2238"/>
        <v>0</v>
      </c>
      <c r="ER234" s="538">
        <f t="shared" si="2239"/>
        <v>0</v>
      </c>
      <c r="ES234" s="677">
        <f t="shared" si="2240"/>
        <v>0</v>
      </c>
      <c r="ET234" s="538">
        <f t="shared" si="2241"/>
        <v>0</v>
      </c>
      <c r="EU234" s="462">
        <f t="shared" si="2242"/>
        <v>0</v>
      </c>
      <c r="EV234" s="263">
        <f t="shared" si="2243"/>
        <v>0</v>
      </c>
      <c r="EW234" s="462">
        <f t="shared" si="2244"/>
        <v>0</v>
      </c>
      <c r="EX234" s="263">
        <f t="shared" si="2245"/>
        <v>0</v>
      </c>
      <c r="EY234" s="472">
        <f t="shared" si="2246"/>
        <v>0</v>
      </c>
      <c r="EZ234" s="263">
        <f t="shared" si="2247"/>
        <v>0</v>
      </c>
      <c r="FA234" s="312"/>
    </row>
    <row r="235" spans="1:158" ht="18" customHeight="1" x14ac:dyDescent="0.2">
      <c r="A235" s="5"/>
      <c r="B235" s="76"/>
      <c r="C235" s="77"/>
      <c r="D235" s="90" t="s">
        <v>141</v>
      </c>
      <c r="E235" s="76"/>
      <c r="F235" s="76"/>
      <c r="G235" s="78"/>
      <c r="H235" s="79"/>
      <c r="I235" s="76"/>
      <c r="J235" s="80"/>
      <c r="K235" s="81"/>
      <c r="L235" s="76"/>
      <c r="M235" s="10"/>
      <c r="N235" s="82"/>
      <c r="O235" s="82"/>
      <c r="P235" s="82"/>
      <c r="Q235" s="245"/>
      <c r="R235" s="260"/>
      <c r="S235" s="262"/>
      <c r="T235" s="262"/>
      <c r="U235" s="258">
        <f>SUM(U236:U245)</f>
        <v>1460888.3928571425</v>
      </c>
      <c r="V235" s="259">
        <f>SUM(V236:V245)</f>
        <v>1636195</v>
      </c>
      <c r="W235" s="259">
        <f>SUM(W236:W245)</f>
        <v>490858.5</v>
      </c>
      <c r="X235" s="399"/>
      <c r="Y235" s="399"/>
      <c r="Z235" s="399"/>
      <c r="AA235" s="402">
        <f>SUM(AA236:AA245)</f>
        <v>2463276.7857142854</v>
      </c>
      <c r="AB235" s="402">
        <f>SUM(AB236:AB245)</f>
        <v>2758870</v>
      </c>
      <c r="AC235" s="402">
        <f>SUM(AC236:AC245)</f>
        <v>827661</v>
      </c>
      <c r="AD235" s="260"/>
      <c r="AE235" s="260"/>
      <c r="AF235" s="260"/>
      <c r="AG235" s="264">
        <f>SUM(AG236:AG245)</f>
        <v>1460888.3928571425</v>
      </c>
      <c r="AH235" s="264">
        <f>SUM(AH236:AH245)</f>
        <v>1636195</v>
      </c>
      <c r="AI235" s="264">
        <f>SUM(AI236:AI245)</f>
        <v>490858.5</v>
      </c>
      <c r="AJ235" s="260"/>
      <c r="AK235" s="260"/>
      <c r="AL235" s="260"/>
      <c r="AM235" s="264">
        <f>SUM(AM236:AM245)</f>
        <v>2675156.2499999991</v>
      </c>
      <c r="AN235" s="264">
        <f>SUM(AN236:AN245)</f>
        <v>2996175</v>
      </c>
      <c r="AO235" s="264">
        <f>SUM(AO236:AO245)</f>
        <v>898852.5</v>
      </c>
      <c r="AP235" s="260"/>
      <c r="AQ235" s="260"/>
      <c r="AR235" s="260"/>
      <c r="AS235" s="264">
        <f>SUM(AS236:AS245)</f>
        <v>2109508.9285714282</v>
      </c>
      <c r="AT235" s="264">
        <f>SUM(AT236:AT245)</f>
        <v>2362650</v>
      </c>
      <c r="AU235" s="264">
        <f>SUM(AU236:AU245)</f>
        <v>708795</v>
      </c>
      <c r="AV235" s="400"/>
      <c r="AW235" s="400"/>
      <c r="AX235" s="400"/>
      <c r="AY235" s="264">
        <f>SUM(AY236:AY245)</f>
        <v>0</v>
      </c>
      <c r="AZ235" s="264">
        <f>SUM(AZ236:AZ245)</f>
        <v>0</v>
      </c>
      <c r="BA235" s="264">
        <f>SUM(BA236:BA245)</f>
        <v>0</v>
      </c>
      <c r="BB235" s="400"/>
      <c r="BC235" s="400"/>
      <c r="BD235" s="400"/>
      <c r="BE235" s="264">
        <f>SUM(BE236:BE245)</f>
        <v>0</v>
      </c>
      <c r="BF235" s="264">
        <f>SUM(BF236:BF245)</f>
        <v>0</v>
      </c>
      <c r="BG235" s="264">
        <f>SUM(BG236:BG245)</f>
        <v>0</v>
      </c>
      <c r="BH235" s="400"/>
      <c r="BI235" s="400"/>
      <c r="BJ235" s="400"/>
      <c r="BK235" s="264">
        <f>SUM(BK236:BK245)</f>
        <v>0</v>
      </c>
      <c r="BL235" s="264">
        <f>SUM(BL236:BL245)</f>
        <v>0</v>
      </c>
      <c r="BM235" s="264">
        <f>SUM(BM236:BM245)</f>
        <v>0</v>
      </c>
      <c r="BN235" s="400"/>
      <c r="BO235" s="400"/>
      <c r="BP235" s="400"/>
      <c r="BQ235" s="264">
        <f>SUM(BQ236:BQ245)</f>
        <v>0</v>
      </c>
      <c r="BR235" s="264">
        <f>SUM(BR236:BR245)</f>
        <v>0</v>
      </c>
      <c r="BS235" s="264">
        <f>SUM(BS236:BS245)</f>
        <v>0</v>
      </c>
      <c r="BT235" s="262"/>
      <c r="BU235" s="262"/>
      <c r="BV235" s="258">
        <f>SUM(BV236:BV245)</f>
        <v>10169718.75</v>
      </c>
      <c r="BW235" s="258">
        <f>SUM(BW236:BW245)</f>
        <v>11390085</v>
      </c>
      <c r="BX235" s="84"/>
      <c r="BY235" s="76"/>
      <c r="BZ235" s="325"/>
      <c r="CA235" s="471">
        <f>SUM(CA236:CA245)</f>
        <v>3417025.5</v>
      </c>
      <c r="CB235" s="97">
        <v>10169718.75</v>
      </c>
      <c r="CC235" s="95">
        <v>11390085</v>
      </c>
      <c r="CD235" s="88"/>
      <c r="CE235" s="26">
        <f>SUM(CE236:CE245)</f>
        <v>0</v>
      </c>
      <c r="CF235" s="27">
        <f>SUM(CF236:CF245)</f>
        <v>0</v>
      </c>
      <c r="CG235" s="27">
        <f>SUM(CG236:CG245)</f>
        <v>-7973059.5</v>
      </c>
      <c r="CH235" s="164"/>
      <c r="CI235" s="165"/>
      <c r="CJ235" s="89" t="s">
        <v>25</v>
      </c>
      <c r="CK235" s="175" t="s">
        <v>141</v>
      </c>
      <c r="CL235" s="87" t="s">
        <v>1351</v>
      </c>
      <c r="CM235" s="172" t="s">
        <v>1349</v>
      </c>
      <c r="CN235" s="175" t="s">
        <v>842</v>
      </c>
      <c r="CO235" s="175" t="s">
        <v>141</v>
      </c>
      <c r="CP235" s="175" t="s">
        <v>141</v>
      </c>
      <c r="CQ235" s="175" t="s">
        <v>65</v>
      </c>
      <c r="CR235" s="455"/>
      <c r="CS235" s="455"/>
      <c r="CT235" s="455"/>
      <c r="CU235" s="455"/>
      <c r="CV235" s="455"/>
      <c r="CW235" s="455"/>
      <c r="CX235" s="455"/>
      <c r="CY235" s="455"/>
      <c r="CZ235" s="455"/>
      <c r="DA235" s="455"/>
      <c r="DB235" s="455"/>
      <c r="DC235" s="455"/>
      <c r="DD235" s="455"/>
      <c r="DE235" s="455"/>
      <c r="DF235" s="455"/>
      <c r="DG235" s="455"/>
      <c r="DH235" s="455"/>
      <c r="DI235" s="455"/>
      <c r="DJ235" s="455"/>
      <c r="DK235" s="455"/>
      <c r="DL235" s="501"/>
      <c r="DM235" s="26">
        <f t="shared" ref="DM235:EZ235" si="2467">SUM(DM236:DM245)</f>
        <v>1593463.4784000001</v>
      </c>
      <c r="DN235" s="654">
        <f t="shared" si="2467"/>
        <v>1422735.2485714285</v>
      </c>
      <c r="DO235" s="822">
        <f t="shared" ref="DO235" si="2468">SUM(DO236:DO245)</f>
        <v>847385.66399999999</v>
      </c>
      <c r="DP235" s="654">
        <f>SUM(DP236:DP245)</f>
        <v>756594.34285714279</v>
      </c>
      <c r="DQ235" s="26">
        <f>SUM(DQ236:DQ245)</f>
        <v>1593463.4784000001</v>
      </c>
      <c r="DR235" s="1063">
        <f t="shared" ref="DR235:DZ235" si="2469">SUM(DR236:DR245)</f>
        <v>1422735.2485714285</v>
      </c>
      <c r="DS235" s="1063">
        <f t="shared" si="2469"/>
        <v>2921225.5936000003</v>
      </c>
      <c r="DT235" s="1063">
        <f t="shared" si="2469"/>
        <v>2608237.1371428566</v>
      </c>
      <c r="DU235" s="1063">
        <f t="shared" si="2469"/>
        <v>2303171.3279999997</v>
      </c>
      <c r="DV235" s="1063">
        <f t="shared" si="2469"/>
        <v>2056402.9714285713</v>
      </c>
      <c r="DW235" s="654">
        <f t="shared" si="2469"/>
        <v>0</v>
      </c>
      <c r="DX235" s="654">
        <f t="shared" si="2469"/>
        <v>0</v>
      </c>
      <c r="DY235" s="358">
        <f t="shared" si="2469"/>
        <v>0</v>
      </c>
      <c r="DZ235" s="654">
        <f t="shared" si="2469"/>
        <v>0</v>
      </c>
      <c r="EA235" s="26"/>
      <c r="EB235" s="28"/>
      <c r="EC235" s="654">
        <f t="shared" ref="EC235:ED235" si="2470">SUM(EC236:EC245)</f>
        <v>0</v>
      </c>
      <c r="ED235" s="27">
        <f t="shared" si="2470"/>
        <v>0</v>
      </c>
      <c r="EE235" s="945">
        <f>SUM(EE236:EE245)</f>
        <v>9258709.5424000006</v>
      </c>
      <c r="EF235" s="654">
        <f t="shared" si="2467"/>
        <v>8266704.9485714287</v>
      </c>
      <c r="EG235" s="26">
        <f t="shared" si="2467"/>
        <v>38153.144285714021</v>
      </c>
      <c r="EH235" s="28">
        <f t="shared" si="2467"/>
        <v>42731.521599999862</v>
      </c>
      <c r="EI235" s="195">
        <f t="shared" ref="EI235:EK235" si="2471">SUM(EI236:EI245)</f>
        <v>1706682.4428571425</v>
      </c>
      <c r="EJ235" s="654">
        <f>SUM(EJ236:EJ245)</f>
        <v>1911484.3360000001</v>
      </c>
      <c r="EK235" s="358">
        <f t="shared" si="2471"/>
        <v>38153.144285714021</v>
      </c>
      <c r="EL235" s="28">
        <f>SUM(EL236:EL245)</f>
        <v>42731.521599999862</v>
      </c>
      <c r="EM235" s="28">
        <f>SUM(EM236:EM245)</f>
        <v>66919.112857142754</v>
      </c>
      <c r="EN235" s="28">
        <f>SUM(EN236:EN245)</f>
        <v>74949.406399999978</v>
      </c>
      <c r="EO235" s="28">
        <f>SUM(EO236:EO245)</f>
        <v>53105.957142857194</v>
      </c>
      <c r="EP235" s="28">
        <f>SUM(EP236:EP245)</f>
        <v>59478.67200000002</v>
      </c>
      <c r="EQ235" s="28">
        <f t="shared" ref="EQ235:EV235" si="2472">SUM(EQ236:EQ245)</f>
        <v>0</v>
      </c>
      <c r="ER235" s="28">
        <f t="shared" si="2472"/>
        <v>0</v>
      </c>
      <c r="ES235" s="28">
        <f t="shared" si="2472"/>
        <v>0</v>
      </c>
      <c r="ET235" s="654">
        <f t="shared" si="2472"/>
        <v>0</v>
      </c>
      <c r="EU235" s="654">
        <f t="shared" si="2472"/>
        <v>0</v>
      </c>
      <c r="EV235" s="654">
        <f t="shared" si="2472"/>
        <v>0</v>
      </c>
      <c r="EW235" s="654">
        <f t="shared" ref="EW235:EX235" si="2473">SUM(EW236:EW245)</f>
        <v>0</v>
      </c>
      <c r="EX235" s="654">
        <f t="shared" si="2473"/>
        <v>0</v>
      </c>
      <c r="EY235" s="195">
        <f t="shared" si="2467"/>
        <v>1903013.8014285702</v>
      </c>
      <c r="EZ235" s="28">
        <f t="shared" si="2467"/>
        <v>2131375.4575999994</v>
      </c>
    </row>
    <row r="236" spans="1:158" s="183" customFormat="1" ht="18" hidden="1" customHeight="1" outlineLevel="1" x14ac:dyDescent="0.2">
      <c r="A236" s="188" t="s">
        <v>271</v>
      </c>
      <c r="B236" s="76" t="s">
        <v>21</v>
      </c>
      <c r="C236" s="77" t="s">
        <v>140</v>
      </c>
      <c r="D236" s="77" t="s">
        <v>141</v>
      </c>
      <c r="E236" s="76" t="s">
        <v>142</v>
      </c>
      <c r="F236" s="76"/>
      <c r="G236" s="76" t="s">
        <v>41</v>
      </c>
      <c r="H236" s="189">
        <v>0.3</v>
      </c>
      <c r="I236" s="76" t="s">
        <v>35</v>
      </c>
      <c r="J236" s="80" t="s">
        <v>45</v>
      </c>
      <c r="K236" s="81" t="s">
        <v>152</v>
      </c>
      <c r="L236" s="76" t="s">
        <v>46</v>
      </c>
      <c r="M236" s="10" t="s">
        <v>65</v>
      </c>
      <c r="N236" s="82"/>
      <c r="O236" s="82"/>
      <c r="P236" s="82"/>
      <c r="Q236" s="245"/>
      <c r="R236" s="260">
        <v>37</v>
      </c>
      <c r="S236" s="260">
        <v>27066.964285714283</v>
      </c>
      <c r="T236" s="260">
        <v>30315</v>
      </c>
      <c r="U236" s="260">
        <v>0</v>
      </c>
      <c r="V236" s="261">
        <v>0</v>
      </c>
      <c r="W236" s="261">
        <f t="shared" ref="W236:W246" si="2474">V236*H236</f>
        <v>0</v>
      </c>
      <c r="X236" s="399">
        <v>50</v>
      </c>
      <c r="Y236" s="399">
        <v>27066.964285714283</v>
      </c>
      <c r="Z236" s="399">
        <v>30315</v>
      </c>
      <c r="AA236" s="399">
        <v>0</v>
      </c>
      <c r="AB236" s="399">
        <v>0</v>
      </c>
      <c r="AC236" s="399">
        <f t="shared" ref="AC236:AC246" si="2475">AB236*H236</f>
        <v>0</v>
      </c>
      <c r="AD236" s="260">
        <v>37</v>
      </c>
      <c r="AE236" s="260">
        <v>27066.964285714283</v>
      </c>
      <c r="AF236" s="260">
        <v>30315</v>
      </c>
      <c r="AG236" s="260">
        <v>0</v>
      </c>
      <c r="AH236" s="260">
        <v>0</v>
      </c>
      <c r="AI236" s="260">
        <f t="shared" ref="AI236:AI246" si="2476">AH236*H236</f>
        <v>0</v>
      </c>
      <c r="AJ236" s="260">
        <v>48</v>
      </c>
      <c r="AK236" s="260">
        <v>27066.964285714283</v>
      </c>
      <c r="AL236" s="260">
        <v>30315</v>
      </c>
      <c r="AM236" s="260">
        <v>0</v>
      </c>
      <c r="AN236" s="260">
        <v>0</v>
      </c>
      <c r="AO236" s="396">
        <f t="shared" ref="AO236:AO246" si="2477">AN236*H236</f>
        <v>0</v>
      </c>
      <c r="AP236" s="260">
        <v>40</v>
      </c>
      <c r="AQ236" s="260">
        <v>27066.964285714283</v>
      </c>
      <c r="AR236" s="260">
        <v>30315</v>
      </c>
      <c r="AS236" s="260">
        <v>0</v>
      </c>
      <c r="AT236" s="260">
        <f>AS236*1.12</f>
        <v>0</v>
      </c>
      <c r="AU236" s="260">
        <f t="shared" ref="AU236" si="2478">AT236*H236</f>
        <v>0</v>
      </c>
      <c r="AV236" s="404"/>
      <c r="AW236" s="404"/>
      <c r="AX236" s="404"/>
      <c r="AY236" s="404">
        <v>0</v>
      </c>
      <c r="AZ236" s="404">
        <v>0</v>
      </c>
      <c r="BA236" s="404">
        <f t="shared" ref="BA236" si="2479">AZ236*H236</f>
        <v>0</v>
      </c>
      <c r="BB236" s="404"/>
      <c r="BC236" s="404"/>
      <c r="BD236" s="404"/>
      <c r="BE236" s="404">
        <v>0</v>
      </c>
      <c r="BF236" s="404">
        <v>0</v>
      </c>
      <c r="BG236" s="404">
        <f t="shared" ref="BG236" si="2480">BF236*H236</f>
        <v>0</v>
      </c>
      <c r="BH236" s="404"/>
      <c r="BI236" s="404"/>
      <c r="BJ236" s="404"/>
      <c r="BK236" s="404">
        <v>0</v>
      </c>
      <c r="BL236" s="404">
        <v>0</v>
      </c>
      <c r="BM236" s="404">
        <f t="shared" ref="BM236:BM322" si="2481">BL236*N236</f>
        <v>0</v>
      </c>
      <c r="BN236" s="404"/>
      <c r="BO236" s="404"/>
      <c r="BP236" s="404"/>
      <c r="BQ236" s="404">
        <v>0</v>
      </c>
      <c r="BR236" s="404">
        <v>0</v>
      </c>
      <c r="BS236" s="404">
        <f t="shared" ref="BS236:BS246" si="2482">BR236*T236</f>
        <v>0</v>
      </c>
      <c r="BT236" s="260">
        <v>27066.964285714283</v>
      </c>
      <c r="BU236" s="260">
        <v>30315</v>
      </c>
      <c r="BV236" s="260">
        <v>0</v>
      </c>
      <c r="BW236" s="1435">
        <v>0</v>
      </c>
      <c r="BX236" s="190" t="s">
        <v>48</v>
      </c>
      <c r="BY236" s="64">
        <v>2013</v>
      </c>
      <c r="BZ236" s="325" t="s">
        <v>1106</v>
      </c>
      <c r="CA236" s="529">
        <f t="shared" ref="CA236:CA246" si="2483">BW236*H236</f>
        <v>0</v>
      </c>
      <c r="CB236" s="154">
        <v>5738196.4285714282</v>
      </c>
      <c r="CC236" s="82">
        <v>6426780</v>
      </c>
      <c r="CD236" s="191"/>
      <c r="CE236" s="26">
        <f t="shared" ref="CE236:CE246" si="2484">BV236-CB236</f>
        <v>-5738196.4285714282</v>
      </c>
      <c r="CF236" s="27">
        <f t="shared" ref="CF236:CF246" si="2485">BW236-CC236</f>
        <v>-6426780</v>
      </c>
      <c r="CG236" s="738">
        <f t="shared" ref="CG236:CG246" si="2486">CA236-CC236</f>
        <v>-6426780</v>
      </c>
      <c r="CH236" s="164" t="s">
        <v>505</v>
      </c>
      <c r="CI236" s="165"/>
      <c r="CJ236" s="192"/>
      <c r="CK236" s="175"/>
      <c r="CL236" s="175"/>
      <c r="CM236" s="175"/>
      <c r="CN236" s="175"/>
      <c r="CO236" s="175"/>
      <c r="CP236" s="175"/>
      <c r="CQ236" s="175"/>
      <c r="CR236" s="463"/>
      <c r="CS236" s="463"/>
      <c r="CT236" s="463"/>
      <c r="CU236" s="463"/>
      <c r="CV236" s="463"/>
      <c r="CW236" s="463"/>
      <c r="CX236" s="463"/>
      <c r="CY236" s="463"/>
      <c r="CZ236" s="463"/>
      <c r="DA236" s="463"/>
      <c r="DB236" s="463"/>
      <c r="DC236" s="463"/>
      <c r="DD236" s="463"/>
      <c r="DE236" s="463"/>
      <c r="DF236" s="463"/>
      <c r="DG236" s="463"/>
      <c r="DH236" s="463"/>
      <c r="DI236" s="463"/>
      <c r="DJ236" s="463"/>
      <c r="DK236" s="463"/>
      <c r="DL236" s="655"/>
      <c r="DM236" s="782"/>
      <c r="DN236" s="655"/>
      <c r="DO236" s="821"/>
      <c r="DP236" s="655"/>
      <c r="DQ236" s="1050"/>
      <c r="DR236" s="655"/>
      <c r="DS236" s="782"/>
      <c r="DT236" s="655"/>
      <c r="DU236" s="782"/>
      <c r="DV236" s="465"/>
      <c r="DW236" s="745"/>
      <c r="DX236" s="655"/>
      <c r="DY236" s="954"/>
      <c r="DZ236" s="655"/>
      <c r="EA236" s="782">
        <f t="shared" ref="EA236:EA246" si="2487">DI236</f>
        <v>0</v>
      </c>
      <c r="EB236" s="465">
        <f t="shared" ref="EB236:EB246" si="2488">EA236/1.12</f>
        <v>0</v>
      </c>
      <c r="EC236" s="745"/>
      <c r="ED236" s="463"/>
      <c r="EE236" s="944"/>
      <c r="EF236" s="655"/>
      <c r="EG236" s="394">
        <f t="shared" ref="EG236:EG246" si="2489">U236-DN236</f>
        <v>0</v>
      </c>
      <c r="EH236" s="468">
        <f t="shared" ref="EH236:EH246" si="2490">V236-DM236</f>
        <v>0</v>
      </c>
      <c r="EI236" s="460">
        <f t="shared" ref="EI236:EI246" si="2491">AA236-DP236</f>
        <v>0</v>
      </c>
      <c r="EJ236" s="538">
        <f t="shared" ref="EJ236:EJ246" si="2492">AB236-DO236</f>
        <v>0</v>
      </c>
      <c r="EK236" s="677">
        <f t="shared" ref="EK236:EK246" si="2493">AG236-DR236</f>
        <v>0</v>
      </c>
      <c r="EL236" s="257">
        <f t="shared" ref="EL236:EL246" si="2494">AH236-DQ236</f>
        <v>0</v>
      </c>
      <c r="EM236" s="649">
        <f t="shared" ref="EM236:EM246" si="2495">AM236-DT236</f>
        <v>0</v>
      </c>
      <c r="EN236" s="538">
        <f t="shared" ref="EN236:EN246" si="2496">AN236-DS236</f>
        <v>0</v>
      </c>
      <c r="EO236" s="677">
        <f t="shared" ref="EO236:EO246" si="2497">AS236-DV236</f>
        <v>0</v>
      </c>
      <c r="EP236" s="257">
        <f t="shared" ref="EP236:EP246" si="2498">AT236-DU236</f>
        <v>0</v>
      </c>
      <c r="EQ236" s="649">
        <f t="shared" ref="EQ236:EQ246" si="2499">AY236-DX236</f>
        <v>0</v>
      </c>
      <c r="ER236" s="538">
        <f t="shared" ref="ER236:ER246" si="2500">AZ236-DW236</f>
        <v>0</v>
      </c>
      <c r="ES236" s="677">
        <f t="shared" ref="ES236:ES246" si="2501">BE236-DZ236</f>
        <v>0</v>
      </c>
      <c r="ET236" s="538">
        <f t="shared" ref="ET236:ET246" si="2502">BF236-DY236</f>
        <v>0</v>
      </c>
      <c r="EU236" s="462">
        <f t="shared" ref="EU236:EU246" si="2503">BK236-EB236</f>
        <v>0</v>
      </c>
      <c r="EV236" s="263">
        <f t="shared" ref="EV236:EV246" si="2504">BL236-EA236</f>
        <v>0</v>
      </c>
      <c r="EW236" s="462">
        <f t="shared" ref="EW236:EW246" si="2505">BM236-ED236</f>
        <v>0</v>
      </c>
      <c r="EX236" s="263">
        <f t="shared" ref="EX236:EX246" si="2506">BN236-EC236</f>
        <v>0</v>
      </c>
      <c r="EY236" s="399">
        <f t="shared" ref="EY236:EY246" si="2507">BV236-EF236</f>
        <v>0</v>
      </c>
      <c r="EZ236" s="261">
        <f t="shared" ref="EZ236:EZ246" si="2508">BW236-EE236</f>
        <v>0</v>
      </c>
      <c r="FA236" s="313"/>
    </row>
    <row r="237" spans="1:158" s="183" customFormat="1" ht="18" hidden="1" customHeight="1" outlineLevel="1" x14ac:dyDescent="0.2">
      <c r="A237" s="188" t="s">
        <v>493</v>
      </c>
      <c r="B237" s="76" t="s">
        <v>21</v>
      </c>
      <c r="C237" s="77" t="s">
        <v>1619</v>
      </c>
      <c r="D237" s="77" t="s">
        <v>1620</v>
      </c>
      <c r="E237" s="76" t="s">
        <v>1621</v>
      </c>
      <c r="F237" s="76" t="s">
        <v>495</v>
      </c>
      <c r="G237" s="76" t="s">
        <v>41</v>
      </c>
      <c r="H237" s="189">
        <v>0.3</v>
      </c>
      <c r="I237" s="76" t="s">
        <v>35</v>
      </c>
      <c r="J237" s="80" t="s">
        <v>45</v>
      </c>
      <c r="K237" s="81" t="s">
        <v>152</v>
      </c>
      <c r="L237" s="76" t="s">
        <v>46</v>
      </c>
      <c r="M237" s="10" t="s">
        <v>65</v>
      </c>
      <c r="N237" s="82"/>
      <c r="O237" s="82"/>
      <c r="P237" s="82"/>
      <c r="Q237" s="245"/>
      <c r="R237" s="260">
        <v>37</v>
      </c>
      <c r="S237" s="260">
        <v>27066.964285714283</v>
      </c>
      <c r="T237" s="260">
        <v>30315</v>
      </c>
      <c r="U237" s="260">
        <f t="shared" ref="U237" si="2509">R237*S237</f>
        <v>1001477.6785714284</v>
      </c>
      <c r="V237" s="261">
        <f t="shared" ref="V237" si="2510">R237*T237</f>
        <v>1121655</v>
      </c>
      <c r="W237" s="261">
        <f t="shared" si="2474"/>
        <v>336496.5</v>
      </c>
      <c r="X237" s="399">
        <v>50</v>
      </c>
      <c r="Y237" s="399">
        <v>27066.964285714283</v>
      </c>
      <c r="Z237" s="399">
        <v>30315</v>
      </c>
      <c r="AA237" s="399">
        <f t="shared" ref="AA237" si="2511">X237*Y237</f>
        <v>1353348.2142857141</v>
      </c>
      <c r="AB237" s="399">
        <f t="shared" ref="AB237" si="2512">X237*Z237</f>
        <v>1515750</v>
      </c>
      <c r="AC237" s="399">
        <f t="shared" si="2475"/>
        <v>454725</v>
      </c>
      <c r="AD237" s="260">
        <v>37</v>
      </c>
      <c r="AE237" s="260">
        <v>27066.964285714283</v>
      </c>
      <c r="AF237" s="260">
        <v>30315</v>
      </c>
      <c r="AG237" s="260">
        <f>AD237*AE237</f>
        <v>1001477.6785714284</v>
      </c>
      <c r="AH237" s="260">
        <f>AD237*AF237</f>
        <v>1121655</v>
      </c>
      <c r="AI237" s="260">
        <f t="shared" si="2476"/>
        <v>336496.5</v>
      </c>
      <c r="AJ237" s="260">
        <v>48</v>
      </c>
      <c r="AK237" s="260">
        <v>27066.964285714283</v>
      </c>
      <c r="AL237" s="260">
        <v>30315</v>
      </c>
      <c r="AM237" s="1067">
        <f t="shared" ref="AM237:AM307" si="2513">AJ237*AK237</f>
        <v>1299214.2857142854</v>
      </c>
      <c r="AN237" s="260">
        <f t="shared" si="2458"/>
        <v>1455120</v>
      </c>
      <c r="AO237" s="396">
        <f t="shared" si="2477"/>
        <v>436536</v>
      </c>
      <c r="AP237" s="260">
        <v>40</v>
      </c>
      <c r="AQ237" s="260">
        <v>27066.964285714283</v>
      </c>
      <c r="AR237" s="260">
        <v>30315</v>
      </c>
      <c r="AS237" s="260">
        <f t="shared" si="2459"/>
        <v>1082678.5714285714</v>
      </c>
      <c r="AT237" s="260">
        <f t="shared" ref="AT237:AT245" si="2514">AS237*1.12</f>
        <v>1212600</v>
      </c>
      <c r="AU237" s="260">
        <f t="shared" ref="AU237:AU245" si="2515">AT237*H237</f>
        <v>363780</v>
      </c>
      <c r="AV237" s="404"/>
      <c r="AW237" s="404"/>
      <c r="AX237" s="404"/>
      <c r="AY237" s="404">
        <v>0</v>
      </c>
      <c r="AZ237" s="404">
        <v>0</v>
      </c>
      <c r="BA237" s="404">
        <f t="shared" ref="BA237:BA245" si="2516">AZ237*H237</f>
        <v>0</v>
      </c>
      <c r="BB237" s="404"/>
      <c r="BC237" s="404"/>
      <c r="BD237" s="404"/>
      <c r="BE237" s="404">
        <v>0</v>
      </c>
      <c r="BF237" s="404">
        <v>0</v>
      </c>
      <c r="BG237" s="404">
        <f t="shared" ref="BG237:BG322" si="2517">BF237*H237</f>
        <v>0</v>
      </c>
      <c r="BH237" s="404"/>
      <c r="BI237" s="404"/>
      <c r="BJ237" s="404"/>
      <c r="BK237" s="404">
        <v>0</v>
      </c>
      <c r="BL237" s="404">
        <v>0</v>
      </c>
      <c r="BM237" s="404">
        <f t="shared" si="2481"/>
        <v>0</v>
      </c>
      <c r="BN237" s="404"/>
      <c r="BO237" s="404"/>
      <c r="BP237" s="404"/>
      <c r="BQ237" s="404">
        <v>0</v>
      </c>
      <c r="BR237" s="404">
        <v>0</v>
      </c>
      <c r="BS237" s="404">
        <f t="shared" si="2482"/>
        <v>0</v>
      </c>
      <c r="BT237" s="260">
        <v>27066.964285714283</v>
      </c>
      <c r="BU237" s="260">
        <v>30315</v>
      </c>
      <c r="BV237" s="256">
        <f>SUM(N237+O237+P237+Q237+R237+X237+AD237+AJ237+AP237+AV237+BB237+BH237)*BT237</f>
        <v>5738196.4285714282</v>
      </c>
      <c r="BW237" s="260">
        <f t="shared" ref="BW237" si="2518">BV237*1.12</f>
        <v>6426780</v>
      </c>
      <c r="BX237" s="190" t="s">
        <v>48</v>
      </c>
      <c r="BY237" s="64">
        <v>2013</v>
      </c>
      <c r="BZ237" s="325"/>
      <c r="CA237" s="529">
        <f t="shared" si="2483"/>
        <v>1928034</v>
      </c>
      <c r="CB237" s="154"/>
      <c r="CC237" s="82"/>
      <c r="CD237" s="191"/>
      <c r="CE237" s="26">
        <f t="shared" si="2484"/>
        <v>5738196.4285714282</v>
      </c>
      <c r="CF237" s="27">
        <f t="shared" si="2485"/>
        <v>6426780</v>
      </c>
      <c r="CG237" s="738">
        <f t="shared" si="2486"/>
        <v>1928034</v>
      </c>
      <c r="CH237" s="164" t="s">
        <v>505</v>
      </c>
      <c r="CI237" s="165"/>
      <c r="CJ237" s="192" t="s">
        <v>25</v>
      </c>
      <c r="CK237" s="175" t="s">
        <v>831</v>
      </c>
      <c r="CL237" s="175" t="s">
        <v>1351</v>
      </c>
      <c r="CM237" s="172" t="s">
        <v>1349</v>
      </c>
      <c r="CN237" s="175" t="s">
        <v>832</v>
      </c>
      <c r="CO237" s="175" t="s">
        <v>494</v>
      </c>
      <c r="CP237" s="175" t="s">
        <v>495</v>
      </c>
      <c r="CQ237" s="175" t="s">
        <v>65</v>
      </c>
      <c r="CR237" s="463">
        <v>37</v>
      </c>
      <c r="CS237" s="463">
        <v>20</v>
      </c>
      <c r="CT237" s="463">
        <v>37</v>
      </c>
      <c r="CU237" s="463">
        <v>48</v>
      </c>
      <c r="CV237" s="463">
        <v>40</v>
      </c>
      <c r="CW237" s="463"/>
      <c r="CX237" s="463"/>
      <c r="CY237" s="463"/>
      <c r="CZ237" s="463">
        <f>CR237+CS237+CT237+CU237+CV237</f>
        <v>182</v>
      </c>
      <c r="DA237" s="463">
        <v>29469.283200000002</v>
      </c>
      <c r="DB237" s="463">
        <f>CR237*DA237</f>
        <v>1090363.4784000001</v>
      </c>
      <c r="DC237" s="641">
        <f>CS237*DA237</f>
        <v>589385.66399999999</v>
      </c>
      <c r="DD237" s="641">
        <f>CT237*DA237</f>
        <v>1090363.4784000001</v>
      </c>
      <c r="DE237" s="641">
        <f>CU237*DA237</f>
        <v>1414525.5936</v>
      </c>
      <c r="DF237" s="641">
        <f>CV237*DA237</f>
        <v>1178771.328</v>
      </c>
      <c r="DG237" s="641"/>
      <c r="DH237" s="641"/>
      <c r="DI237" s="641"/>
      <c r="DJ237" s="641"/>
      <c r="DK237" s="463">
        <f>CZ237*DA237</f>
        <v>5363409.5424000006</v>
      </c>
      <c r="DL237" s="655"/>
      <c r="DM237" s="782">
        <f>DB237</f>
        <v>1090363.4784000001</v>
      </c>
      <c r="DN237" s="655">
        <f>DM237/1.12</f>
        <v>973538.82000000007</v>
      </c>
      <c r="DO237" s="820">
        <f>DC237</f>
        <v>589385.66399999999</v>
      </c>
      <c r="DP237" s="655">
        <f>DO237/1.12</f>
        <v>526237.19999999995</v>
      </c>
      <c r="DQ237" s="1050">
        <f>DD237</f>
        <v>1090363.4784000001</v>
      </c>
      <c r="DR237" s="1064">
        <f>DQ237/1.12</f>
        <v>973538.82000000007</v>
      </c>
      <c r="DS237" s="1050">
        <f>DE237</f>
        <v>1414525.5936</v>
      </c>
      <c r="DT237" s="1064">
        <f>DE237/1.12</f>
        <v>1262969.2799999998</v>
      </c>
      <c r="DU237" s="1050">
        <f>DF237</f>
        <v>1178771.328</v>
      </c>
      <c r="DV237" s="1065">
        <f>DU237/1.12</f>
        <v>1052474.3999999999</v>
      </c>
      <c r="DW237" s="745"/>
      <c r="DX237" s="655"/>
      <c r="DY237" s="954"/>
      <c r="DZ237" s="655"/>
      <c r="EA237" s="782">
        <f t="shared" si="2487"/>
        <v>0</v>
      </c>
      <c r="EB237" s="465">
        <f t="shared" si="2488"/>
        <v>0</v>
      </c>
      <c r="EC237" s="745"/>
      <c r="ED237" s="463"/>
      <c r="EE237" s="944">
        <f t="shared" ref="EE237:EE246" si="2519">DK237</f>
        <v>5363409.5424000006</v>
      </c>
      <c r="EF237" s="655">
        <f>EE237/1.12</f>
        <v>4788758.5200000005</v>
      </c>
      <c r="EG237" s="394">
        <f t="shared" si="2489"/>
        <v>27938.85857142834</v>
      </c>
      <c r="EH237" s="468">
        <f t="shared" si="2490"/>
        <v>31291.521599999862</v>
      </c>
      <c r="EI237" s="460">
        <f t="shared" si="2491"/>
        <v>827111.01428571413</v>
      </c>
      <c r="EJ237" s="538">
        <f t="shared" si="2492"/>
        <v>926364.33600000001</v>
      </c>
      <c r="EK237" s="677">
        <f t="shared" si="2493"/>
        <v>27938.85857142834</v>
      </c>
      <c r="EL237" s="257">
        <f t="shared" si="2494"/>
        <v>31291.521599999862</v>
      </c>
      <c r="EM237" s="649">
        <f t="shared" si="2495"/>
        <v>36245.005714285653</v>
      </c>
      <c r="EN237" s="538">
        <f t="shared" si="2496"/>
        <v>40594.406399999978</v>
      </c>
      <c r="EO237" s="677">
        <f t="shared" si="2497"/>
        <v>30204.171428571455</v>
      </c>
      <c r="EP237" s="257">
        <f t="shared" si="2498"/>
        <v>33828.67200000002</v>
      </c>
      <c r="EQ237" s="649">
        <f t="shared" si="2499"/>
        <v>0</v>
      </c>
      <c r="ER237" s="538">
        <f t="shared" si="2500"/>
        <v>0</v>
      </c>
      <c r="ES237" s="677">
        <f t="shared" si="2501"/>
        <v>0</v>
      </c>
      <c r="ET237" s="538">
        <f t="shared" si="2502"/>
        <v>0</v>
      </c>
      <c r="EU237" s="462">
        <f t="shared" si="2503"/>
        <v>0</v>
      </c>
      <c r="EV237" s="263">
        <f t="shared" si="2504"/>
        <v>0</v>
      </c>
      <c r="EW237" s="462">
        <f t="shared" si="2505"/>
        <v>0</v>
      </c>
      <c r="EX237" s="263">
        <f t="shared" si="2506"/>
        <v>0</v>
      </c>
      <c r="EY237" s="399">
        <f t="shared" si="2507"/>
        <v>949437.90857142769</v>
      </c>
      <c r="EZ237" s="261">
        <f t="shared" si="2508"/>
        <v>1063370.4575999994</v>
      </c>
      <c r="FA237" s="313"/>
    </row>
    <row r="238" spans="1:158" s="183" customFormat="1" ht="18" hidden="1" customHeight="1" outlineLevel="1" x14ac:dyDescent="0.2">
      <c r="A238" s="188" t="s">
        <v>272</v>
      </c>
      <c r="B238" s="76" t="s">
        <v>21</v>
      </c>
      <c r="C238" s="77" t="s">
        <v>143</v>
      </c>
      <c r="D238" s="77" t="s">
        <v>141</v>
      </c>
      <c r="E238" s="76" t="s">
        <v>144</v>
      </c>
      <c r="F238" s="76"/>
      <c r="G238" s="76" t="s">
        <v>41</v>
      </c>
      <c r="H238" s="189">
        <v>0.3</v>
      </c>
      <c r="I238" s="76" t="s">
        <v>35</v>
      </c>
      <c r="J238" s="80" t="s">
        <v>45</v>
      </c>
      <c r="K238" s="81" t="s">
        <v>152</v>
      </c>
      <c r="L238" s="76" t="s">
        <v>46</v>
      </c>
      <c r="M238" s="10" t="s">
        <v>65</v>
      </c>
      <c r="N238" s="82"/>
      <c r="O238" s="82"/>
      <c r="P238" s="82"/>
      <c r="Q238" s="245"/>
      <c r="R238" s="260">
        <v>10</v>
      </c>
      <c r="S238" s="260">
        <v>11683.035714285714</v>
      </c>
      <c r="T238" s="260">
        <v>13085</v>
      </c>
      <c r="U238" s="260">
        <v>0</v>
      </c>
      <c r="V238" s="261">
        <v>0</v>
      </c>
      <c r="W238" s="261">
        <f t="shared" si="2474"/>
        <v>0</v>
      </c>
      <c r="X238" s="399">
        <v>20</v>
      </c>
      <c r="Y238" s="399">
        <v>11683.035714285714</v>
      </c>
      <c r="Z238" s="399">
        <v>13085</v>
      </c>
      <c r="AA238" s="399">
        <v>0</v>
      </c>
      <c r="AB238" s="399">
        <v>0</v>
      </c>
      <c r="AC238" s="399">
        <f t="shared" si="2475"/>
        <v>0</v>
      </c>
      <c r="AD238" s="260">
        <v>10</v>
      </c>
      <c r="AE238" s="260">
        <v>11683.035714285714</v>
      </c>
      <c r="AF238" s="260">
        <v>13085</v>
      </c>
      <c r="AG238" s="260">
        <v>0</v>
      </c>
      <c r="AH238" s="260">
        <v>0</v>
      </c>
      <c r="AI238" s="260">
        <f t="shared" si="2476"/>
        <v>0</v>
      </c>
      <c r="AJ238" s="260">
        <v>25</v>
      </c>
      <c r="AK238" s="260">
        <v>11683.035714285714</v>
      </c>
      <c r="AL238" s="260">
        <v>13085</v>
      </c>
      <c r="AM238" s="260">
        <v>0</v>
      </c>
      <c r="AN238" s="260">
        <v>0</v>
      </c>
      <c r="AO238" s="396">
        <f t="shared" si="2477"/>
        <v>0</v>
      </c>
      <c r="AP238" s="260">
        <v>18</v>
      </c>
      <c r="AQ238" s="260">
        <v>11683.035714285714</v>
      </c>
      <c r="AR238" s="260">
        <v>13085</v>
      </c>
      <c r="AS238" s="260">
        <v>0</v>
      </c>
      <c r="AT238" s="260">
        <f t="shared" si="2514"/>
        <v>0</v>
      </c>
      <c r="AU238" s="260">
        <f t="shared" si="2515"/>
        <v>0</v>
      </c>
      <c r="AV238" s="404"/>
      <c r="AW238" s="404"/>
      <c r="AX238" s="404"/>
      <c r="AY238" s="404">
        <v>0</v>
      </c>
      <c r="AZ238" s="404">
        <v>0</v>
      </c>
      <c r="BA238" s="404">
        <f t="shared" si="2516"/>
        <v>0</v>
      </c>
      <c r="BB238" s="404"/>
      <c r="BC238" s="404"/>
      <c r="BD238" s="404"/>
      <c r="BE238" s="404">
        <v>0</v>
      </c>
      <c r="BF238" s="404">
        <v>0</v>
      </c>
      <c r="BG238" s="404">
        <f t="shared" si="2517"/>
        <v>0</v>
      </c>
      <c r="BH238" s="404"/>
      <c r="BI238" s="404"/>
      <c r="BJ238" s="404"/>
      <c r="BK238" s="404">
        <v>0</v>
      </c>
      <c r="BL238" s="404">
        <v>0</v>
      </c>
      <c r="BM238" s="404">
        <f t="shared" si="2481"/>
        <v>0</v>
      </c>
      <c r="BN238" s="404"/>
      <c r="BO238" s="404"/>
      <c r="BP238" s="404"/>
      <c r="BQ238" s="404">
        <v>0</v>
      </c>
      <c r="BR238" s="404">
        <v>0</v>
      </c>
      <c r="BS238" s="404">
        <f t="shared" si="2482"/>
        <v>0</v>
      </c>
      <c r="BT238" s="260">
        <v>11683.035714285714</v>
      </c>
      <c r="BU238" s="260">
        <v>13085</v>
      </c>
      <c r="BV238" s="260">
        <v>0</v>
      </c>
      <c r="BW238" s="1435">
        <v>0</v>
      </c>
      <c r="BX238" s="190" t="s">
        <v>48</v>
      </c>
      <c r="BY238" s="64">
        <v>2013</v>
      </c>
      <c r="BZ238" s="325" t="s">
        <v>1106</v>
      </c>
      <c r="CA238" s="529">
        <f t="shared" si="2483"/>
        <v>0</v>
      </c>
      <c r="CB238" s="154">
        <v>969691.9642857142</v>
      </c>
      <c r="CC238" s="82">
        <v>1086055</v>
      </c>
      <c r="CD238" s="191"/>
      <c r="CE238" s="26">
        <f t="shared" si="2484"/>
        <v>-969691.9642857142</v>
      </c>
      <c r="CF238" s="27">
        <f t="shared" si="2485"/>
        <v>-1086055</v>
      </c>
      <c r="CG238" s="738">
        <f t="shared" si="2486"/>
        <v>-1086055</v>
      </c>
      <c r="CH238" s="164" t="s">
        <v>505</v>
      </c>
      <c r="CI238" s="165"/>
      <c r="CJ238" s="192"/>
      <c r="CK238" s="175"/>
      <c r="CL238" s="175"/>
      <c r="CM238" s="172"/>
      <c r="CN238" s="175"/>
      <c r="CO238" s="175"/>
      <c r="CP238" s="175"/>
      <c r="CQ238" s="175"/>
      <c r="CR238" s="463"/>
      <c r="CS238" s="463"/>
      <c r="CT238" s="463"/>
      <c r="CU238" s="463"/>
      <c r="CV238" s="463"/>
      <c r="CW238" s="463"/>
      <c r="CX238" s="463"/>
      <c r="CY238" s="463"/>
      <c r="CZ238" s="463"/>
      <c r="DA238" s="463"/>
      <c r="DB238" s="463"/>
      <c r="DC238" s="641"/>
      <c r="DD238" s="641"/>
      <c r="DE238" s="641"/>
      <c r="DF238" s="641"/>
      <c r="DG238" s="641"/>
      <c r="DH238" s="641"/>
      <c r="DI238" s="641"/>
      <c r="DJ238" s="641"/>
      <c r="DK238" s="463"/>
      <c r="DL238" s="655"/>
      <c r="DM238" s="782"/>
      <c r="DN238" s="655"/>
      <c r="DO238" s="821"/>
      <c r="DP238" s="655"/>
      <c r="DQ238" s="1050"/>
      <c r="DR238" s="655"/>
      <c r="DS238" s="782"/>
      <c r="DT238" s="655"/>
      <c r="DU238" s="782"/>
      <c r="DV238" s="465"/>
      <c r="DW238" s="745"/>
      <c r="DX238" s="655"/>
      <c r="DY238" s="954"/>
      <c r="DZ238" s="655"/>
      <c r="EA238" s="782">
        <f t="shared" si="2487"/>
        <v>0</v>
      </c>
      <c r="EB238" s="465">
        <f t="shared" si="2488"/>
        <v>0</v>
      </c>
      <c r="EC238" s="745"/>
      <c r="ED238" s="463"/>
      <c r="EE238" s="944">
        <f t="shared" si="2519"/>
        <v>0</v>
      </c>
      <c r="EF238" s="655">
        <f t="shared" ref="EF238:EF245" si="2520">EE238/1.12</f>
        <v>0</v>
      </c>
      <c r="EG238" s="394">
        <f t="shared" si="2489"/>
        <v>0</v>
      </c>
      <c r="EH238" s="468">
        <f t="shared" si="2490"/>
        <v>0</v>
      </c>
      <c r="EI238" s="460">
        <f t="shared" si="2491"/>
        <v>0</v>
      </c>
      <c r="EJ238" s="538">
        <f t="shared" si="2492"/>
        <v>0</v>
      </c>
      <c r="EK238" s="677">
        <f t="shared" si="2493"/>
        <v>0</v>
      </c>
      <c r="EL238" s="257">
        <f t="shared" si="2494"/>
        <v>0</v>
      </c>
      <c r="EM238" s="649">
        <f t="shared" si="2495"/>
        <v>0</v>
      </c>
      <c r="EN238" s="538">
        <f t="shared" si="2496"/>
        <v>0</v>
      </c>
      <c r="EO238" s="677">
        <f t="shared" si="2497"/>
        <v>0</v>
      </c>
      <c r="EP238" s="257">
        <f t="shared" si="2498"/>
        <v>0</v>
      </c>
      <c r="EQ238" s="649">
        <f t="shared" si="2499"/>
        <v>0</v>
      </c>
      <c r="ER238" s="538">
        <f t="shared" si="2500"/>
        <v>0</v>
      </c>
      <c r="ES238" s="677">
        <f t="shared" si="2501"/>
        <v>0</v>
      </c>
      <c r="ET238" s="538">
        <f t="shared" si="2502"/>
        <v>0</v>
      </c>
      <c r="EU238" s="462">
        <f t="shared" si="2503"/>
        <v>0</v>
      </c>
      <c r="EV238" s="263">
        <f t="shared" si="2504"/>
        <v>0</v>
      </c>
      <c r="EW238" s="462">
        <f t="shared" si="2505"/>
        <v>0</v>
      </c>
      <c r="EX238" s="263">
        <f t="shared" si="2506"/>
        <v>0</v>
      </c>
      <c r="EY238" s="399">
        <f t="shared" si="2507"/>
        <v>0</v>
      </c>
      <c r="EZ238" s="261">
        <f t="shared" si="2508"/>
        <v>0</v>
      </c>
      <c r="FA238" s="313"/>
    </row>
    <row r="239" spans="1:158" s="183" customFormat="1" ht="18" hidden="1" customHeight="1" outlineLevel="1" x14ac:dyDescent="0.2">
      <c r="A239" s="188" t="s">
        <v>497</v>
      </c>
      <c r="B239" s="76" t="s">
        <v>21</v>
      </c>
      <c r="C239" s="77" t="s">
        <v>1622</v>
      </c>
      <c r="D239" s="77" t="s">
        <v>1620</v>
      </c>
      <c r="E239" s="76" t="s">
        <v>1623</v>
      </c>
      <c r="F239" s="76" t="s">
        <v>498</v>
      </c>
      <c r="G239" s="76" t="s">
        <v>41</v>
      </c>
      <c r="H239" s="189">
        <v>0.3</v>
      </c>
      <c r="I239" s="76" t="s">
        <v>35</v>
      </c>
      <c r="J239" s="80" t="s">
        <v>45</v>
      </c>
      <c r="K239" s="81" t="s">
        <v>152</v>
      </c>
      <c r="L239" s="76" t="s">
        <v>46</v>
      </c>
      <c r="M239" s="10" t="s">
        <v>65</v>
      </c>
      <c r="N239" s="82"/>
      <c r="O239" s="82"/>
      <c r="P239" s="82"/>
      <c r="Q239" s="245"/>
      <c r="R239" s="260">
        <v>10</v>
      </c>
      <c r="S239" s="260">
        <v>11683.035714285714</v>
      </c>
      <c r="T239" s="260">
        <v>13085</v>
      </c>
      <c r="U239" s="260">
        <f t="shared" ref="U239" si="2521">R239*S239</f>
        <v>116830.35714285713</v>
      </c>
      <c r="V239" s="261">
        <f t="shared" ref="V239" si="2522">R239*T239</f>
        <v>130850</v>
      </c>
      <c r="W239" s="261">
        <f t="shared" si="2474"/>
        <v>39255</v>
      </c>
      <c r="X239" s="399">
        <v>20</v>
      </c>
      <c r="Y239" s="399">
        <v>11683.035714285714</v>
      </c>
      <c r="Z239" s="399">
        <v>13085</v>
      </c>
      <c r="AA239" s="399">
        <f t="shared" ref="AA239" si="2523">X239*Y239</f>
        <v>233660.71428571426</v>
      </c>
      <c r="AB239" s="399">
        <f t="shared" ref="AB239" si="2524">X239*Z239</f>
        <v>261700</v>
      </c>
      <c r="AC239" s="399">
        <f t="shared" si="2475"/>
        <v>78510</v>
      </c>
      <c r="AD239" s="260">
        <v>10</v>
      </c>
      <c r="AE239" s="260">
        <v>11683.035714285714</v>
      </c>
      <c r="AF239" s="260">
        <v>13085</v>
      </c>
      <c r="AG239" s="260">
        <f>AD239*AE239</f>
        <v>116830.35714285713</v>
      </c>
      <c r="AH239" s="260">
        <f>AD239*AF239</f>
        <v>130850</v>
      </c>
      <c r="AI239" s="260">
        <f t="shared" si="2476"/>
        <v>39255</v>
      </c>
      <c r="AJ239" s="260">
        <v>25</v>
      </c>
      <c r="AK239" s="260">
        <v>11683.035714285714</v>
      </c>
      <c r="AL239" s="260">
        <v>13085</v>
      </c>
      <c r="AM239" s="1067">
        <f t="shared" si="2513"/>
        <v>292075.89285714284</v>
      </c>
      <c r="AN239" s="260">
        <f t="shared" si="2458"/>
        <v>327125</v>
      </c>
      <c r="AO239" s="396">
        <f t="shared" si="2477"/>
        <v>98137.5</v>
      </c>
      <c r="AP239" s="260">
        <v>18</v>
      </c>
      <c r="AQ239" s="260">
        <v>11683.035714285714</v>
      </c>
      <c r="AR239" s="260">
        <v>13085</v>
      </c>
      <c r="AS239" s="260">
        <f t="shared" si="2459"/>
        <v>210294.64285714284</v>
      </c>
      <c r="AT239" s="260">
        <f t="shared" si="2514"/>
        <v>235530</v>
      </c>
      <c r="AU239" s="260">
        <f t="shared" si="2515"/>
        <v>70659</v>
      </c>
      <c r="AV239" s="404"/>
      <c r="AW239" s="404"/>
      <c r="AX239" s="404"/>
      <c r="AY239" s="404">
        <v>0</v>
      </c>
      <c r="AZ239" s="404">
        <v>0</v>
      </c>
      <c r="BA239" s="404">
        <f t="shared" si="2516"/>
        <v>0</v>
      </c>
      <c r="BB239" s="404"/>
      <c r="BC239" s="404"/>
      <c r="BD239" s="404"/>
      <c r="BE239" s="404">
        <v>0</v>
      </c>
      <c r="BF239" s="404">
        <v>0</v>
      </c>
      <c r="BG239" s="404">
        <f t="shared" si="2517"/>
        <v>0</v>
      </c>
      <c r="BH239" s="404"/>
      <c r="BI239" s="404"/>
      <c r="BJ239" s="404"/>
      <c r="BK239" s="404">
        <v>0</v>
      </c>
      <c r="BL239" s="404">
        <v>0</v>
      </c>
      <c r="BM239" s="404">
        <f t="shared" si="2481"/>
        <v>0</v>
      </c>
      <c r="BN239" s="404"/>
      <c r="BO239" s="404"/>
      <c r="BP239" s="404"/>
      <c r="BQ239" s="404">
        <v>0</v>
      </c>
      <c r="BR239" s="404">
        <v>0</v>
      </c>
      <c r="BS239" s="404">
        <f t="shared" si="2482"/>
        <v>0</v>
      </c>
      <c r="BT239" s="260">
        <v>11683.035714285714</v>
      </c>
      <c r="BU239" s="260">
        <v>13085</v>
      </c>
      <c r="BV239" s="256">
        <f>SUM(N239+O239+P239+Q239+R239+X239+AD239+AJ239+AP239+AV239+BB239+BH239)*BT239</f>
        <v>969691.9642857142</v>
      </c>
      <c r="BW239" s="260">
        <f t="shared" ref="BW239" si="2525">BV239*1.12</f>
        <v>1086055</v>
      </c>
      <c r="BX239" s="190" t="s">
        <v>48</v>
      </c>
      <c r="BY239" s="64">
        <v>2013</v>
      </c>
      <c r="BZ239" s="325"/>
      <c r="CA239" s="529">
        <f t="shared" si="2483"/>
        <v>325816.5</v>
      </c>
      <c r="CB239" s="154"/>
      <c r="CC239" s="82"/>
      <c r="CD239" s="191"/>
      <c r="CE239" s="26">
        <f t="shared" si="2484"/>
        <v>969691.9642857142</v>
      </c>
      <c r="CF239" s="27">
        <f t="shared" si="2485"/>
        <v>1086055</v>
      </c>
      <c r="CG239" s="738">
        <f t="shared" si="2486"/>
        <v>325816.5</v>
      </c>
      <c r="CH239" s="164" t="s">
        <v>505</v>
      </c>
      <c r="CI239" s="165"/>
      <c r="CJ239" s="192" t="s">
        <v>25</v>
      </c>
      <c r="CK239" s="175" t="s">
        <v>831</v>
      </c>
      <c r="CL239" s="175" t="s">
        <v>1351</v>
      </c>
      <c r="CM239" s="172" t="s">
        <v>1349</v>
      </c>
      <c r="CN239" s="175" t="s">
        <v>832</v>
      </c>
      <c r="CO239" s="175" t="s">
        <v>494</v>
      </c>
      <c r="CP239" s="175" t="s">
        <v>498</v>
      </c>
      <c r="CQ239" s="175" t="s">
        <v>65</v>
      </c>
      <c r="CR239" s="463">
        <v>10</v>
      </c>
      <c r="CS239" s="463">
        <v>5</v>
      </c>
      <c r="CT239" s="463">
        <v>10</v>
      </c>
      <c r="CU239" s="463">
        <v>25</v>
      </c>
      <c r="CV239" s="463">
        <v>18</v>
      </c>
      <c r="CW239" s="463"/>
      <c r="CX239" s="463"/>
      <c r="CY239" s="463"/>
      <c r="CZ239" s="463">
        <f t="shared" ref="CZ239:CZ245" si="2526">CR239+CS239+CT239+CU239+CV239</f>
        <v>68</v>
      </c>
      <c r="DA239" s="463">
        <v>12800</v>
      </c>
      <c r="DB239" s="463">
        <f t="shared" ref="DB239:DB245" si="2527">CR239*DA239</f>
        <v>128000</v>
      </c>
      <c r="DC239" s="641">
        <f t="shared" ref="DC239:DC245" si="2528">CS239*DA239</f>
        <v>64000</v>
      </c>
      <c r="DD239" s="641">
        <f t="shared" ref="DD239:DD245" si="2529">CT239*DA239</f>
        <v>128000</v>
      </c>
      <c r="DE239" s="641">
        <f>CU239*DA239</f>
        <v>320000</v>
      </c>
      <c r="DF239" s="641">
        <f t="shared" ref="DF239:DF245" si="2530">CV239*DA239</f>
        <v>230400</v>
      </c>
      <c r="DG239" s="641"/>
      <c r="DH239" s="641"/>
      <c r="DI239" s="641"/>
      <c r="DJ239" s="641"/>
      <c r="DK239" s="463">
        <f>CZ239*DA239</f>
        <v>870400</v>
      </c>
      <c r="DL239" s="655"/>
      <c r="DM239" s="782">
        <f>DB239</f>
        <v>128000</v>
      </c>
      <c r="DN239" s="655">
        <f t="shared" ref="DN239:DN245" si="2531">DM239/1.12</f>
        <v>114285.71428571428</v>
      </c>
      <c r="DO239" s="820">
        <f>DC239</f>
        <v>64000</v>
      </c>
      <c r="DP239" s="655">
        <f t="shared" ref="DP239:DP245" si="2532">DO239/1.12</f>
        <v>57142.857142857138</v>
      </c>
      <c r="DQ239" s="1050">
        <f>DD239</f>
        <v>128000</v>
      </c>
      <c r="DR239" s="1064">
        <f>DQ239/1.12</f>
        <v>114285.71428571428</v>
      </c>
      <c r="DS239" s="1050">
        <f>DE239</f>
        <v>320000</v>
      </c>
      <c r="DT239" s="1064">
        <f>DE239/1.12</f>
        <v>285714.28571428568</v>
      </c>
      <c r="DU239" s="1050">
        <f>DF239</f>
        <v>230400</v>
      </c>
      <c r="DV239" s="1065">
        <f>DU239/1.12</f>
        <v>205714.28571428568</v>
      </c>
      <c r="DW239" s="745"/>
      <c r="DX239" s="655"/>
      <c r="DY239" s="954"/>
      <c r="DZ239" s="655"/>
      <c r="EA239" s="782">
        <f t="shared" si="2487"/>
        <v>0</v>
      </c>
      <c r="EB239" s="465">
        <f t="shared" si="2488"/>
        <v>0</v>
      </c>
      <c r="EC239" s="745"/>
      <c r="ED239" s="463"/>
      <c r="EE239" s="944">
        <f t="shared" si="2519"/>
        <v>870400</v>
      </c>
      <c r="EF239" s="655">
        <f t="shared" si="2520"/>
        <v>777142.85714285704</v>
      </c>
      <c r="EG239" s="394">
        <f t="shared" si="2489"/>
        <v>2544.6428571428551</v>
      </c>
      <c r="EH239" s="468">
        <f t="shared" si="2490"/>
        <v>2850</v>
      </c>
      <c r="EI239" s="460">
        <f t="shared" si="2491"/>
        <v>176517.85714285713</v>
      </c>
      <c r="EJ239" s="538">
        <f t="shared" si="2492"/>
        <v>197700</v>
      </c>
      <c r="EK239" s="677">
        <f t="shared" si="2493"/>
        <v>2544.6428571428551</v>
      </c>
      <c r="EL239" s="257">
        <f t="shared" si="2494"/>
        <v>2850</v>
      </c>
      <c r="EM239" s="649">
        <f t="shared" si="2495"/>
        <v>6361.6071428571595</v>
      </c>
      <c r="EN239" s="538">
        <f t="shared" si="2496"/>
        <v>7125</v>
      </c>
      <c r="EO239" s="677">
        <f t="shared" si="2497"/>
        <v>4580.3571428571595</v>
      </c>
      <c r="EP239" s="257">
        <f t="shared" si="2498"/>
        <v>5130</v>
      </c>
      <c r="EQ239" s="649">
        <f t="shared" si="2499"/>
        <v>0</v>
      </c>
      <c r="ER239" s="538">
        <f t="shared" si="2500"/>
        <v>0</v>
      </c>
      <c r="ES239" s="677">
        <f t="shared" si="2501"/>
        <v>0</v>
      </c>
      <c r="ET239" s="538">
        <f t="shared" si="2502"/>
        <v>0</v>
      </c>
      <c r="EU239" s="462">
        <f t="shared" si="2503"/>
        <v>0</v>
      </c>
      <c r="EV239" s="263">
        <f t="shared" si="2504"/>
        <v>0</v>
      </c>
      <c r="EW239" s="462">
        <f t="shared" si="2505"/>
        <v>0</v>
      </c>
      <c r="EX239" s="263">
        <f t="shared" si="2506"/>
        <v>0</v>
      </c>
      <c r="EY239" s="399">
        <f t="shared" si="2507"/>
        <v>192549.10714285716</v>
      </c>
      <c r="EZ239" s="261">
        <f t="shared" si="2508"/>
        <v>215655</v>
      </c>
      <c r="FA239" s="313"/>
    </row>
    <row r="240" spans="1:158" s="183" customFormat="1" ht="18" hidden="1" customHeight="1" outlineLevel="1" x14ac:dyDescent="0.2">
      <c r="A240" s="188" t="s">
        <v>273</v>
      </c>
      <c r="B240" s="76" t="s">
        <v>21</v>
      </c>
      <c r="C240" s="77" t="s">
        <v>145</v>
      </c>
      <c r="D240" s="77" t="s">
        <v>141</v>
      </c>
      <c r="E240" s="76" t="s">
        <v>146</v>
      </c>
      <c r="F240" s="76"/>
      <c r="G240" s="76" t="s">
        <v>41</v>
      </c>
      <c r="H240" s="189">
        <v>0.3</v>
      </c>
      <c r="I240" s="76" t="s">
        <v>35</v>
      </c>
      <c r="J240" s="80" t="s">
        <v>45</v>
      </c>
      <c r="K240" s="81" t="s">
        <v>152</v>
      </c>
      <c r="L240" s="76" t="s">
        <v>46</v>
      </c>
      <c r="M240" s="10" t="s">
        <v>65</v>
      </c>
      <c r="N240" s="82"/>
      <c r="O240" s="82"/>
      <c r="P240" s="82"/>
      <c r="Q240" s="245"/>
      <c r="R240" s="260">
        <v>9</v>
      </c>
      <c r="S240" s="260">
        <v>7758.9285714285706</v>
      </c>
      <c r="T240" s="260">
        <v>8690</v>
      </c>
      <c r="U240" s="260">
        <v>0</v>
      </c>
      <c r="V240" s="261">
        <v>0</v>
      </c>
      <c r="W240" s="261">
        <f t="shared" si="2474"/>
        <v>0</v>
      </c>
      <c r="X240" s="399">
        <v>18</v>
      </c>
      <c r="Y240" s="399">
        <v>7758.9285714285706</v>
      </c>
      <c r="Z240" s="399">
        <v>8690</v>
      </c>
      <c r="AA240" s="399">
        <v>0</v>
      </c>
      <c r="AB240" s="399">
        <v>0</v>
      </c>
      <c r="AC240" s="399">
        <f t="shared" si="2475"/>
        <v>0</v>
      </c>
      <c r="AD240" s="260">
        <v>9</v>
      </c>
      <c r="AE240" s="260">
        <v>7758.9285714285706</v>
      </c>
      <c r="AF240" s="260">
        <v>8690</v>
      </c>
      <c r="AG240" s="260">
        <v>0</v>
      </c>
      <c r="AH240" s="260">
        <v>0</v>
      </c>
      <c r="AI240" s="260">
        <f t="shared" si="2476"/>
        <v>0</v>
      </c>
      <c r="AJ240" s="260">
        <v>25</v>
      </c>
      <c r="AK240" s="260">
        <v>7758.9285714285706</v>
      </c>
      <c r="AL240" s="260">
        <v>8690</v>
      </c>
      <c r="AM240" s="260">
        <v>0</v>
      </c>
      <c r="AN240" s="260">
        <v>0</v>
      </c>
      <c r="AO240" s="396">
        <f t="shared" si="2477"/>
        <v>0</v>
      </c>
      <c r="AP240" s="260">
        <v>18</v>
      </c>
      <c r="AQ240" s="260">
        <v>7758.9285714285706</v>
      </c>
      <c r="AR240" s="260">
        <v>8690</v>
      </c>
      <c r="AS240" s="260">
        <v>0</v>
      </c>
      <c r="AT240" s="260">
        <f t="shared" si="2514"/>
        <v>0</v>
      </c>
      <c r="AU240" s="260">
        <f t="shared" si="2515"/>
        <v>0</v>
      </c>
      <c r="AV240" s="404"/>
      <c r="AW240" s="404"/>
      <c r="AX240" s="404"/>
      <c r="AY240" s="404">
        <v>0</v>
      </c>
      <c r="AZ240" s="404">
        <v>0</v>
      </c>
      <c r="BA240" s="404">
        <f t="shared" si="2516"/>
        <v>0</v>
      </c>
      <c r="BB240" s="404"/>
      <c r="BC240" s="404"/>
      <c r="BD240" s="404"/>
      <c r="BE240" s="404">
        <v>0</v>
      </c>
      <c r="BF240" s="404">
        <v>0</v>
      </c>
      <c r="BG240" s="404">
        <f t="shared" si="2517"/>
        <v>0</v>
      </c>
      <c r="BH240" s="404"/>
      <c r="BI240" s="404"/>
      <c r="BJ240" s="404"/>
      <c r="BK240" s="404">
        <v>0</v>
      </c>
      <c r="BL240" s="404">
        <v>0</v>
      </c>
      <c r="BM240" s="404">
        <f t="shared" si="2481"/>
        <v>0</v>
      </c>
      <c r="BN240" s="404"/>
      <c r="BO240" s="404"/>
      <c r="BP240" s="404"/>
      <c r="BQ240" s="404">
        <v>0</v>
      </c>
      <c r="BR240" s="404">
        <v>0</v>
      </c>
      <c r="BS240" s="404">
        <f t="shared" si="2482"/>
        <v>0</v>
      </c>
      <c r="BT240" s="260">
        <v>7758.9285714285706</v>
      </c>
      <c r="BU240" s="260">
        <v>8690</v>
      </c>
      <c r="BV240" s="260">
        <v>0</v>
      </c>
      <c r="BW240" s="1435">
        <v>0</v>
      </c>
      <c r="BX240" s="190" t="s">
        <v>48</v>
      </c>
      <c r="BY240" s="64">
        <v>2013</v>
      </c>
      <c r="BZ240" s="325" t="s">
        <v>1106</v>
      </c>
      <c r="CA240" s="529">
        <f t="shared" si="2483"/>
        <v>0</v>
      </c>
      <c r="CB240" s="154">
        <v>612955.35714285704</v>
      </c>
      <c r="CC240" s="82">
        <v>686510</v>
      </c>
      <c r="CD240" s="191"/>
      <c r="CE240" s="26">
        <f t="shared" si="2484"/>
        <v>-612955.35714285704</v>
      </c>
      <c r="CF240" s="27">
        <f t="shared" si="2485"/>
        <v>-686510</v>
      </c>
      <c r="CG240" s="738">
        <f t="shared" si="2486"/>
        <v>-686510</v>
      </c>
      <c r="CH240" s="164" t="s">
        <v>505</v>
      </c>
      <c r="CI240" s="165"/>
      <c r="CJ240" s="192"/>
      <c r="CK240" s="175"/>
      <c r="CL240" s="175"/>
      <c r="CM240" s="172"/>
      <c r="CN240" s="175"/>
      <c r="CO240" s="175"/>
      <c r="CP240" s="175"/>
      <c r="CQ240" s="175"/>
      <c r="CR240" s="463"/>
      <c r="CS240" s="463"/>
      <c r="CT240" s="463"/>
      <c r="CU240" s="463"/>
      <c r="CV240" s="463"/>
      <c r="CW240" s="463"/>
      <c r="CX240" s="463"/>
      <c r="CY240" s="463"/>
      <c r="CZ240" s="463"/>
      <c r="DA240" s="463"/>
      <c r="DB240" s="463"/>
      <c r="DC240" s="641"/>
      <c r="DD240" s="641"/>
      <c r="DE240" s="641"/>
      <c r="DF240" s="641"/>
      <c r="DG240" s="641"/>
      <c r="DH240" s="641"/>
      <c r="DI240" s="641"/>
      <c r="DJ240" s="641"/>
      <c r="DK240" s="463"/>
      <c r="DL240" s="655"/>
      <c r="DM240" s="782"/>
      <c r="DN240" s="655"/>
      <c r="DO240" s="821"/>
      <c r="DP240" s="655"/>
      <c r="DQ240" s="1050"/>
      <c r="DR240" s="655"/>
      <c r="DS240" s="782"/>
      <c r="DT240" s="655"/>
      <c r="DU240" s="782"/>
      <c r="DV240" s="465"/>
      <c r="DW240" s="745"/>
      <c r="DX240" s="655"/>
      <c r="DY240" s="954"/>
      <c r="DZ240" s="655"/>
      <c r="EA240" s="782">
        <f t="shared" si="2487"/>
        <v>0</v>
      </c>
      <c r="EB240" s="465">
        <f t="shared" si="2488"/>
        <v>0</v>
      </c>
      <c r="EC240" s="745"/>
      <c r="ED240" s="463"/>
      <c r="EE240" s="944">
        <f t="shared" si="2519"/>
        <v>0</v>
      </c>
      <c r="EF240" s="655">
        <f t="shared" si="2520"/>
        <v>0</v>
      </c>
      <c r="EG240" s="394">
        <f t="shared" si="2489"/>
        <v>0</v>
      </c>
      <c r="EH240" s="468">
        <f t="shared" si="2490"/>
        <v>0</v>
      </c>
      <c r="EI240" s="460">
        <f t="shared" si="2491"/>
        <v>0</v>
      </c>
      <c r="EJ240" s="538">
        <f t="shared" si="2492"/>
        <v>0</v>
      </c>
      <c r="EK240" s="677">
        <f t="shared" si="2493"/>
        <v>0</v>
      </c>
      <c r="EL240" s="257">
        <f t="shared" si="2494"/>
        <v>0</v>
      </c>
      <c r="EM240" s="649">
        <f t="shared" si="2495"/>
        <v>0</v>
      </c>
      <c r="EN240" s="538">
        <f t="shared" si="2496"/>
        <v>0</v>
      </c>
      <c r="EO240" s="677">
        <f t="shared" si="2497"/>
        <v>0</v>
      </c>
      <c r="EP240" s="257">
        <f t="shared" si="2498"/>
        <v>0</v>
      </c>
      <c r="EQ240" s="649">
        <f t="shared" si="2499"/>
        <v>0</v>
      </c>
      <c r="ER240" s="538">
        <f t="shared" si="2500"/>
        <v>0</v>
      </c>
      <c r="ES240" s="677">
        <f t="shared" si="2501"/>
        <v>0</v>
      </c>
      <c r="ET240" s="538">
        <f t="shared" si="2502"/>
        <v>0</v>
      </c>
      <c r="EU240" s="462">
        <f t="shared" si="2503"/>
        <v>0</v>
      </c>
      <c r="EV240" s="263">
        <f t="shared" si="2504"/>
        <v>0</v>
      </c>
      <c r="EW240" s="462">
        <f t="shared" si="2505"/>
        <v>0</v>
      </c>
      <c r="EX240" s="263">
        <f t="shared" si="2506"/>
        <v>0</v>
      </c>
      <c r="EY240" s="399">
        <f t="shared" si="2507"/>
        <v>0</v>
      </c>
      <c r="EZ240" s="261">
        <f t="shared" si="2508"/>
        <v>0</v>
      </c>
      <c r="FA240" s="313"/>
    </row>
    <row r="241" spans="1:157" s="183" customFormat="1" ht="18" hidden="1" customHeight="1" outlineLevel="1" x14ac:dyDescent="0.2">
      <c r="A241" s="188" t="s">
        <v>499</v>
      </c>
      <c r="B241" s="76" t="s">
        <v>21</v>
      </c>
      <c r="C241" s="77" t="s">
        <v>1624</v>
      </c>
      <c r="D241" s="77" t="s">
        <v>1620</v>
      </c>
      <c r="E241" s="76" t="s">
        <v>1625</v>
      </c>
      <c r="F241" s="76" t="s">
        <v>500</v>
      </c>
      <c r="G241" s="76" t="s">
        <v>41</v>
      </c>
      <c r="H241" s="189">
        <v>0.3</v>
      </c>
      <c r="I241" s="76" t="s">
        <v>35</v>
      </c>
      <c r="J241" s="80" t="s">
        <v>496</v>
      </c>
      <c r="K241" s="81" t="s">
        <v>152</v>
      </c>
      <c r="L241" s="76" t="s">
        <v>46</v>
      </c>
      <c r="M241" s="10" t="s">
        <v>65</v>
      </c>
      <c r="N241" s="82"/>
      <c r="O241" s="82"/>
      <c r="P241" s="82"/>
      <c r="Q241" s="245"/>
      <c r="R241" s="260">
        <v>9</v>
      </c>
      <c r="S241" s="260">
        <v>7758.9285714285706</v>
      </c>
      <c r="T241" s="260">
        <v>8690</v>
      </c>
      <c r="U241" s="260">
        <f t="shared" ref="U241" si="2533">R241*S241</f>
        <v>69830.35714285713</v>
      </c>
      <c r="V241" s="261">
        <f t="shared" ref="V241" si="2534">R241*T241</f>
        <v>78210</v>
      </c>
      <c r="W241" s="261">
        <f t="shared" si="2474"/>
        <v>23463</v>
      </c>
      <c r="X241" s="399">
        <v>18</v>
      </c>
      <c r="Y241" s="399">
        <v>7758.9285714285706</v>
      </c>
      <c r="Z241" s="399">
        <v>8690</v>
      </c>
      <c r="AA241" s="399">
        <f t="shared" ref="AA241" si="2535">X241*Y241</f>
        <v>139660.71428571426</v>
      </c>
      <c r="AB241" s="399">
        <f t="shared" ref="AB241" si="2536">X241*Z241</f>
        <v>156420</v>
      </c>
      <c r="AC241" s="399">
        <f t="shared" si="2475"/>
        <v>46926</v>
      </c>
      <c r="AD241" s="260">
        <v>9</v>
      </c>
      <c r="AE241" s="260">
        <v>7758.9285714285706</v>
      </c>
      <c r="AF241" s="260">
        <v>8690</v>
      </c>
      <c r="AG241" s="260">
        <f>AD241*AE241</f>
        <v>69830.35714285713</v>
      </c>
      <c r="AH241" s="260">
        <f>AD241*AF241</f>
        <v>78210</v>
      </c>
      <c r="AI241" s="260">
        <f t="shared" si="2476"/>
        <v>23463</v>
      </c>
      <c r="AJ241" s="260">
        <v>25</v>
      </c>
      <c r="AK241" s="260">
        <v>7758.9285714285706</v>
      </c>
      <c r="AL241" s="260">
        <v>8690</v>
      </c>
      <c r="AM241" s="1067">
        <f t="shared" si="2513"/>
        <v>193973.21428571426</v>
      </c>
      <c r="AN241" s="260">
        <f t="shared" si="2458"/>
        <v>217250</v>
      </c>
      <c r="AO241" s="396">
        <f t="shared" si="2477"/>
        <v>65175</v>
      </c>
      <c r="AP241" s="260">
        <v>18</v>
      </c>
      <c r="AQ241" s="260">
        <v>7758.9285714285706</v>
      </c>
      <c r="AR241" s="260">
        <v>8690</v>
      </c>
      <c r="AS241" s="260">
        <f t="shared" si="2459"/>
        <v>139660.71428571426</v>
      </c>
      <c r="AT241" s="260">
        <f t="shared" si="2514"/>
        <v>156420</v>
      </c>
      <c r="AU241" s="260">
        <f t="shared" si="2515"/>
        <v>46926</v>
      </c>
      <c r="AV241" s="404"/>
      <c r="AW241" s="404"/>
      <c r="AX241" s="404"/>
      <c r="AY241" s="404">
        <v>0</v>
      </c>
      <c r="AZ241" s="404">
        <v>0</v>
      </c>
      <c r="BA241" s="404">
        <f t="shared" si="2516"/>
        <v>0</v>
      </c>
      <c r="BB241" s="404"/>
      <c r="BC241" s="404"/>
      <c r="BD241" s="404"/>
      <c r="BE241" s="404">
        <v>0</v>
      </c>
      <c r="BF241" s="404">
        <v>0</v>
      </c>
      <c r="BG241" s="404">
        <f t="shared" si="2517"/>
        <v>0</v>
      </c>
      <c r="BH241" s="404"/>
      <c r="BI241" s="404"/>
      <c r="BJ241" s="404"/>
      <c r="BK241" s="404">
        <v>0</v>
      </c>
      <c r="BL241" s="404">
        <v>0</v>
      </c>
      <c r="BM241" s="404">
        <f t="shared" si="2481"/>
        <v>0</v>
      </c>
      <c r="BN241" s="404"/>
      <c r="BO241" s="404"/>
      <c r="BP241" s="404"/>
      <c r="BQ241" s="404">
        <v>0</v>
      </c>
      <c r="BR241" s="404">
        <v>0</v>
      </c>
      <c r="BS241" s="404">
        <f t="shared" si="2482"/>
        <v>0</v>
      </c>
      <c r="BT241" s="260">
        <v>7758.9285714285706</v>
      </c>
      <c r="BU241" s="260">
        <v>8690</v>
      </c>
      <c r="BV241" s="256">
        <f>SUM(N241+O241+P241+Q241+R241+X241+AD241+AJ241+AP241+AV241+BB241+BH241)*BT241</f>
        <v>612955.35714285704</v>
      </c>
      <c r="BW241" s="260">
        <f t="shared" ref="BW241" si="2537">BV241*1.12</f>
        <v>686510</v>
      </c>
      <c r="BX241" s="190" t="s">
        <v>48</v>
      </c>
      <c r="BY241" s="64">
        <v>2013</v>
      </c>
      <c r="BZ241" s="325"/>
      <c r="CA241" s="529">
        <f t="shared" si="2483"/>
        <v>205953</v>
      </c>
      <c r="CB241" s="154"/>
      <c r="CC241" s="82"/>
      <c r="CD241" s="191"/>
      <c r="CE241" s="26">
        <f t="shared" si="2484"/>
        <v>612955.35714285704</v>
      </c>
      <c r="CF241" s="27">
        <f t="shared" si="2485"/>
        <v>686510</v>
      </c>
      <c r="CG241" s="738">
        <f t="shared" si="2486"/>
        <v>205953</v>
      </c>
      <c r="CH241" s="164" t="s">
        <v>505</v>
      </c>
      <c r="CI241" s="165"/>
      <c r="CJ241" s="192" t="s">
        <v>25</v>
      </c>
      <c r="CK241" s="175" t="s">
        <v>831</v>
      </c>
      <c r="CL241" s="175" t="s">
        <v>1351</v>
      </c>
      <c r="CM241" s="172" t="s">
        <v>1349</v>
      </c>
      <c r="CN241" s="175" t="s">
        <v>832</v>
      </c>
      <c r="CO241" s="175" t="s">
        <v>494</v>
      </c>
      <c r="CP241" s="175" t="s">
        <v>500</v>
      </c>
      <c r="CQ241" s="175" t="s">
        <v>65</v>
      </c>
      <c r="CR241" s="463">
        <v>9</v>
      </c>
      <c r="CS241" s="463">
        <v>10</v>
      </c>
      <c r="CT241" s="463">
        <v>9</v>
      </c>
      <c r="CU241" s="463">
        <v>25</v>
      </c>
      <c r="CV241" s="463">
        <v>18</v>
      </c>
      <c r="CW241" s="463"/>
      <c r="CX241" s="463"/>
      <c r="CY241" s="463"/>
      <c r="CZ241" s="463">
        <f t="shared" si="2526"/>
        <v>71</v>
      </c>
      <c r="DA241" s="463">
        <v>8500</v>
      </c>
      <c r="DB241" s="463">
        <f t="shared" si="2527"/>
        <v>76500</v>
      </c>
      <c r="DC241" s="641">
        <f t="shared" si="2528"/>
        <v>85000</v>
      </c>
      <c r="DD241" s="641">
        <f t="shared" si="2529"/>
        <v>76500</v>
      </c>
      <c r="DE241" s="641">
        <f>CU241*DA241</f>
        <v>212500</v>
      </c>
      <c r="DF241" s="641">
        <f t="shared" si="2530"/>
        <v>153000</v>
      </c>
      <c r="DG241" s="641"/>
      <c r="DH241" s="641"/>
      <c r="DI241" s="641"/>
      <c r="DJ241" s="641"/>
      <c r="DK241" s="463">
        <f>CZ241*DA241</f>
        <v>603500</v>
      </c>
      <c r="DL241" s="655"/>
      <c r="DM241" s="782">
        <f>DB241</f>
        <v>76500</v>
      </c>
      <c r="DN241" s="655">
        <f t="shared" si="2531"/>
        <v>68303.57142857142</v>
      </c>
      <c r="DO241" s="820">
        <f>DC241</f>
        <v>85000</v>
      </c>
      <c r="DP241" s="655">
        <f t="shared" si="2532"/>
        <v>75892.85714285713</v>
      </c>
      <c r="DQ241" s="1050">
        <f>DD241</f>
        <v>76500</v>
      </c>
      <c r="DR241" s="1064">
        <f>DQ241/1.12</f>
        <v>68303.57142857142</v>
      </c>
      <c r="DS241" s="1050">
        <f>DE241</f>
        <v>212500</v>
      </c>
      <c r="DT241" s="1064">
        <f>DE241/1.12</f>
        <v>189732.14285714284</v>
      </c>
      <c r="DU241" s="1050">
        <f>DF241</f>
        <v>153000</v>
      </c>
      <c r="DV241" s="1065">
        <f>DU241/1.12</f>
        <v>136607.14285714284</v>
      </c>
      <c r="DW241" s="745"/>
      <c r="DX241" s="655"/>
      <c r="DY241" s="954"/>
      <c r="DZ241" s="655"/>
      <c r="EA241" s="782">
        <f t="shared" si="2487"/>
        <v>0</v>
      </c>
      <c r="EB241" s="465">
        <f t="shared" si="2488"/>
        <v>0</v>
      </c>
      <c r="EC241" s="745"/>
      <c r="ED241" s="463"/>
      <c r="EE241" s="944">
        <f t="shared" si="2519"/>
        <v>603500</v>
      </c>
      <c r="EF241" s="655">
        <f t="shared" si="2520"/>
        <v>538839.28571428568</v>
      </c>
      <c r="EG241" s="394">
        <f t="shared" si="2489"/>
        <v>1526.7857142857101</v>
      </c>
      <c r="EH241" s="468">
        <f t="shared" si="2490"/>
        <v>1710</v>
      </c>
      <c r="EI241" s="460">
        <f t="shared" si="2491"/>
        <v>63767.85714285713</v>
      </c>
      <c r="EJ241" s="538">
        <f t="shared" si="2492"/>
        <v>71420</v>
      </c>
      <c r="EK241" s="677">
        <f t="shared" si="2493"/>
        <v>1526.7857142857101</v>
      </c>
      <c r="EL241" s="257">
        <f t="shared" si="2494"/>
        <v>1710</v>
      </c>
      <c r="EM241" s="649">
        <f t="shared" si="2495"/>
        <v>4241.0714285714203</v>
      </c>
      <c r="EN241" s="538">
        <f t="shared" si="2496"/>
        <v>4750</v>
      </c>
      <c r="EO241" s="677">
        <f t="shared" si="2497"/>
        <v>3053.5714285714203</v>
      </c>
      <c r="EP241" s="257">
        <f t="shared" si="2498"/>
        <v>3420</v>
      </c>
      <c r="EQ241" s="649">
        <f t="shared" si="2499"/>
        <v>0</v>
      </c>
      <c r="ER241" s="538">
        <f t="shared" si="2500"/>
        <v>0</v>
      </c>
      <c r="ES241" s="677">
        <f t="shared" si="2501"/>
        <v>0</v>
      </c>
      <c r="ET241" s="538">
        <f t="shared" si="2502"/>
        <v>0</v>
      </c>
      <c r="EU241" s="462">
        <f t="shared" si="2503"/>
        <v>0</v>
      </c>
      <c r="EV241" s="263">
        <f t="shared" si="2504"/>
        <v>0</v>
      </c>
      <c r="EW241" s="462">
        <f t="shared" si="2505"/>
        <v>0</v>
      </c>
      <c r="EX241" s="263">
        <f t="shared" si="2506"/>
        <v>0</v>
      </c>
      <c r="EY241" s="399">
        <f t="shared" si="2507"/>
        <v>74116.071428571362</v>
      </c>
      <c r="EZ241" s="261">
        <f t="shared" si="2508"/>
        <v>83010</v>
      </c>
      <c r="FA241" s="313"/>
    </row>
    <row r="242" spans="1:157" s="183" customFormat="1" ht="18" hidden="1" customHeight="1" outlineLevel="1" x14ac:dyDescent="0.2">
      <c r="A242" s="188" t="s">
        <v>274</v>
      </c>
      <c r="B242" s="76" t="s">
        <v>21</v>
      </c>
      <c r="C242" s="77" t="s">
        <v>147</v>
      </c>
      <c r="D242" s="77" t="s">
        <v>141</v>
      </c>
      <c r="E242" s="76" t="s">
        <v>148</v>
      </c>
      <c r="F242" s="76"/>
      <c r="G242" s="76" t="s">
        <v>41</v>
      </c>
      <c r="H242" s="189">
        <v>0.3</v>
      </c>
      <c r="I242" s="76" t="s">
        <v>35</v>
      </c>
      <c r="J242" s="80" t="s">
        <v>45</v>
      </c>
      <c r="K242" s="81" t="s">
        <v>152</v>
      </c>
      <c r="L242" s="76" t="s">
        <v>46</v>
      </c>
      <c r="M242" s="10" t="s">
        <v>65</v>
      </c>
      <c r="N242" s="82"/>
      <c r="O242" s="82"/>
      <c r="P242" s="82"/>
      <c r="Q242" s="245"/>
      <c r="R242" s="260">
        <v>6</v>
      </c>
      <c r="S242" s="260">
        <v>18910.714285714283</v>
      </c>
      <c r="T242" s="260">
        <v>21180</v>
      </c>
      <c r="U242" s="260">
        <v>0</v>
      </c>
      <c r="V242" s="261">
        <v>0</v>
      </c>
      <c r="W242" s="261">
        <f t="shared" si="2474"/>
        <v>0</v>
      </c>
      <c r="X242" s="399">
        <v>20</v>
      </c>
      <c r="Y242" s="399">
        <v>18910.714285714283</v>
      </c>
      <c r="Z242" s="399">
        <v>21180</v>
      </c>
      <c r="AA242" s="399">
        <v>0</v>
      </c>
      <c r="AB242" s="399">
        <v>0</v>
      </c>
      <c r="AC242" s="399">
        <f t="shared" si="2475"/>
        <v>0</v>
      </c>
      <c r="AD242" s="260">
        <v>6</v>
      </c>
      <c r="AE242" s="260">
        <v>18910.714285714283</v>
      </c>
      <c r="AF242" s="260">
        <v>21180</v>
      </c>
      <c r="AG242" s="260">
        <v>0</v>
      </c>
      <c r="AH242" s="260">
        <v>0</v>
      </c>
      <c r="AI242" s="260">
        <f t="shared" si="2476"/>
        <v>0</v>
      </c>
      <c r="AJ242" s="260">
        <v>26</v>
      </c>
      <c r="AK242" s="260">
        <v>18910.714285714283</v>
      </c>
      <c r="AL242" s="260">
        <v>21180</v>
      </c>
      <c r="AM242" s="260">
        <v>0</v>
      </c>
      <c r="AN242" s="260">
        <v>0</v>
      </c>
      <c r="AO242" s="396">
        <f t="shared" si="2477"/>
        <v>0</v>
      </c>
      <c r="AP242" s="260">
        <v>20</v>
      </c>
      <c r="AQ242" s="260">
        <v>18910.714285714283</v>
      </c>
      <c r="AR242" s="260">
        <v>21180</v>
      </c>
      <c r="AS242" s="260">
        <v>0</v>
      </c>
      <c r="AT242" s="260">
        <f t="shared" si="2514"/>
        <v>0</v>
      </c>
      <c r="AU242" s="260">
        <f t="shared" si="2515"/>
        <v>0</v>
      </c>
      <c r="AV242" s="404"/>
      <c r="AW242" s="404"/>
      <c r="AX242" s="404"/>
      <c r="AY242" s="404">
        <v>0</v>
      </c>
      <c r="AZ242" s="404">
        <v>0</v>
      </c>
      <c r="BA242" s="404">
        <f t="shared" si="2516"/>
        <v>0</v>
      </c>
      <c r="BB242" s="404"/>
      <c r="BC242" s="404"/>
      <c r="BD242" s="404"/>
      <c r="BE242" s="404">
        <v>0</v>
      </c>
      <c r="BF242" s="404">
        <v>0</v>
      </c>
      <c r="BG242" s="404">
        <f t="shared" si="2517"/>
        <v>0</v>
      </c>
      <c r="BH242" s="404"/>
      <c r="BI242" s="404"/>
      <c r="BJ242" s="404"/>
      <c r="BK242" s="404">
        <v>0</v>
      </c>
      <c r="BL242" s="404">
        <v>0</v>
      </c>
      <c r="BM242" s="404">
        <f t="shared" si="2481"/>
        <v>0</v>
      </c>
      <c r="BN242" s="404"/>
      <c r="BO242" s="404"/>
      <c r="BP242" s="404"/>
      <c r="BQ242" s="404">
        <v>0</v>
      </c>
      <c r="BR242" s="404">
        <v>0</v>
      </c>
      <c r="BS242" s="404">
        <f t="shared" si="2482"/>
        <v>0</v>
      </c>
      <c r="BT242" s="260">
        <v>18910.714285714283</v>
      </c>
      <c r="BU242" s="260">
        <v>21180</v>
      </c>
      <c r="BV242" s="260">
        <v>0</v>
      </c>
      <c r="BW242" s="1435">
        <v>0</v>
      </c>
      <c r="BX242" s="190" t="s">
        <v>48</v>
      </c>
      <c r="BY242" s="64">
        <v>2013</v>
      </c>
      <c r="BZ242" s="325" t="s">
        <v>1106</v>
      </c>
      <c r="CA242" s="529">
        <f t="shared" si="2483"/>
        <v>0</v>
      </c>
      <c r="CB242" s="154">
        <v>1475035.7142857141</v>
      </c>
      <c r="CC242" s="82">
        <v>1652040</v>
      </c>
      <c r="CD242" s="191"/>
      <c r="CE242" s="26">
        <f t="shared" si="2484"/>
        <v>-1475035.7142857141</v>
      </c>
      <c r="CF242" s="27">
        <f t="shared" si="2485"/>
        <v>-1652040</v>
      </c>
      <c r="CG242" s="738">
        <f t="shared" si="2486"/>
        <v>-1652040</v>
      </c>
      <c r="CH242" s="164" t="s">
        <v>505</v>
      </c>
      <c r="CI242" s="165"/>
      <c r="CJ242" s="192"/>
      <c r="CK242" s="175"/>
      <c r="CL242" s="175"/>
      <c r="CM242" s="172"/>
      <c r="CN242" s="175"/>
      <c r="CO242" s="175"/>
      <c r="CP242" s="175"/>
      <c r="CQ242" s="175"/>
      <c r="CR242" s="463"/>
      <c r="CS242" s="463"/>
      <c r="CT242" s="463"/>
      <c r="CU242" s="463"/>
      <c r="CV242" s="463"/>
      <c r="CW242" s="463"/>
      <c r="CX242" s="463"/>
      <c r="CY242" s="463"/>
      <c r="CZ242" s="463"/>
      <c r="DA242" s="463"/>
      <c r="DB242" s="463"/>
      <c r="DC242" s="641"/>
      <c r="DD242" s="641"/>
      <c r="DE242" s="641"/>
      <c r="DF242" s="641"/>
      <c r="DG242" s="641"/>
      <c r="DH242" s="641"/>
      <c r="DI242" s="641"/>
      <c r="DJ242" s="641"/>
      <c r="DK242" s="463"/>
      <c r="DL242" s="655"/>
      <c r="DM242" s="782"/>
      <c r="DN242" s="655"/>
      <c r="DO242" s="821"/>
      <c r="DP242" s="655"/>
      <c r="DQ242" s="1050"/>
      <c r="DR242" s="655"/>
      <c r="DS242" s="782"/>
      <c r="DT242" s="655"/>
      <c r="DU242" s="782"/>
      <c r="DV242" s="465"/>
      <c r="DW242" s="745"/>
      <c r="DX242" s="655"/>
      <c r="DY242" s="954"/>
      <c r="DZ242" s="655"/>
      <c r="EA242" s="782">
        <f t="shared" si="2487"/>
        <v>0</v>
      </c>
      <c r="EB242" s="465">
        <f t="shared" si="2488"/>
        <v>0</v>
      </c>
      <c r="EC242" s="745"/>
      <c r="ED242" s="463"/>
      <c r="EE242" s="944">
        <f t="shared" si="2519"/>
        <v>0</v>
      </c>
      <c r="EF242" s="655">
        <f t="shared" si="2520"/>
        <v>0</v>
      </c>
      <c r="EG242" s="394">
        <f t="shared" si="2489"/>
        <v>0</v>
      </c>
      <c r="EH242" s="468">
        <f t="shared" si="2490"/>
        <v>0</v>
      </c>
      <c r="EI242" s="460">
        <f t="shared" si="2491"/>
        <v>0</v>
      </c>
      <c r="EJ242" s="538">
        <f t="shared" si="2492"/>
        <v>0</v>
      </c>
      <c r="EK242" s="677">
        <f t="shared" si="2493"/>
        <v>0</v>
      </c>
      <c r="EL242" s="257">
        <f t="shared" si="2494"/>
        <v>0</v>
      </c>
      <c r="EM242" s="649">
        <f t="shared" si="2495"/>
        <v>0</v>
      </c>
      <c r="EN242" s="538">
        <f t="shared" si="2496"/>
        <v>0</v>
      </c>
      <c r="EO242" s="677">
        <f t="shared" si="2497"/>
        <v>0</v>
      </c>
      <c r="EP242" s="257">
        <f t="shared" si="2498"/>
        <v>0</v>
      </c>
      <c r="EQ242" s="649">
        <f t="shared" si="2499"/>
        <v>0</v>
      </c>
      <c r="ER242" s="538">
        <f t="shared" si="2500"/>
        <v>0</v>
      </c>
      <c r="ES242" s="677">
        <f t="shared" si="2501"/>
        <v>0</v>
      </c>
      <c r="ET242" s="538">
        <f t="shared" si="2502"/>
        <v>0</v>
      </c>
      <c r="EU242" s="462">
        <f t="shared" si="2503"/>
        <v>0</v>
      </c>
      <c r="EV242" s="263">
        <f t="shared" si="2504"/>
        <v>0</v>
      </c>
      <c r="EW242" s="462">
        <f t="shared" si="2505"/>
        <v>0</v>
      </c>
      <c r="EX242" s="263">
        <f t="shared" si="2506"/>
        <v>0</v>
      </c>
      <c r="EY242" s="399">
        <f t="shared" si="2507"/>
        <v>0</v>
      </c>
      <c r="EZ242" s="261">
        <f t="shared" si="2508"/>
        <v>0</v>
      </c>
      <c r="FA242" s="313"/>
    </row>
    <row r="243" spans="1:157" s="183" customFormat="1" ht="18" hidden="1" customHeight="1" outlineLevel="1" x14ac:dyDescent="0.2">
      <c r="A243" s="188" t="s">
        <v>501</v>
      </c>
      <c r="B243" s="76" t="s">
        <v>21</v>
      </c>
      <c r="C243" s="77" t="s">
        <v>147</v>
      </c>
      <c r="D243" s="77" t="s">
        <v>1620</v>
      </c>
      <c r="E243" s="76" t="s">
        <v>1626</v>
      </c>
      <c r="F243" s="76" t="s">
        <v>502</v>
      </c>
      <c r="G243" s="76" t="s">
        <v>41</v>
      </c>
      <c r="H243" s="189">
        <v>0.3</v>
      </c>
      <c r="I243" s="76" t="s">
        <v>35</v>
      </c>
      <c r="J243" s="80" t="s">
        <v>45</v>
      </c>
      <c r="K243" s="81" t="s">
        <v>152</v>
      </c>
      <c r="L243" s="76" t="s">
        <v>46</v>
      </c>
      <c r="M243" s="10" t="s">
        <v>65</v>
      </c>
      <c r="N243" s="82"/>
      <c r="O243" s="82"/>
      <c r="P243" s="82"/>
      <c r="Q243" s="245"/>
      <c r="R243" s="260">
        <v>6</v>
      </c>
      <c r="S243" s="260">
        <v>18910.714285714283</v>
      </c>
      <c r="T243" s="260">
        <v>21180</v>
      </c>
      <c r="U243" s="260">
        <f t="shared" ref="U243" si="2538">R243*S243</f>
        <v>113464.2857142857</v>
      </c>
      <c r="V243" s="261">
        <f t="shared" ref="V243" si="2539">R243*T243</f>
        <v>127080</v>
      </c>
      <c r="W243" s="261">
        <f t="shared" si="2474"/>
        <v>38124</v>
      </c>
      <c r="X243" s="399">
        <v>20</v>
      </c>
      <c r="Y243" s="399">
        <v>18910.714285714283</v>
      </c>
      <c r="Z243" s="399">
        <v>21180</v>
      </c>
      <c r="AA243" s="399">
        <f t="shared" ref="AA243" si="2540">X243*Y243</f>
        <v>378214.28571428568</v>
      </c>
      <c r="AB243" s="399">
        <f t="shared" ref="AB243" si="2541">X243*Z243</f>
        <v>423600</v>
      </c>
      <c r="AC243" s="399">
        <f t="shared" si="2475"/>
        <v>127080</v>
      </c>
      <c r="AD243" s="260">
        <v>6</v>
      </c>
      <c r="AE243" s="260">
        <v>18910.714285714283</v>
      </c>
      <c r="AF243" s="260">
        <v>21180</v>
      </c>
      <c r="AG243" s="260">
        <f>AD243*AE243</f>
        <v>113464.2857142857</v>
      </c>
      <c r="AH243" s="260">
        <f>AD243*AF243</f>
        <v>127080</v>
      </c>
      <c r="AI243" s="260">
        <f t="shared" si="2476"/>
        <v>38124</v>
      </c>
      <c r="AJ243" s="260">
        <v>26</v>
      </c>
      <c r="AK243" s="260">
        <v>18910.714285714283</v>
      </c>
      <c r="AL243" s="260">
        <v>21180</v>
      </c>
      <c r="AM243" s="1067">
        <f t="shared" si="2513"/>
        <v>491678.57142857136</v>
      </c>
      <c r="AN243" s="260">
        <f t="shared" si="2458"/>
        <v>550680</v>
      </c>
      <c r="AO243" s="396">
        <f t="shared" si="2477"/>
        <v>165204</v>
      </c>
      <c r="AP243" s="260">
        <v>20</v>
      </c>
      <c r="AQ243" s="260">
        <v>18910.714285714283</v>
      </c>
      <c r="AR243" s="260">
        <v>21180</v>
      </c>
      <c r="AS243" s="260">
        <f t="shared" si="2459"/>
        <v>378214.28571428568</v>
      </c>
      <c r="AT243" s="260">
        <f t="shared" si="2514"/>
        <v>423600</v>
      </c>
      <c r="AU243" s="260">
        <f t="shared" si="2515"/>
        <v>127080</v>
      </c>
      <c r="AV243" s="404"/>
      <c r="AW243" s="404"/>
      <c r="AX243" s="404"/>
      <c r="AY243" s="404">
        <v>0</v>
      </c>
      <c r="AZ243" s="404">
        <v>0</v>
      </c>
      <c r="BA243" s="404">
        <f t="shared" si="2516"/>
        <v>0</v>
      </c>
      <c r="BB243" s="404"/>
      <c r="BC243" s="404"/>
      <c r="BD243" s="404"/>
      <c r="BE243" s="404">
        <v>0</v>
      </c>
      <c r="BF243" s="404">
        <v>0</v>
      </c>
      <c r="BG243" s="404">
        <f t="shared" si="2517"/>
        <v>0</v>
      </c>
      <c r="BH243" s="404"/>
      <c r="BI243" s="404"/>
      <c r="BJ243" s="404"/>
      <c r="BK243" s="404">
        <v>0</v>
      </c>
      <c r="BL243" s="404">
        <v>0</v>
      </c>
      <c r="BM243" s="404">
        <f t="shared" si="2481"/>
        <v>0</v>
      </c>
      <c r="BN243" s="404"/>
      <c r="BO243" s="404"/>
      <c r="BP243" s="404"/>
      <c r="BQ243" s="404">
        <v>0</v>
      </c>
      <c r="BR243" s="404">
        <v>0</v>
      </c>
      <c r="BS243" s="404">
        <f t="shared" si="2482"/>
        <v>0</v>
      </c>
      <c r="BT243" s="260">
        <v>18910.714285714283</v>
      </c>
      <c r="BU243" s="260">
        <v>21180</v>
      </c>
      <c r="BV243" s="256">
        <f>SUM(N243+O243+P243+Q243+R243+X243+AD243+AJ243+AP243+AV243+BB243+BH243)*BT243</f>
        <v>1475035.7142857141</v>
      </c>
      <c r="BW243" s="260">
        <f t="shared" ref="BW243" si="2542">BV243*1.12</f>
        <v>1652040</v>
      </c>
      <c r="BX243" s="190" t="s">
        <v>48</v>
      </c>
      <c r="BY243" s="64">
        <v>2013</v>
      </c>
      <c r="BZ243" s="325"/>
      <c r="CA243" s="529">
        <f t="shared" si="2483"/>
        <v>495612</v>
      </c>
      <c r="CB243" s="154"/>
      <c r="CC243" s="82"/>
      <c r="CD243" s="191"/>
      <c r="CE243" s="26">
        <f t="shared" si="2484"/>
        <v>1475035.7142857141</v>
      </c>
      <c r="CF243" s="27">
        <f t="shared" si="2485"/>
        <v>1652040</v>
      </c>
      <c r="CG243" s="738">
        <f t="shared" si="2486"/>
        <v>495612</v>
      </c>
      <c r="CH243" s="164" t="s">
        <v>505</v>
      </c>
      <c r="CI243" s="165"/>
      <c r="CJ243" s="192" t="s">
        <v>25</v>
      </c>
      <c r="CK243" s="175" t="s">
        <v>831</v>
      </c>
      <c r="CL243" s="175" t="s">
        <v>1351</v>
      </c>
      <c r="CM243" s="172" t="s">
        <v>1349</v>
      </c>
      <c r="CN243" s="175" t="s">
        <v>832</v>
      </c>
      <c r="CO243" s="175" t="s">
        <v>494</v>
      </c>
      <c r="CP243" s="175" t="s">
        <v>502</v>
      </c>
      <c r="CQ243" s="175" t="s">
        <v>65</v>
      </c>
      <c r="CR243" s="463">
        <v>6</v>
      </c>
      <c r="CS243" s="463">
        <v>0</v>
      </c>
      <c r="CT243" s="463">
        <v>6</v>
      </c>
      <c r="CU243" s="463">
        <v>26</v>
      </c>
      <c r="CV243" s="463">
        <v>20</v>
      </c>
      <c r="CW243" s="463"/>
      <c r="CX243" s="463"/>
      <c r="CY243" s="463"/>
      <c r="CZ243" s="463">
        <f t="shared" si="2526"/>
        <v>58</v>
      </c>
      <c r="DA243" s="463">
        <v>20700</v>
      </c>
      <c r="DB243" s="463">
        <f t="shared" si="2527"/>
        <v>124200</v>
      </c>
      <c r="DC243" s="641">
        <f t="shared" si="2528"/>
        <v>0</v>
      </c>
      <c r="DD243" s="641">
        <f t="shared" si="2529"/>
        <v>124200</v>
      </c>
      <c r="DE243" s="641">
        <f t="shared" ref="DE243:DE245" si="2543">CU243*DA243</f>
        <v>538200</v>
      </c>
      <c r="DF243" s="641">
        <f t="shared" si="2530"/>
        <v>414000</v>
      </c>
      <c r="DG243" s="641"/>
      <c r="DH243" s="641"/>
      <c r="DI243" s="641"/>
      <c r="DJ243" s="641"/>
      <c r="DK243" s="463">
        <f>CZ243*DA243</f>
        <v>1200600</v>
      </c>
      <c r="DL243" s="655"/>
      <c r="DM243" s="782">
        <f>DB243</f>
        <v>124200</v>
      </c>
      <c r="DN243" s="655">
        <f t="shared" si="2531"/>
        <v>110892.85714285713</v>
      </c>
      <c r="DO243" s="820">
        <f>DC243</f>
        <v>0</v>
      </c>
      <c r="DP243" s="655">
        <f t="shared" si="2532"/>
        <v>0</v>
      </c>
      <c r="DQ243" s="1050">
        <f>DD243</f>
        <v>124200</v>
      </c>
      <c r="DR243" s="1064">
        <f>DQ243/1.12</f>
        <v>110892.85714285713</v>
      </c>
      <c r="DS243" s="1050">
        <f>DE243</f>
        <v>538200</v>
      </c>
      <c r="DT243" s="1064">
        <f>DE243/1.12</f>
        <v>480535.71428571426</v>
      </c>
      <c r="DU243" s="1050">
        <f>DF243</f>
        <v>414000</v>
      </c>
      <c r="DV243" s="1065">
        <f>DU243/1.12</f>
        <v>369642.8571428571</v>
      </c>
      <c r="DW243" s="745"/>
      <c r="DX243" s="655"/>
      <c r="DY243" s="954"/>
      <c r="DZ243" s="655"/>
      <c r="EA243" s="782">
        <f t="shared" si="2487"/>
        <v>0</v>
      </c>
      <c r="EB243" s="465">
        <f t="shared" si="2488"/>
        <v>0</v>
      </c>
      <c r="EC243" s="745"/>
      <c r="ED243" s="463"/>
      <c r="EE243" s="944">
        <f t="shared" si="2519"/>
        <v>1200600</v>
      </c>
      <c r="EF243" s="655">
        <f t="shared" si="2520"/>
        <v>1071964.2857142857</v>
      </c>
      <c r="EG243" s="394">
        <f t="shared" si="2489"/>
        <v>2571.4285714285652</v>
      </c>
      <c r="EH243" s="468">
        <f t="shared" si="2490"/>
        <v>2880</v>
      </c>
      <c r="EI243" s="460">
        <f t="shared" si="2491"/>
        <v>378214.28571428568</v>
      </c>
      <c r="EJ243" s="538">
        <f t="shared" si="2492"/>
        <v>423600</v>
      </c>
      <c r="EK243" s="677">
        <f t="shared" si="2493"/>
        <v>2571.4285714285652</v>
      </c>
      <c r="EL243" s="257">
        <f t="shared" si="2494"/>
        <v>2880</v>
      </c>
      <c r="EM243" s="649">
        <f t="shared" si="2495"/>
        <v>11142.857142857101</v>
      </c>
      <c r="EN243" s="538">
        <f t="shared" si="2496"/>
        <v>12480</v>
      </c>
      <c r="EO243" s="677">
        <f t="shared" si="2497"/>
        <v>8571.4285714285797</v>
      </c>
      <c r="EP243" s="257">
        <f t="shared" si="2498"/>
        <v>9600</v>
      </c>
      <c r="EQ243" s="649">
        <f t="shared" si="2499"/>
        <v>0</v>
      </c>
      <c r="ER243" s="538">
        <f t="shared" si="2500"/>
        <v>0</v>
      </c>
      <c r="ES243" s="677">
        <f t="shared" si="2501"/>
        <v>0</v>
      </c>
      <c r="ET243" s="538">
        <f t="shared" si="2502"/>
        <v>0</v>
      </c>
      <c r="EU243" s="462">
        <f t="shared" si="2503"/>
        <v>0</v>
      </c>
      <c r="EV243" s="263">
        <f t="shared" si="2504"/>
        <v>0</v>
      </c>
      <c r="EW243" s="462">
        <f t="shared" si="2505"/>
        <v>0</v>
      </c>
      <c r="EX243" s="263">
        <f t="shared" si="2506"/>
        <v>0</v>
      </c>
      <c r="EY243" s="399">
        <f t="shared" si="2507"/>
        <v>403071.42857142841</v>
      </c>
      <c r="EZ243" s="261">
        <f t="shared" si="2508"/>
        <v>451440</v>
      </c>
      <c r="FA243" s="313"/>
    </row>
    <row r="244" spans="1:157" s="183" customFormat="1" ht="18" hidden="1" customHeight="1" outlineLevel="1" x14ac:dyDescent="0.2">
      <c r="A244" s="188" t="s">
        <v>275</v>
      </c>
      <c r="B244" s="76" t="s">
        <v>21</v>
      </c>
      <c r="C244" s="77" t="s">
        <v>149</v>
      </c>
      <c r="D244" s="77" t="s">
        <v>141</v>
      </c>
      <c r="E244" s="76" t="s">
        <v>150</v>
      </c>
      <c r="F244" s="76"/>
      <c r="G244" s="76" t="s">
        <v>41</v>
      </c>
      <c r="H244" s="189">
        <v>0.3</v>
      </c>
      <c r="I244" s="76" t="s">
        <v>35</v>
      </c>
      <c r="J244" s="80" t="s">
        <v>45</v>
      </c>
      <c r="K244" s="81" t="s">
        <v>152</v>
      </c>
      <c r="L244" s="76" t="s">
        <v>46</v>
      </c>
      <c r="M244" s="10" t="s">
        <v>65</v>
      </c>
      <c r="N244" s="82"/>
      <c r="O244" s="82"/>
      <c r="P244" s="82"/>
      <c r="Q244" s="245"/>
      <c r="R244" s="260">
        <v>16</v>
      </c>
      <c r="S244" s="260">
        <v>9955.3571428571413</v>
      </c>
      <c r="T244" s="260">
        <v>11150</v>
      </c>
      <c r="U244" s="260">
        <v>0</v>
      </c>
      <c r="V244" s="261">
        <v>0</v>
      </c>
      <c r="W244" s="261">
        <f t="shared" si="2474"/>
        <v>0</v>
      </c>
      <c r="X244" s="399">
        <v>36</v>
      </c>
      <c r="Y244" s="399">
        <v>9955.3571428571413</v>
      </c>
      <c r="Z244" s="399">
        <v>11150</v>
      </c>
      <c r="AA244" s="399">
        <v>0</v>
      </c>
      <c r="AB244" s="399">
        <v>0</v>
      </c>
      <c r="AC244" s="399">
        <f t="shared" si="2475"/>
        <v>0</v>
      </c>
      <c r="AD244" s="260">
        <v>16</v>
      </c>
      <c r="AE244" s="260">
        <v>9955.3571428571413</v>
      </c>
      <c r="AF244" s="260">
        <v>11150</v>
      </c>
      <c r="AG244" s="260">
        <v>0</v>
      </c>
      <c r="AH244" s="260">
        <v>0</v>
      </c>
      <c r="AI244" s="260">
        <f t="shared" si="2476"/>
        <v>0</v>
      </c>
      <c r="AJ244" s="260">
        <v>40</v>
      </c>
      <c r="AK244" s="260">
        <v>9955.3571428571413</v>
      </c>
      <c r="AL244" s="260">
        <v>11150</v>
      </c>
      <c r="AM244" s="260">
        <v>0</v>
      </c>
      <c r="AN244" s="260">
        <v>0</v>
      </c>
      <c r="AO244" s="396">
        <f t="shared" si="2477"/>
        <v>0</v>
      </c>
      <c r="AP244" s="260">
        <v>30</v>
      </c>
      <c r="AQ244" s="260">
        <v>9955.3571428571413</v>
      </c>
      <c r="AR244" s="260">
        <v>11150</v>
      </c>
      <c r="AS244" s="260">
        <v>0</v>
      </c>
      <c r="AT244" s="260">
        <f t="shared" si="2514"/>
        <v>0</v>
      </c>
      <c r="AU244" s="260">
        <f t="shared" si="2515"/>
        <v>0</v>
      </c>
      <c r="AV244" s="404"/>
      <c r="AW244" s="404"/>
      <c r="AX244" s="404"/>
      <c r="AY244" s="404">
        <v>0</v>
      </c>
      <c r="AZ244" s="404">
        <v>0</v>
      </c>
      <c r="BA244" s="404">
        <f t="shared" si="2516"/>
        <v>0</v>
      </c>
      <c r="BB244" s="404"/>
      <c r="BC244" s="404"/>
      <c r="BD244" s="404"/>
      <c r="BE244" s="404">
        <v>0</v>
      </c>
      <c r="BF244" s="404">
        <v>0</v>
      </c>
      <c r="BG244" s="404">
        <f t="shared" si="2517"/>
        <v>0</v>
      </c>
      <c r="BH244" s="404"/>
      <c r="BI244" s="404"/>
      <c r="BJ244" s="404"/>
      <c r="BK244" s="404">
        <v>0</v>
      </c>
      <c r="BL244" s="404">
        <v>0</v>
      </c>
      <c r="BM244" s="404">
        <f t="shared" si="2481"/>
        <v>0</v>
      </c>
      <c r="BN244" s="404"/>
      <c r="BO244" s="404"/>
      <c r="BP244" s="404"/>
      <c r="BQ244" s="404">
        <v>0</v>
      </c>
      <c r="BR244" s="404">
        <v>0</v>
      </c>
      <c r="BS244" s="404">
        <f t="shared" si="2482"/>
        <v>0</v>
      </c>
      <c r="BT244" s="260">
        <v>9955.3571428571413</v>
      </c>
      <c r="BU244" s="260">
        <v>11150</v>
      </c>
      <c r="BV244" s="260">
        <v>0</v>
      </c>
      <c r="BW244" s="1435">
        <v>0</v>
      </c>
      <c r="BX244" s="190" t="s">
        <v>48</v>
      </c>
      <c r="BY244" s="64">
        <v>2013</v>
      </c>
      <c r="BZ244" s="325" t="s">
        <v>1106</v>
      </c>
      <c r="CA244" s="529">
        <f t="shared" si="2483"/>
        <v>0</v>
      </c>
      <c r="CB244" s="154">
        <v>1373839.2857142854</v>
      </c>
      <c r="CC244" s="82">
        <v>1538700</v>
      </c>
      <c r="CD244" s="191"/>
      <c r="CE244" s="26">
        <f t="shared" si="2484"/>
        <v>-1373839.2857142854</v>
      </c>
      <c r="CF244" s="27">
        <f t="shared" si="2485"/>
        <v>-1538700</v>
      </c>
      <c r="CG244" s="738">
        <f t="shared" si="2486"/>
        <v>-1538700</v>
      </c>
      <c r="CH244" s="164" t="s">
        <v>505</v>
      </c>
      <c r="CI244" s="165"/>
      <c r="CJ244" s="192"/>
      <c r="CK244" s="175"/>
      <c r="CL244" s="175"/>
      <c r="CM244" s="172"/>
      <c r="CN244" s="175"/>
      <c r="CO244" s="175"/>
      <c r="CP244" s="175"/>
      <c r="CQ244" s="175"/>
      <c r="CR244" s="463"/>
      <c r="CS244" s="463"/>
      <c r="CT244" s="463"/>
      <c r="CU244" s="463"/>
      <c r="CV244" s="463"/>
      <c r="CW244" s="463"/>
      <c r="CX244" s="463"/>
      <c r="CY244" s="463"/>
      <c r="CZ244" s="463"/>
      <c r="DA244" s="463"/>
      <c r="DB244" s="463"/>
      <c r="DC244" s="641"/>
      <c r="DD244" s="641"/>
      <c r="DE244" s="641"/>
      <c r="DF244" s="641"/>
      <c r="DG244" s="641"/>
      <c r="DH244" s="641"/>
      <c r="DI244" s="641"/>
      <c r="DJ244" s="641"/>
      <c r="DK244" s="463"/>
      <c r="DL244" s="655"/>
      <c r="DM244" s="782"/>
      <c r="DN244" s="655"/>
      <c r="DO244" s="821"/>
      <c r="DP244" s="655"/>
      <c r="DQ244" s="1050"/>
      <c r="DR244" s="655"/>
      <c r="DS244" s="782"/>
      <c r="DT244" s="655"/>
      <c r="DU244" s="782"/>
      <c r="DV244" s="465"/>
      <c r="DW244" s="745"/>
      <c r="DX244" s="655"/>
      <c r="DY244" s="954"/>
      <c r="DZ244" s="655"/>
      <c r="EA244" s="782">
        <f t="shared" si="2487"/>
        <v>0</v>
      </c>
      <c r="EB244" s="465">
        <f t="shared" si="2488"/>
        <v>0</v>
      </c>
      <c r="EC244" s="745"/>
      <c r="ED244" s="463"/>
      <c r="EE244" s="944">
        <f t="shared" si="2519"/>
        <v>0</v>
      </c>
      <c r="EF244" s="655">
        <f t="shared" si="2520"/>
        <v>0</v>
      </c>
      <c r="EG244" s="394">
        <f t="shared" si="2489"/>
        <v>0</v>
      </c>
      <c r="EH244" s="468">
        <f t="shared" si="2490"/>
        <v>0</v>
      </c>
      <c r="EI244" s="460">
        <f t="shared" si="2491"/>
        <v>0</v>
      </c>
      <c r="EJ244" s="538">
        <f t="shared" si="2492"/>
        <v>0</v>
      </c>
      <c r="EK244" s="677">
        <f t="shared" si="2493"/>
        <v>0</v>
      </c>
      <c r="EL244" s="257">
        <f t="shared" si="2494"/>
        <v>0</v>
      </c>
      <c r="EM244" s="649">
        <f t="shared" si="2495"/>
        <v>0</v>
      </c>
      <c r="EN244" s="538">
        <f t="shared" si="2496"/>
        <v>0</v>
      </c>
      <c r="EO244" s="677">
        <f t="shared" si="2497"/>
        <v>0</v>
      </c>
      <c r="EP244" s="257">
        <f t="shared" si="2498"/>
        <v>0</v>
      </c>
      <c r="EQ244" s="649">
        <f t="shared" si="2499"/>
        <v>0</v>
      </c>
      <c r="ER244" s="538">
        <f t="shared" si="2500"/>
        <v>0</v>
      </c>
      <c r="ES244" s="677">
        <f t="shared" si="2501"/>
        <v>0</v>
      </c>
      <c r="ET244" s="538">
        <f t="shared" si="2502"/>
        <v>0</v>
      </c>
      <c r="EU244" s="462">
        <f t="shared" si="2503"/>
        <v>0</v>
      </c>
      <c r="EV244" s="263">
        <f t="shared" si="2504"/>
        <v>0</v>
      </c>
      <c r="EW244" s="462">
        <f t="shared" si="2505"/>
        <v>0</v>
      </c>
      <c r="EX244" s="263">
        <f t="shared" si="2506"/>
        <v>0</v>
      </c>
      <c r="EY244" s="399">
        <f t="shared" si="2507"/>
        <v>0</v>
      </c>
      <c r="EZ244" s="261">
        <f t="shared" si="2508"/>
        <v>0</v>
      </c>
      <c r="FA244" s="313"/>
    </row>
    <row r="245" spans="1:157" s="183" customFormat="1" ht="18" hidden="1" customHeight="1" outlineLevel="1" x14ac:dyDescent="0.2">
      <c r="A245" s="188" t="s">
        <v>503</v>
      </c>
      <c r="B245" s="76" t="s">
        <v>21</v>
      </c>
      <c r="C245" s="77" t="s">
        <v>1627</v>
      </c>
      <c r="D245" s="77" t="s">
        <v>1620</v>
      </c>
      <c r="E245" s="76" t="s">
        <v>1628</v>
      </c>
      <c r="F245" s="76" t="s">
        <v>504</v>
      </c>
      <c r="G245" s="76" t="s">
        <v>41</v>
      </c>
      <c r="H245" s="189">
        <v>0.3</v>
      </c>
      <c r="I245" s="76" t="s">
        <v>35</v>
      </c>
      <c r="J245" s="80" t="s">
        <v>45</v>
      </c>
      <c r="K245" s="81" t="s">
        <v>152</v>
      </c>
      <c r="L245" s="76" t="s">
        <v>46</v>
      </c>
      <c r="M245" s="10" t="s">
        <v>65</v>
      </c>
      <c r="N245" s="82"/>
      <c r="O245" s="82"/>
      <c r="P245" s="82"/>
      <c r="Q245" s="245"/>
      <c r="R245" s="260">
        <v>16</v>
      </c>
      <c r="S245" s="260">
        <v>9955.3571428571413</v>
      </c>
      <c r="T245" s="260">
        <v>11150</v>
      </c>
      <c r="U245" s="260">
        <f t="shared" ref="U245:U246" si="2544">R245*S245</f>
        <v>159285.71428571426</v>
      </c>
      <c r="V245" s="261">
        <f t="shared" ref="V245:V246" si="2545">R245*T245</f>
        <v>178400</v>
      </c>
      <c r="W245" s="261">
        <f t="shared" si="2474"/>
        <v>53520</v>
      </c>
      <c r="X245" s="399">
        <v>36</v>
      </c>
      <c r="Y245" s="399">
        <v>9955.3571428571413</v>
      </c>
      <c r="Z245" s="399">
        <v>11150</v>
      </c>
      <c r="AA245" s="399">
        <f t="shared" ref="AA245:AA246" si="2546">X245*Y245</f>
        <v>358392.8571428571</v>
      </c>
      <c r="AB245" s="399">
        <f t="shared" ref="AB245:AB246" si="2547">X245*Z245</f>
        <v>401400</v>
      </c>
      <c r="AC245" s="399">
        <f t="shared" si="2475"/>
        <v>120420</v>
      </c>
      <c r="AD245" s="260">
        <v>16</v>
      </c>
      <c r="AE245" s="260">
        <v>9955.3571428571413</v>
      </c>
      <c r="AF245" s="260">
        <v>11150</v>
      </c>
      <c r="AG245" s="260">
        <f>AD245*AE245</f>
        <v>159285.71428571426</v>
      </c>
      <c r="AH245" s="260">
        <f>AD245*AF245</f>
        <v>178400</v>
      </c>
      <c r="AI245" s="260">
        <f t="shared" si="2476"/>
        <v>53520</v>
      </c>
      <c r="AJ245" s="260">
        <v>40</v>
      </c>
      <c r="AK245" s="260">
        <v>9955.3571428571413</v>
      </c>
      <c r="AL245" s="260">
        <v>11150</v>
      </c>
      <c r="AM245" s="1067">
        <f t="shared" si="2513"/>
        <v>398214.28571428568</v>
      </c>
      <c r="AN245" s="260">
        <f t="shared" si="2458"/>
        <v>446000</v>
      </c>
      <c r="AO245" s="396">
        <f t="shared" si="2477"/>
        <v>133800</v>
      </c>
      <c r="AP245" s="260">
        <v>30</v>
      </c>
      <c r="AQ245" s="260">
        <v>9955.3571428571413</v>
      </c>
      <c r="AR245" s="260">
        <v>11150</v>
      </c>
      <c r="AS245" s="260">
        <f t="shared" si="2459"/>
        <v>298660.71428571426</v>
      </c>
      <c r="AT245" s="260">
        <f t="shared" si="2514"/>
        <v>334500</v>
      </c>
      <c r="AU245" s="260">
        <f t="shared" si="2515"/>
        <v>100350</v>
      </c>
      <c r="AV245" s="404"/>
      <c r="AW245" s="404"/>
      <c r="AX245" s="404"/>
      <c r="AY245" s="404">
        <v>0</v>
      </c>
      <c r="AZ245" s="404">
        <v>0</v>
      </c>
      <c r="BA245" s="404">
        <f t="shared" si="2516"/>
        <v>0</v>
      </c>
      <c r="BB245" s="404"/>
      <c r="BC245" s="404"/>
      <c r="BD245" s="404"/>
      <c r="BE245" s="404">
        <v>0</v>
      </c>
      <c r="BF245" s="404">
        <v>0</v>
      </c>
      <c r="BG245" s="404">
        <f t="shared" si="2517"/>
        <v>0</v>
      </c>
      <c r="BH245" s="404"/>
      <c r="BI245" s="404"/>
      <c r="BJ245" s="404"/>
      <c r="BK245" s="404">
        <v>0</v>
      </c>
      <c r="BL245" s="404">
        <v>0</v>
      </c>
      <c r="BM245" s="404">
        <f t="shared" si="2481"/>
        <v>0</v>
      </c>
      <c r="BN245" s="404"/>
      <c r="BO245" s="404"/>
      <c r="BP245" s="404"/>
      <c r="BQ245" s="404">
        <v>0</v>
      </c>
      <c r="BR245" s="404">
        <v>0</v>
      </c>
      <c r="BS245" s="404">
        <f t="shared" si="2482"/>
        <v>0</v>
      </c>
      <c r="BT245" s="260">
        <v>9955.3571428571413</v>
      </c>
      <c r="BU245" s="260">
        <v>11150</v>
      </c>
      <c r="BV245" s="256">
        <f>SUM(N245+O245+P245+Q245+R245+X245+AD245+AJ245+AP245+AV245+BB245+BH245)*BT245</f>
        <v>1373839.2857142854</v>
      </c>
      <c r="BW245" s="260">
        <f t="shared" si="2463"/>
        <v>1538699.9999999998</v>
      </c>
      <c r="BX245" s="190" t="s">
        <v>48</v>
      </c>
      <c r="BY245" s="64">
        <v>2013</v>
      </c>
      <c r="BZ245" s="325"/>
      <c r="CA245" s="529">
        <f t="shared" si="2483"/>
        <v>461609.99999999994</v>
      </c>
      <c r="CB245" s="154"/>
      <c r="CC245" s="82"/>
      <c r="CD245" s="191"/>
      <c r="CE245" s="26">
        <f t="shared" si="2484"/>
        <v>1373839.2857142854</v>
      </c>
      <c r="CF245" s="27">
        <f t="shared" si="2485"/>
        <v>1538699.9999999998</v>
      </c>
      <c r="CG245" s="738">
        <f t="shared" si="2486"/>
        <v>461609.99999999994</v>
      </c>
      <c r="CH245" s="164" t="s">
        <v>505</v>
      </c>
      <c r="CI245" s="165"/>
      <c r="CJ245" s="192" t="s">
        <v>25</v>
      </c>
      <c r="CK245" s="175" t="s">
        <v>831</v>
      </c>
      <c r="CL245" s="175" t="s">
        <v>1351</v>
      </c>
      <c r="CM245" s="172" t="s">
        <v>1349</v>
      </c>
      <c r="CN245" s="175" t="s">
        <v>832</v>
      </c>
      <c r="CO245" s="175" t="s">
        <v>494</v>
      </c>
      <c r="CP245" s="175" t="s">
        <v>504</v>
      </c>
      <c r="CQ245" s="175" t="s">
        <v>65</v>
      </c>
      <c r="CR245" s="463">
        <v>16</v>
      </c>
      <c r="CS245" s="463">
        <v>10</v>
      </c>
      <c r="CT245" s="463">
        <v>16</v>
      </c>
      <c r="CU245" s="463">
        <v>40</v>
      </c>
      <c r="CV245" s="463">
        <v>30</v>
      </c>
      <c r="CW245" s="463"/>
      <c r="CX245" s="463"/>
      <c r="CY245" s="463"/>
      <c r="CZ245" s="463">
        <f t="shared" si="2526"/>
        <v>112</v>
      </c>
      <c r="DA245" s="463">
        <v>10900</v>
      </c>
      <c r="DB245" s="463">
        <f t="shared" si="2527"/>
        <v>174400</v>
      </c>
      <c r="DC245" s="641">
        <f t="shared" si="2528"/>
        <v>109000</v>
      </c>
      <c r="DD245" s="641">
        <f t="shared" si="2529"/>
        <v>174400</v>
      </c>
      <c r="DE245" s="641">
        <f t="shared" si="2543"/>
        <v>436000</v>
      </c>
      <c r="DF245" s="641">
        <f t="shared" si="2530"/>
        <v>327000</v>
      </c>
      <c r="DG245" s="641"/>
      <c r="DH245" s="641"/>
      <c r="DI245" s="641"/>
      <c r="DJ245" s="641"/>
      <c r="DK245" s="463">
        <f>CZ245*DA245</f>
        <v>1220800</v>
      </c>
      <c r="DL245" s="655"/>
      <c r="DM245" s="782">
        <f>DB245</f>
        <v>174400</v>
      </c>
      <c r="DN245" s="655">
        <f t="shared" si="2531"/>
        <v>155714.28571428571</v>
      </c>
      <c r="DO245" s="820">
        <f>DC245</f>
        <v>109000</v>
      </c>
      <c r="DP245" s="655">
        <f t="shared" si="2532"/>
        <v>97321.428571428565</v>
      </c>
      <c r="DQ245" s="1050">
        <f>DD245</f>
        <v>174400</v>
      </c>
      <c r="DR245" s="1064">
        <f>DQ245/1.12</f>
        <v>155714.28571428571</v>
      </c>
      <c r="DS245" s="1050">
        <f>DE245</f>
        <v>436000</v>
      </c>
      <c r="DT245" s="1064">
        <f>DE245/1.12</f>
        <v>389285.71428571426</v>
      </c>
      <c r="DU245" s="1050">
        <f>DF245</f>
        <v>327000</v>
      </c>
      <c r="DV245" s="1065">
        <f>DU245/1.12</f>
        <v>291964.28571428568</v>
      </c>
      <c r="DW245" s="745"/>
      <c r="DX245" s="655"/>
      <c r="DY245" s="954"/>
      <c r="DZ245" s="655"/>
      <c r="EA245" s="782">
        <f t="shared" si="2487"/>
        <v>0</v>
      </c>
      <c r="EB245" s="465">
        <f t="shared" si="2488"/>
        <v>0</v>
      </c>
      <c r="EC245" s="745"/>
      <c r="ED245" s="463"/>
      <c r="EE245" s="944">
        <f t="shared" si="2519"/>
        <v>1220800</v>
      </c>
      <c r="EF245" s="655">
        <f t="shared" si="2520"/>
        <v>1090000</v>
      </c>
      <c r="EG245" s="394">
        <f t="shared" si="2489"/>
        <v>3571.4285714285506</v>
      </c>
      <c r="EH245" s="468">
        <f t="shared" si="2490"/>
        <v>4000</v>
      </c>
      <c r="EI245" s="460">
        <f t="shared" si="2491"/>
        <v>261071.42857142852</v>
      </c>
      <c r="EJ245" s="538">
        <f t="shared" si="2492"/>
        <v>292400</v>
      </c>
      <c r="EK245" s="677">
        <f t="shared" si="2493"/>
        <v>3571.4285714285506</v>
      </c>
      <c r="EL245" s="257">
        <f t="shared" si="2494"/>
        <v>4000</v>
      </c>
      <c r="EM245" s="649">
        <f t="shared" si="2495"/>
        <v>8928.5714285714203</v>
      </c>
      <c r="EN245" s="538">
        <f t="shared" si="2496"/>
        <v>10000</v>
      </c>
      <c r="EO245" s="677">
        <f t="shared" si="2497"/>
        <v>6696.4285714285797</v>
      </c>
      <c r="EP245" s="257">
        <f t="shared" si="2498"/>
        <v>7500</v>
      </c>
      <c r="EQ245" s="649">
        <f t="shared" si="2499"/>
        <v>0</v>
      </c>
      <c r="ER245" s="538">
        <f t="shared" si="2500"/>
        <v>0</v>
      </c>
      <c r="ES245" s="677">
        <f t="shared" si="2501"/>
        <v>0</v>
      </c>
      <c r="ET245" s="538">
        <f t="shared" si="2502"/>
        <v>0</v>
      </c>
      <c r="EU245" s="462">
        <f t="shared" si="2503"/>
        <v>0</v>
      </c>
      <c r="EV245" s="263">
        <f t="shared" si="2504"/>
        <v>0</v>
      </c>
      <c r="EW245" s="462">
        <f t="shared" si="2505"/>
        <v>0</v>
      </c>
      <c r="EX245" s="263">
        <f t="shared" si="2506"/>
        <v>0</v>
      </c>
      <c r="EY245" s="399">
        <f t="shared" si="2507"/>
        <v>283839.28571428545</v>
      </c>
      <c r="EZ245" s="261">
        <f t="shared" si="2508"/>
        <v>317899.99999999977</v>
      </c>
      <c r="FA245" s="313"/>
    </row>
    <row r="246" spans="1:157" s="839" customFormat="1" ht="18" customHeight="1" collapsed="1" x14ac:dyDescent="0.2">
      <c r="A246" s="217" t="s">
        <v>554</v>
      </c>
      <c r="B246" s="19" t="s">
        <v>21</v>
      </c>
      <c r="C246" s="90" t="s">
        <v>50</v>
      </c>
      <c r="D246" s="90" t="s">
        <v>51</v>
      </c>
      <c r="E246" s="19" t="s">
        <v>799</v>
      </c>
      <c r="F246" s="19" t="s">
        <v>800</v>
      </c>
      <c r="G246" s="19" t="s">
        <v>41</v>
      </c>
      <c r="H246" s="218">
        <v>0.41499999999999998</v>
      </c>
      <c r="I246" s="19" t="s">
        <v>44</v>
      </c>
      <c r="J246" s="92" t="s">
        <v>45</v>
      </c>
      <c r="K246" s="93" t="s">
        <v>37</v>
      </c>
      <c r="L246" s="19" t="s">
        <v>46</v>
      </c>
      <c r="M246" s="11" t="s">
        <v>47</v>
      </c>
      <c r="N246" s="94"/>
      <c r="O246" s="94"/>
      <c r="P246" s="94"/>
      <c r="Q246" s="244">
        <v>7.0270000000000001</v>
      </c>
      <c r="R246" s="264">
        <v>7.01</v>
      </c>
      <c r="S246" s="264">
        <v>2254490.1785714282</v>
      </c>
      <c r="T246" s="264">
        <v>2525029</v>
      </c>
      <c r="U246" s="264">
        <f t="shared" si="2544"/>
        <v>15803976.151785711</v>
      </c>
      <c r="V246" s="265">
        <f t="shared" si="2545"/>
        <v>17700453.289999999</v>
      </c>
      <c r="W246" s="265">
        <f t="shared" si="2474"/>
        <v>7345688.1153499996</v>
      </c>
      <c r="X246" s="402">
        <v>7.01</v>
      </c>
      <c r="Y246" s="402">
        <v>2254490.1785714282</v>
      </c>
      <c r="Z246" s="402">
        <v>2525029</v>
      </c>
      <c r="AA246" s="402">
        <f t="shared" si="2546"/>
        <v>15803976.151785711</v>
      </c>
      <c r="AB246" s="402">
        <f t="shared" si="2547"/>
        <v>17700453.289999999</v>
      </c>
      <c r="AC246" s="402">
        <f t="shared" si="2475"/>
        <v>7345688.1153499996</v>
      </c>
      <c r="AD246" s="264">
        <v>7.01</v>
      </c>
      <c r="AE246" s="264">
        <v>2254490.1785714282</v>
      </c>
      <c r="AF246" s="264">
        <v>2525029</v>
      </c>
      <c r="AG246" s="264">
        <f>AD246*AE246</f>
        <v>15803976.151785711</v>
      </c>
      <c r="AH246" s="264">
        <f>AD246*AF246</f>
        <v>17700453.289999999</v>
      </c>
      <c r="AI246" s="264">
        <f t="shared" si="2476"/>
        <v>7345688.1153499996</v>
      </c>
      <c r="AJ246" s="264">
        <v>7.01</v>
      </c>
      <c r="AK246" s="264">
        <v>2254490.1785714282</v>
      </c>
      <c r="AL246" s="264">
        <v>2525029</v>
      </c>
      <c r="AM246" s="1219">
        <f t="shared" si="2513"/>
        <v>15803976.151785711</v>
      </c>
      <c r="AN246" s="264">
        <f t="shared" si="2458"/>
        <v>17700453.289999999</v>
      </c>
      <c r="AO246" s="396">
        <f t="shared" si="2477"/>
        <v>7345688.1153499996</v>
      </c>
      <c r="AP246" s="264"/>
      <c r="AQ246" s="264">
        <v>2254490.1785714282</v>
      </c>
      <c r="AR246" s="264">
        <v>2525029</v>
      </c>
      <c r="AS246" s="264">
        <f t="shared" si="2459"/>
        <v>0</v>
      </c>
      <c r="AT246" s="264">
        <f t="shared" si="2460"/>
        <v>0</v>
      </c>
      <c r="AU246" s="264">
        <f t="shared" si="2461"/>
        <v>0</v>
      </c>
      <c r="AV246" s="407"/>
      <c r="AW246" s="407"/>
      <c r="AX246" s="407"/>
      <c r="AY246" s="407">
        <f t="shared" ref="AY246" si="2548">AV246*AW246</f>
        <v>0</v>
      </c>
      <c r="AZ246" s="407">
        <f t="shared" ref="AZ246" si="2549">AV246*AX246</f>
        <v>0</v>
      </c>
      <c r="BA246" s="407">
        <f t="shared" ref="BA246" si="2550">AZ246*T246</f>
        <v>0</v>
      </c>
      <c r="BB246" s="407"/>
      <c r="BC246" s="407"/>
      <c r="BD246" s="407"/>
      <c r="BE246" s="407">
        <v>0</v>
      </c>
      <c r="BF246" s="407">
        <v>0</v>
      </c>
      <c r="BG246" s="407">
        <f t="shared" si="2517"/>
        <v>0</v>
      </c>
      <c r="BH246" s="407"/>
      <c r="BI246" s="407"/>
      <c r="BJ246" s="407"/>
      <c r="BK246" s="407">
        <v>0</v>
      </c>
      <c r="BL246" s="407">
        <v>0</v>
      </c>
      <c r="BM246" s="407">
        <f t="shared" si="2481"/>
        <v>0</v>
      </c>
      <c r="BN246" s="407"/>
      <c r="BO246" s="407"/>
      <c r="BP246" s="407"/>
      <c r="BQ246" s="407">
        <v>0</v>
      </c>
      <c r="BR246" s="407">
        <v>0</v>
      </c>
      <c r="BS246" s="407">
        <f t="shared" si="2482"/>
        <v>0</v>
      </c>
      <c r="BT246" s="264">
        <v>2254490.1785714282</v>
      </c>
      <c r="BU246" s="264">
        <v>2525029</v>
      </c>
      <c r="BV246" s="264">
        <f>SUM(N246+O246+P246+Q246+R246+X246+AD246+AJ246+AP246+AV246+BB246+BH246)*BT246</f>
        <v>79058207.09196426</v>
      </c>
      <c r="BW246" s="264">
        <f t="shared" si="2463"/>
        <v>88545191.942999974</v>
      </c>
      <c r="BX246" s="219" t="s">
        <v>48</v>
      </c>
      <c r="BY246" s="19">
        <v>2012</v>
      </c>
      <c r="BZ246" s="571"/>
      <c r="CA246" s="531">
        <f t="shared" si="2483"/>
        <v>36746254.656344987</v>
      </c>
      <c r="CB246" s="197">
        <v>79058207.09196426</v>
      </c>
      <c r="CC246" s="94">
        <v>88545191.942999989</v>
      </c>
      <c r="CD246" s="827"/>
      <c r="CE246" s="26">
        <f t="shared" si="2484"/>
        <v>0</v>
      </c>
      <c r="CF246" s="27">
        <f t="shared" si="2485"/>
        <v>0</v>
      </c>
      <c r="CG246" s="738">
        <f t="shared" si="2486"/>
        <v>-51798937.286655001</v>
      </c>
      <c r="CH246" s="829"/>
      <c r="CI246" s="828"/>
      <c r="CJ246" s="830" t="s">
        <v>25</v>
      </c>
      <c r="CK246" s="831" t="str">
        <f>D246</f>
        <v xml:space="preserve">Бактерицид </v>
      </c>
      <c r="CL246" s="832" t="s">
        <v>2499</v>
      </c>
      <c r="CM246" s="833" t="s">
        <v>2500</v>
      </c>
      <c r="CN246" s="832" t="s">
        <v>361</v>
      </c>
      <c r="CO246" s="831" t="str">
        <f>D246</f>
        <v xml:space="preserve">Бактерицид </v>
      </c>
      <c r="CP246" s="832" t="str">
        <f>E246</f>
        <v xml:space="preserve">                          </v>
      </c>
      <c r="CQ246" s="832" t="str">
        <f>M246</f>
        <v>тонна метрическая</v>
      </c>
      <c r="CR246" s="834">
        <v>7.01</v>
      </c>
      <c r="CS246" s="834">
        <v>7.01</v>
      </c>
      <c r="CT246" s="834">
        <v>7.01</v>
      </c>
      <c r="CU246" s="834">
        <v>7.01</v>
      </c>
      <c r="CV246" s="834"/>
      <c r="CW246" s="834"/>
      <c r="CX246" s="834"/>
      <c r="CY246" s="834"/>
      <c r="CZ246" s="834">
        <f>Q246+CR246+CS246+CT246+CU246</f>
        <v>35.066999999999993</v>
      </c>
      <c r="DA246" s="264">
        <v>2525029.0016254601</v>
      </c>
      <c r="DB246" s="264">
        <f>CR246*DA246</f>
        <v>17700453.301394474</v>
      </c>
      <c r="DC246" s="264">
        <f>CS246*DA246</f>
        <v>17700453.301394474</v>
      </c>
      <c r="DD246" s="264">
        <f>CT246*DA246</f>
        <v>17700453.301394474</v>
      </c>
      <c r="DE246" s="264">
        <f>CU246*DA246</f>
        <v>17700453.301394474</v>
      </c>
      <c r="DF246" s="264"/>
      <c r="DG246" s="264"/>
      <c r="DH246" s="264"/>
      <c r="DI246" s="264"/>
      <c r="DJ246" s="264"/>
      <c r="DK246" s="264">
        <f>(Q246*DA246)+DB246+DC246+DD246+DE246</f>
        <v>88545192.000000015</v>
      </c>
      <c r="DL246" s="835"/>
      <c r="DM246" s="26">
        <f>DB246</f>
        <v>17700453.301394474</v>
      </c>
      <c r="DN246" s="654">
        <f>DM246/1.12</f>
        <v>15803976.16195935</v>
      </c>
      <c r="DO246" s="836">
        <f>DC246</f>
        <v>17700453.301394474</v>
      </c>
      <c r="DP246" s="654">
        <f>DO246/1.12</f>
        <v>15803976.16195935</v>
      </c>
      <c r="DQ246" s="1052">
        <f>DD246</f>
        <v>17700453.301394474</v>
      </c>
      <c r="DR246" s="654">
        <f>DQ246/1.12</f>
        <v>15803976.16195935</v>
      </c>
      <c r="DS246" s="26">
        <f>DE246</f>
        <v>17700453.301394474</v>
      </c>
      <c r="DT246" s="654">
        <f>DE246/1.12</f>
        <v>15803976.16195935</v>
      </c>
      <c r="DU246" s="26">
        <f>DF246</f>
        <v>0</v>
      </c>
      <c r="DV246" s="28">
        <f>DU246/1.12</f>
        <v>0</v>
      </c>
      <c r="DW246" s="28">
        <f t="shared" ref="DW246:DZ246" si="2551">DV246/1.12</f>
        <v>0</v>
      </c>
      <c r="DX246" s="654">
        <f t="shared" si="2551"/>
        <v>0</v>
      </c>
      <c r="DY246" s="353">
        <f>DX246/1.12</f>
        <v>0</v>
      </c>
      <c r="DZ246" s="654">
        <f t="shared" si="2551"/>
        <v>0</v>
      </c>
      <c r="EA246" s="26">
        <f t="shared" si="2487"/>
        <v>0</v>
      </c>
      <c r="EB246" s="28">
        <f t="shared" si="2488"/>
        <v>0</v>
      </c>
      <c r="EC246" s="28">
        <f t="shared" ref="EC246" si="2552">EB246/1.12</f>
        <v>0</v>
      </c>
      <c r="ED246" s="27">
        <f t="shared" ref="ED246" si="2553">EC246/1.12</f>
        <v>0</v>
      </c>
      <c r="EE246" s="195">
        <f t="shared" si="2519"/>
        <v>88545192.000000015</v>
      </c>
      <c r="EF246" s="654">
        <f>EE246/1.12</f>
        <v>79058207.142857149</v>
      </c>
      <c r="EG246" s="390">
        <f t="shared" si="2489"/>
        <v>-1.017363928258419E-2</v>
      </c>
      <c r="EH246" s="837">
        <f t="shared" si="2490"/>
        <v>-1.1394474655389786E-2</v>
      </c>
      <c r="EI246" s="454">
        <f t="shared" si="2491"/>
        <v>-1.017363928258419E-2</v>
      </c>
      <c r="EJ246" s="659">
        <f t="shared" si="2492"/>
        <v>-1.1394474655389786E-2</v>
      </c>
      <c r="EK246" s="815">
        <f t="shared" si="2493"/>
        <v>-1.017363928258419E-2</v>
      </c>
      <c r="EL246" s="274">
        <f t="shared" si="2494"/>
        <v>-1.1394474655389786E-2</v>
      </c>
      <c r="EM246" s="750">
        <f t="shared" si="2495"/>
        <v>-1.017363928258419E-2</v>
      </c>
      <c r="EN246" s="659">
        <f t="shared" si="2496"/>
        <v>-1.1394474655389786E-2</v>
      </c>
      <c r="EO246" s="815">
        <f t="shared" si="2497"/>
        <v>0</v>
      </c>
      <c r="EP246" s="274">
        <f t="shared" si="2498"/>
        <v>0</v>
      </c>
      <c r="EQ246" s="750">
        <f t="shared" si="2499"/>
        <v>0</v>
      </c>
      <c r="ER246" s="659">
        <f t="shared" si="2500"/>
        <v>0</v>
      </c>
      <c r="ES246" s="815">
        <f t="shared" si="2501"/>
        <v>0</v>
      </c>
      <c r="ET246" s="659">
        <f t="shared" si="2502"/>
        <v>0</v>
      </c>
      <c r="EU246" s="687">
        <f t="shared" si="2503"/>
        <v>0</v>
      </c>
      <c r="EV246" s="259">
        <f t="shared" si="2504"/>
        <v>0</v>
      </c>
      <c r="EW246" s="687">
        <f t="shared" si="2505"/>
        <v>0</v>
      </c>
      <c r="EX246" s="259">
        <f t="shared" si="2506"/>
        <v>0</v>
      </c>
      <c r="EY246" s="402">
        <f t="shared" si="2507"/>
        <v>-5.0892889499664307E-2</v>
      </c>
      <c r="EZ246" s="265">
        <f t="shared" si="2508"/>
        <v>-5.7000041007995605E-2</v>
      </c>
      <c r="FA246" s="838"/>
    </row>
    <row r="247" spans="1:157" s="221" customFormat="1" ht="18" customHeight="1" x14ac:dyDescent="0.2">
      <c r="A247" s="217"/>
      <c r="B247" s="19"/>
      <c r="C247" s="90"/>
      <c r="D247" s="90" t="s">
        <v>58</v>
      </c>
      <c r="E247" s="19"/>
      <c r="F247" s="19"/>
      <c r="G247" s="19"/>
      <c r="H247" s="218"/>
      <c r="I247" s="19"/>
      <c r="J247" s="92"/>
      <c r="K247" s="93"/>
      <c r="L247" s="19"/>
      <c r="M247" s="11"/>
      <c r="N247" s="94"/>
      <c r="O247" s="94"/>
      <c r="P247" s="94"/>
      <c r="Q247" s="244"/>
      <c r="R247" s="264"/>
      <c r="S247" s="264"/>
      <c r="T247" s="264"/>
      <c r="U247" s="265">
        <f>SUM(U248:U298)</f>
        <v>5011037</v>
      </c>
      <c r="V247" s="265">
        <f>SUM(V248:V298)</f>
        <v>5612361.4400000004</v>
      </c>
      <c r="W247" s="265">
        <f>SUM(W248:W298)</f>
        <v>3509612.4123200001</v>
      </c>
      <c r="X247" s="402"/>
      <c r="Y247" s="402"/>
      <c r="Z247" s="402"/>
      <c r="AA247" s="402">
        <f t="shared" ref="AA247:AC247" si="2554">SUM(AA248:AA298)</f>
        <v>4621277</v>
      </c>
      <c r="AB247" s="402">
        <f t="shared" si="2554"/>
        <v>5175830.24</v>
      </c>
      <c r="AC247" s="402">
        <f t="shared" si="2554"/>
        <v>3198558.6203200002</v>
      </c>
      <c r="AD247" s="264"/>
      <c r="AE247" s="264"/>
      <c r="AF247" s="264"/>
      <c r="AG247" s="264">
        <f t="shared" ref="AG247:AI247" si="2555">SUM(AG248:AG298)</f>
        <v>4962737</v>
      </c>
      <c r="AH247" s="264">
        <f t="shared" si="2555"/>
        <v>5558265.4400000004</v>
      </c>
      <c r="AI247" s="264">
        <f t="shared" si="2555"/>
        <v>3428022.6523200003</v>
      </c>
      <c r="AJ247" s="264"/>
      <c r="AK247" s="264"/>
      <c r="AL247" s="264"/>
      <c r="AM247" s="264">
        <f t="shared" ref="AM247:AO247" si="2556">SUM(AM248:AM298)</f>
        <v>5304197</v>
      </c>
      <c r="AN247" s="264">
        <f t="shared" si="2556"/>
        <v>5940700.6400000006</v>
      </c>
      <c r="AO247" s="264">
        <f t="shared" si="2556"/>
        <v>3657486.68432</v>
      </c>
      <c r="AP247" s="264"/>
      <c r="AQ247" s="264"/>
      <c r="AR247" s="264"/>
      <c r="AS247" s="264">
        <f t="shared" ref="AS247:AU247" si="2557">SUM(AS248:AS297)</f>
        <v>0</v>
      </c>
      <c r="AT247" s="264">
        <f t="shared" si="2557"/>
        <v>0</v>
      </c>
      <c r="AU247" s="264">
        <f t="shared" si="2557"/>
        <v>0</v>
      </c>
      <c r="AV247" s="407"/>
      <c r="AW247" s="407"/>
      <c r="AX247" s="407"/>
      <c r="AY247" s="407">
        <f t="shared" ref="AY247:BA247" si="2558">SUM(AY248:AY297)</f>
        <v>0</v>
      </c>
      <c r="AZ247" s="407">
        <f t="shared" si="2558"/>
        <v>0</v>
      </c>
      <c r="BA247" s="407">
        <f t="shared" si="2558"/>
        <v>0</v>
      </c>
      <c r="BB247" s="407"/>
      <c r="BC247" s="407"/>
      <c r="BD247" s="407"/>
      <c r="BE247" s="407">
        <f t="shared" ref="BE247:BG247" si="2559">SUM(BE248:BE297)</f>
        <v>0</v>
      </c>
      <c r="BF247" s="407">
        <f t="shared" si="2559"/>
        <v>0</v>
      </c>
      <c r="BG247" s="407">
        <f t="shared" si="2559"/>
        <v>0</v>
      </c>
      <c r="BH247" s="407"/>
      <c r="BI247" s="407"/>
      <c r="BJ247" s="407"/>
      <c r="BK247" s="407">
        <f t="shared" ref="BK247:BM247" si="2560">SUM(BK248:BK297)</f>
        <v>0</v>
      </c>
      <c r="BL247" s="407">
        <f t="shared" si="2560"/>
        <v>0</v>
      </c>
      <c r="BM247" s="407">
        <f t="shared" si="2560"/>
        <v>0</v>
      </c>
      <c r="BN247" s="407"/>
      <c r="BO247" s="407"/>
      <c r="BP247" s="407"/>
      <c r="BQ247" s="407">
        <f t="shared" ref="BQ247:BS247" si="2561">SUM(BQ248:BQ297)</f>
        <v>0</v>
      </c>
      <c r="BR247" s="407">
        <f t="shared" si="2561"/>
        <v>0</v>
      </c>
      <c r="BS247" s="407">
        <f t="shared" si="2561"/>
        <v>0</v>
      </c>
      <c r="BT247" s="264"/>
      <c r="BU247" s="264"/>
      <c r="BV247" s="28">
        <f>SUM(BV248:BV298)</f>
        <v>23837605</v>
      </c>
      <c r="BW247" s="28">
        <f>SUM(BW248:BW298)</f>
        <v>26698117.600000001</v>
      </c>
      <c r="BX247" s="219"/>
      <c r="BY247" s="19"/>
      <c r="BZ247" s="571"/>
      <c r="CA247" s="332">
        <f>SUM(CA248:CA298)</f>
        <v>16533310.9256</v>
      </c>
      <c r="CB247" s="197">
        <v>18099697.857142854</v>
      </c>
      <c r="CC247" s="94">
        <v>20271661.600000001</v>
      </c>
      <c r="CD247" s="220"/>
      <c r="CE247" s="26">
        <f>SUM(CE248:CE298)</f>
        <v>5737907.1428571455</v>
      </c>
      <c r="CF247" s="26">
        <f>SUM(CF248:CF298)</f>
        <v>6426456.0000000028</v>
      </c>
      <c r="CG247" s="26">
        <f>SUM(CG248:CG298)</f>
        <v>-3738350.6743999976</v>
      </c>
      <c r="CH247" s="164"/>
      <c r="CI247" s="165"/>
      <c r="CJ247" s="337"/>
      <c r="CK247" s="185"/>
      <c r="CL247" s="185"/>
      <c r="CM247" s="185"/>
      <c r="CN247" s="185"/>
      <c r="CO247" s="185"/>
      <c r="CP247" s="185"/>
      <c r="CQ247" s="185"/>
      <c r="CR247" s="469"/>
      <c r="CS247" s="469"/>
      <c r="CT247" s="469"/>
      <c r="CU247" s="469"/>
      <c r="CV247" s="469"/>
      <c r="CW247" s="469"/>
      <c r="CX247" s="469"/>
      <c r="CY247" s="469"/>
      <c r="CZ247" s="469"/>
      <c r="DA247" s="469"/>
      <c r="DB247" s="469"/>
      <c r="DC247" s="469"/>
      <c r="DD247" s="469"/>
      <c r="DE247" s="469"/>
      <c r="DF247" s="469"/>
      <c r="DG247" s="469"/>
      <c r="DH247" s="469"/>
      <c r="DI247" s="469"/>
      <c r="DJ247" s="469"/>
      <c r="DK247" s="469"/>
      <c r="DL247" s="780"/>
      <c r="DM247" s="26">
        <f t="shared" ref="DM247:EZ247" si="2562">SUM(DM248:DM298)</f>
        <v>3462483.9</v>
      </c>
      <c r="DN247" s="26">
        <f t="shared" si="2562"/>
        <v>3462483.9</v>
      </c>
      <c r="DO247" s="822">
        <f t="shared" si="2562"/>
        <v>3438872.3</v>
      </c>
      <c r="DP247" s="654">
        <f t="shared" si="2562"/>
        <v>3438872.3</v>
      </c>
      <c r="DQ247" s="26">
        <f t="shared" si="2562"/>
        <v>3693368.7</v>
      </c>
      <c r="DR247" s="654">
        <f t="shared" si="2562"/>
        <v>3693368.7</v>
      </c>
      <c r="DS247" s="654">
        <f t="shared" si="2562"/>
        <v>5153419.1000000006</v>
      </c>
      <c r="DT247" s="654">
        <f t="shared" si="2562"/>
        <v>5153419.1000000006</v>
      </c>
      <c r="DU247" s="654">
        <f t="shared" si="2562"/>
        <v>0</v>
      </c>
      <c r="DV247" s="654">
        <f t="shared" si="2562"/>
        <v>0</v>
      </c>
      <c r="DW247" s="654">
        <f t="shared" si="2562"/>
        <v>0</v>
      </c>
      <c r="DX247" s="654">
        <f t="shared" si="2562"/>
        <v>0</v>
      </c>
      <c r="DY247" s="358">
        <f t="shared" si="2562"/>
        <v>0</v>
      </c>
      <c r="DZ247" s="654">
        <f t="shared" si="2562"/>
        <v>0</v>
      </c>
      <c r="EA247" s="26">
        <f t="shared" si="2562"/>
        <v>0</v>
      </c>
      <c r="EB247" s="28">
        <f t="shared" si="2562"/>
        <v>0</v>
      </c>
      <c r="EC247" s="654">
        <f t="shared" ref="EC247:ED247" si="2563">SUM(EC248:EC298)</f>
        <v>0</v>
      </c>
      <c r="ED247" s="27">
        <f t="shared" si="2563"/>
        <v>0</v>
      </c>
      <c r="EE247" s="195">
        <f t="shared" si="2562"/>
        <v>18449051.999999996</v>
      </c>
      <c r="EF247" s="654">
        <f t="shared" si="2562"/>
        <v>18449051.999999996</v>
      </c>
      <c r="EG247" s="353">
        <f t="shared" si="2562"/>
        <v>1548553.0999999999</v>
      </c>
      <c r="EH247" s="353">
        <f t="shared" si="2562"/>
        <v>2149877.54</v>
      </c>
      <c r="EI247" s="332">
        <f t="shared" si="2562"/>
        <v>1182404.7</v>
      </c>
      <c r="EJ247" s="683">
        <f t="shared" si="2562"/>
        <v>1736957.9400000004</v>
      </c>
      <c r="EK247" s="358">
        <f t="shared" si="2562"/>
        <v>1269368.3</v>
      </c>
      <c r="EL247" s="28">
        <f t="shared" si="2562"/>
        <v>1864896.7400000005</v>
      </c>
      <c r="EM247" s="28">
        <f t="shared" si="2562"/>
        <v>150777.90000000005</v>
      </c>
      <c r="EN247" s="28">
        <f>SUM(EN248:EN298)</f>
        <v>787281.54000000027</v>
      </c>
      <c r="EO247" s="28">
        <f t="shared" si="2562"/>
        <v>0</v>
      </c>
      <c r="EP247" s="28">
        <f t="shared" si="2562"/>
        <v>0</v>
      </c>
      <c r="EQ247" s="28">
        <f t="shared" si="2562"/>
        <v>0</v>
      </c>
      <c r="ER247" s="28">
        <f t="shared" si="2562"/>
        <v>0</v>
      </c>
      <c r="ES247" s="28">
        <f t="shared" si="2562"/>
        <v>0</v>
      </c>
      <c r="ET247" s="654">
        <f t="shared" si="2562"/>
        <v>0</v>
      </c>
      <c r="EU247" s="654">
        <f t="shared" si="2562"/>
        <v>0</v>
      </c>
      <c r="EV247" s="654">
        <f t="shared" si="2562"/>
        <v>0</v>
      </c>
      <c r="EW247" s="654">
        <f t="shared" ref="EW247:EX247" si="2564">SUM(EW248:EW298)</f>
        <v>0</v>
      </c>
      <c r="EX247" s="654">
        <f t="shared" si="2564"/>
        <v>0</v>
      </c>
      <c r="EY247" s="332">
        <f t="shared" si="2562"/>
        <v>5388553</v>
      </c>
      <c r="EZ247" s="332">
        <f t="shared" si="2562"/>
        <v>8249065.6000000024</v>
      </c>
      <c r="FA247" s="313"/>
    </row>
    <row r="248" spans="1:157" ht="18" hidden="1" customHeight="1" outlineLevel="1" x14ac:dyDescent="0.2">
      <c r="A248" s="5" t="s">
        <v>555</v>
      </c>
      <c r="B248" s="76" t="s">
        <v>21</v>
      </c>
      <c r="C248" s="77" t="s">
        <v>794</v>
      </c>
      <c r="D248" s="77" t="s">
        <v>55</v>
      </c>
      <c r="E248" s="76" t="s">
        <v>1304</v>
      </c>
      <c r="F248" s="76" t="s">
        <v>793</v>
      </c>
      <c r="G248" s="78" t="s">
        <v>41</v>
      </c>
      <c r="H248" s="79">
        <v>0.55900000000000005</v>
      </c>
      <c r="I248" s="76" t="s">
        <v>44</v>
      </c>
      <c r="J248" s="80" t="s">
        <v>56</v>
      </c>
      <c r="K248" s="81" t="s">
        <v>37</v>
      </c>
      <c r="L248" s="76" t="s">
        <v>46</v>
      </c>
      <c r="M248" s="10" t="s">
        <v>57</v>
      </c>
      <c r="N248" s="82"/>
      <c r="O248" s="82"/>
      <c r="P248" s="82"/>
      <c r="Q248" s="245">
        <v>1500</v>
      </c>
      <c r="R248" s="260">
        <v>2000</v>
      </c>
      <c r="S248" s="262">
        <v>241.07142857142856</v>
      </c>
      <c r="T248" s="262">
        <v>270</v>
      </c>
      <c r="U248" s="262">
        <v>0</v>
      </c>
      <c r="V248" s="263">
        <v>0</v>
      </c>
      <c r="W248" s="263">
        <f t="shared" ref="W248:W294" si="2565">V248*H248</f>
        <v>0</v>
      </c>
      <c r="X248" s="399">
        <v>2500</v>
      </c>
      <c r="Y248" s="399">
        <v>241.07142857142856</v>
      </c>
      <c r="Z248" s="399">
        <v>270</v>
      </c>
      <c r="AA248" s="399">
        <v>0</v>
      </c>
      <c r="AB248" s="399">
        <v>0</v>
      </c>
      <c r="AC248" s="399">
        <f t="shared" ref="AC248:AC294" si="2566">AB248*H248</f>
        <v>0</v>
      </c>
      <c r="AD248" s="260">
        <v>3000</v>
      </c>
      <c r="AE248" s="260">
        <v>241.07142857142856</v>
      </c>
      <c r="AF248" s="260">
        <v>270</v>
      </c>
      <c r="AG248" s="260">
        <v>0</v>
      </c>
      <c r="AH248" s="260">
        <v>0</v>
      </c>
      <c r="AI248" s="260">
        <f t="shared" ref="AI248:AI294" si="2567">AH248*H248</f>
        <v>0</v>
      </c>
      <c r="AJ248" s="260">
        <v>3500</v>
      </c>
      <c r="AK248" s="260">
        <v>241.07142857142856</v>
      </c>
      <c r="AL248" s="260">
        <v>270</v>
      </c>
      <c r="AM248" s="260">
        <v>0</v>
      </c>
      <c r="AN248" s="260">
        <v>0</v>
      </c>
      <c r="AO248" s="396">
        <f t="shared" ref="AO248:AO294" si="2568">AN248*H248</f>
        <v>0</v>
      </c>
      <c r="AP248" s="260"/>
      <c r="AQ248" s="260"/>
      <c r="AR248" s="260"/>
      <c r="AS248" s="260">
        <f t="shared" si="2459"/>
        <v>0</v>
      </c>
      <c r="AT248" s="260">
        <f t="shared" si="2460"/>
        <v>0</v>
      </c>
      <c r="AU248" s="260">
        <f t="shared" ref="AU248:AU294" si="2569">AT248*H248</f>
        <v>0</v>
      </c>
      <c r="AV248" s="400"/>
      <c r="AW248" s="400"/>
      <c r="AX248" s="400"/>
      <c r="AY248" s="400">
        <v>0</v>
      </c>
      <c r="AZ248" s="400">
        <v>0</v>
      </c>
      <c r="BA248" s="400">
        <f t="shared" ref="BA248" si="2570">AZ248*H248</f>
        <v>0</v>
      </c>
      <c r="BB248" s="400"/>
      <c r="BC248" s="400"/>
      <c r="BD248" s="400"/>
      <c r="BE248" s="400">
        <v>0</v>
      </c>
      <c r="BF248" s="400">
        <v>0</v>
      </c>
      <c r="BG248" s="400">
        <f t="shared" si="2517"/>
        <v>0</v>
      </c>
      <c r="BH248" s="400"/>
      <c r="BI248" s="400"/>
      <c r="BJ248" s="400"/>
      <c r="BK248" s="400">
        <v>0</v>
      </c>
      <c r="BL248" s="400">
        <v>0</v>
      </c>
      <c r="BM248" s="400">
        <f t="shared" si="2481"/>
        <v>0</v>
      </c>
      <c r="BN248" s="400"/>
      <c r="BO248" s="400"/>
      <c r="BP248" s="400"/>
      <c r="BQ248" s="400">
        <v>0</v>
      </c>
      <c r="BR248" s="400">
        <v>0</v>
      </c>
      <c r="BS248" s="400">
        <f t="shared" ref="BS248:BS307" si="2571">BR248*T248</f>
        <v>0</v>
      </c>
      <c r="BT248" s="262">
        <v>241.07142857142856</v>
      </c>
      <c r="BU248" s="262">
        <v>270</v>
      </c>
      <c r="BV248" s="262">
        <v>0</v>
      </c>
      <c r="BW248" s="1427">
        <v>0</v>
      </c>
      <c r="BX248" s="84" t="s">
        <v>63</v>
      </c>
      <c r="BY248" s="19">
        <v>2012</v>
      </c>
      <c r="BZ248" s="582"/>
      <c r="CA248" s="529">
        <f t="shared" ref="CA248:CA294" si="2572">BW248*H248</f>
        <v>0</v>
      </c>
      <c r="CB248" s="85">
        <v>3013392.8571428568</v>
      </c>
      <c r="CC248" s="83">
        <v>3375000</v>
      </c>
      <c r="CD248" s="88"/>
      <c r="CE248" s="26">
        <f t="shared" ref="CE248:CE294" si="2573">BV248-CB248</f>
        <v>-3013392.8571428568</v>
      </c>
      <c r="CF248" s="27">
        <f t="shared" ref="CF248:CF294" si="2574">BW248-CC248</f>
        <v>-3375000</v>
      </c>
      <c r="CG248" s="738">
        <f t="shared" ref="CG248:CG294" si="2575">CA248-CC248</f>
        <v>-3375000</v>
      </c>
      <c r="CH248" s="164"/>
      <c r="CI248" s="165"/>
      <c r="CJ248" s="89"/>
      <c r="CK248" s="87"/>
      <c r="CL248" s="87"/>
      <c r="CM248" s="87"/>
      <c r="CN248" s="87"/>
      <c r="CO248" s="87"/>
      <c r="CP248" s="87"/>
      <c r="CQ248" s="87"/>
      <c r="CR248" s="455"/>
      <c r="CS248" s="455"/>
      <c r="CT248" s="455"/>
      <c r="CU248" s="455"/>
      <c r="CV248" s="455"/>
      <c r="CW248" s="455"/>
      <c r="CX248" s="455"/>
      <c r="CY248" s="455"/>
      <c r="CZ248" s="455"/>
      <c r="DA248" s="455"/>
      <c r="DB248" s="455"/>
      <c r="DC248" s="455"/>
      <c r="DD248" s="455"/>
      <c r="DE248" s="455"/>
      <c r="DF248" s="455"/>
      <c r="DG248" s="455"/>
      <c r="DH248" s="455"/>
      <c r="DI248" s="455"/>
      <c r="DJ248" s="455"/>
      <c r="DK248" s="455"/>
      <c r="DL248" s="501"/>
      <c r="DM248" s="508"/>
      <c r="DN248" s="501"/>
      <c r="DO248" s="820"/>
      <c r="DP248" s="501"/>
      <c r="DQ248" s="1049"/>
      <c r="DR248" s="501"/>
      <c r="DS248" s="508"/>
      <c r="DT248" s="501"/>
      <c r="DU248" s="508"/>
      <c r="DV248" s="457"/>
      <c r="DW248" s="503"/>
      <c r="DX248" s="501"/>
      <c r="DY248" s="672"/>
      <c r="DZ248" s="501"/>
      <c r="EA248" s="508">
        <f>DI248</f>
        <v>0</v>
      </c>
      <c r="EB248" s="457">
        <f t="shared" ref="EB248:EB294" si="2576">EA248/1.12</f>
        <v>0</v>
      </c>
      <c r="EC248" s="503"/>
      <c r="ED248" s="455"/>
      <c r="EE248" s="459"/>
      <c r="EF248" s="501"/>
      <c r="EG248" s="461">
        <f t="shared" ref="EG248:EG279" si="2577">U248-DN248</f>
        <v>0</v>
      </c>
      <c r="EH248" s="257">
        <f t="shared" ref="EH248:EH279" si="2578">V248-DM248</f>
        <v>0</v>
      </c>
      <c r="EI248" s="460">
        <f t="shared" ref="EI248:EI279" si="2579">AA248-DP248</f>
        <v>0</v>
      </c>
      <c r="EJ248" s="538">
        <f t="shared" ref="EJ248:EJ279" si="2580">AB248-DO248</f>
        <v>0</v>
      </c>
      <c r="EK248" s="677">
        <f t="shared" ref="EK248:EK279" si="2581">AG248-DR248</f>
        <v>0</v>
      </c>
      <c r="EL248" s="257">
        <f t="shared" ref="EL248:EL279" si="2582">AH248-DQ248</f>
        <v>0</v>
      </c>
      <c r="EM248" s="649">
        <f t="shared" ref="EM248:EM279" si="2583">AM248-DT248</f>
        <v>0</v>
      </c>
      <c r="EN248" s="538">
        <f t="shared" ref="EN248:EN279" si="2584">AN248-DS248</f>
        <v>0</v>
      </c>
      <c r="EO248" s="677">
        <f t="shared" ref="EO248:EO279" si="2585">AS248-DV248</f>
        <v>0</v>
      </c>
      <c r="EP248" s="257">
        <f t="shared" ref="EP248:EP279" si="2586">AT248-DU248</f>
        <v>0</v>
      </c>
      <c r="EQ248" s="649">
        <f t="shared" ref="EQ248:EQ279" si="2587">AY248-DX248</f>
        <v>0</v>
      </c>
      <c r="ER248" s="538">
        <f t="shared" ref="ER248:ER279" si="2588">AZ248-DW248</f>
        <v>0</v>
      </c>
      <c r="ES248" s="677">
        <f t="shared" ref="ES248:ES279" si="2589">BE248-DZ248</f>
        <v>0</v>
      </c>
      <c r="ET248" s="538">
        <f t="shared" ref="ET248:ET279" si="2590">BF248-DY248</f>
        <v>0</v>
      </c>
      <c r="EU248" s="462">
        <f t="shared" ref="EU248:EU279" si="2591">BK248-EB248</f>
        <v>0</v>
      </c>
      <c r="EV248" s="263">
        <f t="shared" ref="EV248:EV279" si="2592">BL248-EA248</f>
        <v>0</v>
      </c>
      <c r="EW248" s="462">
        <f t="shared" ref="EW248:EW279" si="2593">BM248-ED248</f>
        <v>0</v>
      </c>
      <c r="EX248" s="263">
        <f t="shared" ref="EX248:EX279" si="2594">BN248-EC248</f>
        <v>0</v>
      </c>
      <c r="EY248" s="472">
        <f t="shared" ref="EY248:EY279" si="2595">BV248-EF248</f>
        <v>0</v>
      </c>
      <c r="EZ248" s="263">
        <f t="shared" ref="EZ248:EZ279" si="2596">BW248-EE248</f>
        <v>0</v>
      </c>
    </row>
    <row r="249" spans="1:157" ht="18" hidden="1" customHeight="1" outlineLevel="1" x14ac:dyDescent="0.2">
      <c r="A249" s="5" t="s">
        <v>964</v>
      </c>
      <c r="B249" s="76" t="s">
        <v>21</v>
      </c>
      <c r="C249" s="77" t="s">
        <v>794</v>
      </c>
      <c r="D249" s="77" t="s">
        <v>55</v>
      </c>
      <c r="E249" s="76" t="s">
        <v>1304</v>
      </c>
      <c r="F249" s="76" t="s">
        <v>793</v>
      </c>
      <c r="G249" s="78" t="s">
        <v>41</v>
      </c>
      <c r="H249" s="79">
        <v>0.55900000000000005</v>
      </c>
      <c r="I249" s="76" t="s">
        <v>44</v>
      </c>
      <c r="J249" s="80" t="s">
        <v>56</v>
      </c>
      <c r="K249" s="81" t="s">
        <v>37</v>
      </c>
      <c r="L249" s="76" t="s">
        <v>46</v>
      </c>
      <c r="M249" s="10" t="s">
        <v>57</v>
      </c>
      <c r="N249" s="82"/>
      <c r="O249" s="82"/>
      <c r="P249" s="82"/>
      <c r="Q249" s="245">
        <v>450</v>
      </c>
      <c r="R249" s="260">
        <v>600</v>
      </c>
      <c r="S249" s="262">
        <v>239</v>
      </c>
      <c r="T249" s="262">
        <v>267.68</v>
      </c>
      <c r="U249" s="262">
        <v>0</v>
      </c>
      <c r="V249" s="263">
        <v>0</v>
      </c>
      <c r="W249" s="263">
        <f t="shared" si="2565"/>
        <v>0</v>
      </c>
      <c r="X249" s="399">
        <v>750</v>
      </c>
      <c r="Y249" s="399">
        <v>239</v>
      </c>
      <c r="Z249" s="399">
        <v>267.68</v>
      </c>
      <c r="AA249" s="399">
        <v>0</v>
      </c>
      <c r="AB249" s="399">
        <v>0</v>
      </c>
      <c r="AC249" s="399">
        <f t="shared" si="2566"/>
        <v>0</v>
      </c>
      <c r="AD249" s="260">
        <v>900</v>
      </c>
      <c r="AE249" s="260">
        <v>239</v>
      </c>
      <c r="AF249" s="260">
        <v>267.68</v>
      </c>
      <c r="AG249" s="260">
        <v>0</v>
      </c>
      <c r="AH249" s="260">
        <v>0</v>
      </c>
      <c r="AI249" s="260">
        <f t="shared" si="2567"/>
        <v>0</v>
      </c>
      <c r="AJ249" s="260">
        <v>1050</v>
      </c>
      <c r="AK249" s="260">
        <v>239</v>
      </c>
      <c r="AL249" s="260">
        <v>267.68</v>
      </c>
      <c r="AM249" s="260">
        <v>0</v>
      </c>
      <c r="AN249" s="260">
        <v>0</v>
      </c>
      <c r="AO249" s="396">
        <f t="shared" si="2568"/>
        <v>0</v>
      </c>
      <c r="AP249" s="260"/>
      <c r="AQ249" s="260"/>
      <c r="AR249" s="260"/>
      <c r="AS249" s="260">
        <f t="shared" si="2459"/>
        <v>0</v>
      </c>
      <c r="AT249" s="260">
        <f t="shared" si="2460"/>
        <v>0</v>
      </c>
      <c r="AU249" s="260">
        <f t="shared" si="2569"/>
        <v>0</v>
      </c>
      <c r="AV249" s="400"/>
      <c r="AW249" s="400"/>
      <c r="AX249" s="400"/>
      <c r="AY249" s="400">
        <v>0</v>
      </c>
      <c r="AZ249" s="400">
        <v>0</v>
      </c>
      <c r="BA249" s="400">
        <f t="shared" ref="BA249:BA294" si="2597">AZ249*H249</f>
        <v>0</v>
      </c>
      <c r="BB249" s="400"/>
      <c r="BC249" s="400"/>
      <c r="BD249" s="400"/>
      <c r="BE249" s="400">
        <v>0</v>
      </c>
      <c r="BF249" s="400">
        <v>0</v>
      </c>
      <c r="BG249" s="400">
        <f t="shared" si="2517"/>
        <v>0</v>
      </c>
      <c r="BH249" s="400"/>
      <c r="BI249" s="400"/>
      <c r="BJ249" s="400"/>
      <c r="BK249" s="400">
        <v>0</v>
      </c>
      <c r="BL249" s="400">
        <v>0</v>
      </c>
      <c r="BM249" s="400">
        <f t="shared" si="2481"/>
        <v>0</v>
      </c>
      <c r="BN249" s="400"/>
      <c r="BO249" s="400"/>
      <c r="BP249" s="400"/>
      <c r="BQ249" s="400">
        <v>0</v>
      </c>
      <c r="BR249" s="400">
        <v>0</v>
      </c>
      <c r="BS249" s="400">
        <f t="shared" si="2571"/>
        <v>0</v>
      </c>
      <c r="BT249" s="262">
        <v>239</v>
      </c>
      <c r="BU249" s="262">
        <v>267.68</v>
      </c>
      <c r="BV249" s="256">
        <v>0</v>
      </c>
      <c r="BW249" s="1427">
        <v>0</v>
      </c>
      <c r="BX249" s="84" t="s">
        <v>63</v>
      </c>
      <c r="BY249" s="325">
        <v>2012</v>
      </c>
      <c r="BZ249" s="325" t="s">
        <v>1113</v>
      </c>
      <c r="CA249" s="529">
        <f t="shared" si="2572"/>
        <v>0</v>
      </c>
      <c r="CB249" s="85"/>
      <c r="CC249" s="83"/>
      <c r="CD249" s="88"/>
      <c r="CE249" s="26">
        <f t="shared" si="2573"/>
        <v>0</v>
      </c>
      <c r="CF249" s="27">
        <f t="shared" si="2574"/>
        <v>0</v>
      </c>
      <c r="CG249" s="738">
        <f t="shared" si="2575"/>
        <v>0</v>
      </c>
      <c r="CH249" s="164" t="s">
        <v>980</v>
      </c>
      <c r="CI249" s="165"/>
      <c r="CJ249" s="192"/>
      <c r="CK249" s="175"/>
      <c r="CL249" s="175"/>
      <c r="CM249" s="178"/>
      <c r="CN249" s="175"/>
      <c r="CO249" s="176"/>
      <c r="CP249" s="175"/>
      <c r="CQ249" s="87"/>
      <c r="CR249" s="455"/>
      <c r="CS249" s="455"/>
      <c r="CT249" s="455"/>
      <c r="CU249" s="455"/>
      <c r="CV249" s="455"/>
      <c r="CW249" s="455"/>
      <c r="CX249" s="455"/>
      <c r="CY249" s="455"/>
      <c r="CZ249" s="455"/>
      <c r="DA249" s="455"/>
      <c r="DB249" s="456"/>
      <c r="DC249" s="456"/>
      <c r="DD249" s="456"/>
      <c r="DE249" s="456"/>
      <c r="DF249" s="456"/>
      <c r="DG249" s="456"/>
      <c r="DH249" s="456"/>
      <c r="DI249" s="456"/>
      <c r="DJ249" s="456"/>
      <c r="DK249" s="456"/>
      <c r="DL249" s="501"/>
      <c r="DM249" s="508"/>
      <c r="DN249" s="501"/>
      <c r="DO249" s="820"/>
      <c r="DP249" s="655"/>
      <c r="DQ249" s="1050"/>
      <c r="DR249" s="655"/>
      <c r="DS249" s="782">
        <f>DE249</f>
        <v>0</v>
      </c>
      <c r="DT249" s="655">
        <f>DE249/1.12</f>
        <v>0</v>
      </c>
      <c r="DU249" s="782">
        <f>DF249</f>
        <v>0</v>
      </c>
      <c r="DV249" s="465">
        <f>DU249/1.12</f>
        <v>0</v>
      </c>
      <c r="DW249" s="745"/>
      <c r="DX249" s="655"/>
      <c r="DY249" s="954"/>
      <c r="DZ249" s="655"/>
      <c r="EA249" s="782">
        <f>DI249</f>
        <v>0</v>
      </c>
      <c r="EB249" s="465">
        <f t="shared" si="2576"/>
        <v>0</v>
      </c>
      <c r="EC249" s="745"/>
      <c r="ED249" s="463"/>
      <c r="EE249" s="459"/>
      <c r="EF249" s="501"/>
      <c r="EG249" s="461">
        <f t="shared" si="2577"/>
        <v>0</v>
      </c>
      <c r="EH249" s="257">
        <f t="shared" si="2578"/>
        <v>0</v>
      </c>
      <c r="EI249" s="460">
        <f t="shared" si="2579"/>
        <v>0</v>
      </c>
      <c r="EJ249" s="538">
        <f t="shared" si="2580"/>
        <v>0</v>
      </c>
      <c r="EK249" s="677">
        <f t="shared" si="2581"/>
        <v>0</v>
      </c>
      <c r="EL249" s="257">
        <f t="shared" si="2582"/>
        <v>0</v>
      </c>
      <c r="EM249" s="649">
        <f t="shared" si="2583"/>
        <v>0</v>
      </c>
      <c r="EN249" s="538">
        <f t="shared" si="2584"/>
        <v>0</v>
      </c>
      <c r="EO249" s="677">
        <f t="shared" si="2585"/>
        <v>0</v>
      </c>
      <c r="EP249" s="257">
        <f t="shared" si="2586"/>
        <v>0</v>
      </c>
      <c r="EQ249" s="649">
        <f t="shared" si="2587"/>
        <v>0</v>
      </c>
      <c r="ER249" s="538">
        <f t="shared" si="2588"/>
        <v>0</v>
      </c>
      <c r="ES249" s="677">
        <f t="shared" si="2589"/>
        <v>0</v>
      </c>
      <c r="ET249" s="538">
        <f t="shared" si="2590"/>
        <v>0</v>
      </c>
      <c r="EU249" s="462">
        <f t="shared" si="2591"/>
        <v>0</v>
      </c>
      <c r="EV249" s="263">
        <f t="shared" si="2592"/>
        <v>0</v>
      </c>
      <c r="EW249" s="462">
        <f t="shared" si="2593"/>
        <v>0</v>
      </c>
      <c r="EX249" s="263">
        <f t="shared" si="2594"/>
        <v>0</v>
      </c>
      <c r="EY249" s="472">
        <f t="shared" si="2595"/>
        <v>0</v>
      </c>
      <c r="EZ249" s="263">
        <f t="shared" si="2596"/>
        <v>0</v>
      </c>
    </row>
    <row r="250" spans="1:157" ht="18" hidden="1" customHeight="1" outlineLevel="1" x14ac:dyDescent="0.2">
      <c r="A250" s="5" t="s">
        <v>965</v>
      </c>
      <c r="B250" s="76" t="s">
        <v>21</v>
      </c>
      <c r="C250" s="77" t="s">
        <v>794</v>
      </c>
      <c r="D250" s="77" t="s">
        <v>55</v>
      </c>
      <c r="E250" s="76" t="s">
        <v>1304</v>
      </c>
      <c r="F250" s="76" t="s">
        <v>793</v>
      </c>
      <c r="G250" s="78" t="s">
        <v>41</v>
      </c>
      <c r="H250" s="79">
        <v>0.55900000000000005</v>
      </c>
      <c r="I250" s="76" t="s">
        <v>44</v>
      </c>
      <c r="J250" s="80" t="s">
        <v>56</v>
      </c>
      <c r="K250" s="81" t="s">
        <v>37</v>
      </c>
      <c r="L250" s="76" t="s">
        <v>46</v>
      </c>
      <c r="M250" s="10" t="s">
        <v>57</v>
      </c>
      <c r="N250" s="82"/>
      <c r="O250" s="82"/>
      <c r="P250" s="82"/>
      <c r="Q250" s="245">
        <v>1050</v>
      </c>
      <c r="R250" s="260">
        <v>1400</v>
      </c>
      <c r="S250" s="262">
        <v>229.32</v>
      </c>
      <c r="T250" s="262">
        <v>256.83840000000004</v>
      </c>
      <c r="U250" s="262">
        <v>0</v>
      </c>
      <c r="V250" s="263">
        <v>0</v>
      </c>
      <c r="W250" s="263">
        <f t="shared" si="2565"/>
        <v>0</v>
      </c>
      <c r="X250" s="399">
        <v>1750</v>
      </c>
      <c r="Y250" s="399">
        <v>229.32</v>
      </c>
      <c r="Z250" s="399">
        <v>256.83840000000004</v>
      </c>
      <c r="AA250" s="399">
        <v>0</v>
      </c>
      <c r="AB250" s="399">
        <v>0</v>
      </c>
      <c r="AC250" s="399">
        <f t="shared" si="2566"/>
        <v>0</v>
      </c>
      <c r="AD250" s="260">
        <v>2100</v>
      </c>
      <c r="AE250" s="260">
        <v>229.32</v>
      </c>
      <c r="AF250" s="260">
        <v>256.83840000000004</v>
      </c>
      <c r="AG250" s="260">
        <v>0</v>
      </c>
      <c r="AH250" s="260">
        <v>0</v>
      </c>
      <c r="AI250" s="260">
        <f t="shared" si="2567"/>
        <v>0</v>
      </c>
      <c r="AJ250" s="260">
        <v>2450</v>
      </c>
      <c r="AK250" s="260">
        <v>229.32</v>
      </c>
      <c r="AL250" s="260">
        <v>256.83840000000004</v>
      </c>
      <c r="AM250" s="260">
        <v>0</v>
      </c>
      <c r="AN250" s="260">
        <v>0</v>
      </c>
      <c r="AO250" s="396">
        <f t="shared" si="2568"/>
        <v>0</v>
      </c>
      <c r="AP250" s="260"/>
      <c r="AQ250" s="260"/>
      <c r="AR250" s="260"/>
      <c r="AS250" s="260">
        <f t="shared" si="2459"/>
        <v>0</v>
      </c>
      <c r="AT250" s="260">
        <f t="shared" si="2460"/>
        <v>0</v>
      </c>
      <c r="AU250" s="260">
        <f t="shared" si="2569"/>
        <v>0</v>
      </c>
      <c r="AV250" s="400"/>
      <c r="AW250" s="400"/>
      <c r="AX250" s="400"/>
      <c r="AY250" s="400">
        <v>0</v>
      </c>
      <c r="AZ250" s="400">
        <v>0</v>
      </c>
      <c r="BA250" s="400">
        <f t="shared" si="2597"/>
        <v>0</v>
      </c>
      <c r="BB250" s="400"/>
      <c r="BC250" s="400"/>
      <c r="BD250" s="400"/>
      <c r="BE250" s="400">
        <v>0</v>
      </c>
      <c r="BF250" s="400">
        <v>0</v>
      </c>
      <c r="BG250" s="400">
        <f t="shared" si="2517"/>
        <v>0</v>
      </c>
      <c r="BH250" s="400"/>
      <c r="BI250" s="400"/>
      <c r="BJ250" s="400"/>
      <c r="BK250" s="400">
        <v>0</v>
      </c>
      <c r="BL250" s="400">
        <v>0</v>
      </c>
      <c r="BM250" s="400">
        <f t="shared" si="2481"/>
        <v>0</v>
      </c>
      <c r="BN250" s="400"/>
      <c r="BO250" s="400"/>
      <c r="BP250" s="400"/>
      <c r="BQ250" s="400">
        <v>0</v>
      </c>
      <c r="BR250" s="400">
        <v>0</v>
      </c>
      <c r="BS250" s="400">
        <f t="shared" si="2571"/>
        <v>0</v>
      </c>
      <c r="BT250" s="262">
        <v>229.32</v>
      </c>
      <c r="BU250" s="262">
        <v>256.83840000000004</v>
      </c>
      <c r="BV250" s="256">
        <v>0</v>
      </c>
      <c r="BW250" s="1427">
        <v>0</v>
      </c>
      <c r="BX250" s="84" t="s">
        <v>63</v>
      </c>
      <c r="BY250" s="325" t="s">
        <v>1717</v>
      </c>
      <c r="BZ250" s="325" t="s">
        <v>1104</v>
      </c>
      <c r="CA250" s="529">
        <f t="shared" si="2572"/>
        <v>0</v>
      </c>
      <c r="CB250" s="85"/>
      <c r="CC250" s="83"/>
      <c r="CD250" s="88"/>
      <c r="CE250" s="26">
        <f t="shared" si="2573"/>
        <v>0</v>
      </c>
      <c r="CF250" s="27">
        <f t="shared" si="2574"/>
        <v>0</v>
      </c>
      <c r="CG250" s="738">
        <f t="shared" si="2575"/>
        <v>0</v>
      </c>
      <c r="CH250" s="164" t="s">
        <v>980</v>
      </c>
      <c r="CI250" s="165"/>
      <c r="CJ250" s="192"/>
      <c r="CK250" s="175"/>
      <c r="CL250" s="725"/>
      <c r="CM250" s="726"/>
      <c r="CN250" s="725"/>
      <c r="CO250" s="727"/>
      <c r="CP250" s="725"/>
      <c r="CQ250" s="175"/>
      <c r="CR250" s="455"/>
      <c r="CS250" s="455"/>
      <c r="CT250" s="455"/>
      <c r="CU250" s="455"/>
      <c r="CV250" s="455"/>
      <c r="CW250" s="455"/>
      <c r="CX250" s="455"/>
      <c r="CY250" s="455"/>
      <c r="CZ250" s="455"/>
      <c r="DA250" s="455"/>
      <c r="DB250" s="456"/>
      <c r="DC250" s="456"/>
      <c r="DD250" s="456"/>
      <c r="DE250" s="456"/>
      <c r="DF250" s="456"/>
      <c r="DG250" s="456"/>
      <c r="DH250" s="456"/>
      <c r="DI250" s="456"/>
      <c r="DJ250" s="456"/>
      <c r="DK250" s="456"/>
      <c r="DL250" s="501"/>
      <c r="DM250" s="508"/>
      <c r="DN250" s="501"/>
      <c r="DO250" s="508"/>
      <c r="DP250" s="655"/>
      <c r="DQ250" s="1050"/>
      <c r="DR250" s="655"/>
      <c r="DS250" s="782"/>
      <c r="DT250" s="655"/>
      <c r="DU250" s="782"/>
      <c r="DV250" s="465"/>
      <c r="DW250" s="745"/>
      <c r="DX250" s="655"/>
      <c r="DY250" s="954"/>
      <c r="DZ250" s="655"/>
      <c r="EA250" s="782"/>
      <c r="EB250" s="465"/>
      <c r="EC250" s="745"/>
      <c r="ED250" s="463"/>
      <c r="EE250" s="459"/>
      <c r="EF250" s="501"/>
      <c r="EG250" s="461">
        <f t="shared" si="2577"/>
        <v>0</v>
      </c>
      <c r="EH250" s="257">
        <f t="shared" si="2578"/>
        <v>0</v>
      </c>
      <c r="EI250" s="460">
        <f t="shared" si="2579"/>
        <v>0</v>
      </c>
      <c r="EJ250" s="538">
        <f t="shared" si="2580"/>
        <v>0</v>
      </c>
      <c r="EK250" s="677">
        <f t="shared" si="2581"/>
        <v>0</v>
      </c>
      <c r="EL250" s="257">
        <f t="shared" si="2582"/>
        <v>0</v>
      </c>
      <c r="EM250" s="649">
        <f t="shared" si="2583"/>
        <v>0</v>
      </c>
      <c r="EN250" s="538">
        <f t="shared" si="2584"/>
        <v>0</v>
      </c>
      <c r="EO250" s="677">
        <f t="shared" si="2585"/>
        <v>0</v>
      </c>
      <c r="EP250" s="257">
        <f t="shared" si="2586"/>
        <v>0</v>
      </c>
      <c r="EQ250" s="649">
        <f t="shared" si="2587"/>
        <v>0</v>
      </c>
      <c r="ER250" s="538">
        <f t="shared" si="2588"/>
        <v>0</v>
      </c>
      <c r="ES250" s="677">
        <f t="shared" si="2589"/>
        <v>0</v>
      </c>
      <c r="ET250" s="538">
        <f t="shared" si="2590"/>
        <v>0</v>
      </c>
      <c r="EU250" s="462">
        <f t="shared" si="2591"/>
        <v>0</v>
      </c>
      <c r="EV250" s="263">
        <f t="shared" si="2592"/>
        <v>0</v>
      </c>
      <c r="EW250" s="462">
        <f t="shared" si="2593"/>
        <v>0</v>
      </c>
      <c r="EX250" s="263">
        <f t="shared" si="2594"/>
        <v>0</v>
      </c>
      <c r="EY250" s="472">
        <f t="shared" si="2595"/>
        <v>0</v>
      </c>
      <c r="EZ250" s="263">
        <f t="shared" si="2596"/>
        <v>0</v>
      </c>
    </row>
    <row r="251" spans="1:157" ht="16.5" hidden="1" customHeight="1" outlineLevel="1" x14ac:dyDescent="0.2">
      <c r="A251" s="5" t="s">
        <v>1270</v>
      </c>
      <c r="B251" s="76" t="s">
        <v>21</v>
      </c>
      <c r="C251" s="77" t="s">
        <v>794</v>
      </c>
      <c r="D251" s="77" t="s">
        <v>55</v>
      </c>
      <c r="E251" s="76" t="s">
        <v>1304</v>
      </c>
      <c r="F251" s="76" t="s">
        <v>793</v>
      </c>
      <c r="G251" s="78" t="s">
        <v>41</v>
      </c>
      <c r="H251" s="79">
        <v>0.55900000000000005</v>
      </c>
      <c r="I251" s="76" t="s">
        <v>44</v>
      </c>
      <c r="J251" s="80" t="s">
        <v>56</v>
      </c>
      <c r="K251" s="81" t="s">
        <v>37</v>
      </c>
      <c r="L251" s="76" t="s">
        <v>46</v>
      </c>
      <c r="M251" s="10" t="s">
        <v>57</v>
      </c>
      <c r="N251" s="82"/>
      <c r="O251" s="82"/>
      <c r="P251" s="82"/>
      <c r="Q251" s="245">
        <v>450</v>
      </c>
      <c r="R251" s="260">
        <v>600</v>
      </c>
      <c r="S251" s="262">
        <v>239</v>
      </c>
      <c r="T251" s="262">
        <v>267.68</v>
      </c>
      <c r="U251" s="262">
        <v>0</v>
      </c>
      <c r="V251" s="263">
        <v>0</v>
      </c>
      <c r="W251" s="263">
        <f t="shared" si="2565"/>
        <v>0</v>
      </c>
      <c r="X251" s="399">
        <v>750</v>
      </c>
      <c r="Y251" s="399">
        <v>239</v>
      </c>
      <c r="Z251" s="399">
        <v>267.68</v>
      </c>
      <c r="AA251" s="399">
        <v>0</v>
      </c>
      <c r="AB251" s="399">
        <v>0</v>
      </c>
      <c r="AC251" s="399">
        <f t="shared" si="2566"/>
        <v>0</v>
      </c>
      <c r="AD251" s="260">
        <v>0</v>
      </c>
      <c r="AE251" s="260">
        <v>239</v>
      </c>
      <c r="AF251" s="260">
        <v>267.68</v>
      </c>
      <c r="AG251" s="260">
        <v>0</v>
      </c>
      <c r="AH251" s="260">
        <v>0</v>
      </c>
      <c r="AI251" s="260">
        <f t="shared" si="2567"/>
        <v>0</v>
      </c>
      <c r="AJ251" s="260">
        <v>0</v>
      </c>
      <c r="AK251" s="260">
        <v>239</v>
      </c>
      <c r="AL251" s="260">
        <v>267.68</v>
      </c>
      <c r="AM251" s="260">
        <v>0</v>
      </c>
      <c r="AN251" s="260">
        <v>0</v>
      </c>
      <c r="AO251" s="396">
        <f t="shared" si="2568"/>
        <v>0</v>
      </c>
      <c r="AP251" s="260"/>
      <c r="AQ251" s="260"/>
      <c r="AR251" s="260"/>
      <c r="AS251" s="260">
        <f t="shared" si="2459"/>
        <v>0</v>
      </c>
      <c r="AT251" s="260">
        <f t="shared" si="2460"/>
        <v>0</v>
      </c>
      <c r="AU251" s="260">
        <f t="shared" si="2569"/>
        <v>0</v>
      </c>
      <c r="AV251" s="400"/>
      <c r="AW251" s="400"/>
      <c r="AX251" s="400"/>
      <c r="AY251" s="400">
        <v>0</v>
      </c>
      <c r="AZ251" s="400">
        <v>0</v>
      </c>
      <c r="BA251" s="400">
        <f t="shared" si="2597"/>
        <v>0</v>
      </c>
      <c r="BB251" s="400"/>
      <c r="BC251" s="400"/>
      <c r="BD251" s="400"/>
      <c r="BE251" s="400">
        <v>0</v>
      </c>
      <c r="BF251" s="400">
        <v>0</v>
      </c>
      <c r="BG251" s="400">
        <f t="shared" si="2517"/>
        <v>0</v>
      </c>
      <c r="BH251" s="400"/>
      <c r="BI251" s="400"/>
      <c r="BJ251" s="400"/>
      <c r="BK251" s="400">
        <v>0</v>
      </c>
      <c r="BL251" s="400">
        <v>0</v>
      </c>
      <c r="BM251" s="400">
        <f t="shared" si="2481"/>
        <v>0</v>
      </c>
      <c r="BN251" s="400"/>
      <c r="BO251" s="400"/>
      <c r="BP251" s="400"/>
      <c r="BQ251" s="400">
        <v>0</v>
      </c>
      <c r="BR251" s="400">
        <v>0</v>
      </c>
      <c r="BS251" s="400">
        <f t="shared" si="2571"/>
        <v>0</v>
      </c>
      <c r="BT251" s="262">
        <v>239</v>
      </c>
      <c r="BU251" s="262">
        <v>267.68</v>
      </c>
      <c r="BV251" s="256">
        <v>0</v>
      </c>
      <c r="BW251" s="1427">
        <v>0</v>
      </c>
      <c r="BX251" s="84" t="s">
        <v>63</v>
      </c>
      <c r="BY251" s="325" t="s">
        <v>1753</v>
      </c>
      <c r="BZ251" s="325" t="s">
        <v>1272</v>
      </c>
      <c r="CA251" s="529">
        <f t="shared" si="2572"/>
        <v>0</v>
      </c>
      <c r="CB251" s="85"/>
      <c r="CC251" s="83"/>
      <c r="CD251" s="88"/>
      <c r="CE251" s="26">
        <f t="shared" si="2573"/>
        <v>0</v>
      </c>
      <c r="CF251" s="27">
        <f t="shared" si="2574"/>
        <v>0</v>
      </c>
      <c r="CG251" s="738">
        <f t="shared" si="2575"/>
        <v>0</v>
      </c>
      <c r="CH251" s="164" t="s">
        <v>1283</v>
      </c>
      <c r="CI251" s="165"/>
      <c r="CJ251" s="192" t="s">
        <v>41</v>
      </c>
      <c r="CK251" s="175" t="s">
        <v>354</v>
      </c>
      <c r="CL251" s="175" t="s">
        <v>1935</v>
      </c>
      <c r="CM251" s="178" t="s">
        <v>1178</v>
      </c>
      <c r="CN251" s="175" t="s">
        <v>353</v>
      </c>
      <c r="CO251" s="176" t="s">
        <v>55</v>
      </c>
      <c r="CP251" s="175" t="s">
        <v>798</v>
      </c>
      <c r="CQ251" s="175" t="s">
        <v>57</v>
      </c>
      <c r="CR251" s="455">
        <v>600</v>
      </c>
      <c r="CS251" s="455"/>
      <c r="CT251" s="455"/>
      <c r="CU251" s="455"/>
      <c r="CV251" s="455"/>
      <c r="CW251" s="455"/>
      <c r="CX251" s="455"/>
      <c r="CY251" s="455"/>
      <c r="CZ251" s="455">
        <f>450+CR251</f>
        <v>1050</v>
      </c>
      <c r="DA251" s="455">
        <v>239</v>
      </c>
      <c r="DB251" s="456">
        <f>CR251*DA251</f>
        <v>143400</v>
      </c>
      <c r="DC251" s="456"/>
      <c r="DD251" s="456"/>
      <c r="DE251" s="456"/>
      <c r="DF251" s="456"/>
      <c r="DG251" s="456"/>
      <c r="DH251" s="456"/>
      <c r="DI251" s="456"/>
      <c r="DJ251" s="456"/>
      <c r="DK251" s="456">
        <f>CZ251*DA251</f>
        <v>250950</v>
      </c>
      <c r="DL251" s="501"/>
      <c r="DM251" s="508">
        <f>DB251</f>
        <v>143400</v>
      </c>
      <c r="DN251" s="501">
        <f>DB251</f>
        <v>143400</v>
      </c>
      <c r="DO251" s="508">
        <f>DC251</f>
        <v>0</v>
      </c>
      <c r="DP251" s="655">
        <f>DO251</f>
        <v>0</v>
      </c>
      <c r="DQ251" s="1050"/>
      <c r="DR251" s="655"/>
      <c r="DS251" s="782">
        <f t="shared" ref="DS251:DS293" si="2598">DE251</f>
        <v>0</v>
      </c>
      <c r="DT251" s="655">
        <f t="shared" ref="DT251:DT293" si="2599">DE251/1.12</f>
        <v>0</v>
      </c>
      <c r="DU251" s="782">
        <f t="shared" ref="DU251:DU294" si="2600">DF251</f>
        <v>0</v>
      </c>
      <c r="DV251" s="465">
        <f t="shared" ref="DV251:DV300" si="2601">DU251/1.12</f>
        <v>0</v>
      </c>
      <c r="DW251" s="745"/>
      <c r="DX251" s="655"/>
      <c r="DY251" s="954"/>
      <c r="DZ251" s="655"/>
      <c r="EA251" s="782">
        <f>DI251</f>
        <v>0</v>
      </c>
      <c r="EB251" s="465">
        <f t="shared" si="2576"/>
        <v>0</v>
      </c>
      <c r="EC251" s="745"/>
      <c r="ED251" s="463"/>
      <c r="EE251" s="459">
        <f>DK251</f>
        <v>250950</v>
      </c>
      <c r="EF251" s="501">
        <f>EE251</f>
        <v>250950</v>
      </c>
      <c r="EG251" s="461">
        <f t="shared" si="2577"/>
        <v>-143400</v>
      </c>
      <c r="EH251" s="257">
        <f t="shared" si="2578"/>
        <v>-143400</v>
      </c>
      <c r="EI251" s="460">
        <f t="shared" si="2579"/>
        <v>0</v>
      </c>
      <c r="EJ251" s="538">
        <f t="shared" si="2580"/>
        <v>0</v>
      </c>
      <c r="EK251" s="677">
        <f t="shared" si="2581"/>
        <v>0</v>
      </c>
      <c r="EL251" s="257">
        <f t="shared" si="2582"/>
        <v>0</v>
      </c>
      <c r="EM251" s="649">
        <f t="shared" si="2583"/>
        <v>0</v>
      </c>
      <c r="EN251" s="538">
        <f t="shared" si="2584"/>
        <v>0</v>
      </c>
      <c r="EO251" s="677">
        <f t="shared" si="2585"/>
        <v>0</v>
      </c>
      <c r="EP251" s="257">
        <f t="shared" si="2586"/>
        <v>0</v>
      </c>
      <c r="EQ251" s="649">
        <f t="shared" si="2587"/>
        <v>0</v>
      </c>
      <c r="ER251" s="538">
        <f t="shared" si="2588"/>
        <v>0</v>
      </c>
      <c r="ES251" s="677">
        <f t="shared" si="2589"/>
        <v>0</v>
      </c>
      <c r="ET251" s="538">
        <f t="shared" si="2590"/>
        <v>0</v>
      </c>
      <c r="EU251" s="462">
        <f t="shared" si="2591"/>
        <v>0</v>
      </c>
      <c r="EV251" s="263">
        <f t="shared" si="2592"/>
        <v>0</v>
      </c>
      <c r="EW251" s="462">
        <f t="shared" si="2593"/>
        <v>0</v>
      </c>
      <c r="EX251" s="263">
        <f t="shared" si="2594"/>
        <v>0</v>
      </c>
      <c r="EY251" s="472">
        <f t="shared" si="2595"/>
        <v>-250950</v>
      </c>
      <c r="EZ251" s="263">
        <f t="shared" si="2596"/>
        <v>-250950</v>
      </c>
    </row>
    <row r="252" spans="1:157" ht="18" hidden="1" customHeight="1" outlineLevel="1" x14ac:dyDescent="0.2">
      <c r="A252" s="5" t="s">
        <v>1271</v>
      </c>
      <c r="B252" s="76" t="s">
        <v>21</v>
      </c>
      <c r="C252" s="77" t="s">
        <v>794</v>
      </c>
      <c r="D252" s="77" t="s">
        <v>55</v>
      </c>
      <c r="E252" s="76" t="s">
        <v>1304</v>
      </c>
      <c r="F252" s="76" t="s">
        <v>793</v>
      </c>
      <c r="G252" s="78" t="s">
        <v>41</v>
      </c>
      <c r="H252" s="79">
        <v>0.55900000000000005</v>
      </c>
      <c r="I252" s="76" t="s">
        <v>44</v>
      </c>
      <c r="J252" s="80" t="s">
        <v>56</v>
      </c>
      <c r="K252" s="81" t="s">
        <v>37</v>
      </c>
      <c r="L252" s="76" t="s">
        <v>46</v>
      </c>
      <c r="M252" s="10" t="s">
        <v>57</v>
      </c>
      <c r="N252" s="82"/>
      <c r="O252" s="82"/>
      <c r="P252" s="82"/>
      <c r="Q252" s="245">
        <v>450</v>
      </c>
      <c r="R252" s="260">
        <v>600</v>
      </c>
      <c r="S252" s="262">
        <v>350</v>
      </c>
      <c r="T252" s="262">
        <v>392.00000000000006</v>
      </c>
      <c r="U252" s="262">
        <v>0</v>
      </c>
      <c r="V252" s="263">
        <v>0</v>
      </c>
      <c r="W252" s="263">
        <f t="shared" si="2565"/>
        <v>0</v>
      </c>
      <c r="X252" s="399">
        <v>750</v>
      </c>
      <c r="Y252" s="399">
        <v>350</v>
      </c>
      <c r="Z252" s="399">
        <v>392.00000000000006</v>
      </c>
      <c r="AA252" s="399">
        <v>0</v>
      </c>
      <c r="AB252" s="399">
        <v>0</v>
      </c>
      <c r="AC252" s="399">
        <v>0</v>
      </c>
      <c r="AD252" s="260">
        <v>900</v>
      </c>
      <c r="AE252" s="260">
        <v>350</v>
      </c>
      <c r="AF252" s="260">
        <v>392.00000000000006</v>
      </c>
      <c r="AG252" s="260">
        <v>0</v>
      </c>
      <c r="AH252" s="260">
        <v>0</v>
      </c>
      <c r="AI252" s="260">
        <f t="shared" si="2567"/>
        <v>0</v>
      </c>
      <c r="AJ252" s="260">
        <v>1050</v>
      </c>
      <c r="AK252" s="260">
        <v>350</v>
      </c>
      <c r="AL252" s="260">
        <v>392.00000000000006</v>
      </c>
      <c r="AM252" s="260">
        <v>0</v>
      </c>
      <c r="AN252" s="260">
        <v>0</v>
      </c>
      <c r="AO252" s="396">
        <f t="shared" si="2568"/>
        <v>0</v>
      </c>
      <c r="AP252" s="260"/>
      <c r="AQ252" s="260"/>
      <c r="AR252" s="260"/>
      <c r="AS252" s="260">
        <f t="shared" si="2459"/>
        <v>0</v>
      </c>
      <c r="AT252" s="260">
        <f t="shared" si="2460"/>
        <v>0</v>
      </c>
      <c r="AU252" s="260">
        <f t="shared" si="2569"/>
        <v>0</v>
      </c>
      <c r="AV252" s="400"/>
      <c r="AW252" s="400"/>
      <c r="AX252" s="400"/>
      <c r="AY252" s="400">
        <v>0</v>
      </c>
      <c r="AZ252" s="400">
        <v>0</v>
      </c>
      <c r="BA252" s="400">
        <f t="shared" si="2597"/>
        <v>0</v>
      </c>
      <c r="BB252" s="400"/>
      <c r="BC252" s="400"/>
      <c r="BD252" s="400"/>
      <c r="BE252" s="400">
        <v>0</v>
      </c>
      <c r="BF252" s="400">
        <v>0</v>
      </c>
      <c r="BG252" s="400">
        <f t="shared" si="2517"/>
        <v>0</v>
      </c>
      <c r="BH252" s="400"/>
      <c r="BI252" s="400"/>
      <c r="BJ252" s="400"/>
      <c r="BK252" s="400">
        <v>0</v>
      </c>
      <c r="BL252" s="400">
        <v>0</v>
      </c>
      <c r="BM252" s="400">
        <f t="shared" si="2481"/>
        <v>0</v>
      </c>
      <c r="BN252" s="400"/>
      <c r="BO252" s="400"/>
      <c r="BP252" s="400"/>
      <c r="BQ252" s="400">
        <v>0</v>
      </c>
      <c r="BR252" s="400">
        <v>0</v>
      </c>
      <c r="BS252" s="400">
        <f t="shared" si="2571"/>
        <v>0</v>
      </c>
      <c r="BT252" s="262">
        <v>350</v>
      </c>
      <c r="BU252" s="262">
        <v>392.00000000000006</v>
      </c>
      <c r="BV252" s="256">
        <v>0</v>
      </c>
      <c r="BW252" s="1427">
        <v>0</v>
      </c>
      <c r="BX252" s="84" t="s">
        <v>63</v>
      </c>
      <c r="BY252" s="325" t="s">
        <v>1753</v>
      </c>
      <c r="BZ252" s="325" t="s">
        <v>1272</v>
      </c>
      <c r="CA252" s="529">
        <f t="shared" si="2572"/>
        <v>0</v>
      </c>
      <c r="CB252" s="85"/>
      <c r="CC252" s="83"/>
      <c r="CD252" s="88"/>
      <c r="CE252" s="26">
        <f t="shared" si="2573"/>
        <v>0</v>
      </c>
      <c r="CF252" s="27">
        <f t="shared" si="2574"/>
        <v>0</v>
      </c>
      <c r="CG252" s="738">
        <f t="shared" si="2575"/>
        <v>0</v>
      </c>
      <c r="CH252" s="164" t="s">
        <v>1283</v>
      </c>
      <c r="CI252" s="165"/>
      <c r="CJ252" s="192" t="s">
        <v>41</v>
      </c>
      <c r="CK252" s="175" t="s">
        <v>354</v>
      </c>
      <c r="CL252" s="175" t="s">
        <v>1286</v>
      </c>
      <c r="CM252" s="178">
        <v>41845</v>
      </c>
      <c r="CN252" s="175" t="s">
        <v>353</v>
      </c>
      <c r="CO252" s="176" t="s">
        <v>55</v>
      </c>
      <c r="CP252" s="175" t="s">
        <v>798</v>
      </c>
      <c r="CQ252" s="175" t="s">
        <v>57</v>
      </c>
      <c r="CR252" s="455"/>
      <c r="CS252" s="455">
        <v>750</v>
      </c>
      <c r="CT252" s="455">
        <v>900</v>
      </c>
      <c r="CU252" s="455">
        <v>1050</v>
      </c>
      <c r="CV252" s="455"/>
      <c r="CW252" s="455"/>
      <c r="CX252" s="455"/>
      <c r="CY252" s="455"/>
      <c r="CZ252" s="455">
        <f>CS252+CT252+CU252</f>
        <v>2700</v>
      </c>
      <c r="DA252" s="455">
        <v>350</v>
      </c>
      <c r="DB252" s="456"/>
      <c r="DC252" s="456">
        <f>CS252*DA252</f>
        <v>262500</v>
      </c>
      <c r="DD252" s="456">
        <f>CT252*DA252</f>
        <v>315000</v>
      </c>
      <c r="DE252" s="456">
        <f>DA252*CU252</f>
        <v>367500</v>
      </c>
      <c r="DF252" s="456"/>
      <c r="DG252" s="456"/>
      <c r="DH252" s="456"/>
      <c r="DI252" s="456"/>
      <c r="DJ252" s="456"/>
      <c r="DK252" s="456">
        <f>CZ252*DA252</f>
        <v>945000</v>
      </c>
      <c r="DL252" s="501"/>
      <c r="DM252" s="508">
        <f>DB252</f>
        <v>0</v>
      </c>
      <c r="DN252" s="501">
        <f>DB252</f>
        <v>0</v>
      </c>
      <c r="DO252" s="508">
        <f>DC252</f>
        <v>262500</v>
      </c>
      <c r="DP252" s="655">
        <f>DO252</f>
        <v>262500</v>
      </c>
      <c r="DQ252" s="1050">
        <f>DD252</f>
        <v>315000</v>
      </c>
      <c r="DR252" s="655">
        <f>DQ252</f>
        <v>315000</v>
      </c>
      <c r="DS252" s="782">
        <f>DT252</f>
        <v>367500</v>
      </c>
      <c r="DT252" s="655">
        <f>DE252</f>
        <v>367500</v>
      </c>
      <c r="DU252" s="782">
        <f t="shared" si="2600"/>
        <v>0</v>
      </c>
      <c r="DV252" s="465">
        <f t="shared" si="2601"/>
        <v>0</v>
      </c>
      <c r="DW252" s="745"/>
      <c r="DX252" s="655"/>
      <c r="DY252" s="954"/>
      <c r="DZ252" s="655"/>
      <c r="EA252" s="782">
        <f>DI252</f>
        <v>0</v>
      </c>
      <c r="EB252" s="465">
        <f t="shared" si="2576"/>
        <v>0</v>
      </c>
      <c r="EC252" s="745"/>
      <c r="ED252" s="463"/>
      <c r="EE252" s="459">
        <f>DK252</f>
        <v>945000</v>
      </c>
      <c r="EF252" s="501">
        <f>EE252</f>
        <v>945000</v>
      </c>
      <c r="EG252" s="461">
        <f t="shared" si="2577"/>
        <v>0</v>
      </c>
      <c r="EH252" s="257">
        <f t="shared" si="2578"/>
        <v>0</v>
      </c>
      <c r="EI252" s="460">
        <f t="shared" si="2579"/>
        <v>-262500</v>
      </c>
      <c r="EJ252" s="538">
        <f t="shared" si="2580"/>
        <v>-262500</v>
      </c>
      <c r="EK252" s="677">
        <f t="shared" si="2581"/>
        <v>-315000</v>
      </c>
      <c r="EL252" s="257">
        <f t="shared" si="2582"/>
        <v>-315000</v>
      </c>
      <c r="EM252" s="649">
        <f t="shared" si="2583"/>
        <v>-367500</v>
      </c>
      <c r="EN252" s="538">
        <f t="shared" si="2584"/>
        <v>-367500</v>
      </c>
      <c r="EO252" s="677">
        <f t="shared" si="2585"/>
        <v>0</v>
      </c>
      <c r="EP252" s="257">
        <f t="shared" si="2586"/>
        <v>0</v>
      </c>
      <c r="EQ252" s="649">
        <f t="shared" si="2587"/>
        <v>0</v>
      </c>
      <c r="ER252" s="538">
        <f t="shared" si="2588"/>
        <v>0</v>
      </c>
      <c r="ES252" s="677">
        <f t="shared" si="2589"/>
        <v>0</v>
      </c>
      <c r="ET252" s="538">
        <f t="shared" si="2590"/>
        <v>0</v>
      </c>
      <c r="EU252" s="462">
        <f t="shared" si="2591"/>
        <v>0</v>
      </c>
      <c r="EV252" s="263">
        <f t="shared" si="2592"/>
        <v>0</v>
      </c>
      <c r="EW252" s="462">
        <f t="shared" si="2593"/>
        <v>0</v>
      </c>
      <c r="EX252" s="263">
        <f t="shared" si="2594"/>
        <v>0</v>
      </c>
      <c r="EY252" s="472">
        <f t="shared" si="2595"/>
        <v>-945000</v>
      </c>
      <c r="EZ252" s="263">
        <f t="shared" si="2596"/>
        <v>-945000</v>
      </c>
    </row>
    <row r="253" spans="1:157" ht="18" hidden="1" customHeight="1" outlineLevel="1" x14ac:dyDescent="0.2">
      <c r="A253" s="5" t="s">
        <v>2236</v>
      </c>
      <c r="B253" s="76" t="s">
        <v>21</v>
      </c>
      <c r="C253" s="77" t="s">
        <v>794</v>
      </c>
      <c r="D253" s="77" t="s">
        <v>55</v>
      </c>
      <c r="E253" s="76" t="s">
        <v>1304</v>
      </c>
      <c r="F253" s="76" t="s">
        <v>793</v>
      </c>
      <c r="G253" s="78" t="s">
        <v>41</v>
      </c>
      <c r="H253" s="79">
        <v>0.55900000000000005</v>
      </c>
      <c r="I253" s="76" t="s">
        <v>44</v>
      </c>
      <c r="J253" s="80" t="s">
        <v>56</v>
      </c>
      <c r="K253" s="81" t="s">
        <v>37</v>
      </c>
      <c r="L253" s="76" t="s">
        <v>46</v>
      </c>
      <c r="M253" s="10" t="s">
        <v>57</v>
      </c>
      <c r="N253" s="82"/>
      <c r="O253" s="82"/>
      <c r="P253" s="82"/>
      <c r="Q253" s="245">
        <v>1050</v>
      </c>
      <c r="R253" s="260">
        <v>1400</v>
      </c>
      <c r="S253" s="262">
        <v>229.32</v>
      </c>
      <c r="T253" s="262">
        <v>256.83840000000004</v>
      </c>
      <c r="U253" s="262">
        <v>0</v>
      </c>
      <c r="V253" s="263">
        <v>0</v>
      </c>
      <c r="W253" s="263">
        <f t="shared" ref="W253" si="2602">V253*H253</f>
        <v>0</v>
      </c>
      <c r="X253" s="399">
        <v>1750</v>
      </c>
      <c r="Y253" s="399">
        <v>229.32</v>
      </c>
      <c r="Z253" s="399">
        <v>256.83840000000004</v>
      </c>
      <c r="AA253" s="399">
        <v>0</v>
      </c>
      <c r="AB253" s="399">
        <v>0</v>
      </c>
      <c r="AC253" s="399">
        <v>0</v>
      </c>
      <c r="AD253" s="260">
        <v>2100</v>
      </c>
      <c r="AE253" s="260">
        <v>229.32</v>
      </c>
      <c r="AF253" s="260">
        <v>256.83840000000004</v>
      </c>
      <c r="AG253" s="260">
        <v>0</v>
      </c>
      <c r="AH253" s="260">
        <v>0</v>
      </c>
      <c r="AI253" s="260">
        <f t="shared" ref="AI253" si="2603">AH253*H253</f>
        <v>0</v>
      </c>
      <c r="AJ253" s="260">
        <v>0</v>
      </c>
      <c r="AK253" s="260">
        <v>229.32</v>
      </c>
      <c r="AL253" s="260">
        <v>256.83840000000004</v>
      </c>
      <c r="AM253" s="260">
        <f t="shared" ref="AM253" si="2604">AJ253*AK253</f>
        <v>0</v>
      </c>
      <c r="AN253" s="260">
        <f t="shared" ref="AN253" si="2605">AJ253*AL253</f>
        <v>0</v>
      </c>
      <c r="AO253" s="396">
        <f t="shared" ref="AO253" si="2606">AN253*H253</f>
        <v>0</v>
      </c>
      <c r="AP253" s="260"/>
      <c r="AQ253" s="260"/>
      <c r="AR253" s="260"/>
      <c r="AS253" s="260">
        <f t="shared" ref="AS253" si="2607">AP253*AQ253</f>
        <v>0</v>
      </c>
      <c r="AT253" s="260">
        <f t="shared" ref="AT253" si="2608">AP253*AR253</f>
        <v>0</v>
      </c>
      <c r="AU253" s="260">
        <f t="shared" ref="AU253" si="2609">AT253*H253</f>
        <v>0</v>
      </c>
      <c r="AV253" s="400"/>
      <c r="AW253" s="400"/>
      <c r="AX253" s="400"/>
      <c r="AY253" s="400">
        <v>0</v>
      </c>
      <c r="AZ253" s="400">
        <v>0</v>
      </c>
      <c r="BA253" s="400">
        <f t="shared" ref="BA253" si="2610">AZ253*H253</f>
        <v>0</v>
      </c>
      <c r="BB253" s="400"/>
      <c r="BC253" s="400"/>
      <c r="BD253" s="400"/>
      <c r="BE253" s="400">
        <v>0</v>
      </c>
      <c r="BF253" s="400">
        <v>0</v>
      </c>
      <c r="BG253" s="400">
        <f t="shared" ref="BG253" si="2611">BF253*H253</f>
        <v>0</v>
      </c>
      <c r="BH253" s="400"/>
      <c r="BI253" s="400"/>
      <c r="BJ253" s="400"/>
      <c r="BK253" s="400">
        <v>0</v>
      </c>
      <c r="BL253" s="400">
        <v>0</v>
      </c>
      <c r="BM253" s="400">
        <f t="shared" ref="BM253" si="2612">BL253*N253</f>
        <v>0</v>
      </c>
      <c r="BN253" s="400"/>
      <c r="BO253" s="400"/>
      <c r="BP253" s="400"/>
      <c r="BQ253" s="400">
        <v>0</v>
      </c>
      <c r="BR253" s="400">
        <v>0</v>
      </c>
      <c r="BS253" s="400">
        <f t="shared" si="2571"/>
        <v>0</v>
      </c>
      <c r="BT253" s="262">
        <v>229.32</v>
      </c>
      <c r="BU253" s="262">
        <v>256.83840000000004</v>
      </c>
      <c r="BV253" s="256">
        <v>0</v>
      </c>
      <c r="BW253" s="1427">
        <v>0</v>
      </c>
      <c r="BX253" s="84" t="s">
        <v>63</v>
      </c>
      <c r="BY253" s="325" t="s">
        <v>2232</v>
      </c>
      <c r="BZ253" s="325" t="s">
        <v>1272</v>
      </c>
      <c r="CA253" s="529">
        <f t="shared" ref="CA253" si="2613">BW253*H253</f>
        <v>0</v>
      </c>
      <c r="CB253" s="85"/>
      <c r="CC253" s="83"/>
      <c r="CD253" s="88"/>
      <c r="CE253" s="26">
        <f t="shared" ref="CE253" si="2614">BV253-CB253</f>
        <v>0</v>
      </c>
      <c r="CF253" s="27">
        <f t="shared" ref="CF253" si="2615">BW253-CC253</f>
        <v>0</v>
      </c>
      <c r="CG253" s="738">
        <f t="shared" ref="CG253" si="2616">CA253-CC253</f>
        <v>0</v>
      </c>
      <c r="CH253" s="164" t="s">
        <v>2256</v>
      </c>
      <c r="CI253" s="165"/>
      <c r="CJ253" s="192" t="s">
        <v>41</v>
      </c>
      <c r="CK253" s="175" t="s">
        <v>354</v>
      </c>
      <c r="CL253" s="725" t="s">
        <v>979</v>
      </c>
      <c r="CM253" s="726" t="s">
        <v>981</v>
      </c>
      <c r="CN253" s="725" t="s">
        <v>355</v>
      </c>
      <c r="CO253" s="727" t="s">
        <v>55</v>
      </c>
      <c r="CP253" s="725" t="s">
        <v>798</v>
      </c>
      <c r="CQ253" s="175" t="s">
        <v>57</v>
      </c>
      <c r="CR253" s="455">
        <v>1400</v>
      </c>
      <c r="CS253" s="455">
        <v>1750</v>
      </c>
      <c r="CT253" s="455">
        <v>2100</v>
      </c>
      <c r="CU253" s="455">
        <v>0</v>
      </c>
      <c r="CV253" s="455"/>
      <c r="CW253" s="455"/>
      <c r="CX253" s="455"/>
      <c r="CY253" s="455"/>
      <c r="CZ253" s="455">
        <f>1050+CR253+CS253+CT253+CU253</f>
        <v>6300</v>
      </c>
      <c r="DA253" s="455">
        <v>229.32</v>
      </c>
      <c r="DB253" s="456">
        <f>DA253*CR253</f>
        <v>321048</v>
      </c>
      <c r="DC253" s="456">
        <f>CS253*DA253</f>
        <v>401310</v>
      </c>
      <c r="DD253" s="456">
        <f>CT253*DA253</f>
        <v>481572</v>
      </c>
      <c r="DE253" s="456">
        <v>0</v>
      </c>
      <c r="DF253" s="456"/>
      <c r="DG253" s="456"/>
      <c r="DH253" s="456"/>
      <c r="DI253" s="456"/>
      <c r="DJ253" s="456"/>
      <c r="DK253" s="456">
        <f>DA253*CZ253</f>
        <v>1444716</v>
      </c>
      <c r="DL253" s="501"/>
      <c r="DM253" s="508">
        <f>DN253</f>
        <v>321048</v>
      </c>
      <c r="DN253" s="501">
        <f>DB253</f>
        <v>321048</v>
      </c>
      <c r="DO253" s="508">
        <f>DP253</f>
        <v>401310</v>
      </c>
      <c r="DP253" s="655">
        <f>DC253</f>
        <v>401310</v>
      </c>
      <c r="DQ253" s="1050">
        <f>DR253</f>
        <v>481572</v>
      </c>
      <c r="DR253" s="655">
        <f>DD253</f>
        <v>481572</v>
      </c>
      <c r="DS253" s="782">
        <f>DT253</f>
        <v>0</v>
      </c>
      <c r="DT253" s="655">
        <f>DE253</f>
        <v>0</v>
      </c>
      <c r="DU253" s="782">
        <f>DF253</f>
        <v>0</v>
      </c>
      <c r="DV253" s="465">
        <f>DU253/1.12</f>
        <v>0</v>
      </c>
      <c r="DW253" s="745"/>
      <c r="DX253" s="655"/>
      <c r="DY253" s="954"/>
      <c r="DZ253" s="655"/>
      <c r="EA253" s="782">
        <f>DI253</f>
        <v>0</v>
      </c>
      <c r="EB253" s="465">
        <f t="shared" ref="EB253" si="2617">EA253/1.12</f>
        <v>0</v>
      </c>
      <c r="EC253" s="745"/>
      <c r="ED253" s="463"/>
      <c r="EE253" s="459">
        <f>DK253</f>
        <v>1444716</v>
      </c>
      <c r="EF253" s="501">
        <f>EE253</f>
        <v>1444716</v>
      </c>
      <c r="EG253" s="461">
        <f t="shared" si="2577"/>
        <v>-321048</v>
      </c>
      <c r="EH253" s="257">
        <f t="shared" si="2578"/>
        <v>-321048</v>
      </c>
      <c r="EI253" s="460">
        <f t="shared" si="2579"/>
        <v>-401310</v>
      </c>
      <c r="EJ253" s="538">
        <f t="shared" si="2580"/>
        <v>-401310</v>
      </c>
      <c r="EK253" s="677">
        <f t="shared" si="2581"/>
        <v>-481572</v>
      </c>
      <c r="EL253" s="257">
        <f t="shared" si="2582"/>
        <v>-481572</v>
      </c>
      <c r="EM253" s="649">
        <f t="shared" si="2583"/>
        <v>0</v>
      </c>
      <c r="EN253" s="538">
        <f t="shared" si="2584"/>
        <v>0</v>
      </c>
      <c r="EO253" s="677">
        <f t="shared" si="2585"/>
        <v>0</v>
      </c>
      <c r="EP253" s="257">
        <f t="shared" si="2586"/>
        <v>0</v>
      </c>
      <c r="EQ253" s="649">
        <f t="shared" si="2587"/>
        <v>0</v>
      </c>
      <c r="ER253" s="538">
        <f t="shared" si="2588"/>
        <v>0</v>
      </c>
      <c r="ES253" s="677">
        <f t="shared" si="2589"/>
        <v>0</v>
      </c>
      <c r="ET253" s="538">
        <f t="shared" si="2590"/>
        <v>0</v>
      </c>
      <c r="EU253" s="462">
        <f t="shared" si="2591"/>
        <v>0</v>
      </c>
      <c r="EV253" s="263">
        <f t="shared" si="2592"/>
        <v>0</v>
      </c>
      <c r="EW253" s="462">
        <f t="shared" si="2593"/>
        <v>0</v>
      </c>
      <c r="EX253" s="263">
        <f t="shared" si="2594"/>
        <v>0</v>
      </c>
      <c r="EY253" s="472">
        <f t="shared" si="2595"/>
        <v>-1444716</v>
      </c>
      <c r="EZ253" s="263">
        <f t="shared" si="2596"/>
        <v>-1444716</v>
      </c>
      <c r="FA253" s="312">
        <v>42389</v>
      </c>
    </row>
    <row r="254" spans="1:157" ht="18" hidden="1" customHeight="1" outlineLevel="1" x14ac:dyDescent="0.2">
      <c r="A254" s="5" t="s">
        <v>2237</v>
      </c>
      <c r="B254" s="76" t="s">
        <v>21</v>
      </c>
      <c r="C254" s="77" t="s">
        <v>794</v>
      </c>
      <c r="D254" s="77" t="s">
        <v>55</v>
      </c>
      <c r="E254" s="76" t="s">
        <v>1304</v>
      </c>
      <c r="F254" s="76" t="s">
        <v>793</v>
      </c>
      <c r="G254" s="78" t="s">
        <v>1924</v>
      </c>
      <c r="H254" s="79">
        <v>0.55900000000000005</v>
      </c>
      <c r="I254" s="76" t="s">
        <v>2238</v>
      </c>
      <c r="J254" s="80" t="s">
        <v>56</v>
      </c>
      <c r="K254" s="81" t="s">
        <v>37</v>
      </c>
      <c r="L254" s="76" t="s">
        <v>46</v>
      </c>
      <c r="M254" s="10" t="s">
        <v>57</v>
      </c>
      <c r="N254" s="82"/>
      <c r="O254" s="82"/>
      <c r="P254" s="82"/>
      <c r="Q254" s="245">
        <v>0</v>
      </c>
      <c r="R254" s="260">
        <v>0</v>
      </c>
      <c r="S254" s="262">
        <v>350</v>
      </c>
      <c r="T254" s="262">
        <v>392.00000000000006</v>
      </c>
      <c r="U254" s="262">
        <f t="shared" ref="U254" si="2618">S254*R254</f>
        <v>0</v>
      </c>
      <c r="V254" s="263">
        <f t="shared" ref="V254" si="2619">T254*R254</f>
        <v>0</v>
      </c>
      <c r="W254" s="263">
        <f t="shared" ref="W254:W255" si="2620">V254*H254</f>
        <v>0</v>
      </c>
      <c r="X254" s="399">
        <v>0</v>
      </c>
      <c r="Y254" s="399">
        <v>350</v>
      </c>
      <c r="Z254" s="399">
        <v>392.00000000000006</v>
      </c>
      <c r="AA254" s="399">
        <f t="shared" ref="AA254" si="2621">X254*Y254</f>
        <v>0</v>
      </c>
      <c r="AB254" s="399">
        <f t="shared" ref="AB254" si="2622">X254*Z254</f>
        <v>0</v>
      </c>
      <c r="AC254" s="399">
        <f t="shared" ref="AC254:AC255" si="2623">AB254*H254</f>
        <v>0</v>
      </c>
      <c r="AD254" s="260">
        <v>0</v>
      </c>
      <c r="AE254" s="260">
        <v>350</v>
      </c>
      <c r="AF254" s="260">
        <v>392.00000000000006</v>
      </c>
      <c r="AG254" s="260">
        <f>AD254*AE254</f>
        <v>0</v>
      </c>
      <c r="AH254" s="260">
        <f>AD254*AF254</f>
        <v>0</v>
      </c>
      <c r="AI254" s="260">
        <f t="shared" ref="AI254:AI255" si="2624">AH254*H254</f>
        <v>0</v>
      </c>
      <c r="AJ254" s="260">
        <v>2450</v>
      </c>
      <c r="AK254" s="260">
        <v>350</v>
      </c>
      <c r="AL254" s="260">
        <v>392.00000000000006</v>
      </c>
      <c r="AM254" s="260">
        <v>0</v>
      </c>
      <c r="AN254" s="260">
        <v>0</v>
      </c>
      <c r="AO254" s="396">
        <f t="shared" ref="AO254:AO255" si="2625">AN254*H254</f>
        <v>0</v>
      </c>
      <c r="AP254" s="260"/>
      <c r="AQ254" s="260"/>
      <c r="AR254" s="260"/>
      <c r="AS254" s="260">
        <f t="shared" ref="AS254" si="2626">AP254*AQ254</f>
        <v>0</v>
      </c>
      <c r="AT254" s="260">
        <f t="shared" ref="AT254" si="2627">AP254*AR254</f>
        <v>0</v>
      </c>
      <c r="AU254" s="260">
        <f t="shared" ref="AU254" si="2628">AT254*H254</f>
        <v>0</v>
      </c>
      <c r="AV254" s="400"/>
      <c r="AW254" s="400"/>
      <c r="AX254" s="400"/>
      <c r="AY254" s="400">
        <v>0</v>
      </c>
      <c r="AZ254" s="400">
        <v>0</v>
      </c>
      <c r="BA254" s="400">
        <f t="shared" ref="BA254" si="2629">AZ254*H254</f>
        <v>0</v>
      </c>
      <c r="BB254" s="400"/>
      <c r="BC254" s="400"/>
      <c r="BD254" s="400"/>
      <c r="BE254" s="400">
        <v>0</v>
      </c>
      <c r="BF254" s="400">
        <v>0</v>
      </c>
      <c r="BG254" s="400">
        <f t="shared" ref="BG254:BG255" si="2630">BF254*H254</f>
        <v>0</v>
      </c>
      <c r="BH254" s="400"/>
      <c r="BI254" s="400"/>
      <c r="BJ254" s="400"/>
      <c r="BK254" s="400">
        <v>0</v>
      </c>
      <c r="BL254" s="400">
        <v>0</v>
      </c>
      <c r="BM254" s="400">
        <f t="shared" ref="BM254" si="2631">BL254*N254</f>
        <v>0</v>
      </c>
      <c r="BN254" s="400"/>
      <c r="BO254" s="400"/>
      <c r="BP254" s="400"/>
      <c r="BQ254" s="400">
        <v>0</v>
      </c>
      <c r="BR254" s="400">
        <v>0</v>
      </c>
      <c r="BS254" s="400">
        <f t="shared" si="2571"/>
        <v>0</v>
      </c>
      <c r="BT254" s="262">
        <v>350</v>
      </c>
      <c r="BU254" s="262">
        <v>392.00000000000006</v>
      </c>
      <c r="BV254" s="256">
        <v>0</v>
      </c>
      <c r="BW254" s="1427">
        <v>0</v>
      </c>
      <c r="BX254" s="84" t="s">
        <v>63</v>
      </c>
      <c r="BY254" s="325" t="s">
        <v>2232</v>
      </c>
      <c r="BZ254" s="325" t="s">
        <v>2241</v>
      </c>
      <c r="CA254" s="529">
        <f t="shared" ref="CA254:CA255" si="2632">BW254*H254</f>
        <v>0</v>
      </c>
      <c r="CB254" s="85"/>
      <c r="CC254" s="83"/>
      <c r="CD254" s="88"/>
      <c r="CE254" s="26">
        <f t="shared" ref="CE254" si="2633">BV254-CB254</f>
        <v>0</v>
      </c>
      <c r="CF254" s="27">
        <f t="shared" ref="CF254" si="2634">BW254-CC254</f>
        <v>0</v>
      </c>
      <c r="CG254" s="738">
        <f t="shared" ref="CG254" si="2635">CA254-CC254</f>
        <v>0</v>
      </c>
      <c r="CH254" s="164" t="s">
        <v>2256</v>
      </c>
      <c r="CI254" s="165"/>
      <c r="CJ254" s="192"/>
      <c r="CK254" s="175"/>
      <c r="CL254" s="175" t="s">
        <v>2253</v>
      </c>
      <c r="CM254" s="726">
        <v>42401</v>
      </c>
      <c r="CN254" s="725" t="s">
        <v>355</v>
      </c>
      <c r="CO254" s="727" t="s">
        <v>55</v>
      </c>
      <c r="CP254" s="725" t="s">
        <v>798</v>
      </c>
      <c r="CQ254" s="175" t="s">
        <v>57</v>
      </c>
      <c r="CR254" s="455"/>
      <c r="CS254" s="455"/>
      <c r="CT254" s="455"/>
      <c r="CU254" s="455">
        <v>2450</v>
      </c>
      <c r="CV254" s="455"/>
      <c r="CW254" s="455"/>
      <c r="CX254" s="455"/>
      <c r="CY254" s="455"/>
      <c r="CZ254" s="455">
        <f>CR254+CS254+CT254+CU254</f>
        <v>2450</v>
      </c>
      <c r="DA254" s="455">
        <v>350</v>
      </c>
      <c r="DB254" s="456"/>
      <c r="DC254" s="456"/>
      <c r="DD254" s="456"/>
      <c r="DE254" s="456">
        <f>DA254*CU254</f>
        <v>857500</v>
      </c>
      <c r="DF254" s="456"/>
      <c r="DG254" s="456"/>
      <c r="DH254" s="456"/>
      <c r="DI254" s="456"/>
      <c r="DJ254" s="456"/>
      <c r="DK254" s="456">
        <f>DA254*CZ254</f>
        <v>857500</v>
      </c>
      <c r="DL254" s="501"/>
      <c r="DM254" s="508"/>
      <c r="DN254" s="501"/>
      <c r="DO254" s="508"/>
      <c r="DP254" s="655"/>
      <c r="DQ254" s="1050"/>
      <c r="DR254" s="655"/>
      <c r="DS254" s="782">
        <f>DT254</f>
        <v>857500</v>
      </c>
      <c r="DT254" s="655">
        <f>DE254</f>
        <v>857500</v>
      </c>
      <c r="DU254" s="782"/>
      <c r="DV254" s="465"/>
      <c r="DW254" s="745"/>
      <c r="DX254" s="655"/>
      <c r="DY254" s="954"/>
      <c r="DZ254" s="655"/>
      <c r="EA254" s="782"/>
      <c r="EB254" s="465"/>
      <c r="EC254" s="745"/>
      <c r="ED254" s="463"/>
      <c r="EE254" s="459">
        <f>DK254</f>
        <v>857500</v>
      </c>
      <c r="EF254" s="501">
        <f>EE254</f>
        <v>857500</v>
      </c>
      <c r="EG254" s="1207">
        <f t="shared" si="2577"/>
        <v>0</v>
      </c>
      <c r="EH254" s="1196">
        <f t="shared" si="2578"/>
        <v>0</v>
      </c>
      <c r="EI254" s="1193">
        <f t="shared" si="2579"/>
        <v>0</v>
      </c>
      <c r="EJ254" s="1194">
        <f t="shared" si="2580"/>
        <v>0</v>
      </c>
      <c r="EK254" s="1195">
        <f t="shared" si="2581"/>
        <v>0</v>
      </c>
      <c r="EL254" s="1196">
        <f t="shared" si="2582"/>
        <v>0</v>
      </c>
      <c r="EM254" s="1197">
        <f t="shared" si="2583"/>
        <v>-857500</v>
      </c>
      <c r="EN254" s="1194">
        <f t="shared" si="2584"/>
        <v>-857500</v>
      </c>
      <c r="EO254" s="1195">
        <f t="shared" si="2585"/>
        <v>0</v>
      </c>
      <c r="EP254" s="1196">
        <f t="shared" si="2586"/>
        <v>0</v>
      </c>
      <c r="EQ254" s="1197">
        <f t="shared" si="2587"/>
        <v>0</v>
      </c>
      <c r="ER254" s="1194">
        <f t="shared" si="2588"/>
        <v>0</v>
      </c>
      <c r="ES254" s="1195">
        <f t="shared" si="2589"/>
        <v>0</v>
      </c>
      <c r="ET254" s="1194">
        <f t="shared" si="2590"/>
        <v>0</v>
      </c>
      <c r="EU254" s="1192">
        <f t="shared" si="2591"/>
        <v>0</v>
      </c>
      <c r="EV254" s="699">
        <f t="shared" si="2592"/>
        <v>0</v>
      </c>
      <c r="EW254" s="1192">
        <f t="shared" si="2593"/>
        <v>0</v>
      </c>
      <c r="EX254" s="699">
        <f t="shared" si="2594"/>
        <v>0</v>
      </c>
      <c r="EY254" s="1198">
        <f t="shared" si="2595"/>
        <v>-857500</v>
      </c>
      <c r="EZ254" s="699">
        <f t="shared" si="2596"/>
        <v>-857500</v>
      </c>
      <c r="FA254" s="312">
        <v>42389</v>
      </c>
    </row>
    <row r="255" spans="1:157" ht="18" hidden="1" customHeight="1" outlineLevel="1" x14ac:dyDescent="0.2">
      <c r="A255" s="5" t="s">
        <v>2446</v>
      </c>
      <c r="B255" s="76" t="s">
        <v>21</v>
      </c>
      <c r="C255" s="77" t="s">
        <v>794</v>
      </c>
      <c r="D255" s="77" t="s">
        <v>55</v>
      </c>
      <c r="E255" s="76" t="s">
        <v>1304</v>
      </c>
      <c r="F255" s="76" t="s">
        <v>793</v>
      </c>
      <c r="G255" s="78" t="s">
        <v>41</v>
      </c>
      <c r="H255" s="79">
        <v>0.55900000000000005</v>
      </c>
      <c r="I255" s="76" t="s">
        <v>44</v>
      </c>
      <c r="J255" s="68" t="s">
        <v>45</v>
      </c>
      <c r="K255" s="81" t="s">
        <v>152</v>
      </c>
      <c r="L255" s="64" t="s">
        <v>2216</v>
      </c>
      <c r="M255" s="76" t="s">
        <v>57</v>
      </c>
      <c r="N255" s="82"/>
      <c r="O255" s="82"/>
      <c r="P255" s="82"/>
      <c r="Q255" s="260">
        <v>1500</v>
      </c>
      <c r="R255" s="399">
        <f>R251+R253</f>
        <v>2000</v>
      </c>
      <c r="S255" s="262">
        <v>350</v>
      </c>
      <c r="T255" s="262">
        <f>S255*1.12</f>
        <v>392.00000000000006</v>
      </c>
      <c r="U255" s="262">
        <f>R255*S255</f>
        <v>700000</v>
      </c>
      <c r="V255" s="263">
        <f>R255*T255</f>
        <v>784000.00000000012</v>
      </c>
      <c r="W255" s="263">
        <f t="shared" si="2620"/>
        <v>438256.00000000012</v>
      </c>
      <c r="X255" s="260">
        <f>X252+X253</f>
        <v>2500</v>
      </c>
      <c r="Y255" s="262">
        <v>350</v>
      </c>
      <c r="Z255" s="262">
        <f>Y255*1.12</f>
        <v>392.00000000000006</v>
      </c>
      <c r="AA255" s="262">
        <f>X255*Y255</f>
        <v>875000</v>
      </c>
      <c r="AB255" s="263">
        <f>X255*Z255</f>
        <v>980000.00000000012</v>
      </c>
      <c r="AC255" s="399">
        <f t="shared" si="2623"/>
        <v>547820.00000000012</v>
      </c>
      <c r="AD255" s="260">
        <f>AD252+AD253</f>
        <v>3000</v>
      </c>
      <c r="AE255" s="262">
        <v>350</v>
      </c>
      <c r="AF255" s="262">
        <f>AE255*1.12</f>
        <v>392.00000000000006</v>
      </c>
      <c r="AG255" s="262">
        <f>AD255*AE255</f>
        <v>1050000</v>
      </c>
      <c r="AH255" s="263">
        <f>AD255*AF255</f>
        <v>1176000.0000000002</v>
      </c>
      <c r="AI255" s="260">
        <f t="shared" si="2624"/>
        <v>657384.00000000023</v>
      </c>
      <c r="AJ255" s="260">
        <v>3500</v>
      </c>
      <c r="AK255" s="262">
        <v>350</v>
      </c>
      <c r="AL255" s="262">
        <f>AK255*1.12</f>
        <v>392.00000000000006</v>
      </c>
      <c r="AM255" s="369">
        <f>AJ255*AK255</f>
        <v>1225000</v>
      </c>
      <c r="AN255" s="263">
        <f>AJ255*AL255</f>
        <v>1372000.0000000002</v>
      </c>
      <c r="AO255" s="396">
        <f t="shared" si="2625"/>
        <v>766948.00000000023</v>
      </c>
      <c r="AP255" s="260"/>
      <c r="AQ255" s="260"/>
      <c r="AR255" s="260"/>
      <c r="AS255" s="260">
        <f t="shared" ref="AS255" si="2636">AP255*AQ255</f>
        <v>0</v>
      </c>
      <c r="AT255" s="260">
        <f t="shared" ref="AT255" si="2637">AP255*AR255</f>
        <v>0</v>
      </c>
      <c r="AU255" s="260">
        <f t="shared" ref="AU255" si="2638">AT255*H255</f>
        <v>0</v>
      </c>
      <c r="AV255" s="400"/>
      <c r="AW255" s="400"/>
      <c r="AX255" s="400"/>
      <c r="AY255" s="400">
        <v>0</v>
      </c>
      <c r="AZ255" s="400">
        <v>0</v>
      </c>
      <c r="BA255" s="400">
        <f t="shared" ref="BA255" si="2639">AZ255*H255</f>
        <v>0</v>
      </c>
      <c r="BB255" s="400"/>
      <c r="BC255" s="400"/>
      <c r="BD255" s="400"/>
      <c r="BE255" s="400">
        <v>0</v>
      </c>
      <c r="BF255" s="400">
        <v>0</v>
      </c>
      <c r="BG255" s="400">
        <f t="shared" si="2630"/>
        <v>0</v>
      </c>
      <c r="BH255" s="400"/>
      <c r="BI255" s="400"/>
      <c r="BJ255" s="400"/>
      <c r="BK255" s="400">
        <v>0</v>
      </c>
      <c r="BL255" s="400">
        <v>0</v>
      </c>
      <c r="BM255" s="400">
        <f t="shared" ref="BM255" si="2640">BL255*N255</f>
        <v>0</v>
      </c>
      <c r="BN255" s="400"/>
      <c r="BO255" s="400"/>
      <c r="BP255" s="400"/>
      <c r="BQ255" s="400">
        <v>0</v>
      </c>
      <c r="BR255" s="400">
        <v>0</v>
      </c>
      <c r="BS255" s="400">
        <f t="shared" si="2571"/>
        <v>0</v>
      </c>
      <c r="BT255" s="262">
        <v>350</v>
      </c>
      <c r="BU255" s="262">
        <v>392.00000000000006</v>
      </c>
      <c r="BV255" s="256">
        <f>SUM(N255+O255+P255+Q255+R255+X255+AD255+AJ255+AP255+AV255+BB255+BH255)*BT255</f>
        <v>4375000</v>
      </c>
      <c r="BW255" s="262">
        <f>BV255*1.12</f>
        <v>4900000.0000000009</v>
      </c>
      <c r="BX255" s="84"/>
      <c r="BY255" s="325" t="s">
        <v>1753</v>
      </c>
      <c r="BZ255" s="325" t="s">
        <v>1272</v>
      </c>
      <c r="CA255" s="529">
        <f t="shared" si="2632"/>
        <v>2739100.0000000009</v>
      </c>
      <c r="CB255" s="85"/>
      <c r="CC255" s="83"/>
      <c r="CD255" s="88"/>
      <c r="CE255" s="26">
        <f>BV255-CB255</f>
        <v>4375000</v>
      </c>
      <c r="CF255" s="27">
        <f t="shared" ref="CF255" si="2641">BW255-CC255</f>
        <v>4900000.0000000009</v>
      </c>
      <c r="CG255" s="738">
        <f t="shared" ref="CG255" si="2642">CA255-CC255</f>
        <v>2739100.0000000009</v>
      </c>
      <c r="CH255" s="164" t="s">
        <v>2494</v>
      </c>
      <c r="CI255" s="165"/>
      <c r="CJ255" s="192"/>
      <c r="CK255" s="175"/>
      <c r="CL255" s="175"/>
      <c r="CM255" s="726"/>
      <c r="CN255" s="725"/>
      <c r="CO255" s="727"/>
      <c r="CP255" s="725"/>
      <c r="CQ255" s="175"/>
      <c r="CR255" s="455"/>
      <c r="CS255" s="455"/>
      <c r="CT255" s="455"/>
      <c r="CU255" s="455"/>
      <c r="CV255" s="455"/>
      <c r="CW255" s="455"/>
      <c r="CX255" s="455"/>
      <c r="CY255" s="455"/>
      <c r="CZ255" s="455"/>
      <c r="DA255" s="455"/>
      <c r="DB255" s="456"/>
      <c r="DC255" s="456"/>
      <c r="DD255" s="456"/>
      <c r="DE255" s="456"/>
      <c r="DF255" s="456"/>
      <c r="DG255" s="456"/>
      <c r="DH255" s="456"/>
      <c r="DI255" s="456"/>
      <c r="DJ255" s="456"/>
      <c r="DK255" s="456"/>
      <c r="DL255" s="501"/>
      <c r="DM255" s="508"/>
      <c r="DN255" s="501"/>
      <c r="DO255" s="508"/>
      <c r="DP255" s="655"/>
      <c r="DQ255" s="1050"/>
      <c r="DR255" s="655"/>
      <c r="DS255" s="782"/>
      <c r="DT255" s="655"/>
      <c r="DU255" s="782"/>
      <c r="DV255" s="465"/>
      <c r="DW255" s="745"/>
      <c r="DX255" s="655"/>
      <c r="DY255" s="954"/>
      <c r="DZ255" s="655"/>
      <c r="EA255" s="782"/>
      <c r="EB255" s="465"/>
      <c r="EC255" s="745"/>
      <c r="ED255" s="463"/>
      <c r="EE255" s="459"/>
      <c r="EF255" s="501"/>
      <c r="EG255" s="461">
        <f t="shared" si="2577"/>
        <v>700000</v>
      </c>
      <c r="EH255" s="257">
        <f t="shared" si="2578"/>
        <v>784000.00000000012</v>
      </c>
      <c r="EI255" s="460">
        <f t="shared" si="2579"/>
        <v>875000</v>
      </c>
      <c r="EJ255" s="538">
        <f t="shared" si="2580"/>
        <v>980000.00000000012</v>
      </c>
      <c r="EK255" s="677">
        <f t="shared" si="2581"/>
        <v>1050000</v>
      </c>
      <c r="EL255" s="257">
        <f t="shared" si="2582"/>
        <v>1176000.0000000002</v>
      </c>
      <c r="EM255" s="649">
        <f t="shared" si="2583"/>
        <v>1225000</v>
      </c>
      <c r="EN255" s="538">
        <f t="shared" si="2584"/>
        <v>1372000.0000000002</v>
      </c>
      <c r="EO255" s="677">
        <f t="shared" si="2585"/>
        <v>0</v>
      </c>
      <c r="EP255" s="257">
        <f t="shared" si="2586"/>
        <v>0</v>
      </c>
      <c r="EQ255" s="649">
        <f t="shared" si="2587"/>
        <v>0</v>
      </c>
      <c r="ER255" s="538">
        <f t="shared" si="2588"/>
        <v>0</v>
      </c>
      <c r="ES255" s="677">
        <f t="shared" si="2589"/>
        <v>0</v>
      </c>
      <c r="ET255" s="538">
        <f t="shared" si="2590"/>
        <v>0</v>
      </c>
      <c r="EU255" s="462">
        <f t="shared" si="2591"/>
        <v>0</v>
      </c>
      <c r="EV255" s="263">
        <f t="shared" si="2592"/>
        <v>0</v>
      </c>
      <c r="EW255" s="462">
        <f t="shared" si="2593"/>
        <v>0</v>
      </c>
      <c r="EX255" s="263">
        <f t="shared" si="2594"/>
        <v>0</v>
      </c>
      <c r="EY255" s="472">
        <f t="shared" si="2595"/>
        <v>4375000</v>
      </c>
      <c r="EZ255" s="263">
        <f t="shared" si="2596"/>
        <v>4900000.0000000009</v>
      </c>
    </row>
    <row r="256" spans="1:157" ht="18" hidden="1" customHeight="1" outlineLevel="1" x14ac:dyDescent="0.2">
      <c r="A256" s="5" t="s">
        <v>556</v>
      </c>
      <c r="B256" s="76" t="s">
        <v>21</v>
      </c>
      <c r="C256" s="77" t="s">
        <v>1099</v>
      </c>
      <c r="D256" s="77" t="s">
        <v>1305</v>
      </c>
      <c r="E256" s="76" t="s">
        <v>1306</v>
      </c>
      <c r="F256" s="76" t="s">
        <v>966</v>
      </c>
      <c r="G256" s="78" t="s">
        <v>41</v>
      </c>
      <c r="H256" s="79">
        <v>0</v>
      </c>
      <c r="I256" s="76" t="s">
        <v>44</v>
      </c>
      <c r="J256" s="80" t="s">
        <v>56</v>
      </c>
      <c r="K256" s="81" t="s">
        <v>152</v>
      </c>
      <c r="L256" s="76" t="s">
        <v>46</v>
      </c>
      <c r="M256" s="10" t="s">
        <v>57</v>
      </c>
      <c r="N256" s="82"/>
      <c r="O256" s="82"/>
      <c r="P256" s="82"/>
      <c r="Q256" s="245">
        <v>10000</v>
      </c>
      <c r="R256" s="260">
        <v>10500</v>
      </c>
      <c r="S256" s="262">
        <v>178.57142857142856</v>
      </c>
      <c r="T256" s="262">
        <v>200</v>
      </c>
      <c r="U256" s="262">
        <v>0</v>
      </c>
      <c r="V256" s="263">
        <v>0</v>
      </c>
      <c r="W256" s="263">
        <f t="shared" si="2565"/>
        <v>0</v>
      </c>
      <c r="X256" s="399">
        <v>11000</v>
      </c>
      <c r="Y256" s="399">
        <v>178.57142857142856</v>
      </c>
      <c r="Z256" s="399">
        <v>200</v>
      </c>
      <c r="AA256" s="399">
        <v>0</v>
      </c>
      <c r="AB256" s="399">
        <v>0</v>
      </c>
      <c r="AC256" s="399">
        <f t="shared" si="2566"/>
        <v>0</v>
      </c>
      <c r="AD256" s="260">
        <v>11500</v>
      </c>
      <c r="AE256" s="260">
        <v>178.57142857142856</v>
      </c>
      <c r="AF256" s="260">
        <v>200</v>
      </c>
      <c r="AG256" s="260">
        <v>0</v>
      </c>
      <c r="AH256" s="260">
        <v>0</v>
      </c>
      <c r="AI256" s="260">
        <f t="shared" si="2567"/>
        <v>0</v>
      </c>
      <c r="AJ256" s="260">
        <v>12000</v>
      </c>
      <c r="AK256" s="260">
        <v>178.57142857142856</v>
      </c>
      <c r="AL256" s="260">
        <v>200</v>
      </c>
      <c r="AM256" s="418">
        <v>0</v>
      </c>
      <c r="AN256" s="260">
        <v>0</v>
      </c>
      <c r="AO256" s="396">
        <f t="shared" si="2568"/>
        <v>0</v>
      </c>
      <c r="AP256" s="260"/>
      <c r="AQ256" s="260"/>
      <c r="AR256" s="260"/>
      <c r="AS256" s="260">
        <f t="shared" si="2459"/>
        <v>0</v>
      </c>
      <c r="AT256" s="260">
        <f t="shared" si="2460"/>
        <v>0</v>
      </c>
      <c r="AU256" s="260">
        <f t="shared" si="2569"/>
        <v>0</v>
      </c>
      <c r="AV256" s="400"/>
      <c r="AW256" s="400"/>
      <c r="AX256" s="400"/>
      <c r="AY256" s="400">
        <v>0</v>
      </c>
      <c r="AZ256" s="400">
        <v>0</v>
      </c>
      <c r="BA256" s="400">
        <f t="shared" si="2597"/>
        <v>0</v>
      </c>
      <c r="BB256" s="400"/>
      <c r="BC256" s="400"/>
      <c r="BD256" s="400"/>
      <c r="BE256" s="400">
        <v>0</v>
      </c>
      <c r="BF256" s="400">
        <v>0</v>
      </c>
      <c r="BG256" s="400">
        <f t="shared" si="2517"/>
        <v>0</v>
      </c>
      <c r="BH256" s="400"/>
      <c r="BI256" s="400"/>
      <c r="BJ256" s="400"/>
      <c r="BK256" s="400">
        <v>0</v>
      </c>
      <c r="BL256" s="400">
        <v>0</v>
      </c>
      <c r="BM256" s="400">
        <f t="shared" si="2481"/>
        <v>0</v>
      </c>
      <c r="BN256" s="400"/>
      <c r="BO256" s="400"/>
      <c r="BP256" s="400"/>
      <c r="BQ256" s="400">
        <v>0</v>
      </c>
      <c r="BR256" s="400">
        <v>0</v>
      </c>
      <c r="BS256" s="400">
        <f t="shared" si="2571"/>
        <v>0</v>
      </c>
      <c r="BT256" s="262">
        <v>178.57142857142856</v>
      </c>
      <c r="BU256" s="262">
        <v>200</v>
      </c>
      <c r="BV256" s="262">
        <v>0</v>
      </c>
      <c r="BW256" s="1427">
        <v>0</v>
      </c>
      <c r="BX256" s="84" t="s">
        <v>63</v>
      </c>
      <c r="BY256" s="76">
        <v>2012</v>
      </c>
      <c r="BZ256" s="325"/>
      <c r="CA256" s="529">
        <f t="shared" si="2572"/>
        <v>0</v>
      </c>
      <c r="CB256" s="85">
        <v>9821428.5714285709</v>
      </c>
      <c r="CC256" s="83">
        <v>11000000</v>
      </c>
      <c r="CD256" s="88"/>
      <c r="CE256" s="26">
        <f t="shared" si="2573"/>
        <v>-9821428.5714285709</v>
      </c>
      <c r="CF256" s="27">
        <f t="shared" si="2574"/>
        <v>-11000000</v>
      </c>
      <c r="CG256" s="738">
        <f t="shared" si="2575"/>
        <v>-11000000</v>
      </c>
      <c r="CH256" s="164"/>
      <c r="CI256" s="165"/>
      <c r="CJ256" s="89"/>
      <c r="CK256" s="87"/>
      <c r="CL256" s="87"/>
      <c r="CM256" s="87"/>
      <c r="CN256" s="87"/>
      <c r="CO256" s="87"/>
      <c r="CP256" s="87"/>
      <c r="CQ256" s="87"/>
      <c r="CR256" s="455"/>
      <c r="CS256" s="455"/>
      <c r="CT256" s="455"/>
      <c r="CU256" s="455"/>
      <c r="CV256" s="455"/>
      <c r="CW256" s="455"/>
      <c r="CX256" s="455"/>
      <c r="CY256" s="455"/>
      <c r="CZ256" s="455"/>
      <c r="DA256" s="455"/>
      <c r="DB256" s="455"/>
      <c r="DC256" s="455"/>
      <c r="DD256" s="455"/>
      <c r="DE256" s="455"/>
      <c r="DF256" s="455"/>
      <c r="DG256" s="455"/>
      <c r="DH256" s="455"/>
      <c r="DI256" s="455"/>
      <c r="DJ256" s="455"/>
      <c r="DK256" s="455"/>
      <c r="DL256" s="501"/>
      <c r="DM256" s="508"/>
      <c r="DN256" s="501"/>
      <c r="DO256" s="508"/>
      <c r="DP256" s="501"/>
      <c r="DQ256" s="1049"/>
      <c r="DR256" s="501"/>
      <c r="DS256" s="782">
        <f t="shared" si="2598"/>
        <v>0</v>
      </c>
      <c r="DT256" s="655">
        <f t="shared" si="2599"/>
        <v>0</v>
      </c>
      <c r="DU256" s="782">
        <f t="shared" si="2600"/>
        <v>0</v>
      </c>
      <c r="DV256" s="465">
        <f t="shared" si="2601"/>
        <v>0</v>
      </c>
      <c r="DW256" s="503"/>
      <c r="DX256" s="501"/>
      <c r="DY256" s="672"/>
      <c r="DZ256" s="501"/>
      <c r="EA256" s="508">
        <f>DI256</f>
        <v>0</v>
      </c>
      <c r="EB256" s="457">
        <f t="shared" si="2576"/>
        <v>0</v>
      </c>
      <c r="EC256" s="503"/>
      <c r="ED256" s="455"/>
      <c r="EE256" s="459"/>
      <c r="EF256" s="501"/>
      <c r="EG256" s="461">
        <f t="shared" si="2577"/>
        <v>0</v>
      </c>
      <c r="EH256" s="257">
        <f t="shared" si="2578"/>
        <v>0</v>
      </c>
      <c r="EI256" s="460">
        <f t="shared" si="2579"/>
        <v>0</v>
      </c>
      <c r="EJ256" s="538">
        <f t="shared" si="2580"/>
        <v>0</v>
      </c>
      <c r="EK256" s="677">
        <f t="shared" si="2581"/>
        <v>0</v>
      </c>
      <c r="EL256" s="257">
        <f t="shared" si="2582"/>
        <v>0</v>
      </c>
      <c r="EM256" s="649">
        <f t="shared" si="2583"/>
        <v>0</v>
      </c>
      <c r="EN256" s="538">
        <f t="shared" si="2584"/>
        <v>0</v>
      </c>
      <c r="EO256" s="677">
        <f t="shared" si="2585"/>
        <v>0</v>
      </c>
      <c r="EP256" s="257">
        <f t="shared" si="2586"/>
        <v>0</v>
      </c>
      <c r="EQ256" s="649">
        <f t="shared" si="2587"/>
        <v>0</v>
      </c>
      <c r="ER256" s="538">
        <f t="shared" si="2588"/>
        <v>0</v>
      </c>
      <c r="ES256" s="677">
        <f t="shared" si="2589"/>
        <v>0</v>
      </c>
      <c r="ET256" s="538">
        <f t="shared" si="2590"/>
        <v>0</v>
      </c>
      <c r="EU256" s="462">
        <f t="shared" si="2591"/>
        <v>0</v>
      </c>
      <c r="EV256" s="263">
        <f t="shared" si="2592"/>
        <v>0</v>
      </c>
      <c r="EW256" s="462">
        <f t="shared" si="2593"/>
        <v>0</v>
      </c>
      <c r="EX256" s="263">
        <f t="shared" si="2594"/>
        <v>0</v>
      </c>
      <c r="EY256" s="472">
        <f t="shared" si="2595"/>
        <v>0</v>
      </c>
      <c r="EZ256" s="263">
        <f t="shared" si="2596"/>
        <v>0</v>
      </c>
    </row>
    <row r="257" spans="1:157" ht="18" hidden="1" customHeight="1" outlineLevel="1" x14ac:dyDescent="0.2">
      <c r="A257" s="5" t="s">
        <v>967</v>
      </c>
      <c r="B257" s="76" t="s">
        <v>21</v>
      </c>
      <c r="C257" s="77" t="s">
        <v>1099</v>
      </c>
      <c r="D257" s="77" t="s">
        <v>1305</v>
      </c>
      <c r="E257" s="76" t="s">
        <v>1306</v>
      </c>
      <c r="F257" s="76" t="s">
        <v>966</v>
      </c>
      <c r="G257" s="78" t="s">
        <v>41</v>
      </c>
      <c r="H257" s="79">
        <v>0</v>
      </c>
      <c r="I257" s="76" t="s">
        <v>44</v>
      </c>
      <c r="J257" s="80" t="s">
        <v>56</v>
      </c>
      <c r="K257" s="81" t="s">
        <v>152</v>
      </c>
      <c r="L257" s="76" t="s">
        <v>46</v>
      </c>
      <c r="M257" s="10" t="s">
        <v>57</v>
      </c>
      <c r="N257" s="82"/>
      <c r="O257" s="82"/>
      <c r="P257" s="82"/>
      <c r="Q257" s="245">
        <v>3000</v>
      </c>
      <c r="R257" s="260">
        <v>3150</v>
      </c>
      <c r="S257" s="262">
        <v>155</v>
      </c>
      <c r="T257" s="262">
        <v>173.60000000000002</v>
      </c>
      <c r="U257" s="262">
        <v>0</v>
      </c>
      <c r="V257" s="263">
        <v>0</v>
      </c>
      <c r="W257" s="263">
        <f t="shared" si="2565"/>
        <v>0</v>
      </c>
      <c r="X257" s="399">
        <v>3300</v>
      </c>
      <c r="Y257" s="399">
        <v>155</v>
      </c>
      <c r="Z257" s="399">
        <v>173.60000000000002</v>
      </c>
      <c r="AA257" s="399">
        <v>0</v>
      </c>
      <c r="AB257" s="399">
        <v>0</v>
      </c>
      <c r="AC257" s="399">
        <f t="shared" si="2566"/>
        <v>0</v>
      </c>
      <c r="AD257" s="260">
        <v>3450</v>
      </c>
      <c r="AE257" s="260">
        <v>155</v>
      </c>
      <c r="AF257" s="260">
        <v>173.60000000000002</v>
      </c>
      <c r="AG257" s="260">
        <v>0</v>
      </c>
      <c r="AH257" s="260">
        <v>0</v>
      </c>
      <c r="AI257" s="260">
        <f t="shared" si="2567"/>
        <v>0</v>
      </c>
      <c r="AJ257" s="260">
        <v>3600</v>
      </c>
      <c r="AK257" s="260">
        <v>155</v>
      </c>
      <c r="AL257" s="260">
        <v>173.60000000000002</v>
      </c>
      <c r="AM257" s="418">
        <v>0</v>
      </c>
      <c r="AN257" s="260">
        <v>0</v>
      </c>
      <c r="AO257" s="396">
        <f t="shared" si="2568"/>
        <v>0</v>
      </c>
      <c r="AP257" s="260"/>
      <c r="AQ257" s="260"/>
      <c r="AR257" s="260"/>
      <c r="AS257" s="260">
        <f t="shared" si="2459"/>
        <v>0</v>
      </c>
      <c r="AT257" s="260">
        <f t="shared" si="2460"/>
        <v>0</v>
      </c>
      <c r="AU257" s="260">
        <f t="shared" si="2569"/>
        <v>0</v>
      </c>
      <c r="AV257" s="400"/>
      <c r="AW257" s="400"/>
      <c r="AX257" s="400"/>
      <c r="AY257" s="400">
        <v>0</v>
      </c>
      <c r="AZ257" s="400">
        <v>0</v>
      </c>
      <c r="BA257" s="400">
        <f t="shared" si="2597"/>
        <v>0</v>
      </c>
      <c r="BB257" s="400"/>
      <c r="BC257" s="400"/>
      <c r="BD257" s="400"/>
      <c r="BE257" s="400">
        <v>0</v>
      </c>
      <c r="BF257" s="400">
        <v>0</v>
      </c>
      <c r="BG257" s="400">
        <f t="shared" si="2517"/>
        <v>0</v>
      </c>
      <c r="BH257" s="400"/>
      <c r="BI257" s="400"/>
      <c r="BJ257" s="400"/>
      <c r="BK257" s="400">
        <v>0</v>
      </c>
      <c r="BL257" s="400">
        <v>0</v>
      </c>
      <c r="BM257" s="400">
        <f t="shared" si="2481"/>
        <v>0</v>
      </c>
      <c r="BN257" s="400"/>
      <c r="BO257" s="400"/>
      <c r="BP257" s="400"/>
      <c r="BQ257" s="400">
        <v>0</v>
      </c>
      <c r="BR257" s="400">
        <v>0</v>
      </c>
      <c r="BS257" s="400">
        <f t="shared" si="2571"/>
        <v>0</v>
      </c>
      <c r="BT257" s="262">
        <v>155</v>
      </c>
      <c r="BU257" s="262">
        <v>173.60000000000002</v>
      </c>
      <c r="BV257" s="256">
        <v>0</v>
      </c>
      <c r="BW257" s="1427">
        <v>0</v>
      </c>
      <c r="BX257" s="84" t="s">
        <v>63</v>
      </c>
      <c r="BY257" s="325" t="s">
        <v>1717</v>
      </c>
      <c r="BZ257" s="325" t="s">
        <v>1113</v>
      </c>
      <c r="CA257" s="529">
        <f t="shared" si="2572"/>
        <v>0</v>
      </c>
      <c r="CB257" s="85"/>
      <c r="CC257" s="83"/>
      <c r="CD257" s="88"/>
      <c r="CE257" s="26">
        <f t="shared" si="2573"/>
        <v>0</v>
      </c>
      <c r="CF257" s="27">
        <f t="shared" si="2574"/>
        <v>0</v>
      </c>
      <c r="CG257" s="738">
        <f t="shared" si="2575"/>
        <v>0</v>
      </c>
      <c r="CH257" s="164" t="s">
        <v>980</v>
      </c>
      <c r="CI257" s="165"/>
      <c r="CJ257" s="192"/>
      <c r="CK257" s="175"/>
      <c r="CL257" s="175"/>
      <c r="CM257" s="178"/>
      <c r="CN257" s="175"/>
      <c r="CO257" s="176"/>
      <c r="CP257" s="175"/>
      <c r="CQ257" s="87"/>
      <c r="CR257" s="455"/>
      <c r="CS257" s="455"/>
      <c r="CT257" s="455"/>
      <c r="CU257" s="455"/>
      <c r="CV257" s="455"/>
      <c r="CW257" s="455"/>
      <c r="CX257" s="455"/>
      <c r="CY257" s="455"/>
      <c r="CZ257" s="455"/>
      <c r="DA257" s="455"/>
      <c r="DB257" s="456"/>
      <c r="DC257" s="456"/>
      <c r="DD257" s="456"/>
      <c r="DE257" s="456"/>
      <c r="DF257" s="456"/>
      <c r="DG257" s="456"/>
      <c r="DH257" s="456"/>
      <c r="DI257" s="456"/>
      <c r="DJ257" s="456"/>
      <c r="DK257" s="456"/>
      <c r="DL257" s="501"/>
      <c r="DM257" s="508"/>
      <c r="DN257" s="501"/>
      <c r="DO257" s="508"/>
      <c r="DP257" s="655"/>
      <c r="DQ257" s="1050"/>
      <c r="DR257" s="655"/>
      <c r="DS257" s="782">
        <f t="shared" si="2598"/>
        <v>0</v>
      </c>
      <c r="DT257" s="655">
        <f t="shared" si="2599"/>
        <v>0</v>
      </c>
      <c r="DU257" s="782">
        <f t="shared" si="2600"/>
        <v>0</v>
      </c>
      <c r="DV257" s="465">
        <f t="shared" si="2601"/>
        <v>0</v>
      </c>
      <c r="DW257" s="745"/>
      <c r="DX257" s="655"/>
      <c r="DY257" s="954"/>
      <c r="DZ257" s="655"/>
      <c r="EA257" s="782">
        <f>DI257</f>
        <v>0</v>
      </c>
      <c r="EB257" s="465">
        <f t="shared" si="2576"/>
        <v>0</v>
      </c>
      <c r="EC257" s="745"/>
      <c r="ED257" s="463"/>
      <c r="EE257" s="459"/>
      <c r="EF257" s="501"/>
      <c r="EG257" s="461">
        <f t="shared" si="2577"/>
        <v>0</v>
      </c>
      <c r="EH257" s="257">
        <f t="shared" si="2578"/>
        <v>0</v>
      </c>
      <c r="EI257" s="460">
        <f t="shared" si="2579"/>
        <v>0</v>
      </c>
      <c r="EJ257" s="538">
        <f t="shared" si="2580"/>
        <v>0</v>
      </c>
      <c r="EK257" s="677">
        <f t="shared" si="2581"/>
        <v>0</v>
      </c>
      <c r="EL257" s="257">
        <f t="shared" si="2582"/>
        <v>0</v>
      </c>
      <c r="EM257" s="649">
        <f t="shared" si="2583"/>
        <v>0</v>
      </c>
      <c r="EN257" s="538">
        <f t="shared" si="2584"/>
        <v>0</v>
      </c>
      <c r="EO257" s="677">
        <f t="shared" si="2585"/>
        <v>0</v>
      </c>
      <c r="EP257" s="257">
        <f t="shared" si="2586"/>
        <v>0</v>
      </c>
      <c r="EQ257" s="649">
        <f t="shared" si="2587"/>
        <v>0</v>
      </c>
      <c r="ER257" s="538">
        <f t="shared" si="2588"/>
        <v>0</v>
      </c>
      <c r="ES257" s="677">
        <f t="shared" si="2589"/>
        <v>0</v>
      </c>
      <c r="ET257" s="538">
        <f t="shared" si="2590"/>
        <v>0</v>
      </c>
      <c r="EU257" s="462">
        <f t="shared" si="2591"/>
        <v>0</v>
      </c>
      <c r="EV257" s="263">
        <f t="shared" si="2592"/>
        <v>0</v>
      </c>
      <c r="EW257" s="462">
        <f t="shared" si="2593"/>
        <v>0</v>
      </c>
      <c r="EX257" s="263">
        <f t="shared" si="2594"/>
        <v>0</v>
      </c>
      <c r="EY257" s="472">
        <f t="shared" si="2595"/>
        <v>0</v>
      </c>
      <c r="EZ257" s="263">
        <f t="shared" si="2596"/>
        <v>0</v>
      </c>
    </row>
    <row r="258" spans="1:157" ht="18" hidden="1" customHeight="1" outlineLevel="1" x14ac:dyDescent="0.2">
      <c r="A258" s="5" t="s">
        <v>978</v>
      </c>
      <c r="B258" s="76" t="s">
        <v>21</v>
      </c>
      <c r="C258" s="77" t="s">
        <v>1099</v>
      </c>
      <c r="D258" s="77" t="s">
        <v>1305</v>
      </c>
      <c r="E258" s="76" t="s">
        <v>1306</v>
      </c>
      <c r="F258" s="76" t="s">
        <v>968</v>
      </c>
      <c r="G258" s="78" t="s">
        <v>41</v>
      </c>
      <c r="H258" s="79">
        <v>0</v>
      </c>
      <c r="I258" s="76" t="s">
        <v>969</v>
      </c>
      <c r="J258" s="80" t="s">
        <v>56</v>
      </c>
      <c r="K258" s="81" t="s">
        <v>152</v>
      </c>
      <c r="L258" s="76" t="s">
        <v>46</v>
      </c>
      <c r="M258" s="10" t="s">
        <v>57</v>
      </c>
      <c r="N258" s="82"/>
      <c r="O258" s="82"/>
      <c r="P258" s="82"/>
      <c r="Q258" s="245">
        <v>7000</v>
      </c>
      <c r="R258" s="260">
        <v>10850</v>
      </c>
      <c r="S258" s="262">
        <v>149.30000000000001</v>
      </c>
      <c r="T258" s="262">
        <v>167.21600000000004</v>
      </c>
      <c r="U258" s="262">
        <v>0</v>
      </c>
      <c r="V258" s="263">
        <v>0</v>
      </c>
      <c r="W258" s="263">
        <f t="shared" si="2565"/>
        <v>0</v>
      </c>
      <c r="X258" s="399">
        <v>7700</v>
      </c>
      <c r="Y258" s="399">
        <v>149.30000000000001</v>
      </c>
      <c r="Z258" s="399">
        <v>167.21600000000004</v>
      </c>
      <c r="AA258" s="399">
        <v>0</v>
      </c>
      <c r="AB258" s="399">
        <v>0</v>
      </c>
      <c r="AC258" s="399">
        <f t="shared" si="2566"/>
        <v>0</v>
      </c>
      <c r="AD258" s="260">
        <v>8050</v>
      </c>
      <c r="AE258" s="260">
        <v>149.30000000000001</v>
      </c>
      <c r="AF258" s="260">
        <v>167.21600000000004</v>
      </c>
      <c r="AG258" s="260">
        <v>0</v>
      </c>
      <c r="AH258" s="260">
        <v>0</v>
      </c>
      <c r="AI258" s="260">
        <f t="shared" si="2567"/>
        <v>0</v>
      </c>
      <c r="AJ258" s="260">
        <v>8400</v>
      </c>
      <c r="AK258" s="260">
        <v>149.30000000000001</v>
      </c>
      <c r="AL258" s="260">
        <v>167.21600000000004</v>
      </c>
      <c r="AM258" s="418">
        <v>0</v>
      </c>
      <c r="AN258" s="260">
        <v>0</v>
      </c>
      <c r="AO258" s="396">
        <f t="shared" si="2568"/>
        <v>0</v>
      </c>
      <c r="AP258" s="260"/>
      <c r="AQ258" s="260"/>
      <c r="AR258" s="260"/>
      <c r="AS258" s="260">
        <f t="shared" si="2459"/>
        <v>0</v>
      </c>
      <c r="AT258" s="260">
        <f t="shared" si="2460"/>
        <v>0</v>
      </c>
      <c r="AU258" s="260">
        <f t="shared" si="2569"/>
        <v>0</v>
      </c>
      <c r="AV258" s="400"/>
      <c r="AW258" s="400"/>
      <c r="AX258" s="400"/>
      <c r="AY258" s="400">
        <v>0</v>
      </c>
      <c r="AZ258" s="400">
        <v>0</v>
      </c>
      <c r="BA258" s="400">
        <f t="shared" si="2597"/>
        <v>0</v>
      </c>
      <c r="BB258" s="400"/>
      <c r="BC258" s="400"/>
      <c r="BD258" s="400"/>
      <c r="BE258" s="400">
        <v>0</v>
      </c>
      <c r="BF258" s="400">
        <v>0</v>
      </c>
      <c r="BG258" s="400">
        <f t="shared" si="2517"/>
        <v>0</v>
      </c>
      <c r="BH258" s="400"/>
      <c r="BI258" s="400"/>
      <c r="BJ258" s="400"/>
      <c r="BK258" s="400">
        <v>0</v>
      </c>
      <c r="BL258" s="400">
        <v>0</v>
      </c>
      <c r="BM258" s="400">
        <f t="shared" si="2481"/>
        <v>0</v>
      </c>
      <c r="BN258" s="400"/>
      <c r="BO258" s="400"/>
      <c r="BP258" s="400"/>
      <c r="BQ258" s="400">
        <v>0</v>
      </c>
      <c r="BR258" s="400">
        <v>0</v>
      </c>
      <c r="BS258" s="400">
        <f t="shared" si="2571"/>
        <v>0</v>
      </c>
      <c r="BT258" s="262">
        <v>149.30000000000001</v>
      </c>
      <c r="BU258" s="262">
        <v>167.21600000000004</v>
      </c>
      <c r="BV258" s="256">
        <v>0</v>
      </c>
      <c r="BW258" s="1427">
        <v>0</v>
      </c>
      <c r="BX258" s="84" t="s">
        <v>63</v>
      </c>
      <c r="BY258" s="325" t="s">
        <v>1753</v>
      </c>
      <c r="BZ258" s="325" t="s">
        <v>1105</v>
      </c>
      <c r="CA258" s="529">
        <f t="shared" si="2572"/>
        <v>0</v>
      </c>
      <c r="CB258" s="85"/>
      <c r="CC258" s="83"/>
      <c r="CD258" s="88"/>
      <c r="CE258" s="26">
        <f t="shared" si="2573"/>
        <v>0</v>
      </c>
      <c r="CF258" s="27">
        <f t="shared" si="2574"/>
        <v>0</v>
      </c>
      <c r="CG258" s="738">
        <f t="shared" si="2575"/>
        <v>0</v>
      </c>
      <c r="CH258" s="164" t="s">
        <v>980</v>
      </c>
      <c r="CI258" s="165"/>
      <c r="CJ258" s="192"/>
      <c r="CK258" s="175"/>
      <c r="CL258" s="725"/>
      <c r="CM258" s="726"/>
      <c r="CN258" s="725"/>
      <c r="CO258" s="727"/>
      <c r="CP258" s="725"/>
      <c r="CQ258" s="87"/>
      <c r="CR258" s="455"/>
      <c r="CS258" s="455"/>
      <c r="CT258" s="455"/>
      <c r="CU258" s="455"/>
      <c r="CV258" s="455"/>
      <c r="CW258" s="455"/>
      <c r="CX258" s="455"/>
      <c r="CY258" s="455"/>
      <c r="CZ258" s="455"/>
      <c r="DA258" s="455"/>
      <c r="DB258" s="456"/>
      <c r="DC258" s="456"/>
      <c r="DD258" s="456"/>
      <c r="DE258" s="456"/>
      <c r="DF258" s="456"/>
      <c r="DG258" s="456"/>
      <c r="DH258" s="456"/>
      <c r="DI258" s="456"/>
      <c r="DJ258" s="456"/>
      <c r="DK258" s="456"/>
      <c r="DL258" s="501"/>
      <c r="DM258" s="508"/>
      <c r="DN258" s="501"/>
      <c r="DO258" s="508"/>
      <c r="DP258" s="655"/>
      <c r="DQ258" s="1050"/>
      <c r="DR258" s="655"/>
      <c r="DS258" s="782"/>
      <c r="DT258" s="655"/>
      <c r="DU258" s="782"/>
      <c r="DV258" s="465"/>
      <c r="DW258" s="745"/>
      <c r="DX258" s="655"/>
      <c r="DY258" s="954"/>
      <c r="DZ258" s="655"/>
      <c r="EA258" s="782"/>
      <c r="EB258" s="465"/>
      <c r="EC258" s="745"/>
      <c r="ED258" s="463"/>
      <c r="EE258" s="459"/>
      <c r="EF258" s="501"/>
      <c r="EG258" s="461">
        <f t="shared" si="2577"/>
        <v>0</v>
      </c>
      <c r="EH258" s="257">
        <f t="shared" si="2578"/>
        <v>0</v>
      </c>
      <c r="EI258" s="460">
        <f t="shared" si="2579"/>
        <v>0</v>
      </c>
      <c r="EJ258" s="538">
        <f t="shared" si="2580"/>
        <v>0</v>
      </c>
      <c r="EK258" s="677">
        <f t="shared" si="2581"/>
        <v>0</v>
      </c>
      <c r="EL258" s="257">
        <f t="shared" si="2582"/>
        <v>0</v>
      </c>
      <c r="EM258" s="649">
        <f t="shared" si="2583"/>
        <v>0</v>
      </c>
      <c r="EN258" s="538">
        <f t="shared" si="2584"/>
        <v>0</v>
      </c>
      <c r="EO258" s="677">
        <f t="shared" si="2585"/>
        <v>0</v>
      </c>
      <c r="EP258" s="257">
        <f t="shared" si="2586"/>
        <v>0</v>
      </c>
      <c r="EQ258" s="649">
        <f t="shared" si="2587"/>
        <v>0</v>
      </c>
      <c r="ER258" s="538">
        <f t="shared" si="2588"/>
        <v>0</v>
      </c>
      <c r="ES258" s="677">
        <f t="shared" si="2589"/>
        <v>0</v>
      </c>
      <c r="ET258" s="538">
        <f t="shared" si="2590"/>
        <v>0</v>
      </c>
      <c r="EU258" s="462">
        <f t="shared" si="2591"/>
        <v>0</v>
      </c>
      <c r="EV258" s="263">
        <f t="shared" si="2592"/>
        <v>0</v>
      </c>
      <c r="EW258" s="462">
        <f t="shared" si="2593"/>
        <v>0</v>
      </c>
      <c r="EX258" s="263">
        <f t="shared" si="2594"/>
        <v>0</v>
      </c>
      <c r="EY258" s="472">
        <f t="shared" si="2595"/>
        <v>0</v>
      </c>
      <c r="EZ258" s="263">
        <f t="shared" si="2596"/>
        <v>0</v>
      </c>
    </row>
    <row r="259" spans="1:157" ht="18" hidden="1" customHeight="1" outlineLevel="1" x14ac:dyDescent="0.2">
      <c r="A259" s="5" t="s">
        <v>1273</v>
      </c>
      <c r="B259" s="76" t="s">
        <v>21</v>
      </c>
      <c r="C259" s="77" t="s">
        <v>1099</v>
      </c>
      <c r="D259" s="77" t="s">
        <v>1305</v>
      </c>
      <c r="E259" s="76" t="s">
        <v>1306</v>
      </c>
      <c r="F259" s="76" t="s">
        <v>968</v>
      </c>
      <c r="G259" s="78" t="s">
        <v>41</v>
      </c>
      <c r="H259" s="79">
        <v>0</v>
      </c>
      <c r="I259" s="76" t="s">
        <v>969</v>
      </c>
      <c r="J259" s="80" t="s">
        <v>56</v>
      </c>
      <c r="K259" s="81" t="s">
        <v>152</v>
      </c>
      <c r="L259" s="76" t="s">
        <v>46</v>
      </c>
      <c r="M259" s="10" t="s">
        <v>57</v>
      </c>
      <c r="N259" s="82"/>
      <c r="O259" s="82"/>
      <c r="P259" s="82"/>
      <c r="Q259" s="245">
        <v>3000</v>
      </c>
      <c r="R259" s="260">
        <v>3150</v>
      </c>
      <c r="S259" s="262">
        <v>155</v>
      </c>
      <c r="T259" s="262">
        <v>173.60000000000002</v>
      </c>
      <c r="U259" s="262">
        <v>0</v>
      </c>
      <c r="V259" s="263">
        <v>0</v>
      </c>
      <c r="W259" s="263">
        <f t="shared" si="2565"/>
        <v>0</v>
      </c>
      <c r="X259" s="399">
        <v>3300</v>
      </c>
      <c r="Y259" s="399">
        <v>155</v>
      </c>
      <c r="Z259" s="399">
        <v>173.60000000000002</v>
      </c>
      <c r="AA259" s="399">
        <v>0</v>
      </c>
      <c r="AB259" s="399">
        <v>0</v>
      </c>
      <c r="AC259" s="399">
        <f t="shared" si="2566"/>
        <v>0</v>
      </c>
      <c r="AD259" s="260">
        <v>0</v>
      </c>
      <c r="AE259" s="260">
        <v>155</v>
      </c>
      <c r="AF259" s="260">
        <v>173.60000000000002</v>
      </c>
      <c r="AG259" s="260">
        <v>0</v>
      </c>
      <c r="AH259" s="260">
        <v>0</v>
      </c>
      <c r="AI259" s="260">
        <f t="shared" si="2567"/>
        <v>0</v>
      </c>
      <c r="AJ259" s="260">
        <v>0</v>
      </c>
      <c r="AK259" s="260">
        <v>155</v>
      </c>
      <c r="AL259" s="260">
        <v>173.60000000000002</v>
      </c>
      <c r="AM259" s="418">
        <v>0</v>
      </c>
      <c r="AN259" s="260">
        <v>0</v>
      </c>
      <c r="AO259" s="396">
        <f t="shared" si="2568"/>
        <v>0</v>
      </c>
      <c r="AP259" s="260"/>
      <c r="AQ259" s="260"/>
      <c r="AR259" s="260"/>
      <c r="AS259" s="260">
        <f t="shared" si="2459"/>
        <v>0</v>
      </c>
      <c r="AT259" s="260">
        <f t="shared" si="2460"/>
        <v>0</v>
      </c>
      <c r="AU259" s="260">
        <f t="shared" si="2569"/>
        <v>0</v>
      </c>
      <c r="AV259" s="400"/>
      <c r="AW259" s="400"/>
      <c r="AX259" s="400"/>
      <c r="AY259" s="400">
        <v>0</v>
      </c>
      <c r="AZ259" s="400">
        <v>0</v>
      </c>
      <c r="BA259" s="400">
        <f t="shared" si="2597"/>
        <v>0</v>
      </c>
      <c r="BB259" s="400"/>
      <c r="BC259" s="400"/>
      <c r="BD259" s="400"/>
      <c r="BE259" s="400">
        <v>0</v>
      </c>
      <c r="BF259" s="400">
        <v>0</v>
      </c>
      <c r="BG259" s="400">
        <f t="shared" si="2517"/>
        <v>0</v>
      </c>
      <c r="BH259" s="400"/>
      <c r="BI259" s="400"/>
      <c r="BJ259" s="400"/>
      <c r="BK259" s="400">
        <v>0</v>
      </c>
      <c r="BL259" s="400">
        <v>0</v>
      </c>
      <c r="BM259" s="400">
        <f t="shared" si="2481"/>
        <v>0</v>
      </c>
      <c r="BN259" s="400"/>
      <c r="BO259" s="400"/>
      <c r="BP259" s="400"/>
      <c r="BQ259" s="400">
        <v>0</v>
      </c>
      <c r="BR259" s="400">
        <v>0</v>
      </c>
      <c r="BS259" s="400">
        <f t="shared" si="2571"/>
        <v>0</v>
      </c>
      <c r="BT259" s="262">
        <v>155</v>
      </c>
      <c r="BU259" s="262">
        <v>173.60000000000002</v>
      </c>
      <c r="BV259" s="256">
        <v>0</v>
      </c>
      <c r="BW259" s="1427">
        <f t="shared" ref="BW259:BW264" si="2643">BV259*1.12</f>
        <v>0</v>
      </c>
      <c r="BX259" s="84" t="s">
        <v>63</v>
      </c>
      <c r="BY259" s="325" t="s">
        <v>1753</v>
      </c>
      <c r="BZ259" s="325" t="s">
        <v>1272</v>
      </c>
      <c r="CA259" s="529">
        <f t="shared" si="2572"/>
        <v>0</v>
      </c>
      <c r="CB259" s="85"/>
      <c r="CC259" s="83"/>
      <c r="CD259" s="88"/>
      <c r="CE259" s="26">
        <f t="shared" si="2573"/>
        <v>0</v>
      </c>
      <c r="CF259" s="27">
        <f t="shared" si="2574"/>
        <v>0</v>
      </c>
      <c r="CG259" s="738">
        <f t="shared" si="2575"/>
        <v>0</v>
      </c>
      <c r="CH259" s="164" t="s">
        <v>1283</v>
      </c>
      <c r="CI259" s="165"/>
      <c r="CJ259" s="192" t="s">
        <v>41</v>
      </c>
      <c r="CK259" s="175" t="s">
        <v>354</v>
      </c>
      <c r="CL259" s="175" t="s">
        <v>1935</v>
      </c>
      <c r="CM259" s="178" t="s">
        <v>1178</v>
      </c>
      <c r="CN259" s="175" t="s">
        <v>353</v>
      </c>
      <c r="CO259" s="176" t="str">
        <f>D258</f>
        <v>Рукавицы специальные</v>
      </c>
      <c r="CP259" s="175" t="str">
        <f>E258</f>
        <v>для защиты от повышенных температур, тип Б, ГОСТ 12.4.010-75</v>
      </c>
      <c r="CQ259" s="87" t="s">
        <v>57</v>
      </c>
      <c r="CR259" s="455">
        <v>3150</v>
      </c>
      <c r="CS259" s="455"/>
      <c r="CT259" s="455"/>
      <c r="CU259" s="455"/>
      <c r="CV259" s="455"/>
      <c r="CW259" s="455"/>
      <c r="CX259" s="455"/>
      <c r="CY259" s="455"/>
      <c r="CZ259" s="455">
        <f>3000+CR259</f>
        <v>6150</v>
      </c>
      <c r="DA259" s="455">
        <v>155</v>
      </c>
      <c r="DB259" s="456">
        <f>CR259*DA259</f>
        <v>488250</v>
      </c>
      <c r="DC259" s="456"/>
      <c r="DD259" s="456"/>
      <c r="DE259" s="456"/>
      <c r="DF259" s="456"/>
      <c r="DG259" s="456"/>
      <c r="DH259" s="456"/>
      <c r="DI259" s="456"/>
      <c r="DJ259" s="456"/>
      <c r="DK259" s="456">
        <f>CZ259*DA259</f>
        <v>953250</v>
      </c>
      <c r="DL259" s="501"/>
      <c r="DM259" s="508">
        <f>DB259</f>
        <v>488250</v>
      </c>
      <c r="DN259" s="501">
        <f>DB259</f>
        <v>488250</v>
      </c>
      <c r="DO259" s="508">
        <f>DC259</f>
        <v>0</v>
      </c>
      <c r="DP259" s="655">
        <f>DO259</f>
        <v>0</v>
      </c>
      <c r="DQ259" s="1050"/>
      <c r="DR259" s="655"/>
      <c r="DS259" s="782">
        <f t="shared" si="2598"/>
        <v>0</v>
      </c>
      <c r="DT259" s="655">
        <f t="shared" si="2599"/>
        <v>0</v>
      </c>
      <c r="DU259" s="782">
        <f t="shared" si="2600"/>
        <v>0</v>
      </c>
      <c r="DV259" s="465">
        <f t="shared" si="2601"/>
        <v>0</v>
      </c>
      <c r="DW259" s="745"/>
      <c r="DX259" s="655"/>
      <c r="DY259" s="954"/>
      <c r="DZ259" s="655"/>
      <c r="EA259" s="782">
        <f>DI259</f>
        <v>0</v>
      </c>
      <c r="EB259" s="465">
        <f t="shared" si="2576"/>
        <v>0</v>
      </c>
      <c r="EC259" s="745"/>
      <c r="ED259" s="463"/>
      <c r="EE259" s="459">
        <f>DK259</f>
        <v>953250</v>
      </c>
      <c r="EF259" s="501">
        <f>EE259</f>
        <v>953250</v>
      </c>
      <c r="EG259" s="461">
        <f t="shared" si="2577"/>
        <v>-488250</v>
      </c>
      <c r="EH259" s="257">
        <f t="shared" si="2578"/>
        <v>-488250</v>
      </c>
      <c r="EI259" s="460">
        <f t="shared" si="2579"/>
        <v>0</v>
      </c>
      <c r="EJ259" s="538">
        <f t="shared" si="2580"/>
        <v>0</v>
      </c>
      <c r="EK259" s="677">
        <f t="shared" si="2581"/>
        <v>0</v>
      </c>
      <c r="EL259" s="257">
        <f t="shared" si="2582"/>
        <v>0</v>
      </c>
      <c r="EM259" s="649">
        <f t="shared" si="2583"/>
        <v>0</v>
      </c>
      <c r="EN259" s="538">
        <f t="shared" si="2584"/>
        <v>0</v>
      </c>
      <c r="EO259" s="677">
        <f t="shared" si="2585"/>
        <v>0</v>
      </c>
      <c r="EP259" s="257">
        <f t="shared" si="2586"/>
        <v>0</v>
      </c>
      <c r="EQ259" s="649">
        <f t="shared" si="2587"/>
        <v>0</v>
      </c>
      <c r="ER259" s="538">
        <f t="shared" si="2588"/>
        <v>0</v>
      </c>
      <c r="ES259" s="677">
        <f t="shared" si="2589"/>
        <v>0</v>
      </c>
      <c r="ET259" s="538">
        <f t="shared" si="2590"/>
        <v>0</v>
      </c>
      <c r="EU259" s="462">
        <f t="shared" si="2591"/>
        <v>0</v>
      </c>
      <c r="EV259" s="263">
        <f t="shared" si="2592"/>
        <v>0</v>
      </c>
      <c r="EW259" s="462">
        <f t="shared" si="2593"/>
        <v>0</v>
      </c>
      <c r="EX259" s="263">
        <f t="shared" si="2594"/>
        <v>0</v>
      </c>
      <c r="EY259" s="472">
        <f t="shared" si="2595"/>
        <v>-953250</v>
      </c>
      <c r="EZ259" s="263">
        <f t="shared" si="2596"/>
        <v>-953250</v>
      </c>
    </row>
    <row r="260" spans="1:157" ht="18" hidden="1" customHeight="1" outlineLevel="1" x14ac:dyDescent="0.2">
      <c r="A260" s="5" t="s">
        <v>1274</v>
      </c>
      <c r="B260" s="76" t="s">
        <v>21</v>
      </c>
      <c r="C260" s="77" t="s">
        <v>1099</v>
      </c>
      <c r="D260" s="77" t="s">
        <v>1305</v>
      </c>
      <c r="E260" s="76" t="s">
        <v>1306</v>
      </c>
      <c r="F260" s="76" t="s">
        <v>968</v>
      </c>
      <c r="G260" s="78" t="s">
        <v>41</v>
      </c>
      <c r="H260" s="79">
        <v>0</v>
      </c>
      <c r="I260" s="76" t="s">
        <v>969</v>
      </c>
      <c r="J260" s="80" t="s">
        <v>56</v>
      </c>
      <c r="K260" s="81" t="s">
        <v>152</v>
      </c>
      <c r="L260" s="76" t="s">
        <v>46</v>
      </c>
      <c r="M260" s="10" t="s">
        <v>57</v>
      </c>
      <c r="N260" s="82"/>
      <c r="O260" s="82"/>
      <c r="P260" s="82"/>
      <c r="Q260" s="245">
        <v>3000</v>
      </c>
      <c r="R260" s="260">
        <v>3150</v>
      </c>
      <c r="S260" s="262">
        <v>177</v>
      </c>
      <c r="T260" s="262">
        <v>198.24</v>
      </c>
      <c r="U260" s="262">
        <v>0</v>
      </c>
      <c r="V260" s="263">
        <v>0</v>
      </c>
      <c r="W260" s="263">
        <f t="shared" si="2565"/>
        <v>0</v>
      </c>
      <c r="X260" s="399">
        <v>3300</v>
      </c>
      <c r="Y260" s="399">
        <v>177</v>
      </c>
      <c r="Z260" s="399">
        <v>198.24</v>
      </c>
      <c r="AA260" s="399">
        <v>0</v>
      </c>
      <c r="AB260" s="399">
        <v>0</v>
      </c>
      <c r="AC260" s="399">
        <f t="shared" si="2566"/>
        <v>0</v>
      </c>
      <c r="AD260" s="260">
        <v>3450</v>
      </c>
      <c r="AE260" s="260">
        <v>177</v>
      </c>
      <c r="AF260" s="260">
        <v>198.24</v>
      </c>
      <c r="AG260" s="260">
        <v>0</v>
      </c>
      <c r="AH260" s="260">
        <v>0</v>
      </c>
      <c r="AI260" s="260">
        <f t="shared" si="2567"/>
        <v>0</v>
      </c>
      <c r="AJ260" s="260">
        <v>3600</v>
      </c>
      <c r="AK260" s="260">
        <v>177</v>
      </c>
      <c r="AL260" s="260">
        <v>198.24</v>
      </c>
      <c r="AM260" s="418">
        <v>0</v>
      </c>
      <c r="AN260" s="260">
        <v>0</v>
      </c>
      <c r="AO260" s="396">
        <f t="shared" si="2568"/>
        <v>0</v>
      </c>
      <c r="AP260" s="260"/>
      <c r="AQ260" s="260"/>
      <c r="AR260" s="260"/>
      <c r="AS260" s="260">
        <f t="shared" si="2459"/>
        <v>0</v>
      </c>
      <c r="AT260" s="260">
        <f t="shared" si="2460"/>
        <v>0</v>
      </c>
      <c r="AU260" s="260">
        <f t="shared" si="2569"/>
        <v>0</v>
      </c>
      <c r="AV260" s="400"/>
      <c r="AW260" s="400"/>
      <c r="AX260" s="400"/>
      <c r="AY260" s="400">
        <v>0</v>
      </c>
      <c r="AZ260" s="400">
        <v>0</v>
      </c>
      <c r="BA260" s="400">
        <f t="shared" si="2597"/>
        <v>0</v>
      </c>
      <c r="BB260" s="400"/>
      <c r="BC260" s="400"/>
      <c r="BD260" s="400"/>
      <c r="BE260" s="400">
        <v>0</v>
      </c>
      <c r="BF260" s="400">
        <v>0</v>
      </c>
      <c r="BG260" s="400">
        <f t="shared" si="2517"/>
        <v>0</v>
      </c>
      <c r="BH260" s="400"/>
      <c r="BI260" s="400"/>
      <c r="BJ260" s="400"/>
      <c r="BK260" s="400">
        <v>0</v>
      </c>
      <c r="BL260" s="400">
        <v>0</v>
      </c>
      <c r="BM260" s="400">
        <f t="shared" si="2481"/>
        <v>0</v>
      </c>
      <c r="BN260" s="400"/>
      <c r="BO260" s="400"/>
      <c r="BP260" s="400"/>
      <c r="BQ260" s="400">
        <v>0</v>
      </c>
      <c r="BR260" s="400">
        <v>0</v>
      </c>
      <c r="BS260" s="400">
        <f t="shared" si="2571"/>
        <v>0</v>
      </c>
      <c r="BT260" s="400">
        <f>BU260/1.12</f>
        <v>177</v>
      </c>
      <c r="BU260" s="400">
        <v>198.24</v>
      </c>
      <c r="BV260" s="256">
        <v>0</v>
      </c>
      <c r="BW260" s="1427">
        <f t="shared" si="2643"/>
        <v>0</v>
      </c>
      <c r="BX260" s="84" t="s">
        <v>63</v>
      </c>
      <c r="BY260" s="325" t="s">
        <v>1753</v>
      </c>
      <c r="BZ260" s="325" t="s">
        <v>1272</v>
      </c>
      <c r="CA260" s="529">
        <f t="shared" si="2572"/>
        <v>0</v>
      </c>
      <c r="CB260" s="85"/>
      <c r="CC260" s="83"/>
      <c r="CD260" s="88"/>
      <c r="CE260" s="26">
        <f t="shared" si="2573"/>
        <v>0</v>
      </c>
      <c r="CF260" s="27">
        <f t="shared" si="2574"/>
        <v>0</v>
      </c>
      <c r="CG260" s="738">
        <f t="shared" si="2575"/>
        <v>0</v>
      </c>
      <c r="CH260" s="164" t="s">
        <v>1283</v>
      </c>
      <c r="CI260" s="165"/>
      <c r="CJ260" s="192" t="s">
        <v>41</v>
      </c>
      <c r="CK260" s="175" t="s">
        <v>354</v>
      </c>
      <c r="CL260" s="175" t="s">
        <v>1286</v>
      </c>
      <c r="CM260" s="178">
        <v>41845</v>
      </c>
      <c r="CN260" s="175" t="s">
        <v>353</v>
      </c>
      <c r="CO260" s="176" t="str">
        <f>D259</f>
        <v>Рукавицы специальные</v>
      </c>
      <c r="CP260" s="175" t="str">
        <f>E259</f>
        <v>для защиты от повышенных температур, тип Б, ГОСТ 12.4.010-75</v>
      </c>
      <c r="CQ260" s="87" t="s">
        <v>57</v>
      </c>
      <c r="CR260" s="455"/>
      <c r="CS260" s="455">
        <v>3300</v>
      </c>
      <c r="CT260" s="455">
        <v>3450</v>
      </c>
      <c r="CU260" s="455">
        <v>3600</v>
      </c>
      <c r="CV260" s="455"/>
      <c r="CW260" s="455"/>
      <c r="CX260" s="455"/>
      <c r="CY260" s="455"/>
      <c r="CZ260" s="455">
        <f>CS260+CT260+CU260</f>
        <v>10350</v>
      </c>
      <c r="DA260" s="455">
        <v>177</v>
      </c>
      <c r="DB260" s="456"/>
      <c r="DC260" s="456">
        <f>CS260*DA260</f>
        <v>584100</v>
      </c>
      <c r="DD260" s="456">
        <f>CT260*DA260</f>
        <v>610650</v>
      </c>
      <c r="DE260" s="456">
        <f>DA260*CU260</f>
        <v>637200</v>
      </c>
      <c r="DF260" s="456"/>
      <c r="DG260" s="456"/>
      <c r="DH260" s="456"/>
      <c r="DI260" s="456"/>
      <c r="DJ260" s="456"/>
      <c r="DK260" s="456">
        <f>CZ260*DA260</f>
        <v>1831950</v>
      </c>
      <c r="DL260" s="501"/>
      <c r="DM260" s="508">
        <f>DB260</f>
        <v>0</v>
      </c>
      <c r="DN260" s="501">
        <f>DB260</f>
        <v>0</v>
      </c>
      <c r="DO260" s="508">
        <f>DC260</f>
        <v>584100</v>
      </c>
      <c r="DP260" s="655">
        <f>DO260</f>
        <v>584100</v>
      </c>
      <c r="DQ260" s="1050">
        <f>DD260</f>
        <v>610650</v>
      </c>
      <c r="DR260" s="655">
        <f>DQ260</f>
        <v>610650</v>
      </c>
      <c r="DS260" s="782">
        <f>DT260</f>
        <v>637200</v>
      </c>
      <c r="DT260" s="655">
        <f>DE260</f>
        <v>637200</v>
      </c>
      <c r="DU260" s="782">
        <f t="shared" si="2600"/>
        <v>0</v>
      </c>
      <c r="DV260" s="465">
        <f t="shared" si="2601"/>
        <v>0</v>
      </c>
      <c r="DW260" s="745"/>
      <c r="DX260" s="655"/>
      <c r="DY260" s="954"/>
      <c r="DZ260" s="655"/>
      <c r="EA260" s="782">
        <f>DI260</f>
        <v>0</v>
      </c>
      <c r="EB260" s="465">
        <f t="shared" si="2576"/>
        <v>0</v>
      </c>
      <c r="EC260" s="745"/>
      <c r="ED260" s="463"/>
      <c r="EE260" s="459">
        <f>DK260</f>
        <v>1831950</v>
      </c>
      <c r="EF260" s="501">
        <f>EE260</f>
        <v>1831950</v>
      </c>
      <c r="EG260" s="461">
        <f t="shared" si="2577"/>
        <v>0</v>
      </c>
      <c r="EH260" s="257">
        <f t="shared" si="2578"/>
        <v>0</v>
      </c>
      <c r="EI260" s="460">
        <f t="shared" si="2579"/>
        <v>-584100</v>
      </c>
      <c r="EJ260" s="538">
        <f t="shared" si="2580"/>
        <v>-584100</v>
      </c>
      <c r="EK260" s="677">
        <f t="shared" si="2581"/>
        <v>-610650</v>
      </c>
      <c r="EL260" s="257">
        <f t="shared" si="2582"/>
        <v>-610650</v>
      </c>
      <c r="EM260" s="649">
        <f t="shared" si="2583"/>
        <v>-637200</v>
      </c>
      <c r="EN260" s="538">
        <f t="shared" si="2584"/>
        <v>-637200</v>
      </c>
      <c r="EO260" s="677">
        <f t="shared" si="2585"/>
        <v>0</v>
      </c>
      <c r="EP260" s="257">
        <f t="shared" si="2586"/>
        <v>0</v>
      </c>
      <c r="EQ260" s="649">
        <f t="shared" si="2587"/>
        <v>0</v>
      </c>
      <c r="ER260" s="538">
        <f t="shared" si="2588"/>
        <v>0</v>
      </c>
      <c r="ES260" s="677">
        <f t="shared" si="2589"/>
        <v>0</v>
      </c>
      <c r="ET260" s="538">
        <f t="shared" si="2590"/>
        <v>0</v>
      </c>
      <c r="EU260" s="462">
        <f t="shared" si="2591"/>
        <v>0</v>
      </c>
      <c r="EV260" s="263">
        <f t="shared" si="2592"/>
        <v>0</v>
      </c>
      <c r="EW260" s="462">
        <f t="shared" si="2593"/>
        <v>0</v>
      </c>
      <c r="EX260" s="263">
        <f t="shared" si="2594"/>
        <v>0</v>
      </c>
      <c r="EY260" s="472">
        <f t="shared" si="2595"/>
        <v>-1831950</v>
      </c>
      <c r="EZ260" s="263">
        <f t="shared" si="2596"/>
        <v>-1831950</v>
      </c>
    </row>
    <row r="261" spans="1:157" ht="18" hidden="1" customHeight="1" outlineLevel="1" x14ac:dyDescent="0.2">
      <c r="A261" s="5" t="s">
        <v>2239</v>
      </c>
      <c r="B261" s="76" t="s">
        <v>21</v>
      </c>
      <c r="C261" s="77" t="s">
        <v>1099</v>
      </c>
      <c r="D261" s="77" t="s">
        <v>1305</v>
      </c>
      <c r="E261" s="76" t="s">
        <v>1306</v>
      </c>
      <c r="F261" s="76" t="s">
        <v>968</v>
      </c>
      <c r="G261" s="78" t="s">
        <v>41</v>
      </c>
      <c r="H261" s="79">
        <v>0</v>
      </c>
      <c r="I261" s="76" t="s">
        <v>969</v>
      </c>
      <c r="J261" s="80" t="s">
        <v>56</v>
      </c>
      <c r="K261" s="81" t="s">
        <v>152</v>
      </c>
      <c r="L261" s="76" t="s">
        <v>46</v>
      </c>
      <c r="M261" s="10" t="s">
        <v>57</v>
      </c>
      <c r="N261" s="82"/>
      <c r="O261" s="82"/>
      <c r="P261" s="82"/>
      <c r="Q261" s="245">
        <v>7000</v>
      </c>
      <c r="R261" s="260">
        <v>10850</v>
      </c>
      <c r="S261" s="262">
        <v>149.30000000000001</v>
      </c>
      <c r="T261" s="262">
        <v>167.21600000000004</v>
      </c>
      <c r="U261" s="262">
        <v>0</v>
      </c>
      <c r="V261" s="263">
        <v>0</v>
      </c>
      <c r="W261" s="263">
        <f t="shared" ref="W261" si="2644">V261*H261</f>
        <v>0</v>
      </c>
      <c r="X261" s="399">
        <v>7700</v>
      </c>
      <c r="Y261" s="399">
        <v>149.30000000000001</v>
      </c>
      <c r="Z261" s="399">
        <v>167.21600000000004</v>
      </c>
      <c r="AA261" s="399">
        <v>0</v>
      </c>
      <c r="AB261" s="399">
        <v>0</v>
      </c>
      <c r="AC261" s="399">
        <f t="shared" ref="AC261" si="2645">AB261*H261</f>
        <v>0</v>
      </c>
      <c r="AD261" s="260">
        <v>8050</v>
      </c>
      <c r="AE261" s="260">
        <v>149.30000000000001</v>
      </c>
      <c r="AF261" s="260">
        <v>167.21600000000004</v>
      </c>
      <c r="AG261" s="260">
        <v>0</v>
      </c>
      <c r="AH261" s="260">
        <v>0</v>
      </c>
      <c r="AI261" s="260">
        <f t="shared" ref="AI261" si="2646">AH261*H261</f>
        <v>0</v>
      </c>
      <c r="AJ261" s="260">
        <v>0</v>
      </c>
      <c r="AK261" s="260">
        <v>149.30000000000001</v>
      </c>
      <c r="AL261" s="260">
        <v>167.21600000000004</v>
      </c>
      <c r="AM261" s="418">
        <f t="shared" ref="AM261" si="2647">AJ261*AK261</f>
        <v>0</v>
      </c>
      <c r="AN261" s="260">
        <f t="shared" ref="AN261" si="2648">AJ261*AL261</f>
        <v>0</v>
      </c>
      <c r="AO261" s="396">
        <f t="shared" ref="AO261" si="2649">AN261*H261</f>
        <v>0</v>
      </c>
      <c r="AP261" s="260"/>
      <c r="AQ261" s="260"/>
      <c r="AR261" s="260"/>
      <c r="AS261" s="260">
        <f t="shared" ref="AS261" si="2650">AP261*AQ261</f>
        <v>0</v>
      </c>
      <c r="AT261" s="260">
        <f t="shared" ref="AT261" si="2651">AP261*AR261</f>
        <v>0</v>
      </c>
      <c r="AU261" s="260">
        <f t="shared" ref="AU261" si="2652">AT261*H261</f>
        <v>0</v>
      </c>
      <c r="AV261" s="400"/>
      <c r="AW261" s="400"/>
      <c r="AX261" s="400"/>
      <c r="AY261" s="400">
        <v>0</v>
      </c>
      <c r="AZ261" s="400">
        <v>0</v>
      </c>
      <c r="BA261" s="400">
        <f t="shared" ref="BA261" si="2653">AZ261*H261</f>
        <v>0</v>
      </c>
      <c r="BB261" s="400"/>
      <c r="BC261" s="400"/>
      <c r="BD261" s="400"/>
      <c r="BE261" s="400">
        <v>0</v>
      </c>
      <c r="BF261" s="400">
        <v>0</v>
      </c>
      <c r="BG261" s="400">
        <f t="shared" ref="BG261" si="2654">BF261*H261</f>
        <v>0</v>
      </c>
      <c r="BH261" s="400"/>
      <c r="BI261" s="400"/>
      <c r="BJ261" s="400"/>
      <c r="BK261" s="400">
        <v>0</v>
      </c>
      <c r="BL261" s="400">
        <v>0</v>
      </c>
      <c r="BM261" s="400">
        <f t="shared" ref="BM261" si="2655">BL261*N261</f>
        <v>0</v>
      </c>
      <c r="BN261" s="400"/>
      <c r="BO261" s="400"/>
      <c r="BP261" s="400"/>
      <c r="BQ261" s="400">
        <v>0</v>
      </c>
      <c r="BR261" s="400">
        <v>0</v>
      </c>
      <c r="BS261" s="400">
        <f t="shared" si="2571"/>
        <v>0</v>
      </c>
      <c r="BT261" s="262">
        <v>149.30000000000001</v>
      </c>
      <c r="BU261" s="262">
        <v>167.21600000000004</v>
      </c>
      <c r="BV261" s="256">
        <v>0</v>
      </c>
      <c r="BW261" s="1427">
        <f t="shared" si="2643"/>
        <v>0</v>
      </c>
      <c r="BX261" s="84" t="s">
        <v>63</v>
      </c>
      <c r="BY261" s="325" t="s">
        <v>2232</v>
      </c>
      <c r="BZ261" s="325" t="s">
        <v>1272</v>
      </c>
      <c r="CA261" s="529">
        <f t="shared" ref="CA261" si="2656">BW261*H261</f>
        <v>0</v>
      </c>
      <c r="CB261" s="85"/>
      <c r="CC261" s="83"/>
      <c r="CD261" s="88"/>
      <c r="CE261" s="26">
        <f t="shared" ref="CE261" si="2657">BV261-CB261</f>
        <v>0</v>
      </c>
      <c r="CF261" s="27">
        <f t="shared" ref="CF261" si="2658">BW261-CC261</f>
        <v>0</v>
      </c>
      <c r="CG261" s="738">
        <f t="shared" ref="CG261" si="2659">CA261-CC261</f>
        <v>0</v>
      </c>
      <c r="CH261" s="164" t="s">
        <v>2256</v>
      </c>
      <c r="CI261" s="165"/>
      <c r="CJ261" s="192" t="s">
        <v>41</v>
      </c>
      <c r="CK261" s="175" t="s">
        <v>354</v>
      </c>
      <c r="CL261" s="725" t="s">
        <v>979</v>
      </c>
      <c r="CM261" s="726" t="s">
        <v>981</v>
      </c>
      <c r="CN261" s="725" t="s">
        <v>355</v>
      </c>
      <c r="CO261" s="727" t="str">
        <f t="shared" ref="CO261" si="2660">D260</f>
        <v>Рукавицы специальные</v>
      </c>
      <c r="CP261" s="725" t="str">
        <f t="shared" ref="CP261" si="2661">E260</f>
        <v>для защиты от повышенных температур, тип Б, ГОСТ 12.4.010-75</v>
      </c>
      <c r="CQ261" s="87" t="s">
        <v>57</v>
      </c>
      <c r="CR261" s="455">
        <v>10850</v>
      </c>
      <c r="CS261" s="455">
        <v>7700</v>
      </c>
      <c r="CT261" s="455">
        <v>8050</v>
      </c>
      <c r="CU261" s="455">
        <v>0</v>
      </c>
      <c r="CV261" s="455"/>
      <c r="CW261" s="455"/>
      <c r="CX261" s="455"/>
      <c r="CY261" s="455"/>
      <c r="CZ261" s="455">
        <f>7000+CR261+CS261+CT261+CU261</f>
        <v>33600</v>
      </c>
      <c r="DA261" s="455">
        <v>149.30000000000001</v>
      </c>
      <c r="DB261" s="456">
        <f>DA261*CR261</f>
        <v>1619905.0000000002</v>
      </c>
      <c r="DC261" s="456">
        <f>CS261*DA261</f>
        <v>1149610</v>
      </c>
      <c r="DD261" s="456">
        <f>CT261*DA261</f>
        <v>1201865</v>
      </c>
      <c r="DE261" s="456">
        <v>0</v>
      </c>
      <c r="DF261" s="456"/>
      <c r="DG261" s="456"/>
      <c r="DH261" s="456"/>
      <c r="DI261" s="456"/>
      <c r="DJ261" s="456"/>
      <c r="DK261" s="456">
        <f>DA261*CZ261</f>
        <v>5016480</v>
      </c>
      <c r="DL261" s="501"/>
      <c r="DM261" s="508">
        <f>DN261</f>
        <v>1619905.0000000002</v>
      </c>
      <c r="DN261" s="501">
        <f>DB261</f>
        <v>1619905.0000000002</v>
      </c>
      <c r="DO261" s="508">
        <f>DP261</f>
        <v>1149610</v>
      </c>
      <c r="DP261" s="655">
        <f>DC261</f>
        <v>1149610</v>
      </c>
      <c r="DQ261" s="1050">
        <f>DR261</f>
        <v>1201865</v>
      </c>
      <c r="DR261" s="655">
        <f>DD261</f>
        <v>1201865</v>
      </c>
      <c r="DS261" s="782">
        <f>DT261</f>
        <v>0</v>
      </c>
      <c r="DT261" s="655">
        <f>DE261</f>
        <v>0</v>
      </c>
      <c r="DU261" s="782">
        <f t="shared" ref="DU261" si="2662">DF261</f>
        <v>0</v>
      </c>
      <c r="DV261" s="465">
        <f t="shared" ref="DV261" si="2663">DU261/1.12</f>
        <v>0</v>
      </c>
      <c r="DW261" s="745"/>
      <c r="DX261" s="655"/>
      <c r="DY261" s="954"/>
      <c r="DZ261" s="655"/>
      <c r="EA261" s="782">
        <f>DI261</f>
        <v>0</v>
      </c>
      <c r="EB261" s="465">
        <f t="shared" ref="EB261" si="2664">EA261/1.12</f>
        <v>0</v>
      </c>
      <c r="EC261" s="745"/>
      <c r="ED261" s="463"/>
      <c r="EE261" s="459">
        <f>DK261</f>
        <v>5016480</v>
      </c>
      <c r="EF261" s="501">
        <f>EE261</f>
        <v>5016480</v>
      </c>
      <c r="EG261" s="461">
        <f t="shared" si="2577"/>
        <v>-1619905.0000000002</v>
      </c>
      <c r="EH261" s="257">
        <f t="shared" si="2578"/>
        <v>-1619905.0000000002</v>
      </c>
      <c r="EI261" s="460">
        <f t="shared" si="2579"/>
        <v>-1149610</v>
      </c>
      <c r="EJ261" s="538">
        <f t="shared" si="2580"/>
        <v>-1149610</v>
      </c>
      <c r="EK261" s="677">
        <f t="shared" si="2581"/>
        <v>-1201865</v>
      </c>
      <c r="EL261" s="257">
        <f t="shared" si="2582"/>
        <v>-1201865</v>
      </c>
      <c r="EM261" s="649">
        <f t="shared" si="2583"/>
        <v>0</v>
      </c>
      <c r="EN261" s="538">
        <f t="shared" si="2584"/>
        <v>0</v>
      </c>
      <c r="EO261" s="677">
        <f t="shared" si="2585"/>
        <v>0</v>
      </c>
      <c r="EP261" s="257">
        <f t="shared" si="2586"/>
        <v>0</v>
      </c>
      <c r="EQ261" s="649">
        <f t="shared" si="2587"/>
        <v>0</v>
      </c>
      <c r="ER261" s="538">
        <f t="shared" si="2588"/>
        <v>0</v>
      </c>
      <c r="ES261" s="677">
        <f t="shared" si="2589"/>
        <v>0</v>
      </c>
      <c r="ET261" s="538">
        <f t="shared" si="2590"/>
        <v>0</v>
      </c>
      <c r="EU261" s="462">
        <f t="shared" si="2591"/>
        <v>0</v>
      </c>
      <c r="EV261" s="263">
        <f t="shared" si="2592"/>
        <v>0</v>
      </c>
      <c r="EW261" s="462">
        <f t="shared" si="2593"/>
        <v>0</v>
      </c>
      <c r="EX261" s="263">
        <f t="shared" si="2594"/>
        <v>0</v>
      </c>
      <c r="EY261" s="472">
        <f t="shared" si="2595"/>
        <v>-5016480</v>
      </c>
      <c r="EZ261" s="263">
        <f t="shared" si="2596"/>
        <v>-5016480</v>
      </c>
      <c r="FA261" s="312">
        <v>42389</v>
      </c>
    </row>
    <row r="262" spans="1:157" ht="18" hidden="1" customHeight="1" outlineLevel="1" x14ac:dyDescent="0.2">
      <c r="A262" s="5" t="s">
        <v>2240</v>
      </c>
      <c r="B262" s="76" t="s">
        <v>21</v>
      </c>
      <c r="C262" s="77" t="s">
        <v>1099</v>
      </c>
      <c r="D262" s="77" t="s">
        <v>1305</v>
      </c>
      <c r="E262" s="76" t="s">
        <v>1306</v>
      </c>
      <c r="F262" s="76" t="s">
        <v>968</v>
      </c>
      <c r="G262" s="78" t="s">
        <v>1924</v>
      </c>
      <c r="H262" s="79">
        <v>0</v>
      </c>
      <c r="I262" s="76" t="s">
        <v>2238</v>
      </c>
      <c r="J262" s="80" t="s">
        <v>56</v>
      </c>
      <c r="K262" s="81" t="s">
        <v>152</v>
      </c>
      <c r="L262" s="76" t="s">
        <v>46</v>
      </c>
      <c r="M262" s="10" t="s">
        <v>57</v>
      </c>
      <c r="N262" s="82"/>
      <c r="O262" s="82"/>
      <c r="P262" s="82"/>
      <c r="Q262" s="245">
        <v>0</v>
      </c>
      <c r="R262" s="260">
        <v>0</v>
      </c>
      <c r="S262" s="262">
        <v>208.92</v>
      </c>
      <c r="T262" s="262">
        <v>233.99040000000002</v>
      </c>
      <c r="U262" s="262">
        <f t="shared" ref="U262" si="2665">S262*R262</f>
        <v>0</v>
      </c>
      <c r="V262" s="263">
        <f t="shared" ref="V262" si="2666">T262*R262</f>
        <v>0</v>
      </c>
      <c r="W262" s="263">
        <f t="shared" ref="W262:W263" si="2667">V262*H262</f>
        <v>0</v>
      </c>
      <c r="X262" s="399">
        <v>0</v>
      </c>
      <c r="Y262" s="399">
        <v>208.92</v>
      </c>
      <c r="Z262" s="399">
        <v>233.99040000000002</v>
      </c>
      <c r="AA262" s="399">
        <f t="shared" ref="AA262" si="2668">X262*Y262</f>
        <v>0</v>
      </c>
      <c r="AB262" s="399">
        <f t="shared" ref="AB262" si="2669">X262*Z262</f>
        <v>0</v>
      </c>
      <c r="AC262" s="399">
        <f t="shared" ref="AC262:AC263" si="2670">AB262*H262</f>
        <v>0</v>
      </c>
      <c r="AD262" s="260">
        <v>0</v>
      </c>
      <c r="AE262" s="260">
        <v>208.92</v>
      </c>
      <c r="AF262" s="260">
        <v>233.99040000000002</v>
      </c>
      <c r="AG262" s="260">
        <f>AD262*AE262</f>
        <v>0</v>
      </c>
      <c r="AH262" s="260">
        <f>AD262*AF262</f>
        <v>0</v>
      </c>
      <c r="AI262" s="260">
        <f t="shared" ref="AI262:AI263" si="2671">AH262*H262</f>
        <v>0</v>
      </c>
      <c r="AJ262" s="260">
        <v>8400</v>
      </c>
      <c r="AK262" s="260">
        <v>208.92</v>
      </c>
      <c r="AL262" s="260">
        <v>233.99040000000002</v>
      </c>
      <c r="AM262" s="418">
        <v>0</v>
      </c>
      <c r="AN262" s="260">
        <v>0</v>
      </c>
      <c r="AO262" s="396">
        <f t="shared" ref="AO262:AO263" si="2672">AN262*H262</f>
        <v>0</v>
      </c>
      <c r="AP262" s="260"/>
      <c r="AQ262" s="260"/>
      <c r="AR262" s="260"/>
      <c r="AS262" s="260">
        <f t="shared" ref="AS262" si="2673">AP262*AQ262</f>
        <v>0</v>
      </c>
      <c r="AT262" s="260">
        <f t="shared" ref="AT262" si="2674">AP262*AR262</f>
        <v>0</v>
      </c>
      <c r="AU262" s="260">
        <f t="shared" ref="AU262" si="2675">AT262*H262</f>
        <v>0</v>
      </c>
      <c r="AV262" s="400"/>
      <c r="AW262" s="400"/>
      <c r="AX262" s="400"/>
      <c r="AY262" s="400">
        <v>0</v>
      </c>
      <c r="AZ262" s="400">
        <v>0</v>
      </c>
      <c r="BA262" s="400">
        <f t="shared" ref="BA262" si="2676">AZ262*H262</f>
        <v>0</v>
      </c>
      <c r="BB262" s="400"/>
      <c r="BC262" s="400"/>
      <c r="BD262" s="400"/>
      <c r="BE262" s="400">
        <v>0</v>
      </c>
      <c r="BF262" s="400">
        <v>0</v>
      </c>
      <c r="BG262" s="400">
        <f t="shared" ref="BG262" si="2677">BF262*H262</f>
        <v>0</v>
      </c>
      <c r="BH262" s="400"/>
      <c r="BI262" s="400"/>
      <c r="BJ262" s="400"/>
      <c r="BK262" s="400">
        <v>0</v>
      </c>
      <c r="BL262" s="400">
        <v>0</v>
      </c>
      <c r="BM262" s="400">
        <f t="shared" ref="BM262" si="2678">BL262*N262</f>
        <v>0</v>
      </c>
      <c r="BN262" s="400"/>
      <c r="BO262" s="400"/>
      <c r="BP262" s="400"/>
      <c r="BQ262" s="400">
        <v>0</v>
      </c>
      <c r="BR262" s="400">
        <v>0</v>
      </c>
      <c r="BS262" s="400">
        <f t="shared" si="2571"/>
        <v>0</v>
      </c>
      <c r="BT262" s="262">
        <v>208.92</v>
      </c>
      <c r="BU262" s="262">
        <v>233.99040000000002</v>
      </c>
      <c r="BV262" s="256">
        <v>0</v>
      </c>
      <c r="BW262" s="1427">
        <f t="shared" si="2643"/>
        <v>0</v>
      </c>
      <c r="BX262" s="84" t="s">
        <v>63</v>
      </c>
      <c r="BY262" s="325" t="s">
        <v>2232</v>
      </c>
      <c r="BZ262" s="325" t="s">
        <v>2241</v>
      </c>
      <c r="CA262" s="529">
        <f t="shared" ref="CA262:CA263" si="2679">BW262*H262</f>
        <v>0</v>
      </c>
      <c r="CB262" s="85"/>
      <c r="CC262" s="83"/>
      <c r="CD262" s="88"/>
      <c r="CE262" s="26">
        <f t="shared" ref="CE262:CE263" si="2680">BV262-CB262</f>
        <v>0</v>
      </c>
      <c r="CF262" s="27">
        <f t="shared" ref="CF262:CF263" si="2681">BW262-CC262</f>
        <v>0</v>
      </c>
      <c r="CG262" s="738">
        <f t="shared" ref="CG262:CG263" si="2682">CA262-CC262</f>
        <v>0</v>
      </c>
      <c r="CH262" s="164" t="s">
        <v>2256</v>
      </c>
      <c r="CI262" s="165"/>
      <c r="CJ262" s="192"/>
      <c r="CK262" s="175"/>
      <c r="CL262" s="725" t="s">
        <v>2253</v>
      </c>
      <c r="CM262" s="726">
        <v>42401</v>
      </c>
      <c r="CN262" s="725" t="s">
        <v>355</v>
      </c>
      <c r="CO262" s="727" t="str">
        <f t="shared" ref="CO262" si="2683">D261</f>
        <v>Рукавицы специальные</v>
      </c>
      <c r="CP262" s="725" t="str">
        <f t="shared" ref="CP262" si="2684">E261</f>
        <v>для защиты от повышенных температур, тип Б, ГОСТ 12.4.010-75</v>
      </c>
      <c r="CQ262" s="87" t="s">
        <v>57</v>
      </c>
      <c r="CR262" s="455"/>
      <c r="CS262" s="455"/>
      <c r="CT262" s="455"/>
      <c r="CU262" s="455">
        <v>8400</v>
      </c>
      <c r="CV262" s="455"/>
      <c r="CW262" s="455"/>
      <c r="CX262" s="455"/>
      <c r="CY262" s="455"/>
      <c r="CZ262" s="455">
        <f>CR262+CS262+CT262+CU262</f>
        <v>8400</v>
      </c>
      <c r="DA262" s="455">
        <v>208.92</v>
      </c>
      <c r="DB262" s="456"/>
      <c r="DC262" s="456"/>
      <c r="DD262" s="456"/>
      <c r="DE262" s="456">
        <f>DA262*CU262</f>
        <v>1754928</v>
      </c>
      <c r="DF262" s="456"/>
      <c r="DG262" s="456"/>
      <c r="DH262" s="456"/>
      <c r="DI262" s="456"/>
      <c r="DJ262" s="456"/>
      <c r="DK262" s="456">
        <f>DA262*CZ262</f>
        <v>1754928</v>
      </c>
      <c r="DL262" s="501"/>
      <c r="DM262" s="508"/>
      <c r="DN262" s="501"/>
      <c r="DO262" s="508"/>
      <c r="DP262" s="655"/>
      <c r="DQ262" s="1050"/>
      <c r="DR262" s="655"/>
      <c r="DS262" s="782">
        <f>DT262</f>
        <v>1754928</v>
      </c>
      <c r="DT262" s="655">
        <f>DE262</f>
        <v>1754928</v>
      </c>
      <c r="DU262" s="782"/>
      <c r="DV262" s="465"/>
      <c r="DW262" s="745"/>
      <c r="DX262" s="655"/>
      <c r="DY262" s="954"/>
      <c r="DZ262" s="655"/>
      <c r="EA262" s="782"/>
      <c r="EB262" s="465"/>
      <c r="EC262" s="745"/>
      <c r="ED262" s="463"/>
      <c r="EE262" s="459">
        <f>DK262</f>
        <v>1754928</v>
      </c>
      <c r="EF262" s="501">
        <f>EE262</f>
        <v>1754928</v>
      </c>
      <c r="EG262" s="461">
        <f t="shared" si="2577"/>
        <v>0</v>
      </c>
      <c r="EH262" s="257">
        <f t="shared" si="2578"/>
        <v>0</v>
      </c>
      <c r="EI262" s="460">
        <f t="shared" si="2579"/>
        <v>0</v>
      </c>
      <c r="EJ262" s="538">
        <f t="shared" si="2580"/>
        <v>0</v>
      </c>
      <c r="EK262" s="677">
        <f t="shared" si="2581"/>
        <v>0</v>
      </c>
      <c r="EL262" s="257">
        <f t="shared" si="2582"/>
        <v>0</v>
      </c>
      <c r="EM262" s="649">
        <f t="shared" si="2583"/>
        <v>-1754928</v>
      </c>
      <c r="EN262" s="538">
        <f t="shared" si="2584"/>
        <v>-1754928</v>
      </c>
      <c r="EO262" s="677">
        <f t="shared" si="2585"/>
        <v>0</v>
      </c>
      <c r="EP262" s="257">
        <f t="shared" si="2586"/>
        <v>0</v>
      </c>
      <c r="EQ262" s="649">
        <f t="shared" si="2587"/>
        <v>0</v>
      </c>
      <c r="ER262" s="538">
        <f t="shared" si="2588"/>
        <v>0</v>
      </c>
      <c r="ES262" s="677">
        <f t="shared" si="2589"/>
        <v>0</v>
      </c>
      <c r="ET262" s="538">
        <f t="shared" si="2590"/>
        <v>0</v>
      </c>
      <c r="EU262" s="462">
        <f t="shared" si="2591"/>
        <v>0</v>
      </c>
      <c r="EV262" s="263">
        <f t="shared" si="2592"/>
        <v>0</v>
      </c>
      <c r="EW262" s="462">
        <f t="shared" si="2593"/>
        <v>0</v>
      </c>
      <c r="EX262" s="263">
        <f t="shared" si="2594"/>
        <v>0</v>
      </c>
      <c r="EY262" s="472">
        <f t="shared" si="2595"/>
        <v>-1754928</v>
      </c>
      <c r="EZ262" s="263">
        <f t="shared" si="2596"/>
        <v>-1754928</v>
      </c>
      <c r="FA262" s="312">
        <v>42389</v>
      </c>
    </row>
    <row r="263" spans="1:157" ht="18" hidden="1" customHeight="1" outlineLevel="1" x14ac:dyDescent="0.2">
      <c r="A263" s="5" t="s">
        <v>2447</v>
      </c>
      <c r="B263" s="76" t="s">
        <v>21</v>
      </c>
      <c r="C263" s="77" t="s">
        <v>1099</v>
      </c>
      <c r="D263" s="77" t="s">
        <v>1305</v>
      </c>
      <c r="E263" s="76" t="s">
        <v>1306</v>
      </c>
      <c r="F263" s="76" t="s">
        <v>968</v>
      </c>
      <c r="G263" s="78" t="s">
        <v>1924</v>
      </c>
      <c r="H263" s="79">
        <v>0</v>
      </c>
      <c r="I263" s="76" t="s">
        <v>2238</v>
      </c>
      <c r="J263" s="80" t="s">
        <v>56</v>
      </c>
      <c r="K263" s="81" t="s">
        <v>152</v>
      </c>
      <c r="L263" s="76" t="s">
        <v>46</v>
      </c>
      <c r="M263" s="10" t="s">
        <v>57</v>
      </c>
      <c r="N263" s="82"/>
      <c r="O263" s="82"/>
      <c r="P263" s="82"/>
      <c r="Q263" s="245">
        <v>10000</v>
      </c>
      <c r="R263" s="260">
        <v>14000</v>
      </c>
      <c r="S263" s="262">
        <v>208.92</v>
      </c>
      <c r="T263" s="262">
        <f>S263*1.12</f>
        <v>233.99040000000002</v>
      </c>
      <c r="U263" s="262">
        <v>0</v>
      </c>
      <c r="V263" s="263">
        <v>0</v>
      </c>
      <c r="W263" s="263">
        <f t="shared" si="2667"/>
        <v>0</v>
      </c>
      <c r="X263" s="399">
        <v>11000</v>
      </c>
      <c r="Y263" s="399">
        <v>208.92</v>
      </c>
      <c r="Z263" s="399">
        <f>Y263*1.12</f>
        <v>233.99040000000002</v>
      </c>
      <c r="AA263" s="399">
        <v>0</v>
      </c>
      <c r="AB263" s="399">
        <v>0</v>
      </c>
      <c r="AC263" s="399">
        <f t="shared" si="2670"/>
        <v>0</v>
      </c>
      <c r="AD263" s="260">
        <v>11500</v>
      </c>
      <c r="AE263" s="399">
        <v>208.92</v>
      </c>
      <c r="AF263" s="399">
        <f>AE263*1.12</f>
        <v>233.99040000000002</v>
      </c>
      <c r="AG263" s="399">
        <v>0</v>
      </c>
      <c r="AH263" s="399">
        <v>0</v>
      </c>
      <c r="AI263" s="260">
        <f t="shared" si="2671"/>
        <v>0</v>
      </c>
      <c r="AJ263" s="260">
        <v>12000</v>
      </c>
      <c r="AK263" s="399">
        <v>208.92</v>
      </c>
      <c r="AL263" s="399">
        <f>AK263*1.12</f>
        <v>233.99040000000002</v>
      </c>
      <c r="AM263" s="417">
        <v>0</v>
      </c>
      <c r="AN263" s="399">
        <v>0</v>
      </c>
      <c r="AO263" s="396">
        <f t="shared" si="2672"/>
        <v>0</v>
      </c>
      <c r="AP263" s="260"/>
      <c r="AQ263" s="260"/>
      <c r="AR263" s="260"/>
      <c r="AS263" s="260">
        <f t="shared" ref="AS263" si="2685">AP263*AQ263</f>
        <v>0</v>
      </c>
      <c r="AT263" s="260">
        <f t="shared" ref="AT263" si="2686">AP263*AR263</f>
        <v>0</v>
      </c>
      <c r="AU263" s="260">
        <f t="shared" ref="AU263" si="2687">AT263*H263</f>
        <v>0</v>
      </c>
      <c r="AV263" s="400"/>
      <c r="AW263" s="400"/>
      <c r="AX263" s="400"/>
      <c r="AY263" s="400">
        <v>0</v>
      </c>
      <c r="AZ263" s="400">
        <v>0</v>
      </c>
      <c r="BA263" s="400">
        <f t="shared" ref="BA263" si="2688">AZ263*H263</f>
        <v>0</v>
      </c>
      <c r="BB263" s="400"/>
      <c r="BC263" s="400"/>
      <c r="BD263" s="400"/>
      <c r="BE263" s="400">
        <v>0</v>
      </c>
      <c r="BF263" s="400">
        <v>0</v>
      </c>
      <c r="BG263" s="400">
        <f t="shared" ref="BG263" si="2689">BF263*H263</f>
        <v>0</v>
      </c>
      <c r="BH263" s="400"/>
      <c r="BI263" s="400"/>
      <c r="BJ263" s="400"/>
      <c r="BK263" s="400">
        <v>0</v>
      </c>
      <c r="BL263" s="400">
        <v>0</v>
      </c>
      <c r="BM263" s="400">
        <f t="shared" ref="BM263" si="2690">BL263*N263</f>
        <v>0</v>
      </c>
      <c r="BN263" s="400"/>
      <c r="BO263" s="400"/>
      <c r="BP263" s="400"/>
      <c r="BQ263" s="400">
        <v>0</v>
      </c>
      <c r="BR263" s="400">
        <v>0</v>
      </c>
      <c r="BS263" s="400">
        <f t="shared" si="2571"/>
        <v>0</v>
      </c>
      <c r="BT263" s="262">
        <v>208.92</v>
      </c>
      <c r="BU263" s="262">
        <v>233.99040000000002</v>
      </c>
      <c r="BV263" s="256">
        <v>0</v>
      </c>
      <c r="BW263" s="1427">
        <f t="shared" si="2643"/>
        <v>0</v>
      </c>
      <c r="BX263" s="84"/>
      <c r="BY263" s="325" t="s">
        <v>1753</v>
      </c>
      <c r="BZ263" s="325" t="s">
        <v>1272</v>
      </c>
      <c r="CA263" s="529">
        <f t="shared" si="2679"/>
        <v>0</v>
      </c>
      <c r="CB263" s="85"/>
      <c r="CC263" s="83"/>
      <c r="CD263" s="88"/>
      <c r="CE263" s="26">
        <f t="shared" si="2680"/>
        <v>0</v>
      </c>
      <c r="CF263" s="27">
        <f t="shared" si="2681"/>
        <v>0</v>
      </c>
      <c r="CG263" s="738">
        <f t="shared" si="2682"/>
        <v>0</v>
      </c>
      <c r="CH263" s="164" t="s">
        <v>2494</v>
      </c>
      <c r="CI263" s="165"/>
      <c r="CJ263" s="192"/>
      <c r="CK263" s="175"/>
      <c r="CL263" s="725"/>
      <c r="CM263" s="726"/>
      <c r="CN263" s="725"/>
      <c r="CO263" s="727"/>
      <c r="CP263" s="725"/>
      <c r="CQ263" s="87"/>
      <c r="CR263" s="455"/>
      <c r="CS263" s="455"/>
      <c r="CT263" s="455"/>
      <c r="CU263" s="455"/>
      <c r="CV263" s="455"/>
      <c r="CW263" s="455"/>
      <c r="CX263" s="455"/>
      <c r="CY263" s="455"/>
      <c r="CZ263" s="455"/>
      <c r="DA263" s="455"/>
      <c r="DB263" s="456"/>
      <c r="DC263" s="456"/>
      <c r="DD263" s="456"/>
      <c r="DE263" s="456"/>
      <c r="DF263" s="456"/>
      <c r="DG263" s="456"/>
      <c r="DH263" s="456"/>
      <c r="DI263" s="456"/>
      <c r="DJ263" s="456"/>
      <c r="DK263" s="456"/>
      <c r="DL263" s="501"/>
      <c r="DM263" s="508"/>
      <c r="DN263" s="501"/>
      <c r="DO263" s="508"/>
      <c r="DP263" s="655"/>
      <c r="DQ263" s="1050"/>
      <c r="DR263" s="655"/>
      <c r="DS263" s="782"/>
      <c r="DT263" s="655"/>
      <c r="DU263" s="782"/>
      <c r="DV263" s="465"/>
      <c r="DW263" s="745"/>
      <c r="DX263" s="655"/>
      <c r="DY263" s="954"/>
      <c r="DZ263" s="655"/>
      <c r="EA263" s="782"/>
      <c r="EB263" s="465"/>
      <c r="EC263" s="745"/>
      <c r="ED263" s="463"/>
      <c r="EE263" s="459"/>
      <c r="EF263" s="501"/>
      <c r="EG263" s="461">
        <f t="shared" si="2577"/>
        <v>0</v>
      </c>
      <c r="EH263" s="257">
        <f t="shared" si="2578"/>
        <v>0</v>
      </c>
      <c r="EI263" s="460">
        <f t="shared" si="2579"/>
        <v>0</v>
      </c>
      <c r="EJ263" s="538">
        <f t="shared" si="2580"/>
        <v>0</v>
      </c>
      <c r="EK263" s="677">
        <f t="shared" si="2581"/>
        <v>0</v>
      </c>
      <c r="EL263" s="257">
        <f t="shared" si="2582"/>
        <v>0</v>
      </c>
      <c r="EM263" s="649">
        <f t="shared" si="2583"/>
        <v>0</v>
      </c>
      <c r="EN263" s="538">
        <f t="shared" si="2584"/>
        <v>0</v>
      </c>
      <c r="EO263" s="677">
        <f t="shared" si="2585"/>
        <v>0</v>
      </c>
      <c r="EP263" s="257">
        <f t="shared" si="2586"/>
        <v>0</v>
      </c>
      <c r="EQ263" s="649">
        <f t="shared" si="2587"/>
        <v>0</v>
      </c>
      <c r="ER263" s="538">
        <f t="shared" si="2588"/>
        <v>0</v>
      </c>
      <c r="ES263" s="677">
        <f t="shared" si="2589"/>
        <v>0</v>
      </c>
      <c r="ET263" s="538">
        <f t="shared" si="2590"/>
        <v>0</v>
      </c>
      <c r="EU263" s="462">
        <f t="shared" si="2591"/>
        <v>0</v>
      </c>
      <c r="EV263" s="263">
        <f t="shared" si="2592"/>
        <v>0</v>
      </c>
      <c r="EW263" s="462">
        <f t="shared" si="2593"/>
        <v>0</v>
      </c>
      <c r="EX263" s="263">
        <f t="shared" si="2594"/>
        <v>0</v>
      </c>
      <c r="EY263" s="472">
        <f t="shared" si="2595"/>
        <v>0</v>
      </c>
      <c r="EZ263" s="263">
        <f t="shared" si="2596"/>
        <v>0</v>
      </c>
    </row>
    <row r="264" spans="1:157" ht="18" hidden="1" customHeight="1" outlineLevel="1" x14ac:dyDescent="0.2">
      <c r="A264" s="5" t="s">
        <v>2508</v>
      </c>
      <c r="B264" s="76" t="s">
        <v>21</v>
      </c>
      <c r="C264" s="77" t="s">
        <v>1099</v>
      </c>
      <c r="D264" s="77" t="s">
        <v>1305</v>
      </c>
      <c r="E264" s="76" t="s">
        <v>1306</v>
      </c>
      <c r="F264" s="76" t="s">
        <v>968</v>
      </c>
      <c r="G264" s="78" t="s">
        <v>1924</v>
      </c>
      <c r="H264" s="79">
        <v>0.66</v>
      </c>
      <c r="I264" s="76" t="s">
        <v>2238</v>
      </c>
      <c r="J264" s="80" t="s">
        <v>56</v>
      </c>
      <c r="K264" s="81" t="s">
        <v>152</v>
      </c>
      <c r="L264" s="76" t="s">
        <v>46</v>
      </c>
      <c r="M264" s="10" t="s">
        <v>57</v>
      </c>
      <c r="N264" s="82"/>
      <c r="O264" s="82"/>
      <c r="P264" s="82"/>
      <c r="Q264" s="245">
        <v>10000</v>
      </c>
      <c r="R264" s="260">
        <v>14000</v>
      </c>
      <c r="S264" s="262">
        <v>208.92</v>
      </c>
      <c r="T264" s="262">
        <f>S264*1.12</f>
        <v>233.99040000000002</v>
      </c>
      <c r="U264" s="262">
        <f t="shared" ref="U264" si="2691">S264*R264</f>
        <v>2924880</v>
      </c>
      <c r="V264" s="263">
        <f t="shared" ref="V264" si="2692">T264*R264</f>
        <v>3275865.6</v>
      </c>
      <c r="W264" s="263">
        <f t="shared" ref="W264" si="2693">V264*H264</f>
        <v>2162071.2960000001</v>
      </c>
      <c r="X264" s="399">
        <v>11000</v>
      </c>
      <c r="Y264" s="399">
        <v>208.92</v>
      </c>
      <c r="Z264" s="399">
        <f>Y264*1.12</f>
        <v>233.99040000000002</v>
      </c>
      <c r="AA264" s="399">
        <f t="shared" ref="AA264" si="2694">X264*Y264</f>
        <v>2298120</v>
      </c>
      <c r="AB264" s="399">
        <f t="shared" ref="AB264" si="2695">X264*Z264</f>
        <v>2573894.4000000004</v>
      </c>
      <c r="AC264" s="399">
        <f t="shared" ref="AC264" si="2696">AB264*H264</f>
        <v>1698770.3040000002</v>
      </c>
      <c r="AD264" s="260">
        <v>11500</v>
      </c>
      <c r="AE264" s="399">
        <v>208.92</v>
      </c>
      <c r="AF264" s="399">
        <f>AE264*1.12</f>
        <v>233.99040000000002</v>
      </c>
      <c r="AG264" s="399">
        <f t="shared" ref="AG264" si="2697">AD264*AE264</f>
        <v>2402580</v>
      </c>
      <c r="AH264" s="399">
        <f t="shared" ref="AH264" si="2698">AD264*AF264</f>
        <v>2690889.6</v>
      </c>
      <c r="AI264" s="260">
        <f t="shared" ref="AI264" si="2699">AH264*H264</f>
        <v>1775987.1360000002</v>
      </c>
      <c r="AJ264" s="260">
        <v>12000</v>
      </c>
      <c r="AK264" s="399">
        <v>208.92</v>
      </c>
      <c r="AL264" s="399">
        <f>AK264*1.12</f>
        <v>233.99040000000002</v>
      </c>
      <c r="AM264" s="417">
        <f t="shared" ref="AM264" si="2700">AJ264*AK264</f>
        <v>2507040</v>
      </c>
      <c r="AN264" s="399">
        <f t="shared" ref="AN264" si="2701">AJ264*AL264</f>
        <v>2807884.8000000003</v>
      </c>
      <c r="AO264" s="396">
        <f t="shared" ref="AO264" si="2702">AN264*H264</f>
        <v>1853203.9680000003</v>
      </c>
      <c r="AP264" s="260"/>
      <c r="AQ264" s="260"/>
      <c r="AR264" s="260"/>
      <c r="AS264" s="260">
        <f t="shared" ref="AS264" si="2703">AP264*AQ264</f>
        <v>0</v>
      </c>
      <c r="AT264" s="260">
        <f t="shared" ref="AT264" si="2704">AP264*AR264</f>
        <v>0</v>
      </c>
      <c r="AU264" s="260">
        <f t="shared" ref="AU264" si="2705">AT264*H264</f>
        <v>0</v>
      </c>
      <c r="AV264" s="400"/>
      <c r="AW264" s="400"/>
      <c r="AX264" s="400"/>
      <c r="AY264" s="400">
        <v>0</v>
      </c>
      <c r="AZ264" s="400">
        <v>0</v>
      </c>
      <c r="BA264" s="400">
        <f t="shared" ref="BA264" si="2706">AZ264*H264</f>
        <v>0</v>
      </c>
      <c r="BB264" s="400"/>
      <c r="BC264" s="400"/>
      <c r="BD264" s="400"/>
      <c r="BE264" s="400">
        <v>0</v>
      </c>
      <c r="BF264" s="400">
        <v>0</v>
      </c>
      <c r="BG264" s="400">
        <f t="shared" ref="BG264" si="2707">BF264*H264</f>
        <v>0</v>
      </c>
      <c r="BH264" s="400"/>
      <c r="BI264" s="400"/>
      <c r="BJ264" s="400"/>
      <c r="BK264" s="400">
        <v>0</v>
      </c>
      <c r="BL264" s="400">
        <v>0</v>
      </c>
      <c r="BM264" s="400">
        <f t="shared" ref="BM264" si="2708">BL264*N264</f>
        <v>0</v>
      </c>
      <c r="BN264" s="400"/>
      <c r="BO264" s="400"/>
      <c r="BP264" s="400"/>
      <c r="BQ264" s="400">
        <v>0</v>
      </c>
      <c r="BR264" s="400">
        <v>0</v>
      </c>
      <c r="BS264" s="400">
        <f t="shared" si="2571"/>
        <v>0</v>
      </c>
      <c r="BT264" s="262">
        <v>208.92</v>
      </c>
      <c r="BU264" s="262">
        <v>233.99040000000002</v>
      </c>
      <c r="BV264" s="256">
        <f>SUM(N264+O264+P264+Q264+R264+X264+AD264+AJ264+AP264+AV264+BB264+BH264)*BT264</f>
        <v>12221820</v>
      </c>
      <c r="BW264" s="262">
        <f t="shared" si="2643"/>
        <v>13688438.4</v>
      </c>
      <c r="BX264" s="84"/>
      <c r="BY264" s="325" t="s">
        <v>1753</v>
      </c>
      <c r="BZ264" s="325">
        <v>8</v>
      </c>
      <c r="CA264" s="529">
        <f t="shared" ref="CA264" si="2709">BW264*H264</f>
        <v>9034369.3440000005</v>
      </c>
      <c r="CB264" s="85"/>
      <c r="CC264" s="83"/>
      <c r="CD264" s="88"/>
      <c r="CE264" s="26">
        <f t="shared" ref="CE264" si="2710">BV264-CB264</f>
        <v>12221820</v>
      </c>
      <c r="CF264" s="27">
        <f t="shared" ref="CF264" si="2711">BW264-CC264</f>
        <v>13688438.4</v>
      </c>
      <c r="CG264" s="738">
        <f t="shared" ref="CG264" si="2712">CA264-CC264</f>
        <v>9034369.3440000005</v>
      </c>
      <c r="CH264" s="164" t="s">
        <v>2511</v>
      </c>
      <c r="CI264" s="165"/>
      <c r="CJ264" s="192"/>
      <c r="CK264" s="175"/>
      <c r="CL264" s="725"/>
      <c r="CM264" s="726"/>
      <c r="CN264" s="725"/>
      <c r="CO264" s="727"/>
      <c r="CP264" s="725"/>
      <c r="CQ264" s="87"/>
      <c r="CR264" s="455"/>
      <c r="CS264" s="455"/>
      <c r="CT264" s="455"/>
      <c r="CU264" s="455"/>
      <c r="CV264" s="455"/>
      <c r="CW264" s="455"/>
      <c r="CX264" s="455"/>
      <c r="CY264" s="455"/>
      <c r="CZ264" s="455"/>
      <c r="DA264" s="455"/>
      <c r="DB264" s="456"/>
      <c r="DC264" s="456"/>
      <c r="DD264" s="456"/>
      <c r="DE264" s="456"/>
      <c r="DF264" s="456"/>
      <c r="DG264" s="456"/>
      <c r="DH264" s="456"/>
      <c r="DI264" s="456"/>
      <c r="DJ264" s="456"/>
      <c r="DK264" s="456"/>
      <c r="DL264" s="501"/>
      <c r="DM264" s="508"/>
      <c r="DN264" s="501"/>
      <c r="DO264" s="508"/>
      <c r="DP264" s="655"/>
      <c r="DQ264" s="1050"/>
      <c r="DR264" s="655"/>
      <c r="DS264" s="782"/>
      <c r="DT264" s="655"/>
      <c r="DU264" s="782"/>
      <c r="DV264" s="465"/>
      <c r="DW264" s="745"/>
      <c r="DX264" s="655"/>
      <c r="DY264" s="954"/>
      <c r="DZ264" s="655"/>
      <c r="EA264" s="782"/>
      <c r="EB264" s="465"/>
      <c r="EC264" s="745"/>
      <c r="ED264" s="463"/>
      <c r="EE264" s="459"/>
      <c r="EF264" s="501"/>
      <c r="EG264" s="461">
        <f t="shared" si="2577"/>
        <v>2924880</v>
      </c>
      <c r="EH264" s="257">
        <f t="shared" si="2578"/>
        <v>3275865.6</v>
      </c>
      <c r="EI264" s="460">
        <f t="shared" si="2579"/>
        <v>2298120</v>
      </c>
      <c r="EJ264" s="538">
        <f t="shared" si="2580"/>
        <v>2573894.4000000004</v>
      </c>
      <c r="EK264" s="677">
        <f t="shared" si="2581"/>
        <v>2402580</v>
      </c>
      <c r="EL264" s="257">
        <f t="shared" si="2582"/>
        <v>2690889.6</v>
      </c>
      <c r="EM264" s="649">
        <f t="shared" si="2583"/>
        <v>2507040</v>
      </c>
      <c r="EN264" s="538">
        <f t="shared" si="2584"/>
        <v>2807884.8000000003</v>
      </c>
      <c r="EO264" s="677">
        <f t="shared" si="2585"/>
        <v>0</v>
      </c>
      <c r="EP264" s="257">
        <f t="shared" si="2586"/>
        <v>0</v>
      </c>
      <c r="EQ264" s="649">
        <f t="shared" si="2587"/>
        <v>0</v>
      </c>
      <c r="ER264" s="538">
        <f t="shared" si="2588"/>
        <v>0</v>
      </c>
      <c r="ES264" s="677">
        <f t="shared" si="2589"/>
        <v>0</v>
      </c>
      <c r="ET264" s="538">
        <f t="shared" si="2590"/>
        <v>0</v>
      </c>
      <c r="EU264" s="462">
        <f t="shared" si="2591"/>
        <v>0</v>
      </c>
      <c r="EV264" s="263">
        <f t="shared" si="2592"/>
        <v>0</v>
      </c>
      <c r="EW264" s="462">
        <f t="shared" si="2593"/>
        <v>0</v>
      </c>
      <c r="EX264" s="263">
        <f t="shared" si="2594"/>
        <v>0</v>
      </c>
      <c r="EY264" s="472">
        <f t="shared" si="2595"/>
        <v>12221820</v>
      </c>
      <c r="EZ264" s="263">
        <f t="shared" si="2596"/>
        <v>13688438.4</v>
      </c>
    </row>
    <row r="265" spans="1:157" ht="18" hidden="1" customHeight="1" outlineLevel="1" x14ac:dyDescent="0.2">
      <c r="A265" s="5" t="s">
        <v>557</v>
      </c>
      <c r="B265" s="76" t="s">
        <v>21</v>
      </c>
      <c r="C265" s="77" t="s">
        <v>796</v>
      </c>
      <c r="D265" s="77" t="s">
        <v>1305</v>
      </c>
      <c r="E265" s="76" t="s">
        <v>1307</v>
      </c>
      <c r="F265" s="76" t="s">
        <v>59</v>
      </c>
      <c r="G265" s="78" t="s">
        <v>41</v>
      </c>
      <c r="H265" s="79">
        <v>0.65500000000000003</v>
      </c>
      <c r="I265" s="76" t="s">
        <v>44</v>
      </c>
      <c r="J265" s="80" t="s">
        <v>56</v>
      </c>
      <c r="K265" s="81" t="s">
        <v>37</v>
      </c>
      <c r="L265" s="76" t="s">
        <v>46</v>
      </c>
      <c r="M265" s="10" t="s">
        <v>57</v>
      </c>
      <c r="N265" s="82"/>
      <c r="O265" s="82"/>
      <c r="P265" s="82"/>
      <c r="Q265" s="245">
        <v>2000</v>
      </c>
      <c r="R265" s="260">
        <v>2200</v>
      </c>
      <c r="S265" s="262">
        <v>102.22321428571428</v>
      </c>
      <c r="T265" s="262">
        <v>114.49</v>
      </c>
      <c r="U265" s="262">
        <v>0</v>
      </c>
      <c r="V265" s="263">
        <v>0</v>
      </c>
      <c r="W265" s="263">
        <f t="shared" si="2565"/>
        <v>0</v>
      </c>
      <c r="X265" s="399">
        <v>2400</v>
      </c>
      <c r="Y265" s="399">
        <v>102.22321428571428</v>
      </c>
      <c r="Z265" s="399">
        <v>114.49</v>
      </c>
      <c r="AA265" s="399">
        <v>0</v>
      </c>
      <c r="AB265" s="399">
        <v>0</v>
      </c>
      <c r="AC265" s="399">
        <f t="shared" si="2566"/>
        <v>0</v>
      </c>
      <c r="AD265" s="260">
        <v>2600</v>
      </c>
      <c r="AE265" s="260">
        <v>102.22321428571428</v>
      </c>
      <c r="AF265" s="260">
        <v>114.49</v>
      </c>
      <c r="AG265" s="260">
        <v>0</v>
      </c>
      <c r="AH265" s="260">
        <v>0</v>
      </c>
      <c r="AI265" s="260">
        <f t="shared" si="2567"/>
        <v>0</v>
      </c>
      <c r="AJ265" s="260">
        <v>2800</v>
      </c>
      <c r="AK265" s="260">
        <v>102.22321428571428</v>
      </c>
      <c r="AL265" s="260">
        <v>114.49</v>
      </c>
      <c r="AM265" s="418">
        <v>0</v>
      </c>
      <c r="AN265" s="260">
        <v>0</v>
      </c>
      <c r="AO265" s="396">
        <f t="shared" si="2568"/>
        <v>0</v>
      </c>
      <c r="AP265" s="260"/>
      <c r="AQ265" s="260"/>
      <c r="AR265" s="260"/>
      <c r="AS265" s="260">
        <f t="shared" si="2459"/>
        <v>0</v>
      </c>
      <c r="AT265" s="260">
        <f t="shared" si="2460"/>
        <v>0</v>
      </c>
      <c r="AU265" s="260">
        <f t="shared" si="2569"/>
        <v>0</v>
      </c>
      <c r="AV265" s="400"/>
      <c r="AW265" s="400"/>
      <c r="AX265" s="400"/>
      <c r="AY265" s="400">
        <v>0</v>
      </c>
      <c r="AZ265" s="400">
        <v>0</v>
      </c>
      <c r="BA265" s="400">
        <f t="shared" si="2597"/>
        <v>0</v>
      </c>
      <c r="BB265" s="400"/>
      <c r="BC265" s="400"/>
      <c r="BD265" s="400"/>
      <c r="BE265" s="400">
        <v>0</v>
      </c>
      <c r="BF265" s="400">
        <v>0</v>
      </c>
      <c r="BG265" s="400">
        <f t="shared" ref="BG265:BG282" si="2713">BF265*H265</f>
        <v>0</v>
      </c>
      <c r="BH265" s="400"/>
      <c r="BI265" s="400"/>
      <c r="BJ265" s="400"/>
      <c r="BK265" s="400">
        <v>0</v>
      </c>
      <c r="BL265" s="400">
        <v>0</v>
      </c>
      <c r="BM265" s="400">
        <f t="shared" si="2481"/>
        <v>0</v>
      </c>
      <c r="BN265" s="400"/>
      <c r="BO265" s="400"/>
      <c r="BP265" s="400"/>
      <c r="BQ265" s="400">
        <v>0</v>
      </c>
      <c r="BR265" s="400">
        <v>0</v>
      </c>
      <c r="BS265" s="400">
        <f t="shared" si="2571"/>
        <v>0</v>
      </c>
      <c r="BT265" s="262">
        <v>102.22321428571428</v>
      </c>
      <c r="BU265" s="262">
        <v>114.49</v>
      </c>
      <c r="BV265" s="262">
        <v>0</v>
      </c>
      <c r="BW265" s="1427">
        <v>0</v>
      </c>
      <c r="BX265" s="84" t="s">
        <v>63</v>
      </c>
      <c r="BY265" s="76" t="s">
        <v>1754</v>
      </c>
      <c r="BZ265" s="325"/>
      <c r="CA265" s="529">
        <f t="shared" si="2572"/>
        <v>0</v>
      </c>
      <c r="CB265" s="85">
        <v>1226678.5714285714</v>
      </c>
      <c r="CC265" s="83">
        <v>1373880</v>
      </c>
      <c r="CD265" s="88"/>
      <c r="CE265" s="26">
        <f t="shared" si="2573"/>
        <v>-1226678.5714285714</v>
      </c>
      <c r="CF265" s="27">
        <f t="shared" si="2574"/>
        <v>-1373880</v>
      </c>
      <c r="CG265" s="738">
        <f t="shared" si="2575"/>
        <v>-1373880</v>
      </c>
      <c r="CH265" s="164"/>
      <c r="CI265" s="165"/>
      <c r="CJ265" s="89"/>
      <c r="CK265" s="87"/>
      <c r="CL265" s="87"/>
      <c r="CM265" s="87"/>
      <c r="CN265" s="87"/>
      <c r="CO265" s="87"/>
      <c r="CP265" s="87"/>
      <c r="CQ265" s="87"/>
      <c r="CR265" s="455"/>
      <c r="CS265" s="455"/>
      <c r="CT265" s="455"/>
      <c r="CU265" s="455"/>
      <c r="CV265" s="455"/>
      <c r="CW265" s="455"/>
      <c r="CX265" s="455"/>
      <c r="CY265" s="455"/>
      <c r="CZ265" s="455"/>
      <c r="DA265" s="455"/>
      <c r="DB265" s="455"/>
      <c r="DC265" s="455"/>
      <c r="DD265" s="455"/>
      <c r="DE265" s="455"/>
      <c r="DF265" s="455"/>
      <c r="DG265" s="455"/>
      <c r="DH265" s="455"/>
      <c r="DI265" s="455"/>
      <c r="DJ265" s="455"/>
      <c r="DK265" s="455"/>
      <c r="DL265" s="501"/>
      <c r="DM265" s="508"/>
      <c r="DN265" s="501"/>
      <c r="DO265" s="508"/>
      <c r="DP265" s="501"/>
      <c r="DQ265" s="1049"/>
      <c r="DR265" s="501"/>
      <c r="DS265" s="782">
        <f t="shared" si="2598"/>
        <v>0</v>
      </c>
      <c r="DT265" s="655">
        <f t="shared" si="2599"/>
        <v>0</v>
      </c>
      <c r="DU265" s="782">
        <f t="shared" si="2600"/>
        <v>0</v>
      </c>
      <c r="DV265" s="465">
        <f t="shared" si="2601"/>
        <v>0</v>
      </c>
      <c r="DW265" s="503"/>
      <c r="DX265" s="501"/>
      <c r="DY265" s="672"/>
      <c r="DZ265" s="501"/>
      <c r="EA265" s="508">
        <f>DI265</f>
        <v>0</v>
      </c>
      <c r="EB265" s="457">
        <f t="shared" si="2576"/>
        <v>0</v>
      </c>
      <c r="EC265" s="503"/>
      <c r="ED265" s="455"/>
      <c r="EE265" s="459"/>
      <c r="EF265" s="501"/>
      <c r="EG265" s="461">
        <f t="shared" si="2577"/>
        <v>0</v>
      </c>
      <c r="EH265" s="257">
        <f t="shared" si="2578"/>
        <v>0</v>
      </c>
      <c r="EI265" s="460">
        <f t="shared" si="2579"/>
        <v>0</v>
      </c>
      <c r="EJ265" s="538">
        <f t="shared" si="2580"/>
        <v>0</v>
      </c>
      <c r="EK265" s="677">
        <f t="shared" si="2581"/>
        <v>0</v>
      </c>
      <c r="EL265" s="257">
        <f t="shared" si="2582"/>
        <v>0</v>
      </c>
      <c r="EM265" s="649">
        <f t="shared" si="2583"/>
        <v>0</v>
      </c>
      <c r="EN265" s="538">
        <f t="shared" si="2584"/>
        <v>0</v>
      </c>
      <c r="EO265" s="677">
        <f t="shared" si="2585"/>
        <v>0</v>
      </c>
      <c r="EP265" s="257">
        <f t="shared" si="2586"/>
        <v>0</v>
      </c>
      <c r="EQ265" s="649">
        <f t="shared" si="2587"/>
        <v>0</v>
      </c>
      <c r="ER265" s="538">
        <f t="shared" si="2588"/>
        <v>0</v>
      </c>
      <c r="ES265" s="677">
        <f t="shared" si="2589"/>
        <v>0</v>
      </c>
      <c r="ET265" s="538">
        <f t="shared" si="2590"/>
        <v>0</v>
      </c>
      <c r="EU265" s="462">
        <f t="shared" si="2591"/>
        <v>0</v>
      </c>
      <c r="EV265" s="263">
        <f t="shared" si="2592"/>
        <v>0</v>
      </c>
      <c r="EW265" s="462">
        <f t="shared" si="2593"/>
        <v>0</v>
      </c>
      <c r="EX265" s="263">
        <f t="shared" si="2594"/>
        <v>0</v>
      </c>
      <c r="EY265" s="472">
        <f t="shared" si="2595"/>
        <v>0</v>
      </c>
      <c r="EZ265" s="263">
        <f t="shared" si="2596"/>
        <v>0</v>
      </c>
    </row>
    <row r="266" spans="1:157" ht="18" hidden="1" customHeight="1" outlineLevel="1" x14ac:dyDescent="0.2">
      <c r="A266" s="5" t="s">
        <v>970</v>
      </c>
      <c r="B266" s="76" t="s">
        <v>21</v>
      </c>
      <c r="C266" s="77" t="s">
        <v>796</v>
      </c>
      <c r="D266" s="77" t="s">
        <v>1305</v>
      </c>
      <c r="E266" s="76" t="s">
        <v>1307</v>
      </c>
      <c r="F266" s="76" t="s">
        <v>59</v>
      </c>
      <c r="G266" s="78" t="s">
        <v>41</v>
      </c>
      <c r="H266" s="79">
        <v>0.65500000000000003</v>
      </c>
      <c r="I266" s="76" t="s">
        <v>44</v>
      </c>
      <c r="J266" s="80" t="s">
        <v>56</v>
      </c>
      <c r="K266" s="81" t="s">
        <v>37</v>
      </c>
      <c r="L266" s="76" t="s">
        <v>46</v>
      </c>
      <c r="M266" s="10" t="s">
        <v>57</v>
      </c>
      <c r="N266" s="82"/>
      <c r="O266" s="82"/>
      <c r="P266" s="82"/>
      <c r="Q266" s="245">
        <v>600</v>
      </c>
      <c r="R266" s="260">
        <v>660</v>
      </c>
      <c r="S266" s="262">
        <v>99</v>
      </c>
      <c r="T266" s="262">
        <v>110.88000000000001</v>
      </c>
      <c r="U266" s="262">
        <v>0</v>
      </c>
      <c r="V266" s="263">
        <v>0</v>
      </c>
      <c r="W266" s="263">
        <f t="shared" si="2565"/>
        <v>0</v>
      </c>
      <c r="X266" s="399">
        <v>720</v>
      </c>
      <c r="Y266" s="399">
        <v>99</v>
      </c>
      <c r="Z266" s="399">
        <v>110.88000000000001</v>
      </c>
      <c r="AA266" s="399">
        <v>0</v>
      </c>
      <c r="AB266" s="399">
        <v>0</v>
      </c>
      <c r="AC266" s="399">
        <f t="shared" si="2566"/>
        <v>0</v>
      </c>
      <c r="AD266" s="260">
        <v>780</v>
      </c>
      <c r="AE266" s="260">
        <v>99</v>
      </c>
      <c r="AF266" s="260">
        <v>110.88000000000001</v>
      </c>
      <c r="AG266" s="260">
        <v>0</v>
      </c>
      <c r="AH266" s="260">
        <v>0</v>
      </c>
      <c r="AI266" s="260">
        <f t="shared" si="2567"/>
        <v>0</v>
      </c>
      <c r="AJ266" s="260">
        <v>840</v>
      </c>
      <c r="AK266" s="260">
        <v>99</v>
      </c>
      <c r="AL266" s="260">
        <v>110.88000000000001</v>
      </c>
      <c r="AM266" s="418">
        <v>0</v>
      </c>
      <c r="AN266" s="260">
        <v>0</v>
      </c>
      <c r="AO266" s="396">
        <f t="shared" si="2568"/>
        <v>0</v>
      </c>
      <c r="AP266" s="260"/>
      <c r="AQ266" s="260"/>
      <c r="AR266" s="260"/>
      <c r="AS266" s="260">
        <f t="shared" si="2459"/>
        <v>0</v>
      </c>
      <c r="AT266" s="260">
        <f t="shared" si="2460"/>
        <v>0</v>
      </c>
      <c r="AU266" s="260">
        <f t="shared" si="2569"/>
        <v>0</v>
      </c>
      <c r="AV266" s="400"/>
      <c r="AW266" s="400"/>
      <c r="AX266" s="400"/>
      <c r="AY266" s="400">
        <v>0</v>
      </c>
      <c r="AZ266" s="400">
        <v>0</v>
      </c>
      <c r="BA266" s="400">
        <f t="shared" si="2597"/>
        <v>0</v>
      </c>
      <c r="BB266" s="400"/>
      <c r="BC266" s="400"/>
      <c r="BD266" s="400"/>
      <c r="BE266" s="400">
        <v>0</v>
      </c>
      <c r="BF266" s="400">
        <v>0</v>
      </c>
      <c r="BG266" s="400">
        <f t="shared" si="2713"/>
        <v>0</v>
      </c>
      <c r="BH266" s="400"/>
      <c r="BI266" s="400"/>
      <c r="BJ266" s="400"/>
      <c r="BK266" s="400">
        <v>0</v>
      </c>
      <c r="BL266" s="400">
        <v>0</v>
      </c>
      <c r="BM266" s="400">
        <f t="shared" si="2481"/>
        <v>0</v>
      </c>
      <c r="BN266" s="400"/>
      <c r="BO266" s="400"/>
      <c r="BP266" s="400"/>
      <c r="BQ266" s="400">
        <v>0</v>
      </c>
      <c r="BR266" s="400">
        <v>0</v>
      </c>
      <c r="BS266" s="400">
        <f t="shared" si="2571"/>
        <v>0</v>
      </c>
      <c r="BT266" s="262">
        <v>99</v>
      </c>
      <c r="BU266" s="262">
        <v>110.88000000000001</v>
      </c>
      <c r="BV266" s="256">
        <v>0</v>
      </c>
      <c r="BW266" s="1427">
        <v>0</v>
      </c>
      <c r="BX266" s="84" t="s">
        <v>63</v>
      </c>
      <c r="BY266" s="325" t="s">
        <v>1754</v>
      </c>
      <c r="BZ266" s="325" t="s">
        <v>1113</v>
      </c>
      <c r="CA266" s="529">
        <f t="shared" si="2572"/>
        <v>0</v>
      </c>
      <c r="CB266" s="85"/>
      <c r="CC266" s="83"/>
      <c r="CD266" s="88"/>
      <c r="CE266" s="26">
        <f t="shared" si="2573"/>
        <v>0</v>
      </c>
      <c r="CF266" s="27">
        <f t="shared" si="2574"/>
        <v>0</v>
      </c>
      <c r="CG266" s="738">
        <f t="shared" si="2575"/>
        <v>0</v>
      </c>
      <c r="CH266" s="164" t="s">
        <v>980</v>
      </c>
      <c r="CI266" s="165"/>
      <c r="CJ266" s="192"/>
      <c r="CK266" s="175"/>
      <c r="CL266" s="175"/>
      <c r="CM266" s="178"/>
      <c r="CN266" s="175"/>
      <c r="CO266" s="176"/>
      <c r="CP266" s="175"/>
      <c r="CQ266" s="87"/>
      <c r="CR266" s="455"/>
      <c r="CS266" s="455"/>
      <c r="CT266" s="455"/>
      <c r="CU266" s="455"/>
      <c r="CV266" s="455"/>
      <c r="CW266" s="455"/>
      <c r="CX266" s="455"/>
      <c r="CY266" s="455"/>
      <c r="CZ266" s="455"/>
      <c r="DA266" s="455"/>
      <c r="DB266" s="456"/>
      <c r="DC266" s="456"/>
      <c r="DD266" s="456"/>
      <c r="DE266" s="456"/>
      <c r="DF266" s="456"/>
      <c r="DG266" s="456"/>
      <c r="DH266" s="456"/>
      <c r="DI266" s="456"/>
      <c r="DJ266" s="456"/>
      <c r="DK266" s="456"/>
      <c r="DL266" s="501"/>
      <c r="DM266" s="508"/>
      <c r="DN266" s="501"/>
      <c r="DO266" s="508">
        <f>DC266</f>
        <v>0</v>
      </c>
      <c r="DP266" s="655">
        <f>DO266</f>
        <v>0</v>
      </c>
      <c r="DQ266" s="1050"/>
      <c r="DR266" s="655"/>
      <c r="DS266" s="782">
        <f t="shared" si="2598"/>
        <v>0</v>
      </c>
      <c r="DT266" s="655">
        <f t="shared" si="2599"/>
        <v>0</v>
      </c>
      <c r="DU266" s="782">
        <f t="shared" si="2600"/>
        <v>0</v>
      </c>
      <c r="DV266" s="465">
        <f t="shared" si="2601"/>
        <v>0</v>
      </c>
      <c r="DW266" s="745"/>
      <c r="DX266" s="655"/>
      <c r="DY266" s="954"/>
      <c r="DZ266" s="655"/>
      <c r="EA266" s="782">
        <f>DI266</f>
        <v>0</v>
      </c>
      <c r="EB266" s="465">
        <f t="shared" si="2576"/>
        <v>0</v>
      </c>
      <c r="EC266" s="745"/>
      <c r="ED266" s="463"/>
      <c r="EE266" s="459"/>
      <c r="EF266" s="501"/>
      <c r="EG266" s="461">
        <f t="shared" si="2577"/>
        <v>0</v>
      </c>
      <c r="EH266" s="257">
        <f t="shared" si="2578"/>
        <v>0</v>
      </c>
      <c r="EI266" s="460">
        <f t="shared" si="2579"/>
        <v>0</v>
      </c>
      <c r="EJ266" s="538">
        <f t="shared" si="2580"/>
        <v>0</v>
      </c>
      <c r="EK266" s="677">
        <f t="shared" si="2581"/>
        <v>0</v>
      </c>
      <c r="EL266" s="257">
        <f t="shared" si="2582"/>
        <v>0</v>
      </c>
      <c r="EM266" s="649">
        <f t="shared" si="2583"/>
        <v>0</v>
      </c>
      <c r="EN266" s="538">
        <f t="shared" si="2584"/>
        <v>0</v>
      </c>
      <c r="EO266" s="677">
        <f t="shared" si="2585"/>
        <v>0</v>
      </c>
      <c r="EP266" s="257">
        <f t="shared" si="2586"/>
        <v>0</v>
      </c>
      <c r="EQ266" s="649">
        <f t="shared" si="2587"/>
        <v>0</v>
      </c>
      <c r="ER266" s="538">
        <f t="shared" si="2588"/>
        <v>0</v>
      </c>
      <c r="ES266" s="677">
        <f t="shared" si="2589"/>
        <v>0</v>
      </c>
      <c r="ET266" s="538">
        <f t="shared" si="2590"/>
        <v>0</v>
      </c>
      <c r="EU266" s="462">
        <f t="shared" si="2591"/>
        <v>0</v>
      </c>
      <c r="EV266" s="263">
        <f t="shared" si="2592"/>
        <v>0</v>
      </c>
      <c r="EW266" s="462">
        <f t="shared" si="2593"/>
        <v>0</v>
      </c>
      <c r="EX266" s="263">
        <f t="shared" si="2594"/>
        <v>0</v>
      </c>
      <c r="EY266" s="472">
        <f t="shared" si="2595"/>
        <v>0</v>
      </c>
      <c r="EZ266" s="263">
        <f t="shared" si="2596"/>
        <v>0</v>
      </c>
    </row>
    <row r="267" spans="1:157" ht="18" hidden="1" customHeight="1" outlineLevel="1" x14ac:dyDescent="0.2">
      <c r="A267" s="5" t="s">
        <v>971</v>
      </c>
      <c r="B267" s="76" t="s">
        <v>21</v>
      </c>
      <c r="C267" s="77" t="s">
        <v>796</v>
      </c>
      <c r="D267" s="77" t="s">
        <v>1305</v>
      </c>
      <c r="E267" s="76" t="s">
        <v>1307</v>
      </c>
      <c r="F267" s="76" t="s">
        <v>59</v>
      </c>
      <c r="G267" s="78" t="s">
        <v>41</v>
      </c>
      <c r="H267" s="79">
        <v>0.65500000000000003</v>
      </c>
      <c r="I267" s="76" t="s">
        <v>44</v>
      </c>
      <c r="J267" s="80" t="s">
        <v>56</v>
      </c>
      <c r="K267" s="81" t="s">
        <v>37</v>
      </c>
      <c r="L267" s="76" t="s">
        <v>46</v>
      </c>
      <c r="M267" s="10" t="s">
        <v>57</v>
      </c>
      <c r="N267" s="82"/>
      <c r="O267" s="82"/>
      <c r="P267" s="82"/>
      <c r="Q267" s="245">
        <v>1400</v>
      </c>
      <c r="R267" s="260">
        <v>1540</v>
      </c>
      <c r="S267" s="262">
        <v>95</v>
      </c>
      <c r="T267" s="262">
        <v>106.4</v>
      </c>
      <c r="U267" s="262">
        <v>0</v>
      </c>
      <c r="V267" s="263">
        <v>0</v>
      </c>
      <c r="W267" s="263">
        <f t="shared" si="2565"/>
        <v>0</v>
      </c>
      <c r="X267" s="399">
        <v>1680</v>
      </c>
      <c r="Y267" s="399">
        <v>95</v>
      </c>
      <c r="Z267" s="399">
        <v>106.4</v>
      </c>
      <c r="AA267" s="399">
        <v>0</v>
      </c>
      <c r="AB267" s="399">
        <v>0</v>
      </c>
      <c r="AC267" s="399">
        <f t="shared" si="2566"/>
        <v>0</v>
      </c>
      <c r="AD267" s="260">
        <v>1820</v>
      </c>
      <c r="AE267" s="260">
        <v>95</v>
      </c>
      <c r="AF267" s="260">
        <v>106.4</v>
      </c>
      <c r="AG267" s="260">
        <v>0</v>
      </c>
      <c r="AH267" s="260">
        <v>0</v>
      </c>
      <c r="AI267" s="260">
        <f t="shared" si="2567"/>
        <v>0</v>
      </c>
      <c r="AJ267" s="260">
        <v>1960</v>
      </c>
      <c r="AK267" s="260">
        <v>95</v>
      </c>
      <c r="AL267" s="260">
        <v>106.4</v>
      </c>
      <c r="AM267" s="418">
        <v>0</v>
      </c>
      <c r="AN267" s="260">
        <v>0</v>
      </c>
      <c r="AO267" s="396">
        <f t="shared" si="2568"/>
        <v>0</v>
      </c>
      <c r="AP267" s="260"/>
      <c r="AQ267" s="260"/>
      <c r="AR267" s="260"/>
      <c r="AS267" s="260">
        <f t="shared" ref="AS267:AS281" si="2714">AP267*AQ267</f>
        <v>0</v>
      </c>
      <c r="AT267" s="260">
        <f t="shared" ref="AT267:AT281" si="2715">AP267*AR267</f>
        <v>0</v>
      </c>
      <c r="AU267" s="260">
        <f t="shared" ref="AU267:AU281" si="2716">AT267*H267</f>
        <v>0</v>
      </c>
      <c r="AV267" s="400"/>
      <c r="AW267" s="400"/>
      <c r="AX267" s="400"/>
      <c r="AY267" s="400">
        <v>0</v>
      </c>
      <c r="AZ267" s="400">
        <v>0</v>
      </c>
      <c r="BA267" s="400">
        <f t="shared" si="2597"/>
        <v>0</v>
      </c>
      <c r="BB267" s="400"/>
      <c r="BC267" s="400"/>
      <c r="BD267" s="400"/>
      <c r="BE267" s="400">
        <v>0</v>
      </c>
      <c r="BF267" s="400">
        <v>0</v>
      </c>
      <c r="BG267" s="400">
        <f t="shared" si="2713"/>
        <v>0</v>
      </c>
      <c r="BH267" s="400"/>
      <c r="BI267" s="400"/>
      <c r="BJ267" s="400"/>
      <c r="BK267" s="400">
        <v>0</v>
      </c>
      <c r="BL267" s="400">
        <v>0</v>
      </c>
      <c r="BM267" s="400">
        <f t="shared" si="2481"/>
        <v>0</v>
      </c>
      <c r="BN267" s="400"/>
      <c r="BO267" s="400"/>
      <c r="BP267" s="400"/>
      <c r="BQ267" s="400">
        <v>0</v>
      </c>
      <c r="BR267" s="400">
        <v>0</v>
      </c>
      <c r="BS267" s="400">
        <f t="shared" si="2571"/>
        <v>0</v>
      </c>
      <c r="BT267" s="262">
        <v>95</v>
      </c>
      <c r="BU267" s="262">
        <v>106.4</v>
      </c>
      <c r="BV267" s="256">
        <v>0</v>
      </c>
      <c r="BW267" s="1427">
        <v>0</v>
      </c>
      <c r="BX267" s="84" t="s">
        <v>63</v>
      </c>
      <c r="BY267" s="325" t="s">
        <v>1717</v>
      </c>
      <c r="BZ267" s="325" t="s">
        <v>1104</v>
      </c>
      <c r="CA267" s="529">
        <f t="shared" si="2572"/>
        <v>0</v>
      </c>
      <c r="CB267" s="85"/>
      <c r="CC267" s="83"/>
      <c r="CD267" s="88"/>
      <c r="CE267" s="26">
        <f t="shared" si="2573"/>
        <v>0</v>
      </c>
      <c r="CF267" s="27">
        <f t="shared" si="2574"/>
        <v>0</v>
      </c>
      <c r="CG267" s="738">
        <f t="shared" si="2575"/>
        <v>0</v>
      </c>
      <c r="CH267" s="164" t="s">
        <v>980</v>
      </c>
      <c r="CI267" s="165"/>
      <c r="CJ267" s="192"/>
      <c r="CK267" s="175"/>
      <c r="CL267" s="725"/>
      <c r="CM267" s="726"/>
      <c r="CN267" s="725"/>
      <c r="CO267" s="727"/>
      <c r="CP267" s="725"/>
      <c r="CQ267" s="175"/>
      <c r="CR267" s="455"/>
      <c r="CS267" s="455"/>
      <c r="CT267" s="455"/>
      <c r="CU267" s="455"/>
      <c r="CV267" s="455"/>
      <c r="CW267" s="455"/>
      <c r="CX267" s="455"/>
      <c r="CY267" s="455"/>
      <c r="CZ267" s="455"/>
      <c r="DA267" s="455"/>
      <c r="DB267" s="456"/>
      <c r="DC267" s="456"/>
      <c r="DD267" s="456"/>
      <c r="DE267" s="456"/>
      <c r="DF267" s="456"/>
      <c r="DG267" s="456"/>
      <c r="DH267" s="456"/>
      <c r="DI267" s="456"/>
      <c r="DJ267" s="456"/>
      <c r="DK267" s="456"/>
      <c r="DL267" s="501"/>
      <c r="DM267" s="508"/>
      <c r="DN267" s="501"/>
      <c r="DO267" s="508"/>
      <c r="DP267" s="655"/>
      <c r="DQ267" s="1050"/>
      <c r="DR267" s="655"/>
      <c r="DS267" s="782"/>
      <c r="DT267" s="655"/>
      <c r="DU267" s="782"/>
      <c r="DV267" s="465"/>
      <c r="DW267" s="745"/>
      <c r="DX267" s="655"/>
      <c r="DY267" s="954"/>
      <c r="DZ267" s="655"/>
      <c r="EA267" s="782"/>
      <c r="EB267" s="465"/>
      <c r="EC267" s="745"/>
      <c r="ED267" s="463"/>
      <c r="EE267" s="459"/>
      <c r="EF267" s="501"/>
      <c r="EG267" s="461">
        <f t="shared" si="2577"/>
        <v>0</v>
      </c>
      <c r="EH267" s="257">
        <f t="shared" si="2578"/>
        <v>0</v>
      </c>
      <c r="EI267" s="460">
        <f t="shared" si="2579"/>
        <v>0</v>
      </c>
      <c r="EJ267" s="538">
        <f t="shared" si="2580"/>
        <v>0</v>
      </c>
      <c r="EK267" s="677">
        <f t="shared" si="2581"/>
        <v>0</v>
      </c>
      <c r="EL267" s="257">
        <f t="shared" si="2582"/>
        <v>0</v>
      </c>
      <c r="EM267" s="649">
        <f t="shared" si="2583"/>
        <v>0</v>
      </c>
      <c r="EN267" s="538">
        <f t="shared" si="2584"/>
        <v>0</v>
      </c>
      <c r="EO267" s="677">
        <f t="shared" si="2585"/>
        <v>0</v>
      </c>
      <c r="EP267" s="257">
        <f t="shared" si="2586"/>
        <v>0</v>
      </c>
      <c r="EQ267" s="649">
        <f t="shared" si="2587"/>
        <v>0</v>
      </c>
      <c r="ER267" s="538">
        <f t="shared" si="2588"/>
        <v>0</v>
      </c>
      <c r="ES267" s="677">
        <f t="shared" si="2589"/>
        <v>0</v>
      </c>
      <c r="ET267" s="538">
        <f t="shared" si="2590"/>
        <v>0</v>
      </c>
      <c r="EU267" s="462">
        <f t="shared" si="2591"/>
        <v>0</v>
      </c>
      <c r="EV267" s="263">
        <f t="shared" si="2592"/>
        <v>0</v>
      </c>
      <c r="EW267" s="462">
        <f t="shared" si="2593"/>
        <v>0</v>
      </c>
      <c r="EX267" s="263">
        <f t="shared" si="2594"/>
        <v>0</v>
      </c>
      <c r="EY267" s="472">
        <f t="shared" si="2595"/>
        <v>0</v>
      </c>
      <c r="EZ267" s="263">
        <f t="shared" si="2596"/>
        <v>0</v>
      </c>
    </row>
    <row r="268" spans="1:157" ht="18" hidden="1" customHeight="1" outlineLevel="1" x14ac:dyDescent="0.2">
      <c r="A268" s="5" t="s">
        <v>1275</v>
      </c>
      <c r="B268" s="76" t="s">
        <v>21</v>
      </c>
      <c r="C268" s="77" t="s">
        <v>796</v>
      </c>
      <c r="D268" s="77" t="s">
        <v>1305</v>
      </c>
      <c r="E268" s="76" t="s">
        <v>1307</v>
      </c>
      <c r="F268" s="76" t="s">
        <v>59</v>
      </c>
      <c r="G268" s="78" t="s">
        <v>41</v>
      </c>
      <c r="H268" s="79">
        <v>0.65500000000000003</v>
      </c>
      <c r="I268" s="76" t="s">
        <v>44</v>
      </c>
      <c r="J268" s="80" t="s">
        <v>56</v>
      </c>
      <c r="K268" s="81" t="s">
        <v>37</v>
      </c>
      <c r="L268" s="76" t="s">
        <v>46</v>
      </c>
      <c r="M268" s="10" t="s">
        <v>57</v>
      </c>
      <c r="N268" s="82"/>
      <c r="O268" s="82"/>
      <c r="P268" s="82"/>
      <c r="Q268" s="245">
        <v>600</v>
      </c>
      <c r="R268" s="260">
        <v>660</v>
      </c>
      <c r="S268" s="400">
        <v>99</v>
      </c>
      <c r="T268" s="400">
        <v>110.88000000000001</v>
      </c>
      <c r="U268" s="262">
        <v>0</v>
      </c>
      <c r="V268" s="263">
        <v>0</v>
      </c>
      <c r="W268" s="263">
        <f t="shared" si="2565"/>
        <v>0</v>
      </c>
      <c r="X268" s="399">
        <v>720</v>
      </c>
      <c r="Y268" s="399">
        <v>99</v>
      </c>
      <c r="Z268" s="399">
        <v>110.88000000000001</v>
      </c>
      <c r="AA268" s="399">
        <v>0</v>
      </c>
      <c r="AB268" s="399">
        <v>0</v>
      </c>
      <c r="AC268" s="399">
        <f t="shared" si="2566"/>
        <v>0</v>
      </c>
      <c r="AD268" s="260">
        <v>0</v>
      </c>
      <c r="AE268" s="260">
        <v>99</v>
      </c>
      <c r="AF268" s="260">
        <v>110.88000000000001</v>
      </c>
      <c r="AG268" s="260">
        <v>0</v>
      </c>
      <c r="AH268" s="260">
        <v>0</v>
      </c>
      <c r="AI268" s="260">
        <f t="shared" si="2567"/>
        <v>0</v>
      </c>
      <c r="AJ268" s="260">
        <v>0</v>
      </c>
      <c r="AK268" s="260">
        <v>99</v>
      </c>
      <c r="AL268" s="260">
        <v>110.88000000000001</v>
      </c>
      <c r="AM268" s="418">
        <v>0</v>
      </c>
      <c r="AN268" s="260">
        <v>0</v>
      </c>
      <c r="AO268" s="396">
        <f t="shared" si="2568"/>
        <v>0</v>
      </c>
      <c r="AP268" s="260"/>
      <c r="AQ268" s="260"/>
      <c r="AR268" s="260"/>
      <c r="AS268" s="260">
        <f t="shared" si="2714"/>
        <v>0</v>
      </c>
      <c r="AT268" s="260">
        <f t="shared" si="2715"/>
        <v>0</v>
      </c>
      <c r="AU268" s="260">
        <f t="shared" si="2716"/>
        <v>0</v>
      </c>
      <c r="AV268" s="400"/>
      <c r="AW268" s="400"/>
      <c r="AX268" s="400"/>
      <c r="AY268" s="400">
        <v>0</v>
      </c>
      <c r="AZ268" s="400">
        <v>0</v>
      </c>
      <c r="BA268" s="400">
        <f t="shared" si="2597"/>
        <v>0</v>
      </c>
      <c r="BB268" s="400"/>
      <c r="BC268" s="400"/>
      <c r="BD268" s="400"/>
      <c r="BE268" s="400">
        <v>0</v>
      </c>
      <c r="BF268" s="400">
        <v>0</v>
      </c>
      <c r="BG268" s="400">
        <f t="shared" si="2713"/>
        <v>0</v>
      </c>
      <c r="BH268" s="400"/>
      <c r="BI268" s="400"/>
      <c r="BJ268" s="400"/>
      <c r="BK268" s="400">
        <v>0</v>
      </c>
      <c r="BL268" s="400">
        <v>0</v>
      </c>
      <c r="BM268" s="400">
        <f t="shared" si="2481"/>
        <v>0</v>
      </c>
      <c r="BN268" s="400"/>
      <c r="BO268" s="400"/>
      <c r="BP268" s="400"/>
      <c r="BQ268" s="400">
        <v>0</v>
      </c>
      <c r="BR268" s="400">
        <v>0</v>
      </c>
      <c r="BS268" s="400">
        <f t="shared" si="2571"/>
        <v>0</v>
      </c>
      <c r="BT268" s="400">
        <v>99</v>
      </c>
      <c r="BU268" s="400">
        <v>110.88000000000001</v>
      </c>
      <c r="BV268" s="256">
        <v>0</v>
      </c>
      <c r="BW268" s="1427">
        <f>BV268*1.12</f>
        <v>0</v>
      </c>
      <c r="BX268" s="84" t="s">
        <v>63</v>
      </c>
      <c r="BY268" s="325" t="s">
        <v>1753</v>
      </c>
      <c r="BZ268" s="325" t="s">
        <v>1272</v>
      </c>
      <c r="CA268" s="529">
        <f t="shared" si="2572"/>
        <v>0</v>
      </c>
      <c r="CB268" s="85"/>
      <c r="CC268" s="83"/>
      <c r="CD268" s="88"/>
      <c r="CE268" s="26">
        <f t="shared" si="2573"/>
        <v>0</v>
      </c>
      <c r="CF268" s="27">
        <f t="shared" si="2574"/>
        <v>0</v>
      </c>
      <c r="CG268" s="738">
        <f t="shared" si="2575"/>
        <v>0</v>
      </c>
      <c r="CH268" s="164" t="s">
        <v>1283</v>
      </c>
      <c r="CI268" s="165"/>
      <c r="CJ268" s="192" t="s">
        <v>41</v>
      </c>
      <c r="CK268" s="175" t="s">
        <v>354</v>
      </c>
      <c r="CL268" s="175" t="s">
        <v>1935</v>
      </c>
      <c r="CM268" s="178" t="s">
        <v>1178</v>
      </c>
      <c r="CN268" s="175" t="s">
        <v>353</v>
      </c>
      <c r="CO268" s="176" t="s">
        <v>58</v>
      </c>
      <c r="CP268" s="175" t="s">
        <v>797</v>
      </c>
      <c r="CQ268" s="175" t="s">
        <v>57</v>
      </c>
      <c r="CR268" s="455">
        <v>660</v>
      </c>
      <c r="CS268" s="455"/>
      <c r="CT268" s="455"/>
      <c r="CU268" s="455"/>
      <c r="CV268" s="455"/>
      <c r="CW268" s="455"/>
      <c r="CX268" s="455"/>
      <c r="CY268" s="455"/>
      <c r="CZ268" s="455">
        <f>600+CR268</f>
        <v>1260</v>
      </c>
      <c r="DA268" s="455">
        <v>99</v>
      </c>
      <c r="DB268" s="456">
        <f>CR268*DA268</f>
        <v>65340</v>
      </c>
      <c r="DC268" s="456"/>
      <c r="DD268" s="456"/>
      <c r="DE268" s="456"/>
      <c r="DF268" s="456"/>
      <c r="DG268" s="456"/>
      <c r="DH268" s="456"/>
      <c r="DI268" s="456"/>
      <c r="DJ268" s="456"/>
      <c r="DK268" s="456">
        <f>CZ268*DA268</f>
        <v>124740</v>
      </c>
      <c r="DL268" s="501"/>
      <c r="DM268" s="508">
        <f>DB268</f>
        <v>65340</v>
      </c>
      <c r="DN268" s="501">
        <f>DB268</f>
        <v>65340</v>
      </c>
      <c r="DO268" s="508">
        <f>DC268</f>
        <v>0</v>
      </c>
      <c r="DP268" s="655">
        <f>DO268</f>
        <v>0</v>
      </c>
      <c r="DQ268" s="1050"/>
      <c r="DR268" s="655"/>
      <c r="DS268" s="782">
        <f t="shared" si="2598"/>
        <v>0</v>
      </c>
      <c r="DT268" s="655">
        <f t="shared" si="2599"/>
        <v>0</v>
      </c>
      <c r="DU268" s="782">
        <f t="shared" si="2600"/>
        <v>0</v>
      </c>
      <c r="DV268" s="465">
        <f t="shared" si="2601"/>
        <v>0</v>
      </c>
      <c r="DW268" s="745"/>
      <c r="DX268" s="655"/>
      <c r="DY268" s="954"/>
      <c r="DZ268" s="655"/>
      <c r="EA268" s="782">
        <f>DI268</f>
        <v>0</v>
      </c>
      <c r="EB268" s="465">
        <f t="shared" si="2576"/>
        <v>0</v>
      </c>
      <c r="EC268" s="745"/>
      <c r="ED268" s="463"/>
      <c r="EE268" s="459">
        <f>DK268</f>
        <v>124740</v>
      </c>
      <c r="EF268" s="501">
        <f>EE268</f>
        <v>124740</v>
      </c>
      <c r="EG268" s="461">
        <f t="shared" si="2577"/>
        <v>-65340</v>
      </c>
      <c r="EH268" s="257">
        <f t="shared" si="2578"/>
        <v>-65340</v>
      </c>
      <c r="EI268" s="460">
        <f t="shared" si="2579"/>
        <v>0</v>
      </c>
      <c r="EJ268" s="538">
        <f t="shared" si="2580"/>
        <v>0</v>
      </c>
      <c r="EK268" s="677">
        <f t="shared" si="2581"/>
        <v>0</v>
      </c>
      <c r="EL268" s="257">
        <f t="shared" si="2582"/>
        <v>0</v>
      </c>
      <c r="EM268" s="649">
        <f t="shared" si="2583"/>
        <v>0</v>
      </c>
      <c r="EN268" s="538">
        <f t="shared" si="2584"/>
        <v>0</v>
      </c>
      <c r="EO268" s="677">
        <f t="shared" si="2585"/>
        <v>0</v>
      </c>
      <c r="EP268" s="257">
        <f t="shared" si="2586"/>
        <v>0</v>
      </c>
      <c r="EQ268" s="649">
        <f t="shared" si="2587"/>
        <v>0</v>
      </c>
      <c r="ER268" s="538">
        <f t="shared" si="2588"/>
        <v>0</v>
      </c>
      <c r="ES268" s="677">
        <f t="shared" si="2589"/>
        <v>0</v>
      </c>
      <c r="ET268" s="538">
        <f t="shared" si="2590"/>
        <v>0</v>
      </c>
      <c r="EU268" s="462">
        <f t="shared" si="2591"/>
        <v>0</v>
      </c>
      <c r="EV268" s="263">
        <f t="shared" si="2592"/>
        <v>0</v>
      </c>
      <c r="EW268" s="462">
        <f t="shared" si="2593"/>
        <v>0</v>
      </c>
      <c r="EX268" s="263">
        <f t="shared" si="2594"/>
        <v>0</v>
      </c>
      <c r="EY268" s="472">
        <f t="shared" si="2595"/>
        <v>-124740</v>
      </c>
      <c r="EZ268" s="263">
        <f t="shared" si="2596"/>
        <v>-124740</v>
      </c>
    </row>
    <row r="269" spans="1:157" ht="18" hidden="1" customHeight="1" outlineLevel="1" x14ac:dyDescent="0.2">
      <c r="A269" s="5" t="s">
        <v>1276</v>
      </c>
      <c r="B269" s="76" t="s">
        <v>21</v>
      </c>
      <c r="C269" s="77" t="s">
        <v>796</v>
      </c>
      <c r="D269" s="77" t="s">
        <v>1305</v>
      </c>
      <c r="E269" s="76" t="s">
        <v>1307</v>
      </c>
      <c r="F269" s="76" t="s">
        <v>59</v>
      </c>
      <c r="G269" s="78" t="s">
        <v>41</v>
      </c>
      <c r="H269" s="79">
        <v>0.65500000000000003</v>
      </c>
      <c r="I269" s="76" t="s">
        <v>44</v>
      </c>
      <c r="J269" s="80" t="s">
        <v>56</v>
      </c>
      <c r="K269" s="81" t="s">
        <v>37</v>
      </c>
      <c r="L269" s="76" t="s">
        <v>46</v>
      </c>
      <c r="M269" s="10" t="s">
        <v>57</v>
      </c>
      <c r="N269" s="82"/>
      <c r="O269" s="82"/>
      <c r="P269" s="82"/>
      <c r="Q269" s="245">
        <v>600</v>
      </c>
      <c r="R269" s="260">
        <v>660</v>
      </c>
      <c r="S269" s="400">
        <f>T269/1.12</f>
        <v>185</v>
      </c>
      <c r="T269" s="400">
        <v>207.20000000000002</v>
      </c>
      <c r="U269" s="262">
        <v>0</v>
      </c>
      <c r="V269" s="263">
        <v>0</v>
      </c>
      <c r="W269" s="263">
        <f t="shared" si="2565"/>
        <v>0</v>
      </c>
      <c r="X269" s="399">
        <v>720</v>
      </c>
      <c r="Y269" s="399">
        <v>185</v>
      </c>
      <c r="Z269" s="399">
        <v>207.20000000000002</v>
      </c>
      <c r="AA269" s="399">
        <v>0</v>
      </c>
      <c r="AB269" s="399">
        <v>0</v>
      </c>
      <c r="AC269" s="399">
        <f t="shared" si="2566"/>
        <v>0</v>
      </c>
      <c r="AD269" s="260">
        <v>780</v>
      </c>
      <c r="AE269" s="260">
        <v>185</v>
      </c>
      <c r="AF269" s="260">
        <v>207.20000000000002</v>
      </c>
      <c r="AG269" s="260">
        <v>0</v>
      </c>
      <c r="AH269" s="260">
        <v>0</v>
      </c>
      <c r="AI269" s="260">
        <f t="shared" si="2567"/>
        <v>0</v>
      </c>
      <c r="AJ269" s="260">
        <v>840</v>
      </c>
      <c r="AK269" s="260">
        <v>185</v>
      </c>
      <c r="AL269" s="260">
        <v>207.20000000000002</v>
      </c>
      <c r="AM269" s="418">
        <v>0</v>
      </c>
      <c r="AN269" s="260">
        <v>0</v>
      </c>
      <c r="AO269" s="396">
        <f t="shared" si="2568"/>
        <v>0</v>
      </c>
      <c r="AP269" s="260"/>
      <c r="AQ269" s="260"/>
      <c r="AR269" s="260"/>
      <c r="AS269" s="260">
        <f t="shared" si="2714"/>
        <v>0</v>
      </c>
      <c r="AT269" s="260">
        <f t="shared" si="2715"/>
        <v>0</v>
      </c>
      <c r="AU269" s="260">
        <f t="shared" si="2716"/>
        <v>0</v>
      </c>
      <c r="AV269" s="400"/>
      <c r="AW269" s="400"/>
      <c r="AX269" s="400"/>
      <c r="AY269" s="400">
        <v>0</v>
      </c>
      <c r="AZ269" s="400">
        <v>0</v>
      </c>
      <c r="BA269" s="400">
        <f t="shared" ref="BA269:BA291" si="2717">AZ269*H269</f>
        <v>0</v>
      </c>
      <c r="BB269" s="400"/>
      <c r="BC269" s="400"/>
      <c r="BD269" s="400"/>
      <c r="BE269" s="400">
        <v>0</v>
      </c>
      <c r="BF269" s="400">
        <v>0</v>
      </c>
      <c r="BG269" s="400">
        <f t="shared" si="2713"/>
        <v>0</v>
      </c>
      <c r="BH269" s="400"/>
      <c r="BI269" s="400"/>
      <c r="BJ269" s="400"/>
      <c r="BK269" s="400">
        <v>0</v>
      </c>
      <c r="BL269" s="400">
        <v>0</v>
      </c>
      <c r="BM269" s="400">
        <f t="shared" ref="BM269:BM297" si="2718">BL269*N269</f>
        <v>0</v>
      </c>
      <c r="BN269" s="400"/>
      <c r="BO269" s="400"/>
      <c r="BP269" s="400"/>
      <c r="BQ269" s="400">
        <v>0</v>
      </c>
      <c r="BR269" s="400">
        <v>0</v>
      </c>
      <c r="BS269" s="400">
        <f t="shared" si="2571"/>
        <v>0</v>
      </c>
      <c r="BT269" s="400">
        <f>BU269/1.12</f>
        <v>185</v>
      </c>
      <c r="BU269" s="400">
        <v>207.20000000000002</v>
      </c>
      <c r="BV269" s="256">
        <v>0</v>
      </c>
      <c r="BW269" s="1427">
        <f>BV269*1.12</f>
        <v>0</v>
      </c>
      <c r="BX269" s="84" t="s">
        <v>63</v>
      </c>
      <c r="BY269" s="325" t="s">
        <v>1753</v>
      </c>
      <c r="BZ269" s="325" t="s">
        <v>1272</v>
      </c>
      <c r="CA269" s="529">
        <f t="shared" si="2572"/>
        <v>0</v>
      </c>
      <c r="CB269" s="85"/>
      <c r="CC269" s="83"/>
      <c r="CD269" s="88"/>
      <c r="CE269" s="26">
        <f t="shared" si="2573"/>
        <v>0</v>
      </c>
      <c r="CF269" s="27">
        <f t="shared" si="2574"/>
        <v>0</v>
      </c>
      <c r="CG269" s="738">
        <f t="shared" si="2575"/>
        <v>0</v>
      </c>
      <c r="CH269" s="164" t="s">
        <v>1283</v>
      </c>
      <c r="CI269" s="165"/>
      <c r="CJ269" s="192" t="s">
        <v>41</v>
      </c>
      <c r="CK269" s="175" t="s">
        <v>354</v>
      </c>
      <c r="CL269" s="175" t="s">
        <v>1286</v>
      </c>
      <c r="CM269" s="178">
        <v>41845</v>
      </c>
      <c r="CN269" s="175" t="s">
        <v>353</v>
      </c>
      <c r="CO269" s="176" t="s">
        <v>58</v>
      </c>
      <c r="CP269" s="175" t="s">
        <v>1288</v>
      </c>
      <c r="CQ269" s="175" t="s">
        <v>57</v>
      </c>
      <c r="CR269" s="455"/>
      <c r="CS269" s="455">
        <v>720</v>
      </c>
      <c r="CT269" s="455">
        <v>780</v>
      </c>
      <c r="CU269" s="455">
        <v>840</v>
      </c>
      <c r="CV269" s="455"/>
      <c r="CW269" s="455"/>
      <c r="CX269" s="455"/>
      <c r="CY269" s="455"/>
      <c r="CZ269" s="455">
        <f>CS269+CT269+CU269</f>
        <v>2340</v>
      </c>
      <c r="DA269" s="455">
        <v>185</v>
      </c>
      <c r="DB269" s="456"/>
      <c r="DC269" s="456">
        <f>CS269*DA269</f>
        <v>133200</v>
      </c>
      <c r="DD269" s="456">
        <f>CT269*DA269</f>
        <v>144300</v>
      </c>
      <c r="DE269" s="456">
        <f>DA269*CU269</f>
        <v>155400</v>
      </c>
      <c r="DF269" s="456"/>
      <c r="DG269" s="456"/>
      <c r="DH269" s="456"/>
      <c r="DI269" s="456"/>
      <c r="DJ269" s="456"/>
      <c r="DK269" s="456">
        <f>CZ269*DA269</f>
        <v>432900</v>
      </c>
      <c r="DL269" s="501"/>
      <c r="DM269" s="508">
        <f>DB269</f>
        <v>0</v>
      </c>
      <c r="DN269" s="501">
        <f>DB269</f>
        <v>0</v>
      </c>
      <c r="DO269" s="508">
        <f>DC269</f>
        <v>133200</v>
      </c>
      <c r="DP269" s="655">
        <f>DO269</f>
        <v>133200</v>
      </c>
      <c r="DQ269" s="1050">
        <f>DD269</f>
        <v>144300</v>
      </c>
      <c r="DR269" s="655">
        <f>DQ269</f>
        <v>144300</v>
      </c>
      <c r="DS269" s="782">
        <f>DT269</f>
        <v>155400</v>
      </c>
      <c r="DT269" s="655">
        <f>DE269</f>
        <v>155400</v>
      </c>
      <c r="DU269" s="782">
        <f t="shared" si="2600"/>
        <v>0</v>
      </c>
      <c r="DV269" s="465">
        <f t="shared" si="2601"/>
        <v>0</v>
      </c>
      <c r="DW269" s="745"/>
      <c r="DX269" s="655"/>
      <c r="DY269" s="954"/>
      <c r="DZ269" s="655"/>
      <c r="EA269" s="782">
        <f>DI269</f>
        <v>0</v>
      </c>
      <c r="EB269" s="465">
        <f t="shared" si="2576"/>
        <v>0</v>
      </c>
      <c r="EC269" s="745"/>
      <c r="ED269" s="463"/>
      <c r="EE269" s="459">
        <f>DK269</f>
        <v>432900</v>
      </c>
      <c r="EF269" s="501">
        <f>EE269</f>
        <v>432900</v>
      </c>
      <c r="EG269" s="461">
        <f t="shared" si="2577"/>
        <v>0</v>
      </c>
      <c r="EH269" s="257">
        <f t="shared" si="2578"/>
        <v>0</v>
      </c>
      <c r="EI269" s="460">
        <f t="shared" si="2579"/>
        <v>-133200</v>
      </c>
      <c r="EJ269" s="538">
        <f t="shared" si="2580"/>
        <v>-133200</v>
      </c>
      <c r="EK269" s="677">
        <f t="shared" si="2581"/>
        <v>-144300</v>
      </c>
      <c r="EL269" s="257">
        <f t="shared" si="2582"/>
        <v>-144300</v>
      </c>
      <c r="EM269" s="649">
        <f t="shared" si="2583"/>
        <v>-155400</v>
      </c>
      <c r="EN269" s="538">
        <f t="shared" si="2584"/>
        <v>-155400</v>
      </c>
      <c r="EO269" s="677">
        <f t="shared" si="2585"/>
        <v>0</v>
      </c>
      <c r="EP269" s="257">
        <f t="shared" si="2586"/>
        <v>0</v>
      </c>
      <c r="EQ269" s="649">
        <f t="shared" si="2587"/>
        <v>0</v>
      </c>
      <c r="ER269" s="538">
        <f t="shared" si="2588"/>
        <v>0</v>
      </c>
      <c r="ES269" s="677">
        <f t="shared" si="2589"/>
        <v>0</v>
      </c>
      <c r="ET269" s="538">
        <f t="shared" si="2590"/>
        <v>0</v>
      </c>
      <c r="EU269" s="462">
        <f t="shared" si="2591"/>
        <v>0</v>
      </c>
      <c r="EV269" s="263">
        <f t="shared" si="2592"/>
        <v>0</v>
      </c>
      <c r="EW269" s="462">
        <f t="shared" si="2593"/>
        <v>0</v>
      </c>
      <c r="EX269" s="263">
        <f t="shared" si="2594"/>
        <v>0</v>
      </c>
      <c r="EY269" s="472">
        <f t="shared" si="2595"/>
        <v>-432900</v>
      </c>
      <c r="EZ269" s="263">
        <f t="shared" si="2596"/>
        <v>-432900</v>
      </c>
    </row>
    <row r="270" spans="1:157" ht="18" hidden="1" customHeight="1" outlineLevel="1" x14ac:dyDescent="0.2">
      <c r="A270" s="5" t="s">
        <v>2242</v>
      </c>
      <c r="B270" s="76" t="s">
        <v>21</v>
      </c>
      <c r="C270" s="77" t="s">
        <v>796</v>
      </c>
      <c r="D270" s="77" t="s">
        <v>1305</v>
      </c>
      <c r="E270" s="76" t="s">
        <v>1307</v>
      </c>
      <c r="F270" s="76" t="s">
        <v>59</v>
      </c>
      <c r="G270" s="78" t="s">
        <v>41</v>
      </c>
      <c r="H270" s="79">
        <v>0.65500000000000003</v>
      </c>
      <c r="I270" s="76" t="s">
        <v>44</v>
      </c>
      <c r="J270" s="80" t="s">
        <v>56</v>
      </c>
      <c r="K270" s="81" t="s">
        <v>37</v>
      </c>
      <c r="L270" s="76" t="s">
        <v>46</v>
      </c>
      <c r="M270" s="10" t="s">
        <v>57</v>
      </c>
      <c r="N270" s="82"/>
      <c r="O270" s="82"/>
      <c r="P270" s="82"/>
      <c r="Q270" s="245">
        <v>1400</v>
      </c>
      <c r="R270" s="260">
        <v>1540</v>
      </c>
      <c r="S270" s="262">
        <v>95</v>
      </c>
      <c r="T270" s="262">
        <v>106.4</v>
      </c>
      <c r="U270" s="262">
        <v>0</v>
      </c>
      <c r="V270" s="263">
        <v>0</v>
      </c>
      <c r="W270" s="263">
        <f t="shared" ref="W270" si="2719">V270*H270</f>
        <v>0</v>
      </c>
      <c r="X270" s="399">
        <v>1680</v>
      </c>
      <c r="Y270" s="399">
        <v>95</v>
      </c>
      <c r="Z270" s="399">
        <v>106.4</v>
      </c>
      <c r="AA270" s="399">
        <v>0</v>
      </c>
      <c r="AB270" s="399">
        <v>0</v>
      </c>
      <c r="AC270" s="399">
        <f t="shared" ref="AC270" si="2720">AB270*H270</f>
        <v>0</v>
      </c>
      <c r="AD270" s="260">
        <v>1820</v>
      </c>
      <c r="AE270" s="260">
        <v>95</v>
      </c>
      <c r="AF270" s="260">
        <v>106.4</v>
      </c>
      <c r="AG270" s="260">
        <v>0</v>
      </c>
      <c r="AH270" s="260">
        <v>0</v>
      </c>
      <c r="AI270" s="260">
        <f t="shared" ref="AI270" si="2721">AH270*H270</f>
        <v>0</v>
      </c>
      <c r="AJ270" s="260">
        <v>0</v>
      </c>
      <c r="AK270" s="260">
        <v>95</v>
      </c>
      <c r="AL270" s="260">
        <v>106.4</v>
      </c>
      <c r="AM270" s="418">
        <f t="shared" ref="AM270" si="2722">AJ270*AK270</f>
        <v>0</v>
      </c>
      <c r="AN270" s="260">
        <f t="shared" ref="AN270" si="2723">AJ270*AL270</f>
        <v>0</v>
      </c>
      <c r="AO270" s="396">
        <f t="shared" ref="AO270" si="2724">AN270*H270</f>
        <v>0</v>
      </c>
      <c r="AP270" s="260"/>
      <c r="AQ270" s="260"/>
      <c r="AR270" s="260"/>
      <c r="AS270" s="260">
        <f t="shared" si="2714"/>
        <v>0</v>
      </c>
      <c r="AT270" s="260">
        <f t="shared" si="2715"/>
        <v>0</v>
      </c>
      <c r="AU270" s="260">
        <f t="shared" si="2716"/>
        <v>0</v>
      </c>
      <c r="AV270" s="400"/>
      <c r="AW270" s="400"/>
      <c r="AX270" s="400"/>
      <c r="AY270" s="400">
        <v>0</v>
      </c>
      <c r="AZ270" s="400">
        <v>0</v>
      </c>
      <c r="BA270" s="400">
        <f t="shared" si="2717"/>
        <v>0</v>
      </c>
      <c r="BB270" s="400"/>
      <c r="BC270" s="400"/>
      <c r="BD270" s="400"/>
      <c r="BE270" s="400">
        <v>0</v>
      </c>
      <c r="BF270" s="400">
        <v>0</v>
      </c>
      <c r="BG270" s="400">
        <f t="shared" si="2713"/>
        <v>0</v>
      </c>
      <c r="BH270" s="400"/>
      <c r="BI270" s="400"/>
      <c r="BJ270" s="400"/>
      <c r="BK270" s="400">
        <v>0</v>
      </c>
      <c r="BL270" s="400">
        <v>0</v>
      </c>
      <c r="BM270" s="400">
        <f t="shared" si="2718"/>
        <v>0</v>
      </c>
      <c r="BN270" s="400"/>
      <c r="BO270" s="400"/>
      <c r="BP270" s="400"/>
      <c r="BQ270" s="400">
        <v>0</v>
      </c>
      <c r="BR270" s="400">
        <v>0</v>
      </c>
      <c r="BS270" s="400">
        <f t="shared" si="2571"/>
        <v>0</v>
      </c>
      <c r="BT270" s="262">
        <v>95</v>
      </c>
      <c r="BU270" s="262">
        <v>106.4</v>
      </c>
      <c r="BV270" s="256">
        <v>0</v>
      </c>
      <c r="BW270" s="1427">
        <f t="shared" ref="BW270:BW271" si="2725">BV270*1.12</f>
        <v>0</v>
      </c>
      <c r="BX270" s="84" t="s">
        <v>63</v>
      </c>
      <c r="BY270" s="325" t="s">
        <v>2232</v>
      </c>
      <c r="BZ270" s="325" t="s">
        <v>1272</v>
      </c>
      <c r="CA270" s="529">
        <f t="shared" ref="CA270" si="2726">BW270*H270</f>
        <v>0</v>
      </c>
      <c r="CB270" s="85"/>
      <c r="CC270" s="83"/>
      <c r="CD270" s="88"/>
      <c r="CE270" s="26">
        <f t="shared" ref="CE270" si="2727">BV270-CB270</f>
        <v>0</v>
      </c>
      <c r="CF270" s="27">
        <f t="shared" ref="CF270" si="2728">BW270-CC270</f>
        <v>0</v>
      </c>
      <c r="CG270" s="738">
        <f t="shared" ref="CG270" si="2729">CA270-CC270</f>
        <v>0</v>
      </c>
      <c r="CH270" s="164" t="s">
        <v>2256</v>
      </c>
      <c r="CI270" s="165"/>
      <c r="CJ270" s="192" t="s">
        <v>41</v>
      </c>
      <c r="CK270" s="175" t="s">
        <v>354</v>
      </c>
      <c r="CL270" s="725" t="s">
        <v>979</v>
      </c>
      <c r="CM270" s="726" t="s">
        <v>981</v>
      </c>
      <c r="CN270" s="725" t="s">
        <v>355</v>
      </c>
      <c r="CO270" s="727" t="s">
        <v>58</v>
      </c>
      <c r="CP270" s="725" t="s">
        <v>1287</v>
      </c>
      <c r="CQ270" s="175" t="s">
        <v>57</v>
      </c>
      <c r="CR270" s="455">
        <v>1540</v>
      </c>
      <c r="CS270" s="455">
        <v>1680</v>
      </c>
      <c r="CT270" s="455">
        <v>1820</v>
      </c>
      <c r="CU270" s="455">
        <v>0</v>
      </c>
      <c r="CV270" s="455"/>
      <c r="CW270" s="455"/>
      <c r="CX270" s="455"/>
      <c r="CY270" s="455"/>
      <c r="CZ270" s="455">
        <f>1400+CR270+CS270+CT270+CU270</f>
        <v>6440</v>
      </c>
      <c r="DA270" s="455">
        <v>95</v>
      </c>
      <c r="DB270" s="456">
        <f>DA270*CR270</f>
        <v>146300</v>
      </c>
      <c r="DC270" s="456">
        <f>CS270*DA270</f>
        <v>159600</v>
      </c>
      <c r="DD270" s="456">
        <f>CT270*DA270</f>
        <v>172900</v>
      </c>
      <c r="DE270" s="456">
        <f>DA270*CU270</f>
        <v>0</v>
      </c>
      <c r="DF270" s="456"/>
      <c r="DG270" s="456"/>
      <c r="DH270" s="456"/>
      <c r="DI270" s="456"/>
      <c r="DJ270" s="456"/>
      <c r="DK270" s="456">
        <f>DA270*CZ270</f>
        <v>611800</v>
      </c>
      <c r="DL270" s="501"/>
      <c r="DM270" s="508">
        <f>DN270</f>
        <v>146300</v>
      </c>
      <c r="DN270" s="501">
        <f>DB270</f>
        <v>146300</v>
      </c>
      <c r="DO270" s="508">
        <f>DP270</f>
        <v>159600</v>
      </c>
      <c r="DP270" s="655">
        <f>DC270</f>
        <v>159600</v>
      </c>
      <c r="DQ270" s="1050">
        <f>DR270</f>
        <v>172900</v>
      </c>
      <c r="DR270" s="655">
        <f>DD270</f>
        <v>172900</v>
      </c>
      <c r="DS270" s="782">
        <f>DT270</f>
        <v>0</v>
      </c>
      <c r="DT270" s="655">
        <f>DE270</f>
        <v>0</v>
      </c>
      <c r="DU270" s="782">
        <f t="shared" ref="DU270" si="2730">DF270</f>
        <v>0</v>
      </c>
      <c r="DV270" s="465">
        <f t="shared" ref="DV270" si="2731">DU270/1.12</f>
        <v>0</v>
      </c>
      <c r="DW270" s="745"/>
      <c r="DX270" s="655"/>
      <c r="DY270" s="954"/>
      <c r="DZ270" s="655"/>
      <c r="EA270" s="782">
        <f>DI270</f>
        <v>0</v>
      </c>
      <c r="EB270" s="465">
        <f t="shared" ref="EB270" si="2732">EA270/1.12</f>
        <v>0</v>
      </c>
      <c r="EC270" s="745"/>
      <c r="ED270" s="463"/>
      <c r="EE270" s="459">
        <f>DK270</f>
        <v>611800</v>
      </c>
      <c r="EF270" s="501">
        <f>EE270</f>
        <v>611800</v>
      </c>
      <c r="EG270" s="461">
        <f t="shared" si="2577"/>
        <v>-146300</v>
      </c>
      <c r="EH270" s="257">
        <f t="shared" si="2578"/>
        <v>-146300</v>
      </c>
      <c r="EI270" s="460">
        <f t="shared" si="2579"/>
        <v>-159600</v>
      </c>
      <c r="EJ270" s="538">
        <f t="shared" si="2580"/>
        <v>-159600</v>
      </c>
      <c r="EK270" s="677">
        <f t="shared" si="2581"/>
        <v>-172900</v>
      </c>
      <c r="EL270" s="257">
        <f t="shared" si="2582"/>
        <v>-172900</v>
      </c>
      <c r="EM270" s="649">
        <f t="shared" si="2583"/>
        <v>0</v>
      </c>
      <c r="EN270" s="538">
        <f t="shared" si="2584"/>
        <v>0</v>
      </c>
      <c r="EO270" s="677">
        <f t="shared" si="2585"/>
        <v>0</v>
      </c>
      <c r="EP270" s="257">
        <f t="shared" si="2586"/>
        <v>0</v>
      </c>
      <c r="EQ270" s="649">
        <f t="shared" si="2587"/>
        <v>0</v>
      </c>
      <c r="ER270" s="538">
        <f t="shared" si="2588"/>
        <v>0</v>
      </c>
      <c r="ES270" s="677">
        <f t="shared" si="2589"/>
        <v>0</v>
      </c>
      <c r="ET270" s="538">
        <f t="shared" si="2590"/>
        <v>0</v>
      </c>
      <c r="EU270" s="462">
        <f t="shared" si="2591"/>
        <v>0</v>
      </c>
      <c r="EV270" s="263">
        <f t="shared" si="2592"/>
        <v>0</v>
      </c>
      <c r="EW270" s="462">
        <f t="shared" si="2593"/>
        <v>0</v>
      </c>
      <c r="EX270" s="263">
        <f t="shared" si="2594"/>
        <v>0</v>
      </c>
      <c r="EY270" s="472">
        <f t="shared" si="2595"/>
        <v>-611800</v>
      </c>
      <c r="EZ270" s="263">
        <f t="shared" si="2596"/>
        <v>-611800</v>
      </c>
      <c r="FA270" s="312">
        <v>42389</v>
      </c>
    </row>
    <row r="271" spans="1:157" ht="18" hidden="1" customHeight="1" outlineLevel="1" x14ac:dyDescent="0.2">
      <c r="A271" s="5" t="s">
        <v>2243</v>
      </c>
      <c r="B271" s="76" t="s">
        <v>21</v>
      </c>
      <c r="C271" s="77" t="s">
        <v>796</v>
      </c>
      <c r="D271" s="77" t="s">
        <v>1305</v>
      </c>
      <c r="E271" s="76" t="s">
        <v>1307</v>
      </c>
      <c r="F271" s="76" t="s">
        <v>59</v>
      </c>
      <c r="G271" s="78" t="s">
        <v>1924</v>
      </c>
      <c r="H271" s="79">
        <v>0.65500000000000003</v>
      </c>
      <c r="I271" s="76" t="s">
        <v>2238</v>
      </c>
      <c r="J271" s="80" t="s">
        <v>56</v>
      </c>
      <c r="K271" s="81" t="s">
        <v>37</v>
      </c>
      <c r="L271" s="76" t="s">
        <v>46</v>
      </c>
      <c r="M271" s="10" t="s">
        <v>57</v>
      </c>
      <c r="N271" s="82"/>
      <c r="O271" s="82"/>
      <c r="P271" s="82"/>
      <c r="Q271" s="245">
        <v>0</v>
      </c>
      <c r="R271" s="260">
        <v>0</v>
      </c>
      <c r="S271" s="262">
        <v>184.82</v>
      </c>
      <c r="T271" s="262">
        <v>206.9984</v>
      </c>
      <c r="U271" s="262">
        <f t="shared" ref="U271:U272" si="2733">S271*R271</f>
        <v>0</v>
      </c>
      <c r="V271" s="263">
        <f t="shared" ref="V271:V272" si="2734">T271*R271</f>
        <v>0</v>
      </c>
      <c r="W271" s="263">
        <f t="shared" ref="W271:W272" si="2735">V271*H271</f>
        <v>0</v>
      </c>
      <c r="X271" s="399">
        <v>0</v>
      </c>
      <c r="Y271" s="399">
        <v>184.82</v>
      </c>
      <c r="Z271" s="399">
        <v>206.9984</v>
      </c>
      <c r="AA271" s="399">
        <f t="shared" ref="AA271" si="2736">X271*Y271</f>
        <v>0</v>
      </c>
      <c r="AB271" s="399">
        <f t="shared" ref="AB271" si="2737">X271*Z271</f>
        <v>0</v>
      </c>
      <c r="AC271" s="399">
        <f t="shared" ref="AC271:AC272" si="2738">AB271*H271</f>
        <v>0</v>
      </c>
      <c r="AD271" s="260">
        <v>0</v>
      </c>
      <c r="AE271" s="260">
        <v>184.82</v>
      </c>
      <c r="AF271" s="260">
        <v>206.9984</v>
      </c>
      <c r="AG271" s="260">
        <f>AD271*AE271</f>
        <v>0</v>
      </c>
      <c r="AH271" s="260">
        <f>AD271*AF271</f>
        <v>0</v>
      </c>
      <c r="AI271" s="260">
        <f t="shared" ref="AI271:AI272" si="2739">AH271*H271</f>
        <v>0</v>
      </c>
      <c r="AJ271" s="260">
        <v>1960</v>
      </c>
      <c r="AK271" s="260">
        <v>184.82</v>
      </c>
      <c r="AL271" s="260">
        <v>206.9984</v>
      </c>
      <c r="AM271" s="418">
        <v>0</v>
      </c>
      <c r="AN271" s="260">
        <v>0</v>
      </c>
      <c r="AO271" s="396">
        <f t="shared" ref="AO271:AO272" si="2740">AN271*H271</f>
        <v>0</v>
      </c>
      <c r="AP271" s="260"/>
      <c r="AQ271" s="260"/>
      <c r="AR271" s="260"/>
      <c r="AS271" s="260">
        <f t="shared" si="2714"/>
        <v>0</v>
      </c>
      <c r="AT271" s="260">
        <f t="shared" si="2715"/>
        <v>0</v>
      </c>
      <c r="AU271" s="260">
        <f t="shared" si="2716"/>
        <v>0</v>
      </c>
      <c r="AV271" s="400"/>
      <c r="AW271" s="400"/>
      <c r="AX271" s="400"/>
      <c r="AY271" s="400">
        <v>0</v>
      </c>
      <c r="AZ271" s="400">
        <v>0</v>
      </c>
      <c r="BA271" s="400">
        <f t="shared" si="2717"/>
        <v>0</v>
      </c>
      <c r="BB271" s="400"/>
      <c r="BC271" s="400"/>
      <c r="BD271" s="400"/>
      <c r="BE271" s="400">
        <v>0</v>
      </c>
      <c r="BF271" s="400">
        <v>0</v>
      </c>
      <c r="BG271" s="400">
        <f t="shared" si="2713"/>
        <v>0</v>
      </c>
      <c r="BH271" s="400"/>
      <c r="BI271" s="400"/>
      <c r="BJ271" s="400"/>
      <c r="BK271" s="400">
        <v>0</v>
      </c>
      <c r="BL271" s="400">
        <v>0</v>
      </c>
      <c r="BM271" s="400">
        <f t="shared" si="2718"/>
        <v>0</v>
      </c>
      <c r="BN271" s="400"/>
      <c r="BO271" s="400"/>
      <c r="BP271" s="400"/>
      <c r="BQ271" s="400">
        <v>0</v>
      </c>
      <c r="BR271" s="400">
        <v>0</v>
      </c>
      <c r="BS271" s="400">
        <f t="shared" si="2571"/>
        <v>0</v>
      </c>
      <c r="BT271" s="262">
        <v>184.82</v>
      </c>
      <c r="BU271" s="262">
        <v>206.9984</v>
      </c>
      <c r="BV271" s="256">
        <v>0</v>
      </c>
      <c r="BW271" s="1427">
        <f t="shared" si="2725"/>
        <v>0</v>
      </c>
      <c r="BX271" s="84" t="s">
        <v>63</v>
      </c>
      <c r="BY271" s="325" t="s">
        <v>2232</v>
      </c>
      <c r="BZ271" s="325" t="s">
        <v>2241</v>
      </c>
      <c r="CA271" s="529">
        <f t="shared" ref="CA271:CA272" si="2741">BW271*H271</f>
        <v>0</v>
      </c>
      <c r="CB271" s="85"/>
      <c r="CC271" s="83"/>
      <c r="CD271" s="88"/>
      <c r="CE271" s="26">
        <f t="shared" ref="CE271:CE272" si="2742">BV271-CB271</f>
        <v>0</v>
      </c>
      <c r="CF271" s="27">
        <f t="shared" ref="CF271:CF272" si="2743">BW271-CC271</f>
        <v>0</v>
      </c>
      <c r="CG271" s="738">
        <f t="shared" ref="CG271:CG272" si="2744">CA271-CC271</f>
        <v>0</v>
      </c>
      <c r="CH271" s="164" t="s">
        <v>2256</v>
      </c>
      <c r="CI271" s="165"/>
      <c r="CJ271" s="192"/>
      <c r="CK271" s="175"/>
      <c r="CL271" s="725" t="s">
        <v>2253</v>
      </c>
      <c r="CM271" s="726">
        <v>42401</v>
      </c>
      <c r="CN271" s="725" t="s">
        <v>355</v>
      </c>
      <c r="CO271" s="727" t="s">
        <v>58</v>
      </c>
      <c r="CP271" s="725" t="s">
        <v>1287</v>
      </c>
      <c r="CQ271" s="175" t="s">
        <v>57</v>
      </c>
      <c r="CR271" s="455"/>
      <c r="CS271" s="455"/>
      <c r="CT271" s="455"/>
      <c r="CU271" s="455">
        <v>1960</v>
      </c>
      <c r="CV271" s="455"/>
      <c r="CW271" s="455"/>
      <c r="CX271" s="455"/>
      <c r="CY271" s="455"/>
      <c r="CZ271" s="455">
        <f>CR271+CS271+CT271+CU271</f>
        <v>1960</v>
      </c>
      <c r="DA271" s="455">
        <v>184.82</v>
      </c>
      <c r="DB271" s="456"/>
      <c r="DC271" s="456"/>
      <c r="DD271" s="456"/>
      <c r="DE271" s="456">
        <f>DA271*CU271</f>
        <v>362247.2</v>
      </c>
      <c r="DF271" s="456"/>
      <c r="DG271" s="456"/>
      <c r="DH271" s="456"/>
      <c r="DI271" s="456"/>
      <c r="DJ271" s="456"/>
      <c r="DK271" s="456">
        <f>DA271*CZ271</f>
        <v>362247.2</v>
      </c>
      <c r="DL271" s="501"/>
      <c r="DM271" s="508"/>
      <c r="DN271" s="501"/>
      <c r="DO271" s="508"/>
      <c r="DP271" s="655"/>
      <c r="DQ271" s="1050"/>
      <c r="DR271" s="655"/>
      <c r="DS271" s="782">
        <f>DT271</f>
        <v>362247.2</v>
      </c>
      <c r="DT271" s="655">
        <f>DE271</f>
        <v>362247.2</v>
      </c>
      <c r="DU271" s="782"/>
      <c r="DV271" s="465"/>
      <c r="DW271" s="745"/>
      <c r="DX271" s="655"/>
      <c r="DY271" s="954"/>
      <c r="DZ271" s="655"/>
      <c r="EA271" s="782"/>
      <c r="EB271" s="465"/>
      <c r="EC271" s="745"/>
      <c r="ED271" s="463"/>
      <c r="EE271" s="459">
        <f>DK271</f>
        <v>362247.2</v>
      </c>
      <c r="EF271" s="501">
        <f>EE271</f>
        <v>362247.2</v>
      </c>
      <c r="EG271" s="461">
        <f t="shared" si="2577"/>
        <v>0</v>
      </c>
      <c r="EH271" s="257">
        <f t="shared" si="2578"/>
        <v>0</v>
      </c>
      <c r="EI271" s="460">
        <f t="shared" si="2579"/>
        <v>0</v>
      </c>
      <c r="EJ271" s="538">
        <f t="shared" si="2580"/>
        <v>0</v>
      </c>
      <c r="EK271" s="677">
        <f t="shared" si="2581"/>
        <v>0</v>
      </c>
      <c r="EL271" s="257">
        <f t="shared" si="2582"/>
        <v>0</v>
      </c>
      <c r="EM271" s="649">
        <f t="shared" si="2583"/>
        <v>-362247.2</v>
      </c>
      <c r="EN271" s="538">
        <f t="shared" si="2584"/>
        <v>-362247.2</v>
      </c>
      <c r="EO271" s="677">
        <f t="shared" si="2585"/>
        <v>0</v>
      </c>
      <c r="EP271" s="257">
        <f t="shared" si="2586"/>
        <v>0</v>
      </c>
      <c r="EQ271" s="649">
        <f t="shared" si="2587"/>
        <v>0</v>
      </c>
      <c r="ER271" s="538">
        <f t="shared" si="2588"/>
        <v>0</v>
      </c>
      <c r="ES271" s="677">
        <f t="shared" si="2589"/>
        <v>0</v>
      </c>
      <c r="ET271" s="538">
        <f t="shared" si="2590"/>
        <v>0</v>
      </c>
      <c r="EU271" s="462">
        <f t="shared" si="2591"/>
        <v>0</v>
      </c>
      <c r="EV271" s="263">
        <f t="shared" si="2592"/>
        <v>0</v>
      </c>
      <c r="EW271" s="462">
        <f t="shared" si="2593"/>
        <v>0</v>
      </c>
      <c r="EX271" s="263">
        <f t="shared" si="2594"/>
        <v>0</v>
      </c>
      <c r="EY271" s="472">
        <f t="shared" si="2595"/>
        <v>-362247.2</v>
      </c>
      <c r="EZ271" s="263">
        <f t="shared" si="2596"/>
        <v>-362247.2</v>
      </c>
      <c r="FA271" s="312">
        <v>42389</v>
      </c>
    </row>
    <row r="272" spans="1:157" ht="18" hidden="1" customHeight="1" outlineLevel="1" x14ac:dyDescent="0.2">
      <c r="A272" s="5" t="s">
        <v>2448</v>
      </c>
      <c r="B272" s="76" t="s">
        <v>21</v>
      </c>
      <c r="C272" s="77" t="s">
        <v>796</v>
      </c>
      <c r="D272" s="77" t="s">
        <v>1305</v>
      </c>
      <c r="E272" s="76" t="s">
        <v>1307</v>
      </c>
      <c r="F272" s="76" t="s">
        <v>59</v>
      </c>
      <c r="G272" s="78" t="s">
        <v>1924</v>
      </c>
      <c r="H272" s="79">
        <v>0.65500000000000003</v>
      </c>
      <c r="I272" s="76" t="s">
        <v>2238</v>
      </c>
      <c r="J272" s="68" t="s">
        <v>56</v>
      </c>
      <c r="K272" s="81" t="s">
        <v>37</v>
      </c>
      <c r="L272" s="64" t="s">
        <v>46</v>
      </c>
      <c r="M272" s="76" t="s">
        <v>57</v>
      </c>
      <c r="N272" s="82"/>
      <c r="O272" s="82"/>
      <c r="P272" s="82"/>
      <c r="Q272" s="82">
        <f>Q268+Q270</f>
        <v>2000</v>
      </c>
      <c r="R272" s="260">
        <f>R268+R270</f>
        <v>2200</v>
      </c>
      <c r="S272" s="400">
        <v>185</v>
      </c>
      <c r="T272" s="262">
        <f>S272*1.12</f>
        <v>207.20000000000002</v>
      </c>
      <c r="U272" s="262">
        <f t="shared" si="2733"/>
        <v>407000</v>
      </c>
      <c r="V272" s="263">
        <f t="shared" si="2734"/>
        <v>455840.00000000006</v>
      </c>
      <c r="W272" s="263">
        <f t="shared" si="2735"/>
        <v>298575.20000000007</v>
      </c>
      <c r="X272" s="260">
        <f>X269+X270</f>
        <v>2400</v>
      </c>
      <c r="Y272" s="400">
        <v>185</v>
      </c>
      <c r="Z272" s="262">
        <f>Y272*1.12</f>
        <v>207.20000000000002</v>
      </c>
      <c r="AA272" s="262">
        <f t="shared" ref="AA272" si="2745">Y272*X272</f>
        <v>444000</v>
      </c>
      <c r="AB272" s="263">
        <f t="shared" ref="AB272" si="2746">Z272*X272</f>
        <v>497280.00000000006</v>
      </c>
      <c r="AC272" s="399">
        <f t="shared" si="2738"/>
        <v>325718.40000000002</v>
      </c>
      <c r="AD272" s="260">
        <f>AD269+AD270</f>
        <v>2600</v>
      </c>
      <c r="AE272" s="400">
        <v>185</v>
      </c>
      <c r="AF272" s="262">
        <f>AE272*1.12</f>
        <v>207.20000000000002</v>
      </c>
      <c r="AG272" s="262">
        <f t="shared" ref="AG272" si="2747">AE272*AD272</f>
        <v>481000</v>
      </c>
      <c r="AH272" s="263">
        <f t="shared" ref="AH272" si="2748">AF272*AD272</f>
        <v>538720</v>
      </c>
      <c r="AI272" s="260">
        <f t="shared" si="2739"/>
        <v>352861.60000000003</v>
      </c>
      <c r="AJ272" s="260">
        <f>AJ269+AJ271</f>
        <v>2800</v>
      </c>
      <c r="AK272" s="400">
        <v>185</v>
      </c>
      <c r="AL272" s="262">
        <f>AK272*1.12</f>
        <v>207.20000000000002</v>
      </c>
      <c r="AM272" s="369">
        <f t="shared" ref="AM272" si="2749">AK272*AJ272</f>
        <v>518000</v>
      </c>
      <c r="AN272" s="263">
        <f t="shared" ref="AN272" si="2750">AL272*AJ272</f>
        <v>580160</v>
      </c>
      <c r="AO272" s="396">
        <f t="shared" si="2740"/>
        <v>380004.8</v>
      </c>
      <c r="AP272" s="260"/>
      <c r="AQ272" s="260"/>
      <c r="AR272" s="260"/>
      <c r="AS272" s="260">
        <f t="shared" si="2714"/>
        <v>0</v>
      </c>
      <c r="AT272" s="260">
        <f t="shared" si="2715"/>
        <v>0</v>
      </c>
      <c r="AU272" s="260">
        <f t="shared" si="2716"/>
        <v>0</v>
      </c>
      <c r="AV272" s="400"/>
      <c r="AW272" s="400"/>
      <c r="AX272" s="400"/>
      <c r="AY272" s="400">
        <v>0</v>
      </c>
      <c r="AZ272" s="400">
        <v>0</v>
      </c>
      <c r="BA272" s="400">
        <f t="shared" si="2717"/>
        <v>0</v>
      </c>
      <c r="BB272" s="400"/>
      <c r="BC272" s="400"/>
      <c r="BD272" s="400"/>
      <c r="BE272" s="400">
        <v>0</v>
      </c>
      <c r="BF272" s="400">
        <v>0</v>
      </c>
      <c r="BG272" s="400">
        <f t="shared" si="2713"/>
        <v>0</v>
      </c>
      <c r="BH272" s="400"/>
      <c r="BI272" s="400"/>
      <c r="BJ272" s="400"/>
      <c r="BK272" s="400">
        <v>0</v>
      </c>
      <c r="BL272" s="400">
        <v>0</v>
      </c>
      <c r="BM272" s="400">
        <f t="shared" si="2718"/>
        <v>0</v>
      </c>
      <c r="BN272" s="400"/>
      <c r="BO272" s="400"/>
      <c r="BP272" s="400"/>
      <c r="BQ272" s="400">
        <v>0</v>
      </c>
      <c r="BR272" s="400">
        <v>0</v>
      </c>
      <c r="BS272" s="400">
        <f t="shared" si="2571"/>
        <v>0</v>
      </c>
      <c r="BT272" s="400">
        <f>BU272/1.12</f>
        <v>185</v>
      </c>
      <c r="BU272" s="400">
        <v>207.20000000000002</v>
      </c>
      <c r="BV272" s="256">
        <f>SUM(N272+O272+P272+Q272+R272+X272+AD272+AJ272+AP272+AV272+BB272+BH272)*BT272</f>
        <v>2220000</v>
      </c>
      <c r="BW272" s="262">
        <f>BV272*1.12</f>
        <v>2486400.0000000005</v>
      </c>
      <c r="BX272" s="84"/>
      <c r="BY272" s="325" t="s">
        <v>1753</v>
      </c>
      <c r="BZ272" s="325" t="s">
        <v>1272</v>
      </c>
      <c r="CA272" s="529">
        <f t="shared" si="2741"/>
        <v>1628592.0000000005</v>
      </c>
      <c r="CB272" s="85"/>
      <c r="CC272" s="83"/>
      <c r="CD272" s="88"/>
      <c r="CE272" s="26">
        <f t="shared" si="2742"/>
        <v>2220000</v>
      </c>
      <c r="CF272" s="27">
        <f t="shared" si="2743"/>
        <v>2486400.0000000005</v>
      </c>
      <c r="CG272" s="738">
        <f t="shared" si="2744"/>
        <v>1628592.0000000005</v>
      </c>
      <c r="CH272" s="164" t="s">
        <v>2494</v>
      </c>
      <c r="CI272" s="165"/>
      <c r="CJ272" s="192"/>
      <c r="CK272" s="175"/>
      <c r="CL272" s="725"/>
      <c r="CM272" s="726"/>
      <c r="CN272" s="725"/>
      <c r="CO272" s="727"/>
      <c r="CP272" s="725"/>
      <c r="CQ272" s="175"/>
      <c r="CR272" s="455"/>
      <c r="CS272" s="455"/>
      <c r="CT272" s="455"/>
      <c r="CU272" s="455"/>
      <c r="CV272" s="455"/>
      <c r="CW272" s="455"/>
      <c r="CX272" s="455"/>
      <c r="CY272" s="455"/>
      <c r="CZ272" s="455"/>
      <c r="DA272" s="455"/>
      <c r="DB272" s="456"/>
      <c r="DC272" s="456"/>
      <c r="DD272" s="456"/>
      <c r="DE272" s="456"/>
      <c r="DF272" s="456"/>
      <c r="DG272" s="456"/>
      <c r="DH272" s="456"/>
      <c r="DI272" s="456"/>
      <c r="DJ272" s="456"/>
      <c r="DK272" s="456"/>
      <c r="DL272" s="501"/>
      <c r="DM272" s="508"/>
      <c r="DN272" s="501"/>
      <c r="DO272" s="508"/>
      <c r="DP272" s="655"/>
      <c r="DQ272" s="1050"/>
      <c r="DR272" s="655"/>
      <c r="DS272" s="782"/>
      <c r="DT272" s="655"/>
      <c r="DU272" s="782"/>
      <c r="DV272" s="465"/>
      <c r="DW272" s="745"/>
      <c r="DX272" s="655"/>
      <c r="DY272" s="954"/>
      <c r="DZ272" s="655"/>
      <c r="EA272" s="782"/>
      <c r="EB272" s="465"/>
      <c r="EC272" s="745"/>
      <c r="ED272" s="463"/>
      <c r="EE272" s="459"/>
      <c r="EF272" s="501"/>
      <c r="EG272" s="461">
        <f t="shared" si="2577"/>
        <v>407000</v>
      </c>
      <c r="EH272" s="257">
        <f t="shared" si="2578"/>
        <v>455840.00000000006</v>
      </c>
      <c r="EI272" s="460">
        <f t="shared" si="2579"/>
        <v>444000</v>
      </c>
      <c r="EJ272" s="538">
        <f t="shared" si="2580"/>
        <v>497280.00000000006</v>
      </c>
      <c r="EK272" s="677">
        <f t="shared" si="2581"/>
        <v>481000</v>
      </c>
      <c r="EL272" s="257">
        <f t="shared" si="2582"/>
        <v>538720</v>
      </c>
      <c r="EM272" s="649">
        <f t="shared" si="2583"/>
        <v>518000</v>
      </c>
      <c r="EN272" s="538">
        <f t="shared" si="2584"/>
        <v>580160</v>
      </c>
      <c r="EO272" s="677">
        <f t="shared" si="2585"/>
        <v>0</v>
      </c>
      <c r="EP272" s="257">
        <f t="shared" si="2586"/>
        <v>0</v>
      </c>
      <c r="EQ272" s="649">
        <f t="shared" si="2587"/>
        <v>0</v>
      </c>
      <c r="ER272" s="538">
        <f t="shared" si="2588"/>
        <v>0</v>
      </c>
      <c r="ES272" s="677">
        <f t="shared" si="2589"/>
        <v>0</v>
      </c>
      <c r="ET272" s="538">
        <f t="shared" si="2590"/>
        <v>0</v>
      </c>
      <c r="EU272" s="462">
        <f t="shared" si="2591"/>
        <v>0</v>
      </c>
      <c r="EV272" s="263">
        <f t="shared" si="2592"/>
        <v>0</v>
      </c>
      <c r="EW272" s="462">
        <f t="shared" si="2593"/>
        <v>0</v>
      </c>
      <c r="EX272" s="263">
        <f t="shared" si="2594"/>
        <v>0</v>
      </c>
      <c r="EY272" s="472">
        <f t="shared" si="2595"/>
        <v>2220000</v>
      </c>
      <c r="EZ272" s="263">
        <f t="shared" si="2596"/>
        <v>2486400.0000000005</v>
      </c>
    </row>
    <row r="273" spans="1:157" ht="18" hidden="1" customHeight="1" outlineLevel="1" x14ac:dyDescent="0.2">
      <c r="A273" s="5" t="s">
        <v>558</v>
      </c>
      <c r="B273" s="76" t="s">
        <v>21</v>
      </c>
      <c r="C273" s="77" t="s">
        <v>1099</v>
      </c>
      <c r="D273" s="77" t="s">
        <v>1305</v>
      </c>
      <c r="E273" s="76" t="s">
        <v>1306</v>
      </c>
      <c r="F273" s="76" t="s">
        <v>60</v>
      </c>
      <c r="G273" s="78" t="s">
        <v>41</v>
      </c>
      <c r="H273" s="79">
        <v>0.55500000000000005</v>
      </c>
      <c r="I273" s="76" t="s">
        <v>44</v>
      </c>
      <c r="J273" s="80" t="s">
        <v>56</v>
      </c>
      <c r="K273" s="81" t="s">
        <v>37</v>
      </c>
      <c r="L273" s="76" t="s">
        <v>46</v>
      </c>
      <c r="M273" s="10" t="s">
        <v>57</v>
      </c>
      <c r="N273" s="82"/>
      <c r="O273" s="82"/>
      <c r="P273" s="82"/>
      <c r="Q273" s="245">
        <v>3500</v>
      </c>
      <c r="R273" s="260">
        <v>3600</v>
      </c>
      <c r="S273" s="262">
        <v>200.89285714285711</v>
      </c>
      <c r="T273" s="262">
        <v>224.99999999999997</v>
      </c>
      <c r="U273" s="262">
        <v>0</v>
      </c>
      <c r="V273" s="263">
        <v>0</v>
      </c>
      <c r="W273" s="263">
        <f t="shared" si="2565"/>
        <v>0</v>
      </c>
      <c r="X273" s="399">
        <v>3700</v>
      </c>
      <c r="Y273" s="399">
        <v>200.89285714285711</v>
      </c>
      <c r="Z273" s="399">
        <v>224.99999999999997</v>
      </c>
      <c r="AA273" s="399">
        <v>0</v>
      </c>
      <c r="AB273" s="399">
        <v>0</v>
      </c>
      <c r="AC273" s="399">
        <f t="shared" si="2566"/>
        <v>0</v>
      </c>
      <c r="AD273" s="260">
        <v>3800</v>
      </c>
      <c r="AE273" s="260">
        <v>200.89285714285711</v>
      </c>
      <c r="AF273" s="260">
        <v>224.99999999999997</v>
      </c>
      <c r="AG273" s="260">
        <v>0</v>
      </c>
      <c r="AH273" s="260">
        <v>0</v>
      </c>
      <c r="AI273" s="260">
        <f t="shared" si="2567"/>
        <v>0</v>
      </c>
      <c r="AJ273" s="260">
        <v>3900</v>
      </c>
      <c r="AK273" s="260">
        <v>200.89285714285711</v>
      </c>
      <c r="AL273" s="260">
        <v>224.99999999999997</v>
      </c>
      <c r="AM273" s="418">
        <v>0</v>
      </c>
      <c r="AN273" s="260">
        <v>0</v>
      </c>
      <c r="AO273" s="396">
        <f t="shared" si="2568"/>
        <v>0</v>
      </c>
      <c r="AP273" s="260"/>
      <c r="AQ273" s="260"/>
      <c r="AR273" s="260"/>
      <c r="AS273" s="260">
        <f t="shared" si="2714"/>
        <v>0</v>
      </c>
      <c r="AT273" s="260">
        <f t="shared" si="2715"/>
        <v>0</v>
      </c>
      <c r="AU273" s="260">
        <f t="shared" si="2716"/>
        <v>0</v>
      </c>
      <c r="AV273" s="400"/>
      <c r="AW273" s="400"/>
      <c r="AX273" s="400"/>
      <c r="AY273" s="400">
        <v>0</v>
      </c>
      <c r="AZ273" s="400">
        <v>0</v>
      </c>
      <c r="BA273" s="400">
        <f t="shared" si="2717"/>
        <v>0</v>
      </c>
      <c r="BB273" s="400"/>
      <c r="BC273" s="400"/>
      <c r="BD273" s="400"/>
      <c r="BE273" s="400">
        <v>0</v>
      </c>
      <c r="BF273" s="400">
        <v>0</v>
      </c>
      <c r="BG273" s="400">
        <f t="shared" si="2713"/>
        <v>0</v>
      </c>
      <c r="BH273" s="400"/>
      <c r="BI273" s="400"/>
      <c r="BJ273" s="400"/>
      <c r="BK273" s="400">
        <v>0</v>
      </c>
      <c r="BL273" s="400">
        <v>0</v>
      </c>
      <c r="BM273" s="400">
        <f t="shared" si="2718"/>
        <v>0</v>
      </c>
      <c r="BN273" s="400"/>
      <c r="BO273" s="400"/>
      <c r="BP273" s="400"/>
      <c r="BQ273" s="400">
        <v>0</v>
      </c>
      <c r="BR273" s="400">
        <v>0</v>
      </c>
      <c r="BS273" s="400">
        <f t="shared" si="2571"/>
        <v>0</v>
      </c>
      <c r="BT273" s="262">
        <v>200.89285714285711</v>
      </c>
      <c r="BU273" s="262">
        <v>224.99999999999997</v>
      </c>
      <c r="BV273" s="262">
        <v>0</v>
      </c>
      <c r="BW273" s="1427">
        <v>0</v>
      </c>
      <c r="BX273" s="84" t="s">
        <v>63</v>
      </c>
      <c r="BY273" s="76">
        <v>2012</v>
      </c>
      <c r="BZ273" s="325"/>
      <c r="CA273" s="529">
        <f t="shared" si="2572"/>
        <v>0</v>
      </c>
      <c r="CB273" s="85">
        <v>3716517.8571428563</v>
      </c>
      <c r="CC273" s="83">
        <v>4162499.9999999995</v>
      </c>
      <c r="CD273" s="88"/>
      <c r="CE273" s="26">
        <f t="shared" si="2573"/>
        <v>-3716517.8571428563</v>
      </c>
      <c r="CF273" s="27">
        <f t="shared" si="2574"/>
        <v>-4162499.9999999995</v>
      </c>
      <c r="CG273" s="738">
        <f t="shared" si="2575"/>
        <v>-4162499.9999999995</v>
      </c>
      <c r="CH273" s="164"/>
      <c r="CI273" s="165"/>
      <c r="CJ273" s="89"/>
      <c r="CK273" s="87"/>
      <c r="CL273" s="87"/>
      <c r="CM273" s="87"/>
      <c r="CN273" s="87"/>
      <c r="CO273" s="87"/>
      <c r="CP273" s="87"/>
      <c r="CQ273" s="87"/>
      <c r="CR273" s="455"/>
      <c r="CS273" s="455"/>
      <c r="CT273" s="455"/>
      <c r="CU273" s="455"/>
      <c r="CV273" s="455"/>
      <c r="CW273" s="455"/>
      <c r="CX273" s="455"/>
      <c r="CY273" s="455"/>
      <c r="CZ273" s="455"/>
      <c r="DA273" s="455"/>
      <c r="DB273" s="455"/>
      <c r="DC273" s="455"/>
      <c r="DD273" s="455"/>
      <c r="DE273" s="455"/>
      <c r="DF273" s="455"/>
      <c r="DG273" s="455"/>
      <c r="DH273" s="455"/>
      <c r="DI273" s="455"/>
      <c r="DJ273" s="455"/>
      <c r="DK273" s="455"/>
      <c r="DL273" s="501"/>
      <c r="DM273" s="508"/>
      <c r="DN273" s="501"/>
      <c r="DO273" s="508"/>
      <c r="DP273" s="501"/>
      <c r="DQ273" s="1049"/>
      <c r="DR273" s="501"/>
      <c r="DS273" s="782">
        <f t="shared" si="2598"/>
        <v>0</v>
      </c>
      <c r="DT273" s="655">
        <f t="shared" si="2599"/>
        <v>0</v>
      </c>
      <c r="DU273" s="782">
        <f t="shared" si="2600"/>
        <v>0</v>
      </c>
      <c r="DV273" s="465">
        <f t="shared" si="2601"/>
        <v>0</v>
      </c>
      <c r="DW273" s="503"/>
      <c r="DX273" s="501"/>
      <c r="DY273" s="672"/>
      <c r="DZ273" s="501"/>
      <c r="EA273" s="508">
        <f>DI273</f>
        <v>0</v>
      </c>
      <c r="EB273" s="457">
        <f t="shared" si="2576"/>
        <v>0</v>
      </c>
      <c r="EC273" s="503"/>
      <c r="ED273" s="455"/>
      <c r="EE273" s="459"/>
      <c r="EF273" s="501"/>
      <c r="EG273" s="461">
        <f t="shared" si="2577"/>
        <v>0</v>
      </c>
      <c r="EH273" s="257">
        <f t="shared" si="2578"/>
        <v>0</v>
      </c>
      <c r="EI273" s="460">
        <f t="shared" si="2579"/>
        <v>0</v>
      </c>
      <c r="EJ273" s="538">
        <f t="shared" si="2580"/>
        <v>0</v>
      </c>
      <c r="EK273" s="677">
        <f t="shared" si="2581"/>
        <v>0</v>
      </c>
      <c r="EL273" s="257">
        <f t="shared" si="2582"/>
        <v>0</v>
      </c>
      <c r="EM273" s="649">
        <f t="shared" si="2583"/>
        <v>0</v>
      </c>
      <c r="EN273" s="538">
        <f t="shared" si="2584"/>
        <v>0</v>
      </c>
      <c r="EO273" s="677">
        <f t="shared" si="2585"/>
        <v>0</v>
      </c>
      <c r="EP273" s="257">
        <f t="shared" si="2586"/>
        <v>0</v>
      </c>
      <c r="EQ273" s="649">
        <f t="shared" si="2587"/>
        <v>0</v>
      </c>
      <c r="ER273" s="538">
        <f t="shared" si="2588"/>
        <v>0</v>
      </c>
      <c r="ES273" s="677">
        <f t="shared" si="2589"/>
        <v>0</v>
      </c>
      <c r="ET273" s="538">
        <f t="shared" si="2590"/>
        <v>0</v>
      </c>
      <c r="EU273" s="462">
        <f t="shared" si="2591"/>
        <v>0</v>
      </c>
      <c r="EV273" s="263">
        <f t="shared" si="2592"/>
        <v>0</v>
      </c>
      <c r="EW273" s="462">
        <f t="shared" si="2593"/>
        <v>0</v>
      </c>
      <c r="EX273" s="263">
        <f t="shared" si="2594"/>
        <v>0</v>
      </c>
      <c r="EY273" s="472">
        <f t="shared" si="2595"/>
        <v>0</v>
      </c>
      <c r="EZ273" s="263">
        <f t="shared" si="2596"/>
        <v>0</v>
      </c>
    </row>
    <row r="274" spans="1:157" ht="18" hidden="1" customHeight="1" outlineLevel="1" x14ac:dyDescent="0.2">
      <c r="A274" s="5" t="s">
        <v>972</v>
      </c>
      <c r="B274" s="76" t="s">
        <v>21</v>
      </c>
      <c r="C274" s="77" t="s">
        <v>1099</v>
      </c>
      <c r="D274" s="77" t="s">
        <v>1305</v>
      </c>
      <c r="E274" s="76" t="s">
        <v>1306</v>
      </c>
      <c r="F274" s="76" t="s">
        <v>60</v>
      </c>
      <c r="G274" s="78" t="s">
        <v>41</v>
      </c>
      <c r="H274" s="79">
        <v>0.55500000000000005</v>
      </c>
      <c r="I274" s="76" t="s">
        <v>44</v>
      </c>
      <c r="J274" s="80" t="s">
        <v>56</v>
      </c>
      <c r="K274" s="81" t="s">
        <v>37</v>
      </c>
      <c r="L274" s="76" t="s">
        <v>46</v>
      </c>
      <c r="M274" s="10" t="s">
        <v>57</v>
      </c>
      <c r="N274" s="82"/>
      <c r="O274" s="82"/>
      <c r="P274" s="82"/>
      <c r="Q274" s="245">
        <v>1050</v>
      </c>
      <c r="R274" s="260">
        <v>1080</v>
      </c>
      <c r="S274" s="262">
        <v>177</v>
      </c>
      <c r="T274" s="262">
        <v>198.24</v>
      </c>
      <c r="U274" s="262">
        <v>0</v>
      </c>
      <c r="V274" s="263">
        <v>0</v>
      </c>
      <c r="W274" s="263">
        <f t="shared" si="2565"/>
        <v>0</v>
      </c>
      <c r="X274" s="399">
        <v>1110</v>
      </c>
      <c r="Y274" s="399">
        <v>177</v>
      </c>
      <c r="Z274" s="399">
        <v>198.24</v>
      </c>
      <c r="AA274" s="399">
        <v>0</v>
      </c>
      <c r="AB274" s="399">
        <v>0</v>
      </c>
      <c r="AC274" s="399">
        <f t="shared" si="2566"/>
        <v>0</v>
      </c>
      <c r="AD274" s="260">
        <v>1140</v>
      </c>
      <c r="AE274" s="260">
        <v>177</v>
      </c>
      <c r="AF274" s="260">
        <v>198.24</v>
      </c>
      <c r="AG274" s="260">
        <v>0</v>
      </c>
      <c r="AH274" s="260">
        <v>0</v>
      </c>
      <c r="AI274" s="260">
        <f t="shared" si="2567"/>
        <v>0</v>
      </c>
      <c r="AJ274" s="260">
        <v>1170</v>
      </c>
      <c r="AK274" s="260">
        <v>177</v>
      </c>
      <c r="AL274" s="260">
        <v>198.24</v>
      </c>
      <c r="AM274" s="418">
        <v>0</v>
      </c>
      <c r="AN274" s="260">
        <v>0</v>
      </c>
      <c r="AO274" s="396">
        <f t="shared" si="2568"/>
        <v>0</v>
      </c>
      <c r="AP274" s="260"/>
      <c r="AQ274" s="260"/>
      <c r="AR274" s="260"/>
      <c r="AS274" s="260">
        <f t="shared" si="2714"/>
        <v>0</v>
      </c>
      <c r="AT274" s="260">
        <f t="shared" si="2715"/>
        <v>0</v>
      </c>
      <c r="AU274" s="260">
        <f t="shared" si="2716"/>
        <v>0</v>
      </c>
      <c r="AV274" s="400"/>
      <c r="AW274" s="400"/>
      <c r="AX274" s="400"/>
      <c r="AY274" s="400">
        <v>0</v>
      </c>
      <c r="AZ274" s="400">
        <v>0</v>
      </c>
      <c r="BA274" s="400">
        <f t="shared" si="2717"/>
        <v>0</v>
      </c>
      <c r="BB274" s="400"/>
      <c r="BC274" s="400"/>
      <c r="BD274" s="400"/>
      <c r="BE274" s="400">
        <v>0</v>
      </c>
      <c r="BF274" s="400">
        <v>0</v>
      </c>
      <c r="BG274" s="400">
        <f t="shared" si="2713"/>
        <v>0</v>
      </c>
      <c r="BH274" s="400"/>
      <c r="BI274" s="400"/>
      <c r="BJ274" s="400"/>
      <c r="BK274" s="400">
        <v>0</v>
      </c>
      <c r="BL274" s="400">
        <v>0</v>
      </c>
      <c r="BM274" s="400">
        <f t="shared" si="2718"/>
        <v>0</v>
      </c>
      <c r="BN274" s="400"/>
      <c r="BO274" s="400"/>
      <c r="BP274" s="400"/>
      <c r="BQ274" s="400">
        <v>0</v>
      </c>
      <c r="BR274" s="400">
        <v>0</v>
      </c>
      <c r="BS274" s="400">
        <f t="shared" si="2571"/>
        <v>0</v>
      </c>
      <c r="BT274" s="262">
        <v>177</v>
      </c>
      <c r="BU274" s="262">
        <v>198.24</v>
      </c>
      <c r="BV274" s="256">
        <v>0</v>
      </c>
      <c r="BW274" s="1427">
        <v>0</v>
      </c>
      <c r="BX274" s="84" t="s">
        <v>63</v>
      </c>
      <c r="BY274" s="325">
        <v>2012</v>
      </c>
      <c r="BZ274" s="325" t="s">
        <v>1113</v>
      </c>
      <c r="CA274" s="529">
        <f t="shared" si="2572"/>
        <v>0</v>
      </c>
      <c r="CB274" s="85"/>
      <c r="CC274" s="83"/>
      <c r="CD274" s="88"/>
      <c r="CE274" s="26">
        <f t="shared" si="2573"/>
        <v>0</v>
      </c>
      <c r="CF274" s="27">
        <f t="shared" si="2574"/>
        <v>0</v>
      </c>
      <c r="CG274" s="738">
        <f t="shared" si="2575"/>
        <v>0</v>
      </c>
      <c r="CH274" s="164" t="s">
        <v>980</v>
      </c>
      <c r="CI274" s="165"/>
      <c r="CJ274" s="192"/>
      <c r="CK274" s="175"/>
      <c r="CL274" s="175"/>
      <c r="CM274" s="178"/>
      <c r="CN274" s="175"/>
      <c r="CO274" s="176"/>
      <c r="CP274" s="175"/>
      <c r="CQ274" s="87"/>
      <c r="CR274" s="455"/>
      <c r="CS274" s="455"/>
      <c r="CT274" s="455"/>
      <c r="CU274" s="455"/>
      <c r="CV274" s="455"/>
      <c r="CW274" s="455"/>
      <c r="CX274" s="455"/>
      <c r="CY274" s="455"/>
      <c r="CZ274" s="455"/>
      <c r="DA274" s="455"/>
      <c r="DB274" s="456"/>
      <c r="DC274" s="456"/>
      <c r="DD274" s="456"/>
      <c r="DE274" s="456"/>
      <c r="DF274" s="456"/>
      <c r="DG274" s="456"/>
      <c r="DH274" s="456"/>
      <c r="DI274" s="456"/>
      <c r="DJ274" s="456"/>
      <c r="DK274" s="456"/>
      <c r="DL274" s="501"/>
      <c r="DM274" s="508">
        <v>0</v>
      </c>
      <c r="DN274" s="501">
        <v>0</v>
      </c>
      <c r="DO274" s="508">
        <f>DC274</f>
        <v>0</v>
      </c>
      <c r="DP274" s="655">
        <f>DO274</f>
        <v>0</v>
      </c>
      <c r="DQ274" s="1050"/>
      <c r="DR274" s="655"/>
      <c r="DS274" s="782">
        <f t="shared" si="2598"/>
        <v>0</v>
      </c>
      <c r="DT274" s="655">
        <f t="shared" si="2599"/>
        <v>0</v>
      </c>
      <c r="DU274" s="782">
        <f t="shared" si="2600"/>
        <v>0</v>
      </c>
      <c r="DV274" s="465">
        <f t="shared" si="2601"/>
        <v>0</v>
      </c>
      <c r="DW274" s="745"/>
      <c r="DX274" s="655"/>
      <c r="DY274" s="954"/>
      <c r="DZ274" s="655"/>
      <c r="EA274" s="782">
        <f>DI274</f>
        <v>0</v>
      </c>
      <c r="EB274" s="465">
        <f t="shared" si="2576"/>
        <v>0</v>
      </c>
      <c r="EC274" s="745"/>
      <c r="ED274" s="463"/>
      <c r="EE274" s="459"/>
      <c r="EF274" s="501"/>
      <c r="EG274" s="461">
        <f t="shared" si="2577"/>
        <v>0</v>
      </c>
      <c r="EH274" s="257">
        <f t="shared" si="2578"/>
        <v>0</v>
      </c>
      <c r="EI274" s="460">
        <f t="shared" si="2579"/>
        <v>0</v>
      </c>
      <c r="EJ274" s="538">
        <f t="shared" si="2580"/>
        <v>0</v>
      </c>
      <c r="EK274" s="677">
        <f t="shared" si="2581"/>
        <v>0</v>
      </c>
      <c r="EL274" s="257">
        <f t="shared" si="2582"/>
        <v>0</v>
      </c>
      <c r="EM274" s="649">
        <f t="shared" si="2583"/>
        <v>0</v>
      </c>
      <c r="EN274" s="538">
        <f t="shared" si="2584"/>
        <v>0</v>
      </c>
      <c r="EO274" s="677">
        <f t="shared" si="2585"/>
        <v>0</v>
      </c>
      <c r="EP274" s="257">
        <f t="shared" si="2586"/>
        <v>0</v>
      </c>
      <c r="EQ274" s="649">
        <f t="shared" si="2587"/>
        <v>0</v>
      </c>
      <c r="ER274" s="538">
        <f t="shared" si="2588"/>
        <v>0</v>
      </c>
      <c r="ES274" s="677">
        <f t="shared" si="2589"/>
        <v>0</v>
      </c>
      <c r="ET274" s="538">
        <f t="shared" si="2590"/>
        <v>0</v>
      </c>
      <c r="EU274" s="462">
        <f t="shared" si="2591"/>
        <v>0</v>
      </c>
      <c r="EV274" s="263">
        <f t="shared" si="2592"/>
        <v>0</v>
      </c>
      <c r="EW274" s="462">
        <f t="shared" si="2593"/>
        <v>0</v>
      </c>
      <c r="EX274" s="263">
        <f t="shared" si="2594"/>
        <v>0</v>
      </c>
      <c r="EY274" s="472">
        <f t="shared" si="2595"/>
        <v>0</v>
      </c>
      <c r="EZ274" s="263">
        <f t="shared" si="2596"/>
        <v>0</v>
      </c>
    </row>
    <row r="275" spans="1:157" ht="18" hidden="1" customHeight="1" outlineLevel="1" x14ac:dyDescent="0.2">
      <c r="A275" s="5" t="s">
        <v>973</v>
      </c>
      <c r="B275" s="76" t="s">
        <v>21</v>
      </c>
      <c r="C275" s="77" t="s">
        <v>1099</v>
      </c>
      <c r="D275" s="77" t="s">
        <v>1305</v>
      </c>
      <c r="E275" s="76" t="s">
        <v>1306</v>
      </c>
      <c r="F275" s="76" t="s">
        <v>60</v>
      </c>
      <c r="G275" s="78" t="s">
        <v>41</v>
      </c>
      <c r="H275" s="79">
        <v>0.55500000000000005</v>
      </c>
      <c r="I275" s="76" t="s">
        <v>44</v>
      </c>
      <c r="J275" s="80" t="s">
        <v>56</v>
      </c>
      <c r="K275" s="81" t="s">
        <v>37</v>
      </c>
      <c r="L275" s="76" t="s">
        <v>46</v>
      </c>
      <c r="M275" s="10" t="s">
        <v>57</v>
      </c>
      <c r="N275" s="82"/>
      <c r="O275" s="82"/>
      <c r="P275" s="82"/>
      <c r="Q275" s="245">
        <v>2450</v>
      </c>
      <c r="R275" s="260">
        <v>2520</v>
      </c>
      <c r="S275" s="262">
        <v>170.42</v>
      </c>
      <c r="T275" s="262">
        <v>190.87040000000002</v>
      </c>
      <c r="U275" s="262">
        <v>0</v>
      </c>
      <c r="V275" s="263">
        <v>0</v>
      </c>
      <c r="W275" s="263">
        <f t="shared" si="2565"/>
        <v>0</v>
      </c>
      <c r="X275" s="399">
        <v>2590</v>
      </c>
      <c r="Y275" s="399">
        <v>170.42</v>
      </c>
      <c r="Z275" s="399">
        <v>190.87040000000002</v>
      </c>
      <c r="AA275" s="399">
        <v>0</v>
      </c>
      <c r="AB275" s="399">
        <v>0</v>
      </c>
      <c r="AC275" s="399">
        <f t="shared" si="2566"/>
        <v>0</v>
      </c>
      <c r="AD275" s="260">
        <v>2660</v>
      </c>
      <c r="AE275" s="260">
        <v>170.42</v>
      </c>
      <c r="AF275" s="260">
        <v>190.87040000000002</v>
      </c>
      <c r="AG275" s="260">
        <v>0</v>
      </c>
      <c r="AH275" s="260">
        <v>0</v>
      </c>
      <c r="AI275" s="260">
        <f t="shared" si="2567"/>
        <v>0</v>
      </c>
      <c r="AJ275" s="260">
        <v>2730</v>
      </c>
      <c r="AK275" s="260">
        <v>170.42</v>
      </c>
      <c r="AL275" s="260">
        <v>190.87040000000002</v>
      </c>
      <c r="AM275" s="418">
        <v>0</v>
      </c>
      <c r="AN275" s="260">
        <v>0</v>
      </c>
      <c r="AO275" s="396">
        <f t="shared" si="2568"/>
        <v>0</v>
      </c>
      <c r="AP275" s="260"/>
      <c r="AQ275" s="260"/>
      <c r="AR275" s="260"/>
      <c r="AS275" s="260">
        <f t="shared" si="2714"/>
        <v>0</v>
      </c>
      <c r="AT275" s="260">
        <f t="shared" si="2715"/>
        <v>0</v>
      </c>
      <c r="AU275" s="260">
        <f t="shared" si="2716"/>
        <v>0</v>
      </c>
      <c r="AV275" s="400"/>
      <c r="AW275" s="400"/>
      <c r="AX275" s="400"/>
      <c r="AY275" s="400">
        <v>0</v>
      </c>
      <c r="AZ275" s="400">
        <v>0</v>
      </c>
      <c r="BA275" s="400">
        <f t="shared" si="2717"/>
        <v>0</v>
      </c>
      <c r="BB275" s="400"/>
      <c r="BC275" s="400"/>
      <c r="BD275" s="400"/>
      <c r="BE275" s="400">
        <v>0</v>
      </c>
      <c r="BF275" s="400">
        <v>0</v>
      </c>
      <c r="BG275" s="400">
        <f t="shared" si="2713"/>
        <v>0</v>
      </c>
      <c r="BH275" s="400"/>
      <c r="BI275" s="400"/>
      <c r="BJ275" s="400"/>
      <c r="BK275" s="400">
        <v>0</v>
      </c>
      <c r="BL275" s="400">
        <v>0</v>
      </c>
      <c r="BM275" s="400">
        <f t="shared" si="2718"/>
        <v>0</v>
      </c>
      <c r="BN275" s="400"/>
      <c r="BO275" s="400"/>
      <c r="BP275" s="400"/>
      <c r="BQ275" s="400">
        <v>0</v>
      </c>
      <c r="BR275" s="400">
        <v>0</v>
      </c>
      <c r="BS275" s="400">
        <f t="shared" si="2571"/>
        <v>0</v>
      </c>
      <c r="BT275" s="262">
        <v>170.42</v>
      </c>
      <c r="BU275" s="262">
        <v>190.87040000000002</v>
      </c>
      <c r="BV275" s="256">
        <v>0</v>
      </c>
      <c r="BW275" s="1427">
        <v>0</v>
      </c>
      <c r="BX275" s="84" t="s">
        <v>63</v>
      </c>
      <c r="BY275" s="325" t="s">
        <v>1717</v>
      </c>
      <c r="BZ275" s="325" t="s">
        <v>1104</v>
      </c>
      <c r="CA275" s="529">
        <f t="shared" si="2572"/>
        <v>0</v>
      </c>
      <c r="CB275" s="85"/>
      <c r="CC275" s="83"/>
      <c r="CD275" s="88"/>
      <c r="CE275" s="26">
        <f t="shared" si="2573"/>
        <v>0</v>
      </c>
      <c r="CF275" s="27">
        <f t="shared" si="2574"/>
        <v>0</v>
      </c>
      <c r="CG275" s="738">
        <f t="shared" si="2575"/>
        <v>0</v>
      </c>
      <c r="CH275" s="164" t="s">
        <v>980</v>
      </c>
      <c r="CI275" s="165"/>
      <c r="CJ275" s="192"/>
      <c r="CK275" s="175"/>
      <c r="CL275" s="725"/>
      <c r="CM275" s="726"/>
      <c r="CN275" s="725"/>
      <c r="CO275" s="727"/>
      <c r="CP275" s="725"/>
      <c r="CQ275" s="175"/>
      <c r="CR275" s="455"/>
      <c r="CS275" s="455"/>
      <c r="CT275" s="455"/>
      <c r="CU275" s="455"/>
      <c r="CV275" s="455"/>
      <c r="CW275" s="455"/>
      <c r="CX275" s="455"/>
      <c r="CY275" s="455"/>
      <c r="CZ275" s="455"/>
      <c r="DA275" s="455"/>
      <c r="DB275" s="456"/>
      <c r="DC275" s="456"/>
      <c r="DD275" s="456"/>
      <c r="DE275" s="456"/>
      <c r="DF275" s="456"/>
      <c r="DG275" s="456"/>
      <c r="DH275" s="456"/>
      <c r="DI275" s="456"/>
      <c r="DJ275" s="456"/>
      <c r="DK275" s="456"/>
      <c r="DL275" s="501"/>
      <c r="DM275" s="508"/>
      <c r="DN275" s="501"/>
      <c r="DO275" s="508"/>
      <c r="DP275" s="655"/>
      <c r="DQ275" s="1050"/>
      <c r="DR275" s="655"/>
      <c r="DS275" s="782"/>
      <c r="DT275" s="655"/>
      <c r="DU275" s="782"/>
      <c r="DV275" s="465"/>
      <c r="DW275" s="745"/>
      <c r="DX275" s="655"/>
      <c r="DY275" s="954"/>
      <c r="DZ275" s="655"/>
      <c r="EA275" s="782"/>
      <c r="EB275" s="465"/>
      <c r="EC275" s="745"/>
      <c r="ED275" s="463"/>
      <c r="EE275" s="459"/>
      <c r="EF275" s="501"/>
      <c r="EG275" s="461">
        <f t="shared" si="2577"/>
        <v>0</v>
      </c>
      <c r="EH275" s="257">
        <f t="shared" si="2578"/>
        <v>0</v>
      </c>
      <c r="EI275" s="460">
        <f t="shared" si="2579"/>
        <v>0</v>
      </c>
      <c r="EJ275" s="538">
        <f t="shared" si="2580"/>
        <v>0</v>
      </c>
      <c r="EK275" s="677">
        <f t="shared" si="2581"/>
        <v>0</v>
      </c>
      <c r="EL275" s="257">
        <f t="shared" si="2582"/>
        <v>0</v>
      </c>
      <c r="EM275" s="649">
        <f t="shared" si="2583"/>
        <v>0</v>
      </c>
      <c r="EN275" s="538">
        <f t="shared" si="2584"/>
        <v>0</v>
      </c>
      <c r="EO275" s="677">
        <f t="shared" si="2585"/>
        <v>0</v>
      </c>
      <c r="EP275" s="257">
        <f t="shared" si="2586"/>
        <v>0</v>
      </c>
      <c r="EQ275" s="649">
        <f t="shared" si="2587"/>
        <v>0</v>
      </c>
      <c r="ER275" s="538">
        <f t="shared" si="2588"/>
        <v>0</v>
      </c>
      <c r="ES275" s="677">
        <f t="shared" si="2589"/>
        <v>0</v>
      </c>
      <c r="ET275" s="538">
        <f t="shared" si="2590"/>
        <v>0</v>
      </c>
      <c r="EU275" s="462">
        <f t="shared" si="2591"/>
        <v>0</v>
      </c>
      <c r="EV275" s="263">
        <f t="shared" si="2592"/>
        <v>0</v>
      </c>
      <c r="EW275" s="462">
        <f t="shared" si="2593"/>
        <v>0</v>
      </c>
      <c r="EX275" s="263">
        <f t="shared" si="2594"/>
        <v>0</v>
      </c>
      <c r="EY275" s="472">
        <f t="shared" si="2595"/>
        <v>0</v>
      </c>
      <c r="EZ275" s="263">
        <f t="shared" si="2596"/>
        <v>0</v>
      </c>
    </row>
    <row r="276" spans="1:157" ht="18" hidden="1" customHeight="1" outlineLevel="1" x14ac:dyDescent="0.2">
      <c r="A276" s="5" t="s">
        <v>1277</v>
      </c>
      <c r="B276" s="76" t="s">
        <v>21</v>
      </c>
      <c r="C276" s="77" t="s">
        <v>1099</v>
      </c>
      <c r="D276" s="77" t="s">
        <v>1305</v>
      </c>
      <c r="E276" s="76" t="s">
        <v>1306</v>
      </c>
      <c r="F276" s="76" t="s">
        <v>60</v>
      </c>
      <c r="G276" s="78" t="s">
        <v>41</v>
      </c>
      <c r="H276" s="79">
        <v>0.55500000000000005</v>
      </c>
      <c r="I276" s="76" t="s">
        <v>44</v>
      </c>
      <c r="J276" s="80" t="s">
        <v>56</v>
      </c>
      <c r="K276" s="81" t="s">
        <v>37</v>
      </c>
      <c r="L276" s="76" t="s">
        <v>46</v>
      </c>
      <c r="M276" s="10" t="s">
        <v>57</v>
      </c>
      <c r="N276" s="82"/>
      <c r="O276" s="82"/>
      <c r="P276" s="82"/>
      <c r="Q276" s="245">
        <v>1050</v>
      </c>
      <c r="R276" s="260">
        <v>1080</v>
      </c>
      <c r="S276" s="262">
        <v>177</v>
      </c>
      <c r="T276" s="262">
        <v>198.24</v>
      </c>
      <c r="U276" s="262">
        <v>0</v>
      </c>
      <c r="V276" s="263">
        <v>0</v>
      </c>
      <c r="W276" s="263">
        <f t="shared" si="2565"/>
        <v>0</v>
      </c>
      <c r="X276" s="399">
        <v>1110</v>
      </c>
      <c r="Y276" s="399">
        <v>177</v>
      </c>
      <c r="Z276" s="399">
        <v>198.24</v>
      </c>
      <c r="AA276" s="399">
        <v>0</v>
      </c>
      <c r="AB276" s="399">
        <v>0</v>
      </c>
      <c r="AC276" s="399">
        <f t="shared" si="2566"/>
        <v>0</v>
      </c>
      <c r="AD276" s="260">
        <v>0</v>
      </c>
      <c r="AE276" s="260">
        <v>177</v>
      </c>
      <c r="AF276" s="260">
        <v>198.24</v>
      </c>
      <c r="AG276" s="260">
        <v>0</v>
      </c>
      <c r="AH276" s="260">
        <v>0</v>
      </c>
      <c r="AI276" s="260">
        <f t="shared" si="2567"/>
        <v>0</v>
      </c>
      <c r="AJ276" s="260">
        <v>0</v>
      </c>
      <c r="AK276" s="260">
        <v>177</v>
      </c>
      <c r="AL276" s="260">
        <v>198.24</v>
      </c>
      <c r="AM276" s="418">
        <v>0</v>
      </c>
      <c r="AN276" s="260">
        <v>0</v>
      </c>
      <c r="AO276" s="396">
        <f t="shared" si="2568"/>
        <v>0</v>
      </c>
      <c r="AP276" s="260"/>
      <c r="AQ276" s="260"/>
      <c r="AR276" s="260"/>
      <c r="AS276" s="260">
        <f t="shared" si="2714"/>
        <v>0</v>
      </c>
      <c r="AT276" s="260">
        <f t="shared" si="2715"/>
        <v>0</v>
      </c>
      <c r="AU276" s="260">
        <f t="shared" si="2716"/>
        <v>0</v>
      </c>
      <c r="AV276" s="400"/>
      <c r="AW276" s="400"/>
      <c r="AX276" s="400"/>
      <c r="AY276" s="400">
        <v>0</v>
      </c>
      <c r="AZ276" s="400">
        <v>0</v>
      </c>
      <c r="BA276" s="400">
        <f t="shared" si="2717"/>
        <v>0</v>
      </c>
      <c r="BB276" s="400"/>
      <c r="BC276" s="400"/>
      <c r="BD276" s="400"/>
      <c r="BE276" s="400">
        <v>0</v>
      </c>
      <c r="BF276" s="400">
        <v>0</v>
      </c>
      <c r="BG276" s="400">
        <f t="shared" si="2713"/>
        <v>0</v>
      </c>
      <c r="BH276" s="400"/>
      <c r="BI276" s="400"/>
      <c r="BJ276" s="400"/>
      <c r="BK276" s="400">
        <v>0</v>
      </c>
      <c r="BL276" s="400">
        <v>0</v>
      </c>
      <c r="BM276" s="400">
        <f t="shared" si="2718"/>
        <v>0</v>
      </c>
      <c r="BN276" s="400"/>
      <c r="BO276" s="400"/>
      <c r="BP276" s="400"/>
      <c r="BQ276" s="400">
        <v>0</v>
      </c>
      <c r="BR276" s="400">
        <v>0</v>
      </c>
      <c r="BS276" s="400">
        <f t="shared" si="2571"/>
        <v>0</v>
      </c>
      <c r="BT276" s="262">
        <v>177</v>
      </c>
      <c r="BU276" s="262">
        <v>198.24</v>
      </c>
      <c r="BV276" s="256">
        <v>0</v>
      </c>
      <c r="BW276" s="1427">
        <f>BV276*1.12</f>
        <v>0</v>
      </c>
      <c r="BX276" s="84" t="s">
        <v>63</v>
      </c>
      <c r="BY276" s="325" t="s">
        <v>1753</v>
      </c>
      <c r="BZ276" s="325" t="s">
        <v>1272</v>
      </c>
      <c r="CA276" s="529">
        <f t="shared" si="2572"/>
        <v>0</v>
      </c>
      <c r="CB276" s="85"/>
      <c r="CC276" s="83"/>
      <c r="CD276" s="88"/>
      <c r="CE276" s="26">
        <f t="shared" si="2573"/>
        <v>0</v>
      </c>
      <c r="CF276" s="27">
        <f t="shared" si="2574"/>
        <v>0</v>
      </c>
      <c r="CG276" s="738">
        <f t="shared" si="2575"/>
        <v>0</v>
      </c>
      <c r="CH276" s="164" t="s">
        <v>1283</v>
      </c>
      <c r="CI276" s="165"/>
      <c r="CJ276" s="192" t="s">
        <v>41</v>
      </c>
      <c r="CK276" s="175" t="s">
        <v>354</v>
      </c>
      <c r="CL276" s="175" t="s">
        <v>1935</v>
      </c>
      <c r="CM276" s="178" t="s">
        <v>1178</v>
      </c>
      <c r="CN276" s="175" t="s">
        <v>353</v>
      </c>
      <c r="CO276" s="176" t="s">
        <v>55</v>
      </c>
      <c r="CP276" s="175" t="s">
        <v>795</v>
      </c>
      <c r="CQ276" s="175" t="s">
        <v>57</v>
      </c>
      <c r="CR276" s="455">
        <v>1080</v>
      </c>
      <c r="CS276" s="455"/>
      <c r="CT276" s="455"/>
      <c r="CU276" s="455"/>
      <c r="CV276" s="455"/>
      <c r="CW276" s="455"/>
      <c r="CX276" s="455"/>
      <c r="CY276" s="455"/>
      <c r="CZ276" s="455">
        <f>1050+CR276</f>
        <v>2130</v>
      </c>
      <c r="DA276" s="455">
        <v>177</v>
      </c>
      <c r="DB276" s="456">
        <f>CR276*DA276</f>
        <v>191160</v>
      </c>
      <c r="DC276" s="456"/>
      <c r="DD276" s="456"/>
      <c r="DE276" s="456"/>
      <c r="DF276" s="456"/>
      <c r="DG276" s="456"/>
      <c r="DH276" s="456"/>
      <c r="DI276" s="456"/>
      <c r="DJ276" s="456"/>
      <c r="DK276" s="456">
        <f>CZ276*DA276</f>
        <v>377010</v>
      </c>
      <c r="DL276" s="501"/>
      <c r="DM276" s="508">
        <f>DB276</f>
        <v>191160</v>
      </c>
      <c r="DN276" s="501">
        <f>DB276</f>
        <v>191160</v>
      </c>
      <c r="DO276" s="508">
        <f>DC276</f>
        <v>0</v>
      </c>
      <c r="DP276" s="655">
        <f>DO276</f>
        <v>0</v>
      </c>
      <c r="DQ276" s="1050"/>
      <c r="DR276" s="655"/>
      <c r="DS276" s="782">
        <f t="shared" si="2598"/>
        <v>0</v>
      </c>
      <c r="DT276" s="655">
        <f t="shared" si="2599"/>
        <v>0</v>
      </c>
      <c r="DU276" s="782">
        <f t="shared" si="2600"/>
        <v>0</v>
      </c>
      <c r="DV276" s="465">
        <f t="shared" si="2601"/>
        <v>0</v>
      </c>
      <c r="DW276" s="745"/>
      <c r="DX276" s="655"/>
      <c r="DY276" s="954"/>
      <c r="DZ276" s="655"/>
      <c r="EA276" s="782">
        <f>DI276</f>
        <v>0</v>
      </c>
      <c r="EB276" s="465">
        <f t="shared" si="2576"/>
        <v>0</v>
      </c>
      <c r="EC276" s="745"/>
      <c r="ED276" s="463"/>
      <c r="EE276" s="459">
        <f>DK276</f>
        <v>377010</v>
      </c>
      <c r="EF276" s="501">
        <f>EE276</f>
        <v>377010</v>
      </c>
      <c r="EG276" s="461">
        <f t="shared" si="2577"/>
        <v>-191160</v>
      </c>
      <c r="EH276" s="257">
        <f t="shared" si="2578"/>
        <v>-191160</v>
      </c>
      <c r="EI276" s="460">
        <f t="shared" si="2579"/>
        <v>0</v>
      </c>
      <c r="EJ276" s="538">
        <f t="shared" si="2580"/>
        <v>0</v>
      </c>
      <c r="EK276" s="677">
        <f t="shared" si="2581"/>
        <v>0</v>
      </c>
      <c r="EL276" s="257">
        <f t="shared" si="2582"/>
        <v>0</v>
      </c>
      <c r="EM276" s="649">
        <f t="shared" si="2583"/>
        <v>0</v>
      </c>
      <c r="EN276" s="538">
        <f t="shared" si="2584"/>
        <v>0</v>
      </c>
      <c r="EO276" s="677">
        <f t="shared" si="2585"/>
        <v>0</v>
      </c>
      <c r="EP276" s="257">
        <f t="shared" si="2586"/>
        <v>0</v>
      </c>
      <c r="EQ276" s="649">
        <f t="shared" si="2587"/>
        <v>0</v>
      </c>
      <c r="ER276" s="538">
        <f t="shared" si="2588"/>
        <v>0</v>
      </c>
      <c r="ES276" s="677">
        <f t="shared" si="2589"/>
        <v>0</v>
      </c>
      <c r="ET276" s="538">
        <f t="shared" si="2590"/>
        <v>0</v>
      </c>
      <c r="EU276" s="462">
        <f t="shared" si="2591"/>
        <v>0</v>
      </c>
      <c r="EV276" s="263">
        <f t="shared" si="2592"/>
        <v>0</v>
      </c>
      <c r="EW276" s="462">
        <f t="shared" si="2593"/>
        <v>0</v>
      </c>
      <c r="EX276" s="263">
        <f t="shared" si="2594"/>
        <v>0</v>
      </c>
      <c r="EY276" s="472">
        <f t="shared" si="2595"/>
        <v>-377010</v>
      </c>
      <c r="EZ276" s="263">
        <f t="shared" si="2596"/>
        <v>-377010</v>
      </c>
    </row>
    <row r="277" spans="1:157" ht="18" hidden="1" customHeight="1" outlineLevel="1" x14ac:dyDescent="0.2">
      <c r="A277" s="5" t="s">
        <v>1278</v>
      </c>
      <c r="B277" s="76" t="s">
        <v>21</v>
      </c>
      <c r="C277" s="77" t="s">
        <v>1099</v>
      </c>
      <c r="D277" s="77" t="s">
        <v>1305</v>
      </c>
      <c r="E277" s="76" t="s">
        <v>1306</v>
      </c>
      <c r="F277" s="76" t="s">
        <v>60</v>
      </c>
      <c r="G277" s="78" t="s">
        <v>41</v>
      </c>
      <c r="H277" s="79">
        <v>0.55500000000000005</v>
      </c>
      <c r="I277" s="76" t="s">
        <v>44</v>
      </c>
      <c r="J277" s="80" t="s">
        <v>56</v>
      </c>
      <c r="K277" s="81" t="s">
        <v>37</v>
      </c>
      <c r="L277" s="76" t="s">
        <v>46</v>
      </c>
      <c r="M277" s="10" t="s">
        <v>57</v>
      </c>
      <c r="N277" s="82"/>
      <c r="O277" s="82"/>
      <c r="P277" s="82"/>
      <c r="Q277" s="245">
        <v>1050</v>
      </c>
      <c r="R277" s="260">
        <v>1080</v>
      </c>
      <c r="S277" s="262">
        <v>220</v>
      </c>
      <c r="T277" s="262">
        <v>246.40000000000003</v>
      </c>
      <c r="U277" s="262">
        <v>0</v>
      </c>
      <c r="V277" s="263">
        <v>0</v>
      </c>
      <c r="W277" s="263">
        <f t="shared" si="2565"/>
        <v>0</v>
      </c>
      <c r="X277" s="399">
        <v>1110</v>
      </c>
      <c r="Y277" s="399">
        <v>220</v>
      </c>
      <c r="Z277" s="399">
        <v>246.40000000000003</v>
      </c>
      <c r="AA277" s="399">
        <v>0</v>
      </c>
      <c r="AB277" s="399">
        <v>0</v>
      </c>
      <c r="AC277" s="399">
        <f t="shared" si="2566"/>
        <v>0</v>
      </c>
      <c r="AD277" s="260">
        <v>1140</v>
      </c>
      <c r="AE277" s="260">
        <v>220</v>
      </c>
      <c r="AF277" s="260">
        <v>246.40000000000003</v>
      </c>
      <c r="AG277" s="260">
        <v>0</v>
      </c>
      <c r="AH277" s="260">
        <v>0</v>
      </c>
      <c r="AI277" s="260">
        <f t="shared" si="2567"/>
        <v>0</v>
      </c>
      <c r="AJ277" s="260">
        <v>1170</v>
      </c>
      <c r="AK277" s="260">
        <v>220</v>
      </c>
      <c r="AL277" s="260">
        <v>246.40000000000003</v>
      </c>
      <c r="AM277" s="418">
        <v>0</v>
      </c>
      <c r="AN277" s="260">
        <v>0</v>
      </c>
      <c r="AO277" s="396">
        <v>0</v>
      </c>
      <c r="AP277" s="260"/>
      <c r="AQ277" s="260"/>
      <c r="AR277" s="260"/>
      <c r="AS277" s="260">
        <f t="shared" si="2714"/>
        <v>0</v>
      </c>
      <c r="AT277" s="260">
        <f t="shared" si="2715"/>
        <v>0</v>
      </c>
      <c r="AU277" s="260">
        <f t="shared" si="2716"/>
        <v>0</v>
      </c>
      <c r="AV277" s="400"/>
      <c r="AW277" s="400"/>
      <c r="AX277" s="400"/>
      <c r="AY277" s="400">
        <v>0</v>
      </c>
      <c r="AZ277" s="400">
        <v>0</v>
      </c>
      <c r="BA277" s="400">
        <f t="shared" si="2717"/>
        <v>0</v>
      </c>
      <c r="BB277" s="400"/>
      <c r="BC277" s="400"/>
      <c r="BD277" s="400"/>
      <c r="BE277" s="400">
        <v>0</v>
      </c>
      <c r="BF277" s="400">
        <v>0</v>
      </c>
      <c r="BG277" s="400">
        <f t="shared" si="2713"/>
        <v>0</v>
      </c>
      <c r="BH277" s="400"/>
      <c r="BI277" s="400"/>
      <c r="BJ277" s="400"/>
      <c r="BK277" s="400">
        <v>0</v>
      </c>
      <c r="BL277" s="400">
        <v>0</v>
      </c>
      <c r="BM277" s="400">
        <f t="shared" si="2718"/>
        <v>0</v>
      </c>
      <c r="BN277" s="400"/>
      <c r="BO277" s="400"/>
      <c r="BP277" s="400"/>
      <c r="BQ277" s="400">
        <v>0</v>
      </c>
      <c r="BR277" s="400">
        <v>0</v>
      </c>
      <c r="BS277" s="400">
        <f t="shared" si="2571"/>
        <v>0</v>
      </c>
      <c r="BT277" s="262">
        <v>220</v>
      </c>
      <c r="BU277" s="262">
        <v>246.40000000000003</v>
      </c>
      <c r="BV277" s="256">
        <v>0</v>
      </c>
      <c r="BW277" s="1427">
        <f>BV277*1.12</f>
        <v>0</v>
      </c>
      <c r="BX277" s="84" t="s">
        <v>63</v>
      </c>
      <c r="BY277" s="325" t="s">
        <v>1753</v>
      </c>
      <c r="BZ277" s="325" t="s">
        <v>1272</v>
      </c>
      <c r="CA277" s="529">
        <f t="shared" si="2572"/>
        <v>0</v>
      </c>
      <c r="CB277" s="85"/>
      <c r="CC277" s="83"/>
      <c r="CD277" s="88"/>
      <c r="CE277" s="26">
        <f t="shared" si="2573"/>
        <v>0</v>
      </c>
      <c r="CF277" s="27">
        <f t="shared" si="2574"/>
        <v>0</v>
      </c>
      <c r="CG277" s="738">
        <f t="shared" si="2575"/>
        <v>0</v>
      </c>
      <c r="CH277" s="164" t="s">
        <v>1283</v>
      </c>
      <c r="CI277" s="165"/>
      <c r="CJ277" s="192" t="s">
        <v>41</v>
      </c>
      <c r="CK277" s="175" t="s">
        <v>354</v>
      </c>
      <c r="CL277" s="175" t="s">
        <v>1286</v>
      </c>
      <c r="CM277" s="178">
        <v>41845</v>
      </c>
      <c r="CN277" s="175" t="s">
        <v>353</v>
      </c>
      <c r="CO277" s="176" t="s">
        <v>58</v>
      </c>
      <c r="CP277" s="175" t="s">
        <v>1288</v>
      </c>
      <c r="CQ277" s="175" t="s">
        <v>57</v>
      </c>
      <c r="CR277" s="455"/>
      <c r="CS277" s="455">
        <v>1110</v>
      </c>
      <c r="CT277" s="455">
        <v>1140</v>
      </c>
      <c r="CU277" s="455">
        <v>1170</v>
      </c>
      <c r="CV277" s="455"/>
      <c r="CW277" s="455"/>
      <c r="CX277" s="455"/>
      <c r="CY277" s="455"/>
      <c r="CZ277" s="455">
        <f>CS277+CT277+CU277</f>
        <v>3420</v>
      </c>
      <c r="DA277" s="455">
        <v>220</v>
      </c>
      <c r="DB277" s="456"/>
      <c r="DC277" s="456">
        <f>CS277*DA277</f>
        <v>244200</v>
      </c>
      <c r="DD277" s="456">
        <f>CT277*DA277</f>
        <v>250800</v>
      </c>
      <c r="DE277" s="456">
        <f>DA277*CU277</f>
        <v>257400</v>
      </c>
      <c r="DF277" s="456"/>
      <c r="DG277" s="456"/>
      <c r="DH277" s="456"/>
      <c r="DI277" s="456"/>
      <c r="DJ277" s="456"/>
      <c r="DK277" s="456">
        <f>CZ277*DA277</f>
        <v>752400</v>
      </c>
      <c r="DL277" s="501"/>
      <c r="DM277" s="508">
        <f>DB277</f>
        <v>0</v>
      </c>
      <c r="DN277" s="501">
        <f>DB277</f>
        <v>0</v>
      </c>
      <c r="DO277" s="508">
        <f>DC277</f>
        <v>244200</v>
      </c>
      <c r="DP277" s="655">
        <f>DO277</f>
        <v>244200</v>
      </c>
      <c r="DQ277" s="1050">
        <f>DD277</f>
        <v>250800</v>
      </c>
      <c r="DR277" s="655">
        <f>DQ277</f>
        <v>250800</v>
      </c>
      <c r="DS277" s="782">
        <f>DT277</f>
        <v>257400</v>
      </c>
      <c r="DT277" s="655">
        <f>DE277</f>
        <v>257400</v>
      </c>
      <c r="DU277" s="782">
        <f t="shared" si="2600"/>
        <v>0</v>
      </c>
      <c r="DV277" s="465">
        <f t="shared" si="2601"/>
        <v>0</v>
      </c>
      <c r="DW277" s="745"/>
      <c r="DX277" s="655"/>
      <c r="DY277" s="954"/>
      <c r="DZ277" s="655"/>
      <c r="EA277" s="782">
        <f>DI277</f>
        <v>0</v>
      </c>
      <c r="EB277" s="465">
        <f t="shared" si="2576"/>
        <v>0</v>
      </c>
      <c r="EC277" s="745"/>
      <c r="ED277" s="463"/>
      <c r="EE277" s="459">
        <f>DK277</f>
        <v>752400</v>
      </c>
      <c r="EF277" s="501">
        <f>EE277</f>
        <v>752400</v>
      </c>
      <c r="EG277" s="461">
        <f t="shared" si="2577"/>
        <v>0</v>
      </c>
      <c r="EH277" s="257">
        <f t="shared" si="2578"/>
        <v>0</v>
      </c>
      <c r="EI277" s="460">
        <f t="shared" si="2579"/>
        <v>-244200</v>
      </c>
      <c r="EJ277" s="538">
        <f t="shared" si="2580"/>
        <v>-244200</v>
      </c>
      <c r="EK277" s="677">
        <f t="shared" si="2581"/>
        <v>-250800</v>
      </c>
      <c r="EL277" s="257">
        <f t="shared" si="2582"/>
        <v>-250800</v>
      </c>
      <c r="EM277" s="649">
        <f t="shared" si="2583"/>
        <v>-257400</v>
      </c>
      <c r="EN277" s="538">
        <f t="shared" si="2584"/>
        <v>-257400</v>
      </c>
      <c r="EO277" s="677">
        <f t="shared" si="2585"/>
        <v>0</v>
      </c>
      <c r="EP277" s="257">
        <f t="shared" si="2586"/>
        <v>0</v>
      </c>
      <c r="EQ277" s="649">
        <f t="shared" si="2587"/>
        <v>0</v>
      </c>
      <c r="ER277" s="538">
        <f t="shared" si="2588"/>
        <v>0</v>
      </c>
      <c r="ES277" s="677">
        <f t="shared" si="2589"/>
        <v>0</v>
      </c>
      <c r="ET277" s="538">
        <f t="shared" si="2590"/>
        <v>0</v>
      </c>
      <c r="EU277" s="462">
        <f t="shared" si="2591"/>
        <v>0</v>
      </c>
      <c r="EV277" s="263">
        <f t="shared" si="2592"/>
        <v>0</v>
      </c>
      <c r="EW277" s="462">
        <f t="shared" si="2593"/>
        <v>0</v>
      </c>
      <c r="EX277" s="263">
        <f t="shared" si="2594"/>
        <v>0</v>
      </c>
      <c r="EY277" s="472">
        <f t="shared" si="2595"/>
        <v>-752400</v>
      </c>
      <c r="EZ277" s="263">
        <f t="shared" si="2596"/>
        <v>-752400</v>
      </c>
    </row>
    <row r="278" spans="1:157" ht="18" hidden="1" customHeight="1" outlineLevel="1" x14ac:dyDescent="0.2">
      <c r="A278" s="5" t="s">
        <v>2244</v>
      </c>
      <c r="B278" s="76" t="s">
        <v>21</v>
      </c>
      <c r="C278" s="77" t="s">
        <v>1099</v>
      </c>
      <c r="D278" s="77" t="s">
        <v>1305</v>
      </c>
      <c r="E278" s="76" t="s">
        <v>1306</v>
      </c>
      <c r="F278" s="76" t="s">
        <v>60</v>
      </c>
      <c r="G278" s="78" t="s">
        <v>41</v>
      </c>
      <c r="H278" s="79">
        <v>0.55500000000000005</v>
      </c>
      <c r="I278" s="76" t="s">
        <v>44</v>
      </c>
      <c r="J278" s="80" t="s">
        <v>56</v>
      </c>
      <c r="K278" s="81" t="s">
        <v>37</v>
      </c>
      <c r="L278" s="76" t="s">
        <v>46</v>
      </c>
      <c r="M278" s="10" t="s">
        <v>57</v>
      </c>
      <c r="N278" s="82"/>
      <c r="O278" s="82"/>
      <c r="P278" s="82"/>
      <c r="Q278" s="245">
        <v>2450</v>
      </c>
      <c r="R278" s="260">
        <v>2520</v>
      </c>
      <c r="S278" s="262">
        <v>170.42</v>
      </c>
      <c r="T278" s="262">
        <v>190.87040000000002</v>
      </c>
      <c r="U278" s="262">
        <v>0</v>
      </c>
      <c r="V278" s="263">
        <v>0</v>
      </c>
      <c r="W278" s="263">
        <f t="shared" ref="W278" si="2751">V278*H278</f>
        <v>0</v>
      </c>
      <c r="X278" s="399">
        <v>2590</v>
      </c>
      <c r="Y278" s="399">
        <v>170.42</v>
      </c>
      <c r="Z278" s="399">
        <v>190.87040000000002</v>
      </c>
      <c r="AA278" s="399">
        <v>0</v>
      </c>
      <c r="AB278" s="399">
        <v>0</v>
      </c>
      <c r="AC278" s="399">
        <f t="shared" ref="AC278" si="2752">AB278*H278</f>
        <v>0</v>
      </c>
      <c r="AD278" s="260">
        <v>2660</v>
      </c>
      <c r="AE278" s="260">
        <v>170.42</v>
      </c>
      <c r="AF278" s="260">
        <v>190.87040000000002</v>
      </c>
      <c r="AG278" s="260">
        <v>0</v>
      </c>
      <c r="AH278" s="260">
        <v>0</v>
      </c>
      <c r="AI278" s="260">
        <f t="shared" ref="AI278" si="2753">AH278*H278</f>
        <v>0</v>
      </c>
      <c r="AJ278" s="260">
        <v>0</v>
      </c>
      <c r="AK278" s="260">
        <v>170.42</v>
      </c>
      <c r="AL278" s="260">
        <v>190.87040000000002</v>
      </c>
      <c r="AM278" s="418">
        <f t="shared" ref="AM278" si="2754">AJ278*AK278</f>
        <v>0</v>
      </c>
      <c r="AN278" s="260">
        <f t="shared" ref="AN278" si="2755">AJ278*AL278</f>
        <v>0</v>
      </c>
      <c r="AO278" s="396">
        <f t="shared" ref="AO278:AO279" si="2756">AN278*H278</f>
        <v>0</v>
      </c>
      <c r="AP278" s="260"/>
      <c r="AQ278" s="260"/>
      <c r="AR278" s="260"/>
      <c r="AS278" s="260">
        <f t="shared" si="2714"/>
        <v>0</v>
      </c>
      <c r="AT278" s="260">
        <f t="shared" si="2715"/>
        <v>0</v>
      </c>
      <c r="AU278" s="260">
        <f t="shared" si="2716"/>
        <v>0</v>
      </c>
      <c r="AV278" s="400"/>
      <c r="AW278" s="400"/>
      <c r="AX278" s="400"/>
      <c r="AY278" s="400">
        <v>0</v>
      </c>
      <c r="AZ278" s="400">
        <v>0</v>
      </c>
      <c r="BA278" s="400">
        <f t="shared" si="2717"/>
        <v>0</v>
      </c>
      <c r="BB278" s="400"/>
      <c r="BC278" s="400"/>
      <c r="BD278" s="400"/>
      <c r="BE278" s="400">
        <v>0</v>
      </c>
      <c r="BF278" s="400">
        <v>0</v>
      </c>
      <c r="BG278" s="400">
        <f t="shared" si="2713"/>
        <v>0</v>
      </c>
      <c r="BH278" s="400"/>
      <c r="BI278" s="400"/>
      <c r="BJ278" s="400"/>
      <c r="BK278" s="400">
        <v>0</v>
      </c>
      <c r="BL278" s="400">
        <v>0</v>
      </c>
      <c r="BM278" s="400">
        <f t="shared" si="2718"/>
        <v>0</v>
      </c>
      <c r="BN278" s="400"/>
      <c r="BO278" s="400"/>
      <c r="BP278" s="400"/>
      <c r="BQ278" s="400">
        <v>0</v>
      </c>
      <c r="BR278" s="400">
        <v>0</v>
      </c>
      <c r="BS278" s="400">
        <f t="shared" si="2571"/>
        <v>0</v>
      </c>
      <c r="BT278" s="262">
        <v>170.42</v>
      </c>
      <c r="BU278" s="262">
        <v>190.87040000000002</v>
      </c>
      <c r="BV278" s="256">
        <v>0</v>
      </c>
      <c r="BW278" s="1427">
        <f>BV278*1.12</f>
        <v>0</v>
      </c>
      <c r="BX278" s="84" t="s">
        <v>63</v>
      </c>
      <c r="BY278" s="325" t="s">
        <v>2246</v>
      </c>
      <c r="BZ278" s="325" t="s">
        <v>1272</v>
      </c>
      <c r="CA278" s="529">
        <f t="shared" ref="CA278" si="2757">BW278*H278</f>
        <v>0</v>
      </c>
      <c r="CB278" s="85"/>
      <c r="CC278" s="83"/>
      <c r="CD278" s="88"/>
      <c r="CE278" s="26">
        <f t="shared" ref="CE278" si="2758">BV278-CB278</f>
        <v>0</v>
      </c>
      <c r="CF278" s="27">
        <f t="shared" ref="CF278" si="2759">BW278-CC278</f>
        <v>0</v>
      </c>
      <c r="CG278" s="738">
        <f t="shared" ref="CG278" si="2760">CA278-CC278</f>
        <v>0</v>
      </c>
      <c r="CH278" s="164" t="s">
        <v>2256</v>
      </c>
      <c r="CI278" s="165"/>
      <c r="CJ278" s="192" t="s">
        <v>41</v>
      </c>
      <c r="CK278" s="175" t="s">
        <v>354</v>
      </c>
      <c r="CL278" s="725" t="s">
        <v>979</v>
      </c>
      <c r="CM278" s="726" t="s">
        <v>981</v>
      </c>
      <c r="CN278" s="725" t="s">
        <v>355</v>
      </c>
      <c r="CO278" s="727" t="s">
        <v>55</v>
      </c>
      <c r="CP278" s="725" t="s">
        <v>1289</v>
      </c>
      <c r="CQ278" s="175" t="s">
        <v>57</v>
      </c>
      <c r="CR278" s="455">
        <v>2520</v>
      </c>
      <c r="CS278" s="455">
        <v>2590</v>
      </c>
      <c r="CT278" s="455">
        <v>2660</v>
      </c>
      <c r="CU278" s="455">
        <v>0</v>
      </c>
      <c r="CV278" s="455"/>
      <c r="CW278" s="455"/>
      <c r="CX278" s="455"/>
      <c r="CY278" s="455"/>
      <c r="CZ278" s="455">
        <f>2450+CR278+CS278+CT278+CU278</f>
        <v>10220</v>
      </c>
      <c r="DA278" s="455">
        <v>170.42</v>
      </c>
      <c r="DB278" s="456">
        <f>DA278*CR278</f>
        <v>429458.39999999997</v>
      </c>
      <c r="DC278" s="456">
        <f>CS278*DA278</f>
        <v>441387.8</v>
      </c>
      <c r="DD278" s="456">
        <f>CT278*DA278</f>
        <v>453317.19999999995</v>
      </c>
      <c r="DE278" s="456">
        <f>DA278*CU278</f>
        <v>0</v>
      </c>
      <c r="DF278" s="456"/>
      <c r="DG278" s="456"/>
      <c r="DH278" s="456"/>
      <c r="DI278" s="456"/>
      <c r="DJ278" s="456"/>
      <c r="DK278" s="456">
        <f>DA278*CZ278</f>
        <v>1741692.4</v>
      </c>
      <c r="DL278" s="501"/>
      <c r="DM278" s="508">
        <f>DN278</f>
        <v>429458.39999999997</v>
      </c>
      <c r="DN278" s="501">
        <f>DB278</f>
        <v>429458.39999999997</v>
      </c>
      <c r="DO278" s="508">
        <f>DP278</f>
        <v>441387.8</v>
      </c>
      <c r="DP278" s="655">
        <f>DC278</f>
        <v>441387.8</v>
      </c>
      <c r="DQ278" s="1050">
        <f>DR278</f>
        <v>453317.19999999995</v>
      </c>
      <c r="DR278" s="655">
        <f>DD278</f>
        <v>453317.19999999995</v>
      </c>
      <c r="DS278" s="782">
        <f>DT278</f>
        <v>0</v>
      </c>
      <c r="DT278" s="655">
        <f>DE278</f>
        <v>0</v>
      </c>
      <c r="DU278" s="782">
        <f t="shared" ref="DU278" si="2761">DF278</f>
        <v>0</v>
      </c>
      <c r="DV278" s="465">
        <f t="shared" ref="DV278" si="2762">DU278/1.12</f>
        <v>0</v>
      </c>
      <c r="DW278" s="745"/>
      <c r="DX278" s="655"/>
      <c r="DY278" s="954"/>
      <c r="DZ278" s="655"/>
      <c r="EA278" s="782">
        <f>DI278</f>
        <v>0</v>
      </c>
      <c r="EB278" s="465">
        <f t="shared" ref="EB278" si="2763">EA278/1.12</f>
        <v>0</v>
      </c>
      <c r="EC278" s="745"/>
      <c r="ED278" s="463"/>
      <c r="EE278" s="459">
        <f>DK278</f>
        <v>1741692.4</v>
      </c>
      <c r="EF278" s="501">
        <f>EE278</f>
        <v>1741692.4</v>
      </c>
      <c r="EG278" s="461">
        <f t="shared" si="2577"/>
        <v>-429458.39999999997</v>
      </c>
      <c r="EH278" s="257">
        <f t="shared" si="2578"/>
        <v>-429458.39999999997</v>
      </c>
      <c r="EI278" s="460">
        <f t="shared" si="2579"/>
        <v>-441387.8</v>
      </c>
      <c r="EJ278" s="538">
        <f t="shared" si="2580"/>
        <v>-441387.8</v>
      </c>
      <c r="EK278" s="677">
        <f t="shared" si="2581"/>
        <v>-453317.19999999995</v>
      </c>
      <c r="EL278" s="257">
        <f t="shared" si="2582"/>
        <v>-453317.19999999995</v>
      </c>
      <c r="EM278" s="649">
        <f t="shared" si="2583"/>
        <v>0</v>
      </c>
      <c r="EN278" s="538">
        <f t="shared" si="2584"/>
        <v>0</v>
      </c>
      <c r="EO278" s="677">
        <f t="shared" si="2585"/>
        <v>0</v>
      </c>
      <c r="EP278" s="257">
        <f t="shared" si="2586"/>
        <v>0</v>
      </c>
      <c r="EQ278" s="649">
        <f t="shared" si="2587"/>
        <v>0</v>
      </c>
      <c r="ER278" s="538">
        <f t="shared" si="2588"/>
        <v>0</v>
      </c>
      <c r="ES278" s="677">
        <f t="shared" si="2589"/>
        <v>0</v>
      </c>
      <c r="ET278" s="538">
        <f t="shared" si="2590"/>
        <v>0</v>
      </c>
      <c r="EU278" s="462">
        <f t="shared" si="2591"/>
        <v>0</v>
      </c>
      <c r="EV278" s="263">
        <f t="shared" si="2592"/>
        <v>0</v>
      </c>
      <c r="EW278" s="462">
        <f t="shared" si="2593"/>
        <v>0</v>
      </c>
      <c r="EX278" s="263">
        <f t="shared" si="2594"/>
        <v>0</v>
      </c>
      <c r="EY278" s="472">
        <f t="shared" si="2595"/>
        <v>-1741692.4</v>
      </c>
      <c r="EZ278" s="263">
        <f t="shared" si="2596"/>
        <v>-1741692.4</v>
      </c>
      <c r="FA278" s="312">
        <v>42389</v>
      </c>
    </row>
    <row r="279" spans="1:157" ht="18" hidden="1" customHeight="1" outlineLevel="1" x14ac:dyDescent="0.2">
      <c r="A279" s="5" t="s">
        <v>2245</v>
      </c>
      <c r="B279" s="76" t="s">
        <v>21</v>
      </c>
      <c r="C279" s="77" t="s">
        <v>1099</v>
      </c>
      <c r="D279" s="77" t="s">
        <v>1305</v>
      </c>
      <c r="E279" s="76" t="s">
        <v>1306</v>
      </c>
      <c r="F279" s="76" t="s">
        <v>60</v>
      </c>
      <c r="G279" s="78" t="s">
        <v>1924</v>
      </c>
      <c r="H279" s="79">
        <v>0.55500000000000005</v>
      </c>
      <c r="I279" s="76" t="s">
        <v>2238</v>
      </c>
      <c r="J279" s="80" t="s">
        <v>56</v>
      </c>
      <c r="K279" s="81" t="s">
        <v>37</v>
      </c>
      <c r="L279" s="76" t="s">
        <v>46</v>
      </c>
      <c r="M279" s="10" t="s">
        <v>57</v>
      </c>
      <c r="N279" s="82"/>
      <c r="O279" s="82"/>
      <c r="P279" s="82"/>
      <c r="Q279" s="245">
        <v>0</v>
      </c>
      <c r="R279" s="260">
        <v>0</v>
      </c>
      <c r="S279" s="262">
        <v>250</v>
      </c>
      <c r="T279" s="262">
        <v>280</v>
      </c>
      <c r="U279" s="262">
        <v>0</v>
      </c>
      <c r="V279" s="263">
        <v>0</v>
      </c>
      <c r="W279" s="263">
        <f t="shared" ref="W279:W280" si="2764">V279*H279</f>
        <v>0</v>
      </c>
      <c r="X279" s="399">
        <v>0</v>
      </c>
      <c r="Y279" s="399">
        <v>250</v>
      </c>
      <c r="Z279" s="399">
        <v>280</v>
      </c>
      <c r="AA279" s="399">
        <f t="shared" ref="AA279" si="2765">X279*Y279</f>
        <v>0</v>
      </c>
      <c r="AB279" s="399">
        <f t="shared" ref="AB279" si="2766">X279*Z279</f>
        <v>0</v>
      </c>
      <c r="AC279" s="399">
        <f t="shared" ref="AC279:AC280" si="2767">AB279*H279</f>
        <v>0</v>
      </c>
      <c r="AD279" s="260">
        <v>0</v>
      </c>
      <c r="AE279" s="260">
        <v>250</v>
      </c>
      <c r="AF279" s="260">
        <v>280</v>
      </c>
      <c r="AG279" s="260">
        <f>AD279*AE279</f>
        <v>0</v>
      </c>
      <c r="AH279" s="260">
        <f>AD279*AF279</f>
        <v>0</v>
      </c>
      <c r="AI279" s="260">
        <f t="shared" ref="AI279:AI280" si="2768">AH279*H279</f>
        <v>0</v>
      </c>
      <c r="AJ279" s="260">
        <v>2730</v>
      </c>
      <c r="AK279" s="260">
        <v>250</v>
      </c>
      <c r="AL279" s="260">
        <v>280</v>
      </c>
      <c r="AM279" s="418">
        <v>0</v>
      </c>
      <c r="AN279" s="260">
        <v>0</v>
      </c>
      <c r="AO279" s="396">
        <f t="shared" si="2756"/>
        <v>0</v>
      </c>
      <c r="AP279" s="260"/>
      <c r="AQ279" s="260"/>
      <c r="AR279" s="260"/>
      <c r="AS279" s="260">
        <f t="shared" si="2714"/>
        <v>0</v>
      </c>
      <c r="AT279" s="260">
        <f t="shared" si="2715"/>
        <v>0</v>
      </c>
      <c r="AU279" s="260">
        <f t="shared" si="2716"/>
        <v>0</v>
      </c>
      <c r="AV279" s="400"/>
      <c r="AW279" s="400"/>
      <c r="AX279" s="400"/>
      <c r="AY279" s="400">
        <v>0</v>
      </c>
      <c r="AZ279" s="400">
        <v>0</v>
      </c>
      <c r="BA279" s="400">
        <f t="shared" si="2717"/>
        <v>0</v>
      </c>
      <c r="BB279" s="400"/>
      <c r="BC279" s="400"/>
      <c r="BD279" s="400"/>
      <c r="BE279" s="400">
        <v>0</v>
      </c>
      <c r="BF279" s="400">
        <v>0</v>
      </c>
      <c r="BG279" s="400">
        <f t="shared" si="2713"/>
        <v>0</v>
      </c>
      <c r="BH279" s="400"/>
      <c r="BI279" s="400"/>
      <c r="BJ279" s="400"/>
      <c r="BK279" s="400">
        <v>0</v>
      </c>
      <c r="BL279" s="400">
        <v>0</v>
      </c>
      <c r="BM279" s="400">
        <f t="shared" si="2718"/>
        <v>0</v>
      </c>
      <c r="BN279" s="400"/>
      <c r="BO279" s="400"/>
      <c r="BP279" s="400"/>
      <c r="BQ279" s="400">
        <v>0</v>
      </c>
      <c r="BR279" s="400">
        <v>0</v>
      </c>
      <c r="BS279" s="400">
        <f t="shared" si="2571"/>
        <v>0</v>
      </c>
      <c r="BT279" s="262">
        <v>250</v>
      </c>
      <c r="BU279" s="262">
        <v>280</v>
      </c>
      <c r="BV279" s="256">
        <v>0</v>
      </c>
      <c r="BW279" s="1427">
        <f>BV279*1.12</f>
        <v>0</v>
      </c>
      <c r="BX279" s="84" t="s">
        <v>63</v>
      </c>
      <c r="BY279" s="325" t="s">
        <v>2246</v>
      </c>
      <c r="BZ279" s="325" t="s">
        <v>2241</v>
      </c>
      <c r="CA279" s="529">
        <f t="shared" ref="CA279:CA280" si="2769">BW279*H279</f>
        <v>0</v>
      </c>
      <c r="CB279" s="85"/>
      <c r="CC279" s="83"/>
      <c r="CD279" s="88"/>
      <c r="CE279" s="26">
        <f t="shared" ref="CE279:CE280" si="2770">BV279-CB279</f>
        <v>0</v>
      </c>
      <c r="CF279" s="27">
        <f t="shared" ref="CF279:CF280" si="2771">BW279-CC279</f>
        <v>0</v>
      </c>
      <c r="CG279" s="738">
        <f t="shared" ref="CG279:CG280" si="2772">CA279-CC279</f>
        <v>0</v>
      </c>
      <c r="CH279" s="164" t="s">
        <v>2256</v>
      </c>
      <c r="CI279" s="165"/>
      <c r="CJ279" s="192"/>
      <c r="CK279" s="175"/>
      <c r="CL279" s="725" t="s">
        <v>2253</v>
      </c>
      <c r="CM279" s="726">
        <v>42401</v>
      </c>
      <c r="CN279" s="725" t="s">
        <v>355</v>
      </c>
      <c r="CO279" s="727" t="s">
        <v>55</v>
      </c>
      <c r="CP279" s="725" t="s">
        <v>1289</v>
      </c>
      <c r="CQ279" s="175" t="s">
        <v>57</v>
      </c>
      <c r="CR279" s="455"/>
      <c r="CS279" s="455"/>
      <c r="CT279" s="455"/>
      <c r="CU279" s="455">
        <v>2730</v>
      </c>
      <c r="CV279" s="455"/>
      <c r="CW279" s="455"/>
      <c r="CX279" s="455"/>
      <c r="CY279" s="455"/>
      <c r="CZ279" s="455">
        <f>CR279+CS279+CT279+CU279</f>
        <v>2730</v>
      </c>
      <c r="DA279" s="455">
        <v>250</v>
      </c>
      <c r="DB279" s="456"/>
      <c r="DC279" s="456"/>
      <c r="DD279" s="456"/>
      <c r="DE279" s="456">
        <f>DA279*CU279</f>
        <v>682500</v>
      </c>
      <c r="DF279" s="456"/>
      <c r="DG279" s="456"/>
      <c r="DH279" s="456"/>
      <c r="DI279" s="456"/>
      <c r="DJ279" s="456"/>
      <c r="DK279" s="456">
        <f>DA279*CZ279</f>
        <v>682500</v>
      </c>
      <c r="DL279" s="501"/>
      <c r="DM279" s="508"/>
      <c r="DN279" s="501"/>
      <c r="DO279" s="508"/>
      <c r="DP279" s="655"/>
      <c r="DQ279" s="1050"/>
      <c r="DR279" s="655"/>
      <c r="DS279" s="782">
        <f>DT279</f>
        <v>682500</v>
      </c>
      <c r="DT279" s="655">
        <f>DE279</f>
        <v>682500</v>
      </c>
      <c r="DU279" s="782"/>
      <c r="DV279" s="465"/>
      <c r="DW279" s="745"/>
      <c r="DX279" s="655"/>
      <c r="DY279" s="954"/>
      <c r="DZ279" s="655"/>
      <c r="EA279" s="782"/>
      <c r="EB279" s="465"/>
      <c r="EC279" s="745"/>
      <c r="ED279" s="463"/>
      <c r="EE279" s="459">
        <f>DK279</f>
        <v>682500</v>
      </c>
      <c r="EF279" s="501">
        <f>EE279</f>
        <v>682500</v>
      </c>
      <c r="EG279" s="461">
        <f t="shared" si="2577"/>
        <v>0</v>
      </c>
      <c r="EH279" s="257">
        <f t="shared" si="2578"/>
        <v>0</v>
      </c>
      <c r="EI279" s="460">
        <f t="shared" si="2579"/>
        <v>0</v>
      </c>
      <c r="EJ279" s="538">
        <f t="shared" si="2580"/>
        <v>0</v>
      </c>
      <c r="EK279" s="677">
        <f t="shared" si="2581"/>
        <v>0</v>
      </c>
      <c r="EL279" s="257">
        <f t="shared" si="2582"/>
        <v>0</v>
      </c>
      <c r="EM279" s="649">
        <f t="shared" si="2583"/>
        <v>-682500</v>
      </c>
      <c r="EN279" s="538">
        <f t="shared" si="2584"/>
        <v>-682500</v>
      </c>
      <c r="EO279" s="677">
        <f t="shared" si="2585"/>
        <v>0</v>
      </c>
      <c r="EP279" s="257">
        <f t="shared" si="2586"/>
        <v>0</v>
      </c>
      <c r="EQ279" s="649">
        <f t="shared" si="2587"/>
        <v>0</v>
      </c>
      <c r="ER279" s="538">
        <f t="shared" si="2588"/>
        <v>0</v>
      </c>
      <c r="ES279" s="677">
        <f t="shared" si="2589"/>
        <v>0</v>
      </c>
      <c r="ET279" s="538">
        <f t="shared" si="2590"/>
        <v>0</v>
      </c>
      <c r="EU279" s="462">
        <f t="shared" si="2591"/>
        <v>0</v>
      </c>
      <c r="EV279" s="263">
        <f t="shared" si="2592"/>
        <v>0</v>
      </c>
      <c r="EW279" s="462">
        <f t="shared" si="2593"/>
        <v>0</v>
      </c>
      <c r="EX279" s="263">
        <f t="shared" si="2594"/>
        <v>0</v>
      </c>
      <c r="EY279" s="472">
        <f t="shared" si="2595"/>
        <v>-682500</v>
      </c>
      <c r="EZ279" s="263">
        <f t="shared" si="2596"/>
        <v>-682500</v>
      </c>
      <c r="FA279" s="312">
        <v>42389</v>
      </c>
    </row>
    <row r="280" spans="1:157" ht="18" hidden="1" customHeight="1" outlineLevel="1" x14ac:dyDescent="0.2">
      <c r="A280" s="5" t="s">
        <v>2449</v>
      </c>
      <c r="B280" s="76" t="s">
        <v>21</v>
      </c>
      <c r="C280" s="77" t="s">
        <v>1099</v>
      </c>
      <c r="D280" s="77" t="s">
        <v>1305</v>
      </c>
      <c r="E280" s="76" t="s">
        <v>1306</v>
      </c>
      <c r="F280" s="76" t="s">
        <v>60</v>
      </c>
      <c r="G280" s="78" t="s">
        <v>1924</v>
      </c>
      <c r="H280" s="79">
        <v>0.55500000000000005</v>
      </c>
      <c r="I280" s="76" t="s">
        <v>2238</v>
      </c>
      <c r="J280" s="80" t="s">
        <v>56</v>
      </c>
      <c r="K280" s="81" t="s">
        <v>37</v>
      </c>
      <c r="L280" s="76" t="s">
        <v>46</v>
      </c>
      <c r="M280" s="10" t="s">
        <v>57</v>
      </c>
      <c r="N280" s="82"/>
      <c r="O280" s="82"/>
      <c r="P280" s="82"/>
      <c r="Q280" s="245">
        <v>3500</v>
      </c>
      <c r="R280" s="260">
        <v>3600</v>
      </c>
      <c r="S280" s="262">
        <v>250</v>
      </c>
      <c r="T280" s="262">
        <f>S280*1.12</f>
        <v>280</v>
      </c>
      <c r="U280" s="262">
        <f>R280*S280</f>
        <v>900000</v>
      </c>
      <c r="V280" s="263">
        <f>R280*T280</f>
        <v>1008000</v>
      </c>
      <c r="W280" s="263">
        <f t="shared" si="2764"/>
        <v>559440</v>
      </c>
      <c r="X280" s="399">
        <v>3700</v>
      </c>
      <c r="Y280" s="262">
        <v>250</v>
      </c>
      <c r="Z280" s="262">
        <f>Y280*1.12</f>
        <v>280</v>
      </c>
      <c r="AA280" s="262">
        <f>X280*Y280</f>
        <v>925000</v>
      </c>
      <c r="AB280" s="263">
        <f>X280*Z280</f>
        <v>1036000</v>
      </c>
      <c r="AC280" s="399">
        <f t="shared" si="2767"/>
        <v>574980</v>
      </c>
      <c r="AD280" s="260">
        <v>3800</v>
      </c>
      <c r="AE280" s="262">
        <v>250</v>
      </c>
      <c r="AF280" s="262">
        <f>AE280*1.12</f>
        <v>280</v>
      </c>
      <c r="AG280" s="262">
        <f>AD280*AE280</f>
        <v>950000</v>
      </c>
      <c r="AH280" s="263">
        <f>AD280*AF280</f>
        <v>1064000</v>
      </c>
      <c r="AI280" s="260">
        <f t="shared" si="2768"/>
        <v>590520</v>
      </c>
      <c r="AJ280" s="260">
        <v>3900</v>
      </c>
      <c r="AK280" s="262">
        <v>250</v>
      </c>
      <c r="AL280" s="262">
        <f>AK280*1.12</f>
        <v>280</v>
      </c>
      <c r="AM280" s="369">
        <f>AJ280*AK280</f>
        <v>975000</v>
      </c>
      <c r="AN280" s="263">
        <f>AJ280*AL280</f>
        <v>1092000</v>
      </c>
      <c r="AO280" s="396">
        <f t="shared" ref="AO280" si="2773">AN280*H280</f>
        <v>606060</v>
      </c>
      <c r="AP280" s="260"/>
      <c r="AQ280" s="260"/>
      <c r="AR280" s="260"/>
      <c r="AS280" s="260">
        <f t="shared" si="2714"/>
        <v>0</v>
      </c>
      <c r="AT280" s="260">
        <f t="shared" si="2715"/>
        <v>0</v>
      </c>
      <c r="AU280" s="260">
        <f t="shared" si="2716"/>
        <v>0</v>
      </c>
      <c r="AV280" s="400"/>
      <c r="AW280" s="400"/>
      <c r="AX280" s="400"/>
      <c r="AY280" s="400">
        <v>0</v>
      </c>
      <c r="AZ280" s="400">
        <v>0</v>
      </c>
      <c r="BA280" s="400">
        <f t="shared" si="2717"/>
        <v>0</v>
      </c>
      <c r="BB280" s="400"/>
      <c r="BC280" s="400"/>
      <c r="BD280" s="400"/>
      <c r="BE280" s="400">
        <v>0</v>
      </c>
      <c r="BF280" s="400">
        <v>0</v>
      </c>
      <c r="BG280" s="400">
        <f t="shared" si="2713"/>
        <v>0</v>
      </c>
      <c r="BH280" s="400"/>
      <c r="BI280" s="400"/>
      <c r="BJ280" s="400"/>
      <c r="BK280" s="400">
        <v>0</v>
      </c>
      <c r="BL280" s="400">
        <v>0</v>
      </c>
      <c r="BM280" s="400">
        <f t="shared" si="2718"/>
        <v>0</v>
      </c>
      <c r="BN280" s="400"/>
      <c r="BO280" s="400"/>
      <c r="BP280" s="400"/>
      <c r="BQ280" s="400">
        <v>0</v>
      </c>
      <c r="BR280" s="400">
        <v>0</v>
      </c>
      <c r="BS280" s="400">
        <f t="shared" si="2571"/>
        <v>0</v>
      </c>
      <c r="BT280" s="262">
        <v>250</v>
      </c>
      <c r="BU280" s="262">
        <v>280</v>
      </c>
      <c r="BV280" s="256">
        <f>SUM(N280+O280+P280+Q280+R280+X280+AD280+AJ280+AP280+AV280+BB280+BH280)*BT280</f>
        <v>4625000</v>
      </c>
      <c r="BW280" s="262">
        <f>BV280*1.12</f>
        <v>5180000.0000000009</v>
      </c>
      <c r="BX280" s="84"/>
      <c r="BY280" s="325" t="s">
        <v>1753</v>
      </c>
      <c r="BZ280" s="325" t="s">
        <v>1272</v>
      </c>
      <c r="CA280" s="529">
        <f t="shared" si="2769"/>
        <v>2874900.0000000009</v>
      </c>
      <c r="CB280" s="85"/>
      <c r="CC280" s="83"/>
      <c r="CD280" s="88"/>
      <c r="CE280" s="26">
        <f t="shared" si="2770"/>
        <v>4625000</v>
      </c>
      <c r="CF280" s="27">
        <f t="shared" si="2771"/>
        <v>5180000.0000000009</v>
      </c>
      <c r="CG280" s="738">
        <f t="shared" si="2772"/>
        <v>2874900.0000000009</v>
      </c>
      <c r="CH280" s="164" t="s">
        <v>2494</v>
      </c>
      <c r="CI280" s="165"/>
      <c r="CJ280" s="192"/>
      <c r="CK280" s="175"/>
      <c r="CL280" s="725"/>
      <c r="CM280" s="726"/>
      <c r="CN280" s="725"/>
      <c r="CO280" s="727"/>
      <c r="CP280" s="725"/>
      <c r="CQ280" s="175"/>
      <c r="CR280" s="455"/>
      <c r="CS280" s="455"/>
      <c r="CT280" s="455"/>
      <c r="CU280" s="455"/>
      <c r="CV280" s="455"/>
      <c r="CW280" s="455"/>
      <c r="CX280" s="455"/>
      <c r="CY280" s="455"/>
      <c r="CZ280" s="455"/>
      <c r="DA280" s="455"/>
      <c r="DB280" s="456"/>
      <c r="DC280" s="456"/>
      <c r="DD280" s="456"/>
      <c r="DE280" s="456"/>
      <c r="DF280" s="456"/>
      <c r="DG280" s="456"/>
      <c r="DH280" s="456"/>
      <c r="DI280" s="456"/>
      <c r="DJ280" s="456"/>
      <c r="DK280" s="456"/>
      <c r="DL280" s="501"/>
      <c r="DM280" s="508"/>
      <c r="DN280" s="501"/>
      <c r="DO280" s="508"/>
      <c r="DP280" s="655"/>
      <c r="DQ280" s="1050"/>
      <c r="DR280" s="655"/>
      <c r="DS280" s="782"/>
      <c r="DT280" s="655"/>
      <c r="DU280" s="782"/>
      <c r="DV280" s="465"/>
      <c r="DW280" s="745"/>
      <c r="DX280" s="655"/>
      <c r="DY280" s="954"/>
      <c r="DZ280" s="655"/>
      <c r="EA280" s="782"/>
      <c r="EB280" s="465"/>
      <c r="EC280" s="745"/>
      <c r="ED280" s="463"/>
      <c r="EE280" s="459"/>
      <c r="EF280" s="501"/>
      <c r="EG280" s="461">
        <f t="shared" ref="EG280:EG298" si="2774">U280-DN280</f>
        <v>900000</v>
      </c>
      <c r="EH280" s="257">
        <f t="shared" ref="EH280:EH298" si="2775">V280-DM280</f>
        <v>1008000</v>
      </c>
      <c r="EI280" s="460">
        <f t="shared" ref="EI280:EI298" si="2776">AA280-DP280</f>
        <v>925000</v>
      </c>
      <c r="EJ280" s="538">
        <f t="shared" ref="EJ280:EJ298" si="2777">AB280-DO280</f>
        <v>1036000</v>
      </c>
      <c r="EK280" s="677">
        <f t="shared" ref="EK280:EK298" si="2778">AG280-DR280</f>
        <v>950000</v>
      </c>
      <c r="EL280" s="257">
        <f t="shared" ref="EL280:EL298" si="2779">AH280-DQ280</f>
        <v>1064000</v>
      </c>
      <c r="EM280" s="649">
        <f t="shared" ref="EM280:EM298" si="2780">AM280-DT280</f>
        <v>975000</v>
      </c>
      <c r="EN280" s="538">
        <f t="shared" ref="EN280:EN298" si="2781">AN280-DS280</f>
        <v>1092000</v>
      </c>
      <c r="EO280" s="677">
        <f t="shared" ref="EO280:EO298" si="2782">AS280-DV280</f>
        <v>0</v>
      </c>
      <c r="EP280" s="257">
        <f t="shared" ref="EP280:EP298" si="2783">AT280-DU280</f>
        <v>0</v>
      </c>
      <c r="EQ280" s="649">
        <f t="shared" ref="EQ280:EQ298" si="2784">AY280-DX280</f>
        <v>0</v>
      </c>
      <c r="ER280" s="538">
        <f t="shared" ref="ER280:ER298" si="2785">AZ280-DW280</f>
        <v>0</v>
      </c>
      <c r="ES280" s="677">
        <f t="shared" ref="ES280:ES298" si="2786">BE280-DZ280</f>
        <v>0</v>
      </c>
      <c r="ET280" s="538">
        <f t="shared" ref="ET280:ET298" si="2787">BF280-DY280</f>
        <v>0</v>
      </c>
      <c r="EU280" s="462">
        <f t="shared" ref="EU280:EU298" si="2788">BK280-EB280</f>
        <v>0</v>
      </c>
      <c r="EV280" s="263">
        <f t="shared" ref="EV280:EV298" si="2789">BL280-EA280</f>
        <v>0</v>
      </c>
      <c r="EW280" s="462">
        <f t="shared" ref="EW280:EW298" si="2790">BM280-ED280</f>
        <v>0</v>
      </c>
      <c r="EX280" s="263">
        <f t="shared" ref="EX280:EX298" si="2791">BN280-EC280</f>
        <v>0</v>
      </c>
      <c r="EY280" s="472">
        <f t="shared" ref="EY280:EY298" si="2792">BV280-EF280</f>
        <v>4625000</v>
      </c>
      <c r="EZ280" s="263">
        <f t="shared" ref="EZ280:EZ298" si="2793">BW280-EE280</f>
        <v>5180000.0000000009</v>
      </c>
    </row>
    <row r="281" spans="1:157" ht="18" hidden="1" customHeight="1" outlineLevel="1" x14ac:dyDescent="0.2">
      <c r="A281" s="5" t="s">
        <v>559</v>
      </c>
      <c r="B281" s="76" t="s">
        <v>21</v>
      </c>
      <c r="C281" s="77" t="s">
        <v>1099</v>
      </c>
      <c r="D281" s="77" t="s">
        <v>1305</v>
      </c>
      <c r="E281" s="76" t="s">
        <v>1306</v>
      </c>
      <c r="F281" s="76" t="s">
        <v>61</v>
      </c>
      <c r="G281" s="78" t="s">
        <v>41</v>
      </c>
      <c r="H281" s="79">
        <v>0</v>
      </c>
      <c r="I281" s="76" t="s">
        <v>44</v>
      </c>
      <c r="J281" s="80" t="s">
        <v>56</v>
      </c>
      <c r="K281" s="81" t="s">
        <v>37</v>
      </c>
      <c r="L281" s="76" t="s">
        <v>46</v>
      </c>
      <c r="M281" s="10" t="s">
        <v>57</v>
      </c>
      <c r="N281" s="82"/>
      <c r="O281" s="82"/>
      <c r="P281" s="82"/>
      <c r="Q281" s="245">
        <v>72</v>
      </c>
      <c r="R281" s="260">
        <v>72</v>
      </c>
      <c r="S281" s="262">
        <v>337.99999999999994</v>
      </c>
      <c r="T281" s="262">
        <v>378.55999999999995</v>
      </c>
      <c r="U281" s="262">
        <v>0</v>
      </c>
      <c r="V281" s="263">
        <v>0</v>
      </c>
      <c r="W281" s="263">
        <f t="shared" si="2565"/>
        <v>0</v>
      </c>
      <c r="X281" s="399">
        <v>72</v>
      </c>
      <c r="Y281" s="399">
        <v>337.99999999999994</v>
      </c>
      <c r="Z281" s="399">
        <v>378.55999999999995</v>
      </c>
      <c r="AA281" s="399">
        <v>0</v>
      </c>
      <c r="AB281" s="399">
        <v>0</v>
      </c>
      <c r="AC281" s="399">
        <f t="shared" si="2566"/>
        <v>0</v>
      </c>
      <c r="AD281" s="260">
        <v>72</v>
      </c>
      <c r="AE281" s="260">
        <v>337.99999999999994</v>
      </c>
      <c r="AF281" s="260">
        <v>378.55999999999995</v>
      </c>
      <c r="AG281" s="260">
        <v>0</v>
      </c>
      <c r="AH281" s="260">
        <v>0</v>
      </c>
      <c r="AI281" s="260">
        <f t="shared" si="2567"/>
        <v>0</v>
      </c>
      <c r="AJ281" s="260">
        <v>72</v>
      </c>
      <c r="AK281" s="260">
        <v>337.99999999999994</v>
      </c>
      <c r="AL281" s="260">
        <v>378.55999999999995</v>
      </c>
      <c r="AM281" s="418">
        <v>0</v>
      </c>
      <c r="AN281" s="260">
        <v>0</v>
      </c>
      <c r="AO281" s="396">
        <f t="shared" si="2568"/>
        <v>0</v>
      </c>
      <c r="AP281" s="260"/>
      <c r="AQ281" s="260"/>
      <c r="AR281" s="260"/>
      <c r="AS281" s="260">
        <f t="shared" si="2714"/>
        <v>0</v>
      </c>
      <c r="AT281" s="260">
        <f t="shared" si="2715"/>
        <v>0</v>
      </c>
      <c r="AU281" s="260">
        <f t="shared" si="2716"/>
        <v>0</v>
      </c>
      <c r="AV281" s="400"/>
      <c r="AW281" s="400"/>
      <c r="AX281" s="400"/>
      <c r="AY281" s="400">
        <v>0</v>
      </c>
      <c r="AZ281" s="400">
        <v>0</v>
      </c>
      <c r="BA281" s="400">
        <f t="shared" si="2717"/>
        <v>0</v>
      </c>
      <c r="BB281" s="400"/>
      <c r="BC281" s="400"/>
      <c r="BD281" s="400"/>
      <c r="BE281" s="400">
        <v>0</v>
      </c>
      <c r="BF281" s="400">
        <v>0</v>
      </c>
      <c r="BG281" s="400">
        <f t="shared" si="2713"/>
        <v>0</v>
      </c>
      <c r="BH281" s="400"/>
      <c r="BI281" s="400"/>
      <c r="BJ281" s="400"/>
      <c r="BK281" s="400">
        <v>0</v>
      </c>
      <c r="BL281" s="400">
        <v>0</v>
      </c>
      <c r="BM281" s="400">
        <f t="shared" si="2718"/>
        <v>0</v>
      </c>
      <c r="BN281" s="400"/>
      <c r="BO281" s="400"/>
      <c r="BP281" s="400"/>
      <c r="BQ281" s="400">
        <v>0</v>
      </c>
      <c r="BR281" s="400">
        <v>0</v>
      </c>
      <c r="BS281" s="400">
        <f t="shared" si="2571"/>
        <v>0</v>
      </c>
      <c r="BT281" s="262">
        <v>337.99999999999994</v>
      </c>
      <c r="BU281" s="262">
        <v>378.55999999999995</v>
      </c>
      <c r="BV281" s="262">
        <v>0</v>
      </c>
      <c r="BW281" s="1427">
        <v>0</v>
      </c>
      <c r="BX281" s="84" t="s">
        <v>63</v>
      </c>
      <c r="BY281" s="76">
        <v>2012</v>
      </c>
      <c r="BZ281" s="325"/>
      <c r="CA281" s="529">
        <f t="shared" si="2572"/>
        <v>0</v>
      </c>
      <c r="CB281" s="85">
        <v>121679.99999999999</v>
      </c>
      <c r="CC281" s="83">
        <v>136281.59999999998</v>
      </c>
      <c r="CD281" s="88"/>
      <c r="CE281" s="26">
        <f t="shared" si="2573"/>
        <v>-121679.99999999999</v>
      </c>
      <c r="CF281" s="27">
        <f t="shared" si="2574"/>
        <v>-136281.59999999998</v>
      </c>
      <c r="CG281" s="738">
        <f t="shared" si="2575"/>
        <v>-136281.59999999998</v>
      </c>
      <c r="CH281" s="164"/>
      <c r="CI281" s="165"/>
      <c r="CJ281" s="89"/>
      <c r="CK281" s="87"/>
      <c r="CL281" s="87"/>
      <c r="CM281" s="87"/>
      <c r="CN281" s="87"/>
      <c r="CO281" s="87"/>
      <c r="CP281" s="87"/>
      <c r="CQ281" s="87"/>
      <c r="CR281" s="455"/>
      <c r="CS281" s="455"/>
      <c r="CT281" s="455"/>
      <c r="CU281" s="455"/>
      <c r="CV281" s="455"/>
      <c r="CW281" s="455"/>
      <c r="CX281" s="455"/>
      <c r="CY281" s="455"/>
      <c r="CZ281" s="455"/>
      <c r="DA281" s="455"/>
      <c r="DB281" s="455"/>
      <c r="DC281" s="455"/>
      <c r="DD281" s="455"/>
      <c r="DE281" s="455"/>
      <c r="DF281" s="455"/>
      <c r="DG281" s="455"/>
      <c r="DH281" s="455"/>
      <c r="DI281" s="455"/>
      <c r="DJ281" s="455"/>
      <c r="DK281" s="455"/>
      <c r="DL281" s="501"/>
      <c r="DM281" s="508"/>
      <c r="DN281" s="501"/>
      <c r="DO281" s="508"/>
      <c r="DP281" s="501"/>
      <c r="DQ281" s="1049"/>
      <c r="DR281" s="501"/>
      <c r="DS281" s="782">
        <f t="shared" si="2598"/>
        <v>0</v>
      </c>
      <c r="DT281" s="655">
        <f t="shared" si="2599"/>
        <v>0</v>
      </c>
      <c r="DU281" s="782">
        <f t="shared" si="2600"/>
        <v>0</v>
      </c>
      <c r="DV281" s="465">
        <f t="shared" si="2601"/>
        <v>0</v>
      </c>
      <c r="DW281" s="503"/>
      <c r="DX281" s="501"/>
      <c r="DY281" s="672"/>
      <c r="DZ281" s="501"/>
      <c r="EA281" s="508">
        <f>DI281</f>
        <v>0</v>
      </c>
      <c r="EB281" s="457">
        <f t="shared" si="2576"/>
        <v>0</v>
      </c>
      <c r="EC281" s="503"/>
      <c r="ED281" s="455"/>
      <c r="EE281" s="459"/>
      <c r="EF281" s="501"/>
      <c r="EG281" s="461">
        <f t="shared" si="2774"/>
        <v>0</v>
      </c>
      <c r="EH281" s="257">
        <f t="shared" si="2775"/>
        <v>0</v>
      </c>
      <c r="EI281" s="460">
        <f t="shared" si="2776"/>
        <v>0</v>
      </c>
      <c r="EJ281" s="538">
        <f t="shared" si="2777"/>
        <v>0</v>
      </c>
      <c r="EK281" s="677">
        <f t="shared" si="2778"/>
        <v>0</v>
      </c>
      <c r="EL281" s="257">
        <f t="shared" si="2779"/>
        <v>0</v>
      </c>
      <c r="EM281" s="649">
        <f t="shared" si="2780"/>
        <v>0</v>
      </c>
      <c r="EN281" s="538">
        <f t="shared" si="2781"/>
        <v>0</v>
      </c>
      <c r="EO281" s="677">
        <f t="shared" si="2782"/>
        <v>0</v>
      </c>
      <c r="EP281" s="257">
        <f t="shared" si="2783"/>
        <v>0</v>
      </c>
      <c r="EQ281" s="649">
        <f t="shared" si="2784"/>
        <v>0</v>
      </c>
      <c r="ER281" s="538">
        <f t="shared" si="2785"/>
        <v>0</v>
      </c>
      <c r="ES281" s="677">
        <f t="shared" si="2786"/>
        <v>0</v>
      </c>
      <c r="ET281" s="538">
        <f t="shared" si="2787"/>
        <v>0</v>
      </c>
      <c r="EU281" s="462">
        <f t="shared" si="2788"/>
        <v>0</v>
      </c>
      <c r="EV281" s="263">
        <f t="shared" si="2789"/>
        <v>0</v>
      </c>
      <c r="EW281" s="462">
        <f t="shared" si="2790"/>
        <v>0</v>
      </c>
      <c r="EX281" s="263">
        <f t="shared" si="2791"/>
        <v>0</v>
      </c>
      <c r="EY281" s="472">
        <f t="shared" si="2792"/>
        <v>0</v>
      </c>
      <c r="EZ281" s="263">
        <f t="shared" si="2793"/>
        <v>0</v>
      </c>
    </row>
    <row r="282" spans="1:157" ht="18" hidden="1" customHeight="1" outlineLevel="1" x14ac:dyDescent="0.2">
      <c r="A282" s="5" t="s">
        <v>974</v>
      </c>
      <c r="B282" s="76" t="s">
        <v>21</v>
      </c>
      <c r="C282" s="77" t="s">
        <v>1099</v>
      </c>
      <c r="D282" s="77" t="s">
        <v>1305</v>
      </c>
      <c r="E282" s="76" t="s">
        <v>1306</v>
      </c>
      <c r="F282" s="76" t="s">
        <v>61</v>
      </c>
      <c r="G282" s="78" t="s">
        <v>41</v>
      </c>
      <c r="H282" s="79">
        <v>0</v>
      </c>
      <c r="I282" s="76" t="s">
        <v>44</v>
      </c>
      <c r="J282" s="80" t="s">
        <v>56</v>
      </c>
      <c r="K282" s="81" t="s">
        <v>37</v>
      </c>
      <c r="L282" s="76" t="s">
        <v>46</v>
      </c>
      <c r="M282" s="10" t="s">
        <v>57</v>
      </c>
      <c r="N282" s="82"/>
      <c r="O282" s="82"/>
      <c r="P282" s="82"/>
      <c r="Q282" s="245">
        <v>22</v>
      </c>
      <c r="R282" s="260">
        <v>22</v>
      </c>
      <c r="S282" s="262">
        <v>311</v>
      </c>
      <c r="T282" s="262">
        <v>348.32000000000005</v>
      </c>
      <c r="U282" s="262">
        <v>0</v>
      </c>
      <c r="V282" s="263">
        <v>0</v>
      </c>
      <c r="W282" s="263">
        <f t="shared" si="2565"/>
        <v>0</v>
      </c>
      <c r="X282" s="399">
        <v>22</v>
      </c>
      <c r="Y282" s="399">
        <v>311</v>
      </c>
      <c r="Z282" s="399">
        <v>348.32000000000005</v>
      </c>
      <c r="AA282" s="399">
        <v>0</v>
      </c>
      <c r="AB282" s="399">
        <v>0</v>
      </c>
      <c r="AC282" s="399">
        <f t="shared" si="2566"/>
        <v>0</v>
      </c>
      <c r="AD282" s="260">
        <v>22</v>
      </c>
      <c r="AE282" s="260">
        <v>311</v>
      </c>
      <c r="AF282" s="260">
        <v>348.32000000000005</v>
      </c>
      <c r="AG282" s="260">
        <v>0</v>
      </c>
      <c r="AH282" s="260">
        <v>0</v>
      </c>
      <c r="AI282" s="260">
        <f t="shared" si="2567"/>
        <v>0</v>
      </c>
      <c r="AJ282" s="260">
        <v>22</v>
      </c>
      <c r="AK282" s="260">
        <v>311</v>
      </c>
      <c r="AL282" s="260">
        <v>348.32000000000005</v>
      </c>
      <c r="AM282" s="418">
        <v>0</v>
      </c>
      <c r="AN282" s="260">
        <v>0</v>
      </c>
      <c r="AO282" s="396">
        <f t="shared" si="2568"/>
        <v>0</v>
      </c>
      <c r="AP282" s="260"/>
      <c r="AQ282" s="260"/>
      <c r="AR282" s="260"/>
      <c r="AS282" s="260">
        <f t="shared" si="2459"/>
        <v>0</v>
      </c>
      <c r="AT282" s="260">
        <f t="shared" si="2460"/>
        <v>0</v>
      </c>
      <c r="AU282" s="260">
        <f t="shared" si="2569"/>
        <v>0</v>
      </c>
      <c r="AV282" s="400"/>
      <c r="AW282" s="400"/>
      <c r="AX282" s="400"/>
      <c r="AY282" s="400">
        <v>0</v>
      </c>
      <c r="AZ282" s="400">
        <v>0</v>
      </c>
      <c r="BA282" s="400">
        <f t="shared" si="2717"/>
        <v>0</v>
      </c>
      <c r="BB282" s="400"/>
      <c r="BC282" s="400"/>
      <c r="BD282" s="400"/>
      <c r="BE282" s="400">
        <v>0</v>
      </c>
      <c r="BF282" s="400">
        <v>0</v>
      </c>
      <c r="BG282" s="400">
        <f t="shared" si="2713"/>
        <v>0</v>
      </c>
      <c r="BH282" s="400"/>
      <c r="BI282" s="400"/>
      <c r="BJ282" s="400"/>
      <c r="BK282" s="400">
        <v>0</v>
      </c>
      <c r="BL282" s="400">
        <v>0</v>
      </c>
      <c r="BM282" s="400">
        <f t="shared" si="2718"/>
        <v>0</v>
      </c>
      <c r="BN282" s="400"/>
      <c r="BO282" s="400"/>
      <c r="BP282" s="400"/>
      <c r="BQ282" s="400">
        <v>0</v>
      </c>
      <c r="BR282" s="400">
        <v>0</v>
      </c>
      <c r="BS282" s="400">
        <f t="shared" si="2571"/>
        <v>0</v>
      </c>
      <c r="BT282" s="262">
        <v>311</v>
      </c>
      <c r="BU282" s="262">
        <v>348.32000000000005</v>
      </c>
      <c r="BV282" s="256">
        <v>0</v>
      </c>
      <c r="BW282" s="1427">
        <v>0</v>
      </c>
      <c r="BX282" s="84" t="s">
        <v>63</v>
      </c>
      <c r="BY282" s="325">
        <v>2012</v>
      </c>
      <c r="BZ282" s="325" t="s">
        <v>1113</v>
      </c>
      <c r="CA282" s="529">
        <f t="shared" si="2572"/>
        <v>0</v>
      </c>
      <c r="CB282" s="85"/>
      <c r="CC282" s="83"/>
      <c r="CD282" s="88"/>
      <c r="CE282" s="26">
        <f t="shared" si="2573"/>
        <v>0</v>
      </c>
      <c r="CF282" s="27">
        <f t="shared" si="2574"/>
        <v>0</v>
      </c>
      <c r="CG282" s="738">
        <f t="shared" si="2575"/>
        <v>0</v>
      </c>
      <c r="CH282" s="164" t="s">
        <v>980</v>
      </c>
      <c r="CI282" s="165"/>
      <c r="CJ282" s="192"/>
      <c r="CK282" s="175"/>
      <c r="CL282" s="175"/>
      <c r="CM282" s="178"/>
      <c r="CN282" s="175"/>
      <c r="CO282" s="176"/>
      <c r="CP282" s="175"/>
      <c r="CQ282" s="87"/>
      <c r="CR282" s="455"/>
      <c r="CS282" s="455"/>
      <c r="CT282" s="455"/>
      <c r="CU282" s="455"/>
      <c r="CV282" s="455"/>
      <c r="CW282" s="455"/>
      <c r="CX282" s="455"/>
      <c r="CY282" s="455"/>
      <c r="CZ282" s="455"/>
      <c r="DA282" s="455"/>
      <c r="DB282" s="456"/>
      <c r="DC282" s="456"/>
      <c r="DD282" s="456"/>
      <c r="DE282" s="456"/>
      <c r="DF282" s="456"/>
      <c r="DG282" s="456"/>
      <c r="DH282" s="456"/>
      <c r="DI282" s="456"/>
      <c r="DJ282" s="456"/>
      <c r="DK282" s="456"/>
      <c r="DL282" s="501"/>
      <c r="DM282" s="508"/>
      <c r="DN282" s="501"/>
      <c r="DO282" s="508"/>
      <c r="DP282" s="655"/>
      <c r="DQ282" s="1050"/>
      <c r="DR282" s="655"/>
      <c r="DS282" s="782">
        <f t="shared" si="2598"/>
        <v>0</v>
      </c>
      <c r="DT282" s="655">
        <f t="shared" si="2599"/>
        <v>0</v>
      </c>
      <c r="DU282" s="782">
        <f t="shared" si="2600"/>
        <v>0</v>
      </c>
      <c r="DV282" s="465">
        <f t="shared" si="2601"/>
        <v>0</v>
      </c>
      <c r="DW282" s="745"/>
      <c r="DX282" s="655"/>
      <c r="DY282" s="954"/>
      <c r="DZ282" s="655"/>
      <c r="EA282" s="782">
        <f>DI282</f>
        <v>0</v>
      </c>
      <c r="EB282" s="465">
        <f t="shared" si="2576"/>
        <v>0</v>
      </c>
      <c r="EC282" s="745"/>
      <c r="ED282" s="463"/>
      <c r="EE282" s="459"/>
      <c r="EF282" s="501"/>
      <c r="EG282" s="461">
        <f t="shared" si="2774"/>
        <v>0</v>
      </c>
      <c r="EH282" s="257">
        <f t="shared" si="2775"/>
        <v>0</v>
      </c>
      <c r="EI282" s="460">
        <f t="shared" si="2776"/>
        <v>0</v>
      </c>
      <c r="EJ282" s="538">
        <f t="shared" si="2777"/>
        <v>0</v>
      </c>
      <c r="EK282" s="677">
        <f t="shared" si="2778"/>
        <v>0</v>
      </c>
      <c r="EL282" s="257">
        <f t="shared" si="2779"/>
        <v>0</v>
      </c>
      <c r="EM282" s="649">
        <f t="shared" si="2780"/>
        <v>0</v>
      </c>
      <c r="EN282" s="538">
        <f t="shared" si="2781"/>
        <v>0</v>
      </c>
      <c r="EO282" s="677">
        <f t="shared" si="2782"/>
        <v>0</v>
      </c>
      <c r="EP282" s="257">
        <f t="shared" si="2783"/>
        <v>0</v>
      </c>
      <c r="EQ282" s="649">
        <f t="shared" si="2784"/>
        <v>0</v>
      </c>
      <c r="ER282" s="538">
        <f t="shared" si="2785"/>
        <v>0</v>
      </c>
      <c r="ES282" s="677">
        <f t="shared" si="2786"/>
        <v>0</v>
      </c>
      <c r="ET282" s="538">
        <f t="shared" si="2787"/>
        <v>0</v>
      </c>
      <c r="EU282" s="462">
        <f t="shared" si="2788"/>
        <v>0</v>
      </c>
      <c r="EV282" s="263">
        <f t="shared" si="2789"/>
        <v>0</v>
      </c>
      <c r="EW282" s="462">
        <f t="shared" si="2790"/>
        <v>0</v>
      </c>
      <c r="EX282" s="263">
        <f t="shared" si="2791"/>
        <v>0</v>
      </c>
      <c r="EY282" s="472">
        <f t="shared" si="2792"/>
        <v>0</v>
      </c>
      <c r="EZ282" s="263">
        <f t="shared" si="2793"/>
        <v>0</v>
      </c>
    </row>
    <row r="283" spans="1:157" ht="18" hidden="1" customHeight="1" outlineLevel="1" x14ac:dyDescent="0.2">
      <c r="A283" s="5" t="s">
        <v>975</v>
      </c>
      <c r="B283" s="76" t="s">
        <v>21</v>
      </c>
      <c r="C283" s="77" t="s">
        <v>1099</v>
      </c>
      <c r="D283" s="77" t="s">
        <v>1305</v>
      </c>
      <c r="E283" s="76" t="s">
        <v>1306</v>
      </c>
      <c r="F283" s="76" t="s">
        <v>61</v>
      </c>
      <c r="G283" s="78" t="s">
        <v>41</v>
      </c>
      <c r="H283" s="79">
        <v>0</v>
      </c>
      <c r="I283" s="76" t="s">
        <v>44</v>
      </c>
      <c r="J283" s="80" t="s">
        <v>56</v>
      </c>
      <c r="K283" s="81" t="s">
        <v>37</v>
      </c>
      <c r="L283" s="76" t="s">
        <v>46</v>
      </c>
      <c r="M283" s="10" t="s">
        <v>57</v>
      </c>
      <c r="N283" s="82"/>
      <c r="O283" s="82"/>
      <c r="P283" s="82"/>
      <c r="Q283" s="245">
        <v>50</v>
      </c>
      <c r="R283" s="260">
        <v>50</v>
      </c>
      <c r="S283" s="262">
        <v>285.41000000000003</v>
      </c>
      <c r="T283" s="262">
        <v>319.65920000000006</v>
      </c>
      <c r="U283" s="262">
        <v>0</v>
      </c>
      <c r="V283" s="263">
        <v>0</v>
      </c>
      <c r="W283" s="263">
        <f t="shared" si="2565"/>
        <v>0</v>
      </c>
      <c r="X283" s="399">
        <v>50</v>
      </c>
      <c r="Y283" s="399">
        <v>285.41000000000003</v>
      </c>
      <c r="Z283" s="399">
        <v>319.65920000000006</v>
      </c>
      <c r="AA283" s="399">
        <v>0</v>
      </c>
      <c r="AB283" s="399">
        <v>0</v>
      </c>
      <c r="AC283" s="399">
        <f t="shared" si="2566"/>
        <v>0</v>
      </c>
      <c r="AD283" s="260">
        <v>50</v>
      </c>
      <c r="AE283" s="260">
        <v>285.41000000000003</v>
      </c>
      <c r="AF283" s="260">
        <v>319.65920000000006</v>
      </c>
      <c r="AG283" s="260">
        <v>0</v>
      </c>
      <c r="AH283" s="260">
        <v>0</v>
      </c>
      <c r="AI283" s="260">
        <f t="shared" si="2567"/>
        <v>0</v>
      </c>
      <c r="AJ283" s="260">
        <v>50</v>
      </c>
      <c r="AK283" s="260">
        <v>285.41000000000003</v>
      </c>
      <c r="AL283" s="260">
        <v>319.65920000000006</v>
      </c>
      <c r="AM283" s="418">
        <v>0</v>
      </c>
      <c r="AN283" s="260">
        <v>0</v>
      </c>
      <c r="AO283" s="396">
        <f t="shared" si="2568"/>
        <v>0</v>
      </c>
      <c r="AP283" s="260"/>
      <c r="AQ283" s="260"/>
      <c r="AR283" s="260"/>
      <c r="AS283" s="260">
        <f t="shared" si="2459"/>
        <v>0</v>
      </c>
      <c r="AT283" s="260">
        <f t="shared" si="2460"/>
        <v>0</v>
      </c>
      <c r="AU283" s="260">
        <f t="shared" si="2569"/>
        <v>0</v>
      </c>
      <c r="AV283" s="400"/>
      <c r="AW283" s="400"/>
      <c r="AX283" s="400"/>
      <c r="AY283" s="400">
        <v>0</v>
      </c>
      <c r="AZ283" s="400">
        <v>0</v>
      </c>
      <c r="BA283" s="400">
        <f t="shared" si="2717"/>
        <v>0</v>
      </c>
      <c r="BB283" s="400"/>
      <c r="BC283" s="400"/>
      <c r="BD283" s="400"/>
      <c r="BE283" s="400">
        <v>0</v>
      </c>
      <c r="BF283" s="400">
        <v>0</v>
      </c>
      <c r="BG283" s="400">
        <f t="shared" si="2517"/>
        <v>0</v>
      </c>
      <c r="BH283" s="400"/>
      <c r="BI283" s="400"/>
      <c r="BJ283" s="400"/>
      <c r="BK283" s="400">
        <v>0</v>
      </c>
      <c r="BL283" s="400">
        <v>0</v>
      </c>
      <c r="BM283" s="400">
        <f t="shared" si="2718"/>
        <v>0</v>
      </c>
      <c r="BN283" s="400"/>
      <c r="BO283" s="400"/>
      <c r="BP283" s="400"/>
      <c r="BQ283" s="400">
        <v>0</v>
      </c>
      <c r="BR283" s="400">
        <v>0</v>
      </c>
      <c r="BS283" s="400">
        <f t="shared" si="2571"/>
        <v>0</v>
      </c>
      <c r="BT283" s="262">
        <v>285.41000000000003</v>
      </c>
      <c r="BU283" s="262">
        <v>319.65920000000006</v>
      </c>
      <c r="BV283" s="256">
        <v>0</v>
      </c>
      <c r="BW283" s="1427">
        <v>0</v>
      </c>
      <c r="BX283" s="84" t="s">
        <v>63</v>
      </c>
      <c r="BY283" s="325" t="s">
        <v>1717</v>
      </c>
      <c r="BZ283" s="325" t="s">
        <v>1104</v>
      </c>
      <c r="CA283" s="529">
        <f t="shared" si="2572"/>
        <v>0</v>
      </c>
      <c r="CB283" s="85"/>
      <c r="CC283" s="83"/>
      <c r="CD283" s="88"/>
      <c r="CE283" s="26">
        <f t="shared" si="2573"/>
        <v>0</v>
      </c>
      <c r="CF283" s="27">
        <f t="shared" si="2574"/>
        <v>0</v>
      </c>
      <c r="CG283" s="738">
        <f t="shared" si="2575"/>
        <v>0</v>
      </c>
      <c r="CH283" s="164" t="s">
        <v>980</v>
      </c>
      <c r="CI283" s="165"/>
      <c r="CJ283" s="192"/>
      <c r="CK283" s="175"/>
      <c r="CL283" s="725"/>
      <c r="CM283" s="726"/>
      <c r="CN283" s="725"/>
      <c r="CO283" s="727"/>
      <c r="CP283" s="725"/>
      <c r="CQ283" s="87"/>
      <c r="CR283" s="455"/>
      <c r="CS283" s="455"/>
      <c r="CT283" s="455"/>
      <c r="CU283" s="455"/>
      <c r="CV283" s="455"/>
      <c r="CW283" s="455"/>
      <c r="CX283" s="455"/>
      <c r="CY283" s="455"/>
      <c r="CZ283" s="455"/>
      <c r="DA283" s="455"/>
      <c r="DB283" s="456"/>
      <c r="DC283" s="456"/>
      <c r="DD283" s="456"/>
      <c r="DE283" s="456"/>
      <c r="DF283" s="456"/>
      <c r="DG283" s="456"/>
      <c r="DH283" s="456"/>
      <c r="DI283" s="456"/>
      <c r="DJ283" s="456"/>
      <c r="DK283" s="456"/>
      <c r="DL283" s="501"/>
      <c r="DM283" s="508"/>
      <c r="DN283" s="501"/>
      <c r="DO283" s="508"/>
      <c r="DP283" s="655"/>
      <c r="DQ283" s="1050"/>
      <c r="DR283" s="655"/>
      <c r="DS283" s="782"/>
      <c r="DT283" s="655"/>
      <c r="DU283" s="782"/>
      <c r="DV283" s="465"/>
      <c r="DW283" s="745"/>
      <c r="DX283" s="655"/>
      <c r="DY283" s="954"/>
      <c r="DZ283" s="655"/>
      <c r="EA283" s="782"/>
      <c r="EB283" s="465"/>
      <c r="EC283" s="745"/>
      <c r="ED283" s="463"/>
      <c r="EE283" s="459"/>
      <c r="EF283" s="501"/>
      <c r="EG283" s="461">
        <f t="shared" si="2774"/>
        <v>0</v>
      </c>
      <c r="EH283" s="257">
        <f t="shared" si="2775"/>
        <v>0</v>
      </c>
      <c r="EI283" s="460">
        <f t="shared" si="2776"/>
        <v>0</v>
      </c>
      <c r="EJ283" s="538">
        <f t="shared" si="2777"/>
        <v>0</v>
      </c>
      <c r="EK283" s="677">
        <f t="shared" si="2778"/>
        <v>0</v>
      </c>
      <c r="EL283" s="257">
        <f t="shared" si="2779"/>
        <v>0</v>
      </c>
      <c r="EM283" s="649">
        <f t="shared" si="2780"/>
        <v>0</v>
      </c>
      <c r="EN283" s="538">
        <f t="shared" si="2781"/>
        <v>0</v>
      </c>
      <c r="EO283" s="677">
        <f t="shared" si="2782"/>
        <v>0</v>
      </c>
      <c r="EP283" s="257">
        <f t="shared" si="2783"/>
        <v>0</v>
      </c>
      <c r="EQ283" s="649">
        <f t="shared" si="2784"/>
        <v>0</v>
      </c>
      <c r="ER283" s="538">
        <f t="shared" si="2785"/>
        <v>0</v>
      </c>
      <c r="ES283" s="677">
        <f t="shared" si="2786"/>
        <v>0</v>
      </c>
      <c r="ET283" s="538">
        <f t="shared" si="2787"/>
        <v>0</v>
      </c>
      <c r="EU283" s="462">
        <f t="shared" si="2788"/>
        <v>0</v>
      </c>
      <c r="EV283" s="263">
        <f t="shared" si="2789"/>
        <v>0</v>
      </c>
      <c r="EW283" s="462">
        <f t="shared" si="2790"/>
        <v>0</v>
      </c>
      <c r="EX283" s="263">
        <f t="shared" si="2791"/>
        <v>0</v>
      </c>
      <c r="EY283" s="472">
        <f t="shared" si="2792"/>
        <v>0</v>
      </c>
      <c r="EZ283" s="263">
        <f t="shared" si="2793"/>
        <v>0</v>
      </c>
    </row>
    <row r="284" spans="1:157" ht="18" hidden="1" customHeight="1" outlineLevel="1" x14ac:dyDescent="0.2">
      <c r="A284" s="5" t="s">
        <v>1279</v>
      </c>
      <c r="B284" s="76" t="s">
        <v>21</v>
      </c>
      <c r="C284" s="77" t="s">
        <v>1099</v>
      </c>
      <c r="D284" s="77" t="s">
        <v>1305</v>
      </c>
      <c r="E284" s="76" t="s">
        <v>1306</v>
      </c>
      <c r="F284" s="76" t="s">
        <v>61</v>
      </c>
      <c r="G284" s="78" t="s">
        <v>41</v>
      </c>
      <c r="H284" s="79">
        <v>0</v>
      </c>
      <c r="I284" s="76" t="s">
        <v>44</v>
      </c>
      <c r="J284" s="80" t="s">
        <v>56</v>
      </c>
      <c r="K284" s="81" t="s">
        <v>37</v>
      </c>
      <c r="L284" s="76" t="s">
        <v>46</v>
      </c>
      <c r="M284" s="10" t="s">
        <v>57</v>
      </c>
      <c r="N284" s="82"/>
      <c r="O284" s="82"/>
      <c r="P284" s="82"/>
      <c r="Q284" s="245">
        <v>22</v>
      </c>
      <c r="R284" s="260">
        <v>22</v>
      </c>
      <c r="S284" s="262">
        <v>311</v>
      </c>
      <c r="T284" s="262">
        <v>348.32000000000005</v>
      </c>
      <c r="U284" s="262">
        <v>0</v>
      </c>
      <c r="V284" s="263">
        <v>0</v>
      </c>
      <c r="W284" s="263">
        <f t="shared" si="2565"/>
        <v>0</v>
      </c>
      <c r="X284" s="399">
        <v>22</v>
      </c>
      <c r="Y284" s="400">
        <v>311</v>
      </c>
      <c r="Z284" s="400">
        <v>348.32000000000005</v>
      </c>
      <c r="AA284" s="399">
        <v>0</v>
      </c>
      <c r="AB284" s="399">
        <v>0</v>
      </c>
      <c r="AC284" s="399">
        <f t="shared" si="2566"/>
        <v>0</v>
      </c>
      <c r="AD284" s="260">
        <v>0</v>
      </c>
      <c r="AE284" s="260">
        <v>311</v>
      </c>
      <c r="AF284" s="260">
        <v>348.32000000000005</v>
      </c>
      <c r="AG284" s="260">
        <v>0</v>
      </c>
      <c r="AH284" s="260">
        <v>0</v>
      </c>
      <c r="AI284" s="260">
        <f t="shared" si="2567"/>
        <v>0</v>
      </c>
      <c r="AJ284" s="260">
        <v>0</v>
      </c>
      <c r="AK284" s="260">
        <v>311</v>
      </c>
      <c r="AL284" s="260">
        <v>348.32000000000005</v>
      </c>
      <c r="AM284" s="418">
        <v>0</v>
      </c>
      <c r="AN284" s="260">
        <v>0</v>
      </c>
      <c r="AO284" s="396">
        <f t="shared" si="2568"/>
        <v>0</v>
      </c>
      <c r="AP284" s="260"/>
      <c r="AQ284" s="260"/>
      <c r="AR284" s="260"/>
      <c r="AS284" s="260">
        <f t="shared" si="2459"/>
        <v>0</v>
      </c>
      <c r="AT284" s="260">
        <f t="shared" si="2460"/>
        <v>0</v>
      </c>
      <c r="AU284" s="260">
        <f t="shared" si="2569"/>
        <v>0</v>
      </c>
      <c r="AV284" s="400"/>
      <c r="AW284" s="400"/>
      <c r="AX284" s="400"/>
      <c r="AY284" s="400">
        <v>0</v>
      </c>
      <c r="AZ284" s="400">
        <v>0</v>
      </c>
      <c r="BA284" s="400">
        <f t="shared" si="2717"/>
        <v>0</v>
      </c>
      <c r="BB284" s="400"/>
      <c r="BC284" s="400"/>
      <c r="BD284" s="400"/>
      <c r="BE284" s="400">
        <v>0</v>
      </c>
      <c r="BF284" s="400">
        <v>0</v>
      </c>
      <c r="BG284" s="400">
        <f t="shared" si="2517"/>
        <v>0</v>
      </c>
      <c r="BH284" s="400"/>
      <c r="BI284" s="400"/>
      <c r="BJ284" s="400"/>
      <c r="BK284" s="400">
        <v>0</v>
      </c>
      <c r="BL284" s="400">
        <v>0</v>
      </c>
      <c r="BM284" s="400">
        <f t="shared" si="2718"/>
        <v>0</v>
      </c>
      <c r="BN284" s="400"/>
      <c r="BO284" s="400"/>
      <c r="BP284" s="400"/>
      <c r="BQ284" s="400">
        <v>0</v>
      </c>
      <c r="BR284" s="400">
        <v>0</v>
      </c>
      <c r="BS284" s="400">
        <f t="shared" si="2571"/>
        <v>0</v>
      </c>
      <c r="BT284" s="262">
        <v>311</v>
      </c>
      <c r="BU284" s="262">
        <v>348.32000000000005</v>
      </c>
      <c r="BV284" s="256">
        <v>0</v>
      </c>
      <c r="BW284" s="1427">
        <f t="shared" ref="BW284:BW289" si="2794">BV284*1.12</f>
        <v>0</v>
      </c>
      <c r="BX284" s="84" t="s">
        <v>63</v>
      </c>
      <c r="BY284" s="325" t="s">
        <v>1753</v>
      </c>
      <c r="BZ284" s="325" t="s">
        <v>1272</v>
      </c>
      <c r="CA284" s="529">
        <f t="shared" si="2572"/>
        <v>0</v>
      </c>
      <c r="CB284" s="85"/>
      <c r="CC284" s="83"/>
      <c r="CD284" s="88"/>
      <c r="CE284" s="26">
        <f t="shared" si="2573"/>
        <v>0</v>
      </c>
      <c r="CF284" s="27">
        <f t="shared" si="2574"/>
        <v>0</v>
      </c>
      <c r="CG284" s="738">
        <f t="shared" si="2575"/>
        <v>0</v>
      </c>
      <c r="CH284" s="164" t="s">
        <v>1283</v>
      </c>
      <c r="CI284" s="165"/>
      <c r="CJ284" s="192" t="s">
        <v>41</v>
      </c>
      <c r="CK284" s="175" t="s">
        <v>354</v>
      </c>
      <c r="CL284" s="175" t="s">
        <v>1935</v>
      </c>
      <c r="CM284" s="178" t="s">
        <v>1178</v>
      </c>
      <c r="CN284" s="175" t="s">
        <v>353</v>
      </c>
      <c r="CO284" s="176" t="str">
        <f>D283</f>
        <v>Рукавицы специальные</v>
      </c>
      <c r="CP284" s="175" t="str">
        <f>E283</f>
        <v>для защиты от повышенных температур, тип Б, ГОСТ 12.4.010-75</v>
      </c>
      <c r="CQ284" s="87" t="s">
        <v>57</v>
      </c>
      <c r="CR284" s="455">
        <v>22</v>
      </c>
      <c r="CS284" s="455"/>
      <c r="CT284" s="455"/>
      <c r="CU284" s="455"/>
      <c r="CV284" s="455"/>
      <c r="CW284" s="455"/>
      <c r="CX284" s="455"/>
      <c r="CY284" s="455"/>
      <c r="CZ284" s="455">
        <f>22+CR284</f>
        <v>44</v>
      </c>
      <c r="DA284" s="455">
        <v>311</v>
      </c>
      <c r="DB284" s="456">
        <f>CR284*DA284</f>
        <v>6842</v>
      </c>
      <c r="DC284" s="456"/>
      <c r="DD284" s="456"/>
      <c r="DE284" s="456"/>
      <c r="DF284" s="456"/>
      <c r="DG284" s="456"/>
      <c r="DH284" s="456"/>
      <c r="DI284" s="456"/>
      <c r="DJ284" s="456"/>
      <c r="DK284" s="456">
        <f>CZ284*DA284</f>
        <v>13684</v>
      </c>
      <c r="DL284" s="501"/>
      <c r="DM284" s="508">
        <f>DB284</f>
        <v>6842</v>
      </c>
      <c r="DN284" s="501">
        <f>DB284</f>
        <v>6842</v>
      </c>
      <c r="DO284" s="508">
        <f>DC284</f>
        <v>0</v>
      </c>
      <c r="DP284" s="655">
        <f>DO284</f>
        <v>0</v>
      </c>
      <c r="DQ284" s="1050"/>
      <c r="DR284" s="655"/>
      <c r="DS284" s="782">
        <f t="shared" si="2598"/>
        <v>0</v>
      </c>
      <c r="DT284" s="655">
        <f t="shared" si="2599"/>
        <v>0</v>
      </c>
      <c r="DU284" s="782">
        <f t="shared" si="2600"/>
        <v>0</v>
      </c>
      <c r="DV284" s="465">
        <f t="shared" si="2601"/>
        <v>0</v>
      </c>
      <c r="DW284" s="745"/>
      <c r="DX284" s="655"/>
      <c r="DY284" s="954"/>
      <c r="DZ284" s="655"/>
      <c r="EA284" s="782">
        <f>DI284</f>
        <v>0</v>
      </c>
      <c r="EB284" s="465">
        <f t="shared" si="2576"/>
        <v>0</v>
      </c>
      <c r="EC284" s="745"/>
      <c r="ED284" s="463"/>
      <c r="EE284" s="459">
        <f>DK284</f>
        <v>13684</v>
      </c>
      <c r="EF284" s="501">
        <f>EE284</f>
        <v>13684</v>
      </c>
      <c r="EG284" s="461">
        <f t="shared" si="2774"/>
        <v>-6842</v>
      </c>
      <c r="EH284" s="257">
        <f t="shared" si="2775"/>
        <v>-6842</v>
      </c>
      <c r="EI284" s="460">
        <f t="shared" si="2776"/>
        <v>0</v>
      </c>
      <c r="EJ284" s="538">
        <f t="shared" si="2777"/>
        <v>0</v>
      </c>
      <c r="EK284" s="677">
        <f t="shared" si="2778"/>
        <v>0</v>
      </c>
      <c r="EL284" s="257">
        <f t="shared" si="2779"/>
        <v>0</v>
      </c>
      <c r="EM284" s="649">
        <f t="shared" si="2780"/>
        <v>0</v>
      </c>
      <c r="EN284" s="538">
        <f t="shared" si="2781"/>
        <v>0</v>
      </c>
      <c r="EO284" s="677">
        <f t="shared" si="2782"/>
        <v>0</v>
      </c>
      <c r="EP284" s="257">
        <f t="shared" si="2783"/>
        <v>0</v>
      </c>
      <c r="EQ284" s="649">
        <f t="shared" si="2784"/>
        <v>0</v>
      </c>
      <c r="ER284" s="538">
        <f t="shared" si="2785"/>
        <v>0</v>
      </c>
      <c r="ES284" s="677">
        <f t="shared" si="2786"/>
        <v>0</v>
      </c>
      <c r="ET284" s="538">
        <f t="shared" si="2787"/>
        <v>0</v>
      </c>
      <c r="EU284" s="462">
        <f t="shared" si="2788"/>
        <v>0</v>
      </c>
      <c r="EV284" s="263">
        <f t="shared" si="2789"/>
        <v>0</v>
      </c>
      <c r="EW284" s="462">
        <f t="shared" si="2790"/>
        <v>0</v>
      </c>
      <c r="EX284" s="263">
        <f t="shared" si="2791"/>
        <v>0</v>
      </c>
      <c r="EY284" s="472">
        <f t="shared" si="2792"/>
        <v>-13684</v>
      </c>
      <c r="EZ284" s="263">
        <f t="shared" si="2793"/>
        <v>-13684</v>
      </c>
    </row>
    <row r="285" spans="1:157" ht="18" hidden="1" customHeight="1" outlineLevel="1" x14ac:dyDescent="0.2">
      <c r="A285" s="5" t="s">
        <v>1280</v>
      </c>
      <c r="B285" s="76" t="s">
        <v>21</v>
      </c>
      <c r="C285" s="77" t="s">
        <v>1099</v>
      </c>
      <c r="D285" s="77" t="s">
        <v>1305</v>
      </c>
      <c r="E285" s="76" t="s">
        <v>1306</v>
      </c>
      <c r="F285" s="76" t="s">
        <v>61</v>
      </c>
      <c r="G285" s="78" t="s">
        <v>41</v>
      </c>
      <c r="H285" s="79">
        <v>0</v>
      </c>
      <c r="I285" s="76" t="s">
        <v>44</v>
      </c>
      <c r="J285" s="80" t="s">
        <v>56</v>
      </c>
      <c r="K285" s="81" t="s">
        <v>37</v>
      </c>
      <c r="L285" s="76" t="s">
        <v>46</v>
      </c>
      <c r="M285" s="10" t="s">
        <v>57</v>
      </c>
      <c r="N285" s="82"/>
      <c r="O285" s="82"/>
      <c r="P285" s="82"/>
      <c r="Q285" s="245">
        <v>22</v>
      </c>
      <c r="R285" s="260">
        <v>22</v>
      </c>
      <c r="S285" s="262">
        <v>382</v>
      </c>
      <c r="T285" s="262">
        <v>427.84000000000003</v>
      </c>
      <c r="U285" s="262">
        <v>0</v>
      </c>
      <c r="V285" s="263">
        <v>0</v>
      </c>
      <c r="W285" s="263">
        <f t="shared" si="2565"/>
        <v>0</v>
      </c>
      <c r="X285" s="399">
        <v>22</v>
      </c>
      <c r="Y285" s="400">
        <f>Z285/1.12</f>
        <v>382</v>
      </c>
      <c r="Z285" s="400">
        <v>427.84000000000003</v>
      </c>
      <c r="AA285" s="399">
        <v>0</v>
      </c>
      <c r="AB285" s="399">
        <v>0</v>
      </c>
      <c r="AC285" s="399">
        <f t="shared" si="2566"/>
        <v>0</v>
      </c>
      <c r="AD285" s="260">
        <v>22</v>
      </c>
      <c r="AE285" s="260">
        <v>382</v>
      </c>
      <c r="AF285" s="260">
        <v>427.84000000000003</v>
      </c>
      <c r="AG285" s="260">
        <v>0</v>
      </c>
      <c r="AH285" s="260">
        <v>0</v>
      </c>
      <c r="AI285" s="260">
        <f t="shared" si="2567"/>
        <v>0</v>
      </c>
      <c r="AJ285" s="260">
        <v>22</v>
      </c>
      <c r="AK285" s="260">
        <v>382</v>
      </c>
      <c r="AL285" s="260">
        <v>427.84000000000003</v>
      </c>
      <c r="AM285" s="418">
        <v>0</v>
      </c>
      <c r="AN285" s="260">
        <v>0</v>
      </c>
      <c r="AO285" s="396">
        <f t="shared" si="2568"/>
        <v>0</v>
      </c>
      <c r="AP285" s="260"/>
      <c r="AQ285" s="260"/>
      <c r="AR285" s="260"/>
      <c r="AS285" s="260">
        <f t="shared" si="2459"/>
        <v>0</v>
      </c>
      <c r="AT285" s="260">
        <f t="shared" si="2460"/>
        <v>0</v>
      </c>
      <c r="AU285" s="260">
        <f t="shared" si="2569"/>
        <v>0</v>
      </c>
      <c r="AV285" s="400"/>
      <c r="AW285" s="400"/>
      <c r="AX285" s="400"/>
      <c r="AY285" s="400">
        <v>0</v>
      </c>
      <c r="AZ285" s="400">
        <v>0</v>
      </c>
      <c r="BA285" s="400">
        <f t="shared" si="2717"/>
        <v>0</v>
      </c>
      <c r="BB285" s="400"/>
      <c r="BC285" s="400"/>
      <c r="BD285" s="400"/>
      <c r="BE285" s="400">
        <v>0</v>
      </c>
      <c r="BF285" s="400">
        <v>0</v>
      </c>
      <c r="BG285" s="400">
        <f t="shared" ref="BG285:BG297" si="2795">BF285*H285</f>
        <v>0</v>
      </c>
      <c r="BH285" s="400"/>
      <c r="BI285" s="400"/>
      <c r="BJ285" s="400"/>
      <c r="BK285" s="400">
        <v>0</v>
      </c>
      <c r="BL285" s="400">
        <v>0</v>
      </c>
      <c r="BM285" s="400">
        <f t="shared" si="2718"/>
        <v>0</v>
      </c>
      <c r="BN285" s="400"/>
      <c r="BO285" s="400"/>
      <c r="BP285" s="400"/>
      <c r="BQ285" s="400">
        <v>0</v>
      </c>
      <c r="BR285" s="400">
        <v>0</v>
      </c>
      <c r="BS285" s="400">
        <f t="shared" si="2571"/>
        <v>0</v>
      </c>
      <c r="BT285" s="262">
        <v>382</v>
      </c>
      <c r="BU285" s="262">
        <v>427.84000000000003</v>
      </c>
      <c r="BV285" s="256">
        <v>0</v>
      </c>
      <c r="BW285" s="1427">
        <f t="shared" si="2794"/>
        <v>0</v>
      </c>
      <c r="BX285" s="84" t="s">
        <v>63</v>
      </c>
      <c r="BY285" s="325" t="s">
        <v>1753</v>
      </c>
      <c r="BZ285" s="325" t="s">
        <v>1272</v>
      </c>
      <c r="CA285" s="529">
        <f t="shared" si="2572"/>
        <v>0</v>
      </c>
      <c r="CB285" s="85"/>
      <c r="CC285" s="83"/>
      <c r="CD285" s="88"/>
      <c r="CE285" s="26">
        <f t="shared" si="2573"/>
        <v>0</v>
      </c>
      <c r="CF285" s="27">
        <f t="shared" si="2574"/>
        <v>0</v>
      </c>
      <c r="CG285" s="738">
        <f t="shared" si="2575"/>
        <v>0</v>
      </c>
      <c r="CH285" s="164" t="s">
        <v>1283</v>
      </c>
      <c r="CI285" s="165"/>
      <c r="CJ285" s="192" t="s">
        <v>41</v>
      </c>
      <c r="CK285" s="175" t="s">
        <v>354</v>
      </c>
      <c r="CL285" s="175" t="s">
        <v>1286</v>
      </c>
      <c r="CM285" s="178">
        <v>41845</v>
      </c>
      <c r="CN285" s="175" t="s">
        <v>353</v>
      </c>
      <c r="CO285" s="176" t="s">
        <v>58</v>
      </c>
      <c r="CP285" s="175" t="s">
        <v>1288</v>
      </c>
      <c r="CQ285" s="175" t="s">
        <v>57</v>
      </c>
      <c r="CR285" s="455"/>
      <c r="CS285" s="455">
        <v>22</v>
      </c>
      <c r="CT285" s="455">
        <v>22</v>
      </c>
      <c r="CU285" s="455">
        <v>22</v>
      </c>
      <c r="CV285" s="455"/>
      <c r="CW285" s="455"/>
      <c r="CX285" s="455"/>
      <c r="CY285" s="455"/>
      <c r="CZ285" s="455">
        <f>CS285+CT285+CU285</f>
        <v>66</v>
      </c>
      <c r="DA285" s="455">
        <v>382</v>
      </c>
      <c r="DB285" s="456"/>
      <c r="DC285" s="456">
        <f>CS285*DA285</f>
        <v>8404</v>
      </c>
      <c r="DD285" s="456">
        <f>CT285*DA285</f>
        <v>8404</v>
      </c>
      <c r="DE285" s="456">
        <f>DA285*CU285</f>
        <v>8404</v>
      </c>
      <c r="DF285" s="456"/>
      <c r="DG285" s="456"/>
      <c r="DH285" s="456"/>
      <c r="DI285" s="456"/>
      <c r="DJ285" s="456"/>
      <c r="DK285" s="456">
        <f>CZ285*DA285</f>
        <v>25212</v>
      </c>
      <c r="DL285" s="501"/>
      <c r="DM285" s="508">
        <f>DB285</f>
        <v>0</v>
      </c>
      <c r="DN285" s="501">
        <f>DB285</f>
        <v>0</v>
      </c>
      <c r="DO285" s="508">
        <f>DC285</f>
        <v>8404</v>
      </c>
      <c r="DP285" s="655">
        <f>DO285</f>
        <v>8404</v>
      </c>
      <c r="DQ285" s="1050">
        <f>DD285</f>
        <v>8404</v>
      </c>
      <c r="DR285" s="655">
        <f>DQ285</f>
        <v>8404</v>
      </c>
      <c r="DS285" s="782">
        <f>DT285</f>
        <v>8404</v>
      </c>
      <c r="DT285" s="655">
        <f>DE285</f>
        <v>8404</v>
      </c>
      <c r="DU285" s="782">
        <f t="shared" si="2600"/>
        <v>0</v>
      </c>
      <c r="DV285" s="465">
        <f t="shared" si="2601"/>
        <v>0</v>
      </c>
      <c r="DW285" s="745"/>
      <c r="DX285" s="655"/>
      <c r="DY285" s="954"/>
      <c r="DZ285" s="655"/>
      <c r="EA285" s="782">
        <f>DI285</f>
        <v>0</v>
      </c>
      <c r="EB285" s="465">
        <f t="shared" si="2576"/>
        <v>0</v>
      </c>
      <c r="EC285" s="745"/>
      <c r="ED285" s="463"/>
      <c r="EE285" s="459">
        <f>DK285</f>
        <v>25212</v>
      </c>
      <c r="EF285" s="501">
        <f>EE285</f>
        <v>25212</v>
      </c>
      <c r="EG285" s="461">
        <f t="shared" si="2774"/>
        <v>0</v>
      </c>
      <c r="EH285" s="257">
        <f t="shared" si="2775"/>
        <v>0</v>
      </c>
      <c r="EI285" s="460">
        <f t="shared" si="2776"/>
        <v>-8404</v>
      </c>
      <c r="EJ285" s="538">
        <f t="shared" si="2777"/>
        <v>-8404</v>
      </c>
      <c r="EK285" s="677">
        <f t="shared" si="2778"/>
        <v>-8404</v>
      </c>
      <c r="EL285" s="257">
        <f t="shared" si="2779"/>
        <v>-8404</v>
      </c>
      <c r="EM285" s="649">
        <f t="shared" si="2780"/>
        <v>-8404</v>
      </c>
      <c r="EN285" s="538">
        <f t="shared" si="2781"/>
        <v>-8404</v>
      </c>
      <c r="EO285" s="677">
        <f t="shared" si="2782"/>
        <v>0</v>
      </c>
      <c r="EP285" s="257">
        <f t="shared" si="2783"/>
        <v>0</v>
      </c>
      <c r="EQ285" s="649">
        <f t="shared" si="2784"/>
        <v>0</v>
      </c>
      <c r="ER285" s="538">
        <f t="shared" si="2785"/>
        <v>0</v>
      </c>
      <c r="ES285" s="677">
        <f t="shared" si="2786"/>
        <v>0</v>
      </c>
      <c r="ET285" s="538">
        <f t="shared" si="2787"/>
        <v>0</v>
      </c>
      <c r="EU285" s="462">
        <f t="shared" si="2788"/>
        <v>0</v>
      </c>
      <c r="EV285" s="263">
        <f t="shared" si="2789"/>
        <v>0</v>
      </c>
      <c r="EW285" s="462">
        <f t="shared" si="2790"/>
        <v>0</v>
      </c>
      <c r="EX285" s="263">
        <f t="shared" si="2791"/>
        <v>0</v>
      </c>
      <c r="EY285" s="472">
        <f t="shared" si="2792"/>
        <v>-25212</v>
      </c>
      <c r="EZ285" s="263">
        <f t="shared" si="2793"/>
        <v>-25212</v>
      </c>
    </row>
    <row r="286" spans="1:157" ht="18" hidden="1" customHeight="1" outlineLevel="1" x14ac:dyDescent="0.2">
      <c r="A286" s="5" t="s">
        <v>2247</v>
      </c>
      <c r="B286" s="76" t="s">
        <v>21</v>
      </c>
      <c r="C286" s="77" t="s">
        <v>1099</v>
      </c>
      <c r="D286" s="77" t="s">
        <v>1305</v>
      </c>
      <c r="E286" s="76" t="s">
        <v>1306</v>
      </c>
      <c r="F286" s="76" t="s">
        <v>61</v>
      </c>
      <c r="G286" s="78" t="s">
        <v>41</v>
      </c>
      <c r="H286" s="79">
        <v>0</v>
      </c>
      <c r="I286" s="76" t="s">
        <v>44</v>
      </c>
      <c r="J286" s="80" t="s">
        <v>56</v>
      </c>
      <c r="K286" s="81" t="s">
        <v>37</v>
      </c>
      <c r="L286" s="76" t="s">
        <v>46</v>
      </c>
      <c r="M286" s="10" t="s">
        <v>57</v>
      </c>
      <c r="N286" s="82"/>
      <c r="O286" s="82"/>
      <c r="P286" s="82"/>
      <c r="Q286" s="245">
        <v>50</v>
      </c>
      <c r="R286" s="260">
        <v>50</v>
      </c>
      <c r="S286" s="262">
        <v>285.41000000000003</v>
      </c>
      <c r="T286" s="262">
        <v>319.65920000000006</v>
      </c>
      <c r="U286" s="262">
        <v>0</v>
      </c>
      <c r="V286" s="263">
        <v>0</v>
      </c>
      <c r="W286" s="263">
        <f t="shared" ref="W286" si="2796">V286*H286</f>
        <v>0</v>
      </c>
      <c r="X286" s="399">
        <v>50</v>
      </c>
      <c r="Y286" s="399">
        <v>285.41000000000003</v>
      </c>
      <c r="Z286" s="399">
        <v>319.65920000000006</v>
      </c>
      <c r="AA286" s="399">
        <v>0</v>
      </c>
      <c r="AB286" s="399">
        <v>0</v>
      </c>
      <c r="AC286" s="399">
        <f t="shared" si="2566"/>
        <v>0</v>
      </c>
      <c r="AD286" s="260">
        <v>50</v>
      </c>
      <c r="AE286" s="260">
        <v>285.41000000000003</v>
      </c>
      <c r="AF286" s="260">
        <v>319.65920000000006</v>
      </c>
      <c r="AG286" s="260">
        <v>0</v>
      </c>
      <c r="AH286" s="260">
        <v>0</v>
      </c>
      <c r="AI286" s="260">
        <f t="shared" ref="AI286" si="2797">AH286*H286</f>
        <v>0</v>
      </c>
      <c r="AJ286" s="260">
        <v>0</v>
      </c>
      <c r="AK286" s="260">
        <v>285.41000000000003</v>
      </c>
      <c r="AL286" s="260">
        <v>319.65920000000006</v>
      </c>
      <c r="AM286" s="418">
        <f t="shared" ref="AM286" si="2798">AJ286*AK286</f>
        <v>0</v>
      </c>
      <c r="AN286" s="260">
        <f t="shared" ref="AN286" si="2799">AJ286*AL286</f>
        <v>0</v>
      </c>
      <c r="AO286" s="396">
        <f t="shared" ref="AO286" si="2800">AN286*H286</f>
        <v>0</v>
      </c>
      <c r="AP286" s="260"/>
      <c r="AQ286" s="260"/>
      <c r="AR286" s="260"/>
      <c r="AS286" s="260">
        <f t="shared" ref="AS286" si="2801">AP286*AQ286</f>
        <v>0</v>
      </c>
      <c r="AT286" s="260">
        <f t="shared" ref="AT286" si="2802">AP286*AR286</f>
        <v>0</v>
      </c>
      <c r="AU286" s="260">
        <f t="shared" ref="AU286" si="2803">AT286*H286</f>
        <v>0</v>
      </c>
      <c r="AV286" s="400"/>
      <c r="AW286" s="400"/>
      <c r="AX286" s="400"/>
      <c r="AY286" s="400">
        <v>0</v>
      </c>
      <c r="AZ286" s="400">
        <v>0</v>
      </c>
      <c r="BA286" s="400">
        <f t="shared" si="2717"/>
        <v>0</v>
      </c>
      <c r="BB286" s="400"/>
      <c r="BC286" s="400"/>
      <c r="BD286" s="400"/>
      <c r="BE286" s="400">
        <v>0</v>
      </c>
      <c r="BF286" s="400">
        <v>0</v>
      </c>
      <c r="BG286" s="400">
        <f t="shared" si="2795"/>
        <v>0</v>
      </c>
      <c r="BH286" s="400"/>
      <c r="BI286" s="400"/>
      <c r="BJ286" s="400"/>
      <c r="BK286" s="400">
        <v>0</v>
      </c>
      <c r="BL286" s="400">
        <v>0</v>
      </c>
      <c r="BM286" s="400">
        <f t="shared" si="2718"/>
        <v>0</v>
      </c>
      <c r="BN286" s="400"/>
      <c r="BO286" s="400"/>
      <c r="BP286" s="400"/>
      <c r="BQ286" s="400">
        <v>0</v>
      </c>
      <c r="BR286" s="400">
        <v>0</v>
      </c>
      <c r="BS286" s="400">
        <f t="shared" si="2571"/>
        <v>0</v>
      </c>
      <c r="BT286" s="262">
        <v>285.41000000000003</v>
      </c>
      <c r="BU286" s="262">
        <v>319.65920000000006</v>
      </c>
      <c r="BV286" s="256">
        <v>0</v>
      </c>
      <c r="BW286" s="1427">
        <f t="shared" si="2794"/>
        <v>0</v>
      </c>
      <c r="BX286" s="84" t="s">
        <v>63</v>
      </c>
      <c r="BY286" s="325" t="s">
        <v>2246</v>
      </c>
      <c r="BZ286" s="325" t="s">
        <v>1272</v>
      </c>
      <c r="CA286" s="529">
        <f t="shared" ref="CA286" si="2804">BW286*H286</f>
        <v>0</v>
      </c>
      <c r="CB286" s="85"/>
      <c r="CC286" s="83"/>
      <c r="CD286" s="88"/>
      <c r="CE286" s="26">
        <f t="shared" ref="CE286" si="2805">BV286-CB286</f>
        <v>0</v>
      </c>
      <c r="CF286" s="27">
        <f t="shared" ref="CF286" si="2806">BW286-CC286</f>
        <v>0</v>
      </c>
      <c r="CG286" s="738">
        <f t="shared" ref="CG286" si="2807">CA286-CC286</f>
        <v>0</v>
      </c>
      <c r="CH286" s="164" t="s">
        <v>2256</v>
      </c>
      <c r="CI286" s="165"/>
      <c r="CJ286" s="192" t="s">
        <v>41</v>
      </c>
      <c r="CK286" s="175" t="s">
        <v>354</v>
      </c>
      <c r="CL286" s="725" t="s">
        <v>979</v>
      </c>
      <c r="CM286" s="726" t="s">
        <v>981</v>
      </c>
      <c r="CN286" s="725" t="s">
        <v>355</v>
      </c>
      <c r="CO286" s="727" t="str">
        <f>D285</f>
        <v>Рукавицы специальные</v>
      </c>
      <c r="CP286" s="725" t="str">
        <f>E285</f>
        <v>для защиты от повышенных температур, тип Б, ГОСТ 12.4.010-75</v>
      </c>
      <c r="CQ286" s="87" t="s">
        <v>57</v>
      </c>
      <c r="CR286" s="455">
        <v>50</v>
      </c>
      <c r="CS286" s="455">
        <v>50</v>
      </c>
      <c r="CT286" s="455">
        <v>50</v>
      </c>
      <c r="CU286" s="455">
        <v>0</v>
      </c>
      <c r="CV286" s="455"/>
      <c r="CW286" s="455"/>
      <c r="CX286" s="455"/>
      <c r="CY286" s="455"/>
      <c r="CZ286" s="455">
        <f>50+CR286+CS286+CT286+CU286</f>
        <v>200</v>
      </c>
      <c r="DA286" s="455">
        <v>285.41000000000003</v>
      </c>
      <c r="DB286" s="456">
        <f>DA286*CR286</f>
        <v>14270.500000000002</v>
      </c>
      <c r="DC286" s="456">
        <f>CS286*DA286</f>
        <v>14270.500000000002</v>
      </c>
      <c r="DD286" s="456">
        <f>CT286*DA286</f>
        <v>14270.500000000002</v>
      </c>
      <c r="DE286" s="456">
        <f t="shared" ref="DE286:DE287" si="2808">DA286*CU286</f>
        <v>0</v>
      </c>
      <c r="DF286" s="456"/>
      <c r="DG286" s="456"/>
      <c r="DH286" s="456"/>
      <c r="DI286" s="456"/>
      <c r="DJ286" s="456"/>
      <c r="DK286" s="456">
        <f>DA286*CZ286</f>
        <v>57082.000000000007</v>
      </c>
      <c r="DL286" s="501"/>
      <c r="DM286" s="508">
        <f>DN286</f>
        <v>14270.500000000002</v>
      </c>
      <c r="DN286" s="501">
        <f>DB286</f>
        <v>14270.500000000002</v>
      </c>
      <c r="DO286" s="508">
        <f>DP286</f>
        <v>14270.500000000002</v>
      </c>
      <c r="DP286" s="655">
        <f>DC286</f>
        <v>14270.500000000002</v>
      </c>
      <c r="DQ286" s="1050">
        <f>DR286</f>
        <v>14270.500000000002</v>
      </c>
      <c r="DR286" s="655">
        <f>DD286</f>
        <v>14270.500000000002</v>
      </c>
      <c r="DS286" s="782">
        <f>DT286</f>
        <v>0</v>
      </c>
      <c r="DT286" s="655">
        <f>DE286</f>
        <v>0</v>
      </c>
      <c r="DU286" s="782">
        <f t="shared" ref="DU286" si="2809">DF286</f>
        <v>0</v>
      </c>
      <c r="DV286" s="465">
        <f t="shared" ref="DV286" si="2810">DU286/1.12</f>
        <v>0</v>
      </c>
      <c r="DW286" s="745"/>
      <c r="DX286" s="655"/>
      <c r="DY286" s="954"/>
      <c r="DZ286" s="655"/>
      <c r="EA286" s="782">
        <f>DI286</f>
        <v>0</v>
      </c>
      <c r="EB286" s="465">
        <f t="shared" ref="EB286" si="2811">EA286/1.12</f>
        <v>0</v>
      </c>
      <c r="EC286" s="745"/>
      <c r="ED286" s="463"/>
      <c r="EE286" s="459">
        <f>EF286</f>
        <v>71352.5</v>
      </c>
      <c r="EF286" s="501">
        <f>14270.5+DN286+DP286+DR286+14270.5</f>
        <v>71352.5</v>
      </c>
      <c r="EG286" s="461">
        <f t="shared" si="2774"/>
        <v>-14270.500000000002</v>
      </c>
      <c r="EH286" s="257">
        <f t="shared" si="2775"/>
        <v>-14270.500000000002</v>
      </c>
      <c r="EI286" s="460">
        <f t="shared" si="2776"/>
        <v>-14270.500000000002</v>
      </c>
      <c r="EJ286" s="538">
        <f t="shared" si="2777"/>
        <v>-14270.500000000002</v>
      </c>
      <c r="EK286" s="677">
        <f t="shared" si="2778"/>
        <v>-14270.500000000002</v>
      </c>
      <c r="EL286" s="257">
        <f t="shared" si="2779"/>
        <v>-14270.500000000002</v>
      </c>
      <c r="EM286" s="649">
        <f t="shared" si="2780"/>
        <v>0</v>
      </c>
      <c r="EN286" s="538">
        <f t="shared" si="2781"/>
        <v>0</v>
      </c>
      <c r="EO286" s="677">
        <f t="shared" si="2782"/>
        <v>0</v>
      </c>
      <c r="EP286" s="257">
        <f t="shared" si="2783"/>
        <v>0</v>
      </c>
      <c r="EQ286" s="649">
        <f t="shared" si="2784"/>
        <v>0</v>
      </c>
      <c r="ER286" s="538">
        <f t="shared" si="2785"/>
        <v>0</v>
      </c>
      <c r="ES286" s="677">
        <f t="shared" si="2786"/>
        <v>0</v>
      </c>
      <c r="ET286" s="538">
        <f t="shared" si="2787"/>
        <v>0</v>
      </c>
      <c r="EU286" s="462">
        <f t="shared" si="2788"/>
        <v>0</v>
      </c>
      <c r="EV286" s="263">
        <f t="shared" si="2789"/>
        <v>0</v>
      </c>
      <c r="EW286" s="462">
        <f t="shared" si="2790"/>
        <v>0</v>
      </c>
      <c r="EX286" s="263">
        <f t="shared" si="2791"/>
        <v>0</v>
      </c>
      <c r="EY286" s="472">
        <f t="shared" si="2792"/>
        <v>-71352.5</v>
      </c>
      <c r="EZ286" s="263">
        <f t="shared" si="2793"/>
        <v>-71352.5</v>
      </c>
      <c r="FA286" s="312">
        <v>42389</v>
      </c>
    </row>
    <row r="287" spans="1:157" ht="18" hidden="1" customHeight="1" outlineLevel="1" x14ac:dyDescent="0.2">
      <c r="A287" s="5" t="s">
        <v>2248</v>
      </c>
      <c r="B287" s="76" t="s">
        <v>21</v>
      </c>
      <c r="C287" s="77" t="s">
        <v>1099</v>
      </c>
      <c r="D287" s="77" t="s">
        <v>1305</v>
      </c>
      <c r="E287" s="76" t="s">
        <v>1306</v>
      </c>
      <c r="F287" s="76" t="s">
        <v>61</v>
      </c>
      <c r="G287" s="78" t="s">
        <v>1924</v>
      </c>
      <c r="H287" s="79">
        <v>0</v>
      </c>
      <c r="I287" s="76" t="s">
        <v>2238</v>
      </c>
      <c r="J287" s="80" t="s">
        <v>56</v>
      </c>
      <c r="K287" s="81" t="s">
        <v>37</v>
      </c>
      <c r="L287" s="76" t="s">
        <v>46</v>
      </c>
      <c r="M287" s="10" t="s">
        <v>57</v>
      </c>
      <c r="N287" s="82"/>
      <c r="O287" s="82"/>
      <c r="P287" s="82"/>
      <c r="Q287" s="245">
        <v>0</v>
      </c>
      <c r="R287" s="260">
        <v>0</v>
      </c>
      <c r="S287" s="262">
        <v>400</v>
      </c>
      <c r="T287" s="262">
        <v>448.00000000000006</v>
      </c>
      <c r="U287" s="262">
        <v>0</v>
      </c>
      <c r="V287" s="263">
        <v>0</v>
      </c>
      <c r="W287" s="263">
        <f t="shared" ref="W287:W288" si="2812">V287*H287</f>
        <v>0</v>
      </c>
      <c r="X287" s="399">
        <v>0</v>
      </c>
      <c r="Y287" s="399">
        <v>400</v>
      </c>
      <c r="Z287" s="399">
        <v>448.00000000000006</v>
      </c>
      <c r="AA287" s="399">
        <f t="shared" ref="AA287" si="2813">X287*Y287</f>
        <v>0</v>
      </c>
      <c r="AB287" s="399">
        <f t="shared" ref="AB287" si="2814">X287*Z287</f>
        <v>0</v>
      </c>
      <c r="AC287" s="399">
        <f t="shared" si="2566"/>
        <v>0</v>
      </c>
      <c r="AD287" s="260">
        <v>0</v>
      </c>
      <c r="AE287" s="260">
        <v>400</v>
      </c>
      <c r="AF287" s="260">
        <v>448.00000000000006</v>
      </c>
      <c r="AG287" s="260">
        <f>AD287*AE287</f>
        <v>0</v>
      </c>
      <c r="AH287" s="260">
        <f>AD287*AF287</f>
        <v>0</v>
      </c>
      <c r="AI287" s="260">
        <f t="shared" ref="AI287:AI288" si="2815">AH287*H287</f>
        <v>0</v>
      </c>
      <c r="AJ287" s="260">
        <v>50</v>
      </c>
      <c r="AK287" s="260">
        <v>400</v>
      </c>
      <c r="AL287" s="260">
        <v>448.00000000000006</v>
      </c>
      <c r="AM287" s="418">
        <v>0</v>
      </c>
      <c r="AN287" s="260">
        <v>0</v>
      </c>
      <c r="AO287" s="396">
        <f t="shared" ref="AO287:AO288" si="2816">AN287*H287</f>
        <v>0</v>
      </c>
      <c r="AP287" s="260"/>
      <c r="AQ287" s="260"/>
      <c r="AR287" s="260"/>
      <c r="AS287" s="260">
        <f t="shared" ref="AS287" si="2817">AP287*AQ287</f>
        <v>0</v>
      </c>
      <c r="AT287" s="260">
        <f t="shared" ref="AT287" si="2818">AP287*AR287</f>
        <v>0</v>
      </c>
      <c r="AU287" s="260">
        <f t="shared" ref="AU287" si="2819">AT287*H287</f>
        <v>0</v>
      </c>
      <c r="AV287" s="400"/>
      <c r="AW287" s="400"/>
      <c r="AX287" s="400"/>
      <c r="AY287" s="400">
        <v>0</v>
      </c>
      <c r="AZ287" s="400">
        <v>0</v>
      </c>
      <c r="BA287" s="400">
        <f t="shared" si="2717"/>
        <v>0</v>
      </c>
      <c r="BB287" s="400"/>
      <c r="BC287" s="400"/>
      <c r="BD287" s="400"/>
      <c r="BE287" s="400">
        <v>0</v>
      </c>
      <c r="BF287" s="400">
        <v>0</v>
      </c>
      <c r="BG287" s="400">
        <f t="shared" si="2795"/>
        <v>0</v>
      </c>
      <c r="BH287" s="400"/>
      <c r="BI287" s="400"/>
      <c r="BJ287" s="400"/>
      <c r="BK287" s="400">
        <v>0</v>
      </c>
      <c r="BL287" s="400">
        <v>0</v>
      </c>
      <c r="BM287" s="400">
        <f t="shared" si="2718"/>
        <v>0</v>
      </c>
      <c r="BN287" s="400"/>
      <c r="BO287" s="400"/>
      <c r="BP287" s="400"/>
      <c r="BQ287" s="400">
        <v>0</v>
      </c>
      <c r="BR287" s="400">
        <v>0</v>
      </c>
      <c r="BS287" s="400">
        <f t="shared" si="2571"/>
        <v>0</v>
      </c>
      <c r="BT287" s="262">
        <v>400</v>
      </c>
      <c r="BU287" s="262">
        <v>448.00000000000006</v>
      </c>
      <c r="BV287" s="256">
        <v>0</v>
      </c>
      <c r="BW287" s="1427">
        <f t="shared" si="2794"/>
        <v>0</v>
      </c>
      <c r="BX287" s="84" t="s">
        <v>63</v>
      </c>
      <c r="BY287" s="325" t="s">
        <v>2246</v>
      </c>
      <c r="BZ287" s="325" t="s">
        <v>2241</v>
      </c>
      <c r="CA287" s="529">
        <f t="shared" ref="CA287:CA288" si="2820">BW287*H287</f>
        <v>0</v>
      </c>
      <c r="CB287" s="85"/>
      <c r="CC287" s="83"/>
      <c r="CD287" s="88"/>
      <c r="CE287" s="26">
        <f t="shared" ref="CE287:CE288" si="2821">BV287-CB287</f>
        <v>0</v>
      </c>
      <c r="CF287" s="27">
        <f t="shared" ref="CF287:CF288" si="2822">BW287-CC287</f>
        <v>0</v>
      </c>
      <c r="CG287" s="738">
        <f t="shared" ref="CG287:CG288" si="2823">CA287-CC287</f>
        <v>0</v>
      </c>
      <c r="CH287" s="164" t="s">
        <v>2256</v>
      </c>
      <c r="CI287" s="165"/>
      <c r="CJ287" s="192"/>
      <c r="CK287" s="175"/>
      <c r="CL287" s="725" t="s">
        <v>2253</v>
      </c>
      <c r="CM287" s="726">
        <v>42401</v>
      </c>
      <c r="CN287" s="725" t="s">
        <v>355</v>
      </c>
      <c r="CO287" s="727" t="s">
        <v>1305</v>
      </c>
      <c r="CP287" s="725" t="s">
        <v>1306</v>
      </c>
      <c r="CQ287" s="87" t="s">
        <v>57</v>
      </c>
      <c r="CR287" s="455"/>
      <c r="CS287" s="455"/>
      <c r="CT287" s="455"/>
      <c r="CU287" s="455">
        <v>50</v>
      </c>
      <c r="CV287" s="455"/>
      <c r="CW287" s="455"/>
      <c r="CX287" s="455"/>
      <c r="CY287" s="455"/>
      <c r="CZ287" s="455">
        <f>CR287+CS287+CT287+CU287</f>
        <v>50</v>
      </c>
      <c r="DA287" s="455">
        <v>400</v>
      </c>
      <c r="DB287" s="456"/>
      <c r="DC287" s="456"/>
      <c r="DD287" s="456"/>
      <c r="DE287" s="456">
        <f t="shared" si="2808"/>
        <v>20000</v>
      </c>
      <c r="DF287" s="456"/>
      <c r="DG287" s="456"/>
      <c r="DH287" s="456"/>
      <c r="DI287" s="456"/>
      <c r="DJ287" s="456"/>
      <c r="DK287" s="456">
        <f>DA287*CZ287</f>
        <v>20000</v>
      </c>
      <c r="DL287" s="501"/>
      <c r="DM287" s="508"/>
      <c r="DN287" s="501"/>
      <c r="DO287" s="508"/>
      <c r="DP287" s="655"/>
      <c r="DQ287" s="1050"/>
      <c r="DR287" s="655"/>
      <c r="DS287" s="782">
        <f>DT287</f>
        <v>20000</v>
      </c>
      <c r="DT287" s="655">
        <f>DE287</f>
        <v>20000</v>
      </c>
      <c r="DU287" s="782"/>
      <c r="DV287" s="465"/>
      <c r="DW287" s="745"/>
      <c r="DX287" s="655"/>
      <c r="DY287" s="954"/>
      <c r="DZ287" s="655"/>
      <c r="EA287" s="782"/>
      <c r="EB287" s="465"/>
      <c r="EC287" s="745"/>
      <c r="ED287" s="463"/>
      <c r="EE287" s="459">
        <f>DK287</f>
        <v>20000</v>
      </c>
      <c r="EF287" s="501">
        <f>EE287</f>
        <v>20000</v>
      </c>
      <c r="EG287" s="461">
        <f t="shared" si="2774"/>
        <v>0</v>
      </c>
      <c r="EH287" s="257">
        <f t="shared" si="2775"/>
        <v>0</v>
      </c>
      <c r="EI287" s="460">
        <f t="shared" si="2776"/>
        <v>0</v>
      </c>
      <c r="EJ287" s="538">
        <f t="shared" si="2777"/>
        <v>0</v>
      </c>
      <c r="EK287" s="677">
        <f t="shared" si="2778"/>
        <v>0</v>
      </c>
      <c r="EL287" s="257">
        <f t="shared" si="2779"/>
        <v>0</v>
      </c>
      <c r="EM287" s="649">
        <f t="shared" si="2780"/>
        <v>-20000</v>
      </c>
      <c r="EN287" s="538">
        <f t="shared" si="2781"/>
        <v>-20000</v>
      </c>
      <c r="EO287" s="677">
        <f t="shared" si="2782"/>
        <v>0</v>
      </c>
      <c r="EP287" s="257">
        <f t="shared" si="2783"/>
        <v>0</v>
      </c>
      <c r="EQ287" s="649">
        <f t="shared" si="2784"/>
        <v>0</v>
      </c>
      <c r="ER287" s="538">
        <f t="shared" si="2785"/>
        <v>0</v>
      </c>
      <c r="ES287" s="677">
        <f t="shared" si="2786"/>
        <v>0</v>
      </c>
      <c r="ET287" s="538">
        <f t="shared" si="2787"/>
        <v>0</v>
      </c>
      <c r="EU287" s="462">
        <f t="shared" si="2788"/>
        <v>0</v>
      </c>
      <c r="EV287" s="263">
        <f t="shared" si="2789"/>
        <v>0</v>
      </c>
      <c r="EW287" s="462">
        <f t="shared" si="2790"/>
        <v>0</v>
      </c>
      <c r="EX287" s="263">
        <f t="shared" si="2791"/>
        <v>0</v>
      </c>
      <c r="EY287" s="472">
        <f t="shared" si="2792"/>
        <v>-20000</v>
      </c>
      <c r="EZ287" s="263">
        <f t="shared" si="2793"/>
        <v>-20000</v>
      </c>
      <c r="FA287" s="312">
        <v>42389</v>
      </c>
    </row>
    <row r="288" spans="1:157" ht="18" hidden="1" customHeight="1" outlineLevel="1" x14ac:dyDescent="0.2">
      <c r="A288" s="5" t="s">
        <v>2450</v>
      </c>
      <c r="B288" s="76" t="s">
        <v>21</v>
      </c>
      <c r="C288" s="77" t="s">
        <v>1099</v>
      </c>
      <c r="D288" s="77" t="s">
        <v>1305</v>
      </c>
      <c r="E288" s="76" t="s">
        <v>1306</v>
      </c>
      <c r="F288" s="76" t="s">
        <v>61</v>
      </c>
      <c r="G288" s="78" t="s">
        <v>41</v>
      </c>
      <c r="H288" s="79">
        <v>0</v>
      </c>
      <c r="I288" s="76" t="s">
        <v>44</v>
      </c>
      <c r="J288" s="80" t="s">
        <v>56</v>
      </c>
      <c r="K288" s="81" t="s">
        <v>37</v>
      </c>
      <c r="L288" s="76" t="s">
        <v>46</v>
      </c>
      <c r="M288" s="10" t="s">
        <v>57</v>
      </c>
      <c r="N288" s="82"/>
      <c r="O288" s="82"/>
      <c r="P288" s="82"/>
      <c r="Q288" s="245">
        <v>72</v>
      </c>
      <c r="R288" s="260">
        <v>72</v>
      </c>
      <c r="S288" s="262">
        <v>400</v>
      </c>
      <c r="T288" s="262">
        <f>S288*1.12</f>
        <v>448.00000000000006</v>
      </c>
      <c r="U288" s="262">
        <v>0</v>
      </c>
      <c r="V288" s="263">
        <v>0</v>
      </c>
      <c r="W288" s="263">
        <f t="shared" si="2812"/>
        <v>0</v>
      </c>
      <c r="X288" s="399">
        <v>72</v>
      </c>
      <c r="Y288" s="262">
        <v>400</v>
      </c>
      <c r="Z288" s="262">
        <f>Y288*1.12</f>
        <v>448.00000000000006</v>
      </c>
      <c r="AA288" s="262">
        <v>0</v>
      </c>
      <c r="AB288" s="263">
        <v>0</v>
      </c>
      <c r="AC288" s="399">
        <f t="shared" si="2566"/>
        <v>0</v>
      </c>
      <c r="AD288" s="260">
        <v>72</v>
      </c>
      <c r="AE288" s="262">
        <v>400</v>
      </c>
      <c r="AF288" s="262">
        <f>AE288*1.12</f>
        <v>448.00000000000006</v>
      </c>
      <c r="AG288" s="262">
        <v>0</v>
      </c>
      <c r="AH288" s="263">
        <v>0</v>
      </c>
      <c r="AI288" s="260">
        <f t="shared" si="2815"/>
        <v>0</v>
      </c>
      <c r="AJ288" s="260">
        <v>72</v>
      </c>
      <c r="AK288" s="262">
        <v>400</v>
      </c>
      <c r="AL288" s="262">
        <f>AK288*1.12</f>
        <v>448.00000000000006</v>
      </c>
      <c r="AM288" s="369">
        <v>0</v>
      </c>
      <c r="AN288" s="263">
        <v>0</v>
      </c>
      <c r="AO288" s="396">
        <f t="shared" si="2816"/>
        <v>0</v>
      </c>
      <c r="AP288" s="260"/>
      <c r="AQ288" s="260"/>
      <c r="AR288" s="260"/>
      <c r="AS288" s="260">
        <f t="shared" ref="AS288" si="2824">AP288*AQ288</f>
        <v>0</v>
      </c>
      <c r="AT288" s="260">
        <f t="shared" ref="AT288" si="2825">AP288*AR288</f>
        <v>0</v>
      </c>
      <c r="AU288" s="260">
        <f t="shared" ref="AU288" si="2826">AT288*H288</f>
        <v>0</v>
      </c>
      <c r="AV288" s="400"/>
      <c r="AW288" s="400"/>
      <c r="AX288" s="400"/>
      <c r="AY288" s="400">
        <v>0</v>
      </c>
      <c r="AZ288" s="400">
        <v>0</v>
      </c>
      <c r="BA288" s="400">
        <f t="shared" si="2717"/>
        <v>0</v>
      </c>
      <c r="BB288" s="400"/>
      <c r="BC288" s="400"/>
      <c r="BD288" s="400"/>
      <c r="BE288" s="400">
        <v>0</v>
      </c>
      <c r="BF288" s="400">
        <v>0</v>
      </c>
      <c r="BG288" s="400">
        <f t="shared" si="2795"/>
        <v>0</v>
      </c>
      <c r="BH288" s="400"/>
      <c r="BI288" s="400"/>
      <c r="BJ288" s="400"/>
      <c r="BK288" s="400">
        <v>0</v>
      </c>
      <c r="BL288" s="400">
        <v>0</v>
      </c>
      <c r="BM288" s="400">
        <f t="shared" si="2718"/>
        <v>0</v>
      </c>
      <c r="BN288" s="400"/>
      <c r="BO288" s="400"/>
      <c r="BP288" s="400"/>
      <c r="BQ288" s="400">
        <v>0</v>
      </c>
      <c r="BR288" s="400">
        <v>0</v>
      </c>
      <c r="BS288" s="400">
        <f t="shared" si="2571"/>
        <v>0</v>
      </c>
      <c r="BT288" s="262">
        <v>400</v>
      </c>
      <c r="BU288" s="262">
        <v>448.00000000000006</v>
      </c>
      <c r="BV288" s="256">
        <v>0</v>
      </c>
      <c r="BW288" s="1427">
        <f t="shared" si="2794"/>
        <v>0</v>
      </c>
      <c r="BX288" s="84"/>
      <c r="BY288" s="325" t="s">
        <v>1753</v>
      </c>
      <c r="BZ288" s="325" t="s">
        <v>1272</v>
      </c>
      <c r="CA288" s="529">
        <f t="shared" si="2820"/>
        <v>0</v>
      </c>
      <c r="CB288" s="85"/>
      <c r="CC288" s="83"/>
      <c r="CD288" s="88"/>
      <c r="CE288" s="26">
        <f t="shared" si="2821"/>
        <v>0</v>
      </c>
      <c r="CF288" s="27">
        <f t="shared" si="2822"/>
        <v>0</v>
      </c>
      <c r="CG288" s="738">
        <f t="shared" si="2823"/>
        <v>0</v>
      </c>
      <c r="CH288" s="164" t="s">
        <v>2494</v>
      </c>
      <c r="CI288" s="165"/>
      <c r="CJ288" s="192"/>
      <c r="CK288" s="175"/>
      <c r="CL288" s="725"/>
      <c r="CM288" s="726"/>
      <c r="CN288" s="725"/>
      <c r="CO288" s="727"/>
      <c r="CP288" s="725"/>
      <c r="CQ288" s="87"/>
      <c r="CR288" s="455"/>
      <c r="CS288" s="455"/>
      <c r="CT288" s="455"/>
      <c r="CU288" s="455"/>
      <c r="CV288" s="455"/>
      <c r="CW288" s="455"/>
      <c r="CX288" s="455"/>
      <c r="CY288" s="455"/>
      <c r="CZ288" s="455"/>
      <c r="DA288" s="455"/>
      <c r="DB288" s="456"/>
      <c r="DC288" s="456"/>
      <c r="DD288" s="456"/>
      <c r="DE288" s="456"/>
      <c r="DF288" s="456"/>
      <c r="DG288" s="456"/>
      <c r="DH288" s="456"/>
      <c r="DI288" s="456"/>
      <c r="DJ288" s="456"/>
      <c r="DK288" s="456"/>
      <c r="DL288" s="501"/>
      <c r="DM288" s="508"/>
      <c r="DN288" s="501"/>
      <c r="DO288" s="508"/>
      <c r="DP288" s="655"/>
      <c r="DQ288" s="1050"/>
      <c r="DR288" s="655"/>
      <c r="DS288" s="782"/>
      <c r="DT288" s="655"/>
      <c r="DU288" s="782"/>
      <c r="DV288" s="465"/>
      <c r="DW288" s="745"/>
      <c r="DX288" s="655"/>
      <c r="DY288" s="954"/>
      <c r="DZ288" s="655"/>
      <c r="EA288" s="782"/>
      <c r="EB288" s="465"/>
      <c r="EC288" s="745"/>
      <c r="ED288" s="463"/>
      <c r="EE288" s="459"/>
      <c r="EF288" s="501"/>
      <c r="EG288" s="461">
        <f t="shared" si="2774"/>
        <v>0</v>
      </c>
      <c r="EH288" s="257">
        <f t="shared" si="2775"/>
        <v>0</v>
      </c>
      <c r="EI288" s="460">
        <f t="shared" si="2776"/>
        <v>0</v>
      </c>
      <c r="EJ288" s="538">
        <f t="shared" si="2777"/>
        <v>0</v>
      </c>
      <c r="EK288" s="677">
        <f t="shared" si="2778"/>
        <v>0</v>
      </c>
      <c r="EL288" s="257">
        <f t="shared" si="2779"/>
        <v>0</v>
      </c>
      <c r="EM288" s="649">
        <f t="shared" si="2780"/>
        <v>0</v>
      </c>
      <c r="EN288" s="538">
        <f t="shared" si="2781"/>
        <v>0</v>
      </c>
      <c r="EO288" s="677">
        <f t="shared" si="2782"/>
        <v>0</v>
      </c>
      <c r="EP288" s="257">
        <f t="shared" si="2783"/>
        <v>0</v>
      </c>
      <c r="EQ288" s="649">
        <f t="shared" si="2784"/>
        <v>0</v>
      </c>
      <c r="ER288" s="538">
        <f t="shared" si="2785"/>
        <v>0</v>
      </c>
      <c r="ES288" s="677">
        <f t="shared" si="2786"/>
        <v>0</v>
      </c>
      <c r="ET288" s="538">
        <f t="shared" si="2787"/>
        <v>0</v>
      </c>
      <c r="EU288" s="462">
        <f t="shared" si="2788"/>
        <v>0</v>
      </c>
      <c r="EV288" s="263">
        <f t="shared" si="2789"/>
        <v>0</v>
      </c>
      <c r="EW288" s="462">
        <f t="shared" si="2790"/>
        <v>0</v>
      </c>
      <c r="EX288" s="263">
        <f t="shared" si="2791"/>
        <v>0</v>
      </c>
      <c r="EY288" s="472">
        <f t="shared" si="2792"/>
        <v>0</v>
      </c>
      <c r="EZ288" s="263">
        <f t="shared" si="2793"/>
        <v>0</v>
      </c>
    </row>
    <row r="289" spans="1:157" ht="18" hidden="1" customHeight="1" outlineLevel="1" x14ac:dyDescent="0.2">
      <c r="A289" s="5" t="s">
        <v>2509</v>
      </c>
      <c r="B289" s="76" t="s">
        <v>21</v>
      </c>
      <c r="C289" s="77" t="s">
        <v>1099</v>
      </c>
      <c r="D289" s="77" t="s">
        <v>1305</v>
      </c>
      <c r="E289" s="76" t="s">
        <v>1306</v>
      </c>
      <c r="F289" s="76" t="s">
        <v>61</v>
      </c>
      <c r="G289" s="78" t="s">
        <v>1924</v>
      </c>
      <c r="H289" s="79">
        <v>0.67500000000000004</v>
      </c>
      <c r="I289" s="76" t="s">
        <v>44</v>
      </c>
      <c r="J289" s="80" t="s">
        <v>56</v>
      </c>
      <c r="K289" s="81" t="s">
        <v>37</v>
      </c>
      <c r="L289" s="76" t="s">
        <v>46</v>
      </c>
      <c r="M289" s="10" t="s">
        <v>57</v>
      </c>
      <c r="N289" s="82"/>
      <c r="O289" s="82"/>
      <c r="P289" s="82"/>
      <c r="Q289" s="245">
        <v>72</v>
      </c>
      <c r="R289" s="260">
        <v>72</v>
      </c>
      <c r="S289" s="262">
        <v>400</v>
      </c>
      <c r="T289" s="262">
        <f>S289*1.12</f>
        <v>448.00000000000006</v>
      </c>
      <c r="U289" s="262">
        <f>R289*S289</f>
        <v>28800</v>
      </c>
      <c r="V289" s="263">
        <f>R289*T289</f>
        <v>32256.000000000004</v>
      </c>
      <c r="W289" s="263">
        <f t="shared" ref="W289" si="2827">V289*H289</f>
        <v>21772.800000000003</v>
      </c>
      <c r="X289" s="399">
        <v>72</v>
      </c>
      <c r="Y289" s="262">
        <v>400</v>
      </c>
      <c r="Z289" s="262">
        <f>Y289*1.12</f>
        <v>448.00000000000006</v>
      </c>
      <c r="AA289" s="262">
        <f>X289*Y289</f>
        <v>28800</v>
      </c>
      <c r="AB289" s="263">
        <f>X289*Z289</f>
        <v>32256.000000000004</v>
      </c>
      <c r="AC289" s="399">
        <f t="shared" ref="AC289" si="2828">AB289*H289</f>
        <v>21772.800000000003</v>
      </c>
      <c r="AD289" s="260">
        <v>72</v>
      </c>
      <c r="AE289" s="262">
        <v>400</v>
      </c>
      <c r="AF289" s="262">
        <f>AE289*1.12</f>
        <v>448.00000000000006</v>
      </c>
      <c r="AG289" s="262">
        <f>AD289*AE289</f>
        <v>28800</v>
      </c>
      <c r="AH289" s="263">
        <f>AD289*AF289</f>
        <v>32256.000000000004</v>
      </c>
      <c r="AI289" s="260">
        <f t="shared" ref="AI289" si="2829">AH289*H289</f>
        <v>21772.800000000003</v>
      </c>
      <c r="AJ289" s="260">
        <v>72</v>
      </c>
      <c r="AK289" s="262">
        <v>400</v>
      </c>
      <c r="AL289" s="262">
        <f>AK289*1.12</f>
        <v>448.00000000000006</v>
      </c>
      <c r="AM289" s="369">
        <f>AJ289*AK289</f>
        <v>28800</v>
      </c>
      <c r="AN289" s="263">
        <f>AJ289*AL289</f>
        <v>32256.000000000004</v>
      </c>
      <c r="AO289" s="396">
        <f t="shared" ref="AO289" si="2830">AN289*H289</f>
        <v>21772.800000000003</v>
      </c>
      <c r="AP289" s="260"/>
      <c r="AQ289" s="260"/>
      <c r="AR289" s="260"/>
      <c r="AS289" s="260">
        <f t="shared" ref="AS289" si="2831">AP289*AQ289</f>
        <v>0</v>
      </c>
      <c r="AT289" s="260">
        <f t="shared" ref="AT289" si="2832">AP289*AR289</f>
        <v>0</v>
      </c>
      <c r="AU289" s="260">
        <f t="shared" ref="AU289" si="2833">AT289*H289</f>
        <v>0</v>
      </c>
      <c r="AV289" s="400"/>
      <c r="AW289" s="400"/>
      <c r="AX289" s="400"/>
      <c r="AY289" s="400">
        <v>0</v>
      </c>
      <c r="AZ289" s="400">
        <v>0</v>
      </c>
      <c r="BA289" s="400">
        <f t="shared" ref="BA289" si="2834">AZ289*H289</f>
        <v>0</v>
      </c>
      <c r="BB289" s="400"/>
      <c r="BC289" s="400"/>
      <c r="BD289" s="400"/>
      <c r="BE289" s="400">
        <v>0</v>
      </c>
      <c r="BF289" s="400">
        <v>0</v>
      </c>
      <c r="BG289" s="400">
        <f t="shared" ref="BG289" si="2835">BF289*H289</f>
        <v>0</v>
      </c>
      <c r="BH289" s="400"/>
      <c r="BI289" s="400"/>
      <c r="BJ289" s="400"/>
      <c r="BK289" s="400">
        <v>0</v>
      </c>
      <c r="BL289" s="400">
        <v>0</v>
      </c>
      <c r="BM289" s="400">
        <f t="shared" ref="BM289" si="2836">BL289*N289</f>
        <v>0</v>
      </c>
      <c r="BN289" s="400"/>
      <c r="BO289" s="400"/>
      <c r="BP289" s="400"/>
      <c r="BQ289" s="400">
        <v>0</v>
      </c>
      <c r="BR289" s="400">
        <v>0</v>
      </c>
      <c r="BS289" s="400">
        <f t="shared" si="2571"/>
        <v>0</v>
      </c>
      <c r="BT289" s="262">
        <v>400</v>
      </c>
      <c r="BU289" s="262">
        <v>448.00000000000006</v>
      </c>
      <c r="BV289" s="256">
        <f>SUM(N289+O289+P289+Q289+R289+X289+AD289+AJ289+AP289+AV289+BB289+BH289)*BT289</f>
        <v>144000</v>
      </c>
      <c r="BW289" s="262">
        <f t="shared" si="2794"/>
        <v>161280.00000000003</v>
      </c>
      <c r="BX289" s="84"/>
      <c r="BY289" s="325" t="s">
        <v>1753</v>
      </c>
      <c r="BZ289" s="325">
        <v>7.8</v>
      </c>
      <c r="CA289" s="529">
        <f t="shared" ref="CA289" si="2837">BW289*H289</f>
        <v>108864.00000000003</v>
      </c>
      <c r="CB289" s="85"/>
      <c r="CC289" s="83"/>
      <c r="CD289" s="88"/>
      <c r="CE289" s="26">
        <f t="shared" ref="CE289" si="2838">BV289-CB289</f>
        <v>144000</v>
      </c>
      <c r="CF289" s="27">
        <f t="shared" ref="CF289" si="2839">BW289-CC289</f>
        <v>161280.00000000003</v>
      </c>
      <c r="CG289" s="738">
        <f t="shared" ref="CG289" si="2840">CA289-CC289</f>
        <v>108864.00000000003</v>
      </c>
      <c r="CH289" s="164" t="s">
        <v>2511</v>
      </c>
      <c r="CI289" s="165"/>
      <c r="CJ289" s="192"/>
      <c r="CK289" s="175"/>
      <c r="CL289" s="725"/>
      <c r="CM289" s="726"/>
      <c r="CN289" s="725"/>
      <c r="CO289" s="727"/>
      <c r="CP289" s="725"/>
      <c r="CQ289" s="87"/>
      <c r="CR289" s="455"/>
      <c r="CS289" s="455"/>
      <c r="CT289" s="455"/>
      <c r="CU289" s="455"/>
      <c r="CV289" s="455"/>
      <c r="CW289" s="455"/>
      <c r="CX289" s="455"/>
      <c r="CY289" s="455"/>
      <c r="CZ289" s="455"/>
      <c r="DA289" s="455"/>
      <c r="DB289" s="456"/>
      <c r="DC289" s="456"/>
      <c r="DD289" s="456"/>
      <c r="DE289" s="456"/>
      <c r="DF289" s="456"/>
      <c r="DG289" s="456"/>
      <c r="DH289" s="456"/>
      <c r="DI289" s="456"/>
      <c r="DJ289" s="456"/>
      <c r="DK289" s="456"/>
      <c r="DL289" s="501"/>
      <c r="DM289" s="508"/>
      <c r="DN289" s="501"/>
      <c r="DO289" s="508"/>
      <c r="DP289" s="655"/>
      <c r="DQ289" s="1050"/>
      <c r="DR289" s="655"/>
      <c r="DS289" s="782"/>
      <c r="DT289" s="655"/>
      <c r="DU289" s="782"/>
      <c r="DV289" s="465"/>
      <c r="DW289" s="745"/>
      <c r="DX289" s="655"/>
      <c r="DY289" s="954"/>
      <c r="DZ289" s="655"/>
      <c r="EA289" s="782"/>
      <c r="EB289" s="465"/>
      <c r="EC289" s="745"/>
      <c r="ED289" s="463"/>
      <c r="EE289" s="459"/>
      <c r="EF289" s="501"/>
      <c r="EG289" s="461">
        <f t="shared" si="2774"/>
        <v>28800</v>
      </c>
      <c r="EH289" s="257">
        <f t="shared" si="2775"/>
        <v>32256.000000000004</v>
      </c>
      <c r="EI289" s="460">
        <f t="shared" si="2776"/>
        <v>28800</v>
      </c>
      <c r="EJ289" s="538">
        <f t="shared" si="2777"/>
        <v>32256.000000000004</v>
      </c>
      <c r="EK289" s="677">
        <f t="shared" si="2778"/>
        <v>28800</v>
      </c>
      <c r="EL289" s="257">
        <f t="shared" si="2779"/>
        <v>32256.000000000004</v>
      </c>
      <c r="EM289" s="649">
        <f t="shared" si="2780"/>
        <v>28800</v>
      </c>
      <c r="EN289" s="538">
        <f t="shared" si="2781"/>
        <v>32256.000000000004</v>
      </c>
      <c r="EO289" s="677">
        <f t="shared" si="2782"/>
        <v>0</v>
      </c>
      <c r="EP289" s="257">
        <f t="shared" si="2783"/>
        <v>0</v>
      </c>
      <c r="EQ289" s="649">
        <f t="shared" si="2784"/>
        <v>0</v>
      </c>
      <c r="ER289" s="538">
        <f t="shared" si="2785"/>
        <v>0</v>
      </c>
      <c r="ES289" s="677">
        <f t="shared" si="2786"/>
        <v>0</v>
      </c>
      <c r="ET289" s="538">
        <f t="shared" si="2787"/>
        <v>0</v>
      </c>
      <c r="EU289" s="462">
        <f t="shared" si="2788"/>
        <v>0</v>
      </c>
      <c r="EV289" s="263">
        <f t="shared" si="2789"/>
        <v>0</v>
      </c>
      <c r="EW289" s="462">
        <f t="shared" si="2790"/>
        <v>0</v>
      </c>
      <c r="EX289" s="263">
        <f t="shared" si="2791"/>
        <v>0</v>
      </c>
      <c r="EY289" s="472">
        <f t="shared" si="2792"/>
        <v>144000</v>
      </c>
      <c r="EZ289" s="263">
        <f t="shared" si="2793"/>
        <v>161280.00000000003</v>
      </c>
    </row>
    <row r="290" spans="1:157" ht="18" hidden="1" customHeight="1" outlineLevel="1" x14ac:dyDescent="0.2">
      <c r="A290" s="5" t="s">
        <v>560</v>
      </c>
      <c r="B290" s="76" t="s">
        <v>21</v>
      </c>
      <c r="C290" s="77" t="s">
        <v>796</v>
      </c>
      <c r="D290" s="77" t="s">
        <v>1305</v>
      </c>
      <c r="E290" s="76" t="s">
        <v>1307</v>
      </c>
      <c r="F290" s="76" t="s">
        <v>62</v>
      </c>
      <c r="G290" s="78" t="s">
        <v>41</v>
      </c>
      <c r="H290" s="79">
        <v>0</v>
      </c>
      <c r="I290" s="76" t="s">
        <v>44</v>
      </c>
      <c r="J290" s="80" t="s">
        <v>56</v>
      </c>
      <c r="K290" s="81" t="s">
        <v>37</v>
      </c>
      <c r="L290" s="76" t="s">
        <v>46</v>
      </c>
      <c r="M290" s="10" t="s">
        <v>57</v>
      </c>
      <c r="N290" s="82"/>
      <c r="O290" s="82"/>
      <c r="P290" s="82"/>
      <c r="Q290" s="245">
        <v>100</v>
      </c>
      <c r="R290" s="260">
        <v>100</v>
      </c>
      <c r="S290" s="262">
        <v>399.99999999999994</v>
      </c>
      <c r="T290" s="262">
        <v>448</v>
      </c>
      <c r="U290" s="262">
        <v>0</v>
      </c>
      <c r="V290" s="263">
        <v>0</v>
      </c>
      <c r="W290" s="263">
        <f t="shared" si="2565"/>
        <v>0</v>
      </c>
      <c r="X290" s="399">
        <v>100</v>
      </c>
      <c r="Y290" s="399">
        <v>399.99999999999994</v>
      </c>
      <c r="Z290" s="399">
        <v>448</v>
      </c>
      <c r="AA290" s="399">
        <v>0</v>
      </c>
      <c r="AB290" s="399">
        <v>0</v>
      </c>
      <c r="AC290" s="399">
        <f t="shared" si="2566"/>
        <v>0</v>
      </c>
      <c r="AD290" s="260">
        <v>100</v>
      </c>
      <c r="AE290" s="260">
        <v>399.99999999999994</v>
      </c>
      <c r="AF290" s="260">
        <v>448</v>
      </c>
      <c r="AG290" s="260">
        <v>0</v>
      </c>
      <c r="AH290" s="260">
        <v>0</v>
      </c>
      <c r="AI290" s="260">
        <f t="shared" si="2567"/>
        <v>0</v>
      </c>
      <c r="AJ290" s="260">
        <v>100</v>
      </c>
      <c r="AK290" s="260">
        <v>399.99999999999994</v>
      </c>
      <c r="AL290" s="260">
        <v>448</v>
      </c>
      <c r="AM290" s="418">
        <v>0</v>
      </c>
      <c r="AN290" s="260">
        <v>0</v>
      </c>
      <c r="AO290" s="396">
        <f t="shared" si="2568"/>
        <v>0</v>
      </c>
      <c r="AP290" s="260"/>
      <c r="AQ290" s="260"/>
      <c r="AR290" s="260"/>
      <c r="AS290" s="260">
        <f t="shared" si="2459"/>
        <v>0</v>
      </c>
      <c r="AT290" s="260">
        <f t="shared" si="2460"/>
        <v>0</v>
      </c>
      <c r="AU290" s="260">
        <f t="shared" si="2569"/>
        <v>0</v>
      </c>
      <c r="AV290" s="400"/>
      <c r="AW290" s="400"/>
      <c r="AX290" s="400"/>
      <c r="AY290" s="400">
        <v>0</v>
      </c>
      <c r="AZ290" s="400">
        <v>0</v>
      </c>
      <c r="BA290" s="400">
        <f t="shared" si="2717"/>
        <v>0</v>
      </c>
      <c r="BB290" s="400"/>
      <c r="BC290" s="400"/>
      <c r="BD290" s="400"/>
      <c r="BE290" s="400">
        <v>0</v>
      </c>
      <c r="BF290" s="400">
        <v>0</v>
      </c>
      <c r="BG290" s="400">
        <f t="shared" si="2795"/>
        <v>0</v>
      </c>
      <c r="BH290" s="400"/>
      <c r="BI290" s="400"/>
      <c r="BJ290" s="400"/>
      <c r="BK290" s="400">
        <v>0</v>
      </c>
      <c r="BL290" s="400">
        <v>0</v>
      </c>
      <c r="BM290" s="400">
        <f t="shared" si="2718"/>
        <v>0</v>
      </c>
      <c r="BN290" s="400"/>
      <c r="BO290" s="400"/>
      <c r="BP290" s="400"/>
      <c r="BQ290" s="400">
        <v>0</v>
      </c>
      <c r="BR290" s="400">
        <v>0</v>
      </c>
      <c r="BS290" s="400">
        <f t="shared" si="2571"/>
        <v>0</v>
      </c>
      <c r="BT290" s="262">
        <v>399.99999999999994</v>
      </c>
      <c r="BU290" s="262">
        <v>448</v>
      </c>
      <c r="BV290" s="262">
        <v>0</v>
      </c>
      <c r="BW290" s="1427">
        <v>0</v>
      </c>
      <c r="BX290" s="84" t="s">
        <v>63</v>
      </c>
      <c r="BY290" s="76">
        <v>2012</v>
      </c>
      <c r="BZ290" s="325"/>
      <c r="CA290" s="529">
        <f t="shared" si="2572"/>
        <v>0</v>
      </c>
      <c r="CB290" s="85">
        <v>199999.99999999997</v>
      </c>
      <c r="CC290" s="83">
        <v>224000</v>
      </c>
      <c r="CD290" s="88"/>
      <c r="CE290" s="26">
        <f t="shared" si="2573"/>
        <v>-199999.99999999997</v>
      </c>
      <c r="CF290" s="27">
        <f t="shared" si="2574"/>
        <v>-224000</v>
      </c>
      <c r="CG290" s="738">
        <f t="shared" si="2575"/>
        <v>-224000</v>
      </c>
      <c r="CH290" s="164"/>
      <c r="CI290" s="165"/>
      <c r="CJ290" s="192"/>
      <c r="CK290" s="175"/>
      <c r="CL290" s="175"/>
      <c r="CM290" s="178"/>
      <c r="CN290" s="175"/>
      <c r="CO290" s="176"/>
      <c r="CP290" s="175"/>
      <c r="CQ290" s="175"/>
      <c r="CR290" s="455"/>
      <c r="CS290" s="455"/>
      <c r="CT290" s="455"/>
      <c r="CU290" s="455"/>
      <c r="CV290" s="455"/>
      <c r="CW290" s="455"/>
      <c r="CX290" s="455"/>
      <c r="CY290" s="455"/>
      <c r="CZ290" s="455"/>
      <c r="DA290" s="455"/>
      <c r="DB290" s="456"/>
      <c r="DC290" s="456"/>
      <c r="DD290" s="456"/>
      <c r="DE290" s="456"/>
      <c r="DF290" s="456"/>
      <c r="DG290" s="456"/>
      <c r="DH290" s="456"/>
      <c r="DI290" s="456"/>
      <c r="DJ290" s="456"/>
      <c r="DK290" s="456"/>
      <c r="DL290" s="501"/>
      <c r="DM290" s="508"/>
      <c r="DN290" s="501"/>
      <c r="DO290" s="508"/>
      <c r="DP290" s="501"/>
      <c r="DQ290" s="1049"/>
      <c r="DR290" s="501"/>
      <c r="DS290" s="782">
        <f t="shared" si="2598"/>
        <v>0</v>
      </c>
      <c r="DT290" s="655">
        <f t="shared" si="2599"/>
        <v>0</v>
      </c>
      <c r="DU290" s="782">
        <f t="shared" si="2600"/>
        <v>0</v>
      </c>
      <c r="DV290" s="465">
        <f t="shared" si="2601"/>
        <v>0</v>
      </c>
      <c r="DW290" s="503"/>
      <c r="DX290" s="501"/>
      <c r="DY290" s="672"/>
      <c r="DZ290" s="501"/>
      <c r="EA290" s="508">
        <f>DI290</f>
        <v>0</v>
      </c>
      <c r="EB290" s="457">
        <f t="shared" si="2576"/>
        <v>0</v>
      </c>
      <c r="EC290" s="503"/>
      <c r="ED290" s="455"/>
      <c r="EE290" s="459"/>
      <c r="EF290" s="501"/>
      <c r="EG290" s="461">
        <f t="shared" si="2774"/>
        <v>0</v>
      </c>
      <c r="EH290" s="257">
        <f t="shared" si="2775"/>
        <v>0</v>
      </c>
      <c r="EI290" s="460">
        <f t="shared" si="2776"/>
        <v>0</v>
      </c>
      <c r="EJ290" s="538">
        <f t="shared" si="2777"/>
        <v>0</v>
      </c>
      <c r="EK290" s="677">
        <f t="shared" si="2778"/>
        <v>0</v>
      </c>
      <c r="EL290" s="257">
        <f t="shared" si="2779"/>
        <v>0</v>
      </c>
      <c r="EM290" s="649">
        <f t="shared" si="2780"/>
        <v>0</v>
      </c>
      <c r="EN290" s="538">
        <f t="shared" si="2781"/>
        <v>0</v>
      </c>
      <c r="EO290" s="677">
        <f t="shared" si="2782"/>
        <v>0</v>
      </c>
      <c r="EP290" s="257">
        <f t="shared" si="2783"/>
        <v>0</v>
      </c>
      <c r="EQ290" s="649">
        <f t="shared" si="2784"/>
        <v>0</v>
      </c>
      <c r="ER290" s="538">
        <f t="shared" si="2785"/>
        <v>0</v>
      </c>
      <c r="ES290" s="677">
        <f t="shared" si="2786"/>
        <v>0</v>
      </c>
      <c r="ET290" s="538">
        <f t="shared" si="2787"/>
        <v>0</v>
      </c>
      <c r="EU290" s="462">
        <f t="shared" si="2788"/>
        <v>0</v>
      </c>
      <c r="EV290" s="263">
        <f t="shared" si="2789"/>
        <v>0</v>
      </c>
      <c r="EW290" s="462">
        <f t="shared" si="2790"/>
        <v>0</v>
      </c>
      <c r="EX290" s="263">
        <f t="shared" si="2791"/>
        <v>0</v>
      </c>
      <c r="EY290" s="472">
        <f t="shared" si="2792"/>
        <v>0</v>
      </c>
      <c r="EZ290" s="263">
        <f t="shared" si="2793"/>
        <v>0</v>
      </c>
    </row>
    <row r="291" spans="1:157" ht="18" hidden="1" customHeight="1" outlineLevel="1" x14ac:dyDescent="0.2">
      <c r="A291" s="5" t="s">
        <v>976</v>
      </c>
      <c r="B291" s="76" t="s">
        <v>21</v>
      </c>
      <c r="C291" s="77" t="s">
        <v>796</v>
      </c>
      <c r="D291" s="77" t="s">
        <v>1305</v>
      </c>
      <c r="E291" s="76" t="s">
        <v>1307</v>
      </c>
      <c r="F291" s="76" t="s">
        <v>62</v>
      </c>
      <c r="G291" s="78" t="s">
        <v>41</v>
      </c>
      <c r="H291" s="79">
        <v>0</v>
      </c>
      <c r="I291" s="76" t="s">
        <v>44</v>
      </c>
      <c r="J291" s="80" t="s">
        <v>56</v>
      </c>
      <c r="K291" s="81" t="s">
        <v>37</v>
      </c>
      <c r="L291" s="76" t="s">
        <v>46</v>
      </c>
      <c r="M291" s="10" t="s">
        <v>57</v>
      </c>
      <c r="N291" s="82"/>
      <c r="O291" s="82"/>
      <c r="P291" s="82"/>
      <c r="Q291" s="245">
        <v>30</v>
      </c>
      <c r="R291" s="260">
        <v>30</v>
      </c>
      <c r="S291" s="262">
        <v>377</v>
      </c>
      <c r="T291" s="262">
        <v>422.24000000000007</v>
      </c>
      <c r="U291" s="262">
        <v>0</v>
      </c>
      <c r="V291" s="263">
        <v>0</v>
      </c>
      <c r="W291" s="263">
        <f t="shared" si="2565"/>
        <v>0</v>
      </c>
      <c r="X291" s="399">
        <v>30</v>
      </c>
      <c r="Y291" s="399">
        <v>377</v>
      </c>
      <c r="Z291" s="399">
        <v>422.24000000000007</v>
      </c>
      <c r="AA291" s="399">
        <v>0</v>
      </c>
      <c r="AB291" s="399">
        <v>0</v>
      </c>
      <c r="AC291" s="399">
        <f t="shared" si="2566"/>
        <v>0</v>
      </c>
      <c r="AD291" s="260">
        <v>30</v>
      </c>
      <c r="AE291" s="260">
        <v>377</v>
      </c>
      <c r="AF291" s="260">
        <v>422.24000000000007</v>
      </c>
      <c r="AG291" s="260">
        <v>0</v>
      </c>
      <c r="AH291" s="260">
        <v>0</v>
      </c>
      <c r="AI291" s="260">
        <f t="shared" si="2567"/>
        <v>0</v>
      </c>
      <c r="AJ291" s="260">
        <v>30</v>
      </c>
      <c r="AK291" s="260">
        <v>377</v>
      </c>
      <c r="AL291" s="260">
        <v>422.24000000000007</v>
      </c>
      <c r="AM291" s="418">
        <v>0</v>
      </c>
      <c r="AN291" s="260">
        <v>0</v>
      </c>
      <c r="AO291" s="396">
        <f t="shared" si="2568"/>
        <v>0</v>
      </c>
      <c r="AP291" s="260"/>
      <c r="AQ291" s="260"/>
      <c r="AR291" s="260"/>
      <c r="AS291" s="260">
        <f t="shared" si="2459"/>
        <v>0</v>
      </c>
      <c r="AT291" s="260">
        <f t="shared" si="2460"/>
        <v>0</v>
      </c>
      <c r="AU291" s="260">
        <f t="shared" si="2569"/>
        <v>0</v>
      </c>
      <c r="AV291" s="400"/>
      <c r="AW291" s="400"/>
      <c r="AX291" s="400"/>
      <c r="AY291" s="400">
        <v>0</v>
      </c>
      <c r="AZ291" s="400">
        <v>0</v>
      </c>
      <c r="BA291" s="400">
        <f t="shared" si="2717"/>
        <v>0</v>
      </c>
      <c r="BB291" s="400"/>
      <c r="BC291" s="400"/>
      <c r="BD291" s="400"/>
      <c r="BE291" s="400">
        <v>0</v>
      </c>
      <c r="BF291" s="400">
        <v>0</v>
      </c>
      <c r="BG291" s="400">
        <f t="shared" si="2795"/>
        <v>0</v>
      </c>
      <c r="BH291" s="400"/>
      <c r="BI291" s="400"/>
      <c r="BJ291" s="400"/>
      <c r="BK291" s="400">
        <v>0</v>
      </c>
      <c r="BL291" s="400">
        <v>0</v>
      </c>
      <c r="BM291" s="400">
        <f t="shared" si="2718"/>
        <v>0</v>
      </c>
      <c r="BN291" s="400"/>
      <c r="BO291" s="400"/>
      <c r="BP291" s="400"/>
      <c r="BQ291" s="400">
        <v>0</v>
      </c>
      <c r="BR291" s="400">
        <v>0</v>
      </c>
      <c r="BS291" s="400">
        <f t="shared" si="2571"/>
        <v>0</v>
      </c>
      <c r="BT291" s="262">
        <v>377</v>
      </c>
      <c r="BU291" s="262">
        <v>422.24000000000007</v>
      </c>
      <c r="BV291" s="256">
        <v>0</v>
      </c>
      <c r="BW291" s="1427">
        <v>0</v>
      </c>
      <c r="BX291" s="84" t="s">
        <v>63</v>
      </c>
      <c r="BY291" s="325">
        <v>2012</v>
      </c>
      <c r="BZ291" s="325" t="s">
        <v>1113</v>
      </c>
      <c r="CA291" s="529">
        <f t="shared" si="2572"/>
        <v>0</v>
      </c>
      <c r="CB291" s="85"/>
      <c r="CC291" s="83"/>
      <c r="CD291" s="88"/>
      <c r="CE291" s="26">
        <f t="shared" si="2573"/>
        <v>0</v>
      </c>
      <c r="CF291" s="27">
        <f t="shared" si="2574"/>
        <v>0</v>
      </c>
      <c r="CG291" s="738">
        <f t="shared" si="2575"/>
        <v>0</v>
      </c>
      <c r="CH291" s="164" t="s">
        <v>980</v>
      </c>
      <c r="CI291" s="165"/>
      <c r="CJ291" s="192"/>
      <c r="CK291" s="175"/>
      <c r="CL291" s="175"/>
      <c r="CM291" s="178"/>
      <c r="CN291" s="175"/>
      <c r="CO291" s="176"/>
      <c r="CP291" s="175"/>
      <c r="CQ291" s="87"/>
      <c r="CR291" s="455"/>
      <c r="CS291" s="455"/>
      <c r="CT291" s="455"/>
      <c r="CU291" s="455"/>
      <c r="CV291" s="455"/>
      <c r="CW291" s="455"/>
      <c r="CX291" s="455"/>
      <c r="CY291" s="455"/>
      <c r="CZ291" s="455"/>
      <c r="DA291" s="455"/>
      <c r="DB291" s="456"/>
      <c r="DC291" s="456"/>
      <c r="DD291" s="456"/>
      <c r="DE291" s="456"/>
      <c r="DF291" s="456"/>
      <c r="DG291" s="456"/>
      <c r="DH291" s="456"/>
      <c r="DI291" s="456"/>
      <c r="DJ291" s="456"/>
      <c r="DK291" s="456"/>
      <c r="DL291" s="501"/>
      <c r="DM291" s="508"/>
      <c r="DN291" s="501"/>
      <c r="DO291" s="508"/>
      <c r="DP291" s="655">
        <f>DO291</f>
        <v>0</v>
      </c>
      <c r="DQ291" s="1050"/>
      <c r="DR291" s="655"/>
      <c r="DS291" s="782">
        <f t="shared" si="2598"/>
        <v>0</v>
      </c>
      <c r="DT291" s="655">
        <f t="shared" si="2599"/>
        <v>0</v>
      </c>
      <c r="DU291" s="782">
        <f t="shared" si="2600"/>
        <v>0</v>
      </c>
      <c r="DV291" s="465">
        <f t="shared" si="2601"/>
        <v>0</v>
      </c>
      <c r="DW291" s="745"/>
      <c r="DX291" s="655"/>
      <c r="DY291" s="954"/>
      <c r="DZ291" s="655"/>
      <c r="EA291" s="782">
        <f>DI291</f>
        <v>0</v>
      </c>
      <c r="EB291" s="465">
        <f t="shared" si="2576"/>
        <v>0</v>
      </c>
      <c r="EC291" s="745"/>
      <c r="ED291" s="463"/>
      <c r="EE291" s="459"/>
      <c r="EF291" s="501"/>
      <c r="EG291" s="461">
        <f t="shared" si="2774"/>
        <v>0</v>
      </c>
      <c r="EH291" s="257">
        <f t="shared" si="2775"/>
        <v>0</v>
      </c>
      <c r="EI291" s="460">
        <f t="shared" si="2776"/>
        <v>0</v>
      </c>
      <c r="EJ291" s="538">
        <f t="shared" si="2777"/>
        <v>0</v>
      </c>
      <c r="EK291" s="677">
        <f t="shared" si="2778"/>
        <v>0</v>
      </c>
      <c r="EL291" s="257">
        <f t="shared" si="2779"/>
        <v>0</v>
      </c>
      <c r="EM291" s="649">
        <f t="shared" si="2780"/>
        <v>0</v>
      </c>
      <c r="EN291" s="538">
        <f t="shared" si="2781"/>
        <v>0</v>
      </c>
      <c r="EO291" s="677">
        <f t="shared" si="2782"/>
        <v>0</v>
      </c>
      <c r="EP291" s="257">
        <f t="shared" si="2783"/>
        <v>0</v>
      </c>
      <c r="EQ291" s="649">
        <f t="shared" si="2784"/>
        <v>0</v>
      </c>
      <c r="ER291" s="538">
        <f t="shared" si="2785"/>
        <v>0</v>
      </c>
      <c r="ES291" s="677">
        <f t="shared" si="2786"/>
        <v>0</v>
      </c>
      <c r="ET291" s="538">
        <f t="shared" si="2787"/>
        <v>0</v>
      </c>
      <c r="EU291" s="462">
        <f t="shared" si="2788"/>
        <v>0</v>
      </c>
      <c r="EV291" s="263">
        <f t="shared" si="2789"/>
        <v>0</v>
      </c>
      <c r="EW291" s="462">
        <f t="shared" si="2790"/>
        <v>0</v>
      </c>
      <c r="EX291" s="263">
        <f t="shared" si="2791"/>
        <v>0</v>
      </c>
      <c r="EY291" s="472">
        <f t="shared" si="2792"/>
        <v>0</v>
      </c>
      <c r="EZ291" s="263">
        <f t="shared" si="2793"/>
        <v>0</v>
      </c>
    </row>
    <row r="292" spans="1:157" ht="18" hidden="1" customHeight="1" outlineLevel="1" x14ac:dyDescent="0.2">
      <c r="A292" s="5" t="s">
        <v>977</v>
      </c>
      <c r="B292" s="76" t="s">
        <v>21</v>
      </c>
      <c r="C292" s="77" t="s">
        <v>796</v>
      </c>
      <c r="D292" s="77" t="s">
        <v>1305</v>
      </c>
      <c r="E292" s="76" t="s">
        <v>1307</v>
      </c>
      <c r="F292" s="76" t="s">
        <v>62</v>
      </c>
      <c r="G292" s="78" t="s">
        <v>41</v>
      </c>
      <c r="H292" s="79">
        <v>0</v>
      </c>
      <c r="I292" s="76" t="s">
        <v>44</v>
      </c>
      <c r="J292" s="80" t="s">
        <v>56</v>
      </c>
      <c r="K292" s="81" t="s">
        <v>37</v>
      </c>
      <c r="L292" s="76" t="s">
        <v>46</v>
      </c>
      <c r="M292" s="10" t="s">
        <v>57</v>
      </c>
      <c r="N292" s="82"/>
      <c r="O292" s="82"/>
      <c r="P292" s="82"/>
      <c r="Q292" s="245">
        <v>70</v>
      </c>
      <c r="R292" s="260">
        <v>70</v>
      </c>
      <c r="S292" s="262">
        <v>360</v>
      </c>
      <c r="T292" s="262">
        <v>403.20000000000005</v>
      </c>
      <c r="U292" s="262">
        <v>0</v>
      </c>
      <c r="V292" s="263">
        <v>0</v>
      </c>
      <c r="W292" s="263">
        <f t="shared" si="2565"/>
        <v>0</v>
      </c>
      <c r="X292" s="399">
        <v>70</v>
      </c>
      <c r="Y292" s="399">
        <v>360</v>
      </c>
      <c r="Z292" s="399">
        <v>403.20000000000005</v>
      </c>
      <c r="AA292" s="399">
        <v>0</v>
      </c>
      <c r="AB292" s="399">
        <v>0</v>
      </c>
      <c r="AC292" s="399">
        <f t="shared" si="2566"/>
        <v>0</v>
      </c>
      <c r="AD292" s="260">
        <v>70</v>
      </c>
      <c r="AE292" s="260">
        <v>360</v>
      </c>
      <c r="AF292" s="260">
        <v>403.20000000000005</v>
      </c>
      <c r="AG292" s="260">
        <v>0</v>
      </c>
      <c r="AH292" s="260">
        <v>0</v>
      </c>
      <c r="AI292" s="260">
        <f t="shared" si="2567"/>
        <v>0</v>
      </c>
      <c r="AJ292" s="260">
        <v>70</v>
      </c>
      <c r="AK292" s="260">
        <v>360</v>
      </c>
      <c r="AL292" s="260">
        <v>403.20000000000005</v>
      </c>
      <c r="AM292" s="418">
        <v>0</v>
      </c>
      <c r="AN292" s="260">
        <v>0</v>
      </c>
      <c r="AO292" s="396">
        <f t="shared" si="2568"/>
        <v>0</v>
      </c>
      <c r="AP292" s="260"/>
      <c r="AQ292" s="260"/>
      <c r="AR292" s="260"/>
      <c r="AS292" s="260">
        <f t="shared" si="2459"/>
        <v>0</v>
      </c>
      <c r="AT292" s="260">
        <f t="shared" si="2460"/>
        <v>0</v>
      </c>
      <c r="AU292" s="260">
        <f t="shared" si="2569"/>
        <v>0</v>
      </c>
      <c r="AV292" s="400"/>
      <c r="AW292" s="400"/>
      <c r="AX292" s="400"/>
      <c r="AY292" s="400">
        <v>0</v>
      </c>
      <c r="AZ292" s="400">
        <v>0</v>
      </c>
      <c r="BA292" s="400">
        <f t="shared" si="2597"/>
        <v>0</v>
      </c>
      <c r="BB292" s="400"/>
      <c r="BC292" s="400"/>
      <c r="BD292" s="400"/>
      <c r="BE292" s="400">
        <v>0</v>
      </c>
      <c r="BF292" s="400">
        <v>0</v>
      </c>
      <c r="BG292" s="400">
        <f t="shared" si="2795"/>
        <v>0</v>
      </c>
      <c r="BH292" s="400"/>
      <c r="BI292" s="400"/>
      <c r="BJ292" s="400"/>
      <c r="BK292" s="400">
        <v>0</v>
      </c>
      <c r="BL292" s="400">
        <v>0</v>
      </c>
      <c r="BM292" s="400">
        <f t="shared" si="2718"/>
        <v>0</v>
      </c>
      <c r="BN292" s="400"/>
      <c r="BO292" s="400"/>
      <c r="BP292" s="400"/>
      <c r="BQ292" s="400">
        <v>0</v>
      </c>
      <c r="BR292" s="400">
        <v>0</v>
      </c>
      <c r="BS292" s="400">
        <f t="shared" si="2571"/>
        <v>0</v>
      </c>
      <c r="BT292" s="262">
        <v>360</v>
      </c>
      <c r="BU292" s="262">
        <v>403.20000000000005</v>
      </c>
      <c r="BV292" s="256">
        <v>0</v>
      </c>
      <c r="BW292" s="1427">
        <v>0</v>
      </c>
      <c r="BX292" s="84" t="s">
        <v>63</v>
      </c>
      <c r="BY292" s="325" t="s">
        <v>1717</v>
      </c>
      <c r="BZ292" s="325" t="s">
        <v>1104</v>
      </c>
      <c r="CA292" s="529">
        <f t="shared" si="2572"/>
        <v>0</v>
      </c>
      <c r="CB292" s="85"/>
      <c r="CC292" s="83"/>
      <c r="CD292" s="88"/>
      <c r="CE292" s="26">
        <f t="shared" si="2573"/>
        <v>0</v>
      </c>
      <c r="CF292" s="27">
        <f t="shared" si="2574"/>
        <v>0</v>
      </c>
      <c r="CG292" s="738">
        <f t="shared" si="2575"/>
        <v>0</v>
      </c>
      <c r="CH292" s="164" t="s">
        <v>980</v>
      </c>
      <c r="CI292" s="165"/>
      <c r="CJ292" s="192"/>
      <c r="CK292" s="175"/>
      <c r="CL292" s="725"/>
      <c r="CM292" s="726"/>
      <c r="CN292" s="725"/>
      <c r="CO292" s="727"/>
      <c r="CP292" s="725"/>
      <c r="CQ292" s="87"/>
      <c r="CR292" s="455"/>
      <c r="CS292" s="455"/>
      <c r="CT292" s="455"/>
      <c r="CU292" s="455"/>
      <c r="CV292" s="455"/>
      <c r="CW292" s="455"/>
      <c r="CX292" s="455"/>
      <c r="CY292" s="455"/>
      <c r="CZ292" s="455"/>
      <c r="DA292" s="455"/>
      <c r="DB292" s="456"/>
      <c r="DC292" s="456"/>
      <c r="DD292" s="456"/>
      <c r="DE292" s="456"/>
      <c r="DF292" s="456"/>
      <c r="DG292" s="456"/>
      <c r="DH292" s="456"/>
      <c r="DI292" s="456"/>
      <c r="DJ292" s="456"/>
      <c r="DK292" s="456"/>
      <c r="DL292" s="501"/>
      <c r="DM292" s="508"/>
      <c r="DN292" s="501"/>
      <c r="DO292" s="508"/>
      <c r="DP292" s="655"/>
      <c r="DQ292" s="1050"/>
      <c r="DR292" s="655"/>
      <c r="DS292" s="782"/>
      <c r="DT292" s="655"/>
      <c r="DU292" s="782"/>
      <c r="DV292" s="465"/>
      <c r="DW292" s="745"/>
      <c r="DX292" s="655"/>
      <c r="DY292" s="954"/>
      <c r="DZ292" s="655"/>
      <c r="EA292" s="782"/>
      <c r="EB292" s="465"/>
      <c r="EC292" s="745"/>
      <c r="ED292" s="463"/>
      <c r="EE292" s="459"/>
      <c r="EF292" s="501"/>
      <c r="EG292" s="461">
        <f t="shared" si="2774"/>
        <v>0</v>
      </c>
      <c r="EH292" s="257">
        <f t="shared" si="2775"/>
        <v>0</v>
      </c>
      <c r="EI292" s="460">
        <f t="shared" si="2776"/>
        <v>0</v>
      </c>
      <c r="EJ292" s="538">
        <f t="shared" si="2777"/>
        <v>0</v>
      </c>
      <c r="EK292" s="677">
        <f t="shared" si="2778"/>
        <v>0</v>
      </c>
      <c r="EL292" s="257">
        <f t="shared" si="2779"/>
        <v>0</v>
      </c>
      <c r="EM292" s="649">
        <f t="shared" si="2780"/>
        <v>0</v>
      </c>
      <c r="EN292" s="538">
        <f t="shared" si="2781"/>
        <v>0</v>
      </c>
      <c r="EO292" s="677">
        <f t="shared" si="2782"/>
        <v>0</v>
      </c>
      <c r="EP292" s="257">
        <f t="shared" si="2783"/>
        <v>0</v>
      </c>
      <c r="EQ292" s="649">
        <f t="shared" si="2784"/>
        <v>0</v>
      </c>
      <c r="ER292" s="538">
        <f t="shared" si="2785"/>
        <v>0</v>
      </c>
      <c r="ES292" s="677">
        <f t="shared" si="2786"/>
        <v>0</v>
      </c>
      <c r="ET292" s="538">
        <f t="shared" si="2787"/>
        <v>0</v>
      </c>
      <c r="EU292" s="462">
        <f t="shared" si="2788"/>
        <v>0</v>
      </c>
      <c r="EV292" s="263">
        <f t="shared" si="2789"/>
        <v>0</v>
      </c>
      <c r="EW292" s="462">
        <f t="shared" si="2790"/>
        <v>0</v>
      </c>
      <c r="EX292" s="263">
        <f t="shared" si="2791"/>
        <v>0</v>
      </c>
      <c r="EY292" s="472">
        <f t="shared" si="2792"/>
        <v>0</v>
      </c>
      <c r="EZ292" s="263">
        <f t="shared" si="2793"/>
        <v>0</v>
      </c>
    </row>
    <row r="293" spans="1:157" ht="18" hidden="1" customHeight="1" outlineLevel="1" x14ac:dyDescent="0.2">
      <c r="A293" s="5" t="s">
        <v>1281</v>
      </c>
      <c r="B293" s="76" t="s">
        <v>21</v>
      </c>
      <c r="C293" s="77" t="s">
        <v>796</v>
      </c>
      <c r="D293" s="77" t="s">
        <v>1305</v>
      </c>
      <c r="E293" s="76" t="s">
        <v>1307</v>
      </c>
      <c r="F293" s="76" t="s">
        <v>62</v>
      </c>
      <c r="G293" s="78" t="s">
        <v>41</v>
      </c>
      <c r="H293" s="79">
        <v>0</v>
      </c>
      <c r="I293" s="76" t="s">
        <v>44</v>
      </c>
      <c r="J293" s="80" t="s">
        <v>56</v>
      </c>
      <c r="K293" s="81" t="s">
        <v>37</v>
      </c>
      <c r="L293" s="76" t="s">
        <v>46</v>
      </c>
      <c r="M293" s="10" t="s">
        <v>57</v>
      </c>
      <c r="N293" s="82"/>
      <c r="O293" s="82"/>
      <c r="P293" s="82"/>
      <c r="Q293" s="245">
        <v>30</v>
      </c>
      <c r="R293" s="245">
        <v>30</v>
      </c>
      <c r="S293" s="262">
        <v>377</v>
      </c>
      <c r="T293" s="262">
        <v>422.24000000000007</v>
      </c>
      <c r="U293" s="262">
        <v>0</v>
      </c>
      <c r="V293" s="263">
        <v>0</v>
      </c>
      <c r="W293" s="263">
        <f t="shared" si="2565"/>
        <v>0</v>
      </c>
      <c r="X293" s="399">
        <v>30</v>
      </c>
      <c r="Y293" s="399">
        <v>377</v>
      </c>
      <c r="Z293" s="399">
        <v>422.24000000000007</v>
      </c>
      <c r="AA293" s="399">
        <v>0</v>
      </c>
      <c r="AB293" s="399">
        <v>0</v>
      </c>
      <c r="AC293" s="399">
        <f t="shared" si="2566"/>
        <v>0</v>
      </c>
      <c r="AD293" s="260">
        <v>0</v>
      </c>
      <c r="AE293" s="260">
        <v>377</v>
      </c>
      <c r="AF293" s="260">
        <v>422.24000000000007</v>
      </c>
      <c r="AG293" s="260">
        <v>0</v>
      </c>
      <c r="AH293" s="260">
        <v>0</v>
      </c>
      <c r="AI293" s="260">
        <f t="shared" si="2567"/>
        <v>0</v>
      </c>
      <c r="AJ293" s="260">
        <v>0</v>
      </c>
      <c r="AK293" s="260">
        <v>377</v>
      </c>
      <c r="AL293" s="260">
        <v>422.24000000000007</v>
      </c>
      <c r="AM293" s="418">
        <v>0</v>
      </c>
      <c r="AN293" s="260">
        <v>0</v>
      </c>
      <c r="AO293" s="396">
        <f t="shared" si="2568"/>
        <v>0</v>
      </c>
      <c r="AP293" s="260"/>
      <c r="AQ293" s="260"/>
      <c r="AR293" s="260"/>
      <c r="AS293" s="260">
        <f t="shared" si="2459"/>
        <v>0</v>
      </c>
      <c r="AT293" s="260">
        <f t="shared" si="2460"/>
        <v>0</v>
      </c>
      <c r="AU293" s="260">
        <f t="shared" si="2569"/>
        <v>0</v>
      </c>
      <c r="AV293" s="400"/>
      <c r="AW293" s="400"/>
      <c r="AX293" s="400"/>
      <c r="AY293" s="400">
        <v>0</v>
      </c>
      <c r="AZ293" s="400">
        <v>0</v>
      </c>
      <c r="BA293" s="400">
        <f t="shared" si="2597"/>
        <v>0</v>
      </c>
      <c r="BB293" s="400"/>
      <c r="BC293" s="400"/>
      <c r="BD293" s="400"/>
      <c r="BE293" s="400">
        <v>0</v>
      </c>
      <c r="BF293" s="400">
        <v>0</v>
      </c>
      <c r="BG293" s="400">
        <f t="shared" si="2795"/>
        <v>0</v>
      </c>
      <c r="BH293" s="400"/>
      <c r="BI293" s="400"/>
      <c r="BJ293" s="400"/>
      <c r="BK293" s="400">
        <v>0</v>
      </c>
      <c r="BL293" s="400">
        <v>0</v>
      </c>
      <c r="BM293" s="400">
        <f t="shared" si="2718"/>
        <v>0</v>
      </c>
      <c r="BN293" s="400"/>
      <c r="BO293" s="400"/>
      <c r="BP293" s="400"/>
      <c r="BQ293" s="400">
        <v>0</v>
      </c>
      <c r="BR293" s="400">
        <v>0</v>
      </c>
      <c r="BS293" s="400">
        <f t="shared" si="2571"/>
        <v>0</v>
      </c>
      <c r="BT293" s="262">
        <v>377</v>
      </c>
      <c r="BU293" s="262">
        <v>422.24000000000007</v>
      </c>
      <c r="BV293" s="256">
        <v>0</v>
      </c>
      <c r="BW293" s="1427">
        <f t="shared" ref="BW293:BW298" si="2841">BV293*1.12</f>
        <v>0</v>
      </c>
      <c r="BX293" s="84" t="s">
        <v>63</v>
      </c>
      <c r="BY293" s="325" t="s">
        <v>1753</v>
      </c>
      <c r="BZ293" s="325" t="s">
        <v>1272</v>
      </c>
      <c r="CA293" s="529">
        <f t="shared" si="2572"/>
        <v>0</v>
      </c>
      <c r="CB293" s="85"/>
      <c r="CC293" s="83"/>
      <c r="CD293" s="88"/>
      <c r="CE293" s="26">
        <f t="shared" si="2573"/>
        <v>0</v>
      </c>
      <c r="CF293" s="27">
        <f t="shared" si="2574"/>
        <v>0</v>
      </c>
      <c r="CG293" s="738">
        <f t="shared" si="2575"/>
        <v>0</v>
      </c>
      <c r="CH293" s="164" t="s">
        <v>1283</v>
      </c>
      <c r="CI293" s="165"/>
      <c r="CJ293" s="192" t="s">
        <v>41</v>
      </c>
      <c r="CK293" s="175" t="s">
        <v>354</v>
      </c>
      <c r="CL293" s="175" t="s">
        <v>1935</v>
      </c>
      <c r="CM293" s="178" t="s">
        <v>1178</v>
      </c>
      <c r="CN293" s="175" t="s">
        <v>353</v>
      </c>
      <c r="CO293" s="176" t="str">
        <f>D292</f>
        <v>Рукавицы специальные</v>
      </c>
      <c r="CP293" s="175" t="str">
        <f>E292</f>
        <v>для защиты от механических воздействий, тип Б, ГОСТ 12.4.010-75</v>
      </c>
      <c r="CQ293" s="87" t="s">
        <v>57</v>
      </c>
      <c r="CR293" s="455">
        <v>30</v>
      </c>
      <c r="CS293" s="455"/>
      <c r="CT293" s="455"/>
      <c r="CU293" s="455"/>
      <c r="CV293" s="455"/>
      <c r="CW293" s="455"/>
      <c r="CX293" s="455"/>
      <c r="CY293" s="455"/>
      <c r="CZ293" s="455">
        <f>30+CR293</f>
        <v>60</v>
      </c>
      <c r="DA293" s="455">
        <v>377</v>
      </c>
      <c r="DB293" s="456">
        <f>CR293*DA293</f>
        <v>11310</v>
      </c>
      <c r="DC293" s="456"/>
      <c r="DD293" s="456"/>
      <c r="DE293" s="456"/>
      <c r="DF293" s="456"/>
      <c r="DG293" s="456"/>
      <c r="DH293" s="456"/>
      <c r="DI293" s="456"/>
      <c r="DJ293" s="456"/>
      <c r="DK293" s="456">
        <f>CZ293*DA293</f>
        <v>22620</v>
      </c>
      <c r="DL293" s="501"/>
      <c r="DM293" s="508">
        <f>DB293</f>
        <v>11310</v>
      </c>
      <c r="DN293" s="501">
        <f>DB293</f>
        <v>11310</v>
      </c>
      <c r="DO293" s="508">
        <f>DC293</f>
        <v>0</v>
      </c>
      <c r="DP293" s="655">
        <f>DO293</f>
        <v>0</v>
      </c>
      <c r="DQ293" s="1050"/>
      <c r="DR293" s="655"/>
      <c r="DS293" s="782">
        <f t="shared" si="2598"/>
        <v>0</v>
      </c>
      <c r="DT293" s="655">
        <f t="shared" si="2599"/>
        <v>0</v>
      </c>
      <c r="DU293" s="782">
        <f t="shared" si="2600"/>
        <v>0</v>
      </c>
      <c r="DV293" s="465">
        <f t="shared" si="2601"/>
        <v>0</v>
      </c>
      <c r="DW293" s="745"/>
      <c r="DX293" s="655"/>
      <c r="DY293" s="954"/>
      <c r="DZ293" s="655"/>
      <c r="EA293" s="782">
        <f>DI293</f>
        <v>0</v>
      </c>
      <c r="EB293" s="465">
        <f t="shared" si="2576"/>
        <v>0</v>
      </c>
      <c r="EC293" s="745"/>
      <c r="ED293" s="463"/>
      <c r="EE293" s="459">
        <f>DK293</f>
        <v>22620</v>
      </c>
      <c r="EF293" s="501">
        <f>EE293</f>
        <v>22620</v>
      </c>
      <c r="EG293" s="461">
        <f t="shared" si="2774"/>
        <v>-11310</v>
      </c>
      <c r="EH293" s="257">
        <f t="shared" si="2775"/>
        <v>-11310</v>
      </c>
      <c r="EI293" s="460">
        <f t="shared" si="2776"/>
        <v>0</v>
      </c>
      <c r="EJ293" s="538">
        <f t="shared" si="2777"/>
        <v>0</v>
      </c>
      <c r="EK293" s="677">
        <f t="shared" si="2778"/>
        <v>0</v>
      </c>
      <c r="EL293" s="257">
        <f t="shared" si="2779"/>
        <v>0</v>
      </c>
      <c r="EM293" s="649">
        <f t="shared" si="2780"/>
        <v>0</v>
      </c>
      <c r="EN293" s="538">
        <f t="shared" si="2781"/>
        <v>0</v>
      </c>
      <c r="EO293" s="677">
        <f t="shared" si="2782"/>
        <v>0</v>
      </c>
      <c r="EP293" s="257">
        <f t="shared" si="2783"/>
        <v>0</v>
      </c>
      <c r="EQ293" s="649">
        <f t="shared" si="2784"/>
        <v>0</v>
      </c>
      <c r="ER293" s="538">
        <f t="shared" si="2785"/>
        <v>0</v>
      </c>
      <c r="ES293" s="677">
        <f t="shared" si="2786"/>
        <v>0</v>
      </c>
      <c r="ET293" s="538">
        <f t="shared" si="2787"/>
        <v>0</v>
      </c>
      <c r="EU293" s="462">
        <f t="shared" si="2788"/>
        <v>0</v>
      </c>
      <c r="EV293" s="263">
        <f t="shared" si="2789"/>
        <v>0</v>
      </c>
      <c r="EW293" s="462">
        <f t="shared" si="2790"/>
        <v>0</v>
      </c>
      <c r="EX293" s="263">
        <f t="shared" si="2791"/>
        <v>0</v>
      </c>
      <c r="EY293" s="472">
        <f t="shared" si="2792"/>
        <v>-22620</v>
      </c>
      <c r="EZ293" s="263">
        <f t="shared" si="2793"/>
        <v>-22620</v>
      </c>
    </row>
    <row r="294" spans="1:157" ht="18" hidden="1" customHeight="1" outlineLevel="1" x14ac:dyDescent="0.2">
      <c r="A294" s="5" t="s">
        <v>1282</v>
      </c>
      <c r="B294" s="76" t="s">
        <v>21</v>
      </c>
      <c r="C294" s="77" t="s">
        <v>796</v>
      </c>
      <c r="D294" s="77" t="s">
        <v>1305</v>
      </c>
      <c r="E294" s="76" t="s">
        <v>1307</v>
      </c>
      <c r="F294" s="76" t="s">
        <v>62</v>
      </c>
      <c r="G294" s="78" t="s">
        <v>41</v>
      </c>
      <c r="H294" s="79">
        <v>0</v>
      </c>
      <c r="I294" s="76" t="s">
        <v>44</v>
      </c>
      <c r="J294" s="80" t="s">
        <v>56</v>
      </c>
      <c r="K294" s="81" t="s">
        <v>37</v>
      </c>
      <c r="L294" s="76" t="s">
        <v>46</v>
      </c>
      <c r="M294" s="10" t="s">
        <v>57</v>
      </c>
      <c r="N294" s="82"/>
      <c r="O294" s="82"/>
      <c r="P294" s="82"/>
      <c r="Q294" s="245">
        <v>30</v>
      </c>
      <c r="R294" s="245">
        <v>30</v>
      </c>
      <c r="S294" s="262">
        <v>502.99999999999994</v>
      </c>
      <c r="T294" s="262">
        <v>563.36</v>
      </c>
      <c r="U294" s="262">
        <v>0</v>
      </c>
      <c r="V294" s="263">
        <v>0</v>
      </c>
      <c r="W294" s="263">
        <f t="shared" si="2565"/>
        <v>0</v>
      </c>
      <c r="X294" s="399">
        <v>30</v>
      </c>
      <c r="Y294" s="399">
        <v>502.99999999999994</v>
      </c>
      <c r="Z294" s="399">
        <v>563.36</v>
      </c>
      <c r="AA294" s="399">
        <v>0</v>
      </c>
      <c r="AB294" s="399">
        <v>0</v>
      </c>
      <c r="AC294" s="399">
        <f t="shared" si="2566"/>
        <v>0</v>
      </c>
      <c r="AD294" s="260">
        <v>30</v>
      </c>
      <c r="AE294" s="260">
        <v>502.99999999999994</v>
      </c>
      <c r="AF294" s="260">
        <v>563.36</v>
      </c>
      <c r="AG294" s="260">
        <v>0</v>
      </c>
      <c r="AH294" s="260">
        <v>0</v>
      </c>
      <c r="AI294" s="260">
        <f t="shared" si="2567"/>
        <v>0</v>
      </c>
      <c r="AJ294" s="260">
        <v>30</v>
      </c>
      <c r="AK294" s="260">
        <v>502.99999999999994</v>
      </c>
      <c r="AL294" s="260">
        <v>563.36</v>
      </c>
      <c r="AM294" s="418">
        <v>0</v>
      </c>
      <c r="AN294" s="260">
        <v>0</v>
      </c>
      <c r="AO294" s="396">
        <f t="shared" si="2568"/>
        <v>0</v>
      </c>
      <c r="AP294" s="260"/>
      <c r="AQ294" s="260"/>
      <c r="AR294" s="260"/>
      <c r="AS294" s="260">
        <f t="shared" si="2459"/>
        <v>0</v>
      </c>
      <c r="AT294" s="260">
        <f t="shared" si="2460"/>
        <v>0</v>
      </c>
      <c r="AU294" s="260">
        <f t="shared" si="2569"/>
        <v>0</v>
      </c>
      <c r="AV294" s="400"/>
      <c r="AW294" s="400"/>
      <c r="AX294" s="400"/>
      <c r="AY294" s="400">
        <v>0</v>
      </c>
      <c r="AZ294" s="400">
        <v>0</v>
      </c>
      <c r="BA294" s="400">
        <f t="shared" si="2597"/>
        <v>0</v>
      </c>
      <c r="BB294" s="400"/>
      <c r="BC294" s="400"/>
      <c r="BD294" s="400"/>
      <c r="BE294" s="400">
        <v>0</v>
      </c>
      <c r="BF294" s="400">
        <v>0</v>
      </c>
      <c r="BG294" s="400">
        <f t="shared" si="2795"/>
        <v>0</v>
      </c>
      <c r="BH294" s="400"/>
      <c r="BI294" s="400"/>
      <c r="BJ294" s="400"/>
      <c r="BK294" s="400">
        <v>0</v>
      </c>
      <c r="BL294" s="400">
        <v>0</v>
      </c>
      <c r="BM294" s="400">
        <f t="shared" si="2718"/>
        <v>0</v>
      </c>
      <c r="BN294" s="400"/>
      <c r="BO294" s="400"/>
      <c r="BP294" s="400"/>
      <c r="BQ294" s="400">
        <v>0</v>
      </c>
      <c r="BR294" s="400">
        <v>0</v>
      </c>
      <c r="BS294" s="400">
        <f t="shared" si="2571"/>
        <v>0</v>
      </c>
      <c r="BT294" s="262">
        <v>502.99999999999994</v>
      </c>
      <c r="BU294" s="262">
        <v>563.36</v>
      </c>
      <c r="BV294" s="256">
        <v>0</v>
      </c>
      <c r="BW294" s="1427">
        <f t="shared" si="2841"/>
        <v>0</v>
      </c>
      <c r="BX294" s="84" t="s">
        <v>63</v>
      </c>
      <c r="BY294" s="325" t="s">
        <v>1753</v>
      </c>
      <c r="BZ294" s="325" t="s">
        <v>1272</v>
      </c>
      <c r="CA294" s="529">
        <f t="shared" si="2572"/>
        <v>0</v>
      </c>
      <c r="CB294" s="85"/>
      <c r="CC294" s="83"/>
      <c r="CD294" s="88"/>
      <c r="CE294" s="26">
        <f t="shared" si="2573"/>
        <v>0</v>
      </c>
      <c r="CF294" s="27">
        <f t="shared" si="2574"/>
        <v>0</v>
      </c>
      <c r="CG294" s="738">
        <f t="shared" si="2575"/>
        <v>0</v>
      </c>
      <c r="CH294" s="164" t="s">
        <v>1283</v>
      </c>
      <c r="CI294" s="165"/>
      <c r="CJ294" s="192" t="s">
        <v>41</v>
      </c>
      <c r="CK294" s="175" t="s">
        <v>354</v>
      </c>
      <c r="CL294" s="175" t="s">
        <v>1286</v>
      </c>
      <c r="CM294" s="178">
        <v>41845</v>
      </c>
      <c r="CN294" s="175" t="s">
        <v>353</v>
      </c>
      <c r="CO294" s="176" t="s">
        <v>58</v>
      </c>
      <c r="CP294" s="175" t="s">
        <v>1288</v>
      </c>
      <c r="CQ294" s="175" t="s">
        <v>57</v>
      </c>
      <c r="CR294" s="455"/>
      <c r="CS294" s="455">
        <v>30</v>
      </c>
      <c r="CT294" s="455">
        <v>30</v>
      </c>
      <c r="CU294" s="455">
        <v>30</v>
      </c>
      <c r="CV294" s="455"/>
      <c r="CW294" s="455"/>
      <c r="CX294" s="455"/>
      <c r="CY294" s="455"/>
      <c r="CZ294" s="455">
        <f>CS294+CT294+CU294</f>
        <v>90</v>
      </c>
      <c r="DA294" s="455">
        <v>503</v>
      </c>
      <c r="DB294" s="456"/>
      <c r="DC294" s="456">
        <f>CS294*DA294</f>
        <v>15090</v>
      </c>
      <c r="DD294" s="456">
        <f>CT294*DA294</f>
        <v>15090</v>
      </c>
      <c r="DE294" s="456">
        <f>DA294*CU294</f>
        <v>15090</v>
      </c>
      <c r="DF294" s="456"/>
      <c r="DG294" s="456"/>
      <c r="DH294" s="456"/>
      <c r="DI294" s="456"/>
      <c r="DJ294" s="456"/>
      <c r="DK294" s="456">
        <f>CZ294*DA294</f>
        <v>45270</v>
      </c>
      <c r="DL294" s="501"/>
      <c r="DM294" s="508">
        <f>DB294</f>
        <v>0</v>
      </c>
      <c r="DN294" s="501">
        <f>DB294</f>
        <v>0</v>
      </c>
      <c r="DO294" s="508">
        <f>DC294</f>
        <v>15090</v>
      </c>
      <c r="DP294" s="655">
        <f>DO294</f>
        <v>15090</v>
      </c>
      <c r="DQ294" s="1050">
        <f>DD294</f>
        <v>15090</v>
      </c>
      <c r="DR294" s="655">
        <f>DQ294</f>
        <v>15090</v>
      </c>
      <c r="DS294" s="782">
        <f>DT294</f>
        <v>15090</v>
      </c>
      <c r="DT294" s="655">
        <f>DE294</f>
        <v>15090</v>
      </c>
      <c r="DU294" s="782">
        <f t="shared" si="2600"/>
        <v>0</v>
      </c>
      <c r="DV294" s="465">
        <f t="shared" si="2601"/>
        <v>0</v>
      </c>
      <c r="DW294" s="745"/>
      <c r="DX294" s="655"/>
      <c r="DY294" s="954"/>
      <c r="DZ294" s="655"/>
      <c r="EA294" s="782">
        <f>DI294</f>
        <v>0</v>
      </c>
      <c r="EB294" s="465">
        <f t="shared" si="2576"/>
        <v>0</v>
      </c>
      <c r="EC294" s="745"/>
      <c r="ED294" s="463"/>
      <c r="EE294" s="459">
        <f>DK294</f>
        <v>45270</v>
      </c>
      <c r="EF294" s="501">
        <f>EE294</f>
        <v>45270</v>
      </c>
      <c r="EG294" s="461">
        <f t="shared" si="2774"/>
        <v>0</v>
      </c>
      <c r="EH294" s="257">
        <f t="shared" si="2775"/>
        <v>0</v>
      </c>
      <c r="EI294" s="460">
        <f t="shared" si="2776"/>
        <v>-15090</v>
      </c>
      <c r="EJ294" s="538">
        <f t="shared" si="2777"/>
        <v>-15090</v>
      </c>
      <c r="EK294" s="677">
        <f t="shared" si="2778"/>
        <v>-15090</v>
      </c>
      <c r="EL294" s="257">
        <f t="shared" si="2779"/>
        <v>-15090</v>
      </c>
      <c r="EM294" s="649">
        <f t="shared" si="2780"/>
        <v>-15090</v>
      </c>
      <c r="EN294" s="538">
        <f t="shared" si="2781"/>
        <v>-15090</v>
      </c>
      <c r="EO294" s="677">
        <f t="shared" si="2782"/>
        <v>0</v>
      </c>
      <c r="EP294" s="257">
        <f t="shared" si="2783"/>
        <v>0</v>
      </c>
      <c r="EQ294" s="649">
        <f t="shared" si="2784"/>
        <v>0</v>
      </c>
      <c r="ER294" s="538">
        <f t="shared" si="2785"/>
        <v>0</v>
      </c>
      <c r="ES294" s="677">
        <f t="shared" si="2786"/>
        <v>0</v>
      </c>
      <c r="ET294" s="538">
        <f t="shared" si="2787"/>
        <v>0</v>
      </c>
      <c r="EU294" s="462">
        <f t="shared" si="2788"/>
        <v>0</v>
      </c>
      <c r="EV294" s="263">
        <f t="shared" si="2789"/>
        <v>0</v>
      </c>
      <c r="EW294" s="462">
        <f t="shared" si="2790"/>
        <v>0</v>
      </c>
      <c r="EX294" s="263">
        <f t="shared" si="2791"/>
        <v>0</v>
      </c>
      <c r="EY294" s="472">
        <f t="shared" si="2792"/>
        <v>-45270</v>
      </c>
      <c r="EZ294" s="263">
        <f t="shared" si="2793"/>
        <v>-45270</v>
      </c>
    </row>
    <row r="295" spans="1:157" ht="18" hidden="1" customHeight="1" outlineLevel="1" x14ac:dyDescent="0.2">
      <c r="A295" s="5" t="s">
        <v>2249</v>
      </c>
      <c r="B295" s="76" t="s">
        <v>21</v>
      </c>
      <c r="C295" s="77" t="s">
        <v>796</v>
      </c>
      <c r="D295" s="77" t="s">
        <v>1305</v>
      </c>
      <c r="E295" s="76" t="s">
        <v>1307</v>
      </c>
      <c r="F295" s="76" t="s">
        <v>62</v>
      </c>
      <c r="G295" s="78" t="s">
        <v>41</v>
      </c>
      <c r="H295" s="79">
        <v>0</v>
      </c>
      <c r="I295" s="76" t="s">
        <v>44</v>
      </c>
      <c r="J295" s="80" t="s">
        <v>56</v>
      </c>
      <c r="K295" s="81" t="s">
        <v>37</v>
      </c>
      <c r="L295" s="76" t="s">
        <v>46</v>
      </c>
      <c r="M295" s="10" t="s">
        <v>57</v>
      </c>
      <c r="N295" s="82"/>
      <c r="O295" s="82"/>
      <c r="P295" s="82"/>
      <c r="Q295" s="245">
        <v>70</v>
      </c>
      <c r="R295" s="260">
        <v>70</v>
      </c>
      <c r="S295" s="262">
        <v>360</v>
      </c>
      <c r="T295" s="262">
        <v>403.20000000000005</v>
      </c>
      <c r="U295" s="262">
        <v>0</v>
      </c>
      <c r="V295" s="263">
        <v>0</v>
      </c>
      <c r="W295" s="263">
        <f t="shared" ref="W295" si="2842">V295*H295</f>
        <v>0</v>
      </c>
      <c r="X295" s="399">
        <v>70</v>
      </c>
      <c r="Y295" s="399">
        <v>360</v>
      </c>
      <c r="Z295" s="399">
        <v>403.20000000000005</v>
      </c>
      <c r="AA295" s="399">
        <v>0</v>
      </c>
      <c r="AB295" s="399">
        <v>0</v>
      </c>
      <c r="AC295" s="399">
        <f t="shared" ref="AC295" si="2843">AB295*H295</f>
        <v>0</v>
      </c>
      <c r="AD295" s="260">
        <v>70</v>
      </c>
      <c r="AE295" s="260">
        <v>360</v>
      </c>
      <c r="AF295" s="260">
        <v>403.20000000000005</v>
      </c>
      <c r="AG295" s="260">
        <v>0</v>
      </c>
      <c r="AH295" s="260">
        <v>0</v>
      </c>
      <c r="AI295" s="260">
        <f t="shared" ref="AI295" si="2844">AH295*H295</f>
        <v>0</v>
      </c>
      <c r="AJ295" s="260">
        <v>0</v>
      </c>
      <c r="AK295" s="260">
        <v>360</v>
      </c>
      <c r="AL295" s="260">
        <v>403.20000000000005</v>
      </c>
      <c r="AM295" s="418">
        <v>0</v>
      </c>
      <c r="AN295" s="260">
        <f t="shared" ref="AN295" si="2845">AJ295*AL295</f>
        <v>0</v>
      </c>
      <c r="AO295" s="396">
        <f t="shared" ref="AO295" si="2846">AN295*H295</f>
        <v>0</v>
      </c>
      <c r="AP295" s="260"/>
      <c r="AQ295" s="260"/>
      <c r="AR295" s="260"/>
      <c r="AS295" s="260">
        <f t="shared" ref="AS295" si="2847">AP295*AQ295</f>
        <v>0</v>
      </c>
      <c r="AT295" s="260">
        <f t="shared" ref="AT295" si="2848">AP295*AR295</f>
        <v>0</v>
      </c>
      <c r="AU295" s="260">
        <f t="shared" ref="AU295" si="2849">AT295*H295</f>
        <v>0</v>
      </c>
      <c r="AV295" s="400"/>
      <c r="AW295" s="400"/>
      <c r="AX295" s="400"/>
      <c r="AY295" s="400">
        <v>0</v>
      </c>
      <c r="AZ295" s="400">
        <v>0</v>
      </c>
      <c r="BA295" s="400">
        <f t="shared" ref="BA295" si="2850">AZ295*H295</f>
        <v>0</v>
      </c>
      <c r="BB295" s="400"/>
      <c r="BC295" s="400"/>
      <c r="BD295" s="400"/>
      <c r="BE295" s="400">
        <v>0</v>
      </c>
      <c r="BF295" s="400">
        <v>0</v>
      </c>
      <c r="BG295" s="400">
        <f t="shared" si="2795"/>
        <v>0</v>
      </c>
      <c r="BH295" s="400"/>
      <c r="BI295" s="400"/>
      <c r="BJ295" s="400"/>
      <c r="BK295" s="400">
        <v>0</v>
      </c>
      <c r="BL295" s="400">
        <v>0</v>
      </c>
      <c r="BM295" s="400">
        <f t="shared" si="2718"/>
        <v>0</v>
      </c>
      <c r="BN295" s="400"/>
      <c r="BO295" s="400"/>
      <c r="BP295" s="400"/>
      <c r="BQ295" s="400">
        <v>0</v>
      </c>
      <c r="BR295" s="400">
        <v>0</v>
      </c>
      <c r="BS295" s="400">
        <f t="shared" si="2571"/>
        <v>0</v>
      </c>
      <c r="BT295" s="262">
        <v>360</v>
      </c>
      <c r="BU295" s="262">
        <v>403.20000000000005</v>
      </c>
      <c r="BV295" s="256">
        <v>0</v>
      </c>
      <c r="BW295" s="1427">
        <f t="shared" si="2841"/>
        <v>0</v>
      </c>
      <c r="BX295" s="84" t="s">
        <v>63</v>
      </c>
      <c r="BY295" s="325" t="s">
        <v>2246</v>
      </c>
      <c r="BZ295" s="325" t="s">
        <v>1272</v>
      </c>
      <c r="CA295" s="529">
        <f t="shared" ref="CA295" si="2851">BW295*H295</f>
        <v>0</v>
      </c>
      <c r="CB295" s="85"/>
      <c r="CC295" s="83"/>
      <c r="CD295" s="88"/>
      <c r="CE295" s="26">
        <f t="shared" ref="CE295" si="2852">BV295-CB295</f>
        <v>0</v>
      </c>
      <c r="CF295" s="27">
        <f t="shared" ref="CF295" si="2853">BW295-CC295</f>
        <v>0</v>
      </c>
      <c r="CG295" s="738">
        <f t="shared" ref="CG295" si="2854">CA295-CC295</f>
        <v>0</v>
      </c>
      <c r="CH295" s="164" t="s">
        <v>2256</v>
      </c>
      <c r="CI295" s="165"/>
      <c r="CJ295" s="192" t="s">
        <v>41</v>
      </c>
      <c r="CK295" s="175" t="s">
        <v>354</v>
      </c>
      <c r="CL295" s="725" t="s">
        <v>979</v>
      </c>
      <c r="CM295" s="726" t="s">
        <v>981</v>
      </c>
      <c r="CN295" s="725" t="s">
        <v>355</v>
      </c>
      <c r="CO295" s="727" t="str">
        <f>D294</f>
        <v>Рукавицы специальные</v>
      </c>
      <c r="CP295" s="725" t="str">
        <f>E294</f>
        <v>для защиты от механических воздействий, тип Б, ГОСТ 12.4.010-75</v>
      </c>
      <c r="CQ295" s="87" t="s">
        <v>57</v>
      </c>
      <c r="CR295" s="455">
        <v>70</v>
      </c>
      <c r="CS295" s="455">
        <v>70</v>
      </c>
      <c r="CT295" s="455">
        <v>70</v>
      </c>
      <c r="CU295" s="455">
        <v>0</v>
      </c>
      <c r="CV295" s="455"/>
      <c r="CW295" s="455"/>
      <c r="CX295" s="455"/>
      <c r="CY295" s="455"/>
      <c r="CZ295" s="455">
        <f>CR295+CS295+CT295+CU295</f>
        <v>210</v>
      </c>
      <c r="DA295" s="455">
        <v>360</v>
      </c>
      <c r="DB295" s="456">
        <f>DA295*CR295</f>
        <v>25200</v>
      </c>
      <c r="DC295" s="456">
        <f>CS295*DA295</f>
        <v>25200</v>
      </c>
      <c r="DD295" s="456">
        <f>CT295*DA295</f>
        <v>25200</v>
      </c>
      <c r="DE295" s="456">
        <f>DA295*CU295</f>
        <v>0</v>
      </c>
      <c r="DF295" s="456"/>
      <c r="DG295" s="456"/>
      <c r="DH295" s="456"/>
      <c r="DI295" s="456"/>
      <c r="DJ295" s="456"/>
      <c r="DK295" s="456">
        <f>DA295*CZ295</f>
        <v>75600</v>
      </c>
      <c r="DL295" s="501"/>
      <c r="DM295" s="508">
        <f>DN295</f>
        <v>25200</v>
      </c>
      <c r="DN295" s="501">
        <f>DB295</f>
        <v>25200</v>
      </c>
      <c r="DO295" s="508">
        <f>DP295</f>
        <v>25200</v>
      </c>
      <c r="DP295" s="655">
        <f>DC295</f>
        <v>25200</v>
      </c>
      <c r="DQ295" s="1050">
        <f>DR295</f>
        <v>25200</v>
      </c>
      <c r="DR295" s="655">
        <f>DD295</f>
        <v>25200</v>
      </c>
      <c r="DS295" s="782">
        <f>DT295</f>
        <v>0</v>
      </c>
      <c r="DT295" s="655">
        <f>DE295</f>
        <v>0</v>
      </c>
      <c r="DU295" s="782">
        <f t="shared" ref="DU295" si="2855">DF295</f>
        <v>0</v>
      </c>
      <c r="DV295" s="465">
        <f t="shared" ref="DV295" si="2856">DU295/1.12</f>
        <v>0</v>
      </c>
      <c r="DW295" s="745"/>
      <c r="DX295" s="655"/>
      <c r="DY295" s="954"/>
      <c r="DZ295" s="655"/>
      <c r="EA295" s="782">
        <f>DI295</f>
        <v>0</v>
      </c>
      <c r="EB295" s="465">
        <f t="shared" ref="EB295" si="2857">EA295/1.12</f>
        <v>0</v>
      </c>
      <c r="EC295" s="745"/>
      <c r="ED295" s="463"/>
      <c r="EE295" s="459">
        <f>DK295</f>
        <v>75600</v>
      </c>
      <c r="EF295" s="501">
        <f>EE295</f>
        <v>75600</v>
      </c>
      <c r="EG295" s="461">
        <f t="shared" si="2774"/>
        <v>-25200</v>
      </c>
      <c r="EH295" s="257">
        <f t="shared" si="2775"/>
        <v>-25200</v>
      </c>
      <c r="EI295" s="460">
        <f t="shared" si="2776"/>
        <v>-25200</v>
      </c>
      <c r="EJ295" s="538">
        <f t="shared" si="2777"/>
        <v>-25200</v>
      </c>
      <c r="EK295" s="677">
        <f t="shared" si="2778"/>
        <v>-25200</v>
      </c>
      <c r="EL295" s="257">
        <f t="shared" si="2779"/>
        <v>-25200</v>
      </c>
      <c r="EM295" s="649">
        <f t="shared" si="2780"/>
        <v>0</v>
      </c>
      <c r="EN295" s="538">
        <f t="shared" si="2781"/>
        <v>0</v>
      </c>
      <c r="EO295" s="677">
        <f t="shared" si="2782"/>
        <v>0</v>
      </c>
      <c r="EP295" s="257">
        <f t="shared" si="2783"/>
        <v>0</v>
      </c>
      <c r="EQ295" s="649">
        <f t="shared" si="2784"/>
        <v>0</v>
      </c>
      <c r="ER295" s="538">
        <f t="shared" si="2785"/>
        <v>0</v>
      </c>
      <c r="ES295" s="677">
        <f t="shared" si="2786"/>
        <v>0</v>
      </c>
      <c r="ET295" s="538">
        <f t="shared" si="2787"/>
        <v>0</v>
      </c>
      <c r="EU295" s="462">
        <f t="shared" si="2788"/>
        <v>0</v>
      </c>
      <c r="EV295" s="263">
        <f t="shared" si="2789"/>
        <v>0</v>
      </c>
      <c r="EW295" s="462">
        <f t="shared" si="2790"/>
        <v>0</v>
      </c>
      <c r="EX295" s="263">
        <f t="shared" si="2791"/>
        <v>0</v>
      </c>
      <c r="EY295" s="472">
        <f t="shared" si="2792"/>
        <v>-75600</v>
      </c>
      <c r="EZ295" s="263">
        <f t="shared" si="2793"/>
        <v>-75600</v>
      </c>
      <c r="FA295" s="312">
        <v>42389</v>
      </c>
    </row>
    <row r="296" spans="1:157" ht="18" hidden="1" customHeight="1" outlineLevel="1" x14ac:dyDescent="0.2">
      <c r="A296" s="5" t="s">
        <v>2250</v>
      </c>
      <c r="B296" s="76" t="s">
        <v>21</v>
      </c>
      <c r="C296" s="77" t="s">
        <v>796</v>
      </c>
      <c r="D296" s="77" t="s">
        <v>1305</v>
      </c>
      <c r="E296" s="76" t="s">
        <v>1307</v>
      </c>
      <c r="F296" s="76" t="s">
        <v>62</v>
      </c>
      <c r="G296" s="78" t="s">
        <v>1924</v>
      </c>
      <c r="H296" s="79">
        <v>0</v>
      </c>
      <c r="I296" s="76" t="s">
        <v>2238</v>
      </c>
      <c r="J296" s="80" t="s">
        <v>56</v>
      </c>
      <c r="K296" s="81" t="s">
        <v>37</v>
      </c>
      <c r="L296" s="76" t="s">
        <v>46</v>
      </c>
      <c r="M296" s="10" t="s">
        <v>57</v>
      </c>
      <c r="N296" s="82"/>
      <c r="O296" s="82"/>
      <c r="P296" s="82"/>
      <c r="Q296" s="245">
        <v>0</v>
      </c>
      <c r="R296" s="260">
        <v>0</v>
      </c>
      <c r="S296" s="262">
        <v>503.57</v>
      </c>
      <c r="T296" s="262">
        <v>563.99840000000006</v>
      </c>
      <c r="U296" s="262">
        <v>0</v>
      </c>
      <c r="V296" s="263">
        <v>0</v>
      </c>
      <c r="W296" s="263">
        <f t="shared" ref="W296:W297" si="2858">V296*H296</f>
        <v>0</v>
      </c>
      <c r="X296" s="399">
        <v>0</v>
      </c>
      <c r="Y296" s="399">
        <v>503.57</v>
      </c>
      <c r="Z296" s="399">
        <v>563.99840000000006</v>
      </c>
      <c r="AA296" s="399">
        <f t="shared" ref="AA296" si="2859">X296*Y296</f>
        <v>0</v>
      </c>
      <c r="AB296" s="399">
        <f t="shared" ref="AB296" si="2860">X296*Z296</f>
        <v>0</v>
      </c>
      <c r="AC296" s="399">
        <f t="shared" ref="AC296:AC297" si="2861">AB296*H296</f>
        <v>0</v>
      </c>
      <c r="AD296" s="260">
        <v>0</v>
      </c>
      <c r="AE296" s="260">
        <v>503.57</v>
      </c>
      <c r="AF296" s="260">
        <v>563.99840000000006</v>
      </c>
      <c r="AG296" s="260">
        <f>AD296*AE296</f>
        <v>0</v>
      </c>
      <c r="AH296" s="260">
        <f>AD296*AF296</f>
        <v>0</v>
      </c>
      <c r="AI296" s="260">
        <f t="shared" ref="AI296:AI297" si="2862">AH296*H296</f>
        <v>0</v>
      </c>
      <c r="AJ296" s="260">
        <v>70</v>
      </c>
      <c r="AK296" s="260">
        <v>503.57</v>
      </c>
      <c r="AL296" s="260">
        <v>563.99840000000006</v>
      </c>
      <c r="AM296" s="418">
        <v>0</v>
      </c>
      <c r="AN296" s="260">
        <v>0</v>
      </c>
      <c r="AO296" s="396">
        <f t="shared" ref="AO296:AO297" si="2863">AN296*H296</f>
        <v>0</v>
      </c>
      <c r="AP296" s="260"/>
      <c r="AQ296" s="260"/>
      <c r="AR296" s="260"/>
      <c r="AS296" s="260">
        <f t="shared" ref="AS296" si="2864">AP296*AQ296</f>
        <v>0</v>
      </c>
      <c r="AT296" s="260">
        <f t="shared" ref="AT296" si="2865">AP296*AR296</f>
        <v>0</v>
      </c>
      <c r="AU296" s="260">
        <f t="shared" ref="AU296" si="2866">AT296*H296</f>
        <v>0</v>
      </c>
      <c r="AV296" s="400"/>
      <c r="AW296" s="400"/>
      <c r="AX296" s="400"/>
      <c r="AY296" s="400">
        <v>0</v>
      </c>
      <c r="AZ296" s="400">
        <v>0</v>
      </c>
      <c r="BA296" s="400">
        <f t="shared" ref="BA296" si="2867">AZ296*H296</f>
        <v>0</v>
      </c>
      <c r="BB296" s="400"/>
      <c r="BC296" s="400"/>
      <c r="BD296" s="400"/>
      <c r="BE296" s="400">
        <v>0</v>
      </c>
      <c r="BF296" s="400">
        <v>0</v>
      </c>
      <c r="BG296" s="400">
        <f t="shared" si="2795"/>
        <v>0</v>
      </c>
      <c r="BH296" s="400"/>
      <c r="BI296" s="400"/>
      <c r="BJ296" s="400"/>
      <c r="BK296" s="400">
        <v>0</v>
      </c>
      <c r="BL296" s="400">
        <v>0</v>
      </c>
      <c r="BM296" s="400">
        <f t="shared" si="2718"/>
        <v>0</v>
      </c>
      <c r="BN296" s="400"/>
      <c r="BO296" s="400"/>
      <c r="BP296" s="400"/>
      <c r="BQ296" s="400">
        <v>0</v>
      </c>
      <c r="BR296" s="400">
        <v>0</v>
      </c>
      <c r="BS296" s="400">
        <f t="shared" si="2571"/>
        <v>0</v>
      </c>
      <c r="BT296" s="262">
        <v>503.57</v>
      </c>
      <c r="BU296" s="262">
        <v>563.99840000000006</v>
      </c>
      <c r="BV296" s="256">
        <v>0</v>
      </c>
      <c r="BW296" s="1427">
        <f t="shared" si="2841"/>
        <v>0</v>
      </c>
      <c r="BX296" s="84" t="s">
        <v>63</v>
      </c>
      <c r="BY296" s="325" t="s">
        <v>2246</v>
      </c>
      <c r="BZ296" s="325" t="s">
        <v>2241</v>
      </c>
      <c r="CA296" s="529">
        <f t="shared" ref="CA296:CA297" si="2868">BW296*H296</f>
        <v>0</v>
      </c>
      <c r="CB296" s="85"/>
      <c r="CC296" s="83"/>
      <c r="CD296" s="88"/>
      <c r="CE296" s="26">
        <f t="shared" ref="CE296:CE297" si="2869">BV296-CB296</f>
        <v>0</v>
      </c>
      <c r="CF296" s="27">
        <f t="shared" ref="CF296:CF297" si="2870">BW296-CC296</f>
        <v>0</v>
      </c>
      <c r="CG296" s="738">
        <f t="shared" ref="CG296:CG297" si="2871">CA296-CC296</f>
        <v>0</v>
      </c>
      <c r="CH296" s="164" t="s">
        <v>2256</v>
      </c>
      <c r="CI296" s="165"/>
      <c r="CJ296" s="192"/>
      <c r="CK296" s="175"/>
      <c r="CL296" s="725" t="s">
        <v>2253</v>
      </c>
      <c r="CM296" s="726">
        <v>42401</v>
      </c>
      <c r="CN296" s="725" t="s">
        <v>355</v>
      </c>
      <c r="CO296" s="727" t="s">
        <v>1305</v>
      </c>
      <c r="CP296" s="725" t="s">
        <v>1307</v>
      </c>
      <c r="CQ296" s="87" t="s">
        <v>57</v>
      </c>
      <c r="CR296" s="455"/>
      <c r="CS296" s="455"/>
      <c r="CT296" s="455"/>
      <c r="CU296" s="455">
        <v>70</v>
      </c>
      <c r="CV296" s="455"/>
      <c r="CW296" s="455"/>
      <c r="CX296" s="455"/>
      <c r="CY296" s="455"/>
      <c r="CZ296" s="455">
        <f>CR296+CS296+CT296+CU296</f>
        <v>70</v>
      </c>
      <c r="DA296" s="455">
        <v>503.57</v>
      </c>
      <c r="DB296" s="456"/>
      <c r="DC296" s="456"/>
      <c r="DD296" s="456"/>
      <c r="DE296" s="456">
        <f>DA296*CU296</f>
        <v>35249.9</v>
      </c>
      <c r="DF296" s="456"/>
      <c r="DG296" s="456"/>
      <c r="DH296" s="456"/>
      <c r="DI296" s="456"/>
      <c r="DJ296" s="456"/>
      <c r="DK296" s="456">
        <f>DA296*CZ296</f>
        <v>35249.9</v>
      </c>
      <c r="DL296" s="501"/>
      <c r="DM296" s="508"/>
      <c r="DN296" s="501"/>
      <c r="DO296" s="508"/>
      <c r="DP296" s="655"/>
      <c r="DQ296" s="1050"/>
      <c r="DR296" s="655"/>
      <c r="DS296" s="782">
        <f>DT296</f>
        <v>35249.9</v>
      </c>
      <c r="DT296" s="655">
        <f>DE296</f>
        <v>35249.9</v>
      </c>
      <c r="DU296" s="782"/>
      <c r="DV296" s="465"/>
      <c r="DW296" s="745"/>
      <c r="DX296" s="655"/>
      <c r="DY296" s="954"/>
      <c r="DZ296" s="655"/>
      <c r="EA296" s="782"/>
      <c r="EB296" s="465"/>
      <c r="EC296" s="745"/>
      <c r="ED296" s="463"/>
      <c r="EE296" s="459">
        <f>DK296</f>
        <v>35249.9</v>
      </c>
      <c r="EF296" s="501">
        <f>EE296</f>
        <v>35249.9</v>
      </c>
      <c r="EG296" s="461">
        <f t="shared" si="2774"/>
        <v>0</v>
      </c>
      <c r="EH296" s="257">
        <f t="shared" si="2775"/>
        <v>0</v>
      </c>
      <c r="EI296" s="460">
        <f t="shared" si="2776"/>
        <v>0</v>
      </c>
      <c r="EJ296" s="538">
        <f t="shared" si="2777"/>
        <v>0</v>
      </c>
      <c r="EK296" s="677">
        <f t="shared" si="2778"/>
        <v>0</v>
      </c>
      <c r="EL296" s="257">
        <f t="shared" si="2779"/>
        <v>0</v>
      </c>
      <c r="EM296" s="649">
        <f t="shared" si="2780"/>
        <v>-35249.9</v>
      </c>
      <c r="EN296" s="538">
        <f t="shared" si="2781"/>
        <v>-35249.9</v>
      </c>
      <c r="EO296" s="677">
        <f t="shared" si="2782"/>
        <v>0</v>
      </c>
      <c r="EP296" s="257">
        <f t="shared" si="2783"/>
        <v>0</v>
      </c>
      <c r="EQ296" s="649">
        <f t="shared" si="2784"/>
        <v>0</v>
      </c>
      <c r="ER296" s="538">
        <f t="shared" si="2785"/>
        <v>0</v>
      </c>
      <c r="ES296" s="677">
        <f t="shared" si="2786"/>
        <v>0</v>
      </c>
      <c r="ET296" s="538">
        <f t="shared" si="2787"/>
        <v>0</v>
      </c>
      <c r="EU296" s="462">
        <f t="shared" si="2788"/>
        <v>0</v>
      </c>
      <c r="EV296" s="263">
        <f t="shared" si="2789"/>
        <v>0</v>
      </c>
      <c r="EW296" s="462">
        <f t="shared" si="2790"/>
        <v>0</v>
      </c>
      <c r="EX296" s="263">
        <f t="shared" si="2791"/>
        <v>0</v>
      </c>
      <c r="EY296" s="472">
        <f t="shared" si="2792"/>
        <v>-35249.9</v>
      </c>
      <c r="EZ296" s="263">
        <f t="shared" si="2793"/>
        <v>-35249.9</v>
      </c>
      <c r="FA296" s="312">
        <v>42389</v>
      </c>
    </row>
    <row r="297" spans="1:157" ht="18" hidden="1" customHeight="1" outlineLevel="1" x14ac:dyDescent="0.2">
      <c r="A297" s="5" t="s">
        <v>2451</v>
      </c>
      <c r="B297" s="76" t="s">
        <v>21</v>
      </c>
      <c r="C297" s="77" t="s">
        <v>796</v>
      </c>
      <c r="D297" s="77" t="s">
        <v>1305</v>
      </c>
      <c r="E297" s="76" t="s">
        <v>1307</v>
      </c>
      <c r="F297" s="76" t="s">
        <v>62</v>
      </c>
      <c r="G297" s="78" t="s">
        <v>1924</v>
      </c>
      <c r="H297" s="79">
        <v>0</v>
      </c>
      <c r="I297" s="76" t="s">
        <v>2238</v>
      </c>
      <c r="J297" s="80" t="s">
        <v>56</v>
      </c>
      <c r="K297" s="81" t="s">
        <v>37</v>
      </c>
      <c r="L297" s="76" t="s">
        <v>46</v>
      </c>
      <c r="M297" s="10" t="s">
        <v>57</v>
      </c>
      <c r="N297" s="82"/>
      <c r="O297" s="82"/>
      <c r="P297" s="82"/>
      <c r="Q297" s="245">
        <v>100</v>
      </c>
      <c r="R297" s="260">
        <v>100</v>
      </c>
      <c r="S297" s="262">
        <v>503.57</v>
      </c>
      <c r="T297" s="262">
        <f>S297*1.12</f>
        <v>563.99840000000006</v>
      </c>
      <c r="U297" s="262">
        <v>0</v>
      </c>
      <c r="V297" s="263">
        <v>0</v>
      </c>
      <c r="W297" s="263">
        <f t="shared" si="2858"/>
        <v>0</v>
      </c>
      <c r="X297" s="399">
        <v>100</v>
      </c>
      <c r="Y297" s="399">
        <v>503.57</v>
      </c>
      <c r="Z297" s="399">
        <f>Y297*1.12</f>
        <v>563.99840000000006</v>
      </c>
      <c r="AA297" s="399">
        <v>0</v>
      </c>
      <c r="AB297" s="399">
        <v>0</v>
      </c>
      <c r="AC297" s="399">
        <f t="shared" si="2861"/>
        <v>0</v>
      </c>
      <c r="AD297" s="260">
        <v>100</v>
      </c>
      <c r="AE297" s="260">
        <v>503.57</v>
      </c>
      <c r="AF297" s="260">
        <f>AE297*1.12</f>
        <v>563.99840000000006</v>
      </c>
      <c r="AG297" s="260">
        <v>0</v>
      </c>
      <c r="AH297" s="260">
        <v>0</v>
      </c>
      <c r="AI297" s="260">
        <f t="shared" si="2862"/>
        <v>0</v>
      </c>
      <c r="AJ297" s="260">
        <v>100</v>
      </c>
      <c r="AK297" s="260">
        <v>503.57</v>
      </c>
      <c r="AL297" s="260">
        <f>AK297*1.12</f>
        <v>563.99840000000006</v>
      </c>
      <c r="AM297" s="418">
        <v>0</v>
      </c>
      <c r="AN297" s="260">
        <v>0</v>
      </c>
      <c r="AO297" s="396">
        <f t="shared" si="2863"/>
        <v>0</v>
      </c>
      <c r="AP297" s="260"/>
      <c r="AQ297" s="260"/>
      <c r="AR297" s="260"/>
      <c r="AS297" s="260">
        <f t="shared" ref="AS297" si="2872">AP297*AQ297</f>
        <v>0</v>
      </c>
      <c r="AT297" s="260">
        <f t="shared" ref="AT297" si="2873">AP297*AR297</f>
        <v>0</v>
      </c>
      <c r="AU297" s="260">
        <f t="shared" ref="AU297" si="2874">AT297*H297</f>
        <v>0</v>
      </c>
      <c r="AV297" s="400"/>
      <c r="AW297" s="400"/>
      <c r="AX297" s="400"/>
      <c r="AY297" s="400">
        <v>0</v>
      </c>
      <c r="AZ297" s="400">
        <v>0</v>
      </c>
      <c r="BA297" s="400">
        <f t="shared" ref="BA297" si="2875">AZ297*H297</f>
        <v>0</v>
      </c>
      <c r="BB297" s="400"/>
      <c r="BC297" s="400"/>
      <c r="BD297" s="400"/>
      <c r="BE297" s="400">
        <v>0</v>
      </c>
      <c r="BF297" s="400">
        <v>0</v>
      </c>
      <c r="BG297" s="400">
        <f t="shared" si="2795"/>
        <v>0</v>
      </c>
      <c r="BH297" s="400"/>
      <c r="BI297" s="400"/>
      <c r="BJ297" s="400"/>
      <c r="BK297" s="400">
        <v>0</v>
      </c>
      <c r="BL297" s="400">
        <v>0</v>
      </c>
      <c r="BM297" s="400">
        <f t="shared" si="2718"/>
        <v>0</v>
      </c>
      <c r="BN297" s="400"/>
      <c r="BO297" s="400"/>
      <c r="BP297" s="400"/>
      <c r="BQ297" s="400">
        <v>0</v>
      </c>
      <c r="BR297" s="400">
        <v>0</v>
      </c>
      <c r="BS297" s="400">
        <f t="shared" si="2571"/>
        <v>0</v>
      </c>
      <c r="BT297" s="262">
        <v>503.57</v>
      </c>
      <c r="BU297" s="262">
        <f>BT297*1.12</f>
        <v>563.99840000000006</v>
      </c>
      <c r="BV297" s="256">
        <v>0</v>
      </c>
      <c r="BW297" s="1427">
        <f t="shared" si="2841"/>
        <v>0</v>
      </c>
      <c r="BX297" s="84"/>
      <c r="BY297" s="325" t="s">
        <v>1753</v>
      </c>
      <c r="BZ297" s="325" t="s">
        <v>1272</v>
      </c>
      <c r="CA297" s="529">
        <f t="shared" si="2868"/>
        <v>0</v>
      </c>
      <c r="CB297" s="85"/>
      <c r="CC297" s="83"/>
      <c r="CD297" s="88"/>
      <c r="CE297" s="26">
        <f t="shared" si="2869"/>
        <v>0</v>
      </c>
      <c r="CF297" s="27">
        <f t="shared" si="2870"/>
        <v>0</v>
      </c>
      <c r="CG297" s="1145">
        <f t="shared" si="2871"/>
        <v>0</v>
      </c>
      <c r="CH297" s="164" t="s">
        <v>2494</v>
      </c>
      <c r="CI297" s="165"/>
      <c r="CJ297" s="192"/>
      <c r="CK297" s="175"/>
      <c r="CL297" s="725"/>
      <c r="CM297" s="726"/>
      <c r="CN297" s="725"/>
      <c r="CO297" s="727"/>
      <c r="CP297" s="725"/>
      <c r="CQ297" s="87"/>
      <c r="CR297" s="455"/>
      <c r="CS297" s="455"/>
      <c r="CT297" s="455"/>
      <c r="CU297" s="455"/>
      <c r="CV297" s="455"/>
      <c r="CW297" s="455"/>
      <c r="CX297" s="455"/>
      <c r="CY297" s="455"/>
      <c r="CZ297" s="455"/>
      <c r="DA297" s="455"/>
      <c r="DB297" s="456"/>
      <c r="DC297" s="456"/>
      <c r="DD297" s="456"/>
      <c r="DE297" s="456"/>
      <c r="DF297" s="456"/>
      <c r="DG297" s="456"/>
      <c r="DH297" s="456"/>
      <c r="DI297" s="456"/>
      <c r="DJ297" s="456"/>
      <c r="DK297" s="456"/>
      <c r="DL297" s="501"/>
      <c r="DM297" s="508"/>
      <c r="DN297" s="501"/>
      <c r="DO297" s="508"/>
      <c r="DP297" s="655"/>
      <c r="DQ297" s="1050"/>
      <c r="DR297" s="655"/>
      <c r="DS297" s="782"/>
      <c r="DT297" s="655"/>
      <c r="DU297" s="782"/>
      <c r="DV297" s="465"/>
      <c r="DW297" s="745"/>
      <c r="DX297" s="655"/>
      <c r="DY297" s="954"/>
      <c r="DZ297" s="655"/>
      <c r="EA297" s="782"/>
      <c r="EB297" s="465"/>
      <c r="EC297" s="745"/>
      <c r="ED297" s="463"/>
      <c r="EE297" s="459"/>
      <c r="EF297" s="501"/>
      <c r="EG297" s="461">
        <f t="shared" si="2774"/>
        <v>0</v>
      </c>
      <c r="EH297" s="257">
        <f t="shared" si="2775"/>
        <v>0</v>
      </c>
      <c r="EI297" s="460">
        <f t="shared" si="2776"/>
        <v>0</v>
      </c>
      <c r="EJ297" s="538">
        <f t="shared" si="2777"/>
        <v>0</v>
      </c>
      <c r="EK297" s="677">
        <f t="shared" si="2778"/>
        <v>0</v>
      </c>
      <c r="EL297" s="257">
        <f t="shared" si="2779"/>
        <v>0</v>
      </c>
      <c r="EM297" s="649">
        <f t="shared" si="2780"/>
        <v>0</v>
      </c>
      <c r="EN297" s="538">
        <f t="shared" si="2781"/>
        <v>0</v>
      </c>
      <c r="EO297" s="677">
        <f t="shared" si="2782"/>
        <v>0</v>
      </c>
      <c r="EP297" s="257">
        <f t="shared" si="2783"/>
        <v>0</v>
      </c>
      <c r="EQ297" s="649">
        <f t="shared" si="2784"/>
        <v>0</v>
      </c>
      <c r="ER297" s="538">
        <f t="shared" si="2785"/>
        <v>0</v>
      </c>
      <c r="ES297" s="677">
        <f t="shared" si="2786"/>
        <v>0</v>
      </c>
      <c r="ET297" s="538">
        <f t="shared" si="2787"/>
        <v>0</v>
      </c>
      <c r="EU297" s="648">
        <f t="shared" si="2788"/>
        <v>0</v>
      </c>
      <c r="EV297" s="597">
        <f t="shared" si="2789"/>
        <v>0</v>
      </c>
      <c r="EW297" s="648">
        <f t="shared" si="2790"/>
        <v>0</v>
      </c>
      <c r="EX297" s="597">
        <f t="shared" si="2791"/>
        <v>0</v>
      </c>
      <c r="EY297" s="472">
        <f t="shared" si="2792"/>
        <v>0</v>
      </c>
      <c r="EZ297" s="263">
        <f t="shared" si="2793"/>
        <v>0</v>
      </c>
    </row>
    <row r="298" spans="1:157" ht="18" hidden="1" customHeight="1" outlineLevel="1" x14ac:dyDescent="0.2">
      <c r="A298" s="5" t="s">
        <v>2510</v>
      </c>
      <c r="B298" s="76" t="s">
        <v>21</v>
      </c>
      <c r="C298" s="77" t="s">
        <v>796</v>
      </c>
      <c r="D298" s="77" t="s">
        <v>1305</v>
      </c>
      <c r="E298" s="76" t="s">
        <v>1307</v>
      </c>
      <c r="F298" s="76" t="s">
        <v>62</v>
      </c>
      <c r="G298" s="78" t="s">
        <v>1924</v>
      </c>
      <c r="H298" s="79">
        <v>0.52300000000000002</v>
      </c>
      <c r="I298" s="76" t="s">
        <v>2238</v>
      </c>
      <c r="J298" s="80" t="s">
        <v>56</v>
      </c>
      <c r="K298" s="81" t="s">
        <v>37</v>
      </c>
      <c r="L298" s="76" t="s">
        <v>46</v>
      </c>
      <c r="M298" s="10" t="s">
        <v>57</v>
      </c>
      <c r="N298" s="82"/>
      <c r="O298" s="82"/>
      <c r="P298" s="82"/>
      <c r="Q298" s="245">
        <v>100</v>
      </c>
      <c r="R298" s="260">
        <v>100</v>
      </c>
      <c r="S298" s="262">
        <v>503.57</v>
      </c>
      <c r="T298" s="262">
        <f>S298*1.12</f>
        <v>563.99840000000006</v>
      </c>
      <c r="U298" s="262">
        <f>R298*S298</f>
        <v>50357</v>
      </c>
      <c r="V298" s="263">
        <f>R298*T298</f>
        <v>56399.840000000004</v>
      </c>
      <c r="W298" s="263">
        <f t="shared" ref="W298" si="2876">V298*H298</f>
        <v>29497.116320000005</v>
      </c>
      <c r="X298" s="399">
        <v>100</v>
      </c>
      <c r="Y298" s="399">
        <v>503.57</v>
      </c>
      <c r="Z298" s="399">
        <f>Y298*1.12</f>
        <v>563.99840000000006</v>
      </c>
      <c r="AA298" s="399">
        <f>X298*Y298</f>
        <v>50357</v>
      </c>
      <c r="AB298" s="399">
        <f>X298*Z298</f>
        <v>56399.840000000004</v>
      </c>
      <c r="AC298" s="399">
        <f t="shared" ref="AC298" si="2877">AB298*H298</f>
        <v>29497.116320000005</v>
      </c>
      <c r="AD298" s="260">
        <v>100</v>
      </c>
      <c r="AE298" s="260">
        <v>503.57</v>
      </c>
      <c r="AF298" s="260">
        <f>AE298*1.12</f>
        <v>563.99840000000006</v>
      </c>
      <c r="AG298" s="260">
        <f>AD298*AE298</f>
        <v>50357</v>
      </c>
      <c r="AH298" s="260">
        <f>AD298*AF298</f>
        <v>56399.840000000004</v>
      </c>
      <c r="AI298" s="260">
        <f t="shared" ref="AI298" si="2878">AH298*H298</f>
        <v>29497.116320000005</v>
      </c>
      <c r="AJ298" s="260">
        <v>100</v>
      </c>
      <c r="AK298" s="260">
        <v>503.57</v>
      </c>
      <c r="AL298" s="260">
        <f>AK298*1.12</f>
        <v>563.99840000000006</v>
      </c>
      <c r="AM298" s="418">
        <f>AJ298*AK298</f>
        <v>50357</v>
      </c>
      <c r="AN298" s="260">
        <f>AJ298*AL298</f>
        <v>56399.840000000004</v>
      </c>
      <c r="AO298" s="396">
        <f t="shared" ref="AO298" si="2879">AN298*H298</f>
        <v>29497.116320000005</v>
      </c>
      <c r="AP298" s="260"/>
      <c r="AQ298" s="260"/>
      <c r="AR298" s="260"/>
      <c r="AS298" s="260">
        <f t="shared" ref="AS298" si="2880">AP298*AQ298</f>
        <v>0</v>
      </c>
      <c r="AT298" s="260">
        <f t="shared" ref="AT298" si="2881">AP298*AR298</f>
        <v>0</v>
      </c>
      <c r="AU298" s="260">
        <f t="shared" ref="AU298" si="2882">AT298*H298</f>
        <v>0</v>
      </c>
      <c r="AV298" s="400"/>
      <c r="AW298" s="400"/>
      <c r="AX298" s="400"/>
      <c r="AY298" s="400">
        <v>0</v>
      </c>
      <c r="AZ298" s="400">
        <v>0</v>
      </c>
      <c r="BA298" s="400">
        <f t="shared" ref="BA298" si="2883">AZ298*H298</f>
        <v>0</v>
      </c>
      <c r="BB298" s="400"/>
      <c r="BC298" s="400"/>
      <c r="BD298" s="400"/>
      <c r="BE298" s="400">
        <v>0</v>
      </c>
      <c r="BF298" s="400">
        <v>0</v>
      </c>
      <c r="BG298" s="400">
        <f t="shared" ref="BG298" si="2884">BF298*H298</f>
        <v>0</v>
      </c>
      <c r="BH298" s="400"/>
      <c r="BI298" s="400"/>
      <c r="BJ298" s="400"/>
      <c r="BK298" s="400">
        <v>0</v>
      </c>
      <c r="BL298" s="400">
        <v>0</v>
      </c>
      <c r="BM298" s="400">
        <f t="shared" ref="BM298" si="2885">BL298*N298</f>
        <v>0</v>
      </c>
      <c r="BN298" s="400"/>
      <c r="BO298" s="400"/>
      <c r="BP298" s="400"/>
      <c r="BQ298" s="400">
        <v>0</v>
      </c>
      <c r="BR298" s="400">
        <v>0</v>
      </c>
      <c r="BS298" s="400">
        <f t="shared" si="2571"/>
        <v>0</v>
      </c>
      <c r="BT298" s="262">
        <v>503.57</v>
      </c>
      <c r="BU298" s="262">
        <f>BT298*1.12</f>
        <v>563.99840000000006</v>
      </c>
      <c r="BV298" s="256">
        <f>SUM(N298+O298+P298+Q298+R298+X298+AD298+AJ298+AP298+AV298+BB298+BH298)*BT298</f>
        <v>251785</v>
      </c>
      <c r="BW298" s="262">
        <f t="shared" si="2841"/>
        <v>281999.2</v>
      </c>
      <c r="BX298" s="84"/>
      <c r="BY298" s="325" t="s">
        <v>1753</v>
      </c>
      <c r="BZ298" s="325">
        <v>8</v>
      </c>
      <c r="CA298" s="529">
        <f t="shared" ref="CA298" si="2886">BW298*H298</f>
        <v>147485.5816</v>
      </c>
      <c r="CB298" s="85"/>
      <c r="CC298" s="83"/>
      <c r="CD298" s="88"/>
      <c r="CE298" s="26">
        <f t="shared" ref="CE298" si="2887">BV298-CB298</f>
        <v>251785</v>
      </c>
      <c r="CF298" s="27">
        <f t="shared" ref="CF298" si="2888">BW298-CC298</f>
        <v>281999.2</v>
      </c>
      <c r="CG298" s="1145">
        <f t="shared" ref="CG298" si="2889">CA298-CC298</f>
        <v>147485.5816</v>
      </c>
      <c r="CH298" s="164" t="s">
        <v>2511</v>
      </c>
      <c r="CI298" s="165"/>
      <c r="CJ298" s="192"/>
      <c r="CK298" s="175"/>
      <c r="CL298" s="725"/>
      <c r="CM298" s="726"/>
      <c r="CN298" s="725"/>
      <c r="CO298" s="727"/>
      <c r="CP298" s="725"/>
      <c r="CQ298" s="87"/>
      <c r="CR298" s="455"/>
      <c r="CS298" s="455"/>
      <c r="CT298" s="455"/>
      <c r="CU298" s="455"/>
      <c r="CV298" s="455"/>
      <c r="CW298" s="455"/>
      <c r="CX298" s="455"/>
      <c r="CY298" s="455"/>
      <c r="CZ298" s="455"/>
      <c r="DA298" s="455"/>
      <c r="DB298" s="456"/>
      <c r="DC298" s="456"/>
      <c r="DD298" s="456"/>
      <c r="DE298" s="456"/>
      <c r="DF298" s="456"/>
      <c r="DG298" s="456"/>
      <c r="DH298" s="456"/>
      <c r="DI298" s="456"/>
      <c r="DJ298" s="456"/>
      <c r="DK298" s="456"/>
      <c r="DL298" s="501"/>
      <c r="DM298" s="508"/>
      <c r="DN298" s="501"/>
      <c r="DO298" s="508"/>
      <c r="DP298" s="655"/>
      <c r="DQ298" s="1050"/>
      <c r="DR298" s="655"/>
      <c r="DS298" s="782"/>
      <c r="DT298" s="655"/>
      <c r="DU298" s="782"/>
      <c r="DV298" s="465"/>
      <c r="DW298" s="745"/>
      <c r="DX298" s="655"/>
      <c r="DY298" s="954"/>
      <c r="DZ298" s="655"/>
      <c r="EA298" s="782"/>
      <c r="EB298" s="465"/>
      <c r="EC298" s="745"/>
      <c r="ED298" s="463"/>
      <c r="EE298" s="459"/>
      <c r="EF298" s="501"/>
      <c r="EG298" s="461">
        <f t="shared" si="2774"/>
        <v>50357</v>
      </c>
      <c r="EH298" s="257">
        <f t="shared" si="2775"/>
        <v>56399.840000000004</v>
      </c>
      <c r="EI298" s="460">
        <f t="shared" si="2776"/>
        <v>50357</v>
      </c>
      <c r="EJ298" s="538">
        <f t="shared" si="2777"/>
        <v>56399.840000000004</v>
      </c>
      <c r="EK298" s="677">
        <f t="shared" si="2778"/>
        <v>50357</v>
      </c>
      <c r="EL298" s="257">
        <f t="shared" si="2779"/>
        <v>56399.840000000004</v>
      </c>
      <c r="EM298" s="649">
        <f t="shared" si="2780"/>
        <v>50357</v>
      </c>
      <c r="EN298" s="538">
        <f t="shared" si="2781"/>
        <v>56399.840000000004</v>
      </c>
      <c r="EO298" s="677">
        <f t="shared" si="2782"/>
        <v>0</v>
      </c>
      <c r="EP298" s="257">
        <f t="shared" si="2783"/>
        <v>0</v>
      </c>
      <c r="EQ298" s="649">
        <f t="shared" si="2784"/>
        <v>0</v>
      </c>
      <c r="ER298" s="538">
        <f t="shared" si="2785"/>
        <v>0</v>
      </c>
      <c r="ES298" s="677">
        <f t="shared" si="2786"/>
        <v>0</v>
      </c>
      <c r="ET298" s="538">
        <f t="shared" si="2787"/>
        <v>0</v>
      </c>
      <c r="EU298" s="648">
        <f t="shared" si="2788"/>
        <v>0</v>
      </c>
      <c r="EV298" s="597">
        <f t="shared" si="2789"/>
        <v>0</v>
      </c>
      <c r="EW298" s="648">
        <f t="shared" si="2790"/>
        <v>0</v>
      </c>
      <c r="EX298" s="597">
        <f t="shared" si="2791"/>
        <v>0</v>
      </c>
      <c r="EY298" s="472">
        <f t="shared" si="2792"/>
        <v>251785</v>
      </c>
      <c r="EZ298" s="263">
        <f t="shared" si="2793"/>
        <v>281999.2</v>
      </c>
    </row>
    <row r="299" spans="1:157" s="30" customFormat="1" ht="18" customHeight="1" collapsed="1" x14ac:dyDescent="0.2">
      <c r="A299" s="6"/>
      <c r="B299" s="19"/>
      <c r="C299" s="90"/>
      <c r="D299" s="90" t="s">
        <v>313</v>
      </c>
      <c r="E299" s="19"/>
      <c r="F299" s="19"/>
      <c r="G299" s="18"/>
      <c r="H299" s="91"/>
      <c r="I299" s="19"/>
      <c r="J299" s="92"/>
      <c r="K299" s="93"/>
      <c r="L299" s="19"/>
      <c r="M299" s="11"/>
      <c r="N299" s="94"/>
      <c r="O299" s="94"/>
      <c r="P299" s="94"/>
      <c r="Q299" s="244"/>
      <c r="R299" s="264"/>
      <c r="S299" s="258"/>
      <c r="T299" s="258"/>
      <c r="U299" s="258">
        <f>SUM(U300:U307)</f>
        <v>0</v>
      </c>
      <c r="V299" s="259">
        <f>SUM(V300:V307)</f>
        <v>0</v>
      </c>
      <c r="W299" s="259">
        <f>SUM(W300:W307)</f>
        <v>0</v>
      </c>
      <c r="X299" s="402"/>
      <c r="Y299" s="402"/>
      <c r="Z299" s="402"/>
      <c r="AA299" s="402">
        <f>SUM(AA300:AA307)</f>
        <v>0</v>
      </c>
      <c r="AB299" s="402">
        <f>SUM(AB300:AB307)</f>
        <v>0</v>
      </c>
      <c r="AC299" s="402">
        <f>SUM(AC300:AC307)</f>
        <v>0</v>
      </c>
      <c r="AD299" s="264"/>
      <c r="AE299" s="264"/>
      <c r="AF299" s="264"/>
      <c r="AG299" s="264">
        <f>SUM(AG300:AG307)</f>
        <v>17051923.785714284</v>
      </c>
      <c r="AH299" s="264">
        <f t="shared" ref="AH299:AI299" si="2890">SUM(AH300:AH307)</f>
        <v>19098154.640000001</v>
      </c>
      <c r="AI299" s="264">
        <f t="shared" si="2890"/>
        <v>5729446.392</v>
      </c>
      <c r="AJ299" s="264"/>
      <c r="AK299" s="264"/>
      <c r="AL299" s="264"/>
      <c r="AM299" s="264">
        <f>SUM(AM300:AM307)</f>
        <v>17051923.785714284</v>
      </c>
      <c r="AN299" s="264">
        <f>SUM(AN300:AN307)</f>
        <v>19098154.640000001</v>
      </c>
      <c r="AO299" s="264">
        <f>SUM(AO300:AO307)</f>
        <v>5729446.392</v>
      </c>
      <c r="AP299" s="264"/>
      <c r="AQ299" s="264"/>
      <c r="AR299" s="264"/>
      <c r="AS299" s="264">
        <f t="shared" ref="AS299" si="2891">SUM(AS300:AS307)</f>
        <v>0</v>
      </c>
      <c r="AT299" s="264">
        <f t="shared" ref="AT299" si="2892">SUM(AT300:AT307)</f>
        <v>0</v>
      </c>
      <c r="AU299" s="264">
        <f t="shared" ref="AU299" si="2893">SUM(AU300:AU307)</f>
        <v>0</v>
      </c>
      <c r="AV299" s="403"/>
      <c r="AW299" s="403"/>
      <c r="AX299" s="403"/>
      <c r="AY299" s="403">
        <f t="shared" ref="AY299" si="2894">SUM(AY300:AY307)</f>
        <v>0</v>
      </c>
      <c r="AZ299" s="403">
        <f t="shared" ref="AZ299" si="2895">SUM(AZ300:AZ307)</f>
        <v>0</v>
      </c>
      <c r="BA299" s="403">
        <f t="shared" ref="BA299" si="2896">SUM(BA300:BA307)</f>
        <v>0</v>
      </c>
      <c r="BB299" s="403"/>
      <c r="BC299" s="403"/>
      <c r="BD299" s="403"/>
      <c r="BE299" s="403">
        <v>0</v>
      </c>
      <c r="BF299" s="403">
        <v>0</v>
      </c>
      <c r="BG299" s="403">
        <f t="shared" si="2517"/>
        <v>0</v>
      </c>
      <c r="BH299" s="403"/>
      <c r="BI299" s="403"/>
      <c r="BJ299" s="403"/>
      <c r="BK299" s="403">
        <v>0</v>
      </c>
      <c r="BL299" s="403">
        <v>0</v>
      </c>
      <c r="BM299" s="403">
        <f t="shared" si="2481"/>
        <v>0</v>
      </c>
      <c r="BN299" s="403"/>
      <c r="BO299" s="403"/>
      <c r="BP299" s="403"/>
      <c r="BQ299" s="403">
        <v>0</v>
      </c>
      <c r="BR299" s="403">
        <v>0</v>
      </c>
      <c r="BS299" s="403">
        <f t="shared" si="2571"/>
        <v>0</v>
      </c>
      <c r="BT299" s="258"/>
      <c r="BU299" s="258"/>
      <c r="BV299" s="258">
        <f>SUM(BV300:BV307)</f>
        <v>51155771.357142851</v>
      </c>
      <c r="BW299" s="258">
        <f>SUM(BW300:BW307)</f>
        <v>57294463.920000002</v>
      </c>
      <c r="BX299" s="96"/>
      <c r="BY299" s="19"/>
      <c r="BZ299" s="571"/>
      <c r="CA299" s="471">
        <f>SUM(CA300:CA307)</f>
        <v>17188339.175999999</v>
      </c>
      <c r="CB299" s="97">
        <v>85259618.928571433</v>
      </c>
      <c r="CC299" s="95">
        <v>95490773.200000003</v>
      </c>
      <c r="CD299" s="100"/>
      <c r="CE299" s="26">
        <f>SUM(CE300:CE307)</f>
        <v>-34103847.571428567</v>
      </c>
      <c r="CF299" s="27">
        <f>SUM(CF300:CF307)</f>
        <v>-38196309.280000001</v>
      </c>
      <c r="CG299" s="27">
        <f>SUM(CG300:CG307)</f>
        <v>-78302434.024000019</v>
      </c>
      <c r="CH299" s="164"/>
      <c r="CI299" s="165"/>
      <c r="CJ299" s="101"/>
      <c r="CK299" s="99"/>
      <c r="CL299" s="99"/>
      <c r="CM299" s="99"/>
      <c r="CN299" s="99"/>
      <c r="CO299" s="99"/>
      <c r="CP299" s="99"/>
      <c r="CQ299" s="99"/>
      <c r="CR299" s="406"/>
      <c r="CS299" s="406"/>
      <c r="CT299" s="406"/>
      <c r="CU299" s="406"/>
      <c r="CV299" s="406"/>
      <c r="CW299" s="406"/>
      <c r="CX299" s="406"/>
      <c r="CY299" s="406"/>
      <c r="CZ299" s="406"/>
      <c r="DA299" s="406"/>
      <c r="DB299" s="406"/>
      <c r="DC299" s="406"/>
      <c r="DD299" s="406"/>
      <c r="DE299" s="406"/>
      <c r="DF299" s="406"/>
      <c r="DG299" s="406"/>
      <c r="DH299" s="406"/>
      <c r="DI299" s="406"/>
      <c r="DJ299" s="406"/>
      <c r="DK299" s="406"/>
      <c r="DL299" s="507"/>
      <c r="DM299" s="687">
        <f t="shared" ref="DM299:EZ299" si="2897">SUM(DM300:DM307)</f>
        <v>7616000</v>
      </c>
      <c r="DN299" s="656">
        <f t="shared" si="2897"/>
        <v>6799999.9999999991</v>
      </c>
      <c r="DO299" s="824">
        <f t="shared" ref="DO299:DZ299" si="2898">SUM(DO300:DO307)</f>
        <v>0</v>
      </c>
      <c r="DP299" s="656">
        <f t="shared" si="2898"/>
        <v>0</v>
      </c>
      <c r="DQ299" s="687">
        <f t="shared" si="2898"/>
        <v>0</v>
      </c>
      <c r="DR299" s="656">
        <f t="shared" si="2898"/>
        <v>0</v>
      </c>
      <c r="DS299" s="687">
        <f t="shared" si="2898"/>
        <v>0</v>
      </c>
      <c r="DT299" s="656">
        <f t="shared" si="2898"/>
        <v>0</v>
      </c>
      <c r="DU299" s="687">
        <f t="shared" si="2898"/>
        <v>0</v>
      </c>
      <c r="DV299" s="259">
        <f t="shared" si="2898"/>
        <v>0</v>
      </c>
      <c r="DW299" s="259">
        <f t="shared" si="2898"/>
        <v>0</v>
      </c>
      <c r="DX299" s="656">
        <f t="shared" si="2898"/>
        <v>0</v>
      </c>
      <c r="DY299" s="318">
        <f t="shared" si="2898"/>
        <v>0</v>
      </c>
      <c r="DZ299" s="656">
        <f t="shared" si="2898"/>
        <v>0</v>
      </c>
      <c r="EA299" s="687"/>
      <c r="EB299" s="259"/>
      <c r="EC299" s="259">
        <f t="shared" ref="EC299:ED299" si="2899">SUM(EC300:EC307)</f>
        <v>0</v>
      </c>
      <c r="ED299" s="258">
        <f t="shared" si="2899"/>
        <v>0</v>
      </c>
      <c r="EE299" s="471">
        <f t="shared" si="2897"/>
        <v>18928000</v>
      </c>
      <c r="EF299" s="656">
        <f>SUM(EF300:EF307)</f>
        <v>16899999.999999996</v>
      </c>
      <c r="EG299" s="687">
        <f t="shared" si="2897"/>
        <v>44355771.357142851</v>
      </c>
      <c r="EH299" s="259">
        <f t="shared" si="2897"/>
        <v>49678463.920000002</v>
      </c>
      <c r="EI299" s="471">
        <f t="shared" ref="EI299:EV299" si="2900">SUM(EI300:EI307)</f>
        <v>0</v>
      </c>
      <c r="EJ299" s="656">
        <f t="shared" si="2900"/>
        <v>0</v>
      </c>
      <c r="EK299" s="673">
        <f t="shared" si="2900"/>
        <v>17051923.785714284</v>
      </c>
      <c r="EL299" s="259">
        <f t="shared" si="2900"/>
        <v>19098154.640000001</v>
      </c>
      <c r="EM299" s="746">
        <f t="shared" si="2900"/>
        <v>17051923.785714284</v>
      </c>
      <c r="EN299" s="656">
        <f t="shared" si="2900"/>
        <v>19098154.640000001</v>
      </c>
      <c r="EO299" s="673">
        <f t="shared" si="2900"/>
        <v>0</v>
      </c>
      <c r="EP299" s="259">
        <f t="shared" si="2900"/>
        <v>0</v>
      </c>
      <c r="EQ299" s="746">
        <f t="shared" si="2900"/>
        <v>0</v>
      </c>
      <c r="ER299" s="656">
        <f t="shared" si="2900"/>
        <v>0</v>
      </c>
      <c r="ES299" s="673">
        <f t="shared" si="2900"/>
        <v>0</v>
      </c>
      <c r="ET299" s="656">
        <f t="shared" si="2900"/>
        <v>0</v>
      </c>
      <c r="EU299" s="656">
        <f t="shared" si="2900"/>
        <v>0</v>
      </c>
      <c r="EV299" s="656">
        <f t="shared" si="2900"/>
        <v>0</v>
      </c>
      <c r="EW299" s="656">
        <f t="shared" ref="EW299:EX299" si="2901">SUM(EW300:EW307)</f>
        <v>0</v>
      </c>
      <c r="EX299" s="656">
        <f t="shared" si="2901"/>
        <v>0</v>
      </c>
      <c r="EY299" s="471">
        <f t="shared" si="2897"/>
        <v>34255771.357142851</v>
      </c>
      <c r="EZ299" s="259">
        <f t="shared" si="2897"/>
        <v>38366463.920000002</v>
      </c>
      <c r="FA299" s="312"/>
    </row>
    <row r="300" spans="1:157" ht="18" hidden="1" customHeight="1" outlineLevel="1" x14ac:dyDescent="0.2">
      <c r="A300" s="5" t="s">
        <v>561</v>
      </c>
      <c r="B300" s="76" t="s">
        <v>21</v>
      </c>
      <c r="C300" s="77" t="s">
        <v>73</v>
      </c>
      <c r="D300" s="77" t="s">
        <v>74</v>
      </c>
      <c r="E300" s="76" t="s">
        <v>166</v>
      </c>
      <c r="F300" s="76"/>
      <c r="G300" s="78" t="s">
        <v>41</v>
      </c>
      <c r="H300" s="79">
        <v>0.3</v>
      </c>
      <c r="I300" s="76" t="s">
        <v>1143</v>
      </c>
      <c r="J300" s="80" t="s">
        <v>45</v>
      </c>
      <c r="K300" s="81" t="s">
        <v>152</v>
      </c>
      <c r="L300" s="76" t="s">
        <v>46</v>
      </c>
      <c r="M300" s="10" t="s">
        <v>65</v>
      </c>
      <c r="N300" s="82"/>
      <c r="O300" s="82"/>
      <c r="P300" s="82"/>
      <c r="Q300" s="245"/>
      <c r="R300" s="260">
        <v>0</v>
      </c>
      <c r="S300" s="262">
        <v>10180636.892857142</v>
      </c>
      <c r="T300" s="262">
        <v>11402313.32</v>
      </c>
      <c r="U300" s="262">
        <f>R300*S300</f>
        <v>0</v>
      </c>
      <c r="V300" s="263">
        <f>U300*1.12</f>
        <v>0</v>
      </c>
      <c r="W300" s="263">
        <f t="shared" ref="W300:W307" si="2902">V300*H300</f>
        <v>0</v>
      </c>
      <c r="X300" s="399">
        <v>0</v>
      </c>
      <c r="Y300" s="399">
        <v>10180636.892857142</v>
      </c>
      <c r="Z300" s="399">
        <v>11402313.32</v>
      </c>
      <c r="AA300" s="399">
        <f>X300*Y300</f>
        <v>0</v>
      </c>
      <c r="AB300" s="399">
        <f>AA300*1.12</f>
        <v>0</v>
      </c>
      <c r="AC300" s="399">
        <f t="shared" ref="AC300:AC307" si="2903">AB300*H300</f>
        <v>0</v>
      </c>
      <c r="AD300" s="260">
        <v>0</v>
      </c>
      <c r="AE300" s="260">
        <v>10180636.892857142</v>
      </c>
      <c r="AF300" s="260">
        <v>11402313.32</v>
      </c>
      <c r="AG300" s="260">
        <f t="shared" ref="AG300:AG307" si="2904">AD300*AE300</f>
        <v>0</v>
      </c>
      <c r="AH300" s="260">
        <f t="shared" ref="AH300:AH307" si="2905">AD300*AF300</f>
        <v>0</v>
      </c>
      <c r="AI300" s="260">
        <f t="shared" ref="AI300:AI307" si="2906">AH300*H300</f>
        <v>0</v>
      </c>
      <c r="AJ300" s="260">
        <v>0</v>
      </c>
      <c r="AK300" s="260">
        <v>10180636.892857142</v>
      </c>
      <c r="AL300" s="260">
        <v>11402313.32</v>
      </c>
      <c r="AM300" s="260">
        <f t="shared" si="2513"/>
        <v>0</v>
      </c>
      <c r="AN300" s="260">
        <f t="shared" si="2458"/>
        <v>0</v>
      </c>
      <c r="AO300" s="396">
        <f t="shared" ref="AO300:AO307" si="2907">AN300*H300</f>
        <v>0</v>
      </c>
      <c r="AP300" s="260"/>
      <c r="AQ300" s="260"/>
      <c r="AR300" s="260"/>
      <c r="AS300" s="260">
        <f t="shared" si="2459"/>
        <v>0</v>
      </c>
      <c r="AT300" s="260">
        <f t="shared" si="2460"/>
        <v>0</v>
      </c>
      <c r="AU300" s="260">
        <f t="shared" ref="AU300:AU307" si="2908">AT300*H300</f>
        <v>0</v>
      </c>
      <c r="AV300" s="400"/>
      <c r="AW300" s="400"/>
      <c r="AX300" s="400"/>
      <c r="AY300" s="400">
        <v>0</v>
      </c>
      <c r="AZ300" s="400">
        <v>0</v>
      </c>
      <c r="BA300" s="400">
        <f t="shared" ref="BA300:BA307" si="2909">AZ300*H300</f>
        <v>0</v>
      </c>
      <c r="BB300" s="400"/>
      <c r="BC300" s="400"/>
      <c r="BD300" s="400"/>
      <c r="BE300" s="400">
        <v>0</v>
      </c>
      <c r="BF300" s="400">
        <v>0</v>
      </c>
      <c r="BG300" s="400">
        <f t="shared" si="2517"/>
        <v>0</v>
      </c>
      <c r="BH300" s="400"/>
      <c r="BI300" s="400"/>
      <c r="BJ300" s="400"/>
      <c r="BK300" s="400">
        <v>0</v>
      </c>
      <c r="BL300" s="400">
        <v>0</v>
      </c>
      <c r="BM300" s="400">
        <f t="shared" si="2481"/>
        <v>0</v>
      </c>
      <c r="BN300" s="400"/>
      <c r="BO300" s="400"/>
      <c r="BP300" s="400"/>
      <c r="BQ300" s="400">
        <v>0</v>
      </c>
      <c r="BR300" s="400">
        <v>0</v>
      </c>
      <c r="BS300" s="400">
        <f t="shared" si="2571"/>
        <v>0</v>
      </c>
      <c r="BT300" s="262">
        <v>10180636.892857142</v>
      </c>
      <c r="BU300" s="262">
        <v>11402313.32</v>
      </c>
      <c r="BV300" s="262">
        <f>SUM(N300+O300+P300+Q300+R300+X300+AD300+AJ300+AP300+AV300+BB300+BH300)*BT300</f>
        <v>0</v>
      </c>
      <c r="BW300" s="1427">
        <f t="shared" ref="BW300:BW307" si="2910">BV300*1.12</f>
        <v>0</v>
      </c>
      <c r="BX300" s="84" t="s">
        <v>48</v>
      </c>
      <c r="BY300" s="76">
        <v>2012</v>
      </c>
      <c r="BZ300" s="325"/>
      <c r="CA300" s="529">
        <f t="shared" ref="CA300:CA307" si="2911">BW300*H300</f>
        <v>0</v>
      </c>
      <c r="CB300" s="85">
        <v>50903184.464285709</v>
      </c>
      <c r="CC300" s="83">
        <v>57011566.600000001</v>
      </c>
      <c r="CD300" s="88"/>
      <c r="CE300" s="26">
        <f t="shared" ref="CE300:CE307" si="2912">BV300-CB300</f>
        <v>-50903184.464285709</v>
      </c>
      <c r="CF300" s="27">
        <f t="shared" ref="CF300:CF307" si="2913">BW300-CC300</f>
        <v>-57011566.600000001</v>
      </c>
      <c r="CG300" s="738">
        <f t="shared" ref="CG300:CG307" si="2914">CA300-CC300</f>
        <v>-57011566.600000001</v>
      </c>
      <c r="CH300" s="164"/>
      <c r="CI300" s="165"/>
      <c r="CJ300" s="89" t="s">
        <v>25</v>
      </c>
      <c r="CK300" s="175" t="s">
        <v>313</v>
      </c>
      <c r="CL300" s="175" t="s">
        <v>351</v>
      </c>
      <c r="CM300" s="178" t="s">
        <v>352</v>
      </c>
      <c r="CN300" s="175" t="s">
        <v>350</v>
      </c>
      <c r="CO300" s="176" t="str">
        <f>D300</f>
        <v xml:space="preserve">Резервуар </v>
      </c>
      <c r="CP300" s="175" t="str">
        <f>E300</f>
        <v xml:space="preserve">Объем 1000м3  </v>
      </c>
      <c r="CQ300" s="87" t="str">
        <f>M300</f>
        <v>штука</v>
      </c>
      <c r="CR300" s="455">
        <v>1</v>
      </c>
      <c r="CS300" s="455"/>
      <c r="CT300" s="455">
        <v>1</v>
      </c>
      <c r="CU300" s="455"/>
      <c r="CV300" s="455"/>
      <c r="CW300" s="455"/>
      <c r="CX300" s="455"/>
      <c r="CY300" s="455"/>
      <c r="CZ300" s="455">
        <v>1</v>
      </c>
      <c r="DA300" s="456">
        <v>11312000</v>
      </c>
      <c r="DB300" s="455">
        <v>0</v>
      </c>
      <c r="DC300" s="455">
        <f>CS300*DA300</f>
        <v>0</v>
      </c>
      <c r="DD300" s="455">
        <v>0</v>
      </c>
      <c r="DE300" s="455"/>
      <c r="DF300" s="455"/>
      <c r="DG300" s="455"/>
      <c r="DH300" s="455"/>
      <c r="DI300" s="455"/>
      <c r="DJ300" s="455"/>
      <c r="DK300" s="455">
        <f>CZ300*DA300</f>
        <v>11312000</v>
      </c>
      <c r="DL300" s="501"/>
      <c r="DM300" s="740">
        <v>0</v>
      </c>
      <c r="DN300" s="653">
        <v>0</v>
      </c>
      <c r="DO300" s="820">
        <f>DC300</f>
        <v>0</v>
      </c>
      <c r="DP300" s="655">
        <f t="shared" ref="DP300" si="2915">DO300/1.12</f>
        <v>0</v>
      </c>
      <c r="DQ300" s="1050">
        <f>DD300</f>
        <v>0</v>
      </c>
      <c r="DR300" s="655">
        <f>DQ300/1.12</f>
        <v>0</v>
      </c>
      <c r="DS300" s="782">
        <f t="shared" ref="DS300" si="2916">DE300</f>
        <v>0</v>
      </c>
      <c r="DT300" s="655">
        <f t="shared" ref="DT300" si="2917">DE300/1.12</f>
        <v>0</v>
      </c>
      <c r="DU300" s="782">
        <f t="shared" ref="DU300" si="2918">DF300</f>
        <v>0</v>
      </c>
      <c r="DV300" s="465">
        <f t="shared" si="2601"/>
        <v>0</v>
      </c>
      <c r="DW300" s="745"/>
      <c r="DX300" s="655"/>
      <c r="DY300" s="954"/>
      <c r="DZ300" s="655"/>
      <c r="EA300" s="782">
        <f t="shared" ref="EA300:EA307" si="2919">DI300</f>
        <v>0</v>
      </c>
      <c r="EB300" s="465">
        <f t="shared" ref="EB300:EB307" si="2920">EA300/1.12</f>
        <v>0</v>
      </c>
      <c r="EC300" s="745"/>
      <c r="ED300" s="463"/>
      <c r="EE300" s="946">
        <f>DK300</f>
        <v>11312000</v>
      </c>
      <c r="EF300" s="653">
        <f>EE300/1.12</f>
        <v>10099999.999999998</v>
      </c>
      <c r="EG300" s="462">
        <f t="shared" ref="EG300:EG307" si="2921">BV300-DN300</f>
        <v>0</v>
      </c>
      <c r="EH300" s="263">
        <f t="shared" ref="EH300:EH307" si="2922">BW300-DM300</f>
        <v>0</v>
      </c>
      <c r="EI300" s="460">
        <f t="shared" ref="EI300:EI307" si="2923">AA300-DP300</f>
        <v>0</v>
      </c>
      <c r="EJ300" s="538">
        <f t="shared" ref="EJ300:EJ307" si="2924">AB300-DO300</f>
        <v>0</v>
      </c>
      <c r="EK300" s="677">
        <f t="shared" ref="EK300:EK307" si="2925">AG300-DR300</f>
        <v>0</v>
      </c>
      <c r="EL300" s="257">
        <f t="shared" ref="EL300:EL307" si="2926">AH300-DQ300</f>
        <v>0</v>
      </c>
      <c r="EM300" s="649">
        <f t="shared" ref="EM300:EM307" si="2927">AM300-DT300</f>
        <v>0</v>
      </c>
      <c r="EN300" s="538">
        <f t="shared" ref="EN300:EN307" si="2928">AN300-DS300</f>
        <v>0</v>
      </c>
      <c r="EO300" s="677">
        <f t="shared" ref="EO300:EO307" si="2929">AS300-DV300</f>
        <v>0</v>
      </c>
      <c r="EP300" s="257">
        <f t="shared" ref="EP300:EP307" si="2930">AT300-DU300</f>
        <v>0</v>
      </c>
      <c r="EQ300" s="649">
        <f t="shared" ref="EQ300:EQ307" si="2931">AY300-DX300</f>
        <v>0</v>
      </c>
      <c r="ER300" s="538">
        <f t="shared" ref="ER300:ER307" si="2932">AZ300-DW300</f>
        <v>0</v>
      </c>
      <c r="ES300" s="677">
        <f t="shared" ref="ES300:ES307" si="2933">BE300-DZ300</f>
        <v>0</v>
      </c>
      <c r="ET300" s="538">
        <f t="shared" ref="ET300:ET307" si="2934">BF300-DY300</f>
        <v>0</v>
      </c>
      <c r="EU300" s="462">
        <f t="shared" ref="EU300:EU307" si="2935">BK300-EB300</f>
        <v>0</v>
      </c>
      <c r="EV300" s="263">
        <f t="shared" ref="EV300:EV307" si="2936">BL300-EA300</f>
        <v>0</v>
      </c>
      <c r="EW300" s="462">
        <f t="shared" ref="EW300:EW307" si="2937">BM300-ED300</f>
        <v>0</v>
      </c>
      <c r="EX300" s="263">
        <f t="shared" ref="EX300:EX307" si="2938">BN300-EC300</f>
        <v>0</v>
      </c>
      <c r="EY300" s="472">
        <f t="shared" ref="EY300:EY307" si="2939">BV300-EF300</f>
        <v>-10099999.999999998</v>
      </c>
      <c r="EZ300" s="263">
        <f t="shared" ref="EZ300:EZ307" si="2940">BW300-EE300</f>
        <v>-11312000</v>
      </c>
    </row>
    <row r="301" spans="1:157" ht="18" hidden="1" customHeight="1" outlineLevel="1" x14ac:dyDescent="0.2">
      <c r="A301" s="5" t="s">
        <v>562</v>
      </c>
      <c r="B301" s="76" t="s">
        <v>21</v>
      </c>
      <c r="C301" s="77" t="s">
        <v>73</v>
      </c>
      <c r="D301" s="77" t="s">
        <v>74</v>
      </c>
      <c r="E301" s="76" t="s">
        <v>166</v>
      </c>
      <c r="F301" s="76"/>
      <c r="G301" s="78" t="s">
        <v>41</v>
      </c>
      <c r="H301" s="79">
        <v>0.3</v>
      </c>
      <c r="I301" s="76" t="s">
        <v>1143</v>
      </c>
      <c r="J301" s="80" t="s">
        <v>496</v>
      </c>
      <c r="K301" s="81" t="s">
        <v>152</v>
      </c>
      <c r="L301" s="76" t="s">
        <v>46</v>
      </c>
      <c r="M301" s="10" t="s">
        <v>65</v>
      </c>
      <c r="N301" s="82"/>
      <c r="O301" s="82"/>
      <c r="P301" s="82"/>
      <c r="Q301" s="245">
        <v>1</v>
      </c>
      <c r="R301" s="260">
        <v>0</v>
      </c>
      <c r="S301" s="262">
        <v>10180636.892857142</v>
      </c>
      <c r="T301" s="262">
        <v>11402313.32</v>
      </c>
      <c r="U301" s="262">
        <f t="shared" ref="U301" si="2941">R301*S301</f>
        <v>0</v>
      </c>
      <c r="V301" s="263">
        <f t="shared" ref="V301" si="2942">U301*1.12</f>
        <v>0</v>
      </c>
      <c r="W301" s="263">
        <f t="shared" si="2902"/>
        <v>0</v>
      </c>
      <c r="X301" s="399">
        <v>1</v>
      </c>
      <c r="Y301" s="399">
        <v>10180636.892857142</v>
      </c>
      <c r="Z301" s="399">
        <v>11402313.32</v>
      </c>
      <c r="AA301" s="399">
        <v>0</v>
      </c>
      <c r="AB301" s="399">
        <f t="shared" ref="AB301:AB307" si="2943">AA301*1.12</f>
        <v>0</v>
      </c>
      <c r="AC301" s="399">
        <f t="shared" si="2903"/>
        <v>0</v>
      </c>
      <c r="AD301" s="260">
        <v>1</v>
      </c>
      <c r="AE301" s="260">
        <v>10180636.892857142</v>
      </c>
      <c r="AF301" s="260">
        <v>11402313.32</v>
      </c>
      <c r="AG301" s="260">
        <v>0</v>
      </c>
      <c r="AH301" s="260">
        <v>0</v>
      </c>
      <c r="AI301" s="260">
        <f t="shared" si="2906"/>
        <v>0</v>
      </c>
      <c r="AJ301" s="260">
        <v>1</v>
      </c>
      <c r="AK301" s="260">
        <v>10180636.892857142</v>
      </c>
      <c r="AL301" s="260">
        <v>11402313.32</v>
      </c>
      <c r="AM301" s="260">
        <v>0</v>
      </c>
      <c r="AN301" s="260">
        <v>0</v>
      </c>
      <c r="AO301" s="396">
        <f t="shared" si="2907"/>
        <v>0</v>
      </c>
      <c r="AP301" s="260"/>
      <c r="AQ301" s="260"/>
      <c r="AR301" s="260"/>
      <c r="AS301" s="260">
        <f t="shared" si="2459"/>
        <v>0</v>
      </c>
      <c r="AT301" s="260">
        <f t="shared" si="2460"/>
        <v>0</v>
      </c>
      <c r="AU301" s="260">
        <f t="shared" si="2908"/>
        <v>0</v>
      </c>
      <c r="AV301" s="400"/>
      <c r="AW301" s="400"/>
      <c r="AX301" s="400"/>
      <c r="AY301" s="400">
        <v>0</v>
      </c>
      <c r="AZ301" s="400">
        <v>0</v>
      </c>
      <c r="BA301" s="400">
        <f t="shared" si="2909"/>
        <v>0</v>
      </c>
      <c r="BB301" s="400"/>
      <c r="BC301" s="400"/>
      <c r="BD301" s="400"/>
      <c r="BE301" s="400">
        <v>0</v>
      </c>
      <c r="BF301" s="400">
        <v>0</v>
      </c>
      <c r="BG301" s="400">
        <f t="shared" si="2517"/>
        <v>0</v>
      </c>
      <c r="BH301" s="400"/>
      <c r="BI301" s="400"/>
      <c r="BJ301" s="400"/>
      <c r="BK301" s="400">
        <v>0</v>
      </c>
      <c r="BL301" s="400">
        <v>0</v>
      </c>
      <c r="BM301" s="400">
        <f t="shared" si="2481"/>
        <v>0</v>
      </c>
      <c r="BN301" s="400"/>
      <c r="BO301" s="400"/>
      <c r="BP301" s="400"/>
      <c r="BQ301" s="400">
        <v>0</v>
      </c>
      <c r="BR301" s="400">
        <v>0</v>
      </c>
      <c r="BS301" s="400">
        <f t="shared" si="2571"/>
        <v>0</v>
      </c>
      <c r="BT301" s="262">
        <v>10180636.892857142</v>
      </c>
      <c r="BU301" s="262">
        <v>11402313.32</v>
      </c>
      <c r="BV301" s="262">
        <v>0</v>
      </c>
      <c r="BW301" s="1427">
        <v>0</v>
      </c>
      <c r="BX301" s="84" t="s">
        <v>48</v>
      </c>
      <c r="BY301" s="76">
        <v>2012</v>
      </c>
      <c r="BZ301" s="325" t="s">
        <v>1100</v>
      </c>
      <c r="CA301" s="529">
        <f t="shared" si="2911"/>
        <v>0</v>
      </c>
      <c r="CB301" s="85"/>
      <c r="CC301" s="83"/>
      <c r="CD301" s="88"/>
      <c r="CE301" s="26">
        <f t="shared" si="2912"/>
        <v>0</v>
      </c>
      <c r="CF301" s="27">
        <f t="shared" si="2913"/>
        <v>0</v>
      </c>
      <c r="CG301" s="738">
        <f t="shared" si="2914"/>
        <v>0</v>
      </c>
      <c r="CH301" s="164" t="s">
        <v>397</v>
      </c>
      <c r="CI301" s="165"/>
      <c r="CJ301" s="89"/>
      <c r="CK301" s="175"/>
      <c r="CL301" s="175"/>
      <c r="CM301" s="178"/>
      <c r="CN301" s="175"/>
      <c r="CO301" s="176"/>
      <c r="CP301" s="175"/>
      <c r="CQ301" s="87"/>
      <c r="CR301" s="455"/>
      <c r="CS301" s="455"/>
      <c r="CT301" s="455"/>
      <c r="CU301" s="455"/>
      <c r="CV301" s="455"/>
      <c r="CW301" s="455"/>
      <c r="CX301" s="455"/>
      <c r="CY301" s="455"/>
      <c r="CZ301" s="455"/>
      <c r="DA301" s="456"/>
      <c r="DB301" s="455"/>
      <c r="DC301" s="455"/>
      <c r="DD301" s="455"/>
      <c r="DE301" s="455"/>
      <c r="DF301" s="455"/>
      <c r="DG301" s="455"/>
      <c r="DH301" s="455"/>
      <c r="DI301" s="455"/>
      <c r="DJ301" s="455"/>
      <c r="DK301" s="455"/>
      <c r="DL301" s="501"/>
      <c r="DM301" s="508"/>
      <c r="DN301" s="501"/>
      <c r="DO301" s="820"/>
      <c r="DP301" s="501"/>
      <c r="DQ301" s="1049"/>
      <c r="DR301" s="501"/>
      <c r="DS301" s="508"/>
      <c r="DT301" s="501"/>
      <c r="DU301" s="508"/>
      <c r="DV301" s="457"/>
      <c r="DW301" s="503"/>
      <c r="DX301" s="501"/>
      <c r="DY301" s="672"/>
      <c r="DZ301" s="501"/>
      <c r="EA301" s="508">
        <f t="shared" si="2919"/>
        <v>0</v>
      </c>
      <c r="EB301" s="457">
        <f t="shared" si="2920"/>
        <v>0</v>
      </c>
      <c r="EC301" s="503"/>
      <c r="ED301" s="455"/>
      <c r="EE301" s="459"/>
      <c r="EF301" s="501"/>
      <c r="EG301" s="462">
        <f t="shared" si="2921"/>
        <v>0</v>
      </c>
      <c r="EH301" s="263">
        <f t="shared" si="2922"/>
        <v>0</v>
      </c>
      <c r="EI301" s="460">
        <f t="shared" si="2923"/>
        <v>0</v>
      </c>
      <c r="EJ301" s="538">
        <f t="shared" si="2924"/>
        <v>0</v>
      </c>
      <c r="EK301" s="677">
        <f t="shared" si="2925"/>
        <v>0</v>
      </c>
      <c r="EL301" s="257">
        <f t="shared" si="2926"/>
        <v>0</v>
      </c>
      <c r="EM301" s="649">
        <f t="shared" si="2927"/>
        <v>0</v>
      </c>
      <c r="EN301" s="538">
        <f t="shared" si="2928"/>
        <v>0</v>
      </c>
      <c r="EO301" s="677">
        <f t="shared" si="2929"/>
        <v>0</v>
      </c>
      <c r="EP301" s="257">
        <f t="shared" si="2930"/>
        <v>0</v>
      </c>
      <c r="EQ301" s="649">
        <f t="shared" si="2931"/>
        <v>0</v>
      </c>
      <c r="ER301" s="538">
        <f t="shared" si="2932"/>
        <v>0</v>
      </c>
      <c r="ES301" s="677">
        <f t="shared" si="2933"/>
        <v>0</v>
      </c>
      <c r="ET301" s="538">
        <f t="shared" si="2934"/>
        <v>0</v>
      </c>
      <c r="EU301" s="462">
        <f t="shared" si="2935"/>
        <v>0</v>
      </c>
      <c r="EV301" s="263">
        <f t="shared" si="2936"/>
        <v>0</v>
      </c>
      <c r="EW301" s="462">
        <f t="shared" si="2937"/>
        <v>0</v>
      </c>
      <c r="EX301" s="263">
        <f t="shared" si="2938"/>
        <v>0</v>
      </c>
      <c r="EY301" s="472">
        <f t="shared" si="2939"/>
        <v>0</v>
      </c>
      <c r="EZ301" s="263">
        <f t="shared" si="2940"/>
        <v>0</v>
      </c>
    </row>
    <row r="302" spans="1:157" ht="18" hidden="1" customHeight="1" outlineLevel="1" x14ac:dyDescent="0.2">
      <c r="A302" s="5" t="s">
        <v>737</v>
      </c>
      <c r="B302" s="76" t="s">
        <v>21</v>
      </c>
      <c r="C302" s="77" t="s">
        <v>1629</v>
      </c>
      <c r="D302" s="77" t="s">
        <v>738</v>
      </c>
      <c r="E302" s="76" t="s">
        <v>1630</v>
      </c>
      <c r="F302" s="76" t="s">
        <v>739</v>
      </c>
      <c r="G302" s="78" t="s">
        <v>41</v>
      </c>
      <c r="H302" s="79">
        <v>0.3</v>
      </c>
      <c r="I302" s="76" t="s">
        <v>1143</v>
      </c>
      <c r="J302" s="80" t="s">
        <v>496</v>
      </c>
      <c r="K302" s="81" t="s">
        <v>152</v>
      </c>
      <c r="L302" s="76" t="s">
        <v>46</v>
      </c>
      <c r="M302" s="10" t="s">
        <v>65</v>
      </c>
      <c r="N302" s="82"/>
      <c r="O302" s="82"/>
      <c r="P302" s="82"/>
      <c r="Q302" s="245">
        <v>1</v>
      </c>
      <c r="R302" s="260">
        <v>0</v>
      </c>
      <c r="S302" s="262">
        <v>10180636.892857142</v>
      </c>
      <c r="T302" s="262">
        <v>11402313.32</v>
      </c>
      <c r="U302" s="262">
        <f t="shared" ref="U302:U307" si="2944">R302*S302</f>
        <v>0</v>
      </c>
      <c r="V302" s="263">
        <f t="shared" ref="V302:V385" si="2945">U302*1.12</f>
        <v>0</v>
      </c>
      <c r="W302" s="263">
        <f t="shared" si="2902"/>
        <v>0</v>
      </c>
      <c r="X302" s="399">
        <v>1</v>
      </c>
      <c r="Y302" s="399">
        <v>10180636.892857142</v>
      </c>
      <c r="Z302" s="399">
        <v>11402313.32</v>
      </c>
      <c r="AA302" s="399">
        <v>0</v>
      </c>
      <c r="AB302" s="399">
        <f t="shared" si="2943"/>
        <v>0</v>
      </c>
      <c r="AC302" s="399">
        <f t="shared" si="2903"/>
        <v>0</v>
      </c>
      <c r="AD302" s="260">
        <v>1</v>
      </c>
      <c r="AE302" s="260">
        <v>10180636.892857142</v>
      </c>
      <c r="AF302" s="260">
        <v>11402313.32</v>
      </c>
      <c r="AG302" s="260">
        <v>0</v>
      </c>
      <c r="AH302" s="260">
        <v>0</v>
      </c>
      <c r="AI302" s="260">
        <f t="shared" si="2906"/>
        <v>0</v>
      </c>
      <c r="AJ302" s="260">
        <v>1</v>
      </c>
      <c r="AK302" s="260">
        <v>10180636.892857142</v>
      </c>
      <c r="AL302" s="260">
        <v>11402313.32</v>
      </c>
      <c r="AM302" s="260">
        <v>0</v>
      </c>
      <c r="AN302" s="260">
        <v>0</v>
      </c>
      <c r="AO302" s="396">
        <f t="shared" si="2907"/>
        <v>0</v>
      </c>
      <c r="AP302" s="260"/>
      <c r="AQ302" s="260"/>
      <c r="AR302" s="260"/>
      <c r="AS302" s="260">
        <f t="shared" si="2459"/>
        <v>0</v>
      </c>
      <c r="AT302" s="260">
        <f t="shared" si="2460"/>
        <v>0</v>
      </c>
      <c r="AU302" s="260">
        <f t="shared" si="2908"/>
        <v>0</v>
      </c>
      <c r="AV302" s="400"/>
      <c r="AW302" s="400"/>
      <c r="AX302" s="400"/>
      <c r="AY302" s="400">
        <v>0</v>
      </c>
      <c r="AZ302" s="400">
        <v>0</v>
      </c>
      <c r="BA302" s="400">
        <f t="shared" si="2909"/>
        <v>0</v>
      </c>
      <c r="BB302" s="400"/>
      <c r="BC302" s="400"/>
      <c r="BD302" s="400"/>
      <c r="BE302" s="400">
        <v>0</v>
      </c>
      <c r="BF302" s="400">
        <v>0</v>
      </c>
      <c r="BG302" s="400">
        <f t="shared" si="2517"/>
        <v>0</v>
      </c>
      <c r="BH302" s="400"/>
      <c r="BI302" s="400"/>
      <c r="BJ302" s="400"/>
      <c r="BK302" s="400">
        <v>0</v>
      </c>
      <c r="BL302" s="400">
        <v>0</v>
      </c>
      <c r="BM302" s="400">
        <f t="shared" si="2481"/>
        <v>0</v>
      </c>
      <c r="BN302" s="400"/>
      <c r="BO302" s="400"/>
      <c r="BP302" s="400"/>
      <c r="BQ302" s="400">
        <v>0</v>
      </c>
      <c r="BR302" s="400">
        <v>0</v>
      </c>
      <c r="BS302" s="400">
        <f t="shared" si="2571"/>
        <v>0</v>
      </c>
      <c r="BT302" s="262">
        <v>10180636.892857142</v>
      </c>
      <c r="BU302" s="262">
        <v>11402313.32</v>
      </c>
      <c r="BV302" s="262">
        <v>0</v>
      </c>
      <c r="BW302" s="1427">
        <v>0</v>
      </c>
      <c r="BX302" s="84" t="s">
        <v>48</v>
      </c>
      <c r="BY302" s="76">
        <v>2012</v>
      </c>
      <c r="BZ302" s="325" t="s">
        <v>1101</v>
      </c>
      <c r="CA302" s="529">
        <f t="shared" si="2911"/>
        <v>0</v>
      </c>
      <c r="CB302" s="85"/>
      <c r="CC302" s="83"/>
      <c r="CD302" s="88"/>
      <c r="CE302" s="26">
        <f t="shared" si="2912"/>
        <v>0</v>
      </c>
      <c r="CF302" s="27">
        <f t="shared" si="2913"/>
        <v>0</v>
      </c>
      <c r="CG302" s="738">
        <f t="shared" si="2914"/>
        <v>0</v>
      </c>
      <c r="CH302" s="164" t="s">
        <v>805</v>
      </c>
      <c r="CI302" s="165"/>
      <c r="CJ302" s="89"/>
      <c r="CK302" s="175"/>
      <c r="CL302" s="175"/>
      <c r="CM302" s="178"/>
      <c r="CN302" s="175"/>
      <c r="CO302" s="176"/>
      <c r="CP302" s="175"/>
      <c r="CQ302" s="87"/>
      <c r="CR302" s="455"/>
      <c r="CS302" s="455"/>
      <c r="CT302" s="455"/>
      <c r="CU302" s="455"/>
      <c r="CV302" s="455"/>
      <c r="CW302" s="455"/>
      <c r="CX302" s="455"/>
      <c r="CY302" s="455"/>
      <c r="CZ302" s="455"/>
      <c r="DA302" s="456"/>
      <c r="DB302" s="455"/>
      <c r="DC302" s="455"/>
      <c r="DD302" s="455"/>
      <c r="DE302" s="455"/>
      <c r="DF302" s="455"/>
      <c r="DG302" s="455"/>
      <c r="DH302" s="455"/>
      <c r="DI302" s="455"/>
      <c r="DJ302" s="455"/>
      <c r="DK302" s="455"/>
      <c r="DL302" s="501"/>
      <c r="DM302" s="508"/>
      <c r="DN302" s="501"/>
      <c r="DO302" s="820"/>
      <c r="DP302" s="501"/>
      <c r="DQ302" s="1049"/>
      <c r="DR302" s="501"/>
      <c r="DS302" s="508"/>
      <c r="DT302" s="501"/>
      <c r="DU302" s="508"/>
      <c r="DV302" s="457"/>
      <c r="DW302" s="503"/>
      <c r="DX302" s="501"/>
      <c r="DY302" s="672"/>
      <c r="DZ302" s="501"/>
      <c r="EA302" s="508">
        <f t="shared" si="2919"/>
        <v>0</v>
      </c>
      <c r="EB302" s="457">
        <f t="shared" si="2920"/>
        <v>0</v>
      </c>
      <c r="EC302" s="503"/>
      <c r="ED302" s="455"/>
      <c r="EE302" s="459"/>
      <c r="EF302" s="501"/>
      <c r="EG302" s="462">
        <f t="shared" si="2921"/>
        <v>0</v>
      </c>
      <c r="EH302" s="263">
        <f t="shared" si="2922"/>
        <v>0</v>
      </c>
      <c r="EI302" s="460">
        <f t="shared" si="2923"/>
        <v>0</v>
      </c>
      <c r="EJ302" s="538">
        <f t="shared" si="2924"/>
        <v>0</v>
      </c>
      <c r="EK302" s="677">
        <f t="shared" si="2925"/>
        <v>0</v>
      </c>
      <c r="EL302" s="257">
        <f t="shared" si="2926"/>
        <v>0</v>
      </c>
      <c r="EM302" s="649">
        <f t="shared" si="2927"/>
        <v>0</v>
      </c>
      <c r="EN302" s="538">
        <f t="shared" si="2928"/>
        <v>0</v>
      </c>
      <c r="EO302" s="677">
        <f t="shared" si="2929"/>
        <v>0</v>
      </c>
      <c r="EP302" s="257">
        <f t="shared" si="2930"/>
        <v>0</v>
      </c>
      <c r="EQ302" s="649">
        <f t="shared" si="2931"/>
        <v>0</v>
      </c>
      <c r="ER302" s="538">
        <f t="shared" si="2932"/>
        <v>0</v>
      </c>
      <c r="ES302" s="677">
        <f t="shared" si="2933"/>
        <v>0</v>
      </c>
      <c r="ET302" s="538">
        <f t="shared" si="2934"/>
        <v>0</v>
      </c>
      <c r="EU302" s="462">
        <f t="shared" si="2935"/>
        <v>0</v>
      </c>
      <c r="EV302" s="263">
        <f t="shared" si="2936"/>
        <v>0</v>
      </c>
      <c r="EW302" s="462">
        <f t="shared" si="2937"/>
        <v>0</v>
      </c>
      <c r="EX302" s="263">
        <f t="shared" si="2938"/>
        <v>0</v>
      </c>
      <c r="EY302" s="472">
        <f t="shared" si="2939"/>
        <v>0</v>
      </c>
      <c r="EZ302" s="263">
        <f t="shared" si="2940"/>
        <v>0</v>
      </c>
    </row>
    <row r="303" spans="1:157" ht="18" hidden="1" customHeight="1" outlineLevel="1" x14ac:dyDescent="0.2">
      <c r="A303" s="5" t="s">
        <v>1012</v>
      </c>
      <c r="B303" s="76" t="s">
        <v>21</v>
      </c>
      <c r="C303" s="77" t="s">
        <v>1629</v>
      </c>
      <c r="D303" s="77" t="s">
        <v>738</v>
      </c>
      <c r="E303" s="76" t="s">
        <v>1630</v>
      </c>
      <c r="F303" s="76" t="s">
        <v>739</v>
      </c>
      <c r="G303" s="78" t="s">
        <v>41</v>
      </c>
      <c r="H303" s="79">
        <v>0.3</v>
      </c>
      <c r="I303" s="76" t="s">
        <v>969</v>
      </c>
      <c r="J303" s="80" t="s">
        <v>496</v>
      </c>
      <c r="K303" s="81" t="s">
        <v>152</v>
      </c>
      <c r="L303" s="76" t="s">
        <v>46</v>
      </c>
      <c r="M303" s="10" t="s">
        <v>65</v>
      </c>
      <c r="N303" s="82"/>
      <c r="O303" s="82"/>
      <c r="P303" s="82"/>
      <c r="Q303" s="245">
        <v>1</v>
      </c>
      <c r="R303" s="260">
        <v>0</v>
      </c>
      <c r="S303" s="262">
        <v>10180636.892857142</v>
      </c>
      <c r="T303" s="262">
        <v>11402313.32</v>
      </c>
      <c r="U303" s="262">
        <f t="shared" ref="U303" si="2946">R303*S303</f>
        <v>0</v>
      </c>
      <c r="V303" s="263">
        <f t="shared" ref="V303" si="2947">U303*1.12</f>
        <v>0</v>
      </c>
      <c r="W303" s="263">
        <f t="shared" si="2902"/>
        <v>0</v>
      </c>
      <c r="X303" s="399">
        <v>0</v>
      </c>
      <c r="Y303" s="399">
        <v>10180636.892857142</v>
      </c>
      <c r="Z303" s="399">
        <v>11402313.32</v>
      </c>
      <c r="AA303" s="399">
        <f t="shared" ref="AA303:AA307" si="2948">X303*Y303</f>
        <v>0</v>
      </c>
      <c r="AB303" s="399">
        <f t="shared" si="2943"/>
        <v>0</v>
      </c>
      <c r="AC303" s="399">
        <f t="shared" si="2903"/>
        <v>0</v>
      </c>
      <c r="AD303" s="260">
        <v>1</v>
      </c>
      <c r="AE303" s="260">
        <v>10180636.892857142</v>
      </c>
      <c r="AF303" s="260">
        <v>11402313.32</v>
      </c>
      <c r="AG303" s="260">
        <f t="shared" si="2904"/>
        <v>10180636.892857142</v>
      </c>
      <c r="AH303" s="260">
        <f t="shared" si="2905"/>
        <v>11402313.32</v>
      </c>
      <c r="AI303" s="260">
        <f t="shared" si="2906"/>
        <v>3420693.9959999998</v>
      </c>
      <c r="AJ303" s="260">
        <v>1</v>
      </c>
      <c r="AK303" s="260">
        <v>10180636.892857142</v>
      </c>
      <c r="AL303" s="260">
        <v>11402313.32</v>
      </c>
      <c r="AM303" s="1067">
        <f t="shared" si="2513"/>
        <v>10180636.892857142</v>
      </c>
      <c r="AN303" s="260">
        <f t="shared" si="2458"/>
        <v>11402313.32</v>
      </c>
      <c r="AO303" s="396">
        <f t="shared" si="2907"/>
        <v>3420693.9959999998</v>
      </c>
      <c r="AP303" s="260"/>
      <c r="AQ303" s="260"/>
      <c r="AR303" s="260"/>
      <c r="AS303" s="260">
        <f t="shared" si="2459"/>
        <v>0</v>
      </c>
      <c r="AT303" s="260">
        <f t="shared" si="2460"/>
        <v>0</v>
      </c>
      <c r="AU303" s="260">
        <f t="shared" si="2908"/>
        <v>0</v>
      </c>
      <c r="AV303" s="400"/>
      <c r="AW303" s="400"/>
      <c r="AX303" s="400"/>
      <c r="AY303" s="400">
        <v>0</v>
      </c>
      <c r="AZ303" s="400">
        <v>0</v>
      </c>
      <c r="BA303" s="400">
        <f t="shared" si="2909"/>
        <v>0</v>
      </c>
      <c r="BB303" s="400"/>
      <c r="BC303" s="400"/>
      <c r="BD303" s="400"/>
      <c r="BE303" s="400">
        <v>0</v>
      </c>
      <c r="BF303" s="400">
        <v>0</v>
      </c>
      <c r="BG303" s="400">
        <f t="shared" si="2517"/>
        <v>0</v>
      </c>
      <c r="BH303" s="400"/>
      <c r="BI303" s="400"/>
      <c r="BJ303" s="400"/>
      <c r="BK303" s="400">
        <v>0</v>
      </c>
      <c r="BL303" s="400">
        <v>0</v>
      </c>
      <c r="BM303" s="400">
        <f t="shared" si="2481"/>
        <v>0</v>
      </c>
      <c r="BN303" s="400"/>
      <c r="BO303" s="400"/>
      <c r="BP303" s="400"/>
      <c r="BQ303" s="400">
        <v>0</v>
      </c>
      <c r="BR303" s="400">
        <v>0</v>
      </c>
      <c r="BS303" s="400">
        <f t="shared" si="2571"/>
        <v>0</v>
      </c>
      <c r="BT303" s="262">
        <v>10180636.892857142</v>
      </c>
      <c r="BU303" s="262">
        <v>11402313.32</v>
      </c>
      <c r="BV303" s="256">
        <f>SUM(N303+O303+P303+Q303+R303+X303+AD303+AJ303+AP303+AV303+BB303+BH303)*BT303</f>
        <v>30541910.678571425</v>
      </c>
      <c r="BW303" s="262">
        <f t="shared" ref="BW303" si="2949">BV303*1.12</f>
        <v>34206939.960000001</v>
      </c>
      <c r="BX303" s="84" t="s">
        <v>48</v>
      </c>
      <c r="BY303" s="325" t="s">
        <v>1717</v>
      </c>
      <c r="BZ303" s="325" t="s">
        <v>1013</v>
      </c>
      <c r="CA303" s="529">
        <f t="shared" si="2911"/>
        <v>10262081.988</v>
      </c>
      <c r="CB303" s="85"/>
      <c r="CC303" s="83"/>
      <c r="CD303" s="88"/>
      <c r="CE303" s="26">
        <f t="shared" si="2912"/>
        <v>30541910.678571425</v>
      </c>
      <c r="CF303" s="27">
        <f t="shared" si="2913"/>
        <v>34206939.960000001</v>
      </c>
      <c r="CG303" s="738">
        <f t="shared" si="2914"/>
        <v>10262081.988</v>
      </c>
      <c r="CH303" s="164" t="s">
        <v>1033</v>
      </c>
      <c r="CI303" s="165"/>
      <c r="CJ303" s="89"/>
      <c r="CK303" s="175"/>
      <c r="CL303" s="175"/>
      <c r="CM303" s="178"/>
      <c r="CN303" s="175"/>
      <c r="CO303" s="176"/>
      <c r="CP303" s="175"/>
      <c r="CQ303" s="87"/>
      <c r="CR303" s="455"/>
      <c r="CS303" s="455"/>
      <c r="CT303" s="455"/>
      <c r="CU303" s="455"/>
      <c r="CV303" s="455"/>
      <c r="CW303" s="455"/>
      <c r="CX303" s="455"/>
      <c r="CY303" s="455"/>
      <c r="CZ303" s="455"/>
      <c r="DA303" s="456"/>
      <c r="DB303" s="455"/>
      <c r="DC303" s="455"/>
      <c r="DD303" s="455"/>
      <c r="DE303" s="455"/>
      <c r="DF303" s="455"/>
      <c r="DG303" s="455"/>
      <c r="DH303" s="455"/>
      <c r="DI303" s="455"/>
      <c r="DJ303" s="455"/>
      <c r="DK303" s="455"/>
      <c r="DL303" s="501"/>
      <c r="DM303" s="508"/>
      <c r="DN303" s="501"/>
      <c r="DO303" s="820"/>
      <c r="DP303" s="501"/>
      <c r="DQ303" s="1049"/>
      <c r="DR303" s="501"/>
      <c r="DS303" s="508"/>
      <c r="DT303" s="501"/>
      <c r="DU303" s="508"/>
      <c r="DV303" s="457"/>
      <c r="DW303" s="503"/>
      <c r="DX303" s="501"/>
      <c r="DY303" s="672"/>
      <c r="DZ303" s="501"/>
      <c r="EA303" s="508">
        <f t="shared" si="2919"/>
        <v>0</v>
      </c>
      <c r="EB303" s="457">
        <f t="shared" si="2920"/>
        <v>0</v>
      </c>
      <c r="EC303" s="503"/>
      <c r="ED303" s="455"/>
      <c r="EE303" s="459"/>
      <c r="EF303" s="501"/>
      <c r="EG303" s="462">
        <f t="shared" si="2921"/>
        <v>30541910.678571425</v>
      </c>
      <c r="EH303" s="263">
        <f t="shared" si="2922"/>
        <v>34206939.960000001</v>
      </c>
      <c r="EI303" s="460">
        <f t="shared" si="2923"/>
        <v>0</v>
      </c>
      <c r="EJ303" s="538">
        <f t="shared" si="2924"/>
        <v>0</v>
      </c>
      <c r="EK303" s="677">
        <f t="shared" si="2925"/>
        <v>10180636.892857142</v>
      </c>
      <c r="EL303" s="257">
        <f t="shared" si="2926"/>
        <v>11402313.32</v>
      </c>
      <c r="EM303" s="649">
        <f t="shared" si="2927"/>
        <v>10180636.892857142</v>
      </c>
      <c r="EN303" s="538">
        <f t="shared" si="2928"/>
        <v>11402313.32</v>
      </c>
      <c r="EO303" s="677">
        <f t="shared" si="2929"/>
        <v>0</v>
      </c>
      <c r="EP303" s="257">
        <f t="shared" si="2930"/>
        <v>0</v>
      </c>
      <c r="EQ303" s="649">
        <f t="shared" si="2931"/>
        <v>0</v>
      </c>
      <c r="ER303" s="538">
        <f t="shared" si="2932"/>
        <v>0</v>
      </c>
      <c r="ES303" s="677">
        <f t="shared" si="2933"/>
        <v>0</v>
      </c>
      <c r="ET303" s="538">
        <f t="shared" si="2934"/>
        <v>0</v>
      </c>
      <c r="EU303" s="462">
        <f t="shared" si="2935"/>
        <v>0</v>
      </c>
      <c r="EV303" s="263">
        <f t="shared" si="2936"/>
        <v>0</v>
      </c>
      <c r="EW303" s="462">
        <f t="shared" si="2937"/>
        <v>0</v>
      </c>
      <c r="EX303" s="263">
        <f t="shared" si="2938"/>
        <v>0</v>
      </c>
      <c r="EY303" s="472">
        <f t="shared" si="2939"/>
        <v>30541910.678571425</v>
      </c>
      <c r="EZ303" s="263">
        <f t="shared" si="2940"/>
        <v>34206939.960000001</v>
      </c>
    </row>
    <row r="304" spans="1:157" ht="18" hidden="1" customHeight="1" outlineLevel="1" x14ac:dyDescent="0.2">
      <c r="A304" s="5" t="s">
        <v>563</v>
      </c>
      <c r="B304" s="76" t="s">
        <v>21</v>
      </c>
      <c r="C304" s="77" t="s">
        <v>73</v>
      </c>
      <c r="D304" s="77" t="s">
        <v>167</v>
      </c>
      <c r="E304" s="76" t="s">
        <v>168</v>
      </c>
      <c r="F304" s="76" t="s">
        <v>169</v>
      </c>
      <c r="G304" s="78" t="s">
        <v>41</v>
      </c>
      <c r="H304" s="79">
        <v>0.3</v>
      </c>
      <c r="I304" s="76" t="s">
        <v>1143</v>
      </c>
      <c r="J304" s="80" t="s">
        <v>45</v>
      </c>
      <c r="K304" s="81" t="s">
        <v>152</v>
      </c>
      <c r="L304" s="76" t="s">
        <v>46</v>
      </c>
      <c r="M304" s="10" t="s">
        <v>65</v>
      </c>
      <c r="N304" s="82"/>
      <c r="O304" s="82"/>
      <c r="P304" s="82"/>
      <c r="Q304" s="245"/>
      <c r="R304" s="260">
        <v>0</v>
      </c>
      <c r="S304" s="262">
        <v>6871286.8928571427</v>
      </c>
      <c r="T304" s="262">
        <v>7695841.3200000003</v>
      </c>
      <c r="U304" s="262">
        <f t="shared" si="2944"/>
        <v>0</v>
      </c>
      <c r="V304" s="263">
        <f t="shared" si="2945"/>
        <v>0</v>
      </c>
      <c r="W304" s="263">
        <f t="shared" si="2902"/>
        <v>0</v>
      </c>
      <c r="X304" s="399">
        <v>0</v>
      </c>
      <c r="Y304" s="399">
        <v>6871286.8928571427</v>
      </c>
      <c r="Z304" s="399">
        <v>7695841.3200000003</v>
      </c>
      <c r="AA304" s="399">
        <f t="shared" si="2948"/>
        <v>0</v>
      </c>
      <c r="AB304" s="399">
        <f t="shared" si="2943"/>
        <v>0</v>
      </c>
      <c r="AC304" s="399">
        <f t="shared" si="2903"/>
        <v>0</v>
      </c>
      <c r="AD304" s="260">
        <v>0</v>
      </c>
      <c r="AE304" s="260">
        <v>6871286.8928571427</v>
      </c>
      <c r="AF304" s="260">
        <v>7695841.3200000003</v>
      </c>
      <c r="AG304" s="260">
        <f t="shared" si="2904"/>
        <v>0</v>
      </c>
      <c r="AH304" s="260">
        <f t="shared" si="2905"/>
        <v>0</v>
      </c>
      <c r="AI304" s="260">
        <f t="shared" si="2906"/>
        <v>0</v>
      </c>
      <c r="AJ304" s="260">
        <v>0</v>
      </c>
      <c r="AK304" s="260">
        <v>6871286.8928571427</v>
      </c>
      <c r="AL304" s="260">
        <v>7695841.3200000003</v>
      </c>
      <c r="AM304" s="260">
        <f t="shared" si="2513"/>
        <v>0</v>
      </c>
      <c r="AN304" s="260">
        <f t="shared" si="2458"/>
        <v>0</v>
      </c>
      <c r="AO304" s="396">
        <f t="shared" si="2907"/>
        <v>0</v>
      </c>
      <c r="AP304" s="260"/>
      <c r="AQ304" s="260"/>
      <c r="AR304" s="260"/>
      <c r="AS304" s="260">
        <f t="shared" si="2459"/>
        <v>0</v>
      </c>
      <c r="AT304" s="260">
        <f t="shared" si="2460"/>
        <v>0</v>
      </c>
      <c r="AU304" s="260">
        <f t="shared" si="2908"/>
        <v>0</v>
      </c>
      <c r="AV304" s="400"/>
      <c r="AW304" s="400"/>
      <c r="AX304" s="400"/>
      <c r="AY304" s="400">
        <v>0</v>
      </c>
      <c r="AZ304" s="400">
        <v>0</v>
      </c>
      <c r="BA304" s="400">
        <f t="shared" si="2909"/>
        <v>0</v>
      </c>
      <c r="BB304" s="400"/>
      <c r="BC304" s="400"/>
      <c r="BD304" s="400"/>
      <c r="BE304" s="400">
        <v>0</v>
      </c>
      <c r="BF304" s="400">
        <v>0</v>
      </c>
      <c r="BG304" s="400">
        <f t="shared" si="2517"/>
        <v>0</v>
      </c>
      <c r="BH304" s="400"/>
      <c r="BI304" s="400"/>
      <c r="BJ304" s="400"/>
      <c r="BK304" s="400">
        <v>0</v>
      </c>
      <c r="BL304" s="400">
        <v>0</v>
      </c>
      <c r="BM304" s="400">
        <f t="shared" si="2481"/>
        <v>0</v>
      </c>
      <c r="BN304" s="400"/>
      <c r="BO304" s="400"/>
      <c r="BP304" s="400"/>
      <c r="BQ304" s="400">
        <v>0</v>
      </c>
      <c r="BR304" s="400">
        <v>0</v>
      </c>
      <c r="BS304" s="400">
        <f t="shared" si="2571"/>
        <v>0</v>
      </c>
      <c r="BT304" s="262">
        <v>6871286.8928571427</v>
      </c>
      <c r="BU304" s="262">
        <v>7695841.3200000003</v>
      </c>
      <c r="BV304" s="262">
        <f>SUM(N304+O304+P304+Q304+R304+X304+AD304+AJ304+AP304+AV304+BB304+BH304)*BT304</f>
        <v>0</v>
      </c>
      <c r="BW304" s="1427">
        <f t="shared" si="2910"/>
        <v>0</v>
      </c>
      <c r="BX304" s="84" t="s">
        <v>48</v>
      </c>
      <c r="BY304" s="76">
        <v>2012</v>
      </c>
      <c r="BZ304" s="325"/>
      <c r="CA304" s="529">
        <f t="shared" si="2911"/>
        <v>0</v>
      </c>
      <c r="CB304" s="85">
        <v>34356434.464285716</v>
      </c>
      <c r="CC304" s="83">
        <v>38479206.600000001</v>
      </c>
      <c r="CD304" s="88"/>
      <c r="CE304" s="26">
        <f t="shared" si="2912"/>
        <v>-34356434.464285716</v>
      </c>
      <c r="CF304" s="27">
        <f t="shared" si="2913"/>
        <v>-38479206.600000001</v>
      </c>
      <c r="CG304" s="738">
        <f t="shared" si="2914"/>
        <v>-38479206.600000001</v>
      </c>
      <c r="CH304" s="164"/>
      <c r="CI304" s="165"/>
      <c r="CJ304" s="89" t="s">
        <v>25</v>
      </c>
      <c r="CK304" s="175" t="s">
        <v>313</v>
      </c>
      <c r="CL304" s="175" t="s">
        <v>351</v>
      </c>
      <c r="CM304" s="178" t="s">
        <v>352</v>
      </c>
      <c r="CN304" s="175" t="s">
        <v>350</v>
      </c>
      <c r="CO304" s="176" t="str">
        <f>D304</f>
        <v xml:space="preserve">Бак запаса питательной воды </v>
      </c>
      <c r="CP304" s="175" t="str">
        <f>E304</f>
        <v xml:space="preserve">РВС U-1000м3 </v>
      </c>
      <c r="CQ304" s="87" t="str">
        <f>M304</f>
        <v>штука</v>
      </c>
      <c r="CR304" s="455">
        <v>1</v>
      </c>
      <c r="CS304" s="455"/>
      <c r="CT304" s="455">
        <v>1</v>
      </c>
      <c r="CU304" s="455"/>
      <c r="CV304" s="455"/>
      <c r="CW304" s="455"/>
      <c r="CX304" s="455"/>
      <c r="CY304" s="455"/>
      <c r="CZ304" s="455">
        <v>1</v>
      </c>
      <c r="DA304" s="456">
        <v>7616000</v>
      </c>
      <c r="DB304" s="455">
        <v>7616000</v>
      </c>
      <c r="DC304" s="455">
        <f>CS304*DA304</f>
        <v>0</v>
      </c>
      <c r="DD304" s="455">
        <v>0</v>
      </c>
      <c r="DE304" s="455"/>
      <c r="DF304" s="455"/>
      <c r="DG304" s="455"/>
      <c r="DH304" s="455"/>
      <c r="DI304" s="455"/>
      <c r="DJ304" s="455"/>
      <c r="DK304" s="455">
        <f>CZ304*DA304</f>
        <v>7616000</v>
      </c>
      <c r="DL304" s="501"/>
      <c r="DM304" s="740">
        <v>7616000</v>
      </c>
      <c r="DN304" s="653">
        <v>6799999.9999999991</v>
      </c>
      <c r="DO304" s="820">
        <f>DC304</f>
        <v>0</v>
      </c>
      <c r="DP304" s="655">
        <f t="shared" ref="DP304" si="2950">DO304/1.12</f>
        <v>0</v>
      </c>
      <c r="DQ304" s="1050">
        <f>DD304</f>
        <v>0</v>
      </c>
      <c r="DR304" s="655">
        <f>DQ304/1.12</f>
        <v>0</v>
      </c>
      <c r="DS304" s="782">
        <f t="shared" ref="DS304" si="2951">DE304</f>
        <v>0</v>
      </c>
      <c r="DT304" s="655">
        <f t="shared" ref="DT304" si="2952">DE304/1.12</f>
        <v>0</v>
      </c>
      <c r="DU304" s="782">
        <f t="shared" ref="DU304" si="2953">DF304</f>
        <v>0</v>
      </c>
      <c r="DV304" s="465">
        <f t="shared" ref="DV304" si="2954">DU304/1.12</f>
        <v>0</v>
      </c>
      <c r="DW304" s="745"/>
      <c r="DX304" s="655"/>
      <c r="DY304" s="954"/>
      <c r="DZ304" s="655"/>
      <c r="EA304" s="782">
        <f t="shared" si="2919"/>
        <v>0</v>
      </c>
      <c r="EB304" s="465">
        <f t="shared" si="2920"/>
        <v>0</v>
      </c>
      <c r="EC304" s="745"/>
      <c r="ED304" s="463"/>
      <c r="EE304" s="946">
        <f>DK304</f>
        <v>7616000</v>
      </c>
      <c r="EF304" s="653">
        <f>EE304/1.12</f>
        <v>6799999.9999999991</v>
      </c>
      <c r="EG304" s="462">
        <f t="shared" si="2921"/>
        <v>-6799999.9999999991</v>
      </c>
      <c r="EH304" s="263">
        <f t="shared" si="2922"/>
        <v>-7616000</v>
      </c>
      <c r="EI304" s="460">
        <f t="shared" si="2923"/>
        <v>0</v>
      </c>
      <c r="EJ304" s="538">
        <f t="shared" si="2924"/>
        <v>0</v>
      </c>
      <c r="EK304" s="677">
        <f t="shared" si="2925"/>
        <v>0</v>
      </c>
      <c r="EL304" s="257">
        <f t="shared" si="2926"/>
        <v>0</v>
      </c>
      <c r="EM304" s="649">
        <f t="shared" si="2927"/>
        <v>0</v>
      </c>
      <c r="EN304" s="538">
        <f t="shared" si="2928"/>
        <v>0</v>
      </c>
      <c r="EO304" s="677">
        <f t="shared" si="2929"/>
        <v>0</v>
      </c>
      <c r="EP304" s="257">
        <f t="shared" si="2930"/>
        <v>0</v>
      </c>
      <c r="EQ304" s="649">
        <f t="shared" si="2931"/>
        <v>0</v>
      </c>
      <c r="ER304" s="538">
        <f t="shared" si="2932"/>
        <v>0</v>
      </c>
      <c r="ES304" s="677">
        <f t="shared" si="2933"/>
        <v>0</v>
      </c>
      <c r="ET304" s="538">
        <f t="shared" si="2934"/>
        <v>0</v>
      </c>
      <c r="EU304" s="462">
        <f t="shared" si="2935"/>
        <v>0</v>
      </c>
      <c r="EV304" s="263">
        <f t="shared" si="2936"/>
        <v>0</v>
      </c>
      <c r="EW304" s="462">
        <f t="shared" si="2937"/>
        <v>0</v>
      </c>
      <c r="EX304" s="263">
        <f t="shared" si="2938"/>
        <v>0</v>
      </c>
      <c r="EY304" s="472">
        <f t="shared" si="2939"/>
        <v>-6799999.9999999991</v>
      </c>
      <c r="EZ304" s="263">
        <f t="shared" si="2940"/>
        <v>-7616000</v>
      </c>
    </row>
    <row r="305" spans="1:157" ht="18" hidden="1" customHeight="1" outlineLevel="1" x14ac:dyDescent="0.2">
      <c r="A305" s="5" t="s">
        <v>564</v>
      </c>
      <c r="B305" s="76" t="s">
        <v>21</v>
      </c>
      <c r="C305" s="77" t="s">
        <v>73</v>
      </c>
      <c r="D305" s="77" t="s">
        <v>167</v>
      </c>
      <c r="E305" s="76" t="s">
        <v>168</v>
      </c>
      <c r="F305" s="76"/>
      <c r="G305" s="78" t="s">
        <v>41</v>
      </c>
      <c r="H305" s="79">
        <v>0.3</v>
      </c>
      <c r="I305" s="76" t="s">
        <v>1143</v>
      </c>
      <c r="J305" s="80" t="s">
        <v>496</v>
      </c>
      <c r="K305" s="81" t="s">
        <v>152</v>
      </c>
      <c r="L305" s="76" t="s">
        <v>46</v>
      </c>
      <c r="M305" s="10" t="s">
        <v>65</v>
      </c>
      <c r="N305" s="82"/>
      <c r="O305" s="82"/>
      <c r="P305" s="82"/>
      <c r="Q305" s="245">
        <v>1</v>
      </c>
      <c r="R305" s="260">
        <v>0</v>
      </c>
      <c r="S305" s="262">
        <v>6871286.8928571427</v>
      </c>
      <c r="T305" s="262">
        <v>7695841.3200000003</v>
      </c>
      <c r="U305" s="262">
        <f t="shared" ref="U305:U306" si="2955">R305*S305</f>
        <v>0</v>
      </c>
      <c r="V305" s="263">
        <f t="shared" ref="V305:V306" si="2956">U305*1.12</f>
        <v>0</v>
      </c>
      <c r="W305" s="263">
        <f t="shared" si="2902"/>
        <v>0</v>
      </c>
      <c r="X305" s="399">
        <v>1</v>
      </c>
      <c r="Y305" s="399">
        <v>6871286.8928571427</v>
      </c>
      <c r="Z305" s="399">
        <v>7695841.3200000003</v>
      </c>
      <c r="AA305" s="399">
        <v>0</v>
      </c>
      <c r="AB305" s="399">
        <f t="shared" si="2943"/>
        <v>0</v>
      </c>
      <c r="AC305" s="399">
        <f t="shared" si="2903"/>
        <v>0</v>
      </c>
      <c r="AD305" s="260">
        <v>1</v>
      </c>
      <c r="AE305" s="260">
        <v>6871286.8928571427</v>
      </c>
      <c r="AF305" s="260">
        <v>7695841.3200000003</v>
      </c>
      <c r="AG305" s="260">
        <v>0</v>
      </c>
      <c r="AH305" s="260">
        <v>0</v>
      </c>
      <c r="AI305" s="260">
        <f t="shared" si="2906"/>
        <v>0</v>
      </c>
      <c r="AJ305" s="260">
        <v>1</v>
      </c>
      <c r="AK305" s="260">
        <v>6871286.8928571427</v>
      </c>
      <c r="AL305" s="260">
        <v>7695841.3200000003</v>
      </c>
      <c r="AM305" s="260">
        <v>0</v>
      </c>
      <c r="AN305" s="260">
        <v>0</v>
      </c>
      <c r="AO305" s="396">
        <f t="shared" si="2907"/>
        <v>0</v>
      </c>
      <c r="AP305" s="260"/>
      <c r="AQ305" s="260"/>
      <c r="AR305" s="260"/>
      <c r="AS305" s="260">
        <f t="shared" si="2459"/>
        <v>0</v>
      </c>
      <c r="AT305" s="260">
        <f t="shared" si="2460"/>
        <v>0</v>
      </c>
      <c r="AU305" s="260">
        <f t="shared" si="2908"/>
        <v>0</v>
      </c>
      <c r="AV305" s="400"/>
      <c r="AW305" s="400"/>
      <c r="AX305" s="400"/>
      <c r="AY305" s="400">
        <v>0</v>
      </c>
      <c r="AZ305" s="400">
        <v>0</v>
      </c>
      <c r="BA305" s="400">
        <f t="shared" si="2909"/>
        <v>0</v>
      </c>
      <c r="BB305" s="400"/>
      <c r="BC305" s="400"/>
      <c r="BD305" s="400"/>
      <c r="BE305" s="400">
        <v>0</v>
      </c>
      <c r="BF305" s="400">
        <v>0</v>
      </c>
      <c r="BG305" s="400">
        <f t="shared" si="2517"/>
        <v>0</v>
      </c>
      <c r="BH305" s="400"/>
      <c r="BI305" s="400"/>
      <c r="BJ305" s="400"/>
      <c r="BK305" s="400">
        <v>0</v>
      </c>
      <c r="BL305" s="400">
        <v>0</v>
      </c>
      <c r="BM305" s="400">
        <f t="shared" si="2481"/>
        <v>0</v>
      </c>
      <c r="BN305" s="400"/>
      <c r="BO305" s="400"/>
      <c r="BP305" s="400"/>
      <c r="BQ305" s="400">
        <v>0</v>
      </c>
      <c r="BR305" s="400">
        <v>0</v>
      </c>
      <c r="BS305" s="400">
        <f t="shared" si="2571"/>
        <v>0</v>
      </c>
      <c r="BT305" s="262">
        <v>6871286.8928571427</v>
      </c>
      <c r="BU305" s="262">
        <v>7695841.3200000003</v>
      </c>
      <c r="BV305" s="262">
        <v>0</v>
      </c>
      <c r="BW305" s="1427">
        <v>0</v>
      </c>
      <c r="BX305" s="84" t="s">
        <v>48</v>
      </c>
      <c r="BY305" s="76">
        <v>2012</v>
      </c>
      <c r="BZ305" s="325" t="s">
        <v>1102</v>
      </c>
      <c r="CA305" s="529">
        <f t="shared" si="2911"/>
        <v>0</v>
      </c>
      <c r="CB305" s="85"/>
      <c r="CC305" s="83"/>
      <c r="CD305" s="88"/>
      <c r="CE305" s="26">
        <f t="shared" si="2912"/>
        <v>0</v>
      </c>
      <c r="CF305" s="27">
        <f t="shared" si="2913"/>
        <v>0</v>
      </c>
      <c r="CG305" s="738">
        <f t="shared" si="2914"/>
        <v>0</v>
      </c>
      <c r="CH305" s="164" t="s">
        <v>397</v>
      </c>
      <c r="CI305" s="165"/>
      <c r="CJ305" s="89"/>
      <c r="CK305" s="175"/>
      <c r="CL305" s="175"/>
      <c r="CM305" s="178"/>
      <c r="CN305" s="175"/>
      <c r="CO305" s="176"/>
      <c r="CP305" s="175"/>
      <c r="CQ305" s="87"/>
      <c r="CR305" s="455"/>
      <c r="CS305" s="455"/>
      <c r="CT305" s="455"/>
      <c r="CU305" s="455"/>
      <c r="CV305" s="455"/>
      <c r="CW305" s="455"/>
      <c r="CX305" s="455"/>
      <c r="CY305" s="455"/>
      <c r="CZ305" s="455"/>
      <c r="DA305" s="456"/>
      <c r="DB305" s="455"/>
      <c r="DC305" s="455"/>
      <c r="DD305" s="455"/>
      <c r="DE305" s="455"/>
      <c r="DF305" s="455"/>
      <c r="DG305" s="455"/>
      <c r="DH305" s="455"/>
      <c r="DI305" s="455"/>
      <c r="DJ305" s="455"/>
      <c r="DK305" s="455"/>
      <c r="DL305" s="501"/>
      <c r="DM305" s="508"/>
      <c r="DN305" s="501"/>
      <c r="DO305" s="820"/>
      <c r="DP305" s="501"/>
      <c r="DQ305" s="1049"/>
      <c r="DR305" s="501"/>
      <c r="DS305" s="508"/>
      <c r="DT305" s="501"/>
      <c r="DU305" s="508"/>
      <c r="DV305" s="457"/>
      <c r="DW305" s="503"/>
      <c r="DX305" s="501"/>
      <c r="DY305" s="672"/>
      <c r="DZ305" s="501"/>
      <c r="EA305" s="508">
        <f t="shared" si="2919"/>
        <v>0</v>
      </c>
      <c r="EB305" s="457">
        <f t="shared" si="2920"/>
        <v>0</v>
      </c>
      <c r="EC305" s="503"/>
      <c r="ED305" s="455"/>
      <c r="EE305" s="459"/>
      <c r="EF305" s="501"/>
      <c r="EG305" s="462">
        <f t="shared" si="2921"/>
        <v>0</v>
      </c>
      <c r="EH305" s="263">
        <f t="shared" si="2922"/>
        <v>0</v>
      </c>
      <c r="EI305" s="460">
        <f t="shared" si="2923"/>
        <v>0</v>
      </c>
      <c r="EJ305" s="538">
        <f t="shared" si="2924"/>
        <v>0</v>
      </c>
      <c r="EK305" s="677">
        <f t="shared" si="2925"/>
        <v>0</v>
      </c>
      <c r="EL305" s="257">
        <f t="shared" si="2926"/>
        <v>0</v>
      </c>
      <c r="EM305" s="649">
        <f t="shared" si="2927"/>
        <v>0</v>
      </c>
      <c r="EN305" s="538">
        <f t="shared" si="2928"/>
        <v>0</v>
      </c>
      <c r="EO305" s="677">
        <f t="shared" si="2929"/>
        <v>0</v>
      </c>
      <c r="EP305" s="257">
        <f t="shared" si="2930"/>
        <v>0</v>
      </c>
      <c r="EQ305" s="649">
        <f t="shared" si="2931"/>
        <v>0</v>
      </c>
      <c r="ER305" s="538">
        <f t="shared" si="2932"/>
        <v>0</v>
      </c>
      <c r="ES305" s="677">
        <f t="shared" si="2933"/>
        <v>0</v>
      </c>
      <c r="ET305" s="538">
        <f t="shared" si="2934"/>
        <v>0</v>
      </c>
      <c r="EU305" s="462">
        <f t="shared" si="2935"/>
        <v>0</v>
      </c>
      <c r="EV305" s="263">
        <f t="shared" si="2936"/>
        <v>0</v>
      </c>
      <c r="EW305" s="462">
        <f t="shared" si="2937"/>
        <v>0</v>
      </c>
      <c r="EX305" s="263">
        <f t="shared" si="2938"/>
        <v>0</v>
      </c>
      <c r="EY305" s="472">
        <f t="shared" si="2939"/>
        <v>0</v>
      </c>
      <c r="EZ305" s="263">
        <f t="shared" si="2940"/>
        <v>0</v>
      </c>
    </row>
    <row r="306" spans="1:157" ht="18" hidden="1" customHeight="1" outlineLevel="1" x14ac:dyDescent="0.2">
      <c r="A306" s="5" t="s">
        <v>740</v>
      </c>
      <c r="B306" s="76" t="s">
        <v>21</v>
      </c>
      <c r="C306" s="77" t="s">
        <v>1629</v>
      </c>
      <c r="D306" s="77" t="s">
        <v>738</v>
      </c>
      <c r="E306" s="76" t="s">
        <v>1630</v>
      </c>
      <c r="F306" s="76" t="s">
        <v>741</v>
      </c>
      <c r="G306" s="78" t="s">
        <v>41</v>
      </c>
      <c r="H306" s="79">
        <v>0.3</v>
      </c>
      <c r="I306" s="76" t="s">
        <v>1143</v>
      </c>
      <c r="J306" s="80" t="s">
        <v>496</v>
      </c>
      <c r="K306" s="81" t="s">
        <v>152</v>
      </c>
      <c r="L306" s="76" t="s">
        <v>46</v>
      </c>
      <c r="M306" s="10" t="s">
        <v>65</v>
      </c>
      <c r="N306" s="82"/>
      <c r="O306" s="82"/>
      <c r="P306" s="82"/>
      <c r="Q306" s="245">
        <v>1</v>
      </c>
      <c r="R306" s="260">
        <v>0</v>
      </c>
      <c r="S306" s="262">
        <v>6871286.8928571427</v>
      </c>
      <c r="T306" s="262">
        <v>7695841.3200000003</v>
      </c>
      <c r="U306" s="262">
        <f t="shared" si="2955"/>
        <v>0</v>
      </c>
      <c r="V306" s="263">
        <f t="shared" si="2956"/>
        <v>0</v>
      </c>
      <c r="W306" s="263">
        <f t="shared" si="2902"/>
        <v>0</v>
      </c>
      <c r="X306" s="399">
        <v>1</v>
      </c>
      <c r="Y306" s="399">
        <v>6871286.8928571427</v>
      </c>
      <c r="Z306" s="399">
        <v>7695841.3200000003</v>
      </c>
      <c r="AA306" s="399">
        <v>0</v>
      </c>
      <c r="AB306" s="399">
        <f t="shared" si="2943"/>
        <v>0</v>
      </c>
      <c r="AC306" s="399">
        <f t="shared" si="2903"/>
        <v>0</v>
      </c>
      <c r="AD306" s="260">
        <v>1</v>
      </c>
      <c r="AE306" s="260">
        <v>6871286.8928571427</v>
      </c>
      <c r="AF306" s="260">
        <v>7695841.3200000003</v>
      </c>
      <c r="AG306" s="260">
        <v>0</v>
      </c>
      <c r="AH306" s="260">
        <v>0</v>
      </c>
      <c r="AI306" s="260">
        <f t="shared" si="2906"/>
        <v>0</v>
      </c>
      <c r="AJ306" s="260">
        <v>1</v>
      </c>
      <c r="AK306" s="260">
        <v>6871286.8928571427</v>
      </c>
      <c r="AL306" s="260">
        <v>7695841.3200000003</v>
      </c>
      <c r="AM306" s="260">
        <v>0</v>
      </c>
      <c r="AN306" s="260">
        <v>0</v>
      </c>
      <c r="AO306" s="396">
        <f t="shared" si="2907"/>
        <v>0</v>
      </c>
      <c r="AP306" s="260"/>
      <c r="AQ306" s="260"/>
      <c r="AR306" s="260"/>
      <c r="AS306" s="260">
        <f t="shared" si="2459"/>
        <v>0</v>
      </c>
      <c r="AT306" s="260">
        <f t="shared" si="2460"/>
        <v>0</v>
      </c>
      <c r="AU306" s="260">
        <f t="shared" si="2908"/>
        <v>0</v>
      </c>
      <c r="AV306" s="400"/>
      <c r="AW306" s="400"/>
      <c r="AX306" s="400"/>
      <c r="AY306" s="400">
        <v>0</v>
      </c>
      <c r="AZ306" s="400">
        <v>0</v>
      </c>
      <c r="BA306" s="400">
        <f t="shared" si="2909"/>
        <v>0</v>
      </c>
      <c r="BB306" s="400"/>
      <c r="BC306" s="400"/>
      <c r="BD306" s="400"/>
      <c r="BE306" s="400">
        <v>0</v>
      </c>
      <c r="BF306" s="400">
        <v>0</v>
      </c>
      <c r="BG306" s="400">
        <f t="shared" si="2517"/>
        <v>0</v>
      </c>
      <c r="BH306" s="400"/>
      <c r="BI306" s="400"/>
      <c r="BJ306" s="400"/>
      <c r="BK306" s="400">
        <v>0</v>
      </c>
      <c r="BL306" s="400">
        <v>0</v>
      </c>
      <c r="BM306" s="400">
        <f t="shared" si="2481"/>
        <v>0</v>
      </c>
      <c r="BN306" s="400"/>
      <c r="BO306" s="400"/>
      <c r="BP306" s="400"/>
      <c r="BQ306" s="400">
        <v>0</v>
      </c>
      <c r="BR306" s="400">
        <v>0</v>
      </c>
      <c r="BS306" s="400">
        <f t="shared" si="2571"/>
        <v>0</v>
      </c>
      <c r="BT306" s="262">
        <v>6871286.8928571427</v>
      </c>
      <c r="BU306" s="262">
        <v>7695841.3200000003</v>
      </c>
      <c r="BV306" s="262">
        <v>0</v>
      </c>
      <c r="BW306" s="1427">
        <v>0</v>
      </c>
      <c r="BX306" s="84" t="s">
        <v>48</v>
      </c>
      <c r="BY306" s="76">
        <v>2012</v>
      </c>
      <c r="BZ306" s="325" t="s">
        <v>1103</v>
      </c>
      <c r="CA306" s="529">
        <f t="shared" si="2911"/>
        <v>0</v>
      </c>
      <c r="CB306" s="85"/>
      <c r="CC306" s="83"/>
      <c r="CD306" s="88"/>
      <c r="CE306" s="26">
        <f t="shared" si="2912"/>
        <v>0</v>
      </c>
      <c r="CF306" s="27">
        <f t="shared" si="2913"/>
        <v>0</v>
      </c>
      <c r="CG306" s="738">
        <f t="shared" si="2914"/>
        <v>0</v>
      </c>
      <c r="CH306" s="164" t="s">
        <v>805</v>
      </c>
      <c r="CI306" s="165"/>
      <c r="CJ306" s="89"/>
      <c r="CK306" s="175"/>
      <c r="CL306" s="175"/>
      <c r="CM306" s="178"/>
      <c r="CN306" s="175"/>
      <c r="CO306" s="176"/>
      <c r="CP306" s="175"/>
      <c r="CQ306" s="87"/>
      <c r="CR306" s="455"/>
      <c r="CS306" s="455"/>
      <c r="CT306" s="455"/>
      <c r="CU306" s="455"/>
      <c r="CV306" s="455"/>
      <c r="CW306" s="455"/>
      <c r="CX306" s="455"/>
      <c r="CY306" s="455"/>
      <c r="CZ306" s="455"/>
      <c r="DA306" s="456"/>
      <c r="DB306" s="455"/>
      <c r="DC306" s="455"/>
      <c r="DD306" s="455"/>
      <c r="DE306" s="455"/>
      <c r="DF306" s="455"/>
      <c r="DG306" s="455"/>
      <c r="DH306" s="455"/>
      <c r="DI306" s="455"/>
      <c r="DJ306" s="455"/>
      <c r="DK306" s="455"/>
      <c r="DL306" s="501"/>
      <c r="DM306" s="508"/>
      <c r="DN306" s="501"/>
      <c r="DO306" s="820"/>
      <c r="DP306" s="501"/>
      <c r="DQ306" s="1049"/>
      <c r="DR306" s="501"/>
      <c r="DS306" s="508"/>
      <c r="DT306" s="501"/>
      <c r="DU306" s="508"/>
      <c r="DV306" s="457"/>
      <c r="DW306" s="503"/>
      <c r="DX306" s="501"/>
      <c r="DY306" s="672"/>
      <c r="DZ306" s="501"/>
      <c r="EA306" s="508">
        <f t="shared" si="2919"/>
        <v>0</v>
      </c>
      <c r="EB306" s="457">
        <f t="shared" si="2920"/>
        <v>0</v>
      </c>
      <c r="EC306" s="503"/>
      <c r="ED306" s="455"/>
      <c r="EE306" s="459"/>
      <c r="EF306" s="501"/>
      <c r="EG306" s="462">
        <f t="shared" si="2921"/>
        <v>0</v>
      </c>
      <c r="EH306" s="263">
        <f t="shared" si="2922"/>
        <v>0</v>
      </c>
      <c r="EI306" s="460">
        <f t="shared" si="2923"/>
        <v>0</v>
      </c>
      <c r="EJ306" s="538">
        <f t="shared" si="2924"/>
        <v>0</v>
      </c>
      <c r="EK306" s="677">
        <f t="shared" si="2925"/>
        <v>0</v>
      </c>
      <c r="EL306" s="257">
        <f t="shared" si="2926"/>
        <v>0</v>
      </c>
      <c r="EM306" s="649">
        <f t="shared" si="2927"/>
        <v>0</v>
      </c>
      <c r="EN306" s="538">
        <f t="shared" si="2928"/>
        <v>0</v>
      </c>
      <c r="EO306" s="677">
        <f t="shared" si="2929"/>
        <v>0</v>
      </c>
      <c r="EP306" s="257">
        <f t="shared" si="2930"/>
        <v>0</v>
      </c>
      <c r="EQ306" s="649">
        <f t="shared" si="2931"/>
        <v>0</v>
      </c>
      <c r="ER306" s="538">
        <f t="shared" si="2932"/>
        <v>0</v>
      </c>
      <c r="ES306" s="677">
        <f t="shared" si="2933"/>
        <v>0</v>
      </c>
      <c r="ET306" s="538">
        <f t="shared" si="2934"/>
        <v>0</v>
      </c>
      <c r="EU306" s="462">
        <f t="shared" si="2935"/>
        <v>0</v>
      </c>
      <c r="EV306" s="263">
        <f t="shared" si="2936"/>
        <v>0</v>
      </c>
      <c r="EW306" s="462">
        <f t="shared" si="2937"/>
        <v>0</v>
      </c>
      <c r="EX306" s="263">
        <f t="shared" si="2938"/>
        <v>0</v>
      </c>
      <c r="EY306" s="472">
        <f t="shared" si="2939"/>
        <v>0</v>
      </c>
      <c r="EZ306" s="263">
        <f t="shared" si="2940"/>
        <v>0</v>
      </c>
    </row>
    <row r="307" spans="1:157" ht="18" hidden="1" customHeight="1" outlineLevel="1" x14ac:dyDescent="0.2">
      <c r="A307" s="5" t="s">
        <v>1014</v>
      </c>
      <c r="B307" s="76" t="s">
        <v>21</v>
      </c>
      <c r="C307" s="77" t="s">
        <v>1629</v>
      </c>
      <c r="D307" s="77" t="s">
        <v>738</v>
      </c>
      <c r="E307" s="76" t="s">
        <v>1630</v>
      </c>
      <c r="F307" s="76" t="s">
        <v>741</v>
      </c>
      <c r="G307" s="78" t="s">
        <v>41</v>
      </c>
      <c r="H307" s="79">
        <v>0.3</v>
      </c>
      <c r="I307" s="76" t="s">
        <v>969</v>
      </c>
      <c r="J307" s="80" t="s">
        <v>496</v>
      </c>
      <c r="K307" s="81" t="s">
        <v>152</v>
      </c>
      <c r="L307" s="76" t="s">
        <v>46</v>
      </c>
      <c r="M307" s="10" t="s">
        <v>65</v>
      </c>
      <c r="N307" s="82"/>
      <c r="O307" s="82"/>
      <c r="P307" s="82"/>
      <c r="Q307" s="245">
        <v>1</v>
      </c>
      <c r="R307" s="260">
        <v>0</v>
      </c>
      <c r="S307" s="262">
        <v>6871286.8928571427</v>
      </c>
      <c r="T307" s="262">
        <v>7695841.3200000003</v>
      </c>
      <c r="U307" s="262">
        <f t="shared" si="2944"/>
        <v>0</v>
      </c>
      <c r="V307" s="263">
        <f t="shared" si="2945"/>
        <v>0</v>
      </c>
      <c r="W307" s="263">
        <f t="shared" si="2902"/>
        <v>0</v>
      </c>
      <c r="X307" s="399">
        <v>0</v>
      </c>
      <c r="Y307" s="399">
        <v>6871286.8928571427</v>
      </c>
      <c r="Z307" s="399">
        <v>7695841.3200000003</v>
      </c>
      <c r="AA307" s="399">
        <f t="shared" si="2948"/>
        <v>0</v>
      </c>
      <c r="AB307" s="399">
        <f t="shared" si="2943"/>
        <v>0</v>
      </c>
      <c r="AC307" s="399">
        <f t="shared" si="2903"/>
        <v>0</v>
      </c>
      <c r="AD307" s="260">
        <v>1</v>
      </c>
      <c r="AE307" s="260">
        <v>6871286.8928571427</v>
      </c>
      <c r="AF307" s="260">
        <v>7695841.3200000003</v>
      </c>
      <c r="AG307" s="260">
        <f t="shared" si="2904"/>
        <v>6871286.8928571427</v>
      </c>
      <c r="AH307" s="260">
        <f t="shared" si="2905"/>
        <v>7695841.3200000003</v>
      </c>
      <c r="AI307" s="260">
        <f t="shared" si="2906"/>
        <v>2308752.3960000002</v>
      </c>
      <c r="AJ307" s="260">
        <v>1</v>
      </c>
      <c r="AK307" s="260">
        <v>6871286.8928571427</v>
      </c>
      <c r="AL307" s="260">
        <v>7695841.3200000003</v>
      </c>
      <c r="AM307" s="1067">
        <f t="shared" si="2513"/>
        <v>6871286.8928571427</v>
      </c>
      <c r="AN307" s="260">
        <f t="shared" si="2458"/>
        <v>7695841.3200000003</v>
      </c>
      <c r="AO307" s="396">
        <f t="shared" si="2907"/>
        <v>2308752.3960000002</v>
      </c>
      <c r="AP307" s="260"/>
      <c r="AQ307" s="260"/>
      <c r="AR307" s="260"/>
      <c r="AS307" s="260">
        <f t="shared" si="2459"/>
        <v>0</v>
      </c>
      <c r="AT307" s="260">
        <f t="shared" si="2460"/>
        <v>0</v>
      </c>
      <c r="AU307" s="260">
        <f t="shared" si="2908"/>
        <v>0</v>
      </c>
      <c r="AV307" s="400"/>
      <c r="AW307" s="400"/>
      <c r="AX307" s="400"/>
      <c r="AY307" s="400">
        <v>0</v>
      </c>
      <c r="AZ307" s="400">
        <v>0</v>
      </c>
      <c r="BA307" s="400">
        <f t="shared" si="2909"/>
        <v>0</v>
      </c>
      <c r="BB307" s="400"/>
      <c r="BC307" s="400"/>
      <c r="BD307" s="400"/>
      <c r="BE307" s="400">
        <v>0</v>
      </c>
      <c r="BF307" s="400">
        <v>0</v>
      </c>
      <c r="BG307" s="400">
        <f t="shared" si="2517"/>
        <v>0</v>
      </c>
      <c r="BH307" s="400"/>
      <c r="BI307" s="400"/>
      <c r="BJ307" s="400"/>
      <c r="BK307" s="400">
        <v>0</v>
      </c>
      <c r="BL307" s="400">
        <v>0</v>
      </c>
      <c r="BM307" s="400">
        <f t="shared" si="2481"/>
        <v>0</v>
      </c>
      <c r="BN307" s="400"/>
      <c r="BO307" s="400"/>
      <c r="BP307" s="400"/>
      <c r="BQ307" s="400">
        <v>0</v>
      </c>
      <c r="BR307" s="400">
        <v>0</v>
      </c>
      <c r="BS307" s="400">
        <f t="shared" si="2571"/>
        <v>0</v>
      </c>
      <c r="BT307" s="262">
        <v>6871286.8928571427</v>
      </c>
      <c r="BU307" s="262">
        <v>7695841.3200000003</v>
      </c>
      <c r="BV307" s="256">
        <f>SUM(N307+O307+P307+Q307+R307+X307+AD307+AJ307+AP307+AV307+BB307+BH307)*BT307</f>
        <v>20613860.678571429</v>
      </c>
      <c r="BW307" s="262">
        <f t="shared" si="2910"/>
        <v>23087523.960000005</v>
      </c>
      <c r="BX307" s="84" t="s">
        <v>48</v>
      </c>
      <c r="BY307" s="325" t="s">
        <v>1717</v>
      </c>
      <c r="BZ307" s="325" t="s">
        <v>1013</v>
      </c>
      <c r="CA307" s="529">
        <f t="shared" si="2911"/>
        <v>6926257.188000001</v>
      </c>
      <c r="CB307" s="85"/>
      <c r="CC307" s="83"/>
      <c r="CD307" s="88"/>
      <c r="CE307" s="26">
        <f t="shared" si="2912"/>
        <v>20613860.678571429</v>
      </c>
      <c r="CF307" s="27">
        <f t="shared" si="2913"/>
        <v>23087523.960000005</v>
      </c>
      <c r="CG307" s="738">
        <f t="shared" si="2914"/>
        <v>6926257.188000001</v>
      </c>
      <c r="CH307" s="164" t="s">
        <v>1033</v>
      </c>
      <c r="CI307" s="165"/>
      <c r="CJ307" s="89"/>
      <c r="CK307" s="175"/>
      <c r="CL307" s="175"/>
      <c r="CM307" s="178"/>
      <c r="CN307" s="175"/>
      <c r="CO307" s="176"/>
      <c r="CP307" s="175"/>
      <c r="CQ307" s="87"/>
      <c r="CR307" s="455"/>
      <c r="CS307" s="455"/>
      <c r="CT307" s="455"/>
      <c r="CU307" s="455"/>
      <c r="CV307" s="455"/>
      <c r="CW307" s="455"/>
      <c r="CX307" s="455"/>
      <c r="CY307" s="455"/>
      <c r="CZ307" s="455"/>
      <c r="DA307" s="456"/>
      <c r="DB307" s="455"/>
      <c r="DC307" s="455"/>
      <c r="DD307" s="455"/>
      <c r="DE307" s="455"/>
      <c r="DF307" s="455"/>
      <c r="DG307" s="455"/>
      <c r="DH307" s="455"/>
      <c r="DI307" s="455"/>
      <c r="DJ307" s="455"/>
      <c r="DK307" s="455"/>
      <c r="DL307" s="501"/>
      <c r="DM307" s="508"/>
      <c r="DN307" s="501"/>
      <c r="DO307" s="820"/>
      <c r="DP307" s="501"/>
      <c r="DQ307" s="1049"/>
      <c r="DR307" s="501"/>
      <c r="DS307" s="508"/>
      <c r="DT307" s="501"/>
      <c r="DU307" s="508"/>
      <c r="DV307" s="457"/>
      <c r="DW307" s="503"/>
      <c r="DX307" s="501"/>
      <c r="DY307" s="672"/>
      <c r="DZ307" s="501"/>
      <c r="EA307" s="508">
        <f t="shared" si="2919"/>
        <v>0</v>
      </c>
      <c r="EB307" s="457">
        <f t="shared" si="2920"/>
        <v>0</v>
      </c>
      <c r="EC307" s="503"/>
      <c r="ED307" s="455"/>
      <c r="EE307" s="459"/>
      <c r="EF307" s="501"/>
      <c r="EG307" s="462">
        <f t="shared" si="2921"/>
        <v>20613860.678571429</v>
      </c>
      <c r="EH307" s="263">
        <f t="shared" si="2922"/>
        <v>23087523.960000005</v>
      </c>
      <c r="EI307" s="460">
        <f t="shared" si="2923"/>
        <v>0</v>
      </c>
      <c r="EJ307" s="538">
        <f t="shared" si="2924"/>
        <v>0</v>
      </c>
      <c r="EK307" s="677">
        <f t="shared" si="2925"/>
        <v>6871286.8928571427</v>
      </c>
      <c r="EL307" s="257">
        <f t="shared" si="2926"/>
        <v>7695841.3200000003</v>
      </c>
      <c r="EM307" s="649">
        <f t="shared" si="2927"/>
        <v>6871286.8928571427</v>
      </c>
      <c r="EN307" s="538">
        <f t="shared" si="2928"/>
        <v>7695841.3200000003</v>
      </c>
      <c r="EO307" s="677">
        <f t="shared" si="2929"/>
        <v>0</v>
      </c>
      <c r="EP307" s="257">
        <f t="shared" si="2930"/>
        <v>0</v>
      </c>
      <c r="EQ307" s="649">
        <f t="shared" si="2931"/>
        <v>0</v>
      </c>
      <c r="ER307" s="538">
        <f t="shared" si="2932"/>
        <v>0</v>
      </c>
      <c r="ES307" s="677">
        <f t="shared" si="2933"/>
        <v>0</v>
      </c>
      <c r="ET307" s="538">
        <f t="shared" si="2934"/>
        <v>0</v>
      </c>
      <c r="EU307" s="462">
        <f t="shared" si="2935"/>
        <v>0</v>
      </c>
      <c r="EV307" s="263">
        <f t="shared" si="2936"/>
        <v>0</v>
      </c>
      <c r="EW307" s="462">
        <f t="shared" si="2937"/>
        <v>0</v>
      </c>
      <c r="EX307" s="263">
        <f t="shared" si="2938"/>
        <v>0</v>
      </c>
      <c r="EY307" s="472">
        <f t="shared" si="2939"/>
        <v>20613860.678571429</v>
      </c>
      <c r="EZ307" s="263">
        <f t="shared" si="2940"/>
        <v>23087523.960000005</v>
      </c>
    </row>
    <row r="308" spans="1:157" s="30" customFormat="1" ht="18" customHeight="1" collapsed="1" x14ac:dyDescent="0.2">
      <c r="A308" s="6"/>
      <c r="B308" s="19"/>
      <c r="C308" s="90"/>
      <c r="D308" s="90" t="s">
        <v>314</v>
      </c>
      <c r="E308" s="19"/>
      <c r="F308" s="19"/>
      <c r="G308" s="18"/>
      <c r="H308" s="91"/>
      <c r="I308" s="19"/>
      <c r="J308" s="92"/>
      <c r="K308" s="93"/>
      <c r="L308" s="19"/>
      <c r="M308" s="11"/>
      <c r="N308" s="94"/>
      <c r="O308" s="94"/>
      <c r="P308" s="94"/>
      <c r="Q308" s="244"/>
      <c r="R308" s="264"/>
      <c r="S308" s="258"/>
      <c r="T308" s="258"/>
      <c r="U308" s="258">
        <f>SUM(U309:U323)</f>
        <v>0</v>
      </c>
      <c r="V308" s="259">
        <f>SUM(V309:V322)</f>
        <v>0</v>
      </c>
      <c r="W308" s="259">
        <f>SUM(W309:W322)</f>
        <v>0</v>
      </c>
      <c r="X308" s="402"/>
      <c r="Y308" s="402"/>
      <c r="Z308" s="402"/>
      <c r="AA308" s="402">
        <f>SUM(AA309:AA323)</f>
        <v>68725156.500000015</v>
      </c>
      <c r="AB308" s="402">
        <f>SUM(AB309:AB323)</f>
        <v>76972175.280000001</v>
      </c>
      <c r="AC308" s="402">
        <f>SUM(AC309:AC322)</f>
        <v>0</v>
      </c>
      <c r="AD308" s="264"/>
      <c r="AE308" s="264"/>
      <c r="AF308" s="264"/>
      <c r="AG308" s="264">
        <f>SUM(AG309:AG323)</f>
        <v>132964755</v>
      </c>
      <c r="AH308" s="264">
        <f t="shared" ref="AH308:AI308" si="2957">SUM(AH309:AH323)</f>
        <v>148920525.59999999</v>
      </c>
      <c r="AI308" s="264">
        <f t="shared" si="2957"/>
        <v>44676157.68</v>
      </c>
      <c r="AJ308" s="264"/>
      <c r="AK308" s="264"/>
      <c r="AL308" s="264"/>
      <c r="AM308" s="264">
        <f>SUM(AM309:AM323)</f>
        <v>0</v>
      </c>
      <c r="AN308" s="264">
        <f>SUM(AN309:AN323)</f>
        <v>0</v>
      </c>
      <c r="AO308" s="264">
        <f>SUM(AO309:AO323)</f>
        <v>0</v>
      </c>
      <c r="AP308" s="264"/>
      <c r="AQ308" s="264"/>
      <c r="AR308" s="264"/>
      <c r="AS308" s="264">
        <f>SUM(AS309:AS323)</f>
        <v>0</v>
      </c>
      <c r="AT308" s="264">
        <f t="shared" ref="AT308:AU308" si="2958">SUM(AT309:AT323)</f>
        <v>0</v>
      </c>
      <c r="AU308" s="264">
        <f t="shared" si="2958"/>
        <v>0</v>
      </c>
      <c r="AV308" s="403"/>
      <c r="AW308" s="403"/>
      <c r="AX308" s="403"/>
      <c r="AY308" s="403">
        <f>SUM(AY309:AY323)</f>
        <v>0</v>
      </c>
      <c r="AZ308" s="403">
        <f t="shared" ref="AZ308:BA308" si="2959">SUM(AZ309:AZ323)</f>
        <v>0</v>
      </c>
      <c r="BA308" s="403">
        <f t="shared" si="2959"/>
        <v>0</v>
      </c>
      <c r="BB308" s="403"/>
      <c r="BC308" s="403"/>
      <c r="BD308" s="403"/>
      <c r="BE308" s="403">
        <f t="shared" ref="BE308:BF308" si="2960">SUM(BE309:BE323)</f>
        <v>0</v>
      </c>
      <c r="BF308" s="403">
        <f t="shared" si="2960"/>
        <v>0</v>
      </c>
      <c r="BG308" s="403">
        <f>SUM(BG309:BG323)</f>
        <v>0</v>
      </c>
      <c r="BH308" s="403"/>
      <c r="BI308" s="403"/>
      <c r="BJ308" s="403"/>
      <c r="BK308" s="403">
        <f>SUM(BK309:BK323)</f>
        <v>0</v>
      </c>
      <c r="BL308" s="403">
        <f t="shared" ref="BL308:BM308" si="2961">SUM(BL309:BL323)</f>
        <v>0</v>
      </c>
      <c r="BM308" s="403">
        <f t="shared" si="2961"/>
        <v>0</v>
      </c>
      <c r="BN308" s="403"/>
      <c r="BO308" s="403"/>
      <c r="BP308" s="403"/>
      <c r="BQ308" s="403">
        <f>SUM(BQ309:BQ323)</f>
        <v>0</v>
      </c>
      <c r="BR308" s="403">
        <f t="shared" ref="BR308:BS308" si="2962">SUM(BR309:BR323)</f>
        <v>0</v>
      </c>
      <c r="BS308" s="403">
        <f t="shared" si="2962"/>
        <v>0</v>
      </c>
      <c r="BT308" s="258"/>
      <c r="BU308" s="258"/>
      <c r="BV308" s="258">
        <f>SUM(BV309:BV323)</f>
        <v>334654666.5</v>
      </c>
      <c r="BW308" s="258">
        <f t="shared" ref="BW308" si="2963">SUM(BW309:BW323)</f>
        <v>374813226.48000002</v>
      </c>
      <c r="BX308" s="96"/>
      <c r="BY308" s="19"/>
      <c r="BZ308" s="571"/>
      <c r="CA308" s="471">
        <f t="shared" ref="CA308" si="2964">SUM(CA309:CA323)</f>
        <v>112443967.94400001</v>
      </c>
      <c r="CB308" s="97">
        <v>498402828</v>
      </c>
      <c r="CC308" s="95">
        <v>558211167.36000001</v>
      </c>
      <c r="CD308" s="100"/>
      <c r="CE308" s="26">
        <f t="shared" ref="CE308" si="2965">SUM(CE309:CE323)</f>
        <v>-163748161.49999997</v>
      </c>
      <c r="CF308" s="27">
        <f t="shared" ref="CF308" si="2966">SUM(CF309:CF323)</f>
        <v>-183397940.88</v>
      </c>
      <c r="CG308" s="27">
        <f t="shared" ref="CG308" si="2967">SUM(CG309:CG323)</f>
        <v>-445767199.41600001</v>
      </c>
      <c r="CH308" s="164"/>
      <c r="CI308" s="165"/>
      <c r="CJ308" s="101"/>
      <c r="CK308" s="99"/>
      <c r="CL308" s="99"/>
      <c r="CM308" s="99"/>
      <c r="CN308" s="99"/>
      <c r="CO308" s="99"/>
      <c r="CP308" s="99"/>
      <c r="CQ308" s="99"/>
      <c r="CR308" s="406"/>
      <c r="CS308" s="406"/>
      <c r="CT308" s="406"/>
      <c r="CU308" s="406"/>
      <c r="CV308" s="406"/>
      <c r="CW308" s="406"/>
      <c r="CX308" s="406"/>
      <c r="CY308" s="406"/>
      <c r="CZ308" s="406"/>
      <c r="DA308" s="406"/>
      <c r="DB308" s="406"/>
      <c r="DC308" s="406"/>
      <c r="DD308" s="406"/>
      <c r="DE308" s="406"/>
      <c r="DF308" s="406"/>
      <c r="DG308" s="406"/>
      <c r="DH308" s="406"/>
      <c r="DI308" s="406"/>
      <c r="DJ308" s="406"/>
      <c r="DK308" s="406"/>
      <c r="DL308" s="507"/>
      <c r="DM308" s="26">
        <f t="shared" ref="DM308:DP308" si="2968">SUM(DM309:DM323)</f>
        <v>0</v>
      </c>
      <c r="DN308" s="26">
        <f t="shared" si="2968"/>
        <v>0</v>
      </c>
      <c r="DO308" s="26">
        <f t="shared" si="2968"/>
        <v>76972175.280000001</v>
      </c>
      <c r="DP308" s="26">
        <f t="shared" si="2968"/>
        <v>68725156.5</v>
      </c>
      <c r="DQ308" s="26">
        <f>SUM(DQ309:DQ323)</f>
        <v>76452794.879999995</v>
      </c>
      <c r="DR308" s="26">
        <f t="shared" ref="DR308:EZ308" si="2969">SUM(DR309:DR323)</f>
        <v>68261423.999999985</v>
      </c>
      <c r="DS308" s="26">
        <f t="shared" si="2969"/>
        <v>0</v>
      </c>
      <c r="DT308" s="26">
        <f t="shared" si="2969"/>
        <v>0</v>
      </c>
      <c r="DU308" s="26">
        <f t="shared" si="2969"/>
        <v>0</v>
      </c>
      <c r="DV308" s="26">
        <f t="shared" si="2969"/>
        <v>0</v>
      </c>
      <c r="DW308" s="26">
        <f t="shared" si="2969"/>
        <v>0</v>
      </c>
      <c r="DX308" s="26">
        <f t="shared" si="2969"/>
        <v>0</v>
      </c>
      <c r="DY308" s="26">
        <f t="shared" si="2969"/>
        <v>0</v>
      </c>
      <c r="DZ308" s="26">
        <f t="shared" si="2969"/>
        <v>0</v>
      </c>
      <c r="EA308" s="26">
        <f t="shared" si="2969"/>
        <v>0</v>
      </c>
      <c r="EB308" s="26">
        <f t="shared" si="2969"/>
        <v>0</v>
      </c>
      <c r="EC308" s="26">
        <f t="shared" ref="EC308:ED308" si="2970">SUM(EC309:EC323)</f>
        <v>0</v>
      </c>
      <c r="ED308" s="26">
        <f t="shared" si="2970"/>
        <v>0</v>
      </c>
      <c r="EE308" s="195">
        <f t="shared" si="2969"/>
        <v>302345495.75999999</v>
      </c>
      <c r="EF308" s="26">
        <f t="shared" si="2969"/>
        <v>269951335.5</v>
      </c>
      <c r="EG308" s="26">
        <f t="shared" si="2969"/>
        <v>0</v>
      </c>
      <c r="EH308" s="26">
        <f t="shared" si="2969"/>
        <v>0</v>
      </c>
      <c r="EI308" s="26">
        <f t="shared" si="2969"/>
        <v>0</v>
      </c>
      <c r="EJ308" s="26">
        <f t="shared" si="2969"/>
        <v>0</v>
      </c>
      <c r="EK308" s="26">
        <f t="shared" si="2969"/>
        <v>-10842908.999999978</v>
      </c>
      <c r="EL308" s="26">
        <f t="shared" si="2969"/>
        <v>-12144058.079999991</v>
      </c>
      <c r="EM308" s="26">
        <f t="shared" si="2969"/>
        <v>0</v>
      </c>
      <c r="EN308" s="26">
        <f t="shared" si="2969"/>
        <v>0</v>
      </c>
      <c r="EO308" s="26">
        <f t="shared" si="2969"/>
        <v>0</v>
      </c>
      <c r="EP308" s="26">
        <f t="shared" si="2969"/>
        <v>0</v>
      </c>
      <c r="EQ308" s="26">
        <f t="shared" si="2969"/>
        <v>0</v>
      </c>
      <c r="ER308" s="26">
        <f t="shared" si="2969"/>
        <v>0</v>
      </c>
      <c r="ES308" s="26">
        <f t="shared" si="2969"/>
        <v>0</v>
      </c>
      <c r="ET308" s="26">
        <f t="shared" si="2969"/>
        <v>0</v>
      </c>
      <c r="EU308" s="26">
        <f t="shared" si="2969"/>
        <v>0</v>
      </c>
      <c r="EV308" s="26">
        <f t="shared" si="2969"/>
        <v>0</v>
      </c>
      <c r="EW308" s="26">
        <f t="shared" ref="EW308:EX308" si="2971">SUM(EW309:EW323)</f>
        <v>0</v>
      </c>
      <c r="EX308" s="26">
        <f t="shared" si="2971"/>
        <v>0</v>
      </c>
      <c r="EY308" s="26">
        <f t="shared" si="2969"/>
        <v>-86389148.99999997</v>
      </c>
      <c r="EZ308" s="26">
        <f t="shared" si="2969"/>
        <v>-96755846.879999995</v>
      </c>
      <c r="FA308" s="312"/>
    </row>
    <row r="309" spans="1:157" ht="18" hidden="1" customHeight="1" outlineLevel="1" x14ac:dyDescent="0.2">
      <c r="A309" s="5" t="s">
        <v>565</v>
      </c>
      <c r="B309" s="76" t="s">
        <v>21</v>
      </c>
      <c r="C309" s="77" t="s">
        <v>64</v>
      </c>
      <c r="D309" s="77" t="s">
        <v>66</v>
      </c>
      <c r="E309" s="76" t="s">
        <v>163</v>
      </c>
      <c r="F309" s="76"/>
      <c r="G309" s="78" t="s">
        <v>25</v>
      </c>
      <c r="H309" s="79">
        <v>0.3</v>
      </c>
      <c r="I309" s="76" t="s">
        <v>969</v>
      </c>
      <c r="J309" s="80" t="s">
        <v>45</v>
      </c>
      <c r="K309" s="81" t="s">
        <v>152</v>
      </c>
      <c r="L309" s="76" t="s">
        <v>46</v>
      </c>
      <c r="M309" s="10" t="s">
        <v>65</v>
      </c>
      <c r="N309" s="82"/>
      <c r="O309" s="82"/>
      <c r="P309" s="82"/>
      <c r="Q309" s="245">
        <v>4</v>
      </c>
      <c r="R309" s="260">
        <v>0</v>
      </c>
      <c r="S309" s="262">
        <v>18886559.999999996</v>
      </c>
      <c r="T309" s="262">
        <v>21152947.199999999</v>
      </c>
      <c r="U309" s="262">
        <f t="shared" ref="U309:U322" si="2972">R309*S309</f>
        <v>0</v>
      </c>
      <c r="V309" s="263">
        <f t="shared" si="2945"/>
        <v>0</v>
      </c>
      <c r="W309" s="263">
        <f t="shared" ref="W309:W322" si="2973">V309*H309</f>
        <v>0</v>
      </c>
      <c r="X309" s="399">
        <v>0</v>
      </c>
      <c r="Y309" s="399">
        <v>18886559.999999996</v>
      </c>
      <c r="Z309" s="399">
        <v>21152947.199999999</v>
      </c>
      <c r="AA309" s="399">
        <f t="shared" ref="AA309:AA319" si="2974">X309*Y309</f>
        <v>0</v>
      </c>
      <c r="AB309" s="399">
        <f t="shared" ref="AB309:AB321" si="2975">AA309*1.12</f>
        <v>0</v>
      </c>
      <c r="AC309" s="399">
        <f t="shared" ref="AC309:AC322" si="2976">AB309*H309</f>
        <v>0</v>
      </c>
      <c r="AD309" s="260">
        <v>0</v>
      </c>
      <c r="AE309" s="260">
        <v>18886559.999999996</v>
      </c>
      <c r="AF309" s="260">
        <v>21152947.199999999</v>
      </c>
      <c r="AG309" s="260">
        <v>0</v>
      </c>
      <c r="AH309" s="260">
        <v>0</v>
      </c>
      <c r="AI309" s="260">
        <f t="shared" ref="AI309:AI322" si="2977">AH309*H309</f>
        <v>0</v>
      </c>
      <c r="AJ309" s="260">
        <v>0</v>
      </c>
      <c r="AK309" s="260">
        <v>18886559.999999996</v>
      </c>
      <c r="AL309" s="260">
        <v>21152947.199999999</v>
      </c>
      <c r="AM309" s="260">
        <f t="shared" ref="AM309:AM379" si="2978">AJ309*AK309</f>
        <v>0</v>
      </c>
      <c r="AN309" s="260">
        <f t="shared" ref="AN309:AN379" si="2979">AJ309*AL309</f>
        <v>0</v>
      </c>
      <c r="AO309" s="396">
        <f t="shared" ref="AO309:AO323" si="2980">AN309*H309</f>
        <v>0</v>
      </c>
      <c r="AP309" s="260"/>
      <c r="AQ309" s="260"/>
      <c r="AR309" s="260"/>
      <c r="AS309" s="260">
        <f t="shared" si="2459"/>
        <v>0</v>
      </c>
      <c r="AT309" s="260">
        <f t="shared" si="2460"/>
        <v>0</v>
      </c>
      <c r="AU309" s="260">
        <f t="shared" ref="AU309:AU322" si="2981">AT309*H309</f>
        <v>0</v>
      </c>
      <c r="AV309" s="400"/>
      <c r="AW309" s="400"/>
      <c r="AX309" s="400"/>
      <c r="AY309" s="400">
        <v>0</v>
      </c>
      <c r="AZ309" s="400">
        <v>0</v>
      </c>
      <c r="BA309" s="400">
        <f t="shared" ref="BA309" si="2982">AZ309*H309</f>
        <v>0</v>
      </c>
      <c r="BB309" s="400"/>
      <c r="BC309" s="400"/>
      <c r="BD309" s="400"/>
      <c r="BE309" s="400">
        <v>0</v>
      </c>
      <c r="BF309" s="400">
        <v>0</v>
      </c>
      <c r="BG309" s="400">
        <f t="shared" si="2517"/>
        <v>0</v>
      </c>
      <c r="BH309" s="400"/>
      <c r="BI309" s="400"/>
      <c r="BJ309" s="400"/>
      <c r="BK309" s="400">
        <v>0</v>
      </c>
      <c r="BL309" s="400">
        <v>0</v>
      </c>
      <c r="BM309" s="400">
        <f t="shared" si="2481"/>
        <v>0</v>
      </c>
      <c r="BN309" s="400"/>
      <c r="BO309" s="400"/>
      <c r="BP309" s="400"/>
      <c r="BQ309" s="400">
        <v>0</v>
      </c>
      <c r="BR309" s="400">
        <v>0</v>
      </c>
      <c r="BS309" s="400">
        <f t="shared" ref="BS309:BS323" si="2983">BR309*T309</f>
        <v>0</v>
      </c>
      <c r="BT309" s="262">
        <v>18886559.999999996</v>
      </c>
      <c r="BU309" s="262">
        <v>21152947.199999999</v>
      </c>
      <c r="BV309" s="262">
        <v>0</v>
      </c>
      <c r="BW309" s="1427">
        <f t="shared" ref="BW309:BW319" si="2984">BV309*1.12</f>
        <v>0</v>
      </c>
      <c r="BX309" s="84" t="s">
        <v>48</v>
      </c>
      <c r="BY309" s="76">
        <v>2012</v>
      </c>
      <c r="BZ309" s="325"/>
      <c r="CA309" s="529">
        <f t="shared" ref="CA309:CA322" si="2985">BW309*H309</f>
        <v>0</v>
      </c>
      <c r="CB309" s="85">
        <v>245525279.99999994</v>
      </c>
      <c r="CC309" s="83">
        <v>274988313.59999996</v>
      </c>
      <c r="CD309" s="88"/>
      <c r="CE309" s="26">
        <f t="shared" ref="CE309:CE322" si="2986">BV309-CB309</f>
        <v>-245525279.99999994</v>
      </c>
      <c r="CF309" s="27">
        <f t="shared" ref="CF309:CF322" si="2987">BW309-CC309</f>
        <v>-274988313.59999996</v>
      </c>
      <c r="CG309" s="738">
        <f t="shared" ref="CG309:CG322" si="2988">CA309-CC309</f>
        <v>-274988313.59999996</v>
      </c>
      <c r="CH309" s="164"/>
      <c r="CI309" s="165"/>
      <c r="CJ309" s="89" t="s">
        <v>25</v>
      </c>
      <c r="CK309" s="175" t="s">
        <v>314</v>
      </c>
      <c r="CL309" s="87" t="s">
        <v>2188</v>
      </c>
      <c r="CM309" s="172" t="s">
        <v>2195</v>
      </c>
      <c r="CN309" s="175" t="s">
        <v>349</v>
      </c>
      <c r="CO309" s="176" t="str">
        <f>D309</f>
        <v xml:space="preserve">Теплообменник </v>
      </c>
      <c r="CP309" s="175" t="str">
        <f>E309</f>
        <v>1000ТП-40-М1/25-6-К2, ГОСТ14246-79</v>
      </c>
      <c r="CQ309" s="87" t="str">
        <f>M309</f>
        <v>штука</v>
      </c>
      <c r="CR309" s="455">
        <v>0</v>
      </c>
      <c r="CS309" s="455">
        <v>0</v>
      </c>
      <c r="CT309" s="455">
        <v>3</v>
      </c>
      <c r="CU309" s="260">
        <v>0</v>
      </c>
      <c r="CV309" s="455"/>
      <c r="CW309" s="455"/>
      <c r="CX309" s="455"/>
      <c r="CY309" s="455"/>
      <c r="CZ309" s="455">
        <f>Q309+CR309+CS309+CT309+CU309</f>
        <v>7</v>
      </c>
      <c r="DA309" s="456">
        <v>21152947.199999999</v>
      </c>
      <c r="DB309" s="456">
        <f>DA309*CR309</f>
        <v>0</v>
      </c>
      <c r="DC309" s="456">
        <f>CS309*DA309</f>
        <v>0</v>
      </c>
      <c r="DD309" s="456">
        <f>CT309*DA309</f>
        <v>63458841.599999994</v>
      </c>
      <c r="DE309" s="456">
        <f>CU309*DA309</f>
        <v>0</v>
      </c>
      <c r="DF309" s="456"/>
      <c r="DG309" s="456"/>
      <c r="DH309" s="456"/>
      <c r="DI309" s="456"/>
      <c r="DJ309" s="456"/>
      <c r="DK309" s="456">
        <f>CZ309*DA309</f>
        <v>148070630.40000001</v>
      </c>
      <c r="DL309" s="501"/>
      <c r="DM309" s="508">
        <v>0</v>
      </c>
      <c r="DN309" s="501">
        <v>0</v>
      </c>
      <c r="DO309" s="508">
        <f>DC309</f>
        <v>0</v>
      </c>
      <c r="DP309" s="655">
        <f t="shared" ref="DP309" si="2989">DO309/1.12</f>
        <v>0</v>
      </c>
      <c r="DQ309" s="1050">
        <f>DD309</f>
        <v>63458841.599999994</v>
      </c>
      <c r="DR309" s="655">
        <f>DQ309/1.12</f>
        <v>56659679.999999993</v>
      </c>
      <c r="DS309" s="782">
        <f>DE309</f>
        <v>0</v>
      </c>
      <c r="DT309" s="655">
        <f>DS309/1.12</f>
        <v>0</v>
      </c>
      <c r="DU309" s="782">
        <f t="shared" ref="DU309" si="2990">DF309</f>
        <v>0</v>
      </c>
      <c r="DV309" s="465">
        <f t="shared" ref="DV309" si="2991">DU309/1.12</f>
        <v>0</v>
      </c>
      <c r="DW309" s="745"/>
      <c r="DX309" s="655"/>
      <c r="DY309" s="954"/>
      <c r="DZ309" s="655"/>
      <c r="EA309" s="782">
        <f>DI309</f>
        <v>0</v>
      </c>
      <c r="EB309" s="465">
        <f t="shared" ref="EB309:EB322" si="2992">EA309/1.12</f>
        <v>0</v>
      </c>
      <c r="EC309" s="745"/>
      <c r="ED309" s="463"/>
      <c r="EE309" s="459">
        <f>DK309</f>
        <v>148070630.40000001</v>
      </c>
      <c r="EF309" s="501">
        <f>EE309/1.12</f>
        <v>132205920</v>
      </c>
      <c r="EG309" s="461">
        <f>U309-DN309</f>
        <v>0</v>
      </c>
      <c r="EH309" s="257">
        <f>V309-DM309</f>
        <v>0</v>
      </c>
      <c r="EI309" s="460">
        <f>AA309-DP309</f>
        <v>0</v>
      </c>
      <c r="EJ309" s="538">
        <f>AB309-DO309</f>
        <v>0</v>
      </c>
      <c r="EK309" s="677">
        <f>AG309-DR309</f>
        <v>-56659679.999999993</v>
      </c>
      <c r="EL309" s="257">
        <f>AH309-DQ309</f>
        <v>-63458841.599999994</v>
      </c>
      <c r="EM309" s="649">
        <f>AM309-DT309</f>
        <v>0</v>
      </c>
      <c r="EN309" s="538">
        <f>AN309-DS309</f>
        <v>0</v>
      </c>
      <c r="EO309" s="677">
        <f>AS309-DV309</f>
        <v>0</v>
      </c>
      <c r="EP309" s="257">
        <f>AT309-DU309</f>
        <v>0</v>
      </c>
      <c r="EQ309" s="649">
        <f>AY309-DX309</f>
        <v>0</v>
      </c>
      <c r="ER309" s="538">
        <f>AZ309-DW309</f>
        <v>0</v>
      </c>
      <c r="ES309" s="677">
        <f>BE309-DZ309</f>
        <v>0</v>
      </c>
      <c r="ET309" s="538">
        <f>BF309-DY309</f>
        <v>0</v>
      </c>
      <c r="EU309" s="462">
        <f>BK309-EB309</f>
        <v>0</v>
      </c>
      <c r="EV309" s="263">
        <f>BL309-EA309</f>
        <v>0</v>
      </c>
      <c r="EW309" s="462">
        <f>BM309-ED309</f>
        <v>0</v>
      </c>
      <c r="EX309" s="263">
        <f>BN309-EC309</f>
        <v>0</v>
      </c>
      <c r="EY309" s="472">
        <f>BV309-EF309</f>
        <v>-132205920</v>
      </c>
      <c r="EZ309" s="263">
        <f>BW309-EE309</f>
        <v>-148070630.40000001</v>
      </c>
    </row>
    <row r="310" spans="1:157" ht="18" hidden="1" customHeight="1" outlineLevel="1" x14ac:dyDescent="0.2">
      <c r="A310" s="5" t="s">
        <v>566</v>
      </c>
      <c r="B310" s="76" t="s">
        <v>21</v>
      </c>
      <c r="C310" s="77" t="s">
        <v>64</v>
      </c>
      <c r="D310" s="77" t="s">
        <v>66</v>
      </c>
      <c r="E310" s="76" t="s">
        <v>163</v>
      </c>
      <c r="F310" s="76"/>
      <c r="G310" s="78" t="s">
        <v>25</v>
      </c>
      <c r="H310" s="79">
        <v>0.3</v>
      </c>
      <c r="I310" s="76" t="s">
        <v>969</v>
      </c>
      <c r="J310" s="80" t="s">
        <v>45</v>
      </c>
      <c r="K310" s="81" t="s">
        <v>152</v>
      </c>
      <c r="L310" s="76" t="s">
        <v>46</v>
      </c>
      <c r="M310" s="10" t="s">
        <v>65</v>
      </c>
      <c r="N310" s="82"/>
      <c r="O310" s="82"/>
      <c r="P310" s="82"/>
      <c r="Q310" s="245">
        <v>4</v>
      </c>
      <c r="R310" s="260">
        <v>0</v>
      </c>
      <c r="S310" s="262">
        <v>18886559.999999996</v>
      </c>
      <c r="T310" s="262">
        <v>21152947.199999999</v>
      </c>
      <c r="U310" s="262">
        <f t="shared" ref="U310:U311" si="2993">R310*S310</f>
        <v>0</v>
      </c>
      <c r="V310" s="263">
        <f t="shared" ref="V310:V311" si="2994">U310*1.12</f>
        <v>0</v>
      </c>
      <c r="W310" s="263">
        <f t="shared" si="2973"/>
        <v>0</v>
      </c>
      <c r="X310" s="399">
        <v>2</v>
      </c>
      <c r="Y310" s="399">
        <v>18886559.999999996</v>
      </c>
      <c r="Z310" s="399">
        <v>21152947.199999999</v>
      </c>
      <c r="AA310" s="399">
        <v>0</v>
      </c>
      <c r="AB310" s="399">
        <v>0</v>
      </c>
      <c r="AC310" s="399">
        <f t="shared" si="2976"/>
        <v>0</v>
      </c>
      <c r="AD310" s="260">
        <v>4</v>
      </c>
      <c r="AE310" s="260">
        <v>18886559.999999996</v>
      </c>
      <c r="AF310" s="260">
        <v>21152947.199999999</v>
      </c>
      <c r="AG310" s="260">
        <v>0</v>
      </c>
      <c r="AH310" s="260">
        <v>0</v>
      </c>
      <c r="AI310" s="260">
        <f t="shared" si="2977"/>
        <v>0</v>
      </c>
      <c r="AJ310" s="260">
        <v>1</v>
      </c>
      <c r="AK310" s="260">
        <v>18886559.999999996</v>
      </c>
      <c r="AL310" s="260">
        <v>21152947.199999999</v>
      </c>
      <c r="AM310" s="260">
        <v>0</v>
      </c>
      <c r="AN310" s="260">
        <v>0</v>
      </c>
      <c r="AO310" s="396">
        <f t="shared" si="2980"/>
        <v>0</v>
      </c>
      <c r="AP310" s="260"/>
      <c r="AQ310" s="260"/>
      <c r="AR310" s="260"/>
      <c r="AS310" s="260">
        <f t="shared" si="2459"/>
        <v>0</v>
      </c>
      <c r="AT310" s="260">
        <f t="shared" si="2460"/>
        <v>0</v>
      </c>
      <c r="AU310" s="260">
        <f t="shared" si="2981"/>
        <v>0</v>
      </c>
      <c r="AV310" s="400"/>
      <c r="AW310" s="400"/>
      <c r="AX310" s="400"/>
      <c r="AY310" s="400">
        <v>0</v>
      </c>
      <c r="AZ310" s="400">
        <v>0</v>
      </c>
      <c r="BA310" s="400">
        <f t="shared" ref="BA310:BA322" si="2995">AZ310*H310</f>
        <v>0</v>
      </c>
      <c r="BB310" s="400"/>
      <c r="BC310" s="400"/>
      <c r="BD310" s="400"/>
      <c r="BE310" s="400">
        <v>0</v>
      </c>
      <c r="BF310" s="400">
        <v>0</v>
      </c>
      <c r="BG310" s="400">
        <f t="shared" si="2517"/>
        <v>0</v>
      </c>
      <c r="BH310" s="400"/>
      <c r="BI310" s="400"/>
      <c r="BJ310" s="400"/>
      <c r="BK310" s="400">
        <v>0</v>
      </c>
      <c r="BL310" s="400">
        <v>0</v>
      </c>
      <c r="BM310" s="400">
        <f t="shared" si="2481"/>
        <v>0</v>
      </c>
      <c r="BN310" s="400"/>
      <c r="BO310" s="400"/>
      <c r="BP310" s="400"/>
      <c r="BQ310" s="400">
        <v>0</v>
      </c>
      <c r="BR310" s="400">
        <v>0</v>
      </c>
      <c r="BS310" s="400">
        <f t="shared" si="2983"/>
        <v>0</v>
      </c>
      <c r="BT310" s="262">
        <v>18886559.999999996</v>
      </c>
      <c r="BU310" s="262">
        <v>21152947.199999999</v>
      </c>
      <c r="BV310" s="262">
        <v>0</v>
      </c>
      <c r="BW310" s="1427">
        <v>0</v>
      </c>
      <c r="BX310" s="84" t="s">
        <v>48</v>
      </c>
      <c r="BY310" s="76">
        <v>2012</v>
      </c>
      <c r="BZ310" s="325" t="s">
        <v>1100</v>
      </c>
      <c r="CA310" s="529">
        <f t="shared" si="2985"/>
        <v>0</v>
      </c>
      <c r="CB310" s="85"/>
      <c r="CC310" s="83"/>
      <c r="CD310" s="88"/>
      <c r="CE310" s="26">
        <f t="shared" si="2986"/>
        <v>0</v>
      </c>
      <c r="CF310" s="27">
        <f t="shared" si="2987"/>
        <v>0</v>
      </c>
      <c r="CG310" s="738">
        <f t="shared" si="2988"/>
        <v>0</v>
      </c>
      <c r="CH310" s="164" t="s">
        <v>371</v>
      </c>
      <c r="CI310" s="165"/>
      <c r="CJ310" s="89"/>
      <c r="CK310" s="175"/>
      <c r="CL310" s="87"/>
      <c r="CM310" s="172"/>
      <c r="CN310" s="175"/>
      <c r="CO310" s="176"/>
      <c r="CP310" s="175"/>
      <c r="CQ310" s="87"/>
      <c r="CR310" s="455"/>
      <c r="CS310" s="455"/>
      <c r="CT310" s="455"/>
      <c r="CU310" s="455"/>
      <c r="CV310" s="455"/>
      <c r="CW310" s="455"/>
      <c r="CX310" s="455"/>
      <c r="CY310" s="455"/>
      <c r="CZ310" s="455"/>
      <c r="DA310" s="456"/>
      <c r="DB310" s="456"/>
      <c r="DC310" s="456"/>
      <c r="DD310" s="456"/>
      <c r="DE310" s="456"/>
      <c r="DF310" s="456"/>
      <c r="DG310" s="456"/>
      <c r="DH310" s="456"/>
      <c r="DI310" s="456"/>
      <c r="DJ310" s="456"/>
      <c r="DK310" s="456"/>
      <c r="DL310" s="501"/>
      <c r="DM310" s="508"/>
      <c r="DN310" s="501"/>
      <c r="DO310" s="508"/>
      <c r="DP310" s="501"/>
      <c r="DQ310" s="1049"/>
      <c r="DR310" s="501"/>
      <c r="DS310" s="508"/>
      <c r="DT310" s="501"/>
      <c r="DU310" s="508"/>
      <c r="DV310" s="457"/>
      <c r="DW310" s="503"/>
      <c r="DX310" s="501"/>
      <c r="DY310" s="672"/>
      <c r="DZ310" s="501"/>
      <c r="EA310" s="508">
        <f>DI310</f>
        <v>0</v>
      </c>
      <c r="EB310" s="457">
        <f t="shared" si="2992"/>
        <v>0</v>
      </c>
      <c r="EC310" s="503"/>
      <c r="ED310" s="455"/>
      <c r="EE310" s="459"/>
      <c r="EF310" s="501"/>
      <c r="EG310" s="461">
        <f>U310-DN310</f>
        <v>0</v>
      </c>
      <c r="EH310" s="257">
        <f>V310-DM310</f>
        <v>0</v>
      </c>
      <c r="EI310" s="460">
        <f>AA310-DP310</f>
        <v>0</v>
      </c>
      <c r="EJ310" s="538">
        <f>AB310-DO310</f>
        <v>0</v>
      </c>
      <c r="EK310" s="677">
        <f>AG310-DR310</f>
        <v>0</v>
      </c>
      <c r="EL310" s="257">
        <f>AH310-DQ310</f>
        <v>0</v>
      </c>
      <c r="EM310" s="649">
        <f>AM310-DT310</f>
        <v>0</v>
      </c>
      <c r="EN310" s="538">
        <f>AN310-DS310</f>
        <v>0</v>
      </c>
      <c r="EO310" s="677">
        <f>AS310-DV310</f>
        <v>0</v>
      </c>
      <c r="EP310" s="257">
        <f>AT310-DU310</f>
        <v>0</v>
      </c>
      <c r="EQ310" s="649">
        <f>AY310-DX310</f>
        <v>0</v>
      </c>
      <c r="ER310" s="538">
        <f>AZ310-DW310</f>
        <v>0</v>
      </c>
      <c r="ES310" s="677">
        <f>BE310-DZ310</f>
        <v>0</v>
      </c>
      <c r="ET310" s="538">
        <f>BF310-DY310</f>
        <v>0</v>
      </c>
      <c r="EU310" s="462">
        <f>BK310-EB310</f>
        <v>0</v>
      </c>
      <c r="EV310" s="263">
        <f>BL310-EA310</f>
        <v>0</v>
      </c>
      <c r="EW310" s="462">
        <f>BM310-ED310</f>
        <v>0</v>
      </c>
      <c r="EX310" s="263">
        <f>BN310-EC310</f>
        <v>0</v>
      </c>
      <c r="EY310" s="472">
        <f>BV310-EF310</f>
        <v>0</v>
      </c>
      <c r="EZ310" s="263">
        <f>BW310-EE310</f>
        <v>0</v>
      </c>
    </row>
    <row r="311" spans="1:157" ht="18" hidden="1" customHeight="1" outlineLevel="1" x14ac:dyDescent="0.2">
      <c r="A311" s="5" t="s">
        <v>742</v>
      </c>
      <c r="B311" s="76" t="s">
        <v>21</v>
      </c>
      <c r="C311" s="77" t="s">
        <v>1631</v>
      </c>
      <c r="D311" s="77" t="s">
        <v>1632</v>
      </c>
      <c r="E311" s="76" t="s">
        <v>1633</v>
      </c>
      <c r="F311" s="76" t="s">
        <v>745</v>
      </c>
      <c r="G311" s="78" t="s">
        <v>25</v>
      </c>
      <c r="H311" s="79">
        <v>0.3</v>
      </c>
      <c r="I311" s="76" t="s">
        <v>969</v>
      </c>
      <c r="J311" s="80" t="s">
        <v>496</v>
      </c>
      <c r="K311" s="81" t="s">
        <v>152</v>
      </c>
      <c r="L311" s="76" t="s">
        <v>46</v>
      </c>
      <c r="M311" s="10" t="s">
        <v>65</v>
      </c>
      <c r="N311" s="82"/>
      <c r="O311" s="82"/>
      <c r="P311" s="82"/>
      <c r="Q311" s="245">
        <v>4</v>
      </c>
      <c r="R311" s="260">
        <v>0</v>
      </c>
      <c r="S311" s="262">
        <v>18886559.999999996</v>
      </c>
      <c r="T311" s="262">
        <v>21152947.199999999</v>
      </c>
      <c r="U311" s="262">
        <f t="shared" si="2993"/>
        <v>0</v>
      </c>
      <c r="V311" s="263">
        <f t="shared" si="2994"/>
        <v>0</v>
      </c>
      <c r="W311" s="263">
        <f t="shared" si="2973"/>
        <v>0</v>
      </c>
      <c r="X311" s="399">
        <v>2</v>
      </c>
      <c r="Y311" s="399">
        <v>18886559.999999996</v>
      </c>
      <c r="Z311" s="399">
        <v>21152947.199999999</v>
      </c>
      <c r="AA311" s="399">
        <v>0</v>
      </c>
      <c r="AB311" s="399">
        <v>0</v>
      </c>
      <c r="AC311" s="399">
        <f t="shared" si="2976"/>
        <v>0</v>
      </c>
      <c r="AD311" s="260">
        <v>4</v>
      </c>
      <c r="AE311" s="260">
        <v>18886559.999999996</v>
      </c>
      <c r="AF311" s="260">
        <v>21152947.199999999</v>
      </c>
      <c r="AG311" s="260">
        <v>0</v>
      </c>
      <c r="AH311" s="260">
        <v>0</v>
      </c>
      <c r="AI311" s="260">
        <f t="shared" si="2977"/>
        <v>0</v>
      </c>
      <c r="AJ311" s="260">
        <v>1</v>
      </c>
      <c r="AK311" s="260">
        <v>18886559.999999996</v>
      </c>
      <c r="AL311" s="260">
        <v>21152947.199999999</v>
      </c>
      <c r="AM311" s="260">
        <v>0</v>
      </c>
      <c r="AN311" s="260">
        <v>0</v>
      </c>
      <c r="AO311" s="396">
        <f t="shared" si="2980"/>
        <v>0</v>
      </c>
      <c r="AP311" s="260"/>
      <c r="AQ311" s="260"/>
      <c r="AR311" s="260"/>
      <c r="AS311" s="260">
        <f t="shared" si="2459"/>
        <v>0</v>
      </c>
      <c r="AT311" s="260">
        <f t="shared" si="2460"/>
        <v>0</v>
      </c>
      <c r="AU311" s="260">
        <f t="shared" si="2981"/>
        <v>0</v>
      </c>
      <c r="AV311" s="400"/>
      <c r="AW311" s="400"/>
      <c r="AX311" s="400"/>
      <c r="AY311" s="400">
        <v>0</v>
      </c>
      <c r="AZ311" s="400">
        <v>0</v>
      </c>
      <c r="BA311" s="400">
        <f t="shared" si="2995"/>
        <v>0</v>
      </c>
      <c r="BB311" s="400"/>
      <c r="BC311" s="400"/>
      <c r="BD311" s="400"/>
      <c r="BE311" s="400">
        <v>0</v>
      </c>
      <c r="BF311" s="400">
        <v>0</v>
      </c>
      <c r="BG311" s="400">
        <f t="shared" si="2517"/>
        <v>0</v>
      </c>
      <c r="BH311" s="400"/>
      <c r="BI311" s="400"/>
      <c r="BJ311" s="400"/>
      <c r="BK311" s="400">
        <v>0</v>
      </c>
      <c r="BL311" s="400">
        <v>0</v>
      </c>
      <c r="BM311" s="400">
        <f t="shared" si="2481"/>
        <v>0</v>
      </c>
      <c r="BN311" s="400"/>
      <c r="BO311" s="400"/>
      <c r="BP311" s="400"/>
      <c r="BQ311" s="400">
        <v>0</v>
      </c>
      <c r="BR311" s="400">
        <v>0</v>
      </c>
      <c r="BS311" s="400">
        <f t="shared" si="2983"/>
        <v>0</v>
      </c>
      <c r="BT311" s="262">
        <v>18886559.999999996</v>
      </c>
      <c r="BU311" s="262">
        <v>21152947.199999999</v>
      </c>
      <c r="BV311" s="262">
        <v>0</v>
      </c>
      <c r="BW311" s="1427">
        <v>0</v>
      </c>
      <c r="BX311" s="84" t="s">
        <v>48</v>
      </c>
      <c r="BY311" s="76">
        <v>2012</v>
      </c>
      <c r="BZ311" s="325" t="s">
        <v>1103</v>
      </c>
      <c r="CA311" s="529">
        <f t="shared" si="2985"/>
        <v>0</v>
      </c>
      <c r="CB311" s="85"/>
      <c r="CC311" s="83"/>
      <c r="CD311" s="88"/>
      <c r="CE311" s="26">
        <f t="shared" si="2986"/>
        <v>0</v>
      </c>
      <c r="CF311" s="27">
        <f t="shared" si="2987"/>
        <v>0</v>
      </c>
      <c r="CG311" s="738">
        <f t="shared" si="2988"/>
        <v>0</v>
      </c>
      <c r="CH311" s="164" t="s">
        <v>805</v>
      </c>
      <c r="CI311" s="165"/>
      <c r="CJ311" s="89"/>
      <c r="CK311" s="175"/>
      <c r="CL311" s="87"/>
      <c r="CM311" s="172"/>
      <c r="CN311" s="175"/>
      <c r="CO311" s="176"/>
      <c r="CP311" s="175"/>
      <c r="CQ311" s="87"/>
      <c r="CR311" s="455"/>
      <c r="CS311" s="455"/>
      <c r="CT311" s="455"/>
      <c r="CU311" s="455"/>
      <c r="CV311" s="455"/>
      <c r="CW311" s="455"/>
      <c r="CX311" s="455"/>
      <c r="CY311" s="455"/>
      <c r="CZ311" s="455"/>
      <c r="DA311" s="456"/>
      <c r="DB311" s="456"/>
      <c r="DC311" s="456"/>
      <c r="DD311" s="456"/>
      <c r="DE311" s="456"/>
      <c r="DF311" s="456"/>
      <c r="DG311" s="456"/>
      <c r="DH311" s="456"/>
      <c r="DI311" s="456"/>
      <c r="DJ311" s="456"/>
      <c r="DK311" s="456"/>
      <c r="DL311" s="501"/>
      <c r="DM311" s="508"/>
      <c r="DN311" s="501"/>
      <c r="DO311" s="508"/>
      <c r="DP311" s="501"/>
      <c r="DQ311" s="1049"/>
      <c r="DR311" s="501"/>
      <c r="DS311" s="508"/>
      <c r="DT311" s="501"/>
      <c r="DU311" s="508"/>
      <c r="DV311" s="457"/>
      <c r="DW311" s="503"/>
      <c r="DX311" s="501"/>
      <c r="DY311" s="672"/>
      <c r="DZ311" s="501"/>
      <c r="EA311" s="508">
        <f>DI311</f>
        <v>0</v>
      </c>
      <c r="EB311" s="457">
        <f t="shared" si="2992"/>
        <v>0</v>
      </c>
      <c r="EC311" s="503"/>
      <c r="ED311" s="455"/>
      <c r="EE311" s="459"/>
      <c r="EF311" s="501"/>
      <c r="EG311" s="461">
        <f>U311-DN311</f>
        <v>0</v>
      </c>
      <c r="EH311" s="257">
        <f>V311-DM311</f>
        <v>0</v>
      </c>
      <c r="EI311" s="460">
        <f>AA311-DP311</f>
        <v>0</v>
      </c>
      <c r="EJ311" s="538">
        <f>AB311-DO311</f>
        <v>0</v>
      </c>
      <c r="EK311" s="677">
        <f>AG311-DR311</f>
        <v>0</v>
      </c>
      <c r="EL311" s="257">
        <f>AH311-DQ311</f>
        <v>0</v>
      </c>
      <c r="EM311" s="649">
        <f>AM311-DT311</f>
        <v>0</v>
      </c>
      <c r="EN311" s="538">
        <f>AN311-DS311</f>
        <v>0</v>
      </c>
      <c r="EO311" s="677">
        <f>AS311-DV311</f>
        <v>0</v>
      </c>
      <c r="EP311" s="257">
        <f>AT311-DU311</f>
        <v>0</v>
      </c>
      <c r="EQ311" s="649">
        <f>AY311-DX311</f>
        <v>0</v>
      </c>
      <c r="ER311" s="538">
        <f>AZ311-DW311</f>
        <v>0</v>
      </c>
      <c r="ES311" s="677">
        <f>BE311-DZ311</f>
        <v>0</v>
      </c>
      <c r="ET311" s="538">
        <f>BF311-DY311</f>
        <v>0</v>
      </c>
      <c r="EU311" s="462">
        <f>BK311-EB311</f>
        <v>0</v>
      </c>
      <c r="EV311" s="263">
        <f>BL311-EA311</f>
        <v>0</v>
      </c>
      <c r="EW311" s="462">
        <f>BM311-ED311</f>
        <v>0</v>
      </c>
      <c r="EX311" s="263">
        <f>BN311-EC311</f>
        <v>0</v>
      </c>
      <c r="EY311" s="472">
        <f>BV311-EF311</f>
        <v>0</v>
      </c>
      <c r="EZ311" s="263">
        <f>BW311-EE311</f>
        <v>0</v>
      </c>
    </row>
    <row r="312" spans="1:157" ht="18" hidden="1" customHeight="1" outlineLevel="1" x14ac:dyDescent="0.2">
      <c r="A312" s="5" t="s">
        <v>1015</v>
      </c>
      <c r="B312" s="76" t="s">
        <v>21</v>
      </c>
      <c r="C312" s="77" t="s">
        <v>1631</v>
      </c>
      <c r="D312" s="77" t="s">
        <v>1632</v>
      </c>
      <c r="E312" s="76" t="s">
        <v>1633</v>
      </c>
      <c r="F312" s="76" t="s">
        <v>745</v>
      </c>
      <c r="G312" s="78" t="s">
        <v>25</v>
      </c>
      <c r="H312" s="79">
        <v>0.3</v>
      </c>
      <c r="I312" s="76" t="s">
        <v>969</v>
      </c>
      <c r="J312" s="80" t="s">
        <v>496</v>
      </c>
      <c r="K312" s="81" t="s">
        <v>152</v>
      </c>
      <c r="L312" s="76" t="s">
        <v>46</v>
      </c>
      <c r="M312" s="10" t="s">
        <v>65</v>
      </c>
      <c r="N312" s="82"/>
      <c r="O312" s="82"/>
      <c r="P312" s="82"/>
      <c r="Q312" s="245">
        <v>4</v>
      </c>
      <c r="R312" s="260">
        <v>0</v>
      </c>
      <c r="S312" s="262">
        <v>18886559.999999996</v>
      </c>
      <c r="T312" s="262">
        <v>21152947.199999999</v>
      </c>
      <c r="U312" s="262">
        <f t="shared" si="2972"/>
        <v>0</v>
      </c>
      <c r="V312" s="263">
        <f t="shared" si="2945"/>
        <v>0</v>
      </c>
      <c r="W312" s="263">
        <f t="shared" si="2973"/>
        <v>0</v>
      </c>
      <c r="X312" s="399">
        <v>0</v>
      </c>
      <c r="Y312" s="399">
        <v>18886559.999999996</v>
      </c>
      <c r="Z312" s="399">
        <v>21152947.199999999</v>
      </c>
      <c r="AA312" s="399">
        <f t="shared" si="2974"/>
        <v>0</v>
      </c>
      <c r="AB312" s="399">
        <f t="shared" si="2975"/>
        <v>0</v>
      </c>
      <c r="AC312" s="399">
        <f t="shared" si="2976"/>
        <v>0</v>
      </c>
      <c r="AD312" s="260">
        <v>4</v>
      </c>
      <c r="AE312" s="260">
        <v>18886559.999999996</v>
      </c>
      <c r="AF312" s="260">
        <v>21152947.199999999</v>
      </c>
      <c r="AG312" s="260">
        <v>0</v>
      </c>
      <c r="AH312" s="260">
        <v>0</v>
      </c>
      <c r="AI312" s="260">
        <f t="shared" si="2977"/>
        <v>0</v>
      </c>
      <c r="AJ312" s="260">
        <v>1</v>
      </c>
      <c r="AK312" s="260">
        <v>18886559.999999996</v>
      </c>
      <c r="AL312" s="260">
        <v>21152947.199999999</v>
      </c>
      <c r="AM312" s="260">
        <v>0</v>
      </c>
      <c r="AN312" s="260">
        <v>0</v>
      </c>
      <c r="AO312" s="396">
        <f t="shared" si="2980"/>
        <v>0</v>
      </c>
      <c r="AP312" s="260"/>
      <c r="AQ312" s="260"/>
      <c r="AR312" s="260"/>
      <c r="AS312" s="260">
        <f t="shared" ref="AS312:AS389" si="2996">AP312*AQ312</f>
        <v>0</v>
      </c>
      <c r="AT312" s="260">
        <f t="shared" ref="AT312:AT389" si="2997">AP312*AR312</f>
        <v>0</v>
      </c>
      <c r="AU312" s="260">
        <f t="shared" si="2981"/>
        <v>0</v>
      </c>
      <c r="AV312" s="400"/>
      <c r="AW312" s="400"/>
      <c r="AX312" s="400"/>
      <c r="AY312" s="400">
        <v>0</v>
      </c>
      <c r="AZ312" s="400">
        <v>0</v>
      </c>
      <c r="BA312" s="400">
        <f t="shared" si="2995"/>
        <v>0</v>
      </c>
      <c r="BB312" s="400"/>
      <c r="BC312" s="400"/>
      <c r="BD312" s="400"/>
      <c r="BE312" s="400">
        <v>0</v>
      </c>
      <c r="BF312" s="400">
        <v>0</v>
      </c>
      <c r="BG312" s="400">
        <f t="shared" si="2517"/>
        <v>0</v>
      </c>
      <c r="BH312" s="400"/>
      <c r="BI312" s="400"/>
      <c r="BJ312" s="400"/>
      <c r="BK312" s="400">
        <v>0</v>
      </c>
      <c r="BL312" s="400">
        <v>0</v>
      </c>
      <c r="BM312" s="400">
        <f t="shared" si="2481"/>
        <v>0</v>
      </c>
      <c r="BN312" s="400"/>
      <c r="BO312" s="400"/>
      <c r="BP312" s="400"/>
      <c r="BQ312" s="400">
        <v>0</v>
      </c>
      <c r="BR312" s="400">
        <v>0</v>
      </c>
      <c r="BS312" s="400">
        <f t="shared" si="2983"/>
        <v>0</v>
      </c>
      <c r="BT312" s="262">
        <v>18886559.999999996</v>
      </c>
      <c r="BU312" s="262">
        <v>21152947.199999999</v>
      </c>
      <c r="BV312" s="256">
        <v>0</v>
      </c>
      <c r="BW312" s="1427">
        <f t="shared" si="2984"/>
        <v>0</v>
      </c>
      <c r="BX312" s="84" t="s">
        <v>48</v>
      </c>
      <c r="BY312" s="325" t="s">
        <v>1717</v>
      </c>
      <c r="BZ312" s="325" t="s">
        <v>1013</v>
      </c>
      <c r="CA312" s="529">
        <f t="shared" si="2985"/>
        <v>0</v>
      </c>
      <c r="CB312" s="85"/>
      <c r="CC312" s="83"/>
      <c r="CD312" s="88"/>
      <c r="CE312" s="26">
        <f t="shared" si="2986"/>
        <v>0</v>
      </c>
      <c r="CF312" s="27">
        <f t="shared" si="2987"/>
        <v>0</v>
      </c>
      <c r="CG312" s="738">
        <f t="shared" si="2988"/>
        <v>0</v>
      </c>
      <c r="CH312" s="164" t="s">
        <v>1033</v>
      </c>
      <c r="CI312" s="165"/>
      <c r="CJ312" s="89"/>
      <c r="CK312" s="175"/>
      <c r="CL312" s="87"/>
      <c r="CM312" s="172"/>
      <c r="CN312" s="175"/>
      <c r="CO312" s="176"/>
      <c r="CP312" s="175"/>
      <c r="CQ312" s="87"/>
      <c r="CR312" s="455"/>
      <c r="CS312" s="455"/>
      <c r="CT312" s="455"/>
      <c r="CU312" s="455"/>
      <c r="CV312" s="455"/>
      <c r="CW312" s="455"/>
      <c r="CX312" s="455"/>
      <c r="CY312" s="455"/>
      <c r="CZ312" s="455"/>
      <c r="DA312" s="456"/>
      <c r="DB312" s="456"/>
      <c r="DC312" s="456"/>
      <c r="DD312" s="456"/>
      <c r="DE312" s="456"/>
      <c r="DF312" s="456"/>
      <c r="DG312" s="456"/>
      <c r="DH312" s="456"/>
      <c r="DI312" s="456"/>
      <c r="DJ312" s="456"/>
      <c r="DK312" s="456"/>
      <c r="DL312" s="501"/>
      <c r="DM312" s="508"/>
      <c r="DN312" s="501"/>
      <c r="DO312" s="508"/>
      <c r="DP312" s="501"/>
      <c r="DQ312" s="847"/>
      <c r="DR312" s="501"/>
      <c r="DS312" s="508"/>
      <c r="DT312" s="501"/>
      <c r="DU312" s="508"/>
      <c r="DV312" s="457"/>
      <c r="DW312" s="503"/>
      <c r="DX312" s="501"/>
      <c r="DY312" s="672"/>
      <c r="DZ312" s="501"/>
      <c r="EA312" s="508">
        <f>DI312</f>
        <v>0</v>
      </c>
      <c r="EB312" s="457">
        <f t="shared" si="2992"/>
        <v>0</v>
      </c>
      <c r="EC312" s="503"/>
      <c r="ED312" s="455"/>
      <c r="EE312" s="459"/>
      <c r="EF312" s="501"/>
      <c r="EG312" s="461">
        <f>U312-DN312</f>
        <v>0</v>
      </c>
      <c r="EH312" s="257">
        <f>V312-DM312</f>
        <v>0</v>
      </c>
      <c r="EI312" s="460">
        <f>AA312-DP312</f>
        <v>0</v>
      </c>
      <c r="EJ312" s="538">
        <f>AB312-DO312</f>
        <v>0</v>
      </c>
      <c r="EK312" s="677">
        <f>AG312-DR312</f>
        <v>0</v>
      </c>
      <c r="EL312" s="257">
        <f>AH312-DQ312</f>
        <v>0</v>
      </c>
      <c r="EM312" s="649">
        <f>AM312-DT312</f>
        <v>0</v>
      </c>
      <c r="EN312" s="538">
        <f>AN312-DS312</f>
        <v>0</v>
      </c>
      <c r="EO312" s="677">
        <f>AS312-DV312</f>
        <v>0</v>
      </c>
      <c r="EP312" s="257">
        <f>AT312-DU312</f>
        <v>0</v>
      </c>
      <c r="EQ312" s="649">
        <f>AY312-DX312</f>
        <v>0</v>
      </c>
      <c r="ER312" s="538">
        <f>AZ312-DW312</f>
        <v>0</v>
      </c>
      <c r="ES312" s="677">
        <f>BE312-DZ312</f>
        <v>0</v>
      </c>
      <c r="ET312" s="538">
        <f>BF312-DY312</f>
        <v>0</v>
      </c>
      <c r="EU312" s="462">
        <f>BK312-EB312</f>
        <v>0</v>
      </c>
      <c r="EV312" s="263">
        <f>BL312-EA312</f>
        <v>0</v>
      </c>
      <c r="EW312" s="462">
        <f>BM312-ED312</f>
        <v>0</v>
      </c>
      <c r="EX312" s="263">
        <f>BN312-EC312</f>
        <v>0</v>
      </c>
      <c r="EY312" s="472">
        <f>BV312-EF312</f>
        <v>0</v>
      </c>
      <c r="EZ312" s="263">
        <f>BW312-EE312</f>
        <v>0</v>
      </c>
    </row>
    <row r="313" spans="1:157" s="551" customFormat="1" ht="18" hidden="1" customHeight="1" outlineLevel="1" x14ac:dyDescent="0.2">
      <c r="A313" s="5" t="s">
        <v>2215</v>
      </c>
      <c r="B313" s="76" t="s">
        <v>21</v>
      </c>
      <c r="C313" s="77" t="s">
        <v>1631</v>
      </c>
      <c r="D313" s="77" t="s">
        <v>1632</v>
      </c>
      <c r="E313" s="76" t="s">
        <v>1633</v>
      </c>
      <c r="F313" s="76" t="s">
        <v>745</v>
      </c>
      <c r="G313" s="78" t="s">
        <v>25</v>
      </c>
      <c r="H313" s="79">
        <v>0.3</v>
      </c>
      <c r="I313" s="76" t="s">
        <v>969</v>
      </c>
      <c r="J313" s="80" t="s">
        <v>45</v>
      </c>
      <c r="K313" s="81" t="s">
        <v>152</v>
      </c>
      <c r="L313" s="76" t="s">
        <v>2216</v>
      </c>
      <c r="M313" s="10" t="s">
        <v>65</v>
      </c>
      <c r="N313" s="82"/>
      <c r="O313" s="82"/>
      <c r="P313" s="82"/>
      <c r="Q313" s="245">
        <v>4</v>
      </c>
      <c r="R313" s="260">
        <v>0</v>
      </c>
      <c r="S313" s="262">
        <v>18886559.999999996</v>
      </c>
      <c r="T313" s="262">
        <v>21152947.199999999</v>
      </c>
      <c r="U313" s="262">
        <f t="shared" si="2972"/>
        <v>0</v>
      </c>
      <c r="V313" s="263">
        <f t="shared" si="2945"/>
        <v>0</v>
      </c>
      <c r="W313" s="263">
        <f t="shared" si="2973"/>
        <v>0</v>
      </c>
      <c r="X313" s="399">
        <v>0</v>
      </c>
      <c r="Y313" s="399">
        <v>18886559.999999996</v>
      </c>
      <c r="Z313" s="399">
        <v>21152947.199999999</v>
      </c>
      <c r="AA313" s="399">
        <f t="shared" si="2974"/>
        <v>0</v>
      </c>
      <c r="AB313" s="399">
        <f t="shared" si="2975"/>
        <v>0</v>
      </c>
      <c r="AC313" s="399">
        <f t="shared" si="2976"/>
        <v>0</v>
      </c>
      <c r="AD313" s="260">
        <v>4</v>
      </c>
      <c r="AE313" s="260">
        <v>18886559.999999996</v>
      </c>
      <c r="AF313" s="260">
        <v>21152947.199999999</v>
      </c>
      <c r="AG313" s="260">
        <f t="shared" ref="AG313" si="2998">AD313*AE313</f>
        <v>75546239.999999985</v>
      </c>
      <c r="AH313" s="260">
        <f t="shared" ref="AH313" si="2999">AD313*AF313</f>
        <v>84611788.799999997</v>
      </c>
      <c r="AI313" s="260">
        <f t="shared" si="2977"/>
        <v>25383536.639999997</v>
      </c>
      <c r="AJ313" s="260">
        <v>0</v>
      </c>
      <c r="AK313" s="260">
        <v>18886559.999999996</v>
      </c>
      <c r="AL313" s="260">
        <v>21152947.199999999</v>
      </c>
      <c r="AM313" s="260">
        <f t="shared" ref="AM313" si="3000">AJ313*AK313</f>
        <v>0</v>
      </c>
      <c r="AN313" s="260">
        <f t="shared" ref="AN313" si="3001">AJ313*AL313</f>
        <v>0</v>
      </c>
      <c r="AO313" s="396">
        <f t="shared" si="2980"/>
        <v>0</v>
      </c>
      <c r="AP313" s="260"/>
      <c r="AQ313" s="260"/>
      <c r="AR313" s="260"/>
      <c r="AS313" s="260">
        <f t="shared" ref="AS313" si="3002">AP313*AQ313</f>
        <v>0</v>
      </c>
      <c r="AT313" s="260">
        <f t="shared" ref="AT313" si="3003">AP313*AR313</f>
        <v>0</v>
      </c>
      <c r="AU313" s="260">
        <f t="shared" ref="AU313" si="3004">AT313*H313</f>
        <v>0</v>
      </c>
      <c r="AV313" s="400"/>
      <c r="AW313" s="400"/>
      <c r="AX313" s="400"/>
      <c r="AY313" s="400">
        <v>0</v>
      </c>
      <c r="AZ313" s="400">
        <v>0</v>
      </c>
      <c r="BA313" s="400">
        <f t="shared" ref="BA313" si="3005">AZ313*H313</f>
        <v>0</v>
      </c>
      <c r="BB313" s="400"/>
      <c r="BC313" s="400"/>
      <c r="BD313" s="400"/>
      <c r="BE313" s="400">
        <v>0</v>
      </c>
      <c r="BF313" s="400">
        <v>0</v>
      </c>
      <c r="BG313" s="400">
        <f t="shared" ref="BG313" si="3006">BF313*H313</f>
        <v>0</v>
      </c>
      <c r="BH313" s="400"/>
      <c r="BI313" s="400"/>
      <c r="BJ313" s="400"/>
      <c r="BK313" s="400">
        <v>0</v>
      </c>
      <c r="BL313" s="400">
        <v>0</v>
      </c>
      <c r="BM313" s="400">
        <f t="shared" ref="BM313" si="3007">BL313*N313</f>
        <v>0</v>
      </c>
      <c r="BN313" s="400"/>
      <c r="BO313" s="400"/>
      <c r="BP313" s="400"/>
      <c r="BQ313" s="400">
        <v>0</v>
      </c>
      <c r="BR313" s="400">
        <v>0</v>
      </c>
      <c r="BS313" s="400">
        <f t="shared" si="2983"/>
        <v>0</v>
      </c>
      <c r="BT313" s="262">
        <v>18886559.999999996</v>
      </c>
      <c r="BU313" s="262">
        <v>21152947.199999999</v>
      </c>
      <c r="BV313" s="256">
        <f>SUM(N313+O313+P313+Q313+R313+X313+AD313+AJ313+AP313+AV313+BB313+BH313)*BT313</f>
        <v>151092479.99999997</v>
      </c>
      <c r="BW313" s="262">
        <f t="shared" ref="BW313" si="3008">BV313*1.12</f>
        <v>169223577.59999999</v>
      </c>
      <c r="BX313" s="84" t="s">
        <v>48</v>
      </c>
      <c r="BY313" s="325" t="s">
        <v>2217</v>
      </c>
      <c r="BZ313" s="325" t="s">
        <v>1047</v>
      </c>
      <c r="CA313" s="529">
        <f t="shared" si="2985"/>
        <v>50767073.279999994</v>
      </c>
      <c r="CB313" s="85"/>
      <c r="CC313" s="83"/>
      <c r="CD313" s="888"/>
      <c r="CE313" s="26">
        <f t="shared" si="2986"/>
        <v>151092479.99999997</v>
      </c>
      <c r="CF313" s="27">
        <f t="shared" si="2987"/>
        <v>169223577.59999999</v>
      </c>
      <c r="CG313" s="889">
        <f t="shared" si="2988"/>
        <v>50767073.279999994</v>
      </c>
      <c r="CH313" s="829" t="s">
        <v>2233</v>
      </c>
      <c r="CI313" s="828"/>
      <c r="CJ313" s="1044"/>
      <c r="CK313" s="725"/>
      <c r="CL313" s="886"/>
      <c r="CM313" s="891"/>
      <c r="CN313" s="725"/>
      <c r="CO313" s="727"/>
      <c r="CP313" s="725"/>
      <c r="CQ313" s="886"/>
      <c r="CR313" s="892"/>
      <c r="CS313" s="892"/>
      <c r="CT313" s="892"/>
      <c r="CU313" s="892"/>
      <c r="CV313" s="892"/>
      <c r="CW313" s="892"/>
      <c r="CX313" s="892"/>
      <c r="CY313" s="892"/>
      <c r="CZ313" s="892"/>
      <c r="DA313" s="262"/>
      <c r="DB313" s="262"/>
      <c r="DC313" s="262"/>
      <c r="DD313" s="262"/>
      <c r="DE313" s="262"/>
      <c r="DF313" s="262"/>
      <c r="DG313" s="262"/>
      <c r="DH313" s="262"/>
      <c r="DI313" s="262"/>
      <c r="DJ313" s="262"/>
      <c r="DK313" s="262"/>
      <c r="DL313" s="893"/>
      <c r="DM313" s="847"/>
      <c r="DN313" s="893"/>
      <c r="DO313" s="847"/>
      <c r="DP313" s="893"/>
      <c r="DQ313" s="847"/>
      <c r="DR313" s="893"/>
      <c r="DS313" s="847"/>
      <c r="DT313" s="893"/>
      <c r="DU313" s="847"/>
      <c r="DV313" s="942"/>
      <c r="DW313" s="1045"/>
      <c r="DX313" s="893"/>
      <c r="DY313" s="846"/>
      <c r="DZ313" s="893"/>
      <c r="EA313" s="847"/>
      <c r="EB313" s="942"/>
      <c r="EC313" s="1045"/>
      <c r="ED313" s="892"/>
      <c r="EE313" s="1046"/>
      <c r="EF313" s="893"/>
      <c r="EG313" s="461"/>
      <c r="EH313" s="257"/>
      <c r="EI313" s="460"/>
      <c r="EJ313" s="538"/>
      <c r="EK313" s="677"/>
      <c r="EL313" s="257"/>
      <c r="EM313" s="649"/>
      <c r="EN313" s="538"/>
      <c r="EO313" s="677"/>
      <c r="EP313" s="257"/>
      <c r="EQ313" s="649"/>
      <c r="ER313" s="538"/>
      <c r="ES313" s="677"/>
      <c r="ET313" s="538"/>
      <c r="EU313" s="462"/>
      <c r="EV313" s="263"/>
      <c r="EW313" s="462"/>
      <c r="EX313" s="263"/>
      <c r="EY313" s="472"/>
      <c r="EZ313" s="263"/>
      <c r="FA313" s="550"/>
    </row>
    <row r="314" spans="1:157" ht="18" hidden="1" customHeight="1" outlineLevel="1" x14ac:dyDescent="0.2">
      <c r="A314" s="5" t="s">
        <v>567</v>
      </c>
      <c r="B314" s="76" t="s">
        <v>21</v>
      </c>
      <c r="C314" s="77" t="s">
        <v>64</v>
      </c>
      <c r="D314" s="77" t="s">
        <v>66</v>
      </c>
      <c r="E314" s="76" t="s">
        <v>67</v>
      </c>
      <c r="F314" s="76"/>
      <c r="G314" s="78" t="s">
        <v>25</v>
      </c>
      <c r="H314" s="79">
        <v>0.3</v>
      </c>
      <c r="I314" s="76" t="s">
        <v>969</v>
      </c>
      <c r="J314" s="80" t="s">
        <v>45</v>
      </c>
      <c r="K314" s="81" t="s">
        <v>152</v>
      </c>
      <c r="L314" s="76" t="s">
        <v>46</v>
      </c>
      <c r="M314" s="10" t="s">
        <v>65</v>
      </c>
      <c r="N314" s="82"/>
      <c r="O314" s="82"/>
      <c r="P314" s="82"/>
      <c r="Q314" s="245">
        <v>1</v>
      </c>
      <c r="R314" s="260">
        <v>0</v>
      </c>
      <c r="S314" s="262">
        <v>11601744</v>
      </c>
      <c r="T314" s="262">
        <v>12993953.280000001</v>
      </c>
      <c r="U314" s="262">
        <f t="shared" si="2972"/>
        <v>0</v>
      </c>
      <c r="V314" s="263">
        <f t="shared" si="2945"/>
        <v>0</v>
      </c>
      <c r="W314" s="263">
        <f t="shared" si="2973"/>
        <v>0</v>
      </c>
      <c r="X314" s="399">
        <v>0</v>
      </c>
      <c r="Y314" s="399">
        <v>11601744</v>
      </c>
      <c r="Z314" s="399">
        <v>12993953.280000001</v>
      </c>
      <c r="AA314" s="399">
        <f t="shared" si="2974"/>
        <v>0</v>
      </c>
      <c r="AB314" s="399">
        <f t="shared" si="2975"/>
        <v>0</v>
      </c>
      <c r="AC314" s="399">
        <f t="shared" si="2976"/>
        <v>0</v>
      </c>
      <c r="AD314" s="260">
        <v>0</v>
      </c>
      <c r="AE314" s="260">
        <v>11601744</v>
      </c>
      <c r="AF314" s="260">
        <v>12993953.280000001</v>
      </c>
      <c r="AG314" s="260">
        <v>0</v>
      </c>
      <c r="AH314" s="260">
        <v>0</v>
      </c>
      <c r="AI314" s="260">
        <f t="shared" si="2977"/>
        <v>0</v>
      </c>
      <c r="AJ314" s="260">
        <v>0</v>
      </c>
      <c r="AK314" s="260">
        <v>11601744</v>
      </c>
      <c r="AL314" s="260">
        <v>12993953.280000001</v>
      </c>
      <c r="AM314" s="260">
        <f t="shared" si="2978"/>
        <v>0</v>
      </c>
      <c r="AN314" s="260">
        <f t="shared" si="2979"/>
        <v>0</v>
      </c>
      <c r="AO314" s="396">
        <f t="shared" si="2980"/>
        <v>0</v>
      </c>
      <c r="AP314" s="260"/>
      <c r="AQ314" s="260"/>
      <c r="AR314" s="260"/>
      <c r="AS314" s="260">
        <f t="shared" si="2996"/>
        <v>0</v>
      </c>
      <c r="AT314" s="260">
        <f t="shared" si="2997"/>
        <v>0</v>
      </c>
      <c r="AU314" s="260">
        <f t="shared" si="2981"/>
        <v>0</v>
      </c>
      <c r="AV314" s="400"/>
      <c r="AW314" s="400"/>
      <c r="AX314" s="400"/>
      <c r="AY314" s="400">
        <v>0</v>
      </c>
      <c r="AZ314" s="400">
        <v>0</v>
      </c>
      <c r="BA314" s="400">
        <f t="shared" si="2995"/>
        <v>0</v>
      </c>
      <c r="BB314" s="400"/>
      <c r="BC314" s="400"/>
      <c r="BD314" s="400"/>
      <c r="BE314" s="400">
        <v>0</v>
      </c>
      <c r="BF314" s="400">
        <v>0</v>
      </c>
      <c r="BG314" s="400">
        <f t="shared" si="2517"/>
        <v>0</v>
      </c>
      <c r="BH314" s="400"/>
      <c r="BI314" s="400"/>
      <c r="BJ314" s="400"/>
      <c r="BK314" s="400">
        <v>0</v>
      </c>
      <c r="BL314" s="400">
        <v>0</v>
      </c>
      <c r="BM314" s="400">
        <f t="shared" si="2481"/>
        <v>0</v>
      </c>
      <c r="BN314" s="400"/>
      <c r="BO314" s="400"/>
      <c r="BP314" s="400"/>
      <c r="BQ314" s="400">
        <v>0</v>
      </c>
      <c r="BR314" s="400">
        <v>0</v>
      </c>
      <c r="BS314" s="400">
        <f t="shared" si="2983"/>
        <v>0</v>
      </c>
      <c r="BT314" s="262">
        <v>11601744</v>
      </c>
      <c r="BU314" s="262">
        <v>12993953.280000001</v>
      </c>
      <c r="BV314" s="262">
        <v>0</v>
      </c>
      <c r="BW314" s="1427">
        <f t="shared" si="2984"/>
        <v>0</v>
      </c>
      <c r="BX314" s="84" t="s">
        <v>48</v>
      </c>
      <c r="BY314" s="76">
        <v>2012</v>
      </c>
      <c r="BZ314" s="325"/>
      <c r="CA314" s="529">
        <f t="shared" si="2985"/>
        <v>0</v>
      </c>
      <c r="CB314" s="85">
        <v>69610464</v>
      </c>
      <c r="CC314" s="83">
        <v>77963719.680000007</v>
      </c>
      <c r="CD314" s="88"/>
      <c r="CE314" s="26">
        <f t="shared" si="2986"/>
        <v>-69610464</v>
      </c>
      <c r="CF314" s="27">
        <f t="shared" si="2987"/>
        <v>-77963719.680000007</v>
      </c>
      <c r="CG314" s="738">
        <f t="shared" si="2988"/>
        <v>-77963719.680000007</v>
      </c>
      <c r="CH314" s="164"/>
      <c r="CI314" s="165"/>
      <c r="CJ314" s="89" t="s">
        <v>25</v>
      </c>
      <c r="CK314" s="175" t="s">
        <v>314</v>
      </c>
      <c r="CL314" s="87" t="s">
        <v>2188</v>
      </c>
      <c r="CM314" s="172" t="s">
        <v>2195</v>
      </c>
      <c r="CN314" s="175" t="s">
        <v>349</v>
      </c>
      <c r="CO314" s="176" t="str">
        <f>D314</f>
        <v xml:space="preserve">Теплообменник </v>
      </c>
      <c r="CP314" s="175" t="str">
        <f>E314</f>
        <v>800 ТП-40-М1/25х2,5Г6К4</v>
      </c>
      <c r="CQ314" s="87" t="str">
        <f>M314</f>
        <v>штука</v>
      </c>
      <c r="CR314" s="455">
        <v>0</v>
      </c>
      <c r="CS314" s="455">
        <v>0</v>
      </c>
      <c r="CT314" s="455">
        <v>1</v>
      </c>
      <c r="CU314" s="455">
        <v>0</v>
      </c>
      <c r="CV314" s="455"/>
      <c r="CW314" s="455"/>
      <c r="CX314" s="455"/>
      <c r="CY314" s="455"/>
      <c r="CZ314" s="455">
        <f>Q314+CR314+CS314+CT314+CU314</f>
        <v>2</v>
      </c>
      <c r="DA314" s="456">
        <v>12993953.279999999</v>
      </c>
      <c r="DB314" s="456">
        <f>DA314*CR314</f>
        <v>0</v>
      </c>
      <c r="DC314" s="456">
        <f t="shared" ref="DC314:DC319" si="3009">CS314*DA314</f>
        <v>0</v>
      </c>
      <c r="DD314" s="456">
        <f>CT314*DA314</f>
        <v>12993953.279999999</v>
      </c>
      <c r="DE314" s="456">
        <v>0</v>
      </c>
      <c r="DF314" s="456"/>
      <c r="DG314" s="456"/>
      <c r="DH314" s="456"/>
      <c r="DI314" s="456"/>
      <c r="DJ314" s="456"/>
      <c r="DK314" s="456">
        <f>CZ314*DA314</f>
        <v>25987906.559999999</v>
      </c>
      <c r="DL314" s="501"/>
      <c r="DM314" s="508">
        <v>0</v>
      </c>
      <c r="DN314" s="501">
        <v>0</v>
      </c>
      <c r="DO314" s="820">
        <f>DC314</f>
        <v>0</v>
      </c>
      <c r="DP314" s="655">
        <f t="shared" ref="DP314" si="3010">DO314/1.12</f>
        <v>0</v>
      </c>
      <c r="DQ314" s="1053">
        <f>DD314</f>
        <v>12993953.279999999</v>
      </c>
      <c r="DR314" s="655">
        <f>DQ314/1.12</f>
        <v>11601743.999999998</v>
      </c>
      <c r="DS314" s="782">
        <f>DE314</f>
        <v>0</v>
      </c>
      <c r="DT314" s="655">
        <f>DS314/1.12</f>
        <v>0</v>
      </c>
      <c r="DU314" s="782">
        <f t="shared" ref="DU314" si="3011">DF314</f>
        <v>0</v>
      </c>
      <c r="DV314" s="465">
        <f t="shared" ref="DV314" si="3012">DU314/1.12</f>
        <v>0</v>
      </c>
      <c r="DW314" s="745"/>
      <c r="DX314" s="655"/>
      <c r="DY314" s="954"/>
      <c r="DZ314" s="655"/>
      <c r="EA314" s="782">
        <f t="shared" ref="EA314:EA323" si="3013">DI314</f>
        <v>0</v>
      </c>
      <c r="EB314" s="465">
        <f t="shared" si="2992"/>
        <v>0</v>
      </c>
      <c r="EC314" s="745"/>
      <c r="ED314" s="463"/>
      <c r="EE314" s="459">
        <f>DK314</f>
        <v>25987906.559999999</v>
      </c>
      <c r="EF314" s="501">
        <f>EE314/1.12</f>
        <v>23203487.999999996</v>
      </c>
      <c r="EG314" s="461">
        <f t="shared" ref="EG314:EG323" si="3014">U314-DN314</f>
        <v>0</v>
      </c>
      <c r="EH314" s="257">
        <f t="shared" ref="EH314:EH323" si="3015">V314-DM314</f>
        <v>0</v>
      </c>
      <c r="EI314" s="460">
        <f t="shared" ref="EI314:EI323" si="3016">AA314-DP314</f>
        <v>0</v>
      </c>
      <c r="EJ314" s="538">
        <f t="shared" ref="EJ314:EJ323" si="3017">AB314-DO314</f>
        <v>0</v>
      </c>
      <c r="EK314" s="677">
        <f t="shared" ref="EK314:EK323" si="3018">AG314-DR314</f>
        <v>-11601743.999999998</v>
      </c>
      <c r="EL314" s="257">
        <f t="shared" ref="EL314:EL323" si="3019">AH314-DQ314</f>
        <v>-12993953.279999999</v>
      </c>
      <c r="EM314" s="649">
        <f t="shared" ref="EM314:EM323" si="3020">AM314-DT314</f>
        <v>0</v>
      </c>
      <c r="EN314" s="538">
        <f t="shared" ref="EN314:EN323" si="3021">AN314-DS314</f>
        <v>0</v>
      </c>
      <c r="EO314" s="677">
        <f t="shared" ref="EO314:EO323" si="3022">AS314-DV314</f>
        <v>0</v>
      </c>
      <c r="EP314" s="257">
        <f t="shared" ref="EP314:EP323" si="3023">AT314-DU314</f>
        <v>0</v>
      </c>
      <c r="EQ314" s="649">
        <f t="shared" ref="EQ314:EQ323" si="3024">AY314-DX314</f>
        <v>0</v>
      </c>
      <c r="ER314" s="538">
        <f t="shared" ref="ER314:ER323" si="3025">AZ314-DW314</f>
        <v>0</v>
      </c>
      <c r="ES314" s="677">
        <f t="shared" ref="ES314:ES323" si="3026">BE314-DZ314</f>
        <v>0</v>
      </c>
      <c r="ET314" s="538">
        <f t="shared" ref="ET314:ET323" si="3027">BF314-DY314</f>
        <v>0</v>
      </c>
      <c r="EU314" s="462">
        <f t="shared" ref="EU314:EU323" si="3028">BK314-EB314</f>
        <v>0</v>
      </c>
      <c r="EV314" s="263">
        <f t="shared" ref="EV314:EV323" si="3029">BL314-EA314</f>
        <v>0</v>
      </c>
      <c r="EW314" s="462">
        <f t="shared" ref="EW314:EW323" si="3030">BM314-ED314</f>
        <v>0</v>
      </c>
      <c r="EX314" s="263">
        <f t="shared" ref="EX314:EX323" si="3031">BN314-EC314</f>
        <v>0</v>
      </c>
      <c r="EY314" s="472">
        <f t="shared" ref="EY314:EY323" si="3032">BV314-EF314</f>
        <v>-23203487.999999996</v>
      </c>
      <c r="EZ314" s="263">
        <f t="shared" ref="EZ314:EZ323" si="3033">BW314-EE314</f>
        <v>-25987906.559999999</v>
      </c>
    </row>
    <row r="315" spans="1:157" ht="18" hidden="1" customHeight="1" outlineLevel="1" x14ac:dyDescent="0.2">
      <c r="A315" s="5" t="s">
        <v>568</v>
      </c>
      <c r="B315" s="76" t="s">
        <v>21</v>
      </c>
      <c r="C315" s="77" t="s">
        <v>64</v>
      </c>
      <c r="D315" s="77" t="s">
        <v>66</v>
      </c>
      <c r="E315" s="76" t="s">
        <v>67</v>
      </c>
      <c r="F315" s="76"/>
      <c r="G315" s="78" t="s">
        <v>25</v>
      </c>
      <c r="H315" s="79">
        <v>0.3</v>
      </c>
      <c r="I315" s="76" t="s">
        <v>969</v>
      </c>
      <c r="J315" s="80" t="s">
        <v>45</v>
      </c>
      <c r="K315" s="81" t="s">
        <v>152</v>
      </c>
      <c r="L315" s="76" t="s">
        <v>46</v>
      </c>
      <c r="M315" s="10" t="s">
        <v>65</v>
      </c>
      <c r="N315" s="82"/>
      <c r="O315" s="82"/>
      <c r="P315" s="82"/>
      <c r="Q315" s="245">
        <v>1</v>
      </c>
      <c r="R315" s="260">
        <v>0</v>
      </c>
      <c r="S315" s="262">
        <v>11601744</v>
      </c>
      <c r="T315" s="262">
        <v>12993953.280000001</v>
      </c>
      <c r="U315" s="262">
        <f t="shared" ref="U315:U316" si="3034">R315*S315</f>
        <v>0</v>
      </c>
      <c r="V315" s="263">
        <f t="shared" ref="V315:V316" si="3035">U315*1.12</f>
        <v>0</v>
      </c>
      <c r="W315" s="263">
        <f t="shared" si="2973"/>
        <v>0</v>
      </c>
      <c r="X315" s="399">
        <v>1</v>
      </c>
      <c r="Y315" s="399">
        <v>11601744</v>
      </c>
      <c r="Z315" s="399">
        <v>12993953.280000001</v>
      </c>
      <c r="AA315" s="399">
        <v>0</v>
      </c>
      <c r="AB315" s="399">
        <f t="shared" si="2975"/>
        <v>0</v>
      </c>
      <c r="AC315" s="399">
        <f t="shared" si="2976"/>
        <v>0</v>
      </c>
      <c r="AD315" s="260">
        <v>1</v>
      </c>
      <c r="AE315" s="260">
        <v>11601744</v>
      </c>
      <c r="AF315" s="260">
        <v>12993953.280000001</v>
      </c>
      <c r="AG315" s="260">
        <v>0</v>
      </c>
      <c r="AH315" s="260">
        <v>0</v>
      </c>
      <c r="AI315" s="260">
        <f t="shared" si="2977"/>
        <v>0</v>
      </c>
      <c r="AJ315" s="260">
        <v>2</v>
      </c>
      <c r="AK315" s="260">
        <v>11601744</v>
      </c>
      <c r="AL315" s="260">
        <v>12993953.280000001</v>
      </c>
      <c r="AM315" s="260">
        <v>0</v>
      </c>
      <c r="AN315" s="260">
        <v>0</v>
      </c>
      <c r="AO315" s="396">
        <f t="shared" si="2980"/>
        <v>0</v>
      </c>
      <c r="AP315" s="260"/>
      <c r="AQ315" s="260"/>
      <c r="AR315" s="260"/>
      <c r="AS315" s="260">
        <f t="shared" si="2996"/>
        <v>0</v>
      </c>
      <c r="AT315" s="260">
        <f t="shared" si="2997"/>
        <v>0</v>
      </c>
      <c r="AU315" s="260">
        <f t="shared" si="2981"/>
        <v>0</v>
      </c>
      <c r="AV315" s="400"/>
      <c r="AW315" s="400"/>
      <c r="AX315" s="400"/>
      <c r="AY315" s="400">
        <v>0</v>
      </c>
      <c r="AZ315" s="400">
        <v>0</v>
      </c>
      <c r="BA315" s="400">
        <f t="shared" si="2995"/>
        <v>0</v>
      </c>
      <c r="BB315" s="400"/>
      <c r="BC315" s="400"/>
      <c r="BD315" s="400"/>
      <c r="BE315" s="400">
        <v>0</v>
      </c>
      <c r="BF315" s="400">
        <v>0</v>
      </c>
      <c r="BG315" s="400">
        <f t="shared" si="2517"/>
        <v>0</v>
      </c>
      <c r="BH315" s="400"/>
      <c r="BI315" s="400"/>
      <c r="BJ315" s="400"/>
      <c r="BK315" s="400">
        <v>0</v>
      </c>
      <c r="BL315" s="400">
        <v>0</v>
      </c>
      <c r="BM315" s="400">
        <f t="shared" si="2481"/>
        <v>0</v>
      </c>
      <c r="BN315" s="400"/>
      <c r="BO315" s="400"/>
      <c r="BP315" s="400"/>
      <c r="BQ315" s="400">
        <v>0</v>
      </c>
      <c r="BR315" s="400">
        <v>0</v>
      </c>
      <c r="BS315" s="400">
        <f t="shared" si="2983"/>
        <v>0</v>
      </c>
      <c r="BT315" s="262">
        <v>11601744</v>
      </c>
      <c r="BU315" s="262">
        <v>12993953.280000001</v>
      </c>
      <c r="BV315" s="262">
        <v>0</v>
      </c>
      <c r="BW315" s="1427">
        <v>0</v>
      </c>
      <c r="BX315" s="84" t="s">
        <v>48</v>
      </c>
      <c r="BY315" s="76">
        <v>2012</v>
      </c>
      <c r="BZ315" s="325" t="s">
        <v>1100</v>
      </c>
      <c r="CA315" s="529">
        <f t="shared" si="2985"/>
        <v>0</v>
      </c>
      <c r="CB315" s="85"/>
      <c r="CC315" s="83"/>
      <c r="CD315" s="88"/>
      <c r="CE315" s="26">
        <f t="shared" si="2986"/>
        <v>0</v>
      </c>
      <c r="CF315" s="27">
        <f t="shared" si="2987"/>
        <v>0</v>
      </c>
      <c r="CG315" s="738">
        <f t="shared" si="2988"/>
        <v>0</v>
      </c>
      <c r="CH315" s="164" t="s">
        <v>371</v>
      </c>
      <c r="CI315" s="165"/>
      <c r="CJ315" s="89"/>
      <c r="CK315" s="175"/>
      <c r="CL315" s="87"/>
      <c r="CM315" s="172"/>
      <c r="CN315" s="175"/>
      <c r="CO315" s="176"/>
      <c r="CP315" s="175"/>
      <c r="CQ315" s="87"/>
      <c r="CR315" s="455"/>
      <c r="CS315" s="455"/>
      <c r="CT315" s="455"/>
      <c r="CU315" s="455"/>
      <c r="CV315" s="455"/>
      <c r="CW315" s="455"/>
      <c r="CX315" s="455"/>
      <c r="CY315" s="455"/>
      <c r="CZ315" s="455"/>
      <c r="DA315" s="456"/>
      <c r="DB315" s="456"/>
      <c r="DC315" s="456"/>
      <c r="DD315" s="456"/>
      <c r="DE315" s="456"/>
      <c r="DF315" s="456"/>
      <c r="DG315" s="456"/>
      <c r="DH315" s="456"/>
      <c r="DI315" s="456"/>
      <c r="DJ315" s="456"/>
      <c r="DK315" s="456"/>
      <c r="DL315" s="501"/>
      <c r="DM315" s="508"/>
      <c r="DN315" s="501"/>
      <c r="DO315" s="820"/>
      <c r="DP315" s="501"/>
      <c r="DQ315" s="1053"/>
      <c r="DR315" s="655"/>
      <c r="DS315" s="782"/>
      <c r="DT315" s="655"/>
      <c r="DU315" s="782"/>
      <c r="DV315" s="465"/>
      <c r="DW315" s="745"/>
      <c r="DX315" s="655"/>
      <c r="DY315" s="954"/>
      <c r="DZ315" s="655"/>
      <c r="EA315" s="782">
        <f t="shared" si="3013"/>
        <v>0</v>
      </c>
      <c r="EB315" s="465">
        <f t="shared" si="2992"/>
        <v>0</v>
      </c>
      <c r="EC315" s="745"/>
      <c r="ED315" s="463"/>
      <c r="EE315" s="459"/>
      <c r="EF315" s="501"/>
      <c r="EG315" s="461">
        <f t="shared" si="3014"/>
        <v>0</v>
      </c>
      <c r="EH315" s="257">
        <f t="shared" si="3015"/>
        <v>0</v>
      </c>
      <c r="EI315" s="460">
        <f t="shared" si="3016"/>
        <v>0</v>
      </c>
      <c r="EJ315" s="538">
        <f t="shared" si="3017"/>
        <v>0</v>
      </c>
      <c r="EK315" s="677">
        <f t="shared" si="3018"/>
        <v>0</v>
      </c>
      <c r="EL315" s="257">
        <f t="shared" si="3019"/>
        <v>0</v>
      </c>
      <c r="EM315" s="649">
        <f t="shared" si="3020"/>
        <v>0</v>
      </c>
      <c r="EN315" s="538">
        <f t="shared" si="3021"/>
        <v>0</v>
      </c>
      <c r="EO315" s="677">
        <f t="shared" si="3022"/>
        <v>0</v>
      </c>
      <c r="EP315" s="257">
        <f t="shared" si="3023"/>
        <v>0</v>
      </c>
      <c r="EQ315" s="649">
        <f t="shared" si="3024"/>
        <v>0</v>
      </c>
      <c r="ER315" s="538">
        <f t="shared" si="3025"/>
        <v>0</v>
      </c>
      <c r="ES315" s="677">
        <f t="shared" si="3026"/>
        <v>0</v>
      </c>
      <c r="ET315" s="538">
        <f t="shared" si="3027"/>
        <v>0</v>
      </c>
      <c r="EU315" s="462">
        <f t="shared" si="3028"/>
        <v>0</v>
      </c>
      <c r="EV315" s="263">
        <f t="shared" si="3029"/>
        <v>0</v>
      </c>
      <c r="EW315" s="462">
        <f t="shared" si="3030"/>
        <v>0</v>
      </c>
      <c r="EX315" s="263">
        <f t="shared" si="3031"/>
        <v>0</v>
      </c>
      <c r="EY315" s="472">
        <f t="shared" si="3032"/>
        <v>0</v>
      </c>
      <c r="EZ315" s="263">
        <f t="shared" si="3033"/>
        <v>0</v>
      </c>
    </row>
    <row r="316" spans="1:157" ht="18" hidden="1" customHeight="1" outlineLevel="1" x14ac:dyDescent="0.2">
      <c r="A316" s="5" t="s">
        <v>746</v>
      </c>
      <c r="B316" s="76" t="s">
        <v>21</v>
      </c>
      <c r="C316" s="77" t="s">
        <v>1631</v>
      </c>
      <c r="D316" s="77" t="s">
        <v>1632</v>
      </c>
      <c r="E316" s="76" t="s">
        <v>1633</v>
      </c>
      <c r="F316" s="76" t="s">
        <v>747</v>
      </c>
      <c r="G316" s="78" t="s">
        <v>25</v>
      </c>
      <c r="H316" s="79">
        <v>0.3</v>
      </c>
      <c r="I316" s="76" t="s">
        <v>969</v>
      </c>
      <c r="J316" s="80" t="s">
        <v>496</v>
      </c>
      <c r="K316" s="81" t="s">
        <v>152</v>
      </c>
      <c r="L316" s="76" t="s">
        <v>46</v>
      </c>
      <c r="M316" s="10" t="s">
        <v>65</v>
      </c>
      <c r="N316" s="82"/>
      <c r="O316" s="82"/>
      <c r="P316" s="82"/>
      <c r="Q316" s="245">
        <v>1</v>
      </c>
      <c r="R316" s="260">
        <v>0</v>
      </c>
      <c r="S316" s="262">
        <v>11601744</v>
      </c>
      <c r="T316" s="262">
        <v>12993953.280000001</v>
      </c>
      <c r="U316" s="262">
        <f t="shared" si="3034"/>
        <v>0</v>
      </c>
      <c r="V316" s="263">
        <f t="shared" si="3035"/>
        <v>0</v>
      </c>
      <c r="W316" s="263">
        <f t="shared" si="2973"/>
        <v>0</v>
      </c>
      <c r="X316" s="399">
        <v>1</v>
      </c>
      <c r="Y316" s="399">
        <v>11601744</v>
      </c>
      <c r="Z316" s="399">
        <v>12993953.280000001</v>
      </c>
      <c r="AA316" s="399">
        <v>0</v>
      </c>
      <c r="AB316" s="399">
        <f t="shared" si="2975"/>
        <v>0</v>
      </c>
      <c r="AC316" s="399">
        <f t="shared" si="2976"/>
        <v>0</v>
      </c>
      <c r="AD316" s="260">
        <v>1</v>
      </c>
      <c r="AE316" s="260">
        <v>11601744</v>
      </c>
      <c r="AF316" s="260">
        <v>12993953.280000001</v>
      </c>
      <c r="AG316" s="260">
        <v>0</v>
      </c>
      <c r="AH316" s="260">
        <v>0</v>
      </c>
      <c r="AI316" s="260">
        <f t="shared" si="2977"/>
        <v>0</v>
      </c>
      <c r="AJ316" s="260">
        <v>2</v>
      </c>
      <c r="AK316" s="260">
        <v>11601744</v>
      </c>
      <c r="AL316" s="260">
        <v>12993953.280000001</v>
      </c>
      <c r="AM316" s="260">
        <v>0</v>
      </c>
      <c r="AN316" s="260">
        <v>0</v>
      </c>
      <c r="AO316" s="396">
        <f t="shared" si="2980"/>
        <v>0</v>
      </c>
      <c r="AP316" s="260"/>
      <c r="AQ316" s="260"/>
      <c r="AR316" s="260"/>
      <c r="AS316" s="260">
        <f t="shared" si="2996"/>
        <v>0</v>
      </c>
      <c r="AT316" s="260">
        <f t="shared" si="2997"/>
        <v>0</v>
      </c>
      <c r="AU316" s="260">
        <f t="shared" si="2981"/>
        <v>0</v>
      </c>
      <c r="AV316" s="400"/>
      <c r="AW316" s="400"/>
      <c r="AX316" s="400"/>
      <c r="AY316" s="400">
        <v>0</v>
      </c>
      <c r="AZ316" s="400">
        <v>0</v>
      </c>
      <c r="BA316" s="400">
        <f t="shared" si="2995"/>
        <v>0</v>
      </c>
      <c r="BB316" s="400"/>
      <c r="BC316" s="400"/>
      <c r="BD316" s="400"/>
      <c r="BE316" s="400">
        <v>0</v>
      </c>
      <c r="BF316" s="400">
        <v>0</v>
      </c>
      <c r="BG316" s="400">
        <f t="shared" si="2517"/>
        <v>0</v>
      </c>
      <c r="BH316" s="400"/>
      <c r="BI316" s="400"/>
      <c r="BJ316" s="400"/>
      <c r="BK316" s="400">
        <v>0</v>
      </c>
      <c r="BL316" s="400">
        <v>0</v>
      </c>
      <c r="BM316" s="400">
        <f t="shared" si="2481"/>
        <v>0</v>
      </c>
      <c r="BN316" s="400"/>
      <c r="BO316" s="400"/>
      <c r="BP316" s="400"/>
      <c r="BQ316" s="400">
        <v>0</v>
      </c>
      <c r="BR316" s="400">
        <v>0</v>
      </c>
      <c r="BS316" s="400">
        <f t="shared" si="2983"/>
        <v>0</v>
      </c>
      <c r="BT316" s="262">
        <v>11601744</v>
      </c>
      <c r="BU316" s="262">
        <v>12993953.280000001</v>
      </c>
      <c r="BV316" s="262">
        <v>0</v>
      </c>
      <c r="BW316" s="1427">
        <v>0</v>
      </c>
      <c r="BX316" s="84" t="s">
        <v>48</v>
      </c>
      <c r="BY316" s="76">
        <v>2012</v>
      </c>
      <c r="BZ316" s="325" t="s">
        <v>1103</v>
      </c>
      <c r="CA316" s="529">
        <f t="shared" si="2985"/>
        <v>0</v>
      </c>
      <c r="CB316" s="85"/>
      <c r="CC316" s="83"/>
      <c r="CD316" s="88"/>
      <c r="CE316" s="26">
        <f t="shared" si="2986"/>
        <v>0</v>
      </c>
      <c r="CF316" s="27">
        <f t="shared" si="2987"/>
        <v>0</v>
      </c>
      <c r="CG316" s="738">
        <f t="shared" si="2988"/>
        <v>0</v>
      </c>
      <c r="CH316" s="164" t="s">
        <v>805</v>
      </c>
      <c r="CI316" s="165"/>
      <c r="CJ316" s="89"/>
      <c r="CK316" s="175"/>
      <c r="CL316" s="87"/>
      <c r="CM316" s="172"/>
      <c r="CN316" s="175"/>
      <c r="CO316" s="176"/>
      <c r="CP316" s="175"/>
      <c r="CQ316" s="87"/>
      <c r="CR316" s="455"/>
      <c r="CS316" s="455"/>
      <c r="CT316" s="455"/>
      <c r="CU316" s="455"/>
      <c r="CV316" s="455"/>
      <c r="CW316" s="455"/>
      <c r="CX316" s="455"/>
      <c r="CY316" s="455"/>
      <c r="CZ316" s="455"/>
      <c r="DA316" s="456"/>
      <c r="DB316" s="456"/>
      <c r="DC316" s="456"/>
      <c r="DD316" s="456"/>
      <c r="DE316" s="456"/>
      <c r="DF316" s="456"/>
      <c r="DG316" s="456"/>
      <c r="DH316" s="456"/>
      <c r="DI316" s="456"/>
      <c r="DJ316" s="456"/>
      <c r="DK316" s="456"/>
      <c r="DL316" s="501"/>
      <c r="DM316" s="508"/>
      <c r="DN316" s="501"/>
      <c r="DO316" s="820"/>
      <c r="DP316" s="501"/>
      <c r="DQ316" s="1053"/>
      <c r="DR316" s="655"/>
      <c r="DS316" s="782"/>
      <c r="DT316" s="655"/>
      <c r="DU316" s="782"/>
      <c r="DV316" s="465"/>
      <c r="DW316" s="745"/>
      <c r="DX316" s="655"/>
      <c r="DY316" s="954"/>
      <c r="DZ316" s="655"/>
      <c r="EA316" s="782">
        <f t="shared" si="3013"/>
        <v>0</v>
      </c>
      <c r="EB316" s="465">
        <f t="shared" si="2992"/>
        <v>0</v>
      </c>
      <c r="EC316" s="745"/>
      <c r="ED316" s="463"/>
      <c r="EE316" s="459"/>
      <c r="EF316" s="501"/>
      <c r="EG316" s="461">
        <f t="shared" si="3014"/>
        <v>0</v>
      </c>
      <c r="EH316" s="257">
        <f t="shared" si="3015"/>
        <v>0</v>
      </c>
      <c r="EI316" s="460">
        <f t="shared" si="3016"/>
        <v>0</v>
      </c>
      <c r="EJ316" s="538">
        <f t="shared" si="3017"/>
        <v>0</v>
      </c>
      <c r="EK316" s="677">
        <f t="shared" si="3018"/>
        <v>0</v>
      </c>
      <c r="EL316" s="257">
        <f t="shared" si="3019"/>
        <v>0</v>
      </c>
      <c r="EM316" s="649">
        <f t="shared" si="3020"/>
        <v>0</v>
      </c>
      <c r="EN316" s="538">
        <f t="shared" si="3021"/>
        <v>0</v>
      </c>
      <c r="EO316" s="677">
        <f t="shared" si="3022"/>
        <v>0</v>
      </c>
      <c r="EP316" s="257">
        <f t="shared" si="3023"/>
        <v>0</v>
      </c>
      <c r="EQ316" s="649">
        <f t="shared" si="3024"/>
        <v>0</v>
      </c>
      <c r="ER316" s="538">
        <f t="shared" si="3025"/>
        <v>0</v>
      </c>
      <c r="ES316" s="677">
        <f t="shared" si="3026"/>
        <v>0</v>
      </c>
      <c r="ET316" s="538">
        <f t="shared" si="3027"/>
        <v>0</v>
      </c>
      <c r="EU316" s="462">
        <f t="shared" si="3028"/>
        <v>0</v>
      </c>
      <c r="EV316" s="263">
        <f t="shared" si="3029"/>
        <v>0</v>
      </c>
      <c r="EW316" s="462">
        <f t="shared" si="3030"/>
        <v>0</v>
      </c>
      <c r="EX316" s="263">
        <f t="shared" si="3031"/>
        <v>0</v>
      </c>
      <c r="EY316" s="472">
        <f t="shared" si="3032"/>
        <v>0</v>
      </c>
      <c r="EZ316" s="263">
        <f t="shared" si="3033"/>
        <v>0</v>
      </c>
    </row>
    <row r="317" spans="1:157" ht="18" hidden="1" customHeight="1" outlineLevel="1" x14ac:dyDescent="0.2">
      <c r="A317" s="5" t="s">
        <v>1016</v>
      </c>
      <c r="B317" s="76" t="s">
        <v>21</v>
      </c>
      <c r="C317" s="77" t="s">
        <v>1631</v>
      </c>
      <c r="D317" s="77" t="s">
        <v>1632</v>
      </c>
      <c r="E317" s="76" t="s">
        <v>1633</v>
      </c>
      <c r="F317" s="76" t="s">
        <v>747</v>
      </c>
      <c r="G317" s="78" t="s">
        <v>25</v>
      </c>
      <c r="H317" s="79">
        <v>0.3</v>
      </c>
      <c r="I317" s="76" t="s">
        <v>969</v>
      </c>
      <c r="J317" s="80" t="s">
        <v>496</v>
      </c>
      <c r="K317" s="81" t="s">
        <v>152</v>
      </c>
      <c r="L317" s="76" t="s">
        <v>46</v>
      </c>
      <c r="M317" s="10" t="s">
        <v>65</v>
      </c>
      <c r="N317" s="82"/>
      <c r="O317" s="82"/>
      <c r="P317" s="82"/>
      <c r="Q317" s="245">
        <v>1</v>
      </c>
      <c r="R317" s="260">
        <v>0</v>
      </c>
      <c r="S317" s="262">
        <v>11601744</v>
      </c>
      <c r="T317" s="262">
        <v>12993953.280000001</v>
      </c>
      <c r="U317" s="262">
        <f t="shared" si="2972"/>
        <v>0</v>
      </c>
      <c r="V317" s="263">
        <f t="shared" si="2945"/>
        <v>0</v>
      </c>
      <c r="W317" s="263">
        <f t="shared" si="2973"/>
        <v>0</v>
      </c>
      <c r="X317" s="399">
        <v>0</v>
      </c>
      <c r="Y317" s="399">
        <v>11601744</v>
      </c>
      <c r="Z317" s="399">
        <v>12993953.280000001</v>
      </c>
      <c r="AA317" s="399">
        <f t="shared" si="2974"/>
        <v>0</v>
      </c>
      <c r="AB317" s="399">
        <f t="shared" si="2975"/>
        <v>0</v>
      </c>
      <c r="AC317" s="399">
        <f t="shared" si="2976"/>
        <v>0</v>
      </c>
      <c r="AD317" s="260">
        <v>1</v>
      </c>
      <c r="AE317" s="260">
        <v>11601744</v>
      </c>
      <c r="AF317" s="260">
        <v>12993953.280000001</v>
      </c>
      <c r="AG317" s="260">
        <v>0</v>
      </c>
      <c r="AH317" s="260">
        <v>0</v>
      </c>
      <c r="AI317" s="260">
        <f t="shared" si="2977"/>
        <v>0</v>
      </c>
      <c r="AJ317" s="260">
        <v>2</v>
      </c>
      <c r="AK317" s="260">
        <v>11601744</v>
      </c>
      <c r="AL317" s="260">
        <v>12993953.280000001</v>
      </c>
      <c r="AM317" s="260">
        <v>0</v>
      </c>
      <c r="AN317" s="260">
        <v>0</v>
      </c>
      <c r="AO317" s="396">
        <f t="shared" si="2980"/>
        <v>0</v>
      </c>
      <c r="AP317" s="260"/>
      <c r="AQ317" s="260"/>
      <c r="AR317" s="260"/>
      <c r="AS317" s="260">
        <f t="shared" si="2996"/>
        <v>0</v>
      </c>
      <c r="AT317" s="260">
        <f t="shared" si="2997"/>
        <v>0</v>
      </c>
      <c r="AU317" s="260">
        <f t="shared" si="2981"/>
        <v>0</v>
      </c>
      <c r="AV317" s="400"/>
      <c r="AW317" s="400"/>
      <c r="AX317" s="400"/>
      <c r="AY317" s="400">
        <v>0</v>
      </c>
      <c r="AZ317" s="400">
        <v>0</v>
      </c>
      <c r="BA317" s="400">
        <f t="shared" si="2995"/>
        <v>0</v>
      </c>
      <c r="BB317" s="400"/>
      <c r="BC317" s="400"/>
      <c r="BD317" s="400"/>
      <c r="BE317" s="400">
        <v>0</v>
      </c>
      <c r="BF317" s="400">
        <v>0</v>
      </c>
      <c r="BG317" s="400">
        <f t="shared" si="2517"/>
        <v>0</v>
      </c>
      <c r="BH317" s="400"/>
      <c r="BI317" s="400"/>
      <c r="BJ317" s="400"/>
      <c r="BK317" s="400">
        <v>0</v>
      </c>
      <c r="BL317" s="400">
        <v>0</v>
      </c>
      <c r="BM317" s="400">
        <f t="shared" si="2481"/>
        <v>0</v>
      </c>
      <c r="BN317" s="400"/>
      <c r="BO317" s="400"/>
      <c r="BP317" s="400"/>
      <c r="BQ317" s="400">
        <v>0</v>
      </c>
      <c r="BR317" s="400">
        <v>0</v>
      </c>
      <c r="BS317" s="400">
        <f t="shared" si="2983"/>
        <v>0</v>
      </c>
      <c r="BT317" s="262">
        <v>11601744</v>
      </c>
      <c r="BU317" s="262">
        <v>12993953.280000001</v>
      </c>
      <c r="BV317" s="256">
        <v>0</v>
      </c>
      <c r="BW317" s="1427">
        <v>0</v>
      </c>
      <c r="BX317" s="84" t="s">
        <v>48</v>
      </c>
      <c r="BY317" s="325" t="s">
        <v>1717</v>
      </c>
      <c r="BZ317" s="325" t="s">
        <v>1013</v>
      </c>
      <c r="CA317" s="529">
        <f t="shared" si="2985"/>
        <v>0</v>
      </c>
      <c r="CB317" s="85"/>
      <c r="CC317" s="83"/>
      <c r="CD317" s="88"/>
      <c r="CE317" s="26">
        <f t="shared" si="2986"/>
        <v>0</v>
      </c>
      <c r="CF317" s="27">
        <f t="shared" si="2987"/>
        <v>0</v>
      </c>
      <c r="CG317" s="738">
        <f t="shared" si="2988"/>
        <v>0</v>
      </c>
      <c r="CH317" s="164" t="s">
        <v>1033</v>
      </c>
      <c r="CI317" s="165"/>
      <c r="CJ317" s="89"/>
      <c r="CK317" s="175"/>
      <c r="CL317" s="87"/>
      <c r="CM317" s="172"/>
      <c r="CN317" s="175"/>
      <c r="CO317" s="176"/>
      <c r="CP317" s="175"/>
      <c r="CQ317" s="87"/>
      <c r="CR317" s="455"/>
      <c r="CS317" s="455"/>
      <c r="CT317" s="455"/>
      <c r="CU317" s="455"/>
      <c r="CV317" s="455"/>
      <c r="CW317" s="455"/>
      <c r="CX317" s="455"/>
      <c r="CY317" s="455"/>
      <c r="CZ317" s="455"/>
      <c r="DA317" s="456"/>
      <c r="DB317" s="456"/>
      <c r="DC317" s="456"/>
      <c r="DD317" s="456"/>
      <c r="DE317" s="456"/>
      <c r="DF317" s="456"/>
      <c r="DG317" s="456"/>
      <c r="DH317" s="456"/>
      <c r="DI317" s="456"/>
      <c r="DJ317" s="456"/>
      <c r="DK317" s="456"/>
      <c r="DL317" s="501"/>
      <c r="DM317" s="508"/>
      <c r="DN317" s="501"/>
      <c r="DO317" s="820"/>
      <c r="DP317" s="501"/>
      <c r="DQ317" s="1053"/>
      <c r="DR317" s="655"/>
      <c r="DS317" s="782"/>
      <c r="DT317" s="655"/>
      <c r="DU317" s="782"/>
      <c r="DV317" s="465"/>
      <c r="DW317" s="745"/>
      <c r="DX317" s="655"/>
      <c r="DY317" s="954"/>
      <c r="DZ317" s="655"/>
      <c r="EA317" s="782">
        <f t="shared" si="3013"/>
        <v>0</v>
      </c>
      <c r="EB317" s="465">
        <f t="shared" si="2992"/>
        <v>0</v>
      </c>
      <c r="EC317" s="745"/>
      <c r="ED317" s="463"/>
      <c r="EE317" s="459"/>
      <c r="EF317" s="501"/>
      <c r="EG317" s="461">
        <f t="shared" si="3014"/>
        <v>0</v>
      </c>
      <c r="EH317" s="257">
        <f t="shared" si="3015"/>
        <v>0</v>
      </c>
      <c r="EI317" s="460">
        <f t="shared" si="3016"/>
        <v>0</v>
      </c>
      <c r="EJ317" s="538">
        <f t="shared" si="3017"/>
        <v>0</v>
      </c>
      <c r="EK317" s="677">
        <f t="shared" si="3018"/>
        <v>0</v>
      </c>
      <c r="EL317" s="257">
        <f t="shared" si="3019"/>
        <v>0</v>
      </c>
      <c r="EM317" s="649">
        <f t="shared" si="3020"/>
        <v>0</v>
      </c>
      <c r="EN317" s="538">
        <f t="shared" si="3021"/>
        <v>0</v>
      </c>
      <c r="EO317" s="677">
        <f t="shared" si="3022"/>
        <v>0</v>
      </c>
      <c r="EP317" s="257">
        <f t="shared" si="3023"/>
        <v>0</v>
      </c>
      <c r="EQ317" s="649">
        <f t="shared" si="3024"/>
        <v>0</v>
      </c>
      <c r="ER317" s="538">
        <f t="shared" si="3025"/>
        <v>0</v>
      </c>
      <c r="ES317" s="677">
        <f t="shared" si="3026"/>
        <v>0</v>
      </c>
      <c r="ET317" s="538">
        <f t="shared" si="3027"/>
        <v>0</v>
      </c>
      <c r="EU317" s="462">
        <f t="shared" si="3028"/>
        <v>0</v>
      </c>
      <c r="EV317" s="263">
        <f t="shared" si="3029"/>
        <v>0</v>
      </c>
      <c r="EW317" s="462">
        <f t="shared" si="3030"/>
        <v>0</v>
      </c>
      <c r="EX317" s="263">
        <f t="shared" si="3031"/>
        <v>0</v>
      </c>
      <c r="EY317" s="472">
        <f t="shared" si="3032"/>
        <v>0</v>
      </c>
      <c r="EZ317" s="263">
        <f t="shared" si="3033"/>
        <v>0</v>
      </c>
    </row>
    <row r="318" spans="1:157" ht="18" hidden="1" customHeight="1" outlineLevel="1" x14ac:dyDescent="0.2">
      <c r="A318" s="5" t="s">
        <v>2219</v>
      </c>
      <c r="B318" s="76" t="s">
        <v>21</v>
      </c>
      <c r="C318" s="77" t="s">
        <v>1631</v>
      </c>
      <c r="D318" s="77" t="s">
        <v>1632</v>
      </c>
      <c r="E318" s="76" t="s">
        <v>1633</v>
      </c>
      <c r="F318" s="76" t="s">
        <v>747</v>
      </c>
      <c r="G318" s="78" t="s">
        <v>25</v>
      </c>
      <c r="H318" s="79">
        <v>0.3</v>
      </c>
      <c r="I318" s="76" t="s">
        <v>969</v>
      </c>
      <c r="J318" s="80" t="s">
        <v>496</v>
      </c>
      <c r="K318" s="81" t="s">
        <v>152</v>
      </c>
      <c r="L318" s="76" t="s">
        <v>46</v>
      </c>
      <c r="M318" s="10" t="s">
        <v>65</v>
      </c>
      <c r="N318" s="82"/>
      <c r="O318" s="82"/>
      <c r="P318" s="82"/>
      <c r="Q318" s="245">
        <v>1</v>
      </c>
      <c r="R318" s="260">
        <v>0</v>
      </c>
      <c r="S318" s="262">
        <v>11601744</v>
      </c>
      <c r="T318" s="262">
        <v>12993953.280000001</v>
      </c>
      <c r="U318" s="262">
        <f t="shared" ref="U318" si="3036">R318*S318</f>
        <v>0</v>
      </c>
      <c r="V318" s="263">
        <f t="shared" ref="V318" si="3037">U318*1.12</f>
        <v>0</v>
      </c>
      <c r="W318" s="263">
        <f t="shared" ref="W318" si="3038">V318*H318</f>
        <v>0</v>
      </c>
      <c r="X318" s="399">
        <v>0</v>
      </c>
      <c r="Y318" s="399">
        <v>11601744</v>
      </c>
      <c r="Z318" s="399">
        <v>12993953.280000001</v>
      </c>
      <c r="AA318" s="399">
        <f t="shared" ref="AA318" si="3039">X318*Y318</f>
        <v>0</v>
      </c>
      <c r="AB318" s="399">
        <f t="shared" ref="AB318" si="3040">AA318*1.12</f>
        <v>0</v>
      </c>
      <c r="AC318" s="399">
        <f t="shared" ref="AC318" si="3041">AB318*H318</f>
        <v>0</v>
      </c>
      <c r="AD318" s="260">
        <v>1</v>
      </c>
      <c r="AE318" s="260">
        <v>11601744</v>
      </c>
      <c r="AF318" s="260">
        <v>12993953.280000001</v>
      </c>
      <c r="AG318" s="260">
        <f t="shared" ref="AG318" si="3042">AD318*AE318</f>
        <v>11601744</v>
      </c>
      <c r="AH318" s="260">
        <f t="shared" ref="AH318" si="3043">AD318*AF318</f>
        <v>12993953.280000001</v>
      </c>
      <c r="AI318" s="260">
        <f t="shared" ref="AI318" si="3044">AH318*H318</f>
        <v>3898185.9840000002</v>
      </c>
      <c r="AJ318" s="260">
        <v>0</v>
      </c>
      <c r="AK318" s="260">
        <v>11601744</v>
      </c>
      <c r="AL318" s="260">
        <v>12993953.280000001</v>
      </c>
      <c r="AM318" s="260">
        <f t="shared" ref="AM318" si="3045">AJ318*AK318</f>
        <v>0</v>
      </c>
      <c r="AN318" s="260">
        <f t="shared" ref="AN318" si="3046">AJ318*AL318</f>
        <v>0</v>
      </c>
      <c r="AO318" s="396">
        <f t="shared" si="2980"/>
        <v>0</v>
      </c>
      <c r="AP318" s="260"/>
      <c r="AQ318" s="260"/>
      <c r="AR318" s="260"/>
      <c r="AS318" s="260">
        <f t="shared" ref="AS318" si="3047">AP318*AQ318</f>
        <v>0</v>
      </c>
      <c r="AT318" s="260">
        <f t="shared" ref="AT318" si="3048">AP318*AR318</f>
        <v>0</v>
      </c>
      <c r="AU318" s="260">
        <f t="shared" ref="AU318" si="3049">AT318*H318</f>
        <v>0</v>
      </c>
      <c r="AV318" s="400"/>
      <c r="AW318" s="400"/>
      <c r="AX318" s="400"/>
      <c r="AY318" s="400">
        <v>0</v>
      </c>
      <c r="AZ318" s="400">
        <v>0</v>
      </c>
      <c r="BA318" s="400">
        <f t="shared" ref="BA318" si="3050">AZ318*H318</f>
        <v>0</v>
      </c>
      <c r="BB318" s="400"/>
      <c r="BC318" s="400"/>
      <c r="BD318" s="400"/>
      <c r="BE318" s="400">
        <v>0</v>
      </c>
      <c r="BF318" s="400">
        <v>0</v>
      </c>
      <c r="BG318" s="400">
        <f t="shared" ref="BG318" si="3051">BF318*H318</f>
        <v>0</v>
      </c>
      <c r="BH318" s="400"/>
      <c r="BI318" s="400"/>
      <c r="BJ318" s="400"/>
      <c r="BK318" s="400">
        <v>0</v>
      </c>
      <c r="BL318" s="400">
        <v>0</v>
      </c>
      <c r="BM318" s="400">
        <f t="shared" ref="BM318" si="3052">BL318*N318</f>
        <v>0</v>
      </c>
      <c r="BN318" s="400"/>
      <c r="BO318" s="400"/>
      <c r="BP318" s="400"/>
      <c r="BQ318" s="400">
        <v>0</v>
      </c>
      <c r="BR318" s="400">
        <v>0</v>
      </c>
      <c r="BS318" s="400">
        <f t="shared" si="2983"/>
        <v>0</v>
      </c>
      <c r="BT318" s="262">
        <v>11601744</v>
      </c>
      <c r="BU318" s="262">
        <v>12993953.280000001</v>
      </c>
      <c r="BV318" s="256">
        <f>SUM(N318+O318+P318+Q318+R318+X318+AD318+AJ318+AP318+AV318+BB318+BH318)*BT318</f>
        <v>23203488</v>
      </c>
      <c r="BW318" s="262">
        <f t="shared" ref="BW318" si="3053">BV318*1.12</f>
        <v>25987906.560000002</v>
      </c>
      <c r="BX318" s="84" t="s">
        <v>48</v>
      </c>
      <c r="BY318" s="325" t="s">
        <v>2217</v>
      </c>
      <c r="BZ318" s="325" t="s">
        <v>1013</v>
      </c>
      <c r="CA318" s="529">
        <f t="shared" ref="CA318" si="3054">BW318*H318</f>
        <v>7796371.9680000003</v>
      </c>
      <c r="CB318" s="85"/>
      <c r="CC318" s="83"/>
      <c r="CD318" s="88"/>
      <c r="CE318" s="26">
        <f t="shared" ref="CE318" si="3055">BV318-CB318</f>
        <v>23203488</v>
      </c>
      <c r="CF318" s="27">
        <f t="shared" ref="CF318" si="3056">BW318-CC318</f>
        <v>25987906.560000002</v>
      </c>
      <c r="CG318" s="738">
        <f t="shared" ref="CG318" si="3057">CA318-CC318</f>
        <v>7796371.9680000003</v>
      </c>
      <c r="CH318" s="829" t="s">
        <v>2233</v>
      </c>
      <c r="CI318" s="165"/>
      <c r="CJ318" s="89"/>
      <c r="CK318" s="175"/>
      <c r="CL318" s="87"/>
      <c r="CM318" s="172"/>
      <c r="CN318" s="175"/>
      <c r="CO318" s="176"/>
      <c r="CP318" s="175"/>
      <c r="CQ318" s="87"/>
      <c r="CR318" s="455"/>
      <c r="CS318" s="455"/>
      <c r="CT318" s="455"/>
      <c r="CU318" s="455"/>
      <c r="CV318" s="455"/>
      <c r="CW318" s="455"/>
      <c r="CX318" s="455"/>
      <c r="CY318" s="455"/>
      <c r="CZ318" s="455"/>
      <c r="DA318" s="456"/>
      <c r="DB318" s="456"/>
      <c r="DC318" s="456"/>
      <c r="DD318" s="456"/>
      <c r="DE318" s="456"/>
      <c r="DF318" s="456"/>
      <c r="DG318" s="456"/>
      <c r="DH318" s="456"/>
      <c r="DI318" s="456"/>
      <c r="DJ318" s="456"/>
      <c r="DK318" s="456"/>
      <c r="DL318" s="501"/>
      <c r="DM318" s="508"/>
      <c r="DN318" s="501"/>
      <c r="DO318" s="820"/>
      <c r="DP318" s="501"/>
      <c r="DQ318" s="1053"/>
      <c r="DR318" s="655"/>
      <c r="DS318" s="782"/>
      <c r="DT318" s="655"/>
      <c r="DU318" s="782"/>
      <c r="DV318" s="465"/>
      <c r="DW318" s="745"/>
      <c r="DX318" s="655"/>
      <c r="DY318" s="954"/>
      <c r="DZ318" s="655"/>
      <c r="EA318" s="782">
        <f t="shared" si="3013"/>
        <v>0</v>
      </c>
      <c r="EB318" s="465">
        <f t="shared" ref="EB318" si="3058">EA318/1.12</f>
        <v>0</v>
      </c>
      <c r="EC318" s="745"/>
      <c r="ED318" s="463"/>
      <c r="EE318" s="459"/>
      <c r="EF318" s="501"/>
      <c r="EG318" s="461">
        <f t="shared" si="3014"/>
        <v>0</v>
      </c>
      <c r="EH318" s="257">
        <f t="shared" si="3015"/>
        <v>0</v>
      </c>
      <c r="EI318" s="460">
        <f t="shared" si="3016"/>
        <v>0</v>
      </c>
      <c r="EJ318" s="538">
        <f t="shared" si="3017"/>
        <v>0</v>
      </c>
      <c r="EK318" s="677">
        <f t="shared" si="3018"/>
        <v>11601744</v>
      </c>
      <c r="EL318" s="257">
        <f t="shared" si="3019"/>
        <v>12993953.280000001</v>
      </c>
      <c r="EM318" s="649">
        <f t="shared" si="3020"/>
        <v>0</v>
      </c>
      <c r="EN318" s="538">
        <f t="shared" si="3021"/>
        <v>0</v>
      </c>
      <c r="EO318" s="677">
        <f t="shared" si="3022"/>
        <v>0</v>
      </c>
      <c r="EP318" s="257">
        <f t="shared" si="3023"/>
        <v>0</v>
      </c>
      <c r="EQ318" s="649">
        <f t="shared" si="3024"/>
        <v>0</v>
      </c>
      <c r="ER318" s="538">
        <f t="shared" si="3025"/>
        <v>0</v>
      </c>
      <c r="ES318" s="677">
        <f t="shared" si="3026"/>
        <v>0</v>
      </c>
      <c r="ET318" s="538">
        <f t="shared" si="3027"/>
        <v>0</v>
      </c>
      <c r="EU318" s="462">
        <f t="shared" si="3028"/>
        <v>0</v>
      </c>
      <c r="EV318" s="263">
        <f t="shared" si="3029"/>
        <v>0</v>
      </c>
      <c r="EW318" s="462">
        <f t="shared" si="3030"/>
        <v>0</v>
      </c>
      <c r="EX318" s="263">
        <f t="shared" si="3031"/>
        <v>0</v>
      </c>
      <c r="EY318" s="472">
        <f t="shared" si="3032"/>
        <v>23203488</v>
      </c>
      <c r="EZ318" s="263">
        <f t="shared" si="3033"/>
        <v>25987906.560000002</v>
      </c>
    </row>
    <row r="319" spans="1:157" ht="18" hidden="1" customHeight="1" outlineLevel="1" x14ac:dyDescent="0.2">
      <c r="A319" s="5" t="s">
        <v>569</v>
      </c>
      <c r="B319" s="76" t="s">
        <v>21</v>
      </c>
      <c r="C319" s="77" t="s">
        <v>64</v>
      </c>
      <c r="D319" s="77" t="s">
        <v>164</v>
      </c>
      <c r="E319" s="76" t="s">
        <v>165</v>
      </c>
      <c r="F319" s="76"/>
      <c r="G319" s="78" t="s">
        <v>25</v>
      </c>
      <c r="H319" s="79">
        <v>0.3</v>
      </c>
      <c r="I319" s="76" t="s">
        <v>969</v>
      </c>
      <c r="J319" s="80" t="s">
        <v>45</v>
      </c>
      <c r="K319" s="81" t="s">
        <v>152</v>
      </c>
      <c r="L319" s="76" t="s">
        <v>46</v>
      </c>
      <c r="M319" s="10" t="s">
        <v>65</v>
      </c>
      <c r="N319" s="82"/>
      <c r="O319" s="82"/>
      <c r="P319" s="82"/>
      <c r="Q319" s="245">
        <v>2</v>
      </c>
      <c r="R319" s="260">
        <v>0</v>
      </c>
      <c r="S319" s="262">
        <v>22908385.500000004</v>
      </c>
      <c r="T319" s="262">
        <v>25657391.760000005</v>
      </c>
      <c r="U319" s="262">
        <f t="shared" si="2972"/>
        <v>0</v>
      </c>
      <c r="V319" s="263">
        <f t="shared" si="2945"/>
        <v>0</v>
      </c>
      <c r="W319" s="263">
        <f t="shared" si="2973"/>
        <v>0</v>
      </c>
      <c r="X319" s="399">
        <v>0</v>
      </c>
      <c r="Y319" s="399">
        <v>22908385.500000004</v>
      </c>
      <c r="Z319" s="399">
        <v>25657391.760000005</v>
      </c>
      <c r="AA319" s="399">
        <f t="shared" si="2974"/>
        <v>0</v>
      </c>
      <c r="AB319" s="399">
        <f t="shared" si="2975"/>
        <v>0</v>
      </c>
      <c r="AC319" s="399">
        <f t="shared" si="2976"/>
        <v>0</v>
      </c>
      <c r="AD319" s="260">
        <v>0</v>
      </c>
      <c r="AE319" s="260">
        <v>22908385.500000004</v>
      </c>
      <c r="AF319" s="260">
        <v>25657391.760000005</v>
      </c>
      <c r="AG319" s="260">
        <v>0</v>
      </c>
      <c r="AH319" s="260">
        <v>0</v>
      </c>
      <c r="AI319" s="260">
        <f t="shared" si="2977"/>
        <v>0</v>
      </c>
      <c r="AJ319" s="260">
        <v>0</v>
      </c>
      <c r="AK319" s="260">
        <v>22908385.500000004</v>
      </c>
      <c r="AL319" s="260">
        <v>25657391.760000005</v>
      </c>
      <c r="AM319" s="260">
        <f t="shared" si="2978"/>
        <v>0</v>
      </c>
      <c r="AN319" s="260">
        <f t="shared" si="2979"/>
        <v>0</v>
      </c>
      <c r="AO319" s="396">
        <f t="shared" si="2980"/>
        <v>0</v>
      </c>
      <c r="AP319" s="260"/>
      <c r="AQ319" s="260"/>
      <c r="AR319" s="260"/>
      <c r="AS319" s="260">
        <f t="shared" si="2996"/>
        <v>0</v>
      </c>
      <c r="AT319" s="260">
        <f t="shared" si="2997"/>
        <v>0</v>
      </c>
      <c r="AU319" s="260">
        <f t="shared" si="2981"/>
        <v>0</v>
      </c>
      <c r="AV319" s="400"/>
      <c r="AW319" s="400"/>
      <c r="AX319" s="400"/>
      <c r="AY319" s="400">
        <v>0</v>
      </c>
      <c r="AZ319" s="400">
        <v>0</v>
      </c>
      <c r="BA319" s="400">
        <f t="shared" si="2995"/>
        <v>0</v>
      </c>
      <c r="BB319" s="400"/>
      <c r="BC319" s="400"/>
      <c r="BD319" s="400"/>
      <c r="BE319" s="400">
        <v>0</v>
      </c>
      <c r="BF319" s="400">
        <v>0</v>
      </c>
      <c r="BG319" s="400">
        <f t="shared" si="2517"/>
        <v>0</v>
      </c>
      <c r="BH319" s="400"/>
      <c r="BI319" s="400"/>
      <c r="BJ319" s="400"/>
      <c r="BK319" s="400">
        <v>0</v>
      </c>
      <c r="BL319" s="400">
        <v>0</v>
      </c>
      <c r="BM319" s="400">
        <f t="shared" si="2481"/>
        <v>0</v>
      </c>
      <c r="BN319" s="400"/>
      <c r="BO319" s="400"/>
      <c r="BP319" s="400"/>
      <c r="BQ319" s="400">
        <v>0</v>
      </c>
      <c r="BR319" s="400">
        <v>0</v>
      </c>
      <c r="BS319" s="400">
        <f t="shared" si="2983"/>
        <v>0</v>
      </c>
      <c r="BT319" s="262">
        <v>22908385.500000004</v>
      </c>
      <c r="BU319" s="262">
        <v>25657391.760000005</v>
      </c>
      <c r="BV319" s="262">
        <v>0</v>
      </c>
      <c r="BW319" s="1427">
        <f t="shared" si="2984"/>
        <v>0</v>
      </c>
      <c r="BX319" s="84" t="s">
        <v>48</v>
      </c>
      <c r="BY319" s="76">
        <v>2012</v>
      </c>
      <c r="BZ319" s="325"/>
      <c r="CA319" s="529">
        <f t="shared" si="2985"/>
        <v>0</v>
      </c>
      <c r="CB319" s="85">
        <v>183267084.00000003</v>
      </c>
      <c r="CC319" s="83">
        <v>205259134.08000004</v>
      </c>
      <c r="CD319" s="88"/>
      <c r="CE319" s="26">
        <f t="shared" si="2986"/>
        <v>-183267084.00000003</v>
      </c>
      <c r="CF319" s="27">
        <f t="shared" si="2987"/>
        <v>-205259134.08000004</v>
      </c>
      <c r="CG319" s="738">
        <f t="shared" si="2988"/>
        <v>-205259134.08000004</v>
      </c>
      <c r="CH319" s="164"/>
      <c r="CI319" s="165"/>
      <c r="CJ319" s="89" t="s">
        <v>25</v>
      </c>
      <c r="CK319" s="175" t="s">
        <v>314</v>
      </c>
      <c r="CL319" s="87" t="s">
        <v>2188</v>
      </c>
      <c r="CM319" s="172" t="s">
        <v>2195</v>
      </c>
      <c r="CN319" s="175" t="s">
        <v>349</v>
      </c>
      <c r="CO319" s="176" t="str">
        <f>D319</f>
        <v xml:space="preserve">Холодильник  </v>
      </c>
      <c r="CP319" s="175" t="str">
        <f>E319</f>
        <v>1000 ХП-25-М3/25Г6К4</v>
      </c>
      <c r="CQ319" s="87" t="str">
        <f>M319</f>
        <v>штука</v>
      </c>
      <c r="CR319" s="455">
        <v>0</v>
      </c>
      <c r="CS319" s="455">
        <v>3</v>
      </c>
      <c r="CT319" s="455">
        <v>0</v>
      </c>
      <c r="CU319" s="455">
        <v>0</v>
      </c>
      <c r="CV319" s="455"/>
      <c r="CW319" s="455"/>
      <c r="CX319" s="455"/>
      <c r="CY319" s="455"/>
      <c r="CZ319" s="455">
        <f>Q319+CR319+CS319+CT319+CU319</f>
        <v>5</v>
      </c>
      <c r="DA319" s="456">
        <v>25657391.760000002</v>
      </c>
      <c r="DB319" s="456">
        <f>DA319*CR319</f>
        <v>0</v>
      </c>
      <c r="DC319" s="456">
        <f t="shared" si="3009"/>
        <v>76972175.280000001</v>
      </c>
      <c r="DD319" s="456">
        <v>0</v>
      </c>
      <c r="DE319" s="456">
        <f>CU319*DA319</f>
        <v>0</v>
      </c>
      <c r="DF319" s="456"/>
      <c r="DG319" s="456"/>
      <c r="DH319" s="456"/>
      <c r="DI319" s="456"/>
      <c r="DJ319" s="456"/>
      <c r="DK319" s="456">
        <f>CZ319*DA319</f>
        <v>128286958.80000001</v>
      </c>
      <c r="DL319" s="501"/>
      <c r="DM319" s="508">
        <v>0</v>
      </c>
      <c r="DN319" s="501">
        <v>0</v>
      </c>
      <c r="DO319" s="820">
        <f>DC319</f>
        <v>76972175.280000001</v>
      </c>
      <c r="DP319" s="655">
        <f t="shared" ref="DP319" si="3059">DO319/1.12</f>
        <v>68725156.5</v>
      </c>
      <c r="DQ319" s="1053">
        <f t="shared" ref="DQ319" si="3060">DD319</f>
        <v>0</v>
      </c>
      <c r="DR319" s="655">
        <f t="shared" ref="DR319" si="3061">DQ319/1.12</f>
        <v>0</v>
      </c>
      <c r="DS319" s="782">
        <f>DE319</f>
        <v>0</v>
      </c>
      <c r="DT319" s="655">
        <f>DS319/1.12</f>
        <v>0</v>
      </c>
      <c r="DU319" s="782">
        <f t="shared" ref="DU319" si="3062">DF319</f>
        <v>0</v>
      </c>
      <c r="DV319" s="465">
        <f t="shared" ref="DV319" si="3063">DU319/1.12</f>
        <v>0</v>
      </c>
      <c r="DW319" s="745"/>
      <c r="DX319" s="655"/>
      <c r="DY319" s="954"/>
      <c r="DZ319" s="655"/>
      <c r="EA319" s="782">
        <f t="shared" si="3013"/>
        <v>0</v>
      </c>
      <c r="EB319" s="465">
        <f t="shared" si="2992"/>
        <v>0</v>
      </c>
      <c r="EC319" s="745"/>
      <c r="ED319" s="463"/>
      <c r="EE319" s="459">
        <f>DK319</f>
        <v>128286958.80000001</v>
      </c>
      <c r="EF319" s="501">
        <f>EE319/1.12</f>
        <v>114541927.5</v>
      </c>
      <c r="EG319" s="461">
        <f t="shared" si="3014"/>
        <v>0</v>
      </c>
      <c r="EH319" s="257">
        <f t="shared" si="3015"/>
        <v>0</v>
      </c>
      <c r="EI319" s="460">
        <f t="shared" si="3016"/>
        <v>-68725156.5</v>
      </c>
      <c r="EJ319" s="538">
        <f t="shared" si="3017"/>
        <v>-76972175.280000001</v>
      </c>
      <c r="EK319" s="677">
        <f t="shared" si="3018"/>
        <v>0</v>
      </c>
      <c r="EL319" s="257">
        <f t="shared" si="3019"/>
        <v>0</v>
      </c>
      <c r="EM319" s="649">
        <f t="shared" si="3020"/>
        <v>0</v>
      </c>
      <c r="EN319" s="538">
        <f t="shared" si="3021"/>
        <v>0</v>
      </c>
      <c r="EO319" s="677">
        <f t="shared" si="3022"/>
        <v>0</v>
      </c>
      <c r="EP319" s="257">
        <f t="shared" si="3023"/>
        <v>0</v>
      </c>
      <c r="EQ319" s="649">
        <f t="shared" si="3024"/>
        <v>0</v>
      </c>
      <c r="ER319" s="538">
        <f t="shared" si="3025"/>
        <v>0</v>
      </c>
      <c r="ES319" s="677">
        <f t="shared" si="3026"/>
        <v>0</v>
      </c>
      <c r="ET319" s="538">
        <f t="shared" si="3027"/>
        <v>0</v>
      </c>
      <c r="EU319" s="462">
        <f t="shared" si="3028"/>
        <v>0</v>
      </c>
      <c r="EV319" s="263">
        <f t="shared" si="3029"/>
        <v>0</v>
      </c>
      <c r="EW319" s="462">
        <f t="shared" si="3030"/>
        <v>0</v>
      </c>
      <c r="EX319" s="263">
        <f t="shared" si="3031"/>
        <v>0</v>
      </c>
      <c r="EY319" s="472">
        <f t="shared" si="3032"/>
        <v>-114541927.5</v>
      </c>
      <c r="EZ319" s="263">
        <f t="shared" si="3033"/>
        <v>-128286958.80000001</v>
      </c>
    </row>
    <row r="320" spans="1:157" ht="18" hidden="1" customHeight="1" outlineLevel="1" x14ac:dyDescent="0.2">
      <c r="A320" s="5" t="s">
        <v>570</v>
      </c>
      <c r="B320" s="76" t="s">
        <v>21</v>
      </c>
      <c r="C320" s="77" t="s">
        <v>64</v>
      </c>
      <c r="D320" s="77" t="s">
        <v>164</v>
      </c>
      <c r="E320" s="76" t="s">
        <v>165</v>
      </c>
      <c r="F320" s="76"/>
      <c r="G320" s="78" t="s">
        <v>25</v>
      </c>
      <c r="H320" s="79">
        <v>0.3</v>
      </c>
      <c r="I320" s="76" t="s">
        <v>969</v>
      </c>
      <c r="J320" s="80" t="s">
        <v>45</v>
      </c>
      <c r="K320" s="81" t="s">
        <v>152</v>
      </c>
      <c r="L320" s="76" t="s">
        <v>46</v>
      </c>
      <c r="M320" s="10" t="s">
        <v>65</v>
      </c>
      <c r="N320" s="82"/>
      <c r="O320" s="82"/>
      <c r="P320" s="82"/>
      <c r="Q320" s="245">
        <v>2</v>
      </c>
      <c r="R320" s="260">
        <v>0</v>
      </c>
      <c r="S320" s="262">
        <v>22908385.500000004</v>
      </c>
      <c r="T320" s="262">
        <v>25657391.760000005</v>
      </c>
      <c r="U320" s="262">
        <f t="shared" ref="U320:U321" si="3064">R320*S320</f>
        <v>0</v>
      </c>
      <c r="V320" s="263">
        <f t="shared" ref="V320:V321" si="3065">U320*1.12</f>
        <v>0</v>
      </c>
      <c r="W320" s="263">
        <f t="shared" si="2973"/>
        <v>0</v>
      </c>
      <c r="X320" s="399">
        <v>1</v>
      </c>
      <c r="Y320" s="399">
        <v>22908385.500000004</v>
      </c>
      <c r="Z320" s="399">
        <v>25657391.760000005</v>
      </c>
      <c r="AA320" s="399">
        <v>0</v>
      </c>
      <c r="AB320" s="399">
        <f t="shared" si="2975"/>
        <v>0</v>
      </c>
      <c r="AC320" s="399">
        <f t="shared" si="2976"/>
        <v>0</v>
      </c>
      <c r="AD320" s="260">
        <v>2</v>
      </c>
      <c r="AE320" s="260">
        <v>22908385.500000004</v>
      </c>
      <c r="AF320" s="260">
        <v>25657391.760000005</v>
      </c>
      <c r="AG320" s="260">
        <v>0</v>
      </c>
      <c r="AH320" s="260">
        <v>0</v>
      </c>
      <c r="AI320" s="260">
        <f t="shared" si="2977"/>
        <v>0</v>
      </c>
      <c r="AJ320" s="260">
        <v>1</v>
      </c>
      <c r="AK320" s="260">
        <v>22908385.500000004</v>
      </c>
      <c r="AL320" s="260">
        <v>25657391.760000005</v>
      </c>
      <c r="AM320" s="260">
        <v>0</v>
      </c>
      <c r="AN320" s="260">
        <v>0</v>
      </c>
      <c r="AO320" s="396">
        <f t="shared" si="2980"/>
        <v>0</v>
      </c>
      <c r="AP320" s="260"/>
      <c r="AQ320" s="260"/>
      <c r="AR320" s="260"/>
      <c r="AS320" s="260">
        <f t="shared" si="2996"/>
        <v>0</v>
      </c>
      <c r="AT320" s="260">
        <f t="shared" si="2997"/>
        <v>0</v>
      </c>
      <c r="AU320" s="260">
        <f t="shared" si="2981"/>
        <v>0</v>
      </c>
      <c r="AV320" s="400"/>
      <c r="AW320" s="400"/>
      <c r="AX320" s="400"/>
      <c r="AY320" s="400">
        <v>0</v>
      </c>
      <c r="AZ320" s="400">
        <v>0</v>
      </c>
      <c r="BA320" s="400">
        <f t="shared" si="2995"/>
        <v>0</v>
      </c>
      <c r="BB320" s="400"/>
      <c r="BC320" s="400"/>
      <c r="BD320" s="400"/>
      <c r="BE320" s="400">
        <v>0</v>
      </c>
      <c r="BF320" s="400">
        <v>0</v>
      </c>
      <c r="BG320" s="400">
        <f t="shared" si="2517"/>
        <v>0</v>
      </c>
      <c r="BH320" s="400"/>
      <c r="BI320" s="400"/>
      <c r="BJ320" s="400"/>
      <c r="BK320" s="400">
        <v>0</v>
      </c>
      <c r="BL320" s="400">
        <v>0</v>
      </c>
      <c r="BM320" s="400">
        <f t="shared" si="2481"/>
        <v>0</v>
      </c>
      <c r="BN320" s="400"/>
      <c r="BO320" s="400"/>
      <c r="BP320" s="400"/>
      <c r="BQ320" s="400">
        <v>0</v>
      </c>
      <c r="BR320" s="400">
        <v>0</v>
      </c>
      <c r="BS320" s="400">
        <f t="shared" si="2983"/>
        <v>0</v>
      </c>
      <c r="BT320" s="262">
        <v>22908385.500000004</v>
      </c>
      <c r="BU320" s="262">
        <v>25657391.760000005</v>
      </c>
      <c r="BV320" s="262">
        <v>0</v>
      </c>
      <c r="BW320" s="1427">
        <v>0</v>
      </c>
      <c r="BX320" s="84" t="s">
        <v>48</v>
      </c>
      <c r="BY320" s="76">
        <v>2012</v>
      </c>
      <c r="BZ320" s="325" t="s">
        <v>1100</v>
      </c>
      <c r="CA320" s="529">
        <f t="shared" si="2985"/>
        <v>0</v>
      </c>
      <c r="CB320" s="85"/>
      <c r="CC320" s="83"/>
      <c r="CD320" s="88"/>
      <c r="CE320" s="26">
        <f t="shared" si="2986"/>
        <v>0</v>
      </c>
      <c r="CF320" s="27">
        <f t="shared" si="2987"/>
        <v>0</v>
      </c>
      <c r="CG320" s="738">
        <f t="shared" si="2988"/>
        <v>0</v>
      </c>
      <c r="CH320" s="164" t="s">
        <v>371</v>
      </c>
      <c r="CI320" s="165"/>
      <c r="CJ320" s="89"/>
      <c r="CK320" s="175"/>
      <c r="CL320" s="87"/>
      <c r="CM320" s="172"/>
      <c r="CN320" s="175"/>
      <c r="CO320" s="176"/>
      <c r="CP320" s="175"/>
      <c r="CQ320" s="87"/>
      <c r="CR320" s="455"/>
      <c r="CS320" s="455"/>
      <c r="CT320" s="455"/>
      <c r="CU320" s="455"/>
      <c r="CV320" s="455"/>
      <c r="CW320" s="455"/>
      <c r="CX320" s="455"/>
      <c r="CY320" s="455"/>
      <c r="CZ320" s="455"/>
      <c r="DA320" s="455"/>
      <c r="DB320" s="455"/>
      <c r="DC320" s="455"/>
      <c r="DD320" s="455"/>
      <c r="DE320" s="455"/>
      <c r="DF320" s="455"/>
      <c r="DG320" s="455"/>
      <c r="DH320" s="455"/>
      <c r="DI320" s="455"/>
      <c r="DJ320" s="455"/>
      <c r="DK320" s="455"/>
      <c r="DL320" s="501"/>
      <c r="DM320" s="508"/>
      <c r="DN320" s="501"/>
      <c r="DO320" s="820"/>
      <c r="DP320" s="501"/>
      <c r="DQ320" s="847"/>
      <c r="DR320" s="501"/>
      <c r="DS320" s="782">
        <f t="shared" ref="DS320:DS322" si="3066">CU320*DA320</f>
        <v>0</v>
      </c>
      <c r="DT320" s="655">
        <f t="shared" ref="DT320:DT322" si="3067">DS320/1.12</f>
        <v>0</v>
      </c>
      <c r="DU320" s="508"/>
      <c r="DV320" s="457"/>
      <c r="DW320" s="503"/>
      <c r="DX320" s="501"/>
      <c r="DY320" s="672"/>
      <c r="DZ320" s="501"/>
      <c r="EA320" s="508">
        <f t="shared" si="3013"/>
        <v>0</v>
      </c>
      <c r="EB320" s="457">
        <f t="shared" si="2992"/>
        <v>0</v>
      </c>
      <c r="EC320" s="503"/>
      <c r="ED320" s="455"/>
      <c r="EE320" s="459"/>
      <c r="EF320" s="501"/>
      <c r="EG320" s="461">
        <f t="shared" si="3014"/>
        <v>0</v>
      </c>
      <c r="EH320" s="257">
        <f t="shared" si="3015"/>
        <v>0</v>
      </c>
      <c r="EI320" s="460">
        <f t="shared" si="3016"/>
        <v>0</v>
      </c>
      <c r="EJ320" s="538">
        <f t="shared" si="3017"/>
        <v>0</v>
      </c>
      <c r="EK320" s="677">
        <f t="shared" si="3018"/>
        <v>0</v>
      </c>
      <c r="EL320" s="257">
        <f t="shared" si="3019"/>
        <v>0</v>
      </c>
      <c r="EM320" s="649">
        <f t="shared" si="3020"/>
        <v>0</v>
      </c>
      <c r="EN320" s="538">
        <f t="shared" si="3021"/>
        <v>0</v>
      </c>
      <c r="EO320" s="677">
        <f t="shared" si="3022"/>
        <v>0</v>
      </c>
      <c r="EP320" s="257">
        <f t="shared" si="3023"/>
        <v>0</v>
      </c>
      <c r="EQ320" s="649">
        <f t="shared" si="3024"/>
        <v>0</v>
      </c>
      <c r="ER320" s="538">
        <f t="shared" si="3025"/>
        <v>0</v>
      </c>
      <c r="ES320" s="677">
        <f t="shared" si="3026"/>
        <v>0</v>
      </c>
      <c r="ET320" s="538">
        <f t="shared" si="3027"/>
        <v>0</v>
      </c>
      <c r="EU320" s="462">
        <f t="shared" si="3028"/>
        <v>0</v>
      </c>
      <c r="EV320" s="263">
        <f t="shared" si="3029"/>
        <v>0</v>
      </c>
      <c r="EW320" s="462">
        <f t="shared" si="3030"/>
        <v>0</v>
      </c>
      <c r="EX320" s="263">
        <f t="shared" si="3031"/>
        <v>0</v>
      </c>
      <c r="EY320" s="472">
        <f t="shared" si="3032"/>
        <v>0</v>
      </c>
      <c r="EZ320" s="263">
        <f t="shared" si="3033"/>
        <v>0</v>
      </c>
    </row>
    <row r="321" spans="1:157" ht="18" hidden="1" customHeight="1" outlineLevel="1" x14ac:dyDescent="0.2">
      <c r="A321" s="5" t="s">
        <v>748</v>
      </c>
      <c r="B321" s="76" t="s">
        <v>21</v>
      </c>
      <c r="C321" s="77" t="s">
        <v>1631</v>
      </c>
      <c r="D321" s="77" t="s">
        <v>1632</v>
      </c>
      <c r="E321" s="76" t="s">
        <v>1633</v>
      </c>
      <c r="F321" s="76" t="s">
        <v>749</v>
      </c>
      <c r="G321" s="78" t="s">
        <v>25</v>
      </c>
      <c r="H321" s="79">
        <v>0.3</v>
      </c>
      <c r="I321" s="76" t="s">
        <v>969</v>
      </c>
      <c r="J321" s="80" t="s">
        <v>496</v>
      </c>
      <c r="K321" s="81" t="s">
        <v>152</v>
      </c>
      <c r="L321" s="76" t="s">
        <v>46</v>
      </c>
      <c r="M321" s="10" t="s">
        <v>65</v>
      </c>
      <c r="N321" s="82"/>
      <c r="O321" s="82"/>
      <c r="P321" s="82"/>
      <c r="Q321" s="245">
        <v>2</v>
      </c>
      <c r="R321" s="260">
        <v>0</v>
      </c>
      <c r="S321" s="262">
        <v>22908385.500000004</v>
      </c>
      <c r="T321" s="262">
        <v>25657391.760000005</v>
      </c>
      <c r="U321" s="262">
        <f t="shared" si="3064"/>
        <v>0</v>
      </c>
      <c r="V321" s="263">
        <f t="shared" si="3065"/>
        <v>0</v>
      </c>
      <c r="W321" s="263">
        <f t="shared" si="2973"/>
        <v>0</v>
      </c>
      <c r="X321" s="399">
        <v>1</v>
      </c>
      <c r="Y321" s="399">
        <v>22908385.500000004</v>
      </c>
      <c r="Z321" s="399">
        <v>25657391.760000005</v>
      </c>
      <c r="AA321" s="399">
        <v>0</v>
      </c>
      <c r="AB321" s="399">
        <f t="shared" si="2975"/>
        <v>0</v>
      </c>
      <c r="AC321" s="399">
        <f t="shared" si="2976"/>
        <v>0</v>
      </c>
      <c r="AD321" s="260">
        <v>2</v>
      </c>
      <c r="AE321" s="260">
        <v>22908385.500000004</v>
      </c>
      <c r="AF321" s="260">
        <v>25657391.760000005</v>
      </c>
      <c r="AG321" s="260">
        <v>0</v>
      </c>
      <c r="AH321" s="260">
        <v>0</v>
      </c>
      <c r="AI321" s="260">
        <f t="shared" si="2977"/>
        <v>0</v>
      </c>
      <c r="AJ321" s="260">
        <v>1</v>
      </c>
      <c r="AK321" s="260">
        <v>22908385.500000004</v>
      </c>
      <c r="AL321" s="260">
        <v>25657391.760000005</v>
      </c>
      <c r="AM321" s="260">
        <v>0</v>
      </c>
      <c r="AN321" s="260">
        <v>0</v>
      </c>
      <c r="AO321" s="396">
        <f t="shared" si="2980"/>
        <v>0</v>
      </c>
      <c r="AP321" s="260"/>
      <c r="AQ321" s="260"/>
      <c r="AR321" s="260"/>
      <c r="AS321" s="260">
        <f t="shared" si="2996"/>
        <v>0</v>
      </c>
      <c r="AT321" s="260">
        <f t="shared" si="2997"/>
        <v>0</v>
      </c>
      <c r="AU321" s="260">
        <f t="shared" si="2981"/>
        <v>0</v>
      </c>
      <c r="AV321" s="400"/>
      <c r="AW321" s="400"/>
      <c r="AX321" s="400"/>
      <c r="AY321" s="400">
        <v>0</v>
      </c>
      <c r="AZ321" s="400">
        <v>0</v>
      </c>
      <c r="BA321" s="400">
        <f t="shared" si="2995"/>
        <v>0</v>
      </c>
      <c r="BB321" s="400"/>
      <c r="BC321" s="400"/>
      <c r="BD321" s="400"/>
      <c r="BE321" s="400">
        <v>0</v>
      </c>
      <c r="BF321" s="400">
        <v>0</v>
      </c>
      <c r="BG321" s="400">
        <f t="shared" si="2517"/>
        <v>0</v>
      </c>
      <c r="BH321" s="400"/>
      <c r="BI321" s="400"/>
      <c r="BJ321" s="400"/>
      <c r="BK321" s="400">
        <v>0</v>
      </c>
      <c r="BL321" s="400">
        <v>0</v>
      </c>
      <c r="BM321" s="400">
        <f t="shared" si="2481"/>
        <v>0</v>
      </c>
      <c r="BN321" s="400"/>
      <c r="BO321" s="400"/>
      <c r="BP321" s="400"/>
      <c r="BQ321" s="400">
        <v>0</v>
      </c>
      <c r="BR321" s="400">
        <v>0</v>
      </c>
      <c r="BS321" s="400">
        <f t="shared" si="2983"/>
        <v>0</v>
      </c>
      <c r="BT321" s="262">
        <v>22908385.500000004</v>
      </c>
      <c r="BU321" s="262">
        <v>25657391.760000005</v>
      </c>
      <c r="BV321" s="262">
        <v>0</v>
      </c>
      <c r="BW321" s="1427">
        <v>0</v>
      </c>
      <c r="BX321" s="84" t="s">
        <v>48</v>
      </c>
      <c r="BY321" s="76">
        <v>2012</v>
      </c>
      <c r="BZ321" s="325" t="s">
        <v>1103</v>
      </c>
      <c r="CA321" s="529">
        <f t="shared" si="2985"/>
        <v>0</v>
      </c>
      <c r="CB321" s="85"/>
      <c r="CC321" s="83"/>
      <c r="CD321" s="88"/>
      <c r="CE321" s="26">
        <f t="shared" si="2986"/>
        <v>0</v>
      </c>
      <c r="CF321" s="27">
        <f t="shared" si="2987"/>
        <v>0</v>
      </c>
      <c r="CG321" s="738">
        <f t="shared" si="2988"/>
        <v>0</v>
      </c>
      <c r="CH321" s="164" t="s">
        <v>805</v>
      </c>
      <c r="CI321" s="165"/>
      <c r="CJ321" s="89"/>
      <c r="CK321" s="175"/>
      <c r="CL321" s="87"/>
      <c r="CM321" s="172"/>
      <c r="CN321" s="175"/>
      <c r="CO321" s="176"/>
      <c r="CP321" s="175"/>
      <c r="CQ321" s="87"/>
      <c r="CR321" s="455"/>
      <c r="CS321" s="455"/>
      <c r="CT321" s="455"/>
      <c r="CU321" s="455"/>
      <c r="CV321" s="455"/>
      <c r="CW321" s="455"/>
      <c r="CX321" s="455"/>
      <c r="CY321" s="455"/>
      <c r="CZ321" s="455"/>
      <c r="DA321" s="455"/>
      <c r="DB321" s="455"/>
      <c r="DC321" s="455"/>
      <c r="DD321" s="455"/>
      <c r="DE321" s="455"/>
      <c r="DF321" s="455"/>
      <c r="DG321" s="455"/>
      <c r="DH321" s="455"/>
      <c r="DI321" s="455"/>
      <c r="DJ321" s="455"/>
      <c r="DK321" s="455"/>
      <c r="DL321" s="501"/>
      <c r="DM321" s="508"/>
      <c r="DN321" s="501"/>
      <c r="DO321" s="820"/>
      <c r="DP321" s="501"/>
      <c r="DQ321" s="847"/>
      <c r="DR321" s="501"/>
      <c r="DS321" s="782">
        <f t="shared" si="3066"/>
        <v>0</v>
      </c>
      <c r="DT321" s="655">
        <f t="shared" si="3067"/>
        <v>0</v>
      </c>
      <c r="DU321" s="508"/>
      <c r="DV321" s="457"/>
      <c r="DW321" s="503"/>
      <c r="DX321" s="501"/>
      <c r="DY321" s="672"/>
      <c r="DZ321" s="501"/>
      <c r="EA321" s="508">
        <f t="shared" si="3013"/>
        <v>0</v>
      </c>
      <c r="EB321" s="457">
        <f t="shared" si="2992"/>
        <v>0</v>
      </c>
      <c r="EC321" s="503"/>
      <c r="ED321" s="455"/>
      <c r="EE321" s="459"/>
      <c r="EF321" s="501"/>
      <c r="EG321" s="461">
        <f t="shared" si="3014"/>
        <v>0</v>
      </c>
      <c r="EH321" s="257">
        <f t="shared" si="3015"/>
        <v>0</v>
      </c>
      <c r="EI321" s="460">
        <f t="shared" si="3016"/>
        <v>0</v>
      </c>
      <c r="EJ321" s="538">
        <f t="shared" si="3017"/>
        <v>0</v>
      </c>
      <c r="EK321" s="677">
        <f t="shared" si="3018"/>
        <v>0</v>
      </c>
      <c r="EL321" s="257">
        <f t="shared" si="3019"/>
        <v>0</v>
      </c>
      <c r="EM321" s="649">
        <f t="shared" si="3020"/>
        <v>0</v>
      </c>
      <c r="EN321" s="538">
        <f t="shared" si="3021"/>
        <v>0</v>
      </c>
      <c r="EO321" s="677">
        <f t="shared" si="3022"/>
        <v>0</v>
      </c>
      <c r="EP321" s="257">
        <f t="shared" si="3023"/>
        <v>0</v>
      </c>
      <c r="EQ321" s="649">
        <f t="shared" si="3024"/>
        <v>0</v>
      </c>
      <c r="ER321" s="538">
        <f t="shared" si="3025"/>
        <v>0</v>
      </c>
      <c r="ES321" s="677">
        <f t="shared" si="3026"/>
        <v>0</v>
      </c>
      <c r="ET321" s="538">
        <f t="shared" si="3027"/>
        <v>0</v>
      </c>
      <c r="EU321" s="462">
        <f t="shared" si="3028"/>
        <v>0</v>
      </c>
      <c r="EV321" s="263">
        <f t="shared" si="3029"/>
        <v>0</v>
      </c>
      <c r="EW321" s="462">
        <f t="shared" si="3030"/>
        <v>0</v>
      </c>
      <c r="EX321" s="263">
        <f t="shared" si="3031"/>
        <v>0</v>
      </c>
      <c r="EY321" s="472">
        <f t="shared" si="3032"/>
        <v>0</v>
      </c>
      <c r="EZ321" s="263">
        <f t="shared" si="3033"/>
        <v>0</v>
      </c>
    </row>
    <row r="322" spans="1:157" ht="18" hidden="1" customHeight="1" outlineLevel="1" x14ac:dyDescent="0.2">
      <c r="A322" s="5" t="s">
        <v>1017</v>
      </c>
      <c r="B322" s="76" t="s">
        <v>21</v>
      </c>
      <c r="C322" s="77" t="s">
        <v>1631</v>
      </c>
      <c r="D322" s="77" t="s">
        <v>1632</v>
      </c>
      <c r="E322" s="76" t="s">
        <v>1633</v>
      </c>
      <c r="F322" s="76" t="s">
        <v>749</v>
      </c>
      <c r="G322" s="78" t="s">
        <v>25</v>
      </c>
      <c r="H322" s="79">
        <v>0.3</v>
      </c>
      <c r="I322" s="76" t="s">
        <v>344</v>
      </c>
      <c r="J322" s="80" t="s">
        <v>496</v>
      </c>
      <c r="K322" s="81" t="s">
        <v>152</v>
      </c>
      <c r="L322" s="76" t="s">
        <v>46</v>
      </c>
      <c r="M322" s="10" t="s">
        <v>65</v>
      </c>
      <c r="N322" s="82"/>
      <c r="O322" s="82"/>
      <c r="P322" s="82"/>
      <c r="Q322" s="245">
        <v>2</v>
      </c>
      <c r="R322" s="260">
        <v>0</v>
      </c>
      <c r="S322" s="262">
        <v>22908385.500000004</v>
      </c>
      <c r="T322" s="262">
        <v>25657391.760000005</v>
      </c>
      <c r="U322" s="262">
        <f t="shared" si="2972"/>
        <v>0</v>
      </c>
      <c r="V322" s="263">
        <f t="shared" si="2945"/>
        <v>0</v>
      </c>
      <c r="W322" s="263">
        <f t="shared" si="2973"/>
        <v>0</v>
      </c>
      <c r="X322" s="399">
        <v>3</v>
      </c>
      <c r="Y322" s="399">
        <v>22908385.500000004</v>
      </c>
      <c r="Z322" s="399">
        <v>25657391.760000002</v>
      </c>
      <c r="AA322" s="399">
        <v>0</v>
      </c>
      <c r="AB322" s="399">
        <v>0</v>
      </c>
      <c r="AC322" s="399">
        <f t="shared" si="2976"/>
        <v>0</v>
      </c>
      <c r="AD322" s="260">
        <v>2</v>
      </c>
      <c r="AE322" s="260">
        <v>22908385.500000004</v>
      </c>
      <c r="AF322" s="260">
        <v>25657391.760000002</v>
      </c>
      <c r="AG322" s="260">
        <v>0</v>
      </c>
      <c r="AH322" s="260">
        <v>0</v>
      </c>
      <c r="AI322" s="260">
        <f t="shared" si="2977"/>
        <v>0</v>
      </c>
      <c r="AJ322" s="260">
        <v>1</v>
      </c>
      <c r="AK322" s="260">
        <v>22908385.500000004</v>
      </c>
      <c r="AL322" s="260">
        <v>25657391.760000002</v>
      </c>
      <c r="AM322" s="260">
        <v>0</v>
      </c>
      <c r="AN322" s="260">
        <v>0</v>
      </c>
      <c r="AO322" s="396">
        <f t="shared" si="2980"/>
        <v>0</v>
      </c>
      <c r="AP322" s="260"/>
      <c r="AQ322" s="260"/>
      <c r="AR322" s="260"/>
      <c r="AS322" s="260">
        <f t="shared" si="2996"/>
        <v>0</v>
      </c>
      <c r="AT322" s="260">
        <f t="shared" si="2997"/>
        <v>0</v>
      </c>
      <c r="AU322" s="260">
        <f t="shared" si="2981"/>
        <v>0</v>
      </c>
      <c r="AV322" s="400"/>
      <c r="AW322" s="400"/>
      <c r="AX322" s="400"/>
      <c r="AY322" s="400">
        <v>0</v>
      </c>
      <c r="AZ322" s="400">
        <v>0</v>
      </c>
      <c r="BA322" s="400">
        <f t="shared" si="2995"/>
        <v>0</v>
      </c>
      <c r="BB322" s="400"/>
      <c r="BC322" s="400"/>
      <c r="BD322" s="400"/>
      <c r="BE322" s="400">
        <v>0</v>
      </c>
      <c r="BF322" s="400">
        <v>0</v>
      </c>
      <c r="BG322" s="400">
        <f t="shared" si="2517"/>
        <v>0</v>
      </c>
      <c r="BH322" s="400"/>
      <c r="BI322" s="400"/>
      <c r="BJ322" s="400"/>
      <c r="BK322" s="400">
        <v>0</v>
      </c>
      <c r="BL322" s="400">
        <v>0</v>
      </c>
      <c r="BM322" s="400">
        <f t="shared" si="2481"/>
        <v>0</v>
      </c>
      <c r="BN322" s="400"/>
      <c r="BO322" s="400"/>
      <c r="BP322" s="400"/>
      <c r="BQ322" s="400">
        <v>0</v>
      </c>
      <c r="BR322" s="400">
        <v>0</v>
      </c>
      <c r="BS322" s="400">
        <f t="shared" si="2983"/>
        <v>0</v>
      </c>
      <c r="BT322" s="262">
        <v>22908385.500000004</v>
      </c>
      <c r="BU322" s="262">
        <v>25657391.760000005</v>
      </c>
      <c r="BV322" s="256">
        <v>0</v>
      </c>
      <c r="BW322" s="1427">
        <v>0</v>
      </c>
      <c r="BX322" s="84" t="s">
        <v>48</v>
      </c>
      <c r="BY322" s="325" t="s">
        <v>1717</v>
      </c>
      <c r="BZ322" s="325" t="s">
        <v>1013</v>
      </c>
      <c r="CA322" s="529">
        <f t="shared" si="2985"/>
        <v>0</v>
      </c>
      <c r="CB322" s="85"/>
      <c r="CC322" s="83"/>
      <c r="CD322" s="88"/>
      <c r="CE322" s="26">
        <f t="shared" si="2986"/>
        <v>0</v>
      </c>
      <c r="CF322" s="27">
        <f t="shared" si="2987"/>
        <v>0</v>
      </c>
      <c r="CG322" s="738">
        <f t="shared" si="2988"/>
        <v>0</v>
      </c>
      <c r="CH322" s="164" t="s">
        <v>1033</v>
      </c>
      <c r="CI322" s="165"/>
      <c r="CJ322" s="89"/>
      <c r="CK322" s="175"/>
      <c r="CL322" s="87"/>
      <c r="CM322" s="172"/>
      <c r="CN322" s="175"/>
      <c r="CO322" s="176"/>
      <c r="CP322" s="175"/>
      <c r="CQ322" s="87"/>
      <c r="CR322" s="455"/>
      <c r="CS322" s="455"/>
      <c r="CT322" s="455"/>
      <c r="CU322" s="455"/>
      <c r="CV322" s="455"/>
      <c r="CW322" s="455"/>
      <c r="CX322" s="455"/>
      <c r="CY322" s="455"/>
      <c r="CZ322" s="455"/>
      <c r="DA322" s="455"/>
      <c r="DB322" s="455"/>
      <c r="DC322" s="455"/>
      <c r="DD322" s="455"/>
      <c r="DE322" s="455"/>
      <c r="DF322" s="455"/>
      <c r="DG322" s="455"/>
      <c r="DH322" s="455"/>
      <c r="DI322" s="455"/>
      <c r="DJ322" s="455"/>
      <c r="DK322" s="455"/>
      <c r="DL322" s="501"/>
      <c r="DM322" s="508"/>
      <c r="DN322" s="501"/>
      <c r="DO322" s="820"/>
      <c r="DP322" s="501"/>
      <c r="DQ322" s="847"/>
      <c r="DR322" s="501"/>
      <c r="DS322" s="782">
        <f t="shared" si="3066"/>
        <v>0</v>
      </c>
      <c r="DT322" s="655">
        <f t="shared" si="3067"/>
        <v>0</v>
      </c>
      <c r="DU322" s="508"/>
      <c r="DV322" s="457"/>
      <c r="DW322" s="503"/>
      <c r="DX322" s="501"/>
      <c r="DY322" s="672"/>
      <c r="DZ322" s="501"/>
      <c r="EA322" s="508">
        <f t="shared" si="3013"/>
        <v>0</v>
      </c>
      <c r="EB322" s="457">
        <f t="shared" si="2992"/>
        <v>0</v>
      </c>
      <c r="EC322" s="503"/>
      <c r="ED322" s="455"/>
      <c r="EE322" s="459"/>
      <c r="EF322" s="501"/>
      <c r="EG322" s="461">
        <f t="shared" si="3014"/>
        <v>0</v>
      </c>
      <c r="EH322" s="257">
        <f t="shared" si="3015"/>
        <v>0</v>
      </c>
      <c r="EI322" s="460">
        <f t="shared" si="3016"/>
        <v>0</v>
      </c>
      <c r="EJ322" s="538">
        <f t="shared" si="3017"/>
        <v>0</v>
      </c>
      <c r="EK322" s="677">
        <f t="shared" si="3018"/>
        <v>0</v>
      </c>
      <c r="EL322" s="257">
        <f t="shared" si="3019"/>
        <v>0</v>
      </c>
      <c r="EM322" s="649">
        <f t="shared" si="3020"/>
        <v>0</v>
      </c>
      <c r="EN322" s="538">
        <f t="shared" si="3021"/>
        <v>0</v>
      </c>
      <c r="EO322" s="677">
        <f t="shared" si="3022"/>
        <v>0</v>
      </c>
      <c r="EP322" s="257">
        <f t="shared" si="3023"/>
        <v>0</v>
      </c>
      <c r="EQ322" s="649">
        <f t="shared" si="3024"/>
        <v>0</v>
      </c>
      <c r="ER322" s="538">
        <f t="shared" si="3025"/>
        <v>0</v>
      </c>
      <c r="ES322" s="677">
        <f t="shared" si="3026"/>
        <v>0</v>
      </c>
      <c r="ET322" s="538">
        <f t="shared" si="3027"/>
        <v>0</v>
      </c>
      <c r="EU322" s="462">
        <f t="shared" si="3028"/>
        <v>0</v>
      </c>
      <c r="EV322" s="263">
        <f t="shared" si="3029"/>
        <v>0</v>
      </c>
      <c r="EW322" s="462">
        <f t="shared" si="3030"/>
        <v>0</v>
      </c>
      <c r="EX322" s="263">
        <f t="shared" si="3031"/>
        <v>0</v>
      </c>
      <c r="EY322" s="472">
        <f t="shared" si="3032"/>
        <v>0</v>
      </c>
      <c r="EZ322" s="263">
        <f t="shared" si="3033"/>
        <v>0</v>
      </c>
    </row>
    <row r="323" spans="1:157" ht="17.25" hidden="1" customHeight="1" outlineLevel="1" x14ac:dyDescent="0.2">
      <c r="A323" s="5" t="s">
        <v>2221</v>
      </c>
      <c r="B323" s="76" t="s">
        <v>21</v>
      </c>
      <c r="C323" s="77" t="s">
        <v>1631</v>
      </c>
      <c r="D323" s="77" t="s">
        <v>1632</v>
      </c>
      <c r="E323" s="76" t="s">
        <v>1633</v>
      </c>
      <c r="F323" s="76" t="s">
        <v>749</v>
      </c>
      <c r="G323" s="78" t="s">
        <v>25</v>
      </c>
      <c r="H323" s="79">
        <v>0.3</v>
      </c>
      <c r="I323" s="76" t="s">
        <v>344</v>
      </c>
      <c r="J323" s="80" t="s">
        <v>496</v>
      </c>
      <c r="K323" s="81" t="s">
        <v>152</v>
      </c>
      <c r="L323" s="76" t="s">
        <v>46</v>
      </c>
      <c r="M323" s="10" t="s">
        <v>65</v>
      </c>
      <c r="N323" s="82"/>
      <c r="O323" s="82"/>
      <c r="P323" s="82"/>
      <c r="Q323" s="245">
        <v>2</v>
      </c>
      <c r="R323" s="260">
        <v>0</v>
      </c>
      <c r="S323" s="262">
        <v>22908385.500000004</v>
      </c>
      <c r="T323" s="262">
        <v>25657391.760000005</v>
      </c>
      <c r="U323" s="262">
        <f t="shared" ref="U323" si="3068">R323*S323</f>
        <v>0</v>
      </c>
      <c r="V323" s="263">
        <f t="shared" ref="V323" si="3069">U323*1.12</f>
        <v>0</v>
      </c>
      <c r="W323" s="263">
        <f t="shared" ref="W323" si="3070">V323*H323</f>
        <v>0</v>
      </c>
      <c r="X323" s="399">
        <v>3</v>
      </c>
      <c r="Y323" s="399">
        <v>22908385.500000004</v>
      </c>
      <c r="Z323" s="399">
        <v>25657391.760000002</v>
      </c>
      <c r="AA323" s="399">
        <f t="shared" ref="AA323" si="3071">X323*Y323</f>
        <v>68725156.500000015</v>
      </c>
      <c r="AB323" s="399">
        <f t="shared" ref="AB323" si="3072">X323*Z323</f>
        <v>76972175.280000001</v>
      </c>
      <c r="AC323" s="399">
        <f t="shared" ref="AC323" si="3073">AB323*H323</f>
        <v>23091652.583999999</v>
      </c>
      <c r="AD323" s="260">
        <v>2</v>
      </c>
      <c r="AE323" s="260">
        <v>22908385.500000004</v>
      </c>
      <c r="AF323" s="260">
        <v>25657391.760000002</v>
      </c>
      <c r="AG323" s="260">
        <f t="shared" ref="AG323" si="3074">AD323*AE323</f>
        <v>45816771.000000007</v>
      </c>
      <c r="AH323" s="260">
        <f t="shared" ref="AH323" si="3075">AD323*AF323</f>
        <v>51314783.520000003</v>
      </c>
      <c r="AI323" s="260">
        <f t="shared" ref="AI323" si="3076">AH323*H323</f>
        <v>15394435.056</v>
      </c>
      <c r="AJ323" s="260">
        <v>0</v>
      </c>
      <c r="AK323" s="260">
        <v>22908385.500000004</v>
      </c>
      <c r="AL323" s="260">
        <v>25657391.760000002</v>
      </c>
      <c r="AM323" s="260">
        <v>0</v>
      </c>
      <c r="AN323" s="260">
        <v>0</v>
      </c>
      <c r="AO323" s="396">
        <f t="shared" si="2980"/>
        <v>0</v>
      </c>
      <c r="AP323" s="260"/>
      <c r="AQ323" s="260"/>
      <c r="AR323" s="260"/>
      <c r="AS323" s="260">
        <f t="shared" ref="AS323" si="3077">AP323*AQ323</f>
        <v>0</v>
      </c>
      <c r="AT323" s="260">
        <f t="shared" ref="AT323" si="3078">AP323*AR323</f>
        <v>0</v>
      </c>
      <c r="AU323" s="260">
        <f t="shared" ref="AU323" si="3079">AT323*H323</f>
        <v>0</v>
      </c>
      <c r="AV323" s="400"/>
      <c r="AW323" s="400"/>
      <c r="AX323" s="400"/>
      <c r="AY323" s="400">
        <v>0</v>
      </c>
      <c r="AZ323" s="400">
        <v>0</v>
      </c>
      <c r="BA323" s="400">
        <f t="shared" ref="BA323" si="3080">AZ323*H323</f>
        <v>0</v>
      </c>
      <c r="BB323" s="400"/>
      <c r="BC323" s="400"/>
      <c r="BD323" s="400"/>
      <c r="BE323" s="400">
        <v>0</v>
      </c>
      <c r="BF323" s="400">
        <v>0</v>
      </c>
      <c r="BG323" s="400">
        <f t="shared" ref="BG323" si="3081">BF323*H323</f>
        <v>0</v>
      </c>
      <c r="BH323" s="400"/>
      <c r="BI323" s="400"/>
      <c r="BJ323" s="400"/>
      <c r="BK323" s="400">
        <v>0</v>
      </c>
      <c r="BL323" s="400">
        <v>0</v>
      </c>
      <c r="BM323" s="400">
        <f t="shared" ref="BM323" si="3082">BL323*N323</f>
        <v>0</v>
      </c>
      <c r="BN323" s="400"/>
      <c r="BO323" s="400"/>
      <c r="BP323" s="400"/>
      <c r="BQ323" s="400">
        <v>0</v>
      </c>
      <c r="BR323" s="400">
        <v>0</v>
      </c>
      <c r="BS323" s="400">
        <f t="shared" si="2983"/>
        <v>0</v>
      </c>
      <c r="BT323" s="262">
        <v>22908385.500000004</v>
      </c>
      <c r="BU323" s="262">
        <v>25657391.760000005</v>
      </c>
      <c r="BV323" s="256">
        <f>SUM(N323+O323+P323+Q323+R323+X323+AD323+AJ323+AP323+AV323+BB323+BH323)*BT323</f>
        <v>160358698.50000003</v>
      </c>
      <c r="BW323" s="262">
        <f t="shared" ref="BW323" si="3083">BV323*1.12</f>
        <v>179601742.32000005</v>
      </c>
      <c r="BX323" s="84" t="s">
        <v>48</v>
      </c>
      <c r="BY323" s="325" t="s">
        <v>2217</v>
      </c>
      <c r="BZ323" s="325" t="s">
        <v>1013</v>
      </c>
      <c r="CA323" s="529">
        <f t="shared" ref="CA323" si="3084">BW323*H323</f>
        <v>53880522.696000017</v>
      </c>
      <c r="CB323" s="85"/>
      <c r="CC323" s="83"/>
      <c r="CD323" s="88"/>
      <c r="CE323" s="26">
        <f t="shared" ref="CE323" si="3085">BV323-CB323</f>
        <v>160358698.50000003</v>
      </c>
      <c r="CF323" s="27">
        <f t="shared" ref="CF323" si="3086">BW323-CC323</f>
        <v>179601742.32000005</v>
      </c>
      <c r="CG323" s="738">
        <f t="shared" ref="CG323" si="3087">CA323-CC323</f>
        <v>53880522.696000017</v>
      </c>
      <c r="CH323" s="829" t="s">
        <v>2233</v>
      </c>
      <c r="CI323" s="165"/>
      <c r="CJ323" s="89"/>
      <c r="CK323" s="175"/>
      <c r="CL323" s="87"/>
      <c r="CM323" s="172"/>
      <c r="CN323" s="175"/>
      <c r="CO323" s="176"/>
      <c r="CP323" s="175"/>
      <c r="CQ323" s="87"/>
      <c r="CR323" s="455"/>
      <c r="CS323" s="455"/>
      <c r="CT323" s="455"/>
      <c r="CU323" s="455"/>
      <c r="CV323" s="455"/>
      <c r="CW323" s="455"/>
      <c r="CX323" s="455"/>
      <c r="CY323" s="455"/>
      <c r="CZ323" s="455"/>
      <c r="DA323" s="455"/>
      <c r="DB323" s="455"/>
      <c r="DC323" s="455"/>
      <c r="DD323" s="455"/>
      <c r="DE323" s="455"/>
      <c r="DF323" s="455"/>
      <c r="DG323" s="455"/>
      <c r="DH323" s="455"/>
      <c r="DI323" s="455"/>
      <c r="DJ323" s="455"/>
      <c r="DK323" s="455"/>
      <c r="DL323" s="501"/>
      <c r="DM323" s="508"/>
      <c r="DN323" s="501"/>
      <c r="DO323" s="820"/>
      <c r="DP323" s="501"/>
      <c r="DQ323" s="847"/>
      <c r="DR323" s="501"/>
      <c r="DS323" s="782">
        <f t="shared" ref="DS323" si="3088">CU323*DA323</f>
        <v>0</v>
      </c>
      <c r="DT323" s="655">
        <f t="shared" ref="DT323" si="3089">DS323/1.12</f>
        <v>0</v>
      </c>
      <c r="DU323" s="508"/>
      <c r="DV323" s="457"/>
      <c r="DW323" s="503"/>
      <c r="DX323" s="501"/>
      <c r="DY323" s="672"/>
      <c r="DZ323" s="501"/>
      <c r="EA323" s="508">
        <f t="shared" si="3013"/>
        <v>0</v>
      </c>
      <c r="EB323" s="457">
        <f t="shared" ref="EB323" si="3090">EA323/1.12</f>
        <v>0</v>
      </c>
      <c r="EC323" s="503"/>
      <c r="ED323" s="455"/>
      <c r="EE323" s="459"/>
      <c r="EF323" s="501"/>
      <c r="EG323" s="461">
        <f t="shared" si="3014"/>
        <v>0</v>
      </c>
      <c r="EH323" s="257">
        <f t="shared" si="3015"/>
        <v>0</v>
      </c>
      <c r="EI323" s="460">
        <f t="shared" si="3016"/>
        <v>68725156.500000015</v>
      </c>
      <c r="EJ323" s="538">
        <f t="shared" si="3017"/>
        <v>76972175.280000001</v>
      </c>
      <c r="EK323" s="677">
        <f t="shared" si="3018"/>
        <v>45816771.000000007</v>
      </c>
      <c r="EL323" s="257">
        <f t="shared" si="3019"/>
        <v>51314783.520000003</v>
      </c>
      <c r="EM323" s="649">
        <f t="shared" si="3020"/>
        <v>0</v>
      </c>
      <c r="EN323" s="538">
        <f t="shared" si="3021"/>
        <v>0</v>
      </c>
      <c r="EO323" s="677">
        <f t="shared" si="3022"/>
        <v>0</v>
      </c>
      <c r="EP323" s="257">
        <f t="shared" si="3023"/>
        <v>0</v>
      </c>
      <c r="EQ323" s="649">
        <f t="shared" si="3024"/>
        <v>0</v>
      </c>
      <c r="ER323" s="538">
        <f t="shared" si="3025"/>
        <v>0</v>
      </c>
      <c r="ES323" s="677">
        <f t="shared" si="3026"/>
        <v>0</v>
      </c>
      <c r="ET323" s="538">
        <f t="shared" si="3027"/>
        <v>0</v>
      </c>
      <c r="EU323" s="462">
        <f t="shared" si="3028"/>
        <v>0</v>
      </c>
      <c r="EV323" s="263">
        <f t="shared" si="3029"/>
        <v>0</v>
      </c>
      <c r="EW323" s="462">
        <f t="shared" si="3030"/>
        <v>0</v>
      </c>
      <c r="EX323" s="263">
        <f t="shared" si="3031"/>
        <v>0</v>
      </c>
      <c r="EY323" s="472">
        <f t="shared" si="3032"/>
        <v>160358698.50000003</v>
      </c>
      <c r="EZ323" s="263">
        <f t="shared" si="3033"/>
        <v>179601742.32000005</v>
      </c>
    </row>
    <row r="324" spans="1:157" s="30" customFormat="1" ht="18" customHeight="1" collapsed="1" x14ac:dyDescent="0.2">
      <c r="A324" s="6"/>
      <c r="B324" s="19"/>
      <c r="C324" s="90"/>
      <c r="D324" s="90" t="s">
        <v>315</v>
      </c>
      <c r="E324" s="19"/>
      <c r="F324" s="19"/>
      <c r="G324" s="18"/>
      <c r="H324" s="91"/>
      <c r="I324" s="19"/>
      <c r="J324" s="92"/>
      <c r="K324" s="93"/>
      <c r="L324" s="19"/>
      <c r="M324" s="11"/>
      <c r="N324" s="94"/>
      <c r="O324" s="94"/>
      <c r="P324" s="94"/>
      <c r="Q324" s="244"/>
      <c r="R324" s="264"/>
      <c r="S324" s="258"/>
      <c r="T324" s="258"/>
      <c r="U324" s="258">
        <f>SUM(U325:U368)</f>
        <v>0</v>
      </c>
      <c r="V324" s="259">
        <f>SUM(V325:V368)</f>
        <v>0</v>
      </c>
      <c r="W324" s="259">
        <f>SUM(W325:W368)</f>
        <v>0</v>
      </c>
      <c r="X324" s="402"/>
      <c r="Y324" s="402"/>
      <c r="Z324" s="402"/>
      <c r="AA324" s="402">
        <f>SUM(AA325:AA368)</f>
        <v>19647000</v>
      </c>
      <c r="AB324" s="402">
        <f>SUM(AB325:AB368)</f>
        <v>22004640.000000004</v>
      </c>
      <c r="AC324" s="402">
        <f>SUM(AC325:AC368)</f>
        <v>6601392.0000000009</v>
      </c>
      <c r="AD324" s="264"/>
      <c r="AE324" s="264"/>
      <c r="AF324" s="264"/>
      <c r="AG324" s="264">
        <f>SUM(AG325:AG369)</f>
        <v>58234706.892857142</v>
      </c>
      <c r="AH324" s="264">
        <f t="shared" ref="AH324:AI324" si="3091">SUM(AH325:AH369)</f>
        <v>65222871.720000006</v>
      </c>
      <c r="AI324" s="264">
        <f t="shared" si="3091"/>
        <v>19566861.516000003</v>
      </c>
      <c r="AJ324" s="264"/>
      <c r="AK324" s="264"/>
      <c r="AL324" s="264"/>
      <c r="AM324" s="264">
        <f>SUM(AM325:AM369)</f>
        <v>0</v>
      </c>
      <c r="AN324" s="264">
        <f>SUM(AN325:AN369)</f>
        <v>0</v>
      </c>
      <c r="AO324" s="264">
        <f>SUM(AO325:AO369)</f>
        <v>0</v>
      </c>
      <c r="AP324" s="264"/>
      <c r="AQ324" s="264"/>
      <c r="AR324" s="264"/>
      <c r="AS324" s="264">
        <f>SUM(AS325:AS369)</f>
        <v>0</v>
      </c>
      <c r="AT324" s="264">
        <f>SUM(AT325:AT369)</f>
        <v>0</v>
      </c>
      <c r="AU324" s="264">
        <f>SUM(AU325:AU369)</f>
        <v>0</v>
      </c>
      <c r="AV324" s="403"/>
      <c r="AW324" s="403"/>
      <c r="AX324" s="403"/>
      <c r="AY324" s="403">
        <f>SUM(AY325:AY369)</f>
        <v>0</v>
      </c>
      <c r="AZ324" s="403">
        <f>SUM(AZ325:AZ369)</f>
        <v>0</v>
      </c>
      <c r="BA324" s="403">
        <f>SUM(BA325:BA369)</f>
        <v>0</v>
      </c>
      <c r="BB324" s="403"/>
      <c r="BC324" s="403"/>
      <c r="BD324" s="403"/>
      <c r="BE324" s="403">
        <f>SUM(BE325:BE369)</f>
        <v>0</v>
      </c>
      <c r="BF324" s="403">
        <f>SUM(BF325:BF369)</f>
        <v>0</v>
      </c>
      <c r="BG324" s="403">
        <f>SUM(BG325:BG369)</f>
        <v>0</v>
      </c>
      <c r="BH324" s="403"/>
      <c r="BI324" s="403"/>
      <c r="BJ324" s="403"/>
      <c r="BK324" s="403">
        <f>SUM(BK325:BK369)</f>
        <v>0</v>
      </c>
      <c r="BL324" s="403">
        <f>SUM(BL325:BL369)</f>
        <v>0</v>
      </c>
      <c r="BM324" s="403">
        <f>SUM(BM325:BM369)</f>
        <v>0</v>
      </c>
      <c r="BN324" s="403"/>
      <c r="BO324" s="403"/>
      <c r="BP324" s="403"/>
      <c r="BQ324" s="403">
        <f>SUM(BQ325:BQ369)</f>
        <v>0</v>
      </c>
      <c r="BR324" s="403">
        <f>SUM(BR325:BR369)</f>
        <v>0</v>
      </c>
      <c r="BS324" s="403">
        <f>SUM(BS325:BS369)</f>
        <v>0</v>
      </c>
      <c r="BT324" s="258"/>
      <c r="BU324" s="258"/>
      <c r="BV324" s="258">
        <f>SUM(BV325:BV369)</f>
        <v>136116413.7857143</v>
      </c>
      <c r="BW324" s="258">
        <f>SUM(BW325:BW369)</f>
        <v>152450383.44000003</v>
      </c>
      <c r="BX324" s="96"/>
      <c r="BY324" s="19"/>
      <c r="BZ324" s="571"/>
      <c r="CA324" s="471">
        <f>SUM(CA325:CA369)</f>
        <v>45735115.032000005</v>
      </c>
      <c r="CB324" s="97">
        <v>296692154.46428573</v>
      </c>
      <c r="CC324" s="95">
        <v>332295213</v>
      </c>
      <c r="CD324" s="100"/>
      <c r="CE324" s="26">
        <f t="shared" ref="CE324:CG324" si="3092">SUM(CE325:CE369)</f>
        <v>-160575740.67857143</v>
      </c>
      <c r="CF324" s="27">
        <f t="shared" si="3092"/>
        <v>-179844829.56</v>
      </c>
      <c r="CG324" s="27">
        <f t="shared" si="3092"/>
        <v>-286560097.96799999</v>
      </c>
      <c r="CH324" s="164"/>
      <c r="CI324" s="165"/>
      <c r="CJ324" s="101"/>
      <c r="CK324" s="99"/>
      <c r="CL324" s="99"/>
      <c r="CM324" s="99"/>
      <c r="CN324" s="99"/>
      <c r="CO324" s="99"/>
      <c r="CP324" s="99"/>
      <c r="CQ324" s="99"/>
      <c r="CR324" s="406"/>
      <c r="CS324" s="406"/>
      <c r="CT324" s="406"/>
      <c r="CU324" s="406"/>
      <c r="CV324" s="406"/>
      <c r="CW324" s="406"/>
      <c r="CX324" s="406"/>
      <c r="CY324" s="406"/>
      <c r="CZ324" s="406"/>
      <c r="DA324" s="406"/>
      <c r="DB324" s="406"/>
      <c r="DC324" s="406"/>
      <c r="DD324" s="406"/>
      <c r="DE324" s="406"/>
      <c r="DF324" s="406"/>
      <c r="DG324" s="406"/>
      <c r="DH324" s="406"/>
      <c r="DI324" s="406"/>
      <c r="DJ324" s="406"/>
      <c r="DK324" s="406"/>
      <c r="DL324" s="507"/>
      <c r="DM324" s="26">
        <f t="shared" ref="DM324:DP324" si="3093">SUM(DM325:DM368)</f>
        <v>0</v>
      </c>
      <c r="DN324" s="654">
        <f t="shared" si="3093"/>
        <v>0</v>
      </c>
      <c r="DO324" s="822">
        <f t="shared" si="3093"/>
        <v>22004640</v>
      </c>
      <c r="DP324" s="654">
        <f t="shared" si="3093"/>
        <v>19646999.999999996</v>
      </c>
      <c r="DQ324" s="26">
        <f>SUM(DQ325:DQ369)</f>
        <v>30322320</v>
      </c>
      <c r="DR324" s="654">
        <f t="shared" ref="DR324:EZ324" si="3094">SUM(DR325:DR369)</f>
        <v>27073499.999999996</v>
      </c>
      <c r="DS324" s="654">
        <f t="shared" si="3094"/>
        <v>0</v>
      </c>
      <c r="DT324" s="654">
        <f t="shared" si="3094"/>
        <v>0</v>
      </c>
      <c r="DU324" s="654">
        <f t="shared" si="3094"/>
        <v>0</v>
      </c>
      <c r="DV324" s="654">
        <f t="shared" si="3094"/>
        <v>0</v>
      </c>
      <c r="DW324" s="654">
        <f t="shared" si="3094"/>
        <v>0</v>
      </c>
      <c r="DX324" s="654">
        <f t="shared" si="3094"/>
        <v>0</v>
      </c>
      <c r="DY324" s="358">
        <f t="shared" si="3094"/>
        <v>0</v>
      </c>
      <c r="DZ324" s="654">
        <f t="shared" si="3094"/>
        <v>0</v>
      </c>
      <c r="EA324" s="26">
        <f t="shared" si="3094"/>
        <v>0</v>
      </c>
      <c r="EB324" s="28">
        <f t="shared" si="3094"/>
        <v>0</v>
      </c>
      <c r="EC324" s="654">
        <f t="shared" ref="EC324:ED324" si="3095">SUM(EC325:EC369)</f>
        <v>0</v>
      </c>
      <c r="ED324" s="27">
        <f t="shared" si="3095"/>
        <v>0</v>
      </c>
      <c r="EE324" s="195">
        <f t="shared" si="3094"/>
        <v>112075376</v>
      </c>
      <c r="EF324" s="654">
        <f t="shared" si="3094"/>
        <v>100067299.99999999</v>
      </c>
      <c r="EG324" s="26">
        <f t="shared" si="3094"/>
        <v>0</v>
      </c>
      <c r="EH324" s="28">
        <f t="shared" si="3094"/>
        <v>0</v>
      </c>
      <c r="EI324" s="195">
        <f t="shared" si="3094"/>
        <v>0</v>
      </c>
      <c r="EJ324" s="654">
        <f t="shared" si="3094"/>
        <v>0</v>
      </c>
      <c r="EK324" s="358">
        <f t="shared" si="3094"/>
        <v>31161206.892857146</v>
      </c>
      <c r="EL324" s="28">
        <f t="shared" si="3094"/>
        <v>34900551.720000006</v>
      </c>
      <c r="EM324" s="28">
        <f t="shared" si="3094"/>
        <v>0</v>
      </c>
      <c r="EN324" s="28">
        <f t="shared" si="3094"/>
        <v>0</v>
      </c>
      <c r="EO324" s="28">
        <f t="shared" si="3094"/>
        <v>0</v>
      </c>
      <c r="EP324" s="28">
        <f t="shared" si="3094"/>
        <v>0</v>
      </c>
      <c r="EQ324" s="28">
        <f t="shared" si="3094"/>
        <v>0</v>
      </c>
      <c r="ER324" s="28">
        <f t="shared" si="3094"/>
        <v>0</v>
      </c>
      <c r="ES324" s="28">
        <f t="shared" si="3094"/>
        <v>0</v>
      </c>
      <c r="ET324" s="654">
        <f t="shared" si="3094"/>
        <v>0</v>
      </c>
      <c r="EU324" s="654">
        <f t="shared" si="3094"/>
        <v>0</v>
      </c>
      <c r="EV324" s="654">
        <f t="shared" si="3094"/>
        <v>0</v>
      </c>
      <c r="EW324" s="654">
        <f t="shared" ref="EW324:EX324" si="3096">SUM(EW325:EW369)</f>
        <v>0</v>
      </c>
      <c r="EX324" s="654">
        <f t="shared" si="3096"/>
        <v>0</v>
      </c>
      <c r="EY324" s="195">
        <f t="shared" si="3094"/>
        <v>36049113.785714298</v>
      </c>
      <c r="EZ324" s="28">
        <f t="shared" si="3094"/>
        <v>40375007.440000013</v>
      </c>
      <c r="FA324" s="312"/>
    </row>
    <row r="325" spans="1:157" ht="18" hidden="1" customHeight="1" outlineLevel="1" x14ac:dyDescent="0.2">
      <c r="A325" s="5" t="s">
        <v>571</v>
      </c>
      <c r="B325" s="76" t="s">
        <v>21</v>
      </c>
      <c r="C325" s="77" t="s">
        <v>64</v>
      </c>
      <c r="D325" s="77" t="s">
        <v>70</v>
      </c>
      <c r="E325" s="76" t="s">
        <v>151</v>
      </c>
      <c r="F325" s="76"/>
      <c r="G325" s="78" t="s">
        <v>41</v>
      </c>
      <c r="H325" s="79">
        <v>0.3</v>
      </c>
      <c r="I325" s="76" t="s">
        <v>969</v>
      </c>
      <c r="J325" s="80" t="s">
        <v>45</v>
      </c>
      <c r="K325" s="81" t="s">
        <v>152</v>
      </c>
      <c r="L325" s="76" t="s">
        <v>46</v>
      </c>
      <c r="M325" s="10" t="s">
        <v>65</v>
      </c>
      <c r="N325" s="82"/>
      <c r="O325" s="82"/>
      <c r="P325" s="82"/>
      <c r="Q325" s="245">
        <v>0</v>
      </c>
      <c r="R325" s="398">
        <v>0</v>
      </c>
      <c r="S325" s="262">
        <v>10927224.000000002</v>
      </c>
      <c r="T325" s="262">
        <v>12238490.880000003</v>
      </c>
      <c r="U325" s="262">
        <f t="shared" ref="U325:U368" si="3097">R325*S325</f>
        <v>0</v>
      </c>
      <c r="V325" s="263">
        <f t="shared" si="2945"/>
        <v>0</v>
      </c>
      <c r="W325" s="263">
        <f t="shared" ref="W325:W368" si="3098">V325*H325</f>
        <v>0</v>
      </c>
      <c r="X325" s="399">
        <v>0</v>
      </c>
      <c r="Y325" s="399">
        <v>10927224.000000002</v>
      </c>
      <c r="Z325" s="399">
        <v>12238490.880000003</v>
      </c>
      <c r="AA325" s="399">
        <f t="shared" ref="AA325:AA368" si="3099">X325*Y325</f>
        <v>0</v>
      </c>
      <c r="AB325" s="399">
        <f t="shared" ref="AB325:AB368" si="3100">AA325*1.12</f>
        <v>0</v>
      </c>
      <c r="AC325" s="399">
        <f t="shared" ref="AC325:AC368" si="3101">AB325*H325</f>
        <v>0</v>
      </c>
      <c r="AD325" s="260">
        <v>0</v>
      </c>
      <c r="AE325" s="260">
        <v>10927224.000000002</v>
      </c>
      <c r="AF325" s="260">
        <v>12238490.880000003</v>
      </c>
      <c r="AG325" s="260"/>
      <c r="AH325" s="260"/>
      <c r="AI325" s="260">
        <f t="shared" ref="AI325:AI368" si="3102">AH325*H325</f>
        <v>0</v>
      </c>
      <c r="AJ325" s="260">
        <v>0</v>
      </c>
      <c r="AK325" s="260">
        <v>10927224.000000002</v>
      </c>
      <c r="AL325" s="260">
        <v>12238490.880000003</v>
      </c>
      <c r="AM325" s="260">
        <f t="shared" si="2978"/>
        <v>0</v>
      </c>
      <c r="AN325" s="260">
        <f t="shared" si="2979"/>
        <v>0</v>
      </c>
      <c r="AO325" s="396">
        <f t="shared" ref="AO325:AO369" si="3103">AN325*H325</f>
        <v>0</v>
      </c>
      <c r="AP325" s="260"/>
      <c r="AQ325" s="260"/>
      <c r="AR325" s="260"/>
      <c r="AS325" s="260">
        <f t="shared" si="2996"/>
        <v>0</v>
      </c>
      <c r="AT325" s="260">
        <f t="shared" si="2997"/>
        <v>0</v>
      </c>
      <c r="AU325" s="260">
        <f t="shared" ref="AU325:AU368" si="3104">AT325*H325</f>
        <v>0</v>
      </c>
      <c r="AV325" s="400"/>
      <c r="AW325" s="400"/>
      <c r="AX325" s="400"/>
      <c r="AY325" s="400">
        <v>0</v>
      </c>
      <c r="AZ325" s="400">
        <v>0</v>
      </c>
      <c r="BA325" s="400">
        <f t="shared" ref="BA325:BA368" si="3105">AZ325*H325</f>
        <v>0</v>
      </c>
      <c r="BB325" s="400"/>
      <c r="BC325" s="400"/>
      <c r="BD325" s="400"/>
      <c r="BE325" s="400">
        <v>0</v>
      </c>
      <c r="BF325" s="400">
        <v>0</v>
      </c>
      <c r="BG325" s="400">
        <f t="shared" ref="BG325:BG414" si="3106">BF325*H325</f>
        <v>0</v>
      </c>
      <c r="BH325" s="400"/>
      <c r="BI325" s="400"/>
      <c r="BJ325" s="400"/>
      <c r="BK325" s="400">
        <v>0</v>
      </c>
      <c r="BL325" s="400">
        <v>0</v>
      </c>
      <c r="BM325" s="400">
        <f t="shared" ref="BM325:BM410" si="3107">BL325*N325</f>
        <v>0</v>
      </c>
      <c r="BN325" s="400"/>
      <c r="BO325" s="400"/>
      <c r="BP325" s="400"/>
      <c r="BQ325" s="400">
        <v>0</v>
      </c>
      <c r="BR325" s="400">
        <v>0</v>
      </c>
      <c r="BS325" s="400">
        <f t="shared" ref="BS325:BS352" si="3108">BR325*T325</f>
        <v>0</v>
      </c>
      <c r="BT325" s="262">
        <v>10927224.000000002</v>
      </c>
      <c r="BU325" s="262">
        <v>12238490.880000003</v>
      </c>
      <c r="BV325" s="262">
        <f>SUM(N325+O325+P325+Q325+R325+X325+AD325+AJ325+AP325+AV325+BB325+BH325)*BT325</f>
        <v>0</v>
      </c>
      <c r="BW325" s="1427">
        <f t="shared" ref="BW325:BW365" si="3109">BV325*1.12</f>
        <v>0</v>
      </c>
      <c r="BX325" s="84" t="s">
        <v>48</v>
      </c>
      <c r="BY325" s="76">
        <v>2012</v>
      </c>
      <c r="BZ325" s="325"/>
      <c r="CA325" s="529">
        <f t="shared" ref="CA325:CA368" si="3110">BW325*H325</f>
        <v>0</v>
      </c>
      <c r="CB325" s="85">
        <v>54636120.000000007</v>
      </c>
      <c r="CC325" s="83">
        <v>61192454.400000013</v>
      </c>
      <c r="CD325" s="88"/>
      <c r="CE325" s="26">
        <f t="shared" ref="CE325:CE368" si="3111">BV325-CB325</f>
        <v>-54636120.000000007</v>
      </c>
      <c r="CF325" s="27">
        <f t="shared" ref="CF325:CF368" si="3112">BW325-CC325</f>
        <v>-61192454.400000013</v>
      </c>
      <c r="CG325" s="738">
        <f t="shared" ref="CG325:CG368" si="3113">CA325-CC325</f>
        <v>-61192454.400000013</v>
      </c>
      <c r="CH325" s="164"/>
      <c r="CI325" s="165"/>
      <c r="CJ325" s="192"/>
      <c r="CK325" s="175"/>
      <c r="CL325" s="175"/>
      <c r="CM325" s="178"/>
      <c r="CN325" s="175"/>
      <c r="CO325" s="176"/>
      <c r="CP325" s="175"/>
      <c r="CQ325" s="175"/>
      <c r="CR325" s="455"/>
      <c r="CS325" s="455"/>
      <c r="CT325" s="455"/>
      <c r="CU325" s="455"/>
      <c r="CV325" s="455"/>
      <c r="CW325" s="455"/>
      <c r="CX325" s="455"/>
      <c r="CY325" s="455"/>
      <c r="CZ325" s="455"/>
      <c r="DA325" s="455"/>
      <c r="DB325" s="456"/>
      <c r="DC325" s="456"/>
      <c r="DD325" s="456"/>
      <c r="DE325" s="456"/>
      <c r="DF325" s="456"/>
      <c r="DG325" s="456"/>
      <c r="DH325" s="456"/>
      <c r="DI325" s="456"/>
      <c r="DJ325" s="456"/>
      <c r="DK325" s="456"/>
      <c r="DL325" s="501"/>
      <c r="DM325" s="508"/>
      <c r="DN325" s="501"/>
      <c r="DO325" s="820"/>
      <c r="DP325" s="501"/>
      <c r="DQ325" s="847"/>
      <c r="DR325" s="501"/>
      <c r="DS325" s="508"/>
      <c r="DT325" s="501"/>
      <c r="DU325" s="508"/>
      <c r="DV325" s="457"/>
      <c r="DW325" s="503"/>
      <c r="DX325" s="501"/>
      <c r="DY325" s="672"/>
      <c r="DZ325" s="501"/>
      <c r="EA325" s="508">
        <f>DI325</f>
        <v>0</v>
      </c>
      <c r="EB325" s="457">
        <f t="shared" ref="EB325:EB367" si="3114">EA325/1.12</f>
        <v>0</v>
      </c>
      <c r="EC325" s="503"/>
      <c r="ED325" s="455"/>
      <c r="EE325" s="459"/>
      <c r="EF325" s="501"/>
      <c r="EG325" s="461">
        <f t="shared" ref="EG325:EG369" si="3115">U325-DN325</f>
        <v>0</v>
      </c>
      <c r="EH325" s="257">
        <f t="shared" ref="EH325:EH369" si="3116">V325-DM325</f>
        <v>0</v>
      </c>
      <c r="EI325" s="460">
        <f t="shared" ref="EI325:EI369" si="3117">AA325-DP325</f>
        <v>0</v>
      </c>
      <c r="EJ325" s="538">
        <f t="shared" ref="EJ325:EJ369" si="3118">AB325-DO325</f>
        <v>0</v>
      </c>
      <c r="EK325" s="677">
        <f t="shared" ref="EK325:EK369" si="3119">AG325-DR325</f>
        <v>0</v>
      </c>
      <c r="EL325" s="257">
        <f t="shared" ref="EL325:EL369" si="3120">AH325-DQ325</f>
        <v>0</v>
      </c>
      <c r="EM325" s="649">
        <f t="shared" ref="EM325:EM369" si="3121">AM325-DT325</f>
        <v>0</v>
      </c>
      <c r="EN325" s="538">
        <f t="shared" ref="EN325:EN369" si="3122">AN325-DS325</f>
        <v>0</v>
      </c>
      <c r="EO325" s="677">
        <f t="shared" ref="EO325:EO369" si="3123">AS325-DV325</f>
        <v>0</v>
      </c>
      <c r="EP325" s="257">
        <f t="shared" ref="EP325:EP369" si="3124">AT325-DU325</f>
        <v>0</v>
      </c>
      <c r="EQ325" s="649">
        <f t="shared" ref="EQ325:EQ369" si="3125">AY325-DX325</f>
        <v>0</v>
      </c>
      <c r="ER325" s="538">
        <f t="shared" ref="ER325:ER369" si="3126">AZ325-DW325</f>
        <v>0</v>
      </c>
      <c r="ES325" s="677">
        <f t="shared" ref="ES325:ES369" si="3127">BE325-DZ325</f>
        <v>0</v>
      </c>
      <c r="ET325" s="538">
        <f t="shared" ref="ET325:ET369" si="3128">BF325-DY325</f>
        <v>0</v>
      </c>
      <c r="EU325" s="462">
        <f t="shared" ref="EU325:EU369" si="3129">BK325-EB325</f>
        <v>0</v>
      </c>
      <c r="EV325" s="263">
        <f t="shared" ref="EV325:EV369" si="3130">BL325-EA325</f>
        <v>0</v>
      </c>
      <c r="EW325" s="462">
        <f t="shared" ref="EW325:EW369" si="3131">BM325-ED325</f>
        <v>0</v>
      </c>
      <c r="EX325" s="263">
        <f t="shared" ref="EX325:EX369" si="3132">BN325-EC325</f>
        <v>0</v>
      </c>
      <c r="EY325" s="472">
        <f t="shared" ref="EY325:EY369" si="3133">BV325-EF325</f>
        <v>0</v>
      </c>
      <c r="EZ325" s="263">
        <f t="shared" ref="EZ325:EZ369" si="3134">BW325-EE325</f>
        <v>0</v>
      </c>
    </row>
    <row r="326" spans="1:157" ht="18" hidden="1" customHeight="1" outlineLevel="1" x14ac:dyDescent="0.2">
      <c r="A326" s="5" t="s">
        <v>572</v>
      </c>
      <c r="B326" s="76" t="s">
        <v>21</v>
      </c>
      <c r="C326" s="77" t="s">
        <v>64</v>
      </c>
      <c r="D326" s="77" t="s">
        <v>70</v>
      </c>
      <c r="E326" s="76" t="s">
        <v>151</v>
      </c>
      <c r="F326" s="76"/>
      <c r="G326" s="78" t="s">
        <v>41</v>
      </c>
      <c r="H326" s="79">
        <v>0.3</v>
      </c>
      <c r="I326" s="76" t="s">
        <v>969</v>
      </c>
      <c r="J326" s="80" t="s">
        <v>45</v>
      </c>
      <c r="K326" s="81" t="s">
        <v>152</v>
      </c>
      <c r="L326" s="76" t="s">
        <v>46</v>
      </c>
      <c r="M326" s="10" t="s">
        <v>65</v>
      </c>
      <c r="N326" s="82"/>
      <c r="O326" s="82"/>
      <c r="P326" s="82"/>
      <c r="Q326" s="245">
        <v>1</v>
      </c>
      <c r="R326" s="398">
        <v>0</v>
      </c>
      <c r="S326" s="262">
        <v>10927224.000000002</v>
      </c>
      <c r="T326" s="262">
        <v>12238490.880000003</v>
      </c>
      <c r="U326" s="262">
        <f t="shared" si="3097"/>
        <v>0</v>
      </c>
      <c r="V326" s="263">
        <f t="shared" si="2945"/>
        <v>0</v>
      </c>
      <c r="W326" s="263">
        <f t="shared" si="3098"/>
        <v>0</v>
      </c>
      <c r="X326" s="399">
        <v>1</v>
      </c>
      <c r="Y326" s="399">
        <v>10927224.000000002</v>
      </c>
      <c r="Z326" s="399">
        <v>12238490.880000003</v>
      </c>
      <c r="AA326" s="399">
        <v>0</v>
      </c>
      <c r="AB326" s="399">
        <f t="shared" si="3100"/>
        <v>0</v>
      </c>
      <c r="AC326" s="399">
        <f t="shared" si="3101"/>
        <v>0</v>
      </c>
      <c r="AD326" s="260">
        <v>1</v>
      </c>
      <c r="AE326" s="260">
        <v>10927224.000000002</v>
      </c>
      <c r="AF326" s="260">
        <v>12238490.880000003</v>
      </c>
      <c r="AG326" s="260"/>
      <c r="AH326" s="260"/>
      <c r="AI326" s="260">
        <f t="shared" si="3102"/>
        <v>0</v>
      </c>
      <c r="AJ326" s="260">
        <v>1</v>
      </c>
      <c r="AK326" s="260">
        <v>10927224.000000002</v>
      </c>
      <c r="AL326" s="260">
        <v>12238490.880000003</v>
      </c>
      <c r="AM326" s="260">
        <v>0</v>
      </c>
      <c r="AN326" s="260">
        <v>0</v>
      </c>
      <c r="AO326" s="396">
        <f t="shared" si="3103"/>
        <v>0</v>
      </c>
      <c r="AP326" s="260"/>
      <c r="AQ326" s="260"/>
      <c r="AR326" s="260"/>
      <c r="AS326" s="260">
        <f t="shared" si="2996"/>
        <v>0</v>
      </c>
      <c r="AT326" s="260">
        <f t="shared" si="2997"/>
        <v>0</v>
      </c>
      <c r="AU326" s="260">
        <f t="shared" si="3104"/>
        <v>0</v>
      </c>
      <c r="AV326" s="400"/>
      <c r="AW326" s="400"/>
      <c r="AX326" s="400"/>
      <c r="AY326" s="400">
        <v>0</v>
      </c>
      <c r="AZ326" s="400">
        <v>0</v>
      </c>
      <c r="BA326" s="400">
        <f t="shared" si="3105"/>
        <v>0</v>
      </c>
      <c r="BB326" s="400"/>
      <c r="BC326" s="400"/>
      <c r="BD326" s="400"/>
      <c r="BE326" s="400">
        <v>0</v>
      </c>
      <c r="BF326" s="400">
        <v>0</v>
      </c>
      <c r="BG326" s="400">
        <f t="shared" si="3106"/>
        <v>0</v>
      </c>
      <c r="BH326" s="400"/>
      <c r="BI326" s="400"/>
      <c r="BJ326" s="400"/>
      <c r="BK326" s="400">
        <v>0</v>
      </c>
      <c r="BL326" s="400">
        <v>0</v>
      </c>
      <c r="BM326" s="400">
        <f t="shared" si="3107"/>
        <v>0</v>
      </c>
      <c r="BN326" s="400"/>
      <c r="BO326" s="400"/>
      <c r="BP326" s="400"/>
      <c r="BQ326" s="400">
        <v>0</v>
      </c>
      <c r="BR326" s="400">
        <v>0</v>
      </c>
      <c r="BS326" s="400">
        <f t="shared" si="3108"/>
        <v>0</v>
      </c>
      <c r="BT326" s="262">
        <v>10927224.000000002</v>
      </c>
      <c r="BU326" s="262">
        <v>12238490.880000003</v>
      </c>
      <c r="BV326" s="262">
        <v>0</v>
      </c>
      <c r="BW326" s="1427">
        <v>0</v>
      </c>
      <c r="BX326" s="84" t="s">
        <v>48</v>
      </c>
      <c r="BY326" s="76">
        <v>2012</v>
      </c>
      <c r="BZ326" s="325" t="s">
        <v>1100</v>
      </c>
      <c r="CA326" s="529">
        <f t="shared" si="3110"/>
        <v>0</v>
      </c>
      <c r="CB326" s="85"/>
      <c r="CC326" s="83"/>
      <c r="CD326" s="88"/>
      <c r="CE326" s="26">
        <f t="shared" si="3111"/>
        <v>0</v>
      </c>
      <c r="CF326" s="27">
        <f t="shared" si="3112"/>
        <v>0</v>
      </c>
      <c r="CG326" s="738">
        <f t="shared" si="3113"/>
        <v>0</v>
      </c>
      <c r="CH326" s="164" t="s">
        <v>371</v>
      </c>
      <c r="CI326" s="165"/>
      <c r="CJ326" s="192"/>
      <c r="CK326" s="175"/>
      <c r="CL326" s="175"/>
      <c r="CM326" s="175"/>
      <c r="CN326" s="175"/>
      <c r="CO326" s="175"/>
      <c r="CP326" s="175"/>
      <c r="CQ326" s="175"/>
      <c r="CR326" s="455"/>
      <c r="CS326" s="455"/>
      <c r="CT326" s="455"/>
      <c r="CU326" s="455"/>
      <c r="CV326" s="455"/>
      <c r="CW326" s="455"/>
      <c r="CX326" s="455"/>
      <c r="CY326" s="455"/>
      <c r="CZ326" s="455"/>
      <c r="DA326" s="455"/>
      <c r="DB326" s="455"/>
      <c r="DC326" s="455"/>
      <c r="DD326" s="455"/>
      <c r="DE326" s="455"/>
      <c r="DF326" s="455"/>
      <c r="DG326" s="455"/>
      <c r="DH326" s="455"/>
      <c r="DI326" s="455"/>
      <c r="DJ326" s="455"/>
      <c r="DK326" s="455"/>
      <c r="DL326" s="501"/>
      <c r="DM326" s="508"/>
      <c r="DN326" s="501"/>
      <c r="DO326" s="820"/>
      <c r="DP326" s="501"/>
      <c r="DQ326" s="847"/>
      <c r="DR326" s="501"/>
      <c r="DS326" s="508"/>
      <c r="DT326" s="501"/>
      <c r="DU326" s="508"/>
      <c r="DV326" s="457"/>
      <c r="DW326" s="503"/>
      <c r="DX326" s="501"/>
      <c r="DY326" s="672"/>
      <c r="DZ326" s="501"/>
      <c r="EA326" s="508">
        <f>DI326</f>
        <v>0</v>
      </c>
      <c r="EB326" s="457">
        <f t="shared" si="3114"/>
        <v>0</v>
      </c>
      <c r="EC326" s="503"/>
      <c r="ED326" s="455"/>
      <c r="EE326" s="459"/>
      <c r="EF326" s="501"/>
      <c r="EG326" s="461">
        <f t="shared" si="3115"/>
        <v>0</v>
      </c>
      <c r="EH326" s="257">
        <f t="shared" si="3116"/>
        <v>0</v>
      </c>
      <c r="EI326" s="460">
        <f t="shared" si="3117"/>
        <v>0</v>
      </c>
      <c r="EJ326" s="538">
        <f t="shared" si="3118"/>
        <v>0</v>
      </c>
      <c r="EK326" s="677">
        <f t="shared" si="3119"/>
        <v>0</v>
      </c>
      <c r="EL326" s="257">
        <f t="shared" si="3120"/>
        <v>0</v>
      </c>
      <c r="EM326" s="649">
        <f t="shared" si="3121"/>
        <v>0</v>
      </c>
      <c r="EN326" s="538">
        <f t="shared" si="3122"/>
        <v>0</v>
      </c>
      <c r="EO326" s="677">
        <f t="shared" si="3123"/>
        <v>0</v>
      </c>
      <c r="EP326" s="257">
        <f t="shared" si="3124"/>
        <v>0</v>
      </c>
      <c r="EQ326" s="649">
        <f t="shared" si="3125"/>
        <v>0</v>
      </c>
      <c r="ER326" s="538">
        <f t="shared" si="3126"/>
        <v>0</v>
      </c>
      <c r="ES326" s="677">
        <f t="shared" si="3127"/>
        <v>0</v>
      </c>
      <c r="ET326" s="538">
        <f t="shared" si="3128"/>
        <v>0</v>
      </c>
      <c r="EU326" s="462">
        <f t="shared" si="3129"/>
        <v>0</v>
      </c>
      <c r="EV326" s="263">
        <f t="shared" si="3130"/>
        <v>0</v>
      </c>
      <c r="EW326" s="462">
        <f t="shared" si="3131"/>
        <v>0</v>
      </c>
      <c r="EX326" s="263">
        <f t="shared" si="3132"/>
        <v>0</v>
      </c>
      <c r="EY326" s="472">
        <f t="shared" si="3133"/>
        <v>0</v>
      </c>
      <c r="EZ326" s="263">
        <f t="shared" si="3134"/>
        <v>0</v>
      </c>
    </row>
    <row r="327" spans="1:157" ht="18" hidden="1" customHeight="1" outlineLevel="1" x14ac:dyDescent="0.2">
      <c r="A327" s="5" t="s">
        <v>750</v>
      </c>
      <c r="B327" s="76" t="s">
        <v>21</v>
      </c>
      <c r="C327" s="77" t="s">
        <v>1634</v>
      </c>
      <c r="D327" s="77" t="s">
        <v>1635</v>
      </c>
      <c r="E327" s="76" t="s">
        <v>1636</v>
      </c>
      <c r="F327" s="76" t="s">
        <v>751</v>
      </c>
      <c r="G327" s="78" t="s">
        <v>41</v>
      </c>
      <c r="H327" s="79">
        <v>0.3</v>
      </c>
      <c r="I327" s="76" t="s">
        <v>969</v>
      </c>
      <c r="J327" s="80" t="s">
        <v>45</v>
      </c>
      <c r="K327" s="81" t="s">
        <v>152</v>
      </c>
      <c r="L327" s="76" t="s">
        <v>46</v>
      </c>
      <c r="M327" s="10" t="s">
        <v>65</v>
      </c>
      <c r="N327" s="82"/>
      <c r="O327" s="82"/>
      <c r="P327" s="82"/>
      <c r="Q327" s="245">
        <v>1</v>
      </c>
      <c r="R327" s="398">
        <v>0</v>
      </c>
      <c r="S327" s="262">
        <v>10927224.000000002</v>
      </c>
      <c r="T327" s="262">
        <v>12238490.880000003</v>
      </c>
      <c r="U327" s="262">
        <f t="shared" si="3097"/>
        <v>0</v>
      </c>
      <c r="V327" s="263">
        <f t="shared" si="2945"/>
        <v>0</v>
      </c>
      <c r="W327" s="263">
        <f t="shared" si="3098"/>
        <v>0</v>
      </c>
      <c r="X327" s="399">
        <v>1</v>
      </c>
      <c r="Y327" s="399">
        <v>10927224.000000002</v>
      </c>
      <c r="Z327" s="399">
        <v>12238490.880000003</v>
      </c>
      <c r="AA327" s="399">
        <v>0</v>
      </c>
      <c r="AB327" s="399">
        <v>0</v>
      </c>
      <c r="AC327" s="399">
        <f t="shared" si="3101"/>
        <v>0</v>
      </c>
      <c r="AD327" s="260">
        <v>1</v>
      </c>
      <c r="AE327" s="260">
        <v>10927224.000000002</v>
      </c>
      <c r="AF327" s="260">
        <v>12238490.880000003</v>
      </c>
      <c r="AG327" s="260"/>
      <c r="AH327" s="260"/>
      <c r="AI327" s="260">
        <f t="shared" si="3102"/>
        <v>0</v>
      </c>
      <c r="AJ327" s="260">
        <v>1</v>
      </c>
      <c r="AK327" s="260">
        <v>10927224.000000002</v>
      </c>
      <c r="AL327" s="260">
        <v>12238490.880000003</v>
      </c>
      <c r="AM327" s="260">
        <v>0</v>
      </c>
      <c r="AN327" s="260">
        <v>0</v>
      </c>
      <c r="AO327" s="396">
        <f t="shared" si="3103"/>
        <v>0</v>
      </c>
      <c r="AP327" s="260"/>
      <c r="AQ327" s="260"/>
      <c r="AR327" s="260"/>
      <c r="AS327" s="260">
        <f t="shared" si="2996"/>
        <v>0</v>
      </c>
      <c r="AT327" s="260">
        <f t="shared" si="2997"/>
        <v>0</v>
      </c>
      <c r="AU327" s="260">
        <f t="shared" si="3104"/>
        <v>0</v>
      </c>
      <c r="AV327" s="400"/>
      <c r="AW327" s="400"/>
      <c r="AX327" s="400"/>
      <c r="AY327" s="400">
        <v>0</v>
      </c>
      <c r="AZ327" s="400">
        <v>0</v>
      </c>
      <c r="BA327" s="400">
        <f t="shared" si="3105"/>
        <v>0</v>
      </c>
      <c r="BB327" s="400"/>
      <c r="BC327" s="400"/>
      <c r="BD327" s="400"/>
      <c r="BE327" s="400">
        <v>0</v>
      </c>
      <c r="BF327" s="400">
        <v>0</v>
      </c>
      <c r="BG327" s="400">
        <f t="shared" si="3106"/>
        <v>0</v>
      </c>
      <c r="BH327" s="400"/>
      <c r="BI327" s="400"/>
      <c r="BJ327" s="400"/>
      <c r="BK327" s="400">
        <v>0</v>
      </c>
      <c r="BL327" s="400">
        <v>0</v>
      </c>
      <c r="BM327" s="400">
        <f t="shared" si="3107"/>
        <v>0</v>
      </c>
      <c r="BN327" s="400"/>
      <c r="BO327" s="400"/>
      <c r="BP327" s="400"/>
      <c r="BQ327" s="400">
        <v>0</v>
      </c>
      <c r="BR327" s="400">
        <v>0</v>
      </c>
      <c r="BS327" s="400">
        <f t="shared" si="3108"/>
        <v>0</v>
      </c>
      <c r="BT327" s="262">
        <v>10927224.000000002</v>
      </c>
      <c r="BU327" s="262">
        <v>12238490.880000003</v>
      </c>
      <c r="BV327" s="262">
        <v>0</v>
      </c>
      <c r="BW327" s="1427">
        <f t="shared" ref="BW327" si="3135">BV327*1.12</f>
        <v>0</v>
      </c>
      <c r="BX327" s="84" t="s">
        <v>48</v>
      </c>
      <c r="BY327" s="76">
        <v>2012</v>
      </c>
      <c r="BZ327" s="325" t="s">
        <v>1103</v>
      </c>
      <c r="CA327" s="529">
        <f t="shared" si="3110"/>
        <v>0</v>
      </c>
      <c r="CB327" s="85"/>
      <c r="CC327" s="83"/>
      <c r="CD327" s="88"/>
      <c r="CE327" s="26">
        <f t="shared" si="3111"/>
        <v>0</v>
      </c>
      <c r="CF327" s="27">
        <f t="shared" si="3112"/>
        <v>0</v>
      </c>
      <c r="CG327" s="738">
        <f t="shared" si="3113"/>
        <v>0</v>
      </c>
      <c r="CH327" s="164" t="s">
        <v>805</v>
      </c>
      <c r="CI327" s="165"/>
      <c r="CJ327" s="192"/>
      <c r="CK327" s="175"/>
      <c r="CL327" s="175"/>
      <c r="CM327" s="178"/>
      <c r="CN327" s="175"/>
      <c r="CO327" s="176"/>
      <c r="CP327" s="175"/>
      <c r="CQ327" s="175"/>
      <c r="CR327" s="455"/>
      <c r="CS327" s="455"/>
      <c r="CT327" s="455"/>
      <c r="CU327" s="455"/>
      <c r="CV327" s="455"/>
      <c r="CW327" s="455"/>
      <c r="CX327" s="455"/>
      <c r="CY327" s="455"/>
      <c r="CZ327" s="455"/>
      <c r="DA327" s="455"/>
      <c r="DB327" s="456"/>
      <c r="DC327" s="456"/>
      <c r="DD327" s="456"/>
      <c r="DE327" s="456"/>
      <c r="DF327" s="456"/>
      <c r="DG327" s="456"/>
      <c r="DH327" s="456"/>
      <c r="DI327" s="456"/>
      <c r="DJ327" s="456"/>
      <c r="DK327" s="456"/>
      <c r="DL327" s="501"/>
      <c r="DM327" s="508"/>
      <c r="DN327" s="501"/>
      <c r="DO327" s="820"/>
      <c r="DP327" s="501"/>
      <c r="DQ327" s="847"/>
      <c r="DR327" s="501"/>
      <c r="DS327" s="508"/>
      <c r="DT327" s="501"/>
      <c r="DU327" s="508"/>
      <c r="DV327" s="457"/>
      <c r="DW327" s="503"/>
      <c r="DX327" s="501"/>
      <c r="DY327" s="672"/>
      <c r="DZ327" s="501"/>
      <c r="EA327" s="508">
        <f>DI327</f>
        <v>0</v>
      </c>
      <c r="EB327" s="457">
        <f t="shared" si="3114"/>
        <v>0</v>
      </c>
      <c r="EC327" s="503"/>
      <c r="ED327" s="455"/>
      <c r="EE327" s="459"/>
      <c r="EF327" s="501"/>
      <c r="EG327" s="461">
        <f t="shared" si="3115"/>
        <v>0</v>
      </c>
      <c r="EH327" s="257">
        <f t="shared" si="3116"/>
        <v>0</v>
      </c>
      <c r="EI327" s="460">
        <f t="shared" si="3117"/>
        <v>0</v>
      </c>
      <c r="EJ327" s="538">
        <f t="shared" si="3118"/>
        <v>0</v>
      </c>
      <c r="EK327" s="677">
        <f t="shared" si="3119"/>
        <v>0</v>
      </c>
      <c r="EL327" s="257">
        <f t="shared" si="3120"/>
        <v>0</v>
      </c>
      <c r="EM327" s="649">
        <f t="shared" si="3121"/>
        <v>0</v>
      </c>
      <c r="EN327" s="538">
        <f t="shared" si="3122"/>
        <v>0</v>
      </c>
      <c r="EO327" s="677">
        <f t="shared" si="3123"/>
        <v>0</v>
      </c>
      <c r="EP327" s="257">
        <f t="shared" si="3124"/>
        <v>0</v>
      </c>
      <c r="EQ327" s="649">
        <f t="shared" si="3125"/>
        <v>0</v>
      </c>
      <c r="ER327" s="538">
        <f t="shared" si="3126"/>
        <v>0</v>
      </c>
      <c r="ES327" s="677">
        <f t="shared" si="3127"/>
        <v>0</v>
      </c>
      <c r="ET327" s="538">
        <f t="shared" si="3128"/>
        <v>0</v>
      </c>
      <c r="EU327" s="462">
        <f t="shared" si="3129"/>
        <v>0</v>
      </c>
      <c r="EV327" s="263">
        <f t="shared" si="3130"/>
        <v>0</v>
      </c>
      <c r="EW327" s="462">
        <f t="shared" si="3131"/>
        <v>0</v>
      </c>
      <c r="EX327" s="263">
        <f t="shared" si="3132"/>
        <v>0</v>
      </c>
      <c r="EY327" s="472">
        <f t="shared" si="3133"/>
        <v>0</v>
      </c>
      <c r="EZ327" s="263">
        <f t="shared" si="3134"/>
        <v>0</v>
      </c>
    </row>
    <row r="328" spans="1:157" ht="18" hidden="1" customHeight="1" outlineLevel="1" x14ac:dyDescent="0.2">
      <c r="A328" s="5" t="s">
        <v>1018</v>
      </c>
      <c r="B328" s="76" t="s">
        <v>21</v>
      </c>
      <c r="C328" s="77" t="s">
        <v>1634</v>
      </c>
      <c r="D328" s="77" t="s">
        <v>1635</v>
      </c>
      <c r="E328" s="76" t="s">
        <v>1636</v>
      </c>
      <c r="F328" s="76" t="s">
        <v>751</v>
      </c>
      <c r="G328" s="692" t="s">
        <v>41</v>
      </c>
      <c r="H328" s="693">
        <v>0.3</v>
      </c>
      <c r="I328" s="691" t="s">
        <v>344</v>
      </c>
      <c r="J328" s="694" t="s">
        <v>45</v>
      </c>
      <c r="K328" s="695" t="s">
        <v>152</v>
      </c>
      <c r="L328" s="691" t="s">
        <v>46</v>
      </c>
      <c r="M328" s="10" t="s">
        <v>65</v>
      </c>
      <c r="N328" s="696"/>
      <c r="O328" s="696"/>
      <c r="P328" s="696"/>
      <c r="Q328" s="697">
        <v>1</v>
      </c>
      <c r="R328" s="398">
        <v>0</v>
      </c>
      <c r="S328" s="698">
        <v>9823500</v>
      </c>
      <c r="T328" s="698">
        <v>11002320.000000002</v>
      </c>
      <c r="U328" s="698">
        <f t="shared" ref="U328" si="3136">R328*S328</f>
        <v>0</v>
      </c>
      <c r="V328" s="699">
        <f t="shared" ref="V328" si="3137">U328*1.12</f>
        <v>0</v>
      </c>
      <c r="W328" s="699">
        <f t="shared" si="3098"/>
        <v>0</v>
      </c>
      <c r="X328" s="399">
        <v>2</v>
      </c>
      <c r="Y328" s="700">
        <v>9823500</v>
      </c>
      <c r="Z328" s="700">
        <v>11002320.000000002</v>
      </c>
      <c r="AA328" s="700">
        <v>0</v>
      </c>
      <c r="AB328" s="700">
        <v>0</v>
      </c>
      <c r="AC328" s="399">
        <f t="shared" si="3101"/>
        <v>0</v>
      </c>
      <c r="AD328" s="260">
        <v>1</v>
      </c>
      <c r="AE328" s="260">
        <v>9823500</v>
      </c>
      <c r="AF328" s="260">
        <v>11002320.000000002</v>
      </c>
      <c r="AG328" s="260">
        <v>0</v>
      </c>
      <c r="AH328" s="260">
        <v>0</v>
      </c>
      <c r="AI328" s="260">
        <f t="shared" si="3102"/>
        <v>0</v>
      </c>
      <c r="AJ328" s="260">
        <v>1</v>
      </c>
      <c r="AK328" s="260">
        <v>9823500</v>
      </c>
      <c r="AL328" s="260">
        <v>11002320.000000002</v>
      </c>
      <c r="AM328" s="260">
        <v>0</v>
      </c>
      <c r="AN328" s="260">
        <v>0</v>
      </c>
      <c r="AO328" s="396">
        <f t="shared" si="3103"/>
        <v>0</v>
      </c>
      <c r="AP328" s="260"/>
      <c r="AQ328" s="260"/>
      <c r="AR328" s="260"/>
      <c r="AS328" s="260">
        <f t="shared" si="2996"/>
        <v>0</v>
      </c>
      <c r="AT328" s="260">
        <f t="shared" si="2997"/>
        <v>0</v>
      </c>
      <c r="AU328" s="260">
        <f t="shared" si="3104"/>
        <v>0</v>
      </c>
      <c r="AV328" s="400"/>
      <c r="AW328" s="400"/>
      <c r="AX328" s="400"/>
      <c r="AY328" s="400">
        <v>0</v>
      </c>
      <c r="AZ328" s="400">
        <v>0</v>
      </c>
      <c r="BA328" s="400">
        <f t="shared" si="3105"/>
        <v>0</v>
      </c>
      <c r="BB328" s="400"/>
      <c r="BC328" s="400"/>
      <c r="BD328" s="400"/>
      <c r="BE328" s="400">
        <v>0</v>
      </c>
      <c r="BF328" s="400">
        <v>0</v>
      </c>
      <c r="BG328" s="400">
        <f t="shared" si="3106"/>
        <v>0</v>
      </c>
      <c r="BH328" s="400"/>
      <c r="BI328" s="400"/>
      <c r="BJ328" s="400"/>
      <c r="BK328" s="400">
        <v>0</v>
      </c>
      <c r="BL328" s="400">
        <v>0</v>
      </c>
      <c r="BM328" s="400">
        <f t="shared" si="3107"/>
        <v>0</v>
      </c>
      <c r="BN328" s="400"/>
      <c r="BO328" s="400"/>
      <c r="BP328" s="400"/>
      <c r="BQ328" s="400">
        <v>0</v>
      </c>
      <c r="BR328" s="400">
        <v>0</v>
      </c>
      <c r="BS328" s="400">
        <f t="shared" si="3108"/>
        <v>0</v>
      </c>
      <c r="BT328" s="262">
        <v>9823500</v>
      </c>
      <c r="BU328" s="262">
        <f>BT328*1.12</f>
        <v>11002320.000000002</v>
      </c>
      <c r="BV328" s="256">
        <v>0</v>
      </c>
      <c r="BW328" s="1427">
        <f t="shared" ref="BW328" si="3138">BV328*1.12</f>
        <v>0</v>
      </c>
      <c r="BX328" s="84" t="s">
        <v>48</v>
      </c>
      <c r="BY328" s="325" t="s">
        <v>1717</v>
      </c>
      <c r="BZ328" s="325" t="s">
        <v>1110</v>
      </c>
      <c r="CA328" s="529">
        <f t="shared" si="3110"/>
        <v>0</v>
      </c>
      <c r="CB328" s="85"/>
      <c r="CC328" s="83"/>
      <c r="CD328" s="88"/>
      <c r="CE328" s="26">
        <f t="shared" si="3111"/>
        <v>0</v>
      </c>
      <c r="CF328" s="27">
        <f t="shared" si="3112"/>
        <v>0</v>
      </c>
      <c r="CG328" s="738">
        <f t="shared" si="3113"/>
        <v>0</v>
      </c>
      <c r="CH328" s="164" t="s">
        <v>1033</v>
      </c>
      <c r="CI328" s="165"/>
      <c r="CJ328" s="192"/>
      <c r="CK328" s="175"/>
      <c r="CL328" s="175"/>
      <c r="CM328" s="178"/>
      <c r="CN328" s="175"/>
      <c r="CO328" s="176"/>
      <c r="CP328" s="175"/>
      <c r="CQ328" s="175"/>
      <c r="CR328" s="455"/>
      <c r="CS328" s="455"/>
      <c r="CT328" s="455"/>
      <c r="CU328" s="455"/>
      <c r="CV328" s="455"/>
      <c r="CW328" s="455"/>
      <c r="CX328" s="455"/>
      <c r="CY328" s="455"/>
      <c r="CZ328" s="455"/>
      <c r="DA328" s="455"/>
      <c r="DB328" s="456"/>
      <c r="DC328" s="456"/>
      <c r="DD328" s="456"/>
      <c r="DE328" s="455"/>
      <c r="DF328" s="456"/>
      <c r="DG328" s="456"/>
      <c r="DH328" s="456"/>
      <c r="DI328" s="456"/>
      <c r="DJ328" s="456"/>
      <c r="DK328" s="456"/>
      <c r="DL328" s="501"/>
      <c r="DM328" s="508"/>
      <c r="DN328" s="501"/>
      <c r="DO328" s="508"/>
      <c r="DP328" s="655"/>
      <c r="DQ328" s="1053"/>
      <c r="DR328" s="655"/>
      <c r="DS328" s="782"/>
      <c r="DT328" s="655"/>
      <c r="DU328" s="782"/>
      <c r="DV328" s="465"/>
      <c r="DW328" s="745"/>
      <c r="DX328" s="655"/>
      <c r="DY328" s="954"/>
      <c r="DZ328" s="655"/>
      <c r="EA328" s="782"/>
      <c r="EB328" s="465"/>
      <c r="EC328" s="745"/>
      <c r="ED328" s="463"/>
      <c r="EE328" s="459"/>
      <c r="EF328" s="501"/>
      <c r="EG328" s="461">
        <f t="shared" si="3115"/>
        <v>0</v>
      </c>
      <c r="EH328" s="257">
        <f t="shared" si="3116"/>
        <v>0</v>
      </c>
      <c r="EI328" s="460">
        <f t="shared" si="3117"/>
        <v>0</v>
      </c>
      <c r="EJ328" s="538">
        <f t="shared" si="3118"/>
        <v>0</v>
      </c>
      <c r="EK328" s="677">
        <f t="shared" si="3119"/>
        <v>0</v>
      </c>
      <c r="EL328" s="257">
        <f t="shared" si="3120"/>
        <v>0</v>
      </c>
      <c r="EM328" s="649">
        <f t="shared" si="3121"/>
        <v>0</v>
      </c>
      <c r="EN328" s="538">
        <f t="shared" si="3122"/>
        <v>0</v>
      </c>
      <c r="EO328" s="677">
        <f t="shared" si="3123"/>
        <v>0</v>
      </c>
      <c r="EP328" s="257">
        <f t="shared" si="3124"/>
        <v>0</v>
      </c>
      <c r="EQ328" s="649">
        <f t="shared" si="3125"/>
        <v>0</v>
      </c>
      <c r="ER328" s="538">
        <f t="shared" si="3126"/>
        <v>0</v>
      </c>
      <c r="ES328" s="677">
        <f t="shared" si="3127"/>
        <v>0</v>
      </c>
      <c r="ET328" s="538">
        <f t="shared" si="3128"/>
        <v>0</v>
      </c>
      <c r="EU328" s="462">
        <f t="shared" si="3129"/>
        <v>0</v>
      </c>
      <c r="EV328" s="263">
        <f t="shared" si="3130"/>
        <v>0</v>
      </c>
      <c r="EW328" s="462">
        <f t="shared" si="3131"/>
        <v>0</v>
      </c>
      <c r="EX328" s="263">
        <f t="shared" si="3132"/>
        <v>0</v>
      </c>
      <c r="EY328" s="472">
        <f t="shared" si="3133"/>
        <v>0</v>
      </c>
      <c r="EZ328" s="263">
        <f t="shared" si="3134"/>
        <v>0</v>
      </c>
    </row>
    <row r="329" spans="1:157" ht="18" hidden="1" customHeight="1" outlineLevel="1" x14ac:dyDescent="0.2">
      <c r="A329" s="5" t="s">
        <v>2220</v>
      </c>
      <c r="B329" s="76" t="s">
        <v>21</v>
      </c>
      <c r="C329" s="77" t="s">
        <v>1634</v>
      </c>
      <c r="D329" s="77" t="s">
        <v>1635</v>
      </c>
      <c r="E329" s="76" t="s">
        <v>1636</v>
      </c>
      <c r="F329" s="76" t="s">
        <v>751</v>
      </c>
      <c r="G329" s="692" t="s">
        <v>41</v>
      </c>
      <c r="H329" s="693">
        <v>0.3</v>
      </c>
      <c r="I329" s="691" t="s">
        <v>344</v>
      </c>
      <c r="J329" s="694" t="s">
        <v>45</v>
      </c>
      <c r="K329" s="695" t="s">
        <v>152</v>
      </c>
      <c r="L329" s="691" t="s">
        <v>46</v>
      </c>
      <c r="M329" s="10" t="s">
        <v>65</v>
      </c>
      <c r="N329" s="696"/>
      <c r="O329" s="696"/>
      <c r="P329" s="696"/>
      <c r="Q329" s="697">
        <v>1</v>
      </c>
      <c r="R329" s="398">
        <v>0</v>
      </c>
      <c r="S329" s="698">
        <v>9823500</v>
      </c>
      <c r="T329" s="698">
        <v>11002320.000000002</v>
      </c>
      <c r="U329" s="698">
        <f t="shared" ref="U329" si="3139">R329*S329</f>
        <v>0</v>
      </c>
      <c r="V329" s="699">
        <f t="shared" ref="V329" si="3140">U329*1.12</f>
        <v>0</v>
      </c>
      <c r="W329" s="699">
        <f t="shared" ref="W329" si="3141">V329*H329</f>
        <v>0</v>
      </c>
      <c r="X329" s="399">
        <v>2</v>
      </c>
      <c r="Y329" s="700">
        <v>9823500</v>
      </c>
      <c r="Z329" s="700">
        <v>11002320.000000002</v>
      </c>
      <c r="AA329" s="700">
        <f t="shared" ref="AA329" si="3142">X329*Y329</f>
        <v>19647000</v>
      </c>
      <c r="AB329" s="700">
        <f t="shared" ref="AB329" si="3143">AA329*1.12</f>
        <v>22004640.000000004</v>
      </c>
      <c r="AC329" s="399">
        <f t="shared" ref="AC329" si="3144">AB329*H329</f>
        <v>6601392.0000000009</v>
      </c>
      <c r="AD329" s="260">
        <v>1</v>
      </c>
      <c r="AE329" s="260">
        <v>9823500</v>
      </c>
      <c r="AF329" s="260">
        <v>11002320.000000002</v>
      </c>
      <c r="AG329" s="260">
        <f t="shared" ref="AG329" si="3145">AD329*AE329</f>
        <v>9823500</v>
      </c>
      <c r="AH329" s="260">
        <f t="shared" ref="AH329" si="3146">AD329*AF329</f>
        <v>11002320.000000002</v>
      </c>
      <c r="AI329" s="260">
        <f t="shared" ref="AI329" si="3147">AH329*H329</f>
        <v>3300696.0000000005</v>
      </c>
      <c r="AJ329" s="260">
        <v>0</v>
      </c>
      <c r="AK329" s="260">
        <v>9823500</v>
      </c>
      <c r="AL329" s="260">
        <v>11002320.000000002</v>
      </c>
      <c r="AM329" s="260">
        <v>0</v>
      </c>
      <c r="AN329" s="260">
        <v>0</v>
      </c>
      <c r="AO329" s="396">
        <f t="shared" si="3103"/>
        <v>0</v>
      </c>
      <c r="AP329" s="260"/>
      <c r="AQ329" s="260"/>
      <c r="AR329" s="260"/>
      <c r="AS329" s="260">
        <f t="shared" ref="AS329" si="3148">AP329*AQ329</f>
        <v>0</v>
      </c>
      <c r="AT329" s="260">
        <f t="shared" ref="AT329" si="3149">AP329*AR329</f>
        <v>0</v>
      </c>
      <c r="AU329" s="260">
        <f t="shared" ref="AU329" si="3150">AT329*H329</f>
        <v>0</v>
      </c>
      <c r="AV329" s="400"/>
      <c r="AW329" s="400"/>
      <c r="AX329" s="400"/>
      <c r="AY329" s="400">
        <v>0</v>
      </c>
      <c r="AZ329" s="400">
        <v>0</v>
      </c>
      <c r="BA329" s="400">
        <f t="shared" ref="BA329" si="3151">AZ329*H329</f>
        <v>0</v>
      </c>
      <c r="BB329" s="400"/>
      <c r="BC329" s="400"/>
      <c r="BD329" s="400"/>
      <c r="BE329" s="400">
        <v>0</v>
      </c>
      <c r="BF329" s="400">
        <v>0</v>
      </c>
      <c r="BG329" s="400">
        <f t="shared" ref="BG329" si="3152">BF329*H329</f>
        <v>0</v>
      </c>
      <c r="BH329" s="400"/>
      <c r="BI329" s="400"/>
      <c r="BJ329" s="400"/>
      <c r="BK329" s="400">
        <v>0</v>
      </c>
      <c r="BL329" s="400">
        <v>0</v>
      </c>
      <c r="BM329" s="400">
        <f t="shared" ref="BM329" si="3153">BL329*N329</f>
        <v>0</v>
      </c>
      <c r="BN329" s="400"/>
      <c r="BO329" s="400"/>
      <c r="BP329" s="400"/>
      <c r="BQ329" s="400">
        <v>0</v>
      </c>
      <c r="BR329" s="400">
        <v>0</v>
      </c>
      <c r="BS329" s="400">
        <f t="shared" si="3108"/>
        <v>0</v>
      </c>
      <c r="BT329" s="262">
        <v>9823500</v>
      </c>
      <c r="BU329" s="262">
        <f>BT329*1.12</f>
        <v>11002320.000000002</v>
      </c>
      <c r="BV329" s="256">
        <f>SUM(N329+O329+P329+Q329+R329+X329+AD329+AJ329+AP329+AV329+BB329+BH329)*BT329</f>
        <v>39294000</v>
      </c>
      <c r="BW329" s="262">
        <f t="shared" ref="BW329" si="3154">BV329*1.12</f>
        <v>44009280.000000007</v>
      </c>
      <c r="BX329" s="84" t="s">
        <v>48</v>
      </c>
      <c r="BY329" s="325" t="s">
        <v>2217</v>
      </c>
      <c r="BZ329" s="325" t="s">
        <v>1110</v>
      </c>
      <c r="CA329" s="529">
        <f t="shared" ref="CA329" si="3155">BW329*H329</f>
        <v>13202784.000000002</v>
      </c>
      <c r="CB329" s="85"/>
      <c r="CC329" s="83"/>
      <c r="CD329" s="88"/>
      <c r="CE329" s="26">
        <f t="shared" ref="CE329" si="3156">BV329-CB329</f>
        <v>39294000</v>
      </c>
      <c r="CF329" s="27">
        <f t="shared" ref="CF329" si="3157">BW329-CC329</f>
        <v>44009280.000000007</v>
      </c>
      <c r="CG329" s="738">
        <f t="shared" ref="CG329" si="3158">CA329-CC329</f>
        <v>13202784.000000002</v>
      </c>
      <c r="CH329" s="164" t="s">
        <v>2233</v>
      </c>
      <c r="CI329" s="165"/>
      <c r="CJ329" s="192" t="s">
        <v>25</v>
      </c>
      <c r="CK329" s="175" t="s">
        <v>315</v>
      </c>
      <c r="CL329" s="175" t="s">
        <v>2193</v>
      </c>
      <c r="CM329" s="178" t="s">
        <v>2194</v>
      </c>
      <c r="CN329" s="175" t="s">
        <v>349</v>
      </c>
      <c r="CO329" s="176" t="str">
        <f>D329</f>
        <v>Трубный пучок</v>
      </c>
      <c r="CP329" s="175" t="str">
        <f>E329</f>
        <v>к теплообменнику</v>
      </c>
      <c r="CQ329" s="175" t="str">
        <f>M329</f>
        <v>штука</v>
      </c>
      <c r="CR329" s="455">
        <f>R329</f>
        <v>0</v>
      </c>
      <c r="CS329" s="455">
        <v>2</v>
      </c>
      <c r="CT329" s="455">
        <v>1</v>
      </c>
      <c r="CU329" s="455">
        <v>0</v>
      </c>
      <c r="CV329" s="455"/>
      <c r="CW329" s="455"/>
      <c r="CX329" s="455"/>
      <c r="CY329" s="455"/>
      <c r="CZ329" s="455">
        <f>CT329+CR329+CS329+Q329+CU329</f>
        <v>4</v>
      </c>
      <c r="DA329" s="455">
        <v>11002320</v>
      </c>
      <c r="DB329" s="456">
        <f>DA329*CR329</f>
        <v>0</v>
      </c>
      <c r="DC329" s="456">
        <f>CS329*DA329</f>
        <v>22004640</v>
      </c>
      <c r="DD329" s="456">
        <f>DA329*CT329</f>
        <v>11002320</v>
      </c>
      <c r="DE329" s="455">
        <f>DA329*CU329</f>
        <v>0</v>
      </c>
      <c r="DF329" s="456"/>
      <c r="DG329" s="456"/>
      <c r="DH329" s="456"/>
      <c r="DI329" s="456"/>
      <c r="DJ329" s="456"/>
      <c r="DK329" s="456">
        <f>DA329*CZ329</f>
        <v>44009280</v>
      </c>
      <c r="DL329" s="501"/>
      <c r="DM329" s="508">
        <f>DB329</f>
        <v>0</v>
      </c>
      <c r="DN329" s="501">
        <f>DM329/1.12</f>
        <v>0</v>
      </c>
      <c r="DO329" s="508">
        <f>DC329</f>
        <v>22004640</v>
      </c>
      <c r="DP329" s="655">
        <f t="shared" ref="DP329" si="3159">DO329/1.12</f>
        <v>19646999.999999996</v>
      </c>
      <c r="DQ329" s="1053">
        <f>DD329</f>
        <v>11002320</v>
      </c>
      <c r="DR329" s="655">
        <f>DQ329/1.12</f>
        <v>9823499.9999999981</v>
      </c>
      <c r="DS329" s="782">
        <f>DE329</f>
        <v>0</v>
      </c>
      <c r="DT329" s="655">
        <f t="shared" ref="DT329" si="3160">DE329/1.12</f>
        <v>0</v>
      </c>
      <c r="DU329" s="782">
        <f t="shared" ref="DU329" si="3161">DF329</f>
        <v>0</v>
      </c>
      <c r="DV329" s="465">
        <f t="shared" ref="DV329" si="3162">DU329/1.12</f>
        <v>0</v>
      </c>
      <c r="DW329" s="745"/>
      <c r="DX329" s="655"/>
      <c r="DY329" s="954"/>
      <c r="DZ329" s="655"/>
      <c r="EA329" s="782">
        <f>DI329</f>
        <v>0</v>
      </c>
      <c r="EB329" s="465">
        <f t="shared" ref="EB329" si="3163">EA329/1.12</f>
        <v>0</v>
      </c>
      <c r="EC329" s="745"/>
      <c r="ED329" s="463"/>
      <c r="EE329" s="459">
        <f>DK329</f>
        <v>44009280</v>
      </c>
      <c r="EF329" s="501">
        <f>EE329/1.12</f>
        <v>39293999.999999993</v>
      </c>
      <c r="EG329" s="461">
        <f t="shared" si="3115"/>
        <v>0</v>
      </c>
      <c r="EH329" s="257">
        <f t="shared" si="3116"/>
        <v>0</v>
      </c>
      <c r="EI329" s="460">
        <f t="shared" si="3117"/>
        <v>0</v>
      </c>
      <c r="EJ329" s="538">
        <f t="shared" si="3118"/>
        <v>0</v>
      </c>
      <c r="EK329" s="677">
        <f t="shared" si="3119"/>
        <v>0</v>
      </c>
      <c r="EL329" s="257">
        <f t="shared" si="3120"/>
        <v>0</v>
      </c>
      <c r="EM329" s="649">
        <f t="shared" si="3121"/>
        <v>0</v>
      </c>
      <c r="EN329" s="538">
        <f t="shared" si="3122"/>
        <v>0</v>
      </c>
      <c r="EO329" s="677">
        <f t="shared" si="3123"/>
        <v>0</v>
      </c>
      <c r="EP329" s="257">
        <f t="shared" si="3124"/>
        <v>0</v>
      </c>
      <c r="EQ329" s="649">
        <f t="shared" si="3125"/>
        <v>0</v>
      </c>
      <c r="ER329" s="538">
        <f t="shared" si="3126"/>
        <v>0</v>
      </c>
      <c r="ES329" s="677">
        <f t="shared" si="3127"/>
        <v>0</v>
      </c>
      <c r="ET329" s="538">
        <f t="shared" si="3128"/>
        <v>0</v>
      </c>
      <c r="EU329" s="462">
        <f t="shared" si="3129"/>
        <v>0</v>
      </c>
      <c r="EV329" s="263">
        <f t="shared" si="3130"/>
        <v>0</v>
      </c>
      <c r="EW329" s="462">
        <f t="shared" si="3131"/>
        <v>0</v>
      </c>
      <c r="EX329" s="263">
        <f t="shared" si="3132"/>
        <v>0</v>
      </c>
      <c r="EY329" s="472">
        <f t="shared" si="3133"/>
        <v>0</v>
      </c>
      <c r="EZ329" s="263">
        <f t="shared" si="3134"/>
        <v>0</v>
      </c>
    </row>
    <row r="330" spans="1:157" ht="18" hidden="1" customHeight="1" outlineLevel="1" x14ac:dyDescent="0.2">
      <c r="A330" s="5" t="s">
        <v>573</v>
      </c>
      <c r="B330" s="76" t="s">
        <v>21</v>
      </c>
      <c r="C330" s="77" t="s">
        <v>64</v>
      </c>
      <c r="D330" s="77" t="s">
        <v>70</v>
      </c>
      <c r="E330" s="76" t="s">
        <v>153</v>
      </c>
      <c r="F330" s="76"/>
      <c r="G330" s="78" t="s">
        <v>41</v>
      </c>
      <c r="H330" s="79">
        <v>0.3</v>
      </c>
      <c r="I330" s="76" t="s">
        <v>969</v>
      </c>
      <c r="J330" s="80" t="s">
        <v>45</v>
      </c>
      <c r="K330" s="81" t="s">
        <v>152</v>
      </c>
      <c r="L330" s="76" t="s">
        <v>46</v>
      </c>
      <c r="M330" s="10" t="s">
        <v>65</v>
      </c>
      <c r="N330" s="82"/>
      <c r="O330" s="82"/>
      <c r="P330" s="82"/>
      <c r="Q330" s="245">
        <v>0</v>
      </c>
      <c r="R330" s="398">
        <v>0</v>
      </c>
      <c r="S330" s="262">
        <v>991544.4</v>
      </c>
      <c r="T330" s="262">
        <v>1110529.7280000001</v>
      </c>
      <c r="U330" s="262">
        <f t="shared" si="3097"/>
        <v>0</v>
      </c>
      <c r="V330" s="263">
        <f t="shared" si="2945"/>
        <v>0</v>
      </c>
      <c r="W330" s="263">
        <f t="shared" si="3098"/>
        <v>0</v>
      </c>
      <c r="X330" s="399">
        <v>0</v>
      </c>
      <c r="Y330" s="399">
        <v>991544.4</v>
      </c>
      <c r="Z330" s="399">
        <v>1110529.7280000001</v>
      </c>
      <c r="AA330" s="399">
        <f t="shared" si="3099"/>
        <v>0</v>
      </c>
      <c r="AB330" s="399">
        <f t="shared" si="3100"/>
        <v>0</v>
      </c>
      <c r="AC330" s="399">
        <f t="shared" si="3101"/>
        <v>0</v>
      </c>
      <c r="AD330" s="260">
        <v>0</v>
      </c>
      <c r="AE330" s="260">
        <v>991544.4</v>
      </c>
      <c r="AF330" s="260">
        <v>1110529.7280000001</v>
      </c>
      <c r="AG330" s="260"/>
      <c r="AH330" s="260"/>
      <c r="AI330" s="260">
        <f t="shared" si="3102"/>
        <v>0</v>
      </c>
      <c r="AJ330" s="260">
        <v>0</v>
      </c>
      <c r="AK330" s="260">
        <v>991544.4</v>
      </c>
      <c r="AL330" s="260">
        <v>1110529.7280000001</v>
      </c>
      <c r="AM330" s="260">
        <f t="shared" si="2978"/>
        <v>0</v>
      </c>
      <c r="AN330" s="260">
        <f t="shared" si="2979"/>
        <v>0</v>
      </c>
      <c r="AO330" s="396">
        <f t="shared" si="3103"/>
        <v>0</v>
      </c>
      <c r="AP330" s="260"/>
      <c r="AQ330" s="260"/>
      <c r="AR330" s="260"/>
      <c r="AS330" s="260">
        <f t="shared" si="2996"/>
        <v>0</v>
      </c>
      <c r="AT330" s="260">
        <f t="shared" si="2997"/>
        <v>0</v>
      </c>
      <c r="AU330" s="260">
        <f t="shared" si="3104"/>
        <v>0</v>
      </c>
      <c r="AV330" s="400"/>
      <c r="AW330" s="400"/>
      <c r="AX330" s="400"/>
      <c r="AY330" s="400">
        <v>0</v>
      </c>
      <c r="AZ330" s="400">
        <v>0</v>
      </c>
      <c r="BA330" s="400">
        <f t="shared" si="3105"/>
        <v>0</v>
      </c>
      <c r="BB330" s="400"/>
      <c r="BC330" s="400"/>
      <c r="BD330" s="400"/>
      <c r="BE330" s="400">
        <v>0</v>
      </c>
      <c r="BF330" s="400">
        <v>0</v>
      </c>
      <c r="BG330" s="400">
        <f t="shared" si="3106"/>
        <v>0</v>
      </c>
      <c r="BH330" s="400"/>
      <c r="BI330" s="400"/>
      <c r="BJ330" s="400"/>
      <c r="BK330" s="400">
        <v>0</v>
      </c>
      <c r="BL330" s="400">
        <v>0</v>
      </c>
      <c r="BM330" s="400">
        <f t="shared" si="3107"/>
        <v>0</v>
      </c>
      <c r="BN330" s="400"/>
      <c r="BO330" s="400"/>
      <c r="BP330" s="400"/>
      <c r="BQ330" s="400">
        <v>0</v>
      </c>
      <c r="BR330" s="400">
        <v>0</v>
      </c>
      <c r="BS330" s="400">
        <f t="shared" si="3108"/>
        <v>0</v>
      </c>
      <c r="BT330" s="262">
        <v>991544.4</v>
      </c>
      <c r="BU330" s="262">
        <v>1110529.7280000001</v>
      </c>
      <c r="BV330" s="262">
        <f>SUM(N330+O330+P330+Q330+R330+X330+AD330+AJ330+AP330+AV330+BB330+BH330)*BT330</f>
        <v>0</v>
      </c>
      <c r="BW330" s="1427">
        <f t="shared" si="3109"/>
        <v>0</v>
      </c>
      <c r="BX330" s="84" t="s">
        <v>48</v>
      </c>
      <c r="BY330" s="76">
        <v>2012</v>
      </c>
      <c r="BZ330" s="325"/>
      <c r="CA330" s="529">
        <f t="shared" si="3110"/>
        <v>0</v>
      </c>
      <c r="CB330" s="85">
        <v>4957722</v>
      </c>
      <c r="CC330" s="83">
        <v>5552648.6400000006</v>
      </c>
      <c r="CD330" s="88"/>
      <c r="CE330" s="26">
        <f t="shared" si="3111"/>
        <v>-4957722</v>
      </c>
      <c r="CF330" s="27">
        <f t="shared" si="3112"/>
        <v>-5552648.6400000006</v>
      </c>
      <c r="CG330" s="738">
        <f t="shared" si="3113"/>
        <v>-5552648.6400000006</v>
      </c>
      <c r="CH330" s="164"/>
      <c r="CI330" s="165"/>
      <c r="CJ330" s="192"/>
      <c r="CK330" s="175"/>
      <c r="CL330" s="175"/>
      <c r="CM330" s="178"/>
      <c r="CN330" s="175"/>
      <c r="CO330" s="176"/>
      <c r="CP330" s="175"/>
      <c r="CQ330" s="175"/>
      <c r="CR330" s="455"/>
      <c r="CS330" s="455"/>
      <c r="CT330" s="455"/>
      <c r="CU330" s="455"/>
      <c r="CV330" s="455"/>
      <c r="CW330" s="455"/>
      <c r="CX330" s="455"/>
      <c r="CY330" s="455"/>
      <c r="CZ330" s="701"/>
      <c r="DA330" s="455"/>
      <c r="DB330" s="456"/>
      <c r="DC330" s="702"/>
      <c r="DD330" s="702"/>
      <c r="DE330" s="455">
        <f t="shared" ref="DE330:DE367" si="3164">DA330*CU330</f>
        <v>0</v>
      </c>
      <c r="DF330" s="702"/>
      <c r="DG330" s="702"/>
      <c r="DH330" s="702"/>
      <c r="DI330" s="702"/>
      <c r="DJ330" s="702"/>
      <c r="DK330" s="456"/>
      <c r="DL330" s="501"/>
      <c r="DM330" s="508"/>
      <c r="DN330" s="501"/>
      <c r="DO330" s="820"/>
      <c r="DP330" s="501"/>
      <c r="DQ330" s="1054"/>
      <c r="DR330" s="703"/>
      <c r="DS330" s="810"/>
      <c r="DT330" s="703"/>
      <c r="DU330" s="810"/>
      <c r="DV330" s="704"/>
      <c r="DW330" s="747"/>
      <c r="DX330" s="703"/>
      <c r="DY330" s="955"/>
      <c r="DZ330" s="703"/>
      <c r="EA330" s="810">
        <f>DI330</f>
        <v>0</v>
      </c>
      <c r="EB330" s="704">
        <f t="shared" si="3114"/>
        <v>0</v>
      </c>
      <c r="EC330" s="747"/>
      <c r="ED330" s="1271"/>
      <c r="EE330" s="459"/>
      <c r="EF330" s="501"/>
      <c r="EG330" s="461">
        <f t="shared" si="3115"/>
        <v>0</v>
      </c>
      <c r="EH330" s="257">
        <f t="shared" si="3116"/>
        <v>0</v>
      </c>
      <c r="EI330" s="460">
        <f t="shared" si="3117"/>
        <v>0</v>
      </c>
      <c r="EJ330" s="538">
        <f t="shared" si="3118"/>
        <v>0</v>
      </c>
      <c r="EK330" s="677">
        <f t="shared" si="3119"/>
        <v>0</v>
      </c>
      <c r="EL330" s="257">
        <f t="shared" si="3120"/>
        <v>0</v>
      </c>
      <c r="EM330" s="649">
        <f t="shared" si="3121"/>
        <v>0</v>
      </c>
      <c r="EN330" s="538">
        <f t="shared" si="3122"/>
        <v>0</v>
      </c>
      <c r="EO330" s="677">
        <f t="shared" si="3123"/>
        <v>0</v>
      </c>
      <c r="EP330" s="257">
        <f t="shared" si="3124"/>
        <v>0</v>
      </c>
      <c r="EQ330" s="649">
        <f t="shared" si="3125"/>
        <v>0</v>
      </c>
      <c r="ER330" s="538">
        <f t="shared" si="3126"/>
        <v>0</v>
      </c>
      <c r="ES330" s="677">
        <f t="shared" si="3127"/>
        <v>0</v>
      </c>
      <c r="ET330" s="538">
        <f t="shared" si="3128"/>
        <v>0</v>
      </c>
      <c r="EU330" s="462">
        <f t="shared" si="3129"/>
        <v>0</v>
      </c>
      <c r="EV330" s="263">
        <f t="shared" si="3130"/>
        <v>0</v>
      </c>
      <c r="EW330" s="462">
        <f t="shared" si="3131"/>
        <v>0</v>
      </c>
      <c r="EX330" s="263">
        <f t="shared" si="3132"/>
        <v>0</v>
      </c>
      <c r="EY330" s="472">
        <f t="shared" si="3133"/>
        <v>0</v>
      </c>
      <c r="EZ330" s="263">
        <f t="shared" si="3134"/>
        <v>0</v>
      </c>
    </row>
    <row r="331" spans="1:157" ht="18" hidden="1" customHeight="1" outlineLevel="1" x14ac:dyDescent="0.2">
      <c r="A331" s="5" t="s">
        <v>574</v>
      </c>
      <c r="B331" s="76" t="s">
        <v>21</v>
      </c>
      <c r="C331" s="77" t="s">
        <v>64</v>
      </c>
      <c r="D331" s="77" t="s">
        <v>70</v>
      </c>
      <c r="E331" s="76" t="s">
        <v>153</v>
      </c>
      <c r="F331" s="76"/>
      <c r="G331" s="78" t="s">
        <v>41</v>
      </c>
      <c r="H331" s="79">
        <v>0.3</v>
      </c>
      <c r="I331" s="76" t="s">
        <v>969</v>
      </c>
      <c r="J331" s="80" t="s">
        <v>45</v>
      </c>
      <c r="K331" s="81" t="s">
        <v>152</v>
      </c>
      <c r="L331" s="76" t="s">
        <v>46</v>
      </c>
      <c r="M331" s="10" t="s">
        <v>65</v>
      </c>
      <c r="N331" s="82"/>
      <c r="O331" s="82"/>
      <c r="P331" s="82"/>
      <c r="Q331" s="245">
        <v>1</v>
      </c>
      <c r="R331" s="398">
        <v>0</v>
      </c>
      <c r="S331" s="262">
        <v>991544.4</v>
      </c>
      <c r="T331" s="262">
        <v>1110529.7280000001</v>
      </c>
      <c r="U331" s="262">
        <f t="shared" si="3097"/>
        <v>0</v>
      </c>
      <c r="V331" s="263">
        <f t="shared" si="2945"/>
        <v>0</v>
      </c>
      <c r="W331" s="263">
        <f t="shared" si="3098"/>
        <v>0</v>
      </c>
      <c r="X331" s="399">
        <v>1</v>
      </c>
      <c r="Y331" s="399">
        <v>991544.4</v>
      </c>
      <c r="Z331" s="399">
        <v>1110529.7280000001</v>
      </c>
      <c r="AA331" s="399">
        <v>0</v>
      </c>
      <c r="AB331" s="399">
        <f t="shared" si="3100"/>
        <v>0</v>
      </c>
      <c r="AC331" s="399">
        <f t="shared" si="3101"/>
        <v>0</v>
      </c>
      <c r="AD331" s="260">
        <v>1</v>
      </c>
      <c r="AE331" s="260">
        <v>991544.4</v>
      </c>
      <c r="AF331" s="260">
        <v>1110529.7280000001</v>
      </c>
      <c r="AG331" s="260"/>
      <c r="AH331" s="260"/>
      <c r="AI331" s="260">
        <f t="shared" si="3102"/>
        <v>0</v>
      </c>
      <c r="AJ331" s="260">
        <v>1</v>
      </c>
      <c r="AK331" s="260">
        <v>991544.4</v>
      </c>
      <c r="AL331" s="260">
        <v>1110529.7280000001</v>
      </c>
      <c r="AM331" s="260">
        <v>0</v>
      </c>
      <c r="AN331" s="260">
        <v>0</v>
      </c>
      <c r="AO331" s="396">
        <f t="shared" si="3103"/>
        <v>0</v>
      </c>
      <c r="AP331" s="260"/>
      <c r="AQ331" s="260"/>
      <c r="AR331" s="260"/>
      <c r="AS331" s="260">
        <f t="shared" si="2996"/>
        <v>0</v>
      </c>
      <c r="AT331" s="260">
        <f t="shared" si="2997"/>
        <v>0</v>
      </c>
      <c r="AU331" s="260">
        <f t="shared" si="3104"/>
        <v>0</v>
      </c>
      <c r="AV331" s="400"/>
      <c r="AW331" s="400"/>
      <c r="AX331" s="400"/>
      <c r="AY331" s="400">
        <v>0</v>
      </c>
      <c r="AZ331" s="400">
        <v>0</v>
      </c>
      <c r="BA331" s="400">
        <f t="shared" si="3105"/>
        <v>0</v>
      </c>
      <c r="BB331" s="400"/>
      <c r="BC331" s="400"/>
      <c r="BD331" s="400"/>
      <c r="BE331" s="400">
        <v>0</v>
      </c>
      <c r="BF331" s="400">
        <v>0</v>
      </c>
      <c r="BG331" s="400">
        <f t="shared" si="3106"/>
        <v>0</v>
      </c>
      <c r="BH331" s="400"/>
      <c r="BI331" s="400"/>
      <c r="BJ331" s="400"/>
      <c r="BK331" s="400">
        <v>0</v>
      </c>
      <c r="BL331" s="400">
        <v>0</v>
      </c>
      <c r="BM331" s="400">
        <f t="shared" si="3107"/>
        <v>0</v>
      </c>
      <c r="BN331" s="400"/>
      <c r="BO331" s="400"/>
      <c r="BP331" s="400"/>
      <c r="BQ331" s="400">
        <v>0</v>
      </c>
      <c r="BR331" s="400">
        <v>0</v>
      </c>
      <c r="BS331" s="400">
        <f t="shared" si="3108"/>
        <v>0</v>
      </c>
      <c r="BT331" s="262">
        <v>991544.4</v>
      </c>
      <c r="BU331" s="262">
        <v>1110529.7280000001</v>
      </c>
      <c r="BV331" s="262">
        <v>0</v>
      </c>
      <c r="BW331" s="1427">
        <v>0</v>
      </c>
      <c r="BX331" s="84" t="s">
        <v>48</v>
      </c>
      <c r="BY331" s="76">
        <v>2012</v>
      </c>
      <c r="BZ331" s="325" t="s">
        <v>1100</v>
      </c>
      <c r="CA331" s="529">
        <f t="shared" si="3110"/>
        <v>0</v>
      </c>
      <c r="CB331" s="85"/>
      <c r="CC331" s="83"/>
      <c r="CD331" s="88"/>
      <c r="CE331" s="26">
        <f t="shared" si="3111"/>
        <v>0</v>
      </c>
      <c r="CF331" s="27">
        <f t="shared" si="3112"/>
        <v>0</v>
      </c>
      <c r="CG331" s="738">
        <f t="shared" si="3113"/>
        <v>0</v>
      </c>
      <c r="CH331" s="164" t="s">
        <v>371</v>
      </c>
      <c r="CI331" s="165"/>
      <c r="CJ331" s="192"/>
      <c r="CK331" s="175"/>
      <c r="CL331" s="175"/>
      <c r="CM331" s="175"/>
      <c r="CN331" s="175"/>
      <c r="CO331" s="175"/>
      <c r="CP331" s="175"/>
      <c r="CQ331" s="175"/>
      <c r="CR331" s="455"/>
      <c r="CS331" s="455"/>
      <c r="CT331" s="455"/>
      <c r="CU331" s="455"/>
      <c r="CV331" s="455"/>
      <c r="CW331" s="455"/>
      <c r="CX331" s="455"/>
      <c r="CY331" s="455"/>
      <c r="CZ331" s="701"/>
      <c r="DA331" s="455"/>
      <c r="DB331" s="455"/>
      <c r="DC331" s="702"/>
      <c r="DD331" s="702"/>
      <c r="DE331" s="455">
        <f t="shared" si="3164"/>
        <v>0</v>
      </c>
      <c r="DF331" s="702"/>
      <c r="DG331" s="702"/>
      <c r="DH331" s="702"/>
      <c r="DI331" s="702"/>
      <c r="DJ331" s="702"/>
      <c r="DK331" s="455"/>
      <c r="DL331" s="501"/>
      <c r="DM331" s="508"/>
      <c r="DN331" s="501"/>
      <c r="DO331" s="820"/>
      <c r="DP331" s="501"/>
      <c r="DQ331" s="1054"/>
      <c r="DR331" s="703"/>
      <c r="DS331" s="810"/>
      <c r="DT331" s="703"/>
      <c r="DU331" s="810"/>
      <c r="DV331" s="704"/>
      <c r="DW331" s="747"/>
      <c r="DX331" s="703"/>
      <c r="DY331" s="955"/>
      <c r="DZ331" s="703"/>
      <c r="EA331" s="810">
        <f>DI331</f>
        <v>0</v>
      </c>
      <c r="EB331" s="704">
        <f t="shared" si="3114"/>
        <v>0</v>
      </c>
      <c r="EC331" s="747"/>
      <c r="ED331" s="1271"/>
      <c r="EE331" s="459"/>
      <c r="EF331" s="501"/>
      <c r="EG331" s="461">
        <f t="shared" si="3115"/>
        <v>0</v>
      </c>
      <c r="EH331" s="257">
        <f t="shared" si="3116"/>
        <v>0</v>
      </c>
      <c r="EI331" s="460">
        <f t="shared" si="3117"/>
        <v>0</v>
      </c>
      <c r="EJ331" s="538">
        <f t="shared" si="3118"/>
        <v>0</v>
      </c>
      <c r="EK331" s="677">
        <f t="shared" si="3119"/>
        <v>0</v>
      </c>
      <c r="EL331" s="257">
        <f t="shared" si="3120"/>
        <v>0</v>
      </c>
      <c r="EM331" s="649">
        <f t="shared" si="3121"/>
        <v>0</v>
      </c>
      <c r="EN331" s="538">
        <f t="shared" si="3122"/>
        <v>0</v>
      </c>
      <c r="EO331" s="677">
        <f t="shared" si="3123"/>
        <v>0</v>
      </c>
      <c r="EP331" s="257">
        <f t="shared" si="3124"/>
        <v>0</v>
      </c>
      <c r="EQ331" s="649">
        <f t="shared" si="3125"/>
        <v>0</v>
      </c>
      <c r="ER331" s="538">
        <f t="shared" si="3126"/>
        <v>0</v>
      </c>
      <c r="ES331" s="677">
        <f t="shared" si="3127"/>
        <v>0</v>
      </c>
      <c r="ET331" s="538">
        <f t="shared" si="3128"/>
        <v>0</v>
      </c>
      <c r="EU331" s="462">
        <f t="shared" si="3129"/>
        <v>0</v>
      </c>
      <c r="EV331" s="263">
        <f t="shared" si="3130"/>
        <v>0</v>
      </c>
      <c r="EW331" s="462">
        <f t="shared" si="3131"/>
        <v>0</v>
      </c>
      <c r="EX331" s="263">
        <f t="shared" si="3132"/>
        <v>0</v>
      </c>
      <c r="EY331" s="472">
        <f t="shared" si="3133"/>
        <v>0</v>
      </c>
      <c r="EZ331" s="263">
        <f t="shared" si="3134"/>
        <v>0</v>
      </c>
    </row>
    <row r="332" spans="1:157" ht="18" hidden="1" customHeight="1" outlineLevel="1" x14ac:dyDescent="0.2">
      <c r="A332" s="5" t="s">
        <v>752</v>
      </c>
      <c r="B332" s="76" t="s">
        <v>21</v>
      </c>
      <c r="C332" s="77" t="s">
        <v>1634</v>
      </c>
      <c r="D332" s="77" t="s">
        <v>1635</v>
      </c>
      <c r="E332" s="76" t="s">
        <v>1636</v>
      </c>
      <c r="F332" s="76" t="s">
        <v>753</v>
      </c>
      <c r="G332" s="78" t="s">
        <v>41</v>
      </c>
      <c r="H332" s="79">
        <v>0.3</v>
      </c>
      <c r="I332" s="76" t="s">
        <v>969</v>
      </c>
      <c r="J332" s="80" t="s">
        <v>496</v>
      </c>
      <c r="K332" s="81" t="s">
        <v>152</v>
      </c>
      <c r="L332" s="76" t="s">
        <v>46</v>
      </c>
      <c r="M332" s="10" t="s">
        <v>65</v>
      </c>
      <c r="N332" s="82"/>
      <c r="O332" s="82"/>
      <c r="P332" s="82"/>
      <c r="Q332" s="245">
        <v>1</v>
      </c>
      <c r="R332" s="398">
        <v>0</v>
      </c>
      <c r="S332" s="262">
        <v>991544.4</v>
      </c>
      <c r="T332" s="262">
        <v>1110529.7280000001</v>
      </c>
      <c r="U332" s="262">
        <f t="shared" si="3097"/>
        <v>0</v>
      </c>
      <c r="V332" s="263">
        <f t="shared" si="2945"/>
        <v>0</v>
      </c>
      <c r="W332" s="263">
        <f t="shared" si="3098"/>
        <v>0</v>
      </c>
      <c r="X332" s="399">
        <v>1</v>
      </c>
      <c r="Y332" s="399">
        <v>991544.4</v>
      </c>
      <c r="Z332" s="399">
        <v>1110529.7280000001</v>
      </c>
      <c r="AA332" s="399">
        <v>0</v>
      </c>
      <c r="AB332" s="399">
        <f t="shared" si="3100"/>
        <v>0</v>
      </c>
      <c r="AC332" s="399">
        <f t="shared" si="3101"/>
        <v>0</v>
      </c>
      <c r="AD332" s="260">
        <v>1</v>
      </c>
      <c r="AE332" s="260">
        <v>991544.4</v>
      </c>
      <c r="AF332" s="260">
        <v>1110529.7280000001</v>
      </c>
      <c r="AG332" s="260"/>
      <c r="AH332" s="260"/>
      <c r="AI332" s="260">
        <f t="shared" si="3102"/>
        <v>0</v>
      </c>
      <c r="AJ332" s="260">
        <v>1</v>
      </c>
      <c r="AK332" s="260">
        <v>991544.4</v>
      </c>
      <c r="AL332" s="260">
        <v>1110529.7280000001</v>
      </c>
      <c r="AM332" s="260">
        <v>0</v>
      </c>
      <c r="AN332" s="260">
        <v>0</v>
      </c>
      <c r="AO332" s="396">
        <f t="shared" si="3103"/>
        <v>0</v>
      </c>
      <c r="AP332" s="260"/>
      <c r="AQ332" s="260"/>
      <c r="AR332" s="260"/>
      <c r="AS332" s="260">
        <f t="shared" si="2996"/>
        <v>0</v>
      </c>
      <c r="AT332" s="260">
        <f t="shared" si="2997"/>
        <v>0</v>
      </c>
      <c r="AU332" s="260">
        <f t="shared" si="3104"/>
        <v>0</v>
      </c>
      <c r="AV332" s="400"/>
      <c r="AW332" s="400"/>
      <c r="AX332" s="400"/>
      <c r="AY332" s="400">
        <v>0</v>
      </c>
      <c r="AZ332" s="400">
        <v>0</v>
      </c>
      <c r="BA332" s="400">
        <f t="shared" si="3105"/>
        <v>0</v>
      </c>
      <c r="BB332" s="400"/>
      <c r="BC332" s="400"/>
      <c r="BD332" s="400"/>
      <c r="BE332" s="400">
        <v>0</v>
      </c>
      <c r="BF332" s="400">
        <v>0</v>
      </c>
      <c r="BG332" s="400">
        <f t="shared" si="3106"/>
        <v>0</v>
      </c>
      <c r="BH332" s="400"/>
      <c r="BI332" s="400"/>
      <c r="BJ332" s="400"/>
      <c r="BK332" s="400">
        <v>0</v>
      </c>
      <c r="BL332" s="400">
        <v>0</v>
      </c>
      <c r="BM332" s="400">
        <f t="shared" si="3107"/>
        <v>0</v>
      </c>
      <c r="BN332" s="400"/>
      <c r="BO332" s="400"/>
      <c r="BP332" s="400"/>
      <c r="BQ332" s="400">
        <v>0</v>
      </c>
      <c r="BR332" s="400">
        <v>0</v>
      </c>
      <c r="BS332" s="400">
        <f t="shared" si="3108"/>
        <v>0</v>
      </c>
      <c r="BT332" s="262">
        <v>991544.4</v>
      </c>
      <c r="BU332" s="262">
        <v>1110529.7280000001</v>
      </c>
      <c r="BV332" s="262">
        <v>0</v>
      </c>
      <c r="BW332" s="1427">
        <f t="shared" ref="BW332" si="3165">BV332*1.12</f>
        <v>0</v>
      </c>
      <c r="BX332" s="84" t="s">
        <v>48</v>
      </c>
      <c r="BY332" s="76">
        <v>2012</v>
      </c>
      <c r="BZ332" s="325" t="s">
        <v>1103</v>
      </c>
      <c r="CA332" s="529">
        <f t="shared" si="3110"/>
        <v>0</v>
      </c>
      <c r="CB332" s="85"/>
      <c r="CC332" s="83"/>
      <c r="CD332" s="88"/>
      <c r="CE332" s="26">
        <f t="shared" si="3111"/>
        <v>0</v>
      </c>
      <c r="CF332" s="27">
        <f t="shared" si="3112"/>
        <v>0</v>
      </c>
      <c r="CG332" s="738">
        <f t="shared" si="3113"/>
        <v>0</v>
      </c>
      <c r="CH332" s="164" t="s">
        <v>805</v>
      </c>
      <c r="CI332" s="165"/>
      <c r="CJ332" s="192"/>
      <c r="CK332" s="175"/>
      <c r="CL332" s="175"/>
      <c r="CM332" s="178"/>
      <c r="CN332" s="175"/>
      <c r="CO332" s="176"/>
      <c r="CP332" s="175"/>
      <c r="CQ332" s="175"/>
      <c r="CR332" s="455"/>
      <c r="CS332" s="455"/>
      <c r="CT332" s="455"/>
      <c r="CU332" s="455"/>
      <c r="CV332" s="455"/>
      <c r="CW332" s="455"/>
      <c r="CX332" s="455"/>
      <c r="CY332" s="455"/>
      <c r="CZ332" s="701"/>
      <c r="DA332" s="455"/>
      <c r="DB332" s="456"/>
      <c r="DC332" s="702"/>
      <c r="DD332" s="702"/>
      <c r="DE332" s="455">
        <f t="shared" si="3164"/>
        <v>0</v>
      </c>
      <c r="DF332" s="702"/>
      <c r="DG332" s="702"/>
      <c r="DH332" s="702"/>
      <c r="DI332" s="702"/>
      <c r="DJ332" s="702"/>
      <c r="DK332" s="456"/>
      <c r="DL332" s="501"/>
      <c r="DM332" s="508"/>
      <c r="DN332" s="501"/>
      <c r="DO332" s="820"/>
      <c r="DP332" s="501"/>
      <c r="DQ332" s="1054"/>
      <c r="DR332" s="703"/>
      <c r="DS332" s="810"/>
      <c r="DT332" s="703"/>
      <c r="DU332" s="810"/>
      <c r="DV332" s="704"/>
      <c r="DW332" s="747"/>
      <c r="DX332" s="703"/>
      <c r="DY332" s="955"/>
      <c r="DZ332" s="703"/>
      <c r="EA332" s="810">
        <f>DI332</f>
        <v>0</v>
      </c>
      <c r="EB332" s="704">
        <f t="shared" si="3114"/>
        <v>0</v>
      </c>
      <c r="EC332" s="747"/>
      <c r="ED332" s="1271"/>
      <c r="EE332" s="459"/>
      <c r="EF332" s="501"/>
      <c r="EG332" s="461">
        <f t="shared" si="3115"/>
        <v>0</v>
      </c>
      <c r="EH332" s="257">
        <f t="shared" si="3116"/>
        <v>0</v>
      </c>
      <c r="EI332" s="460">
        <f t="shared" si="3117"/>
        <v>0</v>
      </c>
      <c r="EJ332" s="538">
        <f t="shared" si="3118"/>
        <v>0</v>
      </c>
      <c r="EK332" s="677">
        <f t="shared" si="3119"/>
        <v>0</v>
      </c>
      <c r="EL332" s="257">
        <f t="shared" si="3120"/>
        <v>0</v>
      </c>
      <c r="EM332" s="649">
        <f t="shared" si="3121"/>
        <v>0</v>
      </c>
      <c r="EN332" s="538">
        <f t="shared" si="3122"/>
        <v>0</v>
      </c>
      <c r="EO332" s="677">
        <f t="shared" si="3123"/>
        <v>0</v>
      </c>
      <c r="EP332" s="257">
        <f t="shared" si="3124"/>
        <v>0</v>
      </c>
      <c r="EQ332" s="649">
        <f t="shared" si="3125"/>
        <v>0</v>
      </c>
      <c r="ER332" s="538">
        <f t="shared" si="3126"/>
        <v>0</v>
      </c>
      <c r="ES332" s="677">
        <f t="shared" si="3127"/>
        <v>0</v>
      </c>
      <c r="ET332" s="538">
        <f t="shared" si="3128"/>
        <v>0</v>
      </c>
      <c r="EU332" s="462">
        <f t="shared" si="3129"/>
        <v>0</v>
      </c>
      <c r="EV332" s="263">
        <f t="shared" si="3130"/>
        <v>0</v>
      </c>
      <c r="EW332" s="462">
        <f t="shared" si="3131"/>
        <v>0</v>
      </c>
      <c r="EX332" s="263">
        <f t="shared" si="3132"/>
        <v>0</v>
      </c>
      <c r="EY332" s="472">
        <f t="shared" si="3133"/>
        <v>0</v>
      </c>
      <c r="EZ332" s="263">
        <f t="shared" si="3134"/>
        <v>0</v>
      </c>
    </row>
    <row r="333" spans="1:157" ht="18" hidden="1" customHeight="1" outlineLevel="1" x14ac:dyDescent="0.2">
      <c r="A333" s="5" t="s">
        <v>1019</v>
      </c>
      <c r="B333" s="76" t="s">
        <v>21</v>
      </c>
      <c r="C333" s="77" t="s">
        <v>1634</v>
      </c>
      <c r="D333" s="77" t="s">
        <v>1635</v>
      </c>
      <c r="E333" s="76" t="s">
        <v>1636</v>
      </c>
      <c r="F333" s="76" t="s">
        <v>753</v>
      </c>
      <c r="G333" s="692" t="s">
        <v>41</v>
      </c>
      <c r="H333" s="693">
        <v>0.3</v>
      </c>
      <c r="I333" s="691" t="s">
        <v>969</v>
      </c>
      <c r="J333" s="694" t="s">
        <v>496</v>
      </c>
      <c r="K333" s="695" t="s">
        <v>152</v>
      </c>
      <c r="L333" s="691" t="s">
        <v>46</v>
      </c>
      <c r="M333" s="10" t="s">
        <v>65</v>
      </c>
      <c r="N333" s="696"/>
      <c r="O333" s="696"/>
      <c r="P333" s="696"/>
      <c r="Q333" s="697">
        <v>1</v>
      </c>
      <c r="R333" s="398">
        <v>0</v>
      </c>
      <c r="S333" s="698">
        <v>991544.4</v>
      </c>
      <c r="T333" s="698">
        <v>1110529.7280000001</v>
      </c>
      <c r="U333" s="698">
        <f t="shared" ref="U333" si="3166">R333*S333</f>
        <v>0</v>
      </c>
      <c r="V333" s="699">
        <f t="shared" ref="V333" si="3167">U333*1.12</f>
        <v>0</v>
      </c>
      <c r="W333" s="699">
        <f t="shared" si="3098"/>
        <v>0</v>
      </c>
      <c r="X333" s="399">
        <v>0</v>
      </c>
      <c r="Y333" s="700">
        <v>991544.4</v>
      </c>
      <c r="Z333" s="700">
        <v>1110529.7280000001</v>
      </c>
      <c r="AA333" s="700">
        <f t="shared" si="3099"/>
        <v>0</v>
      </c>
      <c r="AB333" s="700">
        <f t="shared" si="3100"/>
        <v>0</v>
      </c>
      <c r="AC333" s="399">
        <f t="shared" si="3101"/>
        <v>0</v>
      </c>
      <c r="AD333" s="260">
        <v>1</v>
      </c>
      <c r="AE333" s="260">
        <v>991544.4</v>
      </c>
      <c r="AF333" s="260">
        <v>1110529.7280000001</v>
      </c>
      <c r="AG333" s="260">
        <v>0</v>
      </c>
      <c r="AH333" s="260">
        <v>0</v>
      </c>
      <c r="AI333" s="260">
        <f t="shared" si="3102"/>
        <v>0</v>
      </c>
      <c r="AJ333" s="260">
        <v>1</v>
      </c>
      <c r="AK333" s="260">
        <v>991544.4</v>
      </c>
      <c r="AL333" s="260">
        <v>1110529.7280000001</v>
      </c>
      <c r="AM333" s="260">
        <v>0</v>
      </c>
      <c r="AN333" s="260">
        <v>0</v>
      </c>
      <c r="AO333" s="396">
        <f t="shared" si="3103"/>
        <v>0</v>
      </c>
      <c r="AP333" s="260"/>
      <c r="AQ333" s="260"/>
      <c r="AR333" s="260"/>
      <c r="AS333" s="260">
        <f t="shared" si="2996"/>
        <v>0</v>
      </c>
      <c r="AT333" s="260">
        <f t="shared" si="2997"/>
        <v>0</v>
      </c>
      <c r="AU333" s="260">
        <f t="shared" si="3104"/>
        <v>0</v>
      </c>
      <c r="AV333" s="400"/>
      <c r="AW333" s="400"/>
      <c r="AX333" s="400"/>
      <c r="AY333" s="400">
        <v>0</v>
      </c>
      <c r="AZ333" s="400">
        <v>0</v>
      </c>
      <c r="BA333" s="400">
        <f t="shared" si="3105"/>
        <v>0</v>
      </c>
      <c r="BB333" s="400"/>
      <c r="BC333" s="400"/>
      <c r="BD333" s="400"/>
      <c r="BE333" s="400">
        <v>0</v>
      </c>
      <c r="BF333" s="400">
        <v>0</v>
      </c>
      <c r="BG333" s="400">
        <f t="shared" si="3106"/>
        <v>0</v>
      </c>
      <c r="BH333" s="400"/>
      <c r="BI333" s="400"/>
      <c r="BJ333" s="400"/>
      <c r="BK333" s="400">
        <v>0</v>
      </c>
      <c r="BL333" s="400">
        <v>0</v>
      </c>
      <c r="BM333" s="400">
        <f t="shared" si="3107"/>
        <v>0</v>
      </c>
      <c r="BN333" s="400"/>
      <c r="BO333" s="400"/>
      <c r="BP333" s="400"/>
      <c r="BQ333" s="400">
        <v>0</v>
      </c>
      <c r="BR333" s="400">
        <v>0</v>
      </c>
      <c r="BS333" s="400">
        <f t="shared" si="3108"/>
        <v>0</v>
      </c>
      <c r="BT333" s="262">
        <v>991544.4</v>
      </c>
      <c r="BU333" s="262">
        <v>1110529.7280000001</v>
      </c>
      <c r="BV333" s="256">
        <v>0</v>
      </c>
      <c r="BW333" s="1427">
        <v>0</v>
      </c>
      <c r="BX333" s="84" t="s">
        <v>48</v>
      </c>
      <c r="BY333" s="325" t="s">
        <v>1717</v>
      </c>
      <c r="BZ333" s="325" t="s">
        <v>1013</v>
      </c>
      <c r="CA333" s="529">
        <f t="shared" si="3110"/>
        <v>0</v>
      </c>
      <c r="CB333" s="85"/>
      <c r="CC333" s="83"/>
      <c r="CD333" s="88"/>
      <c r="CE333" s="26">
        <f t="shared" si="3111"/>
        <v>0</v>
      </c>
      <c r="CF333" s="27">
        <f t="shared" si="3112"/>
        <v>0</v>
      </c>
      <c r="CG333" s="738">
        <f t="shared" si="3113"/>
        <v>0</v>
      </c>
      <c r="CH333" s="164" t="s">
        <v>1033</v>
      </c>
      <c r="CI333" s="165"/>
      <c r="CJ333" s="192"/>
      <c r="CK333" s="175"/>
      <c r="CL333" s="175"/>
      <c r="CM333" s="178"/>
      <c r="CN333" s="175"/>
      <c r="CO333" s="176"/>
      <c r="CP333" s="175"/>
      <c r="CQ333" s="175"/>
      <c r="CR333" s="455"/>
      <c r="CS333" s="455"/>
      <c r="CT333" s="455"/>
      <c r="CU333" s="455"/>
      <c r="CV333" s="455"/>
      <c r="CW333" s="455"/>
      <c r="CX333" s="455"/>
      <c r="CY333" s="455"/>
      <c r="CZ333" s="455"/>
      <c r="DA333" s="455"/>
      <c r="DB333" s="456"/>
      <c r="DC333" s="456"/>
      <c r="DD333" s="456"/>
      <c r="DE333" s="455"/>
      <c r="DF333" s="456"/>
      <c r="DG333" s="456"/>
      <c r="DH333" s="456"/>
      <c r="DI333" s="456"/>
      <c r="DJ333" s="456"/>
      <c r="DK333" s="456"/>
      <c r="DL333" s="501"/>
      <c r="DM333" s="508"/>
      <c r="DN333" s="501"/>
      <c r="DO333" s="508"/>
      <c r="DP333" s="655"/>
      <c r="DQ333" s="1053"/>
      <c r="DR333" s="655"/>
      <c r="DS333" s="782"/>
      <c r="DT333" s="655"/>
      <c r="DU333" s="782"/>
      <c r="DV333" s="465"/>
      <c r="DW333" s="745"/>
      <c r="DX333" s="655"/>
      <c r="DY333" s="954"/>
      <c r="DZ333" s="655"/>
      <c r="EA333" s="782"/>
      <c r="EB333" s="465"/>
      <c r="EC333" s="745"/>
      <c r="ED333" s="463"/>
      <c r="EE333" s="459"/>
      <c r="EF333" s="501"/>
      <c r="EG333" s="461">
        <f t="shared" si="3115"/>
        <v>0</v>
      </c>
      <c r="EH333" s="257">
        <f t="shared" si="3116"/>
        <v>0</v>
      </c>
      <c r="EI333" s="460">
        <f t="shared" si="3117"/>
        <v>0</v>
      </c>
      <c r="EJ333" s="538">
        <f t="shared" si="3118"/>
        <v>0</v>
      </c>
      <c r="EK333" s="677">
        <f t="shared" si="3119"/>
        <v>0</v>
      </c>
      <c r="EL333" s="257">
        <f t="shared" si="3120"/>
        <v>0</v>
      </c>
      <c r="EM333" s="649">
        <f t="shared" si="3121"/>
        <v>0</v>
      </c>
      <c r="EN333" s="538">
        <f t="shared" si="3122"/>
        <v>0</v>
      </c>
      <c r="EO333" s="677">
        <f t="shared" si="3123"/>
        <v>0</v>
      </c>
      <c r="EP333" s="257">
        <f t="shared" si="3124"/>
        <v>0</v>
      </c>
      <c r="EQ333" s="649">
        <f t="shared" si="3125"/>
        <v>0</v>
      </c>
      <c r="ER333" s="538">
        <f t="shared" si="3126"/>
        <v>0</v>
      </c>
      <c r="ES333" s="677">
        <f t="shared" si="3127"/>
        <v>0</v>
      </c>
      <c r="ET333" s="538">
        <f t="shared" si="3128"/>
        <v>0</v>
      </c>
      <c r="EU333" s="462">
        <f t="shared" si="3129"/>
        <v>0</v>
      </c>
      <c r="EV333" s="263">
        <f t="shared" si="3130"/>
        <v>0</v>
      </c>
      <c r="EW333" s="462">
        <f t="shared" si="3131"/>
        <v>0</v>
      </c>
      <c r="EX333" s="263">
        <f t="shared" si="3132"/>
        <v>0</v>
      </c>
      <c r="EY333" s="472">
        <f t="shared" si="3133"/>
        <v>0</v>
      </c>
      <c r="EZ333" s="263">
        <f t="shared" si="3134"/>
        <v>0</v>
      </c>
    </row>
    <row r="334" spans="1:157" ht="18" hidden="1" customHeight="1" outlineLevel="1" x14ac:dyDescent="0.2">
      <c r="A334" s="5" t="s">
        <v>2222</v>
      </c>
      <c r="B334" s="76" t="s">
        <v>21</v>
      </c>
      <c r="C334" s="77" t="s">
        <v>1634</v>
      </c>
      <c r="D334" s="77" t="s">
        <v>1635</v>
      </c>
      <c r="E334" s="76" t="s">
        <v>1636</v>
      </c>
      <c r="F334" s="76" t="s">
        <v>753</v>
      </c>
      <c r="G334" s="692" t="s">
        <v>41</v>
      </c>
      <c r="H334" s="693">
        <v>0.3</v>
      </c>
      <c r="I334" s="691" t="s">
        <v>969</v>
      </c>
      <c r="J334" s="694" t="s">
        <v>496</v>
      </c>
      <c r="K334" s="695" t="s">
        <v>152</v>
      </c>
      <c r="L334" s="691" t="s">
        <v>46</v>
      </c>
      <c r="M334" s="10" t="s">
        <v>65</v>
      </c>
      <c r="N334" s="696"/>
      <c r="O334" s="696"/>
      <c r="P334" s="696"/>
      <c r="Q334" s="697">
        <v>1</v>
      </c>
      <c r="R334" s="398">
        <v>0</v>
      </c>
      <c r="S334" s="698">
        <v>991544.4</v>
      </c>
      <c r="T334" s="698">
        <v>1110529.7280000001</v>
      </c>
      <c r="U334" s="698">
        <f t="shared" ref="U334" si="3168">R334*S334</f>
        <v>0</v>
      </c>
      <c r="V334" s="699">
        <f t="shared" ref="V334" si="3169">U334*1.12</f>
        <v>0</v>
      </c>
      <c r="W334" s="699">
        <f t="shared" ref="W334" si="3170">V334*H334</f>
        <v>0</v>
      </c>
      <c r="X334" s="399">
        <v>0</v>
      </c>
      <c r="Y334" s="700">
        <v>991544.4</v>
      </c>
      <c r="Z334" s="700">
        <v>1110529.7280000001</v>
      </c>
      <c r="AA334" s="700">
        <f t="shared" ref="AA334" si="3171">X334*Y334</f>
        <v>0</v>
      </c>
      <c r="AB334" s="700">
        <f t="shared" ref="AB334" si="3172">AA334*1.12</f>
        <v>0</v>
      </c>
      <c r="AC334" s="399">
        <f t="shared" ref="AC334" si="3173">AB334*H334</f>
        <v>0</v>
      </c>
      <c r="AD334" s="260">
        <v>1</v>
      </c>
      <c r="AE334" s="260">
        <v>991544.4</v>
      </c>
      <c r="AF334" s="260">
        <v>1110529.7280000001</v>
      </c>
      <c r="AG334" s="260">
        <f t="shared" ref="AG334" si="3174">AD334*AE334</f>
        <v>991544.4</v>
      </c>
      <c r="AH334" s="260">
        <f t="shared" ref="AH334" si="3175">AD334*AF334</f>
        <v>1110529.7280000001</v>
      </c>
      <c r="AI334" s="260">
        <f t="shared" ref="AI334" si="3176">AH334*H334</f>
        <v>333158.91840000002</v>
      </c>
      <c r="AJ334" s="260">
        <v>0</v>
      </c>
      <c r="AK334" s="260">
        <v>991544.4</v>
      </c>
      <c r="AL334" s="260">
        <v>1110529.7280000001</v>
      </c>
      <c r="AM334" s="260">
        <v>0</v>
      </c>
      <c r="AN334" s="260">
        <v>0</v>
      </c>
      <c r="AO334" s="396">
        <f t="shared" si="3103"/>
        <v>0</v>
      </c>
      <c r="AP334" s="260"/>
      <c r="AQ334" s="260"/>
      <c r="AR334" s="260"/>
      <c r="AS334" s="260">
        <f t="shared" ref="AS334" si="3177">AP334*AQ334</f>
        <v>0</v>
      </c>
      <c r="AT334" s="260">
        <f t="shared" ref="AT334" si="3178">AP334*AR334</f>
        <v>0</v>
      </c>
      <c r="AU334" s="260">
        <f t="shared" ref="AU334" si="3179">AT334*H334</f>
        <v>0</v>
      </c>
      <c r="AV334" s="400"/>
      <c r="AW334" s="400"/>
      <c r="AX334" s="400"/>
      <c r="AY334" s="400">
        <v>0</v>
      </c>
      <c r="AZ334" s="400">
        <v>0</v>
      </c>
      <c r="BA334" s="400">
        <f t="shared" ref="BA334" si="3180">AZ334*H334</f>
        <v>0</v>
      </c>
      <c r="BB334" s="400"/>
      <c r="BC334" s="400"/>
      <c r="BD334" s="400"/>
      <c r="BE334" s="400">
        <v>0</v>
      </c>
      <c r="BF334" s="400">
        <v>0</v>
      </c>
      <c r="BG334" s="400">
        <f t="shared" ref="BG334" si="3181">BF334*H334</f>
        <v>0</v>
      </c>
      <c r="BH334" s="400"/>
      <c r="BI334" s="400"/>
      <c r="BJ334" s="400"/>
      <c r="BK334" s="400">
        <v>0</v>
      </c>
      <c r="BL334" s="400">
        <v>0</v>
      </c>
      <c r="BM334" s="400">
        <f t="shared" ref="BM334" si="3182">BL334*N334</f>
        <v>0</v>
      </c>
      <c r="BN334" s="400"/>
      <c r="BO334" s="400"/>
      <c r="BP334" s="400"/>
      <c r="BQ334" s="400">
        <v>0</v>
      </c>
      <c r="BR334" s="400">
        <v>0</v>
      </c>
      <c r="BS334" s="400">
        <f t="shared" si="3108"/>
        <v>0</v>
      </c>
      <c r="BT334" s="262">
        <v>991544.4</v>
      </c>
      <c r="BU334" s="262">
        <v>1110529.7280000001</v>
      </c>
      <c r="BV334" s="256">
        <f>SUM(N334+O334+P334+Q334+R334+X334+AD334+AJ334+AP334+AV334+BB334+BH334)*BT334</f>
        <v>1983088.8</v>
      </c>
      <c r="BW334" s="262">
        <f t="shared" ref="BW334" si="3183">BV334*1.12</f>
        <v>2221059.4560000002</v>
      </c>
      <c r="BX334" s="84" t="s">
        <v>48</v>
      </c>
      <c r="BY334" s="325" t="s">
        <v>2217</v>
      </c>
      <c r="BZ334" s="325" t="s">
        <v>1013</v>
      </c>
      <c r="CA334" s="529">
        <f t="shared" ref="CA334" si="3184">BW334*H334</f>
        <v>666317.83680000005</v>
      </c>
      <c r="CB334" s="85"/>
      <c r="CC334" s="83"/>
      <c r="CD334" s="88"/>
      <c r="CE334" s="26">
        <f t="shared" ref="CE334" si="3185">BV334-CB334</f>
        <v>1983088.8</v>
      </c>
      <c r="CF334" s="27">
        <f t="shared" ref="CF334" si="3186">BW334-CC334</f>
        <v>2221059.4560000002</v>
      </c>
      <c r="CG334" s="738">
        <f t="shared" ref="CG334" si="3187">CA334-CC334</f>
        <v>666317.83680000005</v>
      </c>
      <c r="CH334" s="164" t="s">
        <v>2233</v>
      </c>
      <c r="CI334" s="165"/>
      <c r="CJ334" s="192" t="s">
        <v>25</v>
      </c>
      <c r="CK334" s="175" t="s">
        <v>315</v>
      </c>
      <c r="CL334" s="175" t="s">
        <v>2193</v>
      </c>
      <c r="CM334" s="178" t="s">
        <v>2194</v>
      </c>
      <c r="CN334" s="175" t="s">
        <v>349</v>
      </c>
      <c r="CO334" s="176" t="str">
        <f>D334</f>
        <v>Трубный пучок</v>
      </c>
      <c r="CP334" s="175" t="str">
        <f>E334</f>
        <v>к теплообменнику</v>
      </c>
      <c r="CQ334" s="175" t="str">
        <f>M334</f>
        <v>штука</v>
      </c>
      <c r="CR334" s="455">
        <f>R334</f>
        <v>0</v>
      </c>
      <c r="CS334" s="455">
        <v>0</v>
      </c>
      <c r="CT334" s="455">
        <v>1</v>
      </c>
      <c r="CU334" s="455">
        <v>0</v>
      </c>
      <c r="CV334" s="455"/>
      <c r="CW334" s="455"/>
      <c r="CX334" s="455"/>
      <c r="CY334" s="455"/>
      <c r="CZ334" s="455">
        <f>CT334+CR334+CS334+Q334+CU334</f>
        <v>2</v>
      </c>
      <c r="DA334" s="455">
        <v>998368</v>
      </c>
      <c r="DB334" s="456">
        <f>DA334*CR334</f>
        <v>0</v>
      </c>
      <c r="DC334" s="456">
        <f t="shared" ref="DC334" si="3188">CS334*DA334</f>
        <v>0</v>
      </c>
      <c r="DD334" s="456">
        <f>DA334*CT334</f>
        <v>998368</v>
      </c>
      <c r="DE334" s="455">
        <f t="shared" ref="DE334" si="3189">DA334*CU334</f>
        <v>0</v>
      </c>
      <c r="DF334" s="456"/>
      <c r="DG334" s="456"/>
      <c r="DH334" s="456"/>
      <c r="DI334" s="456"/>
      <c r="DJ334" s="456"/>
      <c r="DK334" s="456">
        <f>DA334*CZ334</f>
        <v>1996736</v>
      </c>
      <c r="DL334" s="501"/>
      <c r="DM334" s="508">
        <f>DB334</f>
        <v>0</v>
      </c>
      <c r="DN334" s="501">
        <f>DM334/1.12</f>
        <v>0</v>
      </c>
      <c r="DO334" s="508">
        <f>DC334</f>
        <v>0</v>
      </c>
      <c r="DP334" s="655">
        <f t="shared" ref="DP334" si="3190">DO334/1.12</f>
        <v>0</v>
      </c>
      <c r="DQ334" s="1053">
        <f>DD334</f>
        <v>998368</v>
      </c>
      <c r="DR334" s="655">
        <f t="shared" ref="DR334" si="3191">DQ334/1.12</f>
        <v>891399.99999999988</v>
      </c>
      <c r="DS334" s="782">
        <f>DE334</f>
        <v>0</v>
      </c>
      <c r="DT334" s="655">
        <f>DS334/1.12</f>
        <v>0</v>
      </c>
      <c r="DU334" s="782">
        <f t="shared" ref="DU334" si="3192">DF334</f>
        <v>0</v>
      </c>
      <c r="DV334" s="465">
        <f t="shared" ref="DV334" si="3193">DU334/1.12</f>
        <v>0</v>
      </c>
      <c r="DW334" s="745"/>
      <c r="DX334" s="655"/>
      <c r="DY334" s="954"/>
      <c r="DZ334" s="655"/>
      <c r="EA334" s="782">
        <f>DI334</f>
        <v>0</v>
      </c>
      <c r="EB334" s="465">
        <f t="shared" ref="EB334" si="3194">EA334/1.12</f>
        <v>0</v>
      </c>
      <c r="EC334" s="745"/>
      <c r="ED334" s="463"/>
      <c r="EE334" s="459">
        <f>DK334</f>
        <v>1996736</v>
      </c>
      <c r="EF334" s="501">
        <f>EE334/1.12</f>
        <v>1782799.9999999998</v>
      </c>
      <c r="EG334" s="461">
        <f t="shared" si="3115"/>
        <v>0</v>
      </c>
      <c r="EH334" s="257">
        <f t="shared" si="3116"/>
        <v>0</v>
      </c>
      <c r="EI334" s="460">
        <f t="shared" si="3117"/>
        <v>0</v>
      </c>
      <c r="EJ334" s="538">
        <f t="shared" si="3118"/>
        <v>0</v>
      </c>
      <c r="EK334" s="677">
        <f t="shared" si="3119"/>
        <v>100144.40000000014</v>
      </c>
      <c r="EL334" s="257">
        <f t="shared" si="3120"/>
        <v>112161.72800000012</v>
      </c>
      <c r="EM334" s="649">
        <f t="shared" si="3121"/>
        <v>0</v>
      </c>
      <c r="EN334" s="538">
        <f t="shared" si="3122"/>
        <v>0</v>
      </c>
      <c r="EO334" s="677">
        <f t="shared" si="3123"/>
        <v>0</v>
      </c>
      <c r="EP334" s="257">
        <f t="shared" si="3124"/>
        <v>0</v>
      </c>
      <c r="EQ334" s="649">
        <f t="shared" si="3125"/>
        <v>0</v>
      </c>
      <c r="ER334" s="538">
        <f t="shared" si="3126"/>
        <v>0</v>
      </c>
      <c r="ES334" s="677">
        <f t="shared" si="3127"/>
        <v>0</v>
      </c>
      <c r="ET334" s="538">
        <f t="shared" si="3128"/>
        <v>0</v>
      </c>
      <c r="EU334" s="462">
        <f t="shared" si="3129"/>
        <v>0</v>
      </c>
      <c r="EV334" s="263">
        <f t="shared" si="3130"/>
        <v>0</v>
      </c>
      <c r="EW334" s="462">
        <f t="shared" si="3131"/>
        <v>0</v>
      </c>
      <c r="EX334" s="263">
        <f t="shared" si="3132"/>
        <v>0</v>
      </c>
      <c r="EY334" s="472">
        <f t="shared" si="3133"/>
        <v>200288.80000000028</v>
      </c>
      <c r="EZ334" s="263">
        <f t="shared" si="3134"/>
        <v>224323.45600000024</v>
      </c>
    </row>
    <row r="335" spans="1:157" ht="18" hidden="1" customHeight="1" outlineLevel="1" x14ac:dyDescent="0.2">
      <c r="A335" s="5" t="s">
        <v>575</v>
      </c>
      <c r="B335" s="76" t="s">
        <v>21</v>
      </c>
      <c r="C335" s="77" t="s">
        <v>64</v>
      </c>
      <c r="D335" s="77" t="s">
        <v>70</v>
      </c>
      <c r="E335" s="76" t="s">
        <v>154</v>
      </c>
      <c r="F335" s="76"/>
      <c r="G335" s="78" t="s">
        <v>41</v>
      </c>
      <c r="H335" s="79">
        <v>0.3</v>
      </c>
      <c r="I335" s="76" t="s">
        <v>969</v>
      </c>
      <c r="J335" s="80" t="s">
        <v>45</v>
      </c>
      <c r="K335" s="81" t="s">
        <v>152</v>
      </c>
      <c r="L335" s="76" t="s">
        <v>46</v>
      </c>
      <c r="M335" s="10" t="s">
        <v>65</v>
      </c>
      <c r="N335" s="82"/>
      <c r="O335" s="82"/>
      <c r="P335" s="82"/>
      <c r="Q335" s="245">
        <v>0</v>
      </c>
      <c r="R335" s="398">
        <v>0</v>
      </c>
      <c r="S335" s="262">
        <v>991544.4</v>
      </c>
      <c r="T335" s="262">
        <v>1110529.7280000001</v>
      </c>
      <c r="U335" s="262">
        <f t="shared" si="3097"/>
        <v>0</v>
      </c>
      <c r="V335" s="263">
        <f t="shared" si="2945"/>
        <v>0</v>
      </c>
      <c r="W335" s="263">
        <f t="shared" si="3098"/>
        <v>0</v>
      </c>
      <c r="X335" s="399">
        <v>0</v>
      </c>
      <c r="Y335" s="399">
        <v>991544.4</v>
      </c>
      <c r="Z335" s="399">
        <v>1110529.7280000001</v>
      </c>
      <c r="AA335" s="399">
        <f t="shared" si="3099"/>
        <v>0</v>
      </c>
      <c r="AB335" s="399">
        <f t="shared" si="3100"/>
        <v>0</v>
      </c>
      <c r="AC335" s="399">
        <f t="shared" si="3101"/>
        <v>0</v>
      </c>
      <c r="AD335" s="260">
        <v>0</v>
      </c>
      <c r="AE335" s="260">
        <v>991544.4</v>
      </c>
      <c r="AF335" s="260">
        <v>1110529.7280000001</v>
      </c>
      <c r="AG335" s="260"/>
      <c r="AH335" s="260"/>
      <c r="AI335" s="260">
        <f t="shared" si="3102"/>
        <v>0</v>
      </c>
      <c r="AJ335" s="260">
        <v>0</v>
      </c>
      <c r="AK335" s="260">
        <v>991544.4</v>
      </c>
      <c r="AL335" s="260">
        <v>1110529.7280000001</v>
      </c>
      <c r="AM335" s="260">
        <f t="shared" si="2978"/>
        <v>0</v>
      </c>
      <c r="AN335" s="260">
        <f t="shared" si="2979"/>
        <v>0</v>
      </c>
      <c r="AO335" s="396">
        <f t="shared" si="3103"/>
        <v>0</v>
      </c>
      <c r="AP335" s="260"/>
      <c r="AQ335" s="260"/>
      <c r="AR335" s="260"/>
      <c r="AS335" s="260">
        <f t="shared" si="2996"/>
        <v>0</v>
      </c>
      <c r="AT335" s="260">
        <f t="shared" si="2997"/>
        <v>0</v>
      </c>
      <c r="AU335" s="260">
        <f t="shared" si="3104"/>
        <v>0</v>
      </c>
      <c r="AV335" s="400"/>
      <c r="AW335" s="400"/>
      <c r="AX335" s="400"/>
      <c r="AY335" s="400">
        <v>0</v>
      </c>
      <c r="AZ335" s="400">
        <v>0</v>
      </c>
      <c r="BA335" s="400">
        <f t="shared" si="3105"/>
        <v>0</v>
      </c>
      <c r="BB335" s="400"/>
      <c r="BC335" s="400"/>
      <c r="BD335" s="400"/>
      <c r="BE335" s="400">
        <v>0</v>
      </c>
      <c r="BF335" s="400">
        <v>0</v>
      </c>
      <c r="BG335" s="400">
        <f t="shared" si="3106"/>
        <v>0</v>
      </c>
      <c r="BH335" s="400"/>
      <c r="BI335" s="400"/>
      <c r="BJ335" s="400"/>
      <c r="BK335" s="400">
        <v>0</v>
      </c>
      <c r="BL335" s="400">
        <v>0</v>
      </c>
      <c r="BM335" s="400">
        <f t="shared" si="3107"/>
        <v>0</v>
      </c>
      <c r="BN335" s="400"/>
      <c r="BO335" s="400"/>
      <c r="BP335" s="400"/>
      <c r="BQ335" s="400">
        <v>0</v>
      </c>
      <c r="BR335" s="400">
        <v>0</v>
      </c>
      <c r="BS335" s="400">
        <f t="shared" si="3108"/>
        <v>0</v>
      </c>
      <c r="BT335" s="262">
        <v>991544.4</v>
      </c>
      <c r="BU335" s="262">
        <v>1110529.7280000001</v>
      </c>
      <c r="BV335" s="262">
        <f>SUM(N335+O335+P335+Q335+R335+X335+AD335+AJ335+AP335+AV335+BB335+BH335)*BT335</f>
        <v>0</v>
      </c>
      <c r="BW335" s="1427">
        <f t="shared" si="3109"/>
        <v>0</v>
      </c>
      <c r="BX335" s="84" t="s">
        <v>48</v>
      </c>
      <c r="BY335" s="76">
        <v>2012</v>
      </c>
      <c r="BZ335" s="325"/>
      <c r="CA335" s="529">
        <f t="shared" si="3110"/>
        <v>0</v>
      </c>
      <c r="CB335" s="85">
        <v>4957722</v>
      </c>
      <c r="CC335" s="83">
        <v>5552648.6400000006</v>
      </c>
      <c r="CD335" s="88"/>
      <c r="CE335" s="26">
        <f t="shared" si="3111"/>
        <v>-4957722</v>
      </c>
      <c r="CF335" s="27">
        <f t="shared" si="3112"/>
        <v>-5552648.6400000006</v>
      </c>
      <c r="CG335" s="738">
        <f t="shared" si="3113"/>
        <v>-5552648.6400000006</v>
      </c>
      <c r="CH335" s="164"/>
      <c r="CI335" s="165"/>
      <c r="CJ335" s="192"/>
      <c r="CK335" s="175"/>
      <c r="CL335" s="175"/>
      <c r="CM335" s="178"/>
      <c r="CN335" s="175"/>
      <c r="CO335" s="176"/>
      <c r="CP335" s="175"/>
      <c r="CQ335" s="175"/>
      <c r="CR335" s="455"/>
      <c r="CS335" s="455"/>
      <c r="CT335" s="455"/>
      <c r="CU335" s="455"/>
      <c r="CV335" s="455"/>
      <c r="CW335" s="455"/>
      <c r="CX335" s="455"/>
      <c r="CY335" s="455"/>
      <c r="CZ335" s="701"/>
      <c r="DA335" s="455"/>
      <c r="DB335" s="456"/>
      <c r="DC335" s="702"/>
      <c r="DD335" s="702"/>
      <c r="DE335" s="455">
        <f t="shared" si="3164"/>
        <v>0</v>
      </c>
      <c r="DF335" s="702"/>
      <c r="DG335" s="702"/>
      <c r="DH335" s="702"/>
      <c r="DI335" s="702"/>
      <c r="DJ335" s="702"/>
      <c r="DK335" s="456"/>
      <c r="DL335" s="501"/>
      <c r="DM335" s="508"/>
      <c r="DN335" s="501"/>
      <c r="DO335" s="820"/>
      <c r="DP335" s="501"/>
      <c r="DQ335" s="1054"/>
      <c r="DR335" s="703"/>
      <c r="DS335" s="810"/>
      <c r="DT335" s="703"/>
      <c r="DU335" s="810"/>
      <c r="DV335" s="704"/>
      <c r="DW335" s="747"/>
      <c r="DX335" s="703"/>
      <c r="DY335" s="955"/>
      <c r="DZ335" s="703"/>
      <c r="EA335" s="810">
        <f>DI335</f>
        <v>0</v>
      </c>
      <c r="EB335" s="704">
        <f t="shared" si="3114"/>
        <v>0</v>
      </c>
      <c r="EC335" s="747"/>
      <c r="ED335" s="1271"/>
      <c r="EE335" s="459"/>
      <c r="EF335" s="501"/>
      <c r="EG335" s="461">
        <f t="shared" si="3115"/>
        <v>0</v>
      </c>
      <c r="EH335" s="257">
        <f t="shared" si="3116"/>
        <v>0</v>
      </c>
      <c r="EI335" s="460">
        <f t="shared" si="3117"/>
        <v>0</v>
      </c>
      <c r="EJ335" s="538">
        <f t="shared" si="3118"/>
        <v>0</v>
      </c>
      <c r="EK335" s="677">
        <f t="shared" si="3119"/>
        <v>0</v>
      </c>
      <c r="EL335" s="257">
        <f t="shared" si="3120"/>
        <v>0</v>
      </c>
      <c r="EM335" s="649">
        <f t="shared" si="3121"/>
        <v>0</v>
      </c>
      <c r="EN335" s="538">
        <f t="shared" si="3122"/>
        <v>0</v>
      </c>
      <c r="EO335" s="677">
        <f t="shared" si="3123"/>
        <v>0</v>
      </c>
      <c r="EP335" s="257">
        <f t="shared" si="3124"/>
        <v>0</v>
      </c>
      <c r="EQ335" s="649">
        <f t="shared" si="3125"/>
        <v>0</v>
      </c>
      <c r="ER335" s="538">
        <f t="shared" si="3126"/>
        <v>0</v>
      </c>
      <c r="ES335" s="677">
        <f t="shared" si="3127"/>
        <v>0</v>
      </c>
      <c r="ET335" s="538">
        <f t="shared" si="3128"/>
        <v>0</v>
      </c>
      <c r="EU335" s="462">
        <f t="shared" si="3129"/>
        <v>0</v>
      </c>
      <c r="EV335" s="263">
        <f t="shared" si="3130"/>
        <v>0</v>
      </c>
      <c r="EW335" s="462">
        <f t="shared" si="3131"/>
        <v>0</v>
      </c>
      <c r="EX335" s="263">
        <f t="shared" si="3132"/>
        <v>0</v>
      </c>
      <c r="EY335" s="472">
        <f t="shared" si="3133"/>
        <v>0</v>
      </c>
      <c r="EZ335" s="263">
        <f t="shared" si="3134"/>
        <v>0</v>
      </c>
    </row>
    <row r="336" spans="1:157" ht="18" hidden="1" customHeight="1" outlineLevel="1" x14ac:dyDescent="0.2">
      <c r="A336" s="5" t="s">
        <v>576</v>
      </c>
      <c r="B336" s="76" t="s">
        <v>21</v>
      </c>
      <c r="C336" s="77" t="s">
        <v>64</v>
      </c>
      <c r="D336" s="77" t="s">
        <v>70</v>
      </c>
      <c r="E336" s="76" t="s">
        <v>154</v>
      </c>
      <c r="F336" s="76"/>
      <c r="G336" s="78" t="s">
        <v>41</v>
      </c>
      <c r="H336" s="79">
        <v>0.3</v>
      </c>
      <c r="I336" s="76" t="s">
        <v>969</v>
      </c>
      <c r="J336" s="80" t="s">
        <v>45</v>
      </c>
      <c r="K336" s="81" t="s">
        <v>152</v>
      </c>
      <c r="L336" s="76" t="s">
        <v>46</v>
      </c>
      <c r="M336" s="10" t="s">
        <v>65</v>
      </c>
      <c r="N336" s="82"/>
      <c r="O336" s="82"/>
      <c r="P336" s="82"/>
      <c r="Q336" s="245">
        <v>1</v>
      </c>
      <c r="R336" s="398">
        <v>0</v>
      </c>
      <c r="S336" s="262">
        <v>991544.4</v>
      </c>
      <c r="T336" s="262">
        <v>1110529.7280000001</v>
      </c>
      <c r="U336" s="262">
        <f t="shared" ref="U336:U337" si="3195">R336*S336</f>
        <v>0</v>
      </c>
      <c r="V336" s="263">
        <f t="shared" ref="V336:V337" si="3196">U336*1.12</f>
        <v>0</v>
      </c>
      <c r="W336" s="263">
        <f t="shared" si="3098"/>
        <v>0</v>
      </c>
      <c r="X336" s="399">
        <v>1</v>
      </c>
      <c r="Y336" s="399">
        <v>991544.4</v>
      </c>
      <c r="Z336" s="399">
        <v>1110529.7280000001</v>
      </c>
      <c r="AA336" s="399">
        <v>0</v>
      </c>
      <c r="AB336" s="399">
        <f t="shared" si="3100"/>
        <v>0</v>
      </c>
      <c r="AC336" s="399">
        <f t="shared" si="3101"/>
        <v>0</v>
      </c>
      <c r="AD336" s="260">
        <v>1</v>
      </c>
      <c r="AE336" s="260">
        <v>991544.4</v>
      </c>
      <c r="AF336" s="260">
        <v>1110529.7280000001</v>
      </c>
      <c r="AG336" s="260"/>
      <c r="AH336" s="260"/>
      <c r="AI336" s="260">
        <f t="shared" si="3102"/>
        <v>0</v>
      </c>
      <c r="AJ336" s="260">
        <v>1</v>
      </c>
      <c r="AK336" s="260">
        <v>991544.4</v>
      </c>
      <c r="AL336" s="260">
        <v>1110529.7280000001</v>
      </c>
      <c r="AM336" s="260">
        <v>0</v>
      </c>
      <c r="AN336" s="260">
        <v>0</v>
      </c>
      <c r="AO336" s="396">
        <f t="shared" si="3103"/>
        <v>0</v>
      </c>
      <c r="AP336" s="260"/>
      <c r="AQ336" s="260"/>
      <c r="AR336" s="260"/>
      <c r="AS336" s="260">
        <f t="shared" si="2996"/>
        <v>0</v>
      </c>
      <c r="AT336" s="260">
        <f t="shared" si="2997"/>
        <v>0</v>
      </c>
      <c r="AU336" s="260">
        <f t="shared" si="3104"/>
        <v>0</v>
      </c>
      <c r="AV336" s="400"/>
      <c r="AW336" s="400"/>
      <c r="AX336" s="400"/>
      <c r="AY336" s="400">
        <v>0</v>
      </c>
      <c r="AZ336" s="400">
        <v>0</v>
      </c>
      <c r="BA336" s="400">
        <f t="shared" si="3105"/>
        <v>0</v>
      </c>
      <c r="BB336" s="400"/>
      <c r="BC336" s="400"/>
      <c r="BD336" s="400"/>
      <c r="BE336" s="400">
        <v>0</v>
      </c>
      <c r="BF336" s="400">
        <v>0</v>
      </c>
      <c r="BG336" s="400">
        <f t="shared" si="3106"/>
        <v>0</v>
      </c>
      <c r="BH336" s="400"/>
      <c r="BI336" s="400"/>
      <c r="BJ336" s="400"/>
      <c r="BK336" s="400">
        <v>0</v>
      </c>
      <c r="BL336" s="400">
        <v>0</v>
      </c>
      <c r="BM336" s="400">
        <f t="shared" si="3107"/>
        <v>0</v>
      </c>
      <c r="BN336" s="400"/>
      <c r="BO336" s="400"/>
      <c r="BP336" s="400"/>
      <c r="BQ336" s="400">
        <v>0</v>
      </c>
      <c r="BR336" s="400">
        <v>0</v>
      </c>
      <c r="BS336" s="400">
        <f t="shared" si="3108"/>
        <v>0</v>
      </c>
      <c r="BT336" s="262">
        <v>991544.4</v>
      </c>
      <c r="BU336" s="262">
        <v>1110529.7280000001</v>
      </c>
      <c r="BV336" s="262">
        <v>0</v>
      </c>
      <c r="BW336" s="1427">
        <v>0</v>
      </c>
      <c r="BX336" s="84" t="s">
        <v>48</v>
      </c>
      <c r="BY336" s="76">
        <v>2012</v>
      </c>
      <c r="BZ336" s="325" t="s">
        <v>1100</v>
      </c>
      <c r="CA336" s="529">
        <f t="shared" si="3110"/>
        <v>0</v>
      </c>
      <c r="CB336" s="85"/>
      <c r="CC336" s="83"/>
      <c r="CD336" s="88"/>
      <c r="CE336" s="26">
        <f t="shared" si="3111"/>
        <v>0</v>
      </c>
      <c r="CF336" s="27">
        <f t="shared" si="3112"/>
        <v>0</v>
      </c>
      <c r="CG336" s="738">
        <f t="shared" si="3113"/>
        <v>0</v>
      </c>
      <c r="CH336" s="164" t="s">
        <v>371</v>
      </c>
      <c r="CI336" s="165"/>
      <c r="CJ336" s="192"/>
      <c r="CK336" s="175"/>
      <c r="CL336" s="175"/>
      <c r="CM336" s="175"/>
      <c r="CN336" s="175"/>
      <c r="CO336" s="175"/>
      <c r="CP336" s="175"/>
      <c r="CQ336" s="175"/>
      <c r="CR336" s="455"/>
      <c r="CS336" s="455"/>
      <c r="CT336" s="455"/>
      <c r="CU336" s="455"/>
      <c r="CV336" s="455"/>
      <c r="CW336" s="455"/>
      <c r="CX336" s="455"/>
      <c r="CY336" s="455"/>
      <c r="CZ336" s="701"/>
      <c r="DA336" s="455"/>
      <c r="DB336" s="455"/>
      <c r="DC336" s="702"/>
      <c r="DD336" s="702"/>
      <c r="DE336" s="455">
        <f t="shared" si="3164"/>
        <v>0</v>
      </c>
      <c r="DF336" s="702"/>
      <c r="DG336" s="702"/>
      <c r="DH336" s="702"/>
      <c r="DI336" s="702"/>
      <c r="DJ336" s="702"/>
      <c r="DK336" s="455"/>
      <c r="DL336" s="501"/>
      <c r="DM336" s="508"/>
      <c r="DN336" s="501"/>
      <c r="DO336" s="820"/>
      <c r="DP336" s="501"/>
      <c r="DQ336" s="1054"/>
      <c r="DR336" s="703"/>
      <c r="DS336" s="810"/>
      <c r="DT336" s="703"/>
      <c r="DU336" s="810"/>
      <c r="DV336" s="704"/>
      <c r="DW336" s="747"/>
      <c r="DX336" s="703"/>
      <c r="DY336" s="955"/>
      <c r="DZ336" s="703"/>
      <c r="EA336" s="810">
        <f>DI336</f>
        <v>0</v>
      </c>
      <c r="EB336" s="704">
        <f t="shared" si="3114"/>
        <v>0</v>
      </c>
      <c r="EC336" s="747"/>
      <c r="ED336" s="1271"/>
      <c r="EE336" s="459"/>
      <c r="EF336" s="501"/>
      <c r="EG336" s="461">
        <f t="shared" si="3115"/>
        <v>0</v>
      </c>
      <c r="EH336" s="257">
        <f t="shared" si="3116"/>
        <v>0</v>
      </c>
      <c r="EI336" s="460">
        <f t="shared" si="3117"/>
        <v>0</v>
      </c>
      <c r="EJ336" s="538">
        <f t="shared" si="3118"/>
        <v>0</v>
      </c>
      <c r="EK336" s="677">
        <f t="shared" si="3119"/>
        <v>0</v>
      </c>
      <c r="EL336" s="257">
        <f t="shared" si="3120"/>
        <v>0</v>
      </c>
      <c r="EM336" s="649">
        <f t="shared" si="3121"/>
        <v>0</v>
      </c>
      <c r="EN336" s="538">
        <f t="shared" si="3122"/>
        <v>0</v>
      </c>
      <c r="EO336" s="677">
        <f t="shared" si="3123"/>
        <v>0</v>
      </c>
      <c r="EP336" s="257">
        <f t="shared" si="3124"/>
        <v>0</v>
      </c>
      <c r="EQ336" s="649">
        <f t="shared" si="3125"/>
        <v>0</v>
      </c>
      <c r="ER336" s="538">
        <f t="shared" si="3126"/>
        <v>0</v>
      </c>
      <c r="ES336" s="677">
        <f t="shared" si="3127"/>
        <v>0</v>
      </c>
      <c r="ET336" s="538">
        <f t="shared" si="3128"/>
        <v>0</v>
      </c>
      <c r="EU336" s="462">
        <f t="shared" si="3129"/>
        <v>0</v>
      </c>
      <c r="EV336" s="263">
        <f t="shared" si="3130"/>
        <v>0</v>
      </c>
      <c r="EW336" s="462">
        <f t="shared" si="3131"/>
        <v>0</v>
      </c>
      <c r="EX336" s="263">
        <f t="shared" si="3132"/>
        <v>0</v>
      </c>
      <c r="EY336" s="472">
        <f t="shared" si="3133"/>
        <v>0</v>
      </c>
      <c r="EZ336" s="263">
        <f t="shared" si="3134"/>
        <v>0</v>
      </c>
    </row>
    <row r="337" spans="1:156" ht="18" hidden="1" customHeight="1" outlineLevel="1" x14ac:dyDescent="0.2">
      <c r="A337" s="5" t="s">
        <v>754</v>
      </c>
      <c r="B337" s="76" t="s">
        <v>21</v>
      </c>
      <c r="C337" s="77" t="s">
        <v>1634</v>
      </c>
      <c r="D337" s="77" t="s">
        <v>1635</v>
      </c>
      <c r="E337" s="76" t="s">
        <v>1636</v>
      </c>
      <c r="F337" s="76" t="s">
        <v>755</v>
      </c>
      <c r="G337" s="78" t="s">
        <v>41</v>
      </c>
      <c r="H337" s="79">
        <v>0.3</v>
      </c>
      <c r="I337" s="76" t="s">
        <v>969</v>
      </c>
      <c r="J337" s="80" t="s">
        <v>496</v>
      </c>
      <c r="K337" s="81" t="s">
        <v>152</v>
      </c>
      <c r="L337" s="76" t="s">
        <v>46</v>
      </c>
      <c r="M337" s="10" t="s">
        <v>65</v>
      </c>
      <c r="N337" s="82"/>
      <c r="O337" s="82"/>
      <c r="P337" s="82"/>
      <c r="Q337" s="245">
        <v>1</v>
      </c>
      <c r="R337" s="398">
        <v>0</v>
      </c>
      <c r="S337" s="262">
        <v>991544.4</v>
      </c>
      <c r="T337" s="262">
        <v>1110529.7280000001</v>
      </c>
      <c r="U337" s="262">
        <f t="shared" si="3195"/>
        <v>0</v>
      </c>
      <c r="V337" s="263">
        <f t="shared" si="3196"/>
        <v>0</v>
      </c>
      <c r="W337" s="263">
        <f t="shared" si="3098"/>
        <v>0</v>
      </c>
      <c r="X337" s="399">
        <v>1</v>
      </c>
      <c r="Y337" s="399">
        <v>991544.4</v>
      </c>
      <c r="Z337" s="399">
        <v>1110529.7280000001</v>
      </c>
      <c r="AA337" s="399">
        <v>0</v>
      </c>
      <c r="AB337" s="399">
        <f t="shared" si="3100"/>
        <v>0</v>
      </c>
      <c r="AC337" s="399">
        <f t="shared" si="3101"/>
        <v>0</v>
      </c>
      <c r="AD337" s="260">
        <v>1</v>
      </c>
      <c r="AE337" s="260">
        <v>991544.4</v>
      </c>
      <c r="AF337" s="260">
        <v>1110529.7280000001</v>
      </c>
      <c r="AG337" s="260"/>
      <c r="AH337" s="260"/>
      <c r="AI337" s="260">
        <f t="shared" si="3102"/>
        <v>0</v>
      </c>
      <c r="AJ337" s="260">
        <v>1</v>
      </c>
      <c r="AK337" s="260">
        <v>991544.4</v>
      </c>
      <c r="AL337" s="260">
        <v>1110529.7280000001</v>
      </c>
      <c r="AM337" s="260">
        <v>0</v>
      </c>
      <c r="AN337" s="260">
        <v>0</v>
      </c>
      <c r="AO337" s="396">
        <f t="shared" si="3103"/>
        <v>0</v>
      </c>
      <c r="AP337" s="260"/>
      <c r="AQ337" s="260"/>
      <c r="AR337" s="260"/>
      <c r="AS337" s="260">
        <f t="shared" si="2996"/>
        <v>0</v>
      </c>
      <c r="AT337" s="260">
        <f t="shared" si="2997"/>
        <v>0</v>
      </c>
      <c r="AU337" s="260">
        <f t="shared" si="3104"/>
        <v>0</v>
      </c>
      <c r="AV337" s="400"/>
      <c r="AW337" s="400"/>
      <c r="AX337" s="400"/>
      <c r="AY337" s="400">
        <v>0</v>
      </c>
      <c r="AZ337" s="400">
        <v>0</v>
      </c>
      <c r="BA337" s="400">
        <f t="shared" si="3105"/>
        <v>0</v>
      </c>
      <c r="BB337" s="400"/>
      <c r="BC337" s="400"/>
      <c r="BD337" s="400"/>
      <c r="BE337" s="400">
        <v>0</v>
      </c>
      <c r="BF337" s="400">
        <v>0</v>
      </c>
      <c r="BG337" s="400">
        <f t="shared" si="3106"/>
        <v>0</v>
      </c>
      <c r="BH337" s="400"/>
      <c r="BI337" s="400"/>
      <c r="BJ337" s="400"/>
      <c r="BK337" s="400">
        <v>0</v>
      </c>
      <c r="BL337" s="400">
        <v>0</v>
      </c>
      <c r="BM337" s="400">
        <f t="shared" si="3107"/>
        <v>0</v>
      </c>
      <c r="BN337" s="400"/>
      <c r="BO337" s="400"/>
      <c r="BP337" s="400"/>
      <c r="BQ337" s="400">
        <v>0</v>
      </c>
      <c r="BR337" s="400">
        <v>0</v>
      </c>
      <c r="BS337" s="400">
        <f t="shared" si="3108"/>
        <v>0</v>
      </c>
      <c r="BT337" s="262">
        <v>991544.4</v>
      </c>
      <c r="BU337" s="262">
        <v>1110529.7280000001</v>
      </c>
      <c r="BV337" s="262">
        <v>0</v>
      </c>
      <c r="BW337" s="1427">
        <f t="shared" ref="BW337" si="3197">BV337*1.12</f>
        <v>0</v>
      </c>
      <c r="BX337" s="84" t="s">
        <v>48</v>
      </c>
      <c r="BY337" s="76">
        <v>2012</v>
      </c>
      <c r="BZ337" s="325" t="s">
        <v>1103</v>
      </c>
      <c r="CA337" s="529">
        <f t="shared" si="3110"/>
        <v>0</v>
      </c>
      <c r="CB337" s="85"/>
      <c r="CC337" s="83"/>
      <c r="CD337" s="88"/>
      <c r="CE337" s="26">
        <f t="shared" si="3111"/>
        <v>0</v>
      </c>
      <c r="CF337" s="27">
        <f t="shared" si="3112"/>
        <v>0</v>
      </c>
      <c r="CG337" s="738">
        <f t="shared" si="3113"/>
        <v>0</v>
      </c>
      <c r="CH337" s="164" t="s">
        <v>805</v>
      </c>
      <c r="CI337" s="165"/>
      <c r="CJ337" s="192"/>
      <c r="CK337" s="175"/>
      <c r="CL337" s="175"/>
      <c r="CM337" s="178"/>
      <c r="CN337" s="175"/>
      <c r="CO337" s="176"/>
      <c r="CP337" s="175"/>
      <c r="CQ337" s="175"/>
      <c r="CR337" s="455"/>
      <c r="CS337" s="455"/>
      <c r="CT337" s="455"/>
      <c r="CU337" s="455"/>
      <c r="CV337" s="455"/>
      <c r="CW337" s="455"/>
      <c r="CX337" s="455"/>
      <c r="CY337" s="455"/>
      <c r="CZ337" s="701"/>
      <c r="DA337" s="455"/>
      <c r="DB337" s="456"/>
      <c r="DC337" s="702"/>
      <c r="DD337" s="702"/>
      <c r="DE337" s="455">
        <f t="shared" si="3164"/>
        <v>0</v>
      </c>
      <c r="DF337" s="702"/>
      <c r="DG337" s="702"/>
      <c r="DH337" s="702"/>
      <c r="DI337" s="702"/>
      <c r="DJ337" s="702"/>
      <c r="DK337" s="456"/>
      <c r="DL337" s="501"/>
      <c r="DM337" s="508"/>
      <c r="DN337" s="501"/>
      <c r="DO337" s="820"/>
      <c r="DP337" s="501"/>
      <c r="DQ337" s="1054"/>
      <c r="DR337" s="703"/>
      <c r="DS337" s="810"/>
      <c r="DT337" s="703"/>
      <c r="DU337" s="810"/>
      <c r="DV337" s="704"/>
      <c r="DW337" s="747"/>
      <c r="DX337" s="703"/>
      <c r="DY337" s="955"/>
      <c r="DZ337" s="703"/>
      <c r="EA337" s="810">
        <f>DI337</f>
        <v>0</v>
      </c>
      <c r="EB337" s="704">
        <f t="shared" si="3114"/>
        <v>0</v>
      </c>
      <c r="EC337" s="747"/>
      <c r="ED337" s="1271"/>
      <c r="EE337" s="459"/>
      <c r="EF337" s="501"/>
      <c r="EG337" s="461">
        <f t="shared" si="3115"/>
        <v>0</v>
      </c>
      <c r="EH337" s="257">
        <f t="shared" si="3116"/>
        <v>0</v>
      </c>
      <c r="EI337" s="460">
        <f t="shared" si="3117"/>
        <v>0</v>
      </c>
      <c r="EJ337" s="538">
        <f t="shared" si="3118"/>
        <v>0</v>
      </c>
      <c r="EK337" s="677">
        <f t="shared" si="3119"/>
        <v>0</v>
      </c>
      <c r="EL337" s="257">
        <f t="shared" si="3120"/>
        <v>0</v>
      </c>
      <c r="EM337" s="649">
        <f t="shared" si="3121"/>
        <v>0</v>
      </c>
      <c r="EN337" s="538">
        <f t="shared" si="3122"/>
        <v>0</v>
      </c>
      <c r="EO337" s="677">
        <f t="shared" si="3123"/>
        <v>0</v>
      </c>
      <c r="EP337" s="257">
        <f t="shared" si="3124"/>
        <v>0</v>
      </c>
      <c r="EQ337" s="649">
        <f t="shared" si="3125"/>
        <v>0</v>
      </c>
      <c r="ER337" s="538">
        <f t="shared" si="3126"/>
        <v>0</v>
      </c>
      <c r="ES337" s="677">
        <f t="shared" si="3127"/>
        <v>0</v>
      </c>
      <c r="ET337" s="538">
        <f t="shared" si="3128"/>
        <v>0</v>
      </c>
      <c r="EU337" s="462">
        <f t="shared" si="3129"/>
        <v>0</v>
      </c>
      <c r="EV337" s="263">
        <f t="shared" si="3130"/>
        <v>0</v>
      </c>
      <c r="EW337" s="462">
        <f t="shared" si="3131"/>
        <v>0</v>
      </c>
      <c r="EX337" s="263">
        <f t="shared" si="3132"/>
        <v>0</v>
      </c>
      <c r="EY337" s="472">
        <f t="shared" si="3133"/>
        <v>0</v>
      </c>
      <c r="EZ337" s="263">
        <f t="shared" si="3134"/>
        <v>0</v>
      </c>
    </row>
    <row r="338" spans="1:156" ht="18" hidden="1" customHeight="1" outlineLevel="1" x14ac:dyDescent="0.2">
      <c r="A338" s="5" t="s">
        <v>1020</v>
      </c>
      <c r="B338" s="76" t="s">
        <v>21</v>
      </c>
      <c r="C338" s="77" t="s">
        <v>1634</v>
      </c>
      <c r="D338" s="77" t="s">
        <v>1635</v>
      </c>
      <c r="E338" s="76" t="s">
        <v>1636</v>
      </c>
      <c r="F338" s="76" t="s">
        <v>755</v>
      </c>
      <c r="G338" s="692" t="s">
        <v>41</v>
      </c>
      <c r="H338" s="693">
        <v>0.3</v>
      </c>
      <c r="I338" s="691" t="s">
        <v>969</v>
      </c>
      <c r="J338" s="694" t="s">
        <v>496</v>
      </c>
      <c r="K338" s="695" t="s">
        <v>152</v>
      </c>
      <c r="L338" s="691" t="s">
        <v>46</v>
      </c>
      <c r="M338" s="10" t="s">
        <v>65</v>
      </c>
      <c r="N338" s="696"/>
      <c r="O338" s="696"/>
      <c r="P338" s="696"/>
      <c r="Q338" s="697">
        <v>1</v>
      </c>
      <c r="R338" s="398">
        <v>0</v>
      </c>
      <c r="S338" s="698">
        <v>991544.4</v>
      </c>
      <c r="T338" s="698">
        <v>1110529.7280000001</v>
      </c>
      <c r="U338" s="698">
        <f t="shared" si="3097"/>
        <v>0</v>
      </c>
      <c r="V338" s="699">
        <f t="shared" si="2945"/>
        <v>0</v>
      </c>
      <c r="W338" s="699">
        <f t="shared" si="3098"/>
        <v>0</v>
      </c>
      <c r="X338" s="399">
        <v>0</v>
      </c>
      <c r="Y338" s="700">
        <v>991544.4</v>
      </c>
      <c r="Z338" s="700">
        <v>1110529.7280000001</v>
      </c>
      <c r="AA338" s="700">
        <f t="shared" si="3099"/>
        <v>0</v>
      </c>
      <c r="AB338" s="700">
        <f t="shared" si="3100"/>
        <v>0</v>
      </c>
      <c r="AC338" s="399">
        <f t="shared" si="3101"/>
        <v>0</v>
      </c>
      <c r="AD338" s="260">
        <v>1</v>
      </c>
      <c r="AE338" s="260">
        <v>991544.4</v>
      </c>
      <c r="AF338" s="260">
        <v>1110529.7280000001</v>
      </c>
      <c r="AG338" s="260">
        <v>0</v>
      </c>
      <c r="AH338" s="260">
        <v>0</v>
      </c>
      <c r="AI338" s="260">
        <f t="shared" si="3102"/>
        <v>0</v>
      </c>
      <c r="AJ338" s="260">
        <v>1</v>
      </c>
      <c r="AK338" s="260">
        <v>991544.4</v>
      </c>
      <c r="AL338" s="260">
        <v>1110529.7280000001</v>
      </c>
      <c r="AM338" s="260">
        <v>0</v>
      </c>
      <c r="AN338" s="260">
        <v>0</v>
      </c>
      <c r="AO338" s="396">
        <f t="shared" si="3103"/>
        <v>0</v>
      </c>
      <c r="AP338" s="260"/>
      <c r="AQ338" s="260"/>
      <c r="AR338" s="260"/>
      <c r="AS338" s="260">
        <f t="shared" si="2996"/>
        <v>0</v>
      </c>
      <c r="AT338" s="260">
        <f t="shared" si="2997"/>
        <v>0</v>
      </c>
      <c r="AU338" s="260">
        <f t="shared" si="3104"/>
        <v>0</v>
      </c>
      <c r="AV338" s="400"/>
      <c r="AW338" s="400"/>
      <c r="AX338" s="400"/>
      <c r="AY338" s="400">
        <v>0</v>
      </c>
      <c r="AZ338" s="400">
        <v>0</v>
      </c>
      <c r="BA338" s="400">
        <f t="shared" si="3105"/>
        <v>0</v>
      </c>
      <c r="BB338" s="400"/>
      <c r="BC338" s="400"/>
      <c r="BD338" s="400"/>
      <c r="BE338" s="400">
        <v>0</v>
      </c>
      <c r="BF338" s="400">
        <v>0</v>
      </c>
      <c r="BG338" s="400">
        <f t="shared" si="3106"/>
        <v>0</v>
      </c>
      <c r="BH338" s="400"/>
      <c r="BI338" s="400"/>
      <c r="BJ338" s="400"/>
      <c r="BK338" s="400">
        <v>0</v>
      </c>
      <c r="BL338" s="400">
        <v>0</v>
      </c>
      <c r="BM338" s="400">
        <f t="shared" si="3107"/>
        <v>0</v>
      </c>
      <c r="BN338" s="400"/>
      <c r="BO338" s="400"/>
      <c r="BP338" s="400"/>
      <c r="BQ338" s="400">
        <v>0</v>
      </c>
      <c r="BR338" s="400">
        <v>0</v>
      </c>
      <c r="BS338" s="400">
        <f t="shared" si="3108"/>
        <v>0</v>
      </c>
      <c r="BT338" s="262">
        <v>991544.4</v>
      </c>
      <c r="BU338" s="262">
        <v>1110529.7280000001</v>
      </c>
      <c r="BV338" s="256">
        <v>0</v>
      </c>
      <c r="BW338" s="1427">
        <f t="shared" si="3109"/>
        <v>0</v>
      </c>
      <c r="BX338" s="84" t="s">
        <v>48</v>
      </c>
      <c r="BY338" s="325" t="s">
        <v>1717</v>
      </c>
      <c r="BZ338" s="325" t="s">
        <v>1013</v>
      </c>
      <c r="CA338" s="529">
        <f t="shared" si="3110"/>
        <v>0</v>
      </c>
      <c r="CB338" s="85"/>
      <c r="CC338" s="83"/>
      <c r="CD338" s="88"/>
      <c r="CE338" s="26">
        <f t="shared" si="3111"/>
        <v>0</v>
      </c>
      <c r="CF338" s="27">
        <f t="shared" si="3112"/>
        <v>0</v>
      </c>
      <c r="CG338" s="738">
        <f t="shared" si="3113"/>
        <v>0</v>
      </c>
      <c r="CH338" s="164" t="s">
        <v>1033</v>
      </c>
      <c r="CI338" s="165"/>
      <c r="CJ338" s="192"/>
      <c r="CK338" s="175"/>
      <c r="CL338" s="175"/>
      <c r="CM338" s="178"/>
      <c r="CN338" s="175"/>
      <c r="CO338" s="176"/>
      <c r="CP338" s="175"/>
      <c r="CQ338" s="175"/>
      <c r="CR338" s="455"/>
      <c r="CS338" s="455"/>
      <c r="CT338" s="455"/>
      <c r="CU338" s="455"/>
      <c r="CV338" s="455"/>
      <c r="CW338" s="455"/>
      <c r="CX338" s="455"/>
      <c r="CY338" s="455"/>
      <c r="CZ338" s="455"/>
      <c r="DA338" s="455"/>
      <c r="DB338" s="456"/>
      <c r="DC338" s="456"/>
      <c r="DD338" s="456"/>
      <c r="DE338" s="455"/>
      <c r="DF338" s="456"/>
      <c r="DG338" s="456"/>
      <c r="DH338" s="456"/>
      <c r="DI338" s="456"/>
      <c r="DJ338" s="456"/>
      <c r="DK338" s="456"/>
      <c r="DL338" s="501"/>
      <c r="DM338" s="508"/>
      <c r="DN338" s="501"/>
      <c r="DO338" s="508"/>
      <c r="DP338" s="655"/>
      <c r="DQ338" s="1053"/>
      <c r="DR338" s="655"/>
      <c r="DS338" s="782"/>
      <c r="DT338" s="655"/>
      <c r="DU338" s="782"/>
      <c r="DV338" s="465"/>
      <c r="DW338" s="745"/>
      <c r="DX338" s="655"/>
      <c r="DY338" s="954"/>
      <c r="DZ338" s="655"/>
      <c r="EA338" s="782"/>
      <c r="EB338" s="465"/>
      <c r="EC338" s="745"/>
      <c r="ED338" s="463"/>
      <c r="EE338" s="459"/>
      <c r="EF338" s="501"/>
      <c r="EG338" s="461">
        <f t="shared" si="3115"/>
        <v>0</v>
      </c>
      <c r="EH338" s="257">
        <f t="shared" si="3116"/>
        <v>0</v>
      </c>
      <c r="EI338" s="460">
        <f t="shared" si="3117"/>
        <v>0</v>
      </c>
      <c r="EJ338" s="538">
        <f t="shared" si="3118"/>
        <v>0</v>
      </c>
      <c r="EK338" s="677">
        <f t="shared" si="3119"/>
        <v>0</v>
      </c>
      <c r="EL338" s="257">
        <f t="shared" si="3120"/>
        <v>0</v>
      </c>
      <c r="EM338" s="649">
        <f t="shared" si="3121"/>
        <v>0</v>
      </c>
      <c r="EN338" s="538">
        <f t="shared" si="3122"/>
        <v>0</v>
      </c>
      <c r="EO338" s="677">
        <f t="shared" si="3123"/>
        <v>0</v>
      </c>
      <c r="EP338" s="257">
        <f t="shared" si="3124"/>
        <v>0</v>
      </c>
      <c r="EQ338" s="649">
        <f t="shared" si="3125"/>
        <v>0</v>
      </c>
      <c r="ER338" s="538">
        <f t="shared" si="3126"/>
        <v>0</v>
      </c>
      <c r="ES338" s="677">
        <f t="shared" si="3127"/>
        <v>0</v>
      </c>
      <c r="ET338" s="538">
        <f t="shared" si="3128"/>
        <v>0</v>
      </c>
      <c r="EU338" s="462">
        <f t="shared" si="3129"/>
        <v>0</v>
      </c>
      <c r="EV338" s="263">
        <f t="shared" si="3130"/>
        <v>0</v>
      </c>
      <c r="EW338" s="462">
        <f t="shared" si="3131"/>
        <v>0</v>
      </c>
      <c r="EX338" s="263">
        <f t="shared" si="3132"/>
        <v>0</v>
      </c>
      <c r="EY338" s="472">
        <f t="shared" si="3133"/>
        <v>0</v>
      </c>
      <c r="EZ338" s="263">
        <f t="shared" si="3134"/>
        <v>0</v>
      </c>
    </row>
    <row r="339" spans="1:156" ht="18" hidden="1" customHeight="1" outlineLevel="1" x14ac:dyDescent="0.2">
      <c r="A339" s="5" t="s">
        <v>2223</v>
      </c>
      <c r="B339" s="76" t="s">
        <v>21</v>
      </c>
      <c r="C339" s="77" t="s">
        <v>1634</v>
      </c>
      <c r="D339" s="77" t="s">
        <v>1635</v>
      </c>
      <c r="E339" s="76" t="s">
        <v>1636</v>
      </c>
      <c r="F339" s="76" t="s">
        <v>755</v>
      </c>
      <c r="G339" s="692" t="s">
        <v>41</v>
      </c>
      <c r="H339" s="693">
        <v>0.3</v>
      </c>
      <c r="I339" s="691" t="s">
        <v>969</v>
      </c>
      <c r="J339" s="694" t="s">
        <v>496</v>
      </c>
      <c r="K339" s="695" t="s">
        <v>152</v>
      </c>
      <c r="L339" s="691" t="s">
        <v>46</v>
      </c>
      <c r="M339" s="10" t="s">
        <v>65</v>
      </c>
      <c r="N339" s="696"/>
      <c r="O339" s="696"/>
      <c r="P339" s="696"/>
      <c r="Q339" s="697">
        <v>1</v>
      </c>
      <c r="R339" s="398">
        <v>0</v>
      </c>
      <c r="S339" s="698">
        <v>991544.4</v>
      </c>
      <c r="T339" s="698">
        <v>1110529.7280000001</v>
      </c>
      <c r="U339" s="698">
        <f t="shared" ref="U339" si="3198">R339*S339</f>
        <v>0</v>
      </c>
      <c r="V339" s="699">
        <f t="shared" ref="V339" si="3199">U339*1.12</f>
        <v>0</v>
      </c>
      <c r="W339" s="699">
        <f t="shared" ref="W339" si="3200">V339*H339</f>
        <v>0</v>
      </c>
      <c r="X339" s="399">
        <v>0</v>
      </c>
      <c r="Y339" s="700">
        <v>991544.4</v>
      </c>
      <c r="Z339" s="700">
        <v>1110529.7280000001</v>
      </c>
      <c r="AA339" s="700">
        <f t="shared" ref="AA339" si="3201">X339*Y339</f>
        <v>0</v>
      </c>
      <c r="AB339" s="700">
        <f t="shared" ref="AB339" si="3202">AA339*1.12</f>
        <v>0</v>
      </c>
      <c r="AC339" s="399">
        <f t="shared" ref="AC339" si="3203">AB339*H339</f>
        <v>0</v>
      </c>
      <c r="AD339" s="260">
        <v>1</v>
      </c>
      <c r="AE339" s="260">
        <v>991544.4</v>
      </c>
      <c r="AF339" s="260">
        <v>1110529.7280000001</v>
      </c>
      <c r="AG339" s="260">
        <f t="shared" ref="AG339" si="3204">AD339*AE339</f>
        <v>991544.4</v>
      </c>
      <c r="AH339" s="260">
        <f t="shared" ref="AH339" si="3205">AD339*AF339</f>
        <v>1110529.7280000001</v>
      </c>
      <c r="AI339" s="260">
        <f t="shared" ref="AI339" si="3206">AH339*H339</f>
        <v>333158.91840000002</v>
      </c>
      <c r="AJ339" s="260">
        <v>0</v>
      </c>
      <c r="AK339" s="260">
        <v>991544.4</v>
      </c>
      <c r="AL339" s="260">
        <v>1110529.7280000001</v>
      </c>
      <c r="AM339" s="260">
        <v>0</v>
      </c>
      <c r="AN339" s="260">
        <v>0</v>
      </c>
      <c r="AO339" s="396">
        <f t="shared" si="3103"/>
        <v>0</v>
      </c>
      <c r="AP339" s="260"/>
      <c r="AQ339" s="260"/>
      <c r="AR339" s="260"/>
      <c r="AS339" s="260">
        <f t="shared" ref="AS339" si="3207">AP339*AQ339</f>
        <v>0</v>
      </c>
      <c r="AT339" s="260">
        <f t="shared" ref="AT339" si="3208">AP339*AR339</f>
        <v>0</v>
      </c>
      <c r="AU339" s="260">
        <f t="shared" ref="AU339" si="3209">AT339*H339</f>
        <v>0</v>
      </c>
      <c r="AV339" s="400"/>
      <c r="AW339" s="400"/>
      <c r="AX339" s="400"/>
      <c r="AY339" s="400">
        <v>0</v>
      </c>
      <c r="AZ339" s="400">
        <v>0</v>
      </c>
      <c r="BA339" s="400">
        <f t="shared" ref="BA339" si="3210">AZ339*H339</f>
        <v>0</v>
      </c>
      <c r="BB339" s="400"/>
      <c r="BC339" s="400"/>
      <c r="BD339" s="400"/>
      <c r="BE339" s="400">
        <v>0</v>
      </c>
      <c r="BF339" s="400">
        <v>0</v>
      </c>
      <c r="BG339" s="400">
        <f t="shared" ref="BG339" si="3211">BF339*H339</f>
        <v>0</v>
      </c>
      <c r="BH339" s="400"/>
      <c r="BI339" s="400"/>
      <c r="BJ339" s="400"/>
      <c r="BK339" s="400">
        <v>0</v>
      </c>
      <c r="BL339" s="400">
        <v>0</v>
      </c>
      <c r="BM339" s="400">
        <f t="shared" ref="BM339" si="3212">BL339*N339</f>
        <v>0</v>
      </c>
      <c r="BN339" s="400"/>
      <c r="BO339" s="400"/>
      <c r="BP339" s="400"/>
      <c r="BQ339" s="400">
        <v>0</v>
      </c>
      <c r="BR339" s="400">
        <v>0</v>
      </c>
      <c r="BS339" s="400">
        <f t="shared" si="3108"/>
        <v>0</v>
      </c>
      <c r="BT339" s="262">
        <v>991544.4</v>
      </c>
      <c r="BU339" s="262">
        <v>1110529.7280000001</v>
      </c>
      <c r="BV339" s="256">
        <f>SUM(N339+O339+P339+Q339+R339+X339+AD339+AJ339+AP339+AV339+BB339+BH339)*BT339</f>
        <v>1983088.8</v>
      </c>
      <c r="BW339" s="262">
        <f t="shared" ref="BW339" si="3213">BV339*1.12</f>
        <v>2221059.4560000002</v>
      </c>
      <c r="BX339" s="84" t="s">
        <v>48</v>
      </c>
      <c r="BY339" s="325" t="s">
        <v>2217</v>
      </c>
      <c r="BZ339" s="325" t="s">
        <v>1013</v>
      </c>
      <c r="CA339" s="529">
        <f t="shared" ref="CA339" si="3214">BW339*H339</f>
        <v>666317.83680000005</v>
      </c>
      <c r="CB339" s="85"/>
      <c r="CC339" s="83"/>
      <c r="CD339" s="88"/>
      <c r="CE339" s="26">
        <f t="shared" ref="CE339" si="3215">BV339-CB339</f>
        <v>1983088.8</v>
      </c>
      <c r="CF339" s="27">
        <f t="shared" ref="CF339" si="3216">BW339-CC339</f>
        <v>2221059.4560000002</v>
      </c>
      <c r="CG339" s="738">
        <f t="shared" ref="CG339" si="3217">CA339-CC339</f>
        <v>666317.83680000005</v>
      </c>
      <c r="CH339" s="164" t="s">
        <v>2233</v>
      </c>
      <c r="CI339" s="165"/>
      <c r="CJ339" s="192" t="s">
        <v>25</v>
      </c>
      <c r="CK339" s="175" t="s">
        <v>315</v>
      </c>
      <c r="CL339" s="175" t="s">
        <v>2193</v>
      </c>
      <c r="CM339" s="178" t="s">
        <v>2194</v>
      </c>
      <c r="CN339" s="175" t="s">
        <v>349</v>
      </c>
      <c r="CO339" s="176" t="str">
        <f>D339</f>
        <v>Трубный пучок</v>
      </c>
      <c r="CP339" s="175" t="str">
        <f>E339</f>
        <v>к теплообменнику</v>
      </c>
      <c r="CQ339" s="175" t="str">
        <f>M339</f>
        <v>штука</v>
      </c>
      <c r="CR339" s="455">
        <f>R339</f>
        <v>0</v>
      </c>
      <c r="CS339" s="455">
        <v>0</v>
      </c>
      <c r="CT339" s="455">
        <v>1</v>
      </c>
      <c r="CU339" s="455">
        <v>0</v>
      </c>
      <c r="CV339" s="455"/>
      <c r="CW339" s="455"/>
      <c r="CX339" s="455"/>
      <c r="CY339" s="455"/>
      <c r="CZ339" s="455">
        <f>CT339+CR339+CS339+Q339+CU339</f>
        <v>2</v>
      </c>
      <c r="DA339" s="455">
        <v>998368</v>
      </c>
      <c r="DB339" s="456">
        <f>DA339*CR339</f>
        <v>0</v>
      </c>
      <c r="DC339" s="456">
        <f t="shared" ref="DC339" si="3218">CS339*DA339</f>
        <v>0</v>
      </c>
      <c r="DD339" s="456">
        <f>DA339*CT339</f>
        <v>998368</v>
      </c>
      <c r="DE339" s="455">
        <f>DA339*CU339</f>
        <v>0</v>
      </c>
      <c r="DF339" s="456"/>
      <c r="DG339" s="456"/>
      <c r="DH339" s="456"/>
      <c r="DI339" s="456"/>
      <c r="DJ339" s="456"/>
      <c r="DK339" s="456">
        <f>DA339*CZ339</f>
        <v>1996736</v>
      </c>
      <c r="DL339" s="501"/>
      <c r="DM339" s="508">
        <f>DB339</f>
        <v>0</v>
      </c>
      <c r="DN339" s="501">
        <f>DM339/1.12</f>
        <v>0</v>
      </c>
      <c r="DO339" s="508">
        <f>DC339</f>
        <v>0</v>
      </c>
      <c r="DP339" s="655">
        <f t="shared" ref="DP339" si="3219">DO339/1.12</f>
        <v>0</v>
      </c>
      <c r="DQ339" s="1053">
        <f>DD339</f>
        <v>998368</v>
      </c>
      <c r="DR339" s="655">
        <f t="shared" ref="DR339" si="3220">DQ339/1.12</f>
        <v>891399.99999999988</v>
      </c>
      <c r="DS339" s="782">
        <f>DE339</f>
        <v>0</v>
      </c>
      <c r="DT339" s="655">
        <f t="shared" ref="DT339" si="3221">DE339/1.12</f>
        <v>0</v>
      </c>
      <c r="DU339" s="782">
        <f t="shared" ref="DU339" si="3222">DF339</f>
        <v>0</v>
      </c>
      <c r="DV339" s="465">
        <f t="shared" ref="DV339" si="3223">DU339/1.12</f>
        <v>0</v>
      </c>
      <c r="DW339" s="745"/>
      <c r="DX339" s="655"/>
      <c r="DY339" s="954"/>
      <c r="DZ339" s="655"/>
      <c r="EA339" s="782">
        <f>DI339</f>
        <v>0</v>
      </c>
      <c r="EB339" s="465">
        <f t="shared" ref="EB339" si="3224">EA339/1.12</f>
        <v>0</v>
      </c>
      <c r="EC339" s="745"/>
      <c r="ED339" s="463"/>
      <c r="EE339" s="459">
        <f>DK339</f>
        <v>1996736</v>
      </c>
      <c r="EF339" s="501">
        <f>EE339/1.12</f>
        <v>1782799.9999999998</v>
      </c>
      <c r="EG339" s="461">
        <f t="shared" si="3115"/>
        <v>0</v>
      </c>
      <c r="EH339" s="257">
        <f t="shared" si="3116"/>
        <v>0</v>
      </c>
      <c r="EI339" s="460">
        <f t="shared" si="3117"/>
        <v>0</v>
      </c>
      <c r="EJ339" s="538">
        <f t="shared" si="3118"/>
        <v>0</v>
      </c>
      <c r="EK339" s="677">
        <f t="shared" si="3119"/>
        <v>100144.40000000014</v>
      </c>
      <c r="EL339" s="257">
        <f t="shared" si="3120"/>
        <v>112161.72800000012</v>
      </c>
      <c r="EM339" s="649">
        <f t="shared" si="3121"/>
        <v>0</v>
      </c>
      <c r="EN339" s="538">
        <f t="shared" si="3122"/>
        <v>0</v>
      </c>
      <c r="EO339" s="677">
        <f t="shared" si="3123"/>
        <v>0</v>
      </c>
      <c r="EP339" s="257">
        <f t="shared" si="3124"/>
        <v>0</v>
      </c>
      <c r="EQ339" s="649">
        <f t="shared" si="3125"/>
        <v>0</v>
      </c>
      <c r="ER339" s="538">
        <f t="shared" si="3126"/>
        <v>0</v>
      </c>
      <c r="ES339" s="677">
        <f t="shared" si="3127"/>
        <v>0</v>
      </c>
      <c r="ET339" s="538">
        <f t="shared" si="3128"/>
        <v>0</v>
      </c>
      <c r="EU339" s="462">
        <f t="shared" si="3129"/>
        <v>0</v>
      </c>
      <c r="EV339" s="263">
        <f t="shared" si="3130"/>
        <v>0</v>
      </c>
      <c r="EW339" s="462">
        <f t="shared" si="3131"/>
        <v>0</v>
      </c>
      <c r="EX339" s="263">
        <f t="shared" si="3132"/>
        <v>0</v>
      </c>
      <c r="EY339" s="472">
        <f t="shared" si="3133"/>
        <v>200288.80000000028</v>
      </c>
      <c r="EZ339" s="263">
        <f t="shared" si="3134"/>
        <v>224323.45600000024</v>
      </c>
    </row>
    <row r="340" spans="1:156" ht="18" hidden="1" customHeight="1" outlineLevel="1" x14ac:dyDescent="0.2">
      <c r="A340" s="5" t="s">
        <v>577</v>
      </c>
      <c r="B340" s="76" t="s">
        <v>21</v>
      </c>
      <c r="C340" s="77" t="s">
        <v>64</v>
      </c>
      <c r="D340" s="77" t="s">
        <v>70</v>
      </c>
      <c r="E340" s="76" t="s">
        <v>155</v>
      </c>
      <c r="F340" s="76"/>
      <c r="G340" s="78" t="s">
        <v>41</v>
      </c>
      <c r="H340" s="79">
        <v>0.3</v>
      </c>
      <c r="I340" s="76" t="s">
        <v>969</v>
      </c>
      <c r="J340" s="80" t="s">
        <v>45</v>
      </c>
      <c r="K340" s="81" t="s">
        <v>152</v>
      </c>
      <c r="L340" s="76" t="s">
        <v>46</v>
      </c>
      <c r="M340" s="10" t="s">
        <v>65</v>
      </c>
      <c r="N340" s="82"/>
      <c r="O340" s="82"/>
      <c r="P340" s="82"/>
      <c r="Q340" s="245">
        <v>0</v>
      </c>
      <c r="R340" s="398">
        <v>0</v>
      </c>
      <c r="S340" s="262">
        <v>2920671.6</v>
      </c>
      <c r="T340" s="262">
        <v>3271152.1920000003</v>
      </c>
      <c r="U340" s="262">
        <f t="shared" si="3097"/>
        <v>0</v>
      </c>
      <c r="V340" s="263">
        <f t="shared" si="2945"/>
        <v>0</v>
      </c>
      <c r="W340" s="263">
        <f t="shared" si="3098"/>
        <v>0</v>
      </c>
      <c r="X340" s="399">
        <v>0</v>
      </c>
      <c r="Y340" s="399">
        <v>2920671.6</v>
      </c>
      <c r="Z340" s="399">
        <v>3271152.1920000003</v>
      </c>
      <c r="AA340" s="399">
        <f t="shared" si="3099"/>
        <v>0</v>
      </c>
      <c r="AB340" s="399">
        <f t="shared" si="3100"/>
        <v>0</v>
      </c>
      <c r="AC340" s="399">
        <f t="shared" si="3101"/>
        <v>0</v>
      </c>
      <c r="AD340" s="260">
        <v>0</v>
      </c>
      <c r="AE340" s="260">
        <v>2920671.6</v>
      </c>
      <c r="AF340" s="260">
        <v>3271152.1920000003</v>
      </c>
      <c r="AG340" s="260"/>
      <c r="AH340" s="260"/>
      <c r="AI340" s="260">
        <f t="shared" si="3102"/>
        <v>0</v>
      </c>
      <c r="AJ340" s="260">
        <v>0</v>
      </c>
      <c r="AK340" s="260">
        <v>2920671.6</v>
      </c>
      <c r="AL340" s="260">
        <v>3271152.1920000003</v>
      </c>
      <c r="AM340" s="260">
        <f t="shared" si="2978"/>
        <v>0</v>
      </c>
      <c r="AN340" s="260">
        <f t="shared" si="2979"/>
        <v>0</v>
      </c>
      <c r="AO340" s="396">
        <f t="shared" si="3103"/>
        <v>0</v>
      </c>
      <c r="AP340" s="260"/>
      <c r="AQ340" s="260"/>
      <c r="AR340" s="260"/>
      <c r="AS340" s="260">
        <f t="shared" si="2996"/>
        <v>0</v>
      </c>
      <c r="AT340" s="260">
        <f t="shared" si="2997"/>
        <v>0</v>
      </c>
      <c r="AU340" s="260">
        <f t="shared" si="3104"/>
        <v>0</v>
      </c>
      <c r="AV340" s="400"/>
      <c r="AW340" s="400"/>
      <c r="AX340" s="400"/>
      <c r="AY340" s="400">
        <v>0</v>
      </c>
      <c r="AZ340" s="400">
        <v>0</v>
      </c>
      <c r="BA340" s="400">
        <f t="shared" si="3105"/>
        <v>0</v>
      </c>
      <c r="BB340" s="400"/>
      <c r="BC340" s="400"/>
      <c r="BD340" s="400"/>
      <c r="BE340" s="400">
        <v>0</v>
      </c>
      <c r="BF340" s="400">
        <v>0</v>
      </c>
      <c r="BG340" s="400">
        <f t="shared" si="3106"/>
        <v>0</v>
      </c>
      <c r="BH340" s="400"/>
      <c r="BI340" s="400"/>
      <c r="BJ340" s="400"/>
      <c r="BK340" s="400">
        <v>0</v>
      </c>
      <c r="BL340" s="400">
        <v>0</v>
      </c>
      <c r="BM340" s="400">
        <f t="shared" si="3107"/>
        <v>0</v>
      </c>
      <c r="BN340" s="400"/>
      <c r="BO340" s="400"/>
      <c r="BP340" s="400"/>
      <c r="BQ340" s="400">
        <v>0</v>
      </c>
      <c r="BR340" s="400">
        <v>0</v>
      </c>
      <c r="BS340" s="400">
        <f t="shared" si="3108"/>
        <v>0</v>
      </c>
      <c r="BT340" s="262">
        <v>2920671.6</v>
      </c>
      <c r="BU340" s="262">
        <v>3271152.1920000003</v>
      </c>
      <c r="BV340" s="262">
        <f>SUM(N340+O340+P340+Q340+R340+X340+AD340+AJ340+AP340+AV340+BB340+BH340)*BT340</f>
        <v>0</v>
      </c>
      <c r="BW340" s="1427">
        <f t="shared" si="3109"/>
        <v>0</v>
      </c>
      <c r="BX340" s="84" t="s">
        <v>48</v>
      </c>
      <c r="BY340" s="76">
        <v>2012</v>
      </c>
      <c r="BZ340" s="325"/>
      <c r="CA340" s="529">
        <f t="shared" si="3110"/>
        <v>0</v>
      </c>
      <c r="CB340" s="85">
        <v>14603358</v>
      </c>
      <c r="CC340" s="83">
        <v>16355760.960000001</v>
      </c>
      <c r="CD340" s="88"/>
      <c r="CE340" s="26">
        <f t="shared" si="3111"/>
        <v>-14603358</v>
      </c>
      <c r="CF340" s="27">
        <f t="shared" si="3112"/>
        <v>-16355760.960000001</v>
      </c>
      <c r="CG340" s="738">
        <f t="shared" si="3113"/>
        <v>-16355760.960000001</v>
      </c>
      <c r="CH340" s="164"/>
      <c r="CI340" s="165"/>
      <c r="CJ340" s="192"/>
      <c r="CK340" s="175"/>
      <c r="CL340" s="175"/>
      <c r="CM340" s="178"/>
      <c r="CN340" s="175"/>
      <c r="CO340" s="176"/>
      <c r="CP340" s="175"/>
      <c r="CQ340" s="175"/>
      <c r="CR340" s="455"/>
      <c r="CS340" s="455"/>
      <c r="CT340" s="455"/>
      <c r="CU340" s="455"/>
      <c r="CV340" s="455"/>
      <c r="CW340" s="455"/>
      <c r="CX340" s="455"/>
      <c r="CY340" s="455"/>
      <c r="CZ340" s="701"/>
      <c r="DA340" s="455"/>
      <c r="DB340" s="456"/>
      <c r="DC340" s="702"/>
      <c r="DD340" s="702"/>
      <c r="DE340" s="455">
        <f t="shared" si="3164"/>
        <v>0</v>
      </c>
      <c r="DF340" s="702"/>
      <c r="DG340" s="702"/>
      <c r="DH340" s="702"/>
      <c r="DI340" s="702"/>
      <c r="DJ340" s="702"/>
      <c r="DK340" s="456"/>
      <c r="DL340" s="501"/>
      <c r="DM340" s="508"/>
      <c r="DN340" s="501"/>
      <c r="DO340" s="820"/>
      <c r="DP340" s="501"/>
      <c r="DQ340" s="1054"/>
      <c r="DR340" s="703"/>
      <c r="DS340" s="810"/>
      <c r="DT340" s="703"/>
      <c r="DU340" s="810"/>
      <c r="DV340" s="704"/>
      <c r="DW340" s="747"/>
      <c r="DX340" s="703"/>
      <c r="DY340" s="955"/>
      <c r="DZ340" s="703"/>
      <c r="EA340" s="810">
        <f>DI340</f>
        <v>0</v>
      </c>
      <c r="EB340" s="704">
        <f t="shared" si="3114"/>
        <v>0</v>
      </c>
      <c r="EC340" s="747"/>
      <c r="ED340" s="1271"/>
      <c r="EE340" s="459"/>
      <c r="EF340" s="501"/>
      <c r="EG340" s="461">
        <f t="shared" si="3115"/>
        <v>0</v>
      </c>
      <c r="EH340" s="257">
        <f t="shared" si="3116"/>
        <v>0</v>
      </c>
      <c r="EI340" s="460">
        <f t="shared" si="3117"/>
        <v>0</v>
      </c>
      <c r="EJ340" s="538">
        <f t="shared" si="3118"/>
        <v>0</v>
      </c>
      <c r="EK340" s="677">
        <f t="shared" si="3119"/>
        <v>0</v>
      </c>
      <c r="EL340" s="257">
        <f t="shared" si="3120"/>
        <v>0</v>
      </c>
      <c r="EM340" s="649">
        <f t="shared" si="3121"/>
        <v>0</v>
      </c>
      <c r="EN340" s="538">
        <f t="shared" si="3122"/>
        <v>0</v>
      </c>
      <c r="EO340" s="677">
        <f t="shared" si="3123"/>
        <v>0</v>
      </c>
      <c r="EP340" s="257">
        <f t="shared" si="3124"/>
        <v>0</v>
      </c>
      <c r="EQ340" s="649">
        <f t="shared" si="3125"/>
        <v>0</v>
      </c>
      <c r="ER340" s="538">
        <f t="shared" si="3126"/>
        <v>0</v>
      </c>
      <c r="ES340" s="677">
        <f t="shared" si="3127"/>
        <v>0</v>
      </c>
      <c r="ET340" s="538">
        <f t="shared" si="3128"/>
        <v>0</v>
      </c>
      <c r="EU340" s="462">
        <f t="shared" si="3129"/>
        <v>0</v>
      </c>
      <c r="EV340" s="263">
        <f t="shared" si="3130"/>
        <v>0</v>
      </c>
      <c r="EW340" s="462">
        <f t="shared" si="3131"/>
        <v>0</v>
      </c>
      <c r="EX340" s="263">
        <f t="shared" si="3132"/>
        <v>0</v>
      </c>
      <c r="EY340" s="472">
        <f t="shared" si="3133"/>
        <v>0</v>
      </c>
      <c r="EZ340" s="263">
        <f t="shared" si="3134"/>
        <v>0</v>
      </c>
    </row>
    <row r="341" spans="1:156" ht="18" hidden="1" customHeight="1" outlineLevel="1" x14ac:dyDescent="0.2">
      <c r="A341" s="5" t="s">
        <v>578</v>
      </c>
      <c r="B341" s="76" t="s">
        <v>21</v>
      </c>
      <c r="C341" s="77" t="s">
        <v>64</v>
      </c>
      <c r="D341" s="77" t="s">
        <v>70</v>
      </c>
      <c r="E341" s="76" t="s">
        <v>155</v>
      </c>
      <c r="F341" s="76"/>
      <c r="G341" s="78" t="s">
        <v>41</v>
      </c>
      <c r="H341" s="79">
        <v>0.3</v>
      </c>
      <c r="I341" s="76" t="s">
        <v>969</v>
      </c>
      <c r="J341" s="80" t="s">
        <v>45</v>
      </c>
      <c r="K341" s="81" t="s">
        <v>152</v>
      </c>
      <c r="L341" s="76" t="s">
        <v>46</v>
      </c>
      <c r="M341" s="10" t="s">
        <v>65</v>
      </c>
      <c r="N341" s="82"/>
      <c r="O341" s="82"/>
      <c r="P341" s="82"/>
      <c r="Q341" s="245">
        <v>1</v>
      </c>
      <c r="R341" s="398">
        <v>0</v>
      </c>
      <c r="S341" s="262">
        <v>2920671.6</v>
      </c>
      <c r="T341" s="262">
        <v>3271152.1920000003</v>
      </c>
      <c r="U341" s="262">
        <f t="shared" ref="U341:U342" si="3225">R341*S341</f>
        <v>0</v>
      </c>
      <c r="V341" s="263">
        <f t="shared" ref="V341:V342" si="3226">U341*1.12</f>
        <v>0</v>
      </c>
      <c r="W341" s="263">
        <f t="shared" si="3098"/>
        <v>0</v>
      </c>
      <c r="X341" s="399">
        <v>1</v>
      </c>
      <c r="Y341" s="399">
        <v>2920671.6</v>
      </c>
      <c r="Z341" s="399">
        <v>3271152.1920000003</v>
      </c>
      <c r="AA341" s="399">
        <v>0</v>
      </c>
      <c r="AB341" s="399">
        <f t="shared" si="3100"/>
        <v>0</v>
      </c>
      <c r="AC341" s="399">
        <f t="shared" si="3101"/>
        <v>0</v>
      </c>
      <c r="AD341" s="260">
        <v>1</v>
      </c>
      <c r="AE341" s="260">
        <v>2920671.6</v>
      </c>
      <c r="AF341" s="260">
        <v>3271152.1920000003</v>
      </c>
      <c r="AG341" s="260"/>
      <c r="AH341" s="260"/>
      <c r="AI341" s="260">
        <f t="shared" si="3102"/>
        <v>0</v>
      </c>
      <c r="AJ341" s="260">
        <v>1</v>
      </c>
      <c r="AK341" s="260">
        <v>2920671.6</v>
      </c>
      <c r="AL341" s="260">
        <v>3271152.1920000003</v>
      </c>
      <c r="AM341" s="260">
        <v>0</v>
      </c>
      <c r="AN341" s="260">
        <v>0</v>
      </c>
      <c r="AO341" s="396">
        <f t="shared" si="3103"/>
        <v>0</v>
      </c>
      <c r="AP341" s="260"/>
      <c r="AQ341" s="260"/>
      <c r="AR341" s="260"/>
      <c r="AS341" s="260">
        <f t="shared" si="2996"/>
        <v>0</v>
      </c>
      <c r="AT341" s="260">
        <f t="shared" si="2997"/>
        <v>0</v>
      </c>
      <c r="AU341" s="260">
        <f t="shared" si="3104"/>
        <v>0</v>
      </c>
      <c r="AV341" s="400"/>
      <c r="AW341" s="400"/>
      <c r="AX341" s="400"/>
      <c r="AY341" s="400">
        <v>0</v>
      </c>
      <c r="AZ341" s="400">
        <v>0</v>
      </c>
      <c r="BA341" s="400">
        <f t="shared" si="3105"/>
        <v>0</v>
      </c>
      <c r="BB341" s="400"/>
      <c r="BC341" s="400"/>
      <c r="BD341" s="400"/>
      <c r="BE341" s="400">
        <v>0</v>
      </c>
      <c r="BF341" s="400">
        <v>0</v>
      </c>
      <c r="BG341" s="400">
        <f t="shared" si="3106"/>
        <v>0</v>
      </c>
      <c r="BH341" s="400"/>
      <c r="BI341" s="400"/>
      <c r="BJ341" s="400"/>
      <c r="BK341" s="400">
        <v>0</v>
      </c>
      <c r="BL341" s="400">
        <v>0</v>
      </c>
      <c r="BM341" s="400">
        <f t="shared" si="3107"/>
        <v>0</v>
      </c>
      <c r="BN341" s="400"/>
      <c r="BO341" s="400"/>
      <c r="BP341" s="400"/>
      <c r="BQ341" s="400">
        <v>0</v>
      </c>
      <c r="BR341" s="400">
        <v>0</v>
      </c>
      <c r="BS341" s="400">
        <f t="shared" si="3108"/>
        <v>0</v>
      </c>
      <c r="BT341" s="262">
        <v>2920671.6</v>
      </c>
      <c r="BU341" s="262">
        <v>3271152.1920000003</v>
      </c>
      <c r="BV341" s="262">
        <v>0</v>
      </c>
      <c r="BW341" s="1427">
        <v>0</v>
      </c>
      <c r="BX341" s="84" t="s">
        <v>48</v>
      </c>
      <c r="BY341" s="76">
        <v>2012</v>
      </c>
      <c r="BZ341" s="325" t="s">
        <v>1100</v>
      </c>
      <c r="CA341" s="529">
        <f t="shared" si="3110"/>
        <v>0</v>
      </c>
      <c r="CB341" s="85"/>
      <c r="CC341" s="83"/>
      <c r="CD341" s="88"/>
      <c r="CE341" s="26">
        <f t="shared" si="3111"/>
        <v>0</v>
      </c>
      <c r="CF341" s="27">
        <f t="shared" si="3112"/>
        <v>0</v>
      </c>
      <c r="CG341" s="738">
        <f t="shared" si="3113"/>
        <v>0</v>
      </c>
      <c r="CH341" s="164" t="s">
        <v>371</v>
      </c>
      <c r="CI341" s="165"/>
      <c r="CJ341" s="192"/>
      <c r="CK341" s="175"/>
      <c r="CL341" s="175"/>
      <c r="CM341" s="175"/>
      <c r="CN341" s="175"/>
      <c r="CO341" s="175"/>
      <c r="CP341" s="175"/>
      <c r="CQ341" s="175"/>
      <c r="CR341" s="455"/>
      <c r="CS341" s="455"/>
      <c r="CT341" s="455"/>
      <c r="CU341" s="455"/>
      <c r="CV341" s="455"/>
      <c r="CW341" s="455"/>
      <c r="CX341" s="455"/>
      <c r="CY341" s="455"/>
      <c r="CZ341" s="701"/>
      <c r="DA341" s="455"/>
      <c r="DB341" s="455"/>
      <c r="DC341" s="702"/>
      <c r="DD341" s="702"/>
      <c r="DE341" s="455">
        <f t="shared" si="3164"/>
        <v>0</v>
      </c>
      <c r="DF341" s="702"/>
      <c r="DG341" s="702"/>
      <c r="DH341" s="702"/>
      <c r="DI341" s="702"/>
      <c r="DJ341" s="702"/>
      <c r="DK341" s="455"/>
      <c r="DL341" s="501"/>
      <c r="DM341" s="508"/>
      <c r="DN341" s="501"/>
      <c r="DO341" s="820"/>
      <c r="DP341" s="501"/>
      <c r="DQ341" s="1054"/>
      <c r="DR341" s="703"/>
      <c r="DS341" s="810"/>
      <c r="DT341" s="703"/>
      <c r="DU341" s="810"/>
      <c r="DV341" s="704"/>
      <c r="DW341" s="747"/>
      <c r="DX341" s="703"/>
      <c r="DY341" s="955"/>
      <c r="DZ341" s="703"/>
      <c r="EA341" s="810">
        <f>DI341</f>
        <v>0</v>
      </c>
      <c r="EB341" s="704">
        <f t="shared" si="3114"/>
        <v>0</v>
      </c>
      <c r="EC341" s="747"/>
      <c r="ED341" s="1271"/>
      <c r="EE341" s="459"/>
      <c r="EF341" s="501"/>
      <c r="EG341" s="461">
        <f t="shared" si="3115"/>
        <v>0</v>
      </c>
      <c r="EH341" s="257">
        <f t="shared" si="3116"/>
        <v>0</v>
      </c>
      <c r="EI341" s="460">
        <f t="shared" si="3117"/>
        <v>0</v>
      </c>
      <c r="EJ341" s="538">
        <f t="shared" si="3118"/>
        <v>0</v>
      </c>
      <c r="EK341" s="677">
        <f t="shared" si="3119"/>
        <v>0</v>
      </c>
      <c r="EL341" s="257">
        <f t="shared" si="3120"/>
        <v>0</v>
      </c>
      <c r="EM341" s="649">
        <f t="shared" si="3121"/>
        <v>0</v>
      </c>
      <c r="EN341" s="538">
        <f t="shared" si="3122"/>
        <v>0</v>
      </c>
      <c r="EO341" s="677">
        <f t="shared" si="3123"/>
        <v>0</v>
      </c>
      <c r="EP341" s="257">
        <f t="shared" si="3124"/>
        <v>0</v>
      </c>
      <c r="EQ341" s="649">
        <f t="shared" si="3125"/>
        <v>0</v>
      </c>
      <c r="ER341" s="538">
        <f t="shared" si="3126"/>
        <v>0</v>
      </c>
      <c r="ES341" s="677">
        <f t="shared" si="3127"/>
        <v>0</v>
      </c>
      <c r="ET341" s="538">
        <f t="shared" si="3128"/>
        <v>0</v>
      </c>
      <c r="EU341" s="462">
        <f t="shared" si="3129"/>
        <v>0</v>
      </c>
      <c r="EV341" s="263">
        <f t="shared" si="3130"/>
        <v>0</v>
      </c>
      <c r="EW341" s="462">
        <f t="shared" si="3131"/>
        <v>0</v>
      </c>
      <c r="EX341" s="263">
        <f t="shared" si="3132"/>
        <v>0</v>
      </c>
      <c r="EY341" s="472">
        <f t="shared" si="3133"/>
        <v>0</v>
      </c>
      <c r="EZ341" s="263">
        <f t="shared" si="3134"/>
        <v>0</v>
      </c>
    </row>
    <row r="342" spans="1:156" ht="18" hidden="1" customHeight="1" outlineLevel="1" x14ac:dyDescent="0.2">
      <c r="A342" s="5" t="s">
        <v>756</v>
      </c>
      <c r="B342" s="76" t="s">
        <v>21</v>
      </c>
      <c r="C342" s="77" t="s">
        <v>1634</v>
      </c>
      <c r="D342" s="77" t="s">
        <v>1635</v>
      </c>
      <c r="E342" s="76" t="s">
        <v>1636</v>
      </c>
      <c r="F342" s="76" t="s">
        <v>757</v>
      </c>
      <c r="G342" s="78" t="s">
        <v>41</v>
      </c>
      <c r="H342" s="79">
        <v>0.3</v>
      </c>
      <c r="I342" s="76" t="s">
        <v>969</v>
      </c>
      <c r="J342" s="80" t="s">
        <v>496</v>
      </c>
      <c r="K342" s="81" t="s">
        <v>152</v>
      </c>
      <c r="L342" s="76" t="s">
        <v>46</v>
      </c>
      <c r="M342" s="10" t="s">
        <v>65</v>
      </c>
      <c r="N342" s="82"/>
      <c r="O342" s="82"/>
      <c r="P342" s="82"/>
      <c r="Q342" s="245">
        <v>1</v>
      </c>
      <c r="R342" s="398">
        <v>0</v>
      </c>
      <c r="S342" s="262">
        <v>2920671.6</v>
      </c>
      <c r="T342" s="262">
        <v>3271152.1920000003</v>
      </c>
      <c r="U342" s="262">
        <f t="shared" si="3225"/>
        <v>0</v>
      </c>
      <c r="V342" s="263">
        <f t="shared" si="3226"/>
        <v>0</v>
      </c>
      <c r="W342" s="263">
        <f t="shared" si="3098"/>
        <v>0</v>
      </c>
      <c r="X342" s="399">
        <v>1</v>
      </c>
      <c r="Y342" s="399">
        <v>2920671.6</v>
      </c>
      <c r="Z342" s="399">
        <v>3271152.1920000003</v>
      </c>
      <c r="AA342" s="399">
        <v>0</v>
      </c>
      <c r="AB342" s="399">
        <f t="shared" si="3100"/>
        <v>0</v>
      </c>
      <c r="AC342" s="399">
        <f t="shared" si="3101"/>
        <v>0</v>
      </c>
      <c r="AD342" s="260">
        <v>1</v>
      </c>
      <c r="AE342" s="260">
        <v>2920671.6</v>
      </c>
      <c r="AF342" s="260">
        <v>3271152.1920000003</v>
      </c>
      <c r="AG342" s="260"/>
      <c r="AH342" s="260"/>
      <c r="AI342" s="260">
        <f t="shared" si="3102"/>
        <v>0</v>
      </c>
      <c r="AJ342" s="260">
        <v>1</v>
      </c>
      <c r="AK342" s="260">
        <v>2920671.6</v>
      </c>
      <c r="AL342" s="260">
        <v>3271152.1920000003</v>
      </c>
      <c r="AM342" s="260">
        <v>0</v>
      </c>
      <c r="AN342" s="260">
        <v>0</v>
      </c>
      <c r="AO342" s="396">
        <f t="shared" si="3103"/>
        <v>0</v>
      </c>
      <c r="AP342" s="260"/>
      <c r="AQ342" s="260"/>
      <c r="AR342" s="260"/>
      <c r="AS342" s="260">
        <f t="shared" si="2996"/>
        <v>0</v>
      </c>
      <c r="AT342" s="260">
        <f t="shared" si="2997"/>
        <v>0</v>
      </c>
      <c r="AU342" s="260">
        <f t="shared" si="3104"/>
        <v>0</v>
      </c>
      <c r="AV342" s="400"/>
      <c r="AW342" s="400"/>
      <c r="AX342" s="400"/>
      <c r="AY342" s="400">
        <v>0</v>
      </c>
      <c r="AZ342" s="400">
        <v>0</v>
      </c>
      <c r="BA342" s="400">
        <f t="shared" si="3105"/>
        <v>0</v>
      </c>
      <c r="BB342" s="400"/>
      <c r="BC342" s="400"/>
      <c r="BD342" s="400"/>
      <c r="BE342" s="400">
        <v>0</v>
      </c>
      <c r="BF342" s="400">
        <v>0</v>
      </c>
      <c r="BG342" s="400">
        <f t="shared" si="3106"/>
        <v>0</v>
      </c>
      <c r="BH342" s="400"/>
      <c r="BI342" s="400"/>
      <c r="BJ342" s="400"/>
      <c r="BK342" s="400">
        <v>0</v>
      </c>
      <c r="BL342" s="400">
        <v>0</v>
      </c>
      <c r="BM342" s="400">
        <f t="shared" si="3107"/>
        <v>0</v>
      </c>
      <c r="BN342" s="400"/>
      <c r="BO342" s="400"/>
      <c r="BP342" s="400"/>
      <c r="BQ342" s="400">
        <v>0</v>
      </c>
      <c r="BR342" s="400">
        <v>0</v>
      </c>
      <c r="BS342" s="400">
        <f t="shared" si="3108"/>
        <v>0</v>
      </c>
      <c r="BT342" s="262">
        <v>2920671.6</v>
      </c>
      <c r="BU342" s="262">
        <v>3271152.1920000003</v>
      </c>
      <c r="BV342" s="262">
        <v>0</v>
      </c>
      <c r="BW342" s="1427">
        <f t="shared" ref="BW342" si="3227">BV342*1.12</f>
        <v>0</v>
      </c>
      <c r="BX342" s="84" t="s">
        <v>48</v>
      </c>
      <c r="BY342" s="76">
        <v>2012</v>
      </c>
      <c r="BZ342" s="325" t="s">
        <v>1103</v>
      </c>
      <c r="CA342" s="529">
        <f t="shared" si="3110"/>
        <v>0</v>
      </c>
      <c r="CB342" s="85"/>
      <c r="CC342" s="83"/>
      <c r="CD342" s="88"/>
      <c r="CE342" s="26">
        <f t="shared" si="3111"/>
        <v>0</v>
      </c>
      <c r="CF342" s="27">
        <f t="shared" si="3112"/>
        <v>0</v>
      </c>
      <c r="CG342" s="738">
        <f t="shared" si="3113"/>
        <v>0</v>
      </c>
      <c r="CH342" s="164" t="s">
        <v>805</v>
      </c>
      <c r="CI342" s="165"/>
      <c r="CJ342" s="192"/>
      <c r="CK342" s="175"/>
      <c r="CL342" s="175"/>
      <c r="CM342" s="178"/>
      <c r="CN342" s="175"/>
      <c r="CO342" s="176"/>
      <c r="CP342" s="175"/>
      <c r="CQ342" s="175"/>
      <c r="CR342" s="455"/>
      <c r="CS342" s="455"/>
      <c r="CT342" s="455"/>
      <c r="CU342" s="455"/>
      <c r="CV342" s="455"/>
      <c r="CW342" s="455"/>
      <c r="CX342" s="455"/>
      <c r="CY342" s="455"/>
      <c r="CZ342" s="701"/>
      <c r="DA342" s="455"/>
      <c r="DB342" s="456"/>
      <c r="DC342" s="702"/>
      <c r="DD342" s="702"/>
      <c r="DE342" s="455">
        <f t="shared" si="3164"/>
        <v>0</v>
      </c>
      <c r="DF342" s="702"/>
      <c r="DG342" s="702"/>
      <c r="DH342" s="702"/>
      <c r="DI342" s="702"/>
      <c r="DJ342" s="702"/>
      <c r="DK342" s="456"/>
      <c r="DL342" s="501"/>
      <c r="DM342" s="508"/>
      <c r="DN342" s="501"/>
      <c r="DO342" s="820"/>
      <c r="DP342" s="501"/>
      <c r="DQ342" s="1054"/>
      <c r="DR342" s="703"/>
      <c r="DS342" s="810"/>
      <c r="DT342" s="703"/>
      <c r="DU342" s="810"/>
      <c r="DV342" s="704"/>
      <c r="DW342" s="747"/>
      <c r="DX342" s="703"/>
      <c r="DY342" s="955"/>
      <c r="DZ342" s="703"/>
      <c r="EA342" s="810">
        <f>DI342</f>
        <v>0</v>
      </c>
      <c r="EB342" s="704">
        <f t="shared" si="3114"/>
        <v>0</v>
      </c>
      <c r="EC342" s="747"/>
      <c r="ED342" s="1271"/>
      <c r="EE342" s="459"/>
      <c r="EF342" s="501"/>
      <c r="EG342" s="461">
        <f t="shared" si="3115"/>
        <v>0</v>
      </c>
      <c r="EH342" s="257">
        <f t="shared" si="3116"/>
        <v>0</v>
      </c>
      <c r="EI342" s="460">
        <f t="shared" si="3117"/>
        <v>0</v>
      </c>
      <c r="EJ342" s="538">
        <f t="shared" si="3118"/>
        <v>0</v>
      </c>
      <c r="EK342" s="677">
        <f t="shared" si="3119"/>
        <v>0</v>
      </c>
      <c r="EL342" s="257">
        <f t="shared" si="3120"/>
        <v>0</v>
      </c>
      <c r="EM342" s="649">
        <f t="shared" si="3121"/>
        <v>0</v>
      </c>
      <c r="EN342" s="538">
        <f t="shared" si="3122"/>
        <v>0</v>
      </c>
      <c r="EO342" s="677">
        <f t="shared" si="3123"/>
        <v>0</v>
      </c>
      <c r="EP342" s="257">
        <f t="shared" si="3124"/>
        <v>0</v>
      </c>
      <c r="EQ342" s="649">
        <f t="shared" si="3125"/>
        <v>0</v>
      </c>
      <c r="ER342" s="538">
        <f t="shared" si="3126"/>
        <v>0</v>
      </c>
      <c r="ES342" s="677">
        <f t="shared" si="3127"/>
        <v>0</v>
      </c>
      <c r="ET342" s="538">
        <f t="shared" si="3128"/>
        <v>0</v>
      </c>
      <c r="EU342" s="462">
        <f t="shared" si="3129"/>
        <v>0</v>
      </c>
      <c r="EV342" s="263">
        <f t="shared" si="3130"/>
        <v>0</v>
      </c>
      <c r="EW342" s="462">
        <f t="shared" si="3131"/>
        <v>0</v>
      </c>
      <c r="EX342" s="263">
        <f t="shared" si="3132"/>
        <v>0</v>
      </c>
      <c r="EY342" s="472">
        <f t="shared" si="3133"/>
        <v>0</v>
      </c>
      <c r="EZ342" s="263">
        <f t="shared" si="3134"/>
        <v>0</v>
      </c>
    </row>
    <row r="343" spans="1:156" ht="18" hidden="1" customHeight="1" outlineLevel="1" x14ac:dyDescent="0.2">
      <c r="A343" s="5" t="s">
        <v>1021</v>
      </c>
      <c r="B343" s="76" t="s">
        <v>21</v>
      </c>
      <c r="C343" s="77" t="s">
        <v>1634</v>
      </c>
      <c r="D343" s="77" t="s">
        <v>1635</v>
      </c>
      <c r="E343" s="76" t="s">
        <v>1636</v>
      </c>
      <c r="F343" s="76" t="s">
        <v>757</v>
      </c>
      <c r="G343" s="692" t="s">
        <v>41</v>
      </c>
      <c r="H343" s="693">
        <v>0.3</v>
      </c>
      <c r="I343" s="691" t="s">
        <v>969</v>
      </c>
      <c r="J343" s="694" t="s">
        <v>496</v>
      </c>
      <c r="K343" s="695" t="s">
        <v>152</v>
      </c>
      <c r="L343" s="691" t="s">
        <v>46</v>
      </c>
      <c r="M343" s="10" t="s">
        <v>65</v>
      </c>
      <c r="N343" s="696"/>
      <c r="O343" s="696"/>
      <c r="P343" s="696"/>
      <c r="Q343" s="697">
        <v>1</v>
      </c>
      <c r="R343" s="398">
        <v>0</v>
      </c>
      <c r="S343" s="698">
        <v>2920671.6</v>
      </c>
      <c r="T343" s="698">
        <v>3271152.1920000003</v>
      </c>
      <c r="U343" s="698">
        <f t="shared" si="3097"/>
        <v>0</v>
      </c>
      <c r="V343" s="699">
        <f t="shared" si="2945"/>
        <v>0</v>
      </c>
      <c r="W343" s="699">
        <f t="shared" si="3098"/>
        <v>0</v>
      </c>
      <c r="X343" s="399">
        <v>0</v>
      </c>
      <c r="Y343" s="700">
        <v>2920671.6</v>
      </c>
      <c r="Z343" s="700">
        <v>3271152.1920000003</v>
      </c>
      <c r="AA343" s="700">
        <f t="shared" si="3099"/>
        <v>0</v>
      </c>
      <c r="AB343" s="700">
        <f t="shared" si="3100"/>
        <v>0</v>
      </c>
      <c r="AC343" s="399">
        <f t="shared" si="3101"/>
        <v>0</v>
      </c>
      <c r="AD343" s="260">
        <v>1</v>
      </c>
      <c r="AE343" s="260">
        <v>2920671.6</v>
      </c>
      <c r="AF343" s="260">
        <v>3271152.1920000003</v>
      </c>
      <c r="AG343" s="260">
        <v>0</v>
      </c>
      <c r="AH343" s="260">
        <v>0</v>
      </c>
      <c r="AI343" s="260">
        <f t="shared" si="3102"/>
        <v>0</v>
      </c>
      <c r="AJ343" s="260">
        <v>1</v>
      </c>
      <c r="AK343" s="260">
        <v>2920671.6</v>
      </c>
      <c r="AL343" s="260">
        <v>3271152.1920000003</v>
      </c>
      <c r="AM343" s="260">
        <v>0</v>
      </c>
      <c r="AN343" s="260">
        <v>0</v>
      </c>
      <c r="AO343" s="396">
        <f t="shared" si="3103"/>
        <v>0</v>
      </c>
      <c r="AP343" s="260"/>
      <c r="AQ343" s="260"/>
      <c r="AR343" s="260"/>
      <c r="AS343" s="260">
        <f t="shared" si="2996"/>
        <v>0</v>
      </c>
      <c r="AT343" s="260">
        <f t="shared" si="2997"/>
        <v>0</v>
      </c>
      <c r="AU343" s="260">
        <f t="shared" si="3104"/>
        <v>0</v>
      </c>
      <c r="AV343" s="400"/>
      <c r="AW343" s="400"/>
      <c r="AX343" s="400"/>
      <c r="AY343" s="400">
        <v>0</v>
      </c>
      <c r="AZ343" s="400">
        <v>0</v>
      </c>
      <c r="BA343" s="400">
        <f t="shared" si="3105"/>
        <v>0</v>
      </c>
      <c r="BB343" s="400"/>
      <c r="BC343" s="400"/>
      <c r="BD343" s="400"/>
      <c r="BE343" s="400">
        <v>0</v>
      </c>
      <c r="BF343" s="400">
        <v>0</v>
      </c>
      <c r="BG343" s="400">
        <f t="shared" si="3106"/>
        <v>0</v>
      </c>
      <c r="BH343" s="400"/>
      <c r="BI343" s="400"/>
      <c r="BJ343" s="400"/>
      <c r="BK343" s="400">
        <v>0</v>
      </c>
      <c r="BL343" s="400">
        <v>0</v>
      </c>
      <c r="BM343" s="400">
        <f t="shared" si="3107"/>
        <v>0</v>
      </c>
      <c r="BN343" s="400"/>
      <c r="BO343" s="400"/>
      <c r="BP343" s="400"/>
      <c r="BQ343" s="400">
        <v>0</v>
      </c>
      <c r="BR343" s="400">
        <v>0</v>
      </c>
      <c r="BS343" s="400">
        <f t="shared" si="3108"/>
        <v>0</v>
      </c>
      <c r="BT343" s="262">
        <v>2920671.6</v>
      </c>
      <c r="BU343" s="262">
        <v>3271152.1920000003</v>
      </c>
      <c r="BV343" s="256">
        <v>0</v>
      </c>
      <c r="BW343" s="1427">
        <v>0</v>
      </c>
      <c r="BX343" s="84" t="s">
        <v>48</v>
      </c>
      <c r="BY343" s="325" t="s">
        <v>1717</v>
      </c>
      <c r="BZ343" s="325" t="s">
        <v>1013</v>
      </c>
      <c r="CA343" s="529">
        <f t="shared" si="3110"/>
        <v>0</v>
      </c>
      <c r="CB343" s="85"/>
      <c r="CC343" s="83"/>
      <c r="CD343" s="88"/>
      <c r="CE343" s="26">
        <f t="shared" si="3111"/>
        <v>0</v>
      </c>
      <c r="CF343" s="27">
        <f t="shared" si="3112"/>
        <v>0</v>
      </c>
      <c r="CG343" s="738">
        <f t="shared" si="3113"/>
        <v>0</v>
      </c>
      <c r="CH343" s="164" t="s">
        <v>1033</v>
      </c>
      <c r="CI343" s="165"/>
      <c r="CJ343" s="192"/>
      <c r="CK343" s="175"/>
      <c r="CL343" s="175"/>
      <c r="CM343" s="178"/>
      <c r="CN343" s="175"/>
      <c r="CO343" s="176"/>
      <c r="CP343" s="175"/>
      <c r="CQ343" s="175"/>
      <c r="CR343" s="455"/>
      <c r="CS343" s="455"/>
      <c r="CT343" s="455"/>
      <c r="CU343" s="455"/>
      <c r="CV343" s="455"/>
      <c r="CW343" s="455"/>
      <c r="CX343" s="455"/>
      <c r="CY343" s="455"/>
      <c r="CZ343" s="455"/>
      <c r="DA343" s="455"/>
      <c r="DB343" s="456"/>
      <c r="DC343" s="456"/>
      <c r="DD343" s="456"/>
      <c r="DE343" s="455"/>
      <c r="DF343" s="456"/>
      <c r="DG343" s="456"/>
      <c r="DH343" s="456"/>
      <c r="DI343" s="456"/>
      <c r="DJ343" s="456"/>
      <c r="DK343" s="456"/>
      <c r="DL343" s="501"/>
      <c r="DM343" s="508"/>
      <c r="DN343" s="501"/>
      <c r="DO343" s="508"/>
      <c r="DP343" s="655"/>
      <c r="DQ343" s="1053"/>
      <c r="DR343" s="655"/>
      <c r="DS343" s="782"/>
      <c r="DT343" s="655"/>
      <c r="DU343" s="782"/>
      <c r="DV343" s="465"/>
      <c r="DW343" s="745"/>
      <c r="DX343" s="655"/>
      <c r="DY343" s="954"/>
      <c r="DZ343" s="655"/>
      <c r="EA343" s="782"/>
      <c r="EB343" s="465"/>
      <c r="EC343" s="745"/>
      <c r="ED343" s="463"/>
      <c r="EE343" s="459"/>
      <c r="EF343" s="501"/>
      <c r="EG343" s="461">
        <f t="shared" si="3115"/>
        <v>0</v>
      </c>
      <c r="EH343" s="257">
        <f t="shared" si="3116"/>
        <v>0</v>
      </c>
      <c r="EI343" s="460">
        <f t="shared" si="3117"/>
        <v>0</v>
      </c>
      <c r="EJ343" s="538">
        <f t="shared" si="3118"/>
        <v>0</v>
      </c>
      <c r="EK343" s="677">
        <f t="shared" si="3119"/>
        <v>0</v>
      </c>
      <c r="EL343" s="257">
        <f t="shared" si="3120"/>
        <v>0</v>
      </c>
      <c r="EM343" s="649">
        <f t="shared" si="3121"/>
        <v>0</v>
      </c>
      <c r="EN343" s="538">
        <f t="shared" si="3122"/>
        <v>0</v>
      </c>
      <c r="EO343" s="677">
        <f t="shared" si="3123"/>
        <v>0</v>
      </c>
      <c r="EP343" s="257">
        <f t="shared" si="3124"/>
        <v>0</v>
      </c>
      <c r="EQ343" s="649">
        <f t="shared" si="3125"/>
        <v>0</v>
      </c>
      <c r="ER343" s="538">
        <f t="shared" si="3126"/>
        <v>0</v>
      </c>
      <c r="ES343" s="677">
        <f t="shared" si="3127"/>
        <v>0</v>
      </c>
      <c r="ET343" s="538">
        <f t="shared" si="3128"/>
        <v>0</v>
      </c>
      <c r="EU343" s="462">
        <f t="shared" si="3129"/>
        <v>0</v>
      </c>
      <c r="EV343" s="263">
        <f t="shared" si="3130"/>
        <v>0</v>
      </c>
      <c r="EW343" s="462">
        <f t="shared" si="3131"/>
        <v>0</v>
      </c>
      <c r="EX343" s="263">
        <f t="shared" si="3132"/>
        <v>0</v>
      </c>
      <c r="EY343" s="472">
        <f t="shared" si="3133"/>
        <v>0</v>
      </c>
      <c r="EZ343" s="263">
        <f t="shared" si="3134"/>
        <v>0</v>
      </c>
    </row>
    <row r="344" spans="1:156" ht="18" hidden="1" customHeight="1" outlineLevel="1" x14ac:dyDescent="0.2">
      <c r="A344" s="5" t="s">
        <v>2224</v>
      </c>
      <c r="B344" s="76" t="s">
        <v>21</v>
      </c>
      <c r="C344" s="77" t="s">
        <v>1634</v>
      </c>
      <c r="D344" s="77" t="s">
        <v>1635</v>
      </c>
      <c r="E344" s="76" t="s">
        <v>1636</v>
      </c>
      <c r="F344" s="76" t="s">
        <v>757</v>
      </c>
      <c r="G344" s="692" t="s">
        <v>41</v>
      </c>
      <c r="H344" s="693">
        <v>0.3</v>
      </c>
      <c r="I344" s="691" t="s">
        <v>969</v>
      </c>
      <c r="J344" s="694" t="s">
        <v>496</v>
      </c>
      <c r="K344" s="695" t="s">
        <v>152</v>
      </c>
      <c r="L344" s="691" t="s">
        <v>46</v>
      </c>
      <c r="M344" s="10" t="s">
        <v>65</v>
      </c>
      <c r="N344" s="696"/>
      <c r="O344" s="696"/>
      <c r="P344" s="696"/>
      <c r="Q344" s="697">
        <v>1</v>
      </c>
      <c r="R344" s="398">
        <v>0</v>
      </c>
      <c r="S344" s="698">
        <v>2920671.6</v>
      </c>
      <c r="T344" s="698">
        <v>3271152.1920000003</v>
      </c>
      <c r="U344" s="698">
        <f t="shared" ref="U344" si="3228">R344*S344</f>
        <v>0</v>
      </c>
      <c r="V344" s="699">
        <f t="shared" ref="V344" si="3229">U344*1.12</f>
        <v>0</v>
      </c>
      <c r="W344" s="699">
        <f t="shared" ref="W344" si="3230">V344*H344</f>
        <v>0</v>
      </c>
      <c r="X344" s="399">
        <v>0</v>
      </c>
      <c r="Y344" s="700">
        <v>2920671.6</v>
      </c>
      <c r="Z344" s="700">
        <v>3271152.1920000003</v>
      </c>
      <c r="AA344" s="700">
        <f t="shared" ref="AA344" si="3231">X344*Y344</f>
        <v>0</v>
      </c>
      <c r="AB344" s="700">
        <f t="shared" ref="AB344" si="3232">AA344*1.12</f>
        <v>0</v>
      </c>
      <c r="AC344" s="399">
        <f t="shared" ref="AC344" si="3233">AB344*H344</f>
        <v>0</v>
      </c>
      <c r="AD344" s="260">
        <v>1</v>
      </c>
      <c r="AE344" s="260">
        <v>2920671.6</v>
      </c>
      <c r="AF344" s="260">
        <v>3271152.1920000003</v>
      </c>
      <c r="AG344" s="260">
        <f t="shared" ref="AG344" si="3234">AD344*AE344</f>
        <v>2920671.6</v>
      </c>
      <c r="AH344" s="260">
        <f t="shared" ref="AH344" si="3235">AD344*AF344</f>
        <v>3271152.1920000003</v>
      </c>
      <c r="AI344" s="260">
        <f t="shared" ref="AI344" si="3236">AH344*H344</f>
        <v>981345.65760000004</v>
      </c>
      <c r="AJ344" s="260">
        <v>0</v>
      </c>
      <c r="AK344" s="260">
        <v>2920671.6</v>
      </c>
      <c r="AL344" s="260">
        <v>3271152.1920000003</v>
      </c>
      <c r="AM344" s="260">
        <v>0</v>
      </c>
      <c r="AN344" s="260">
        <v>0</v>
      </c>
      <c r="AO344" s="396">
        <f t="shared" si="3103"/>
        <v>0</v>
      </c>
      <c r="AP344" s="260"/>
      <c r="AQ344" s="260"/>
      <c r="AR344" s="260"/>
      <c r="AS344" s="260">
        <f t="shared" ref="AS344" si="3237">AP344*AQ344</f>
        <v>0</v>
      </c>
      <c r="AT344" s="260">
        <f t="shared" ref="AT344" si="3238">AP344*AR344</f>
        <v>0</v>
      </c>
      <c r="AU344" s="260">
        <f t="shared" ref="AU344" si="3239">AT344*H344</f>
        <v>0</v>
      </c>
      <c r="AV344" s="400"/>
      <c r="AW344" s="400"/>
      <c r="AX344" s="400"/>
      <c r="AY344" s="400">
        <v>0</v>
      </c>
      <c r="AZ344" s="400">
        <v>0</v>
      </c>
      <c r="BA344" s="400">
        <f t="shared" ref="BA344" si="3240">AZ344*H344</f>
        <v>0</v>
      </c>
      <c r="BB344" s="400"/>
      <c r="BC344" s="400"/>
      <c r="BD344" s="400"/>
      <c r="BE344" s="400">
        <v>0</v>
      </c>
      <c r="BF344" s="400">
        <v>0</v>
      </c>
      <c r="BG344" s="400">
        <f t="shared" ref="BG344" si="3241">BF344*H344</f>
        <v>0</v>
      </c>
      <c r="BH344" s="400"/>
      <c r="BI344" s="400"/>
      <c r="BJ344" s="400"/>
      <c r="BK344" s="400">
        <v>0</v>
      </c>
      <c r="BL344" s="400">
        <v>0</v>
      </c>
      <c r="BM344" s="400">
        <f t="shared" ref="BM344" si="3242">BL344*N344</f>
        <v>0</v>
      </c>
      <c r="BN344" s="400"/>
      <c r="BO344" s="400"/>
      <c r="BP344" s="400"/>
      <c r="BQ344" s="400">
        <v>0</v>
      </c>
      <c r="BR344" s="400">
        <v>0</v>
      </c>
      <c r="BS344" s="400">
        <f t="shared" si="3108"/>
        <v>0</v>
      </c>
      <c r="BT344" s="262">
        <v>2920671.6</v>
      </c>
      <c r="BU344" s="262">
        <v>3271152.1920000003</v>
      </c>
      <c r="BV344" s="256">
        <f>SUM(N344+O344+P344+Q344+R344+X344+AD344+AJ344+AP344+AV344+BB344+BH344)*BT344</f>
        <v>5841343.2000000002</v>
      </c>
      <c r="BW344" s="262">
        <f t="shared" ref="BW344" si="3243">BV344*1.12</f>
        <v>6542304.3840000005</v>
      </c>
      <c r="BX344" s="84" t="s">
        <v>48</v>
      </c>
      <c r="BY344" s="325" t="s">
        <v>2217</v>
      </c>
      <c r="BZ344" s="325" t="s">
        <v>1013</v>
      </c>
      <c r="CA344" s="529">
        <f t="shared" ref="CA344" si="3244">BW344*H344</f>
        <v>1962691.3152000001</v>
      </c>
      <c r="CB344" s="85"/>
      <c r="CC344" s="83"/>
      <c r="CD344" s="88"/>
      <c r="CE344" s="26">
        <f t="shared" ref="CE344" si="3245">BV344-CB344</f>
        <v>5841343.2000000002</v>
      </c>
      <c r="CF344" s="27">
        <f t="shared" ref="CF344" si="3246">BW344-CC344</f>
        <v>6542304.3840000005</v>
      </c>
      <c r="CG344" s="738">
        <f t="shared" ref="CG344" si="3247">CA344-CC344</f>
        <v>1962691.3152000001</v>
      </c>
      <c r="CH344" s="164" t="s">
        <v>2233</v>
      </c>
      <c r="CI344" s="165"/>
      <c r="CJ344" s="192" t="s">
        <v>25</v>
      </c>
      <c r="CK344" s="175" t="s">
        <v>315</v>
      </c>
      <c r="CL344" s="175" t="s">
        <v>2193</v>
      </c>
      <c r="CM344" s="178" t="s">
        <v>2194</v>
      </c>
      <c r="CN344" s="175" t="s">
        <v>349</v>
      </c>
      <c r="CO344" s="176" t="str">
        <f>D344</f>
        <v>Трубный пучок</v>
      </c>
      <c r="CP344" s="175" t="str">
        <f>E344</f>
        <v>к теплообменнику</v>
      </c>
      <c r="CQ344" s="175" t="str">
        <f>M344</f>
        <v>штука</v>
      </c>
      <c r="CR344" s="455">
        <f>R344</f>
        <v>0</v>
      </c>
      <c r="CS344" s="455">
        <v>0</v>
      </c>
      <c r="CT344" s="455">
        <v>1</v>
      </c>
      <c r="CU344" s="455">
        <v>0</v>
      </c>
      <c r="CV344" s="455"/>
      <c r="CW344" s="455"/>
      <c r="CX344" s="455"/>
      <c r="CY344" s="455"/>
      <c r="CZ344" s="455">
        <f>CT344+CR344+CS344+Q344+CU344</f>
        <v>2</v>
      </c>
      <c r="DA344" s="455">
        <v>2940672</v>
      </c>
      <c r="DB344" s="456">
        <f>DA344*CR344</f>
        <v>0</v>
      </c>
      <c r="DC344" s="456">
        <f t="shared" ref="DC344" si="3248">CS344*DA344</f>
        <v>0</v>
      </c>
      <c r="DD344" s="456">
        <f>DA344*CT344</f>
        <v>2940672</v>
      </c>
      <c r="DE344" s="455">
        <f t="shared" ref="DE344" si="3249">DA344*CU344</f>
        <v>0</v>
      </c>
      <c r="DF344" s="456"/>
      <c r="DG344" s="456"/>
      <c r="DH344" s="456"/>
      <c r="DI344" s="456"/>
      <c r="DJ344" s="456"/>
      <c r="DK344" s="456">
        <f>CZ344*DA344</f>
        <v>5881344</v>
      </c>
      <c r="DL344" s="501"/>
      <c r="DM344" s="508">
        <f>DB344</f>
        <v>0</v>
      </c>
      <c r="DN344" s="501">
        <f>DM344/1.12</f>
        <v>0</v>
      </c>
      <c r="DO344" s="508">
        <f>DC344</f>
        <v>0</v>
      </c>
      <c r="DP344" s="655">
        <f t="shared" ref="DP344" si="3250">DO344/1.12</f>
        <v>0</v>
      </c>
      <c r="DQ344" s="1053">
        <f>DD344</f>
        <v>2940672</v>
      </c>
      <c r="DR344" s="655">
        <f t="shared" ref="DR344" si="3251">DQ344/1.12</f>
        <v>2625599.9999999995</v>
      </c>
      <c r="DS344" s="782">
        <f>DE344</f>
        <v>0</v>
      </c>
      <c r="DT344" s="655">
        <f>DS344/1.12</f>
        <v>0</v>
      </c>
      <c r="DU344" s="782">
        <f t="shared" ref="DU344" si="3252">DF344</f>
        <v>0</v>
      </c>
      <c r="DV344" s="465">
        <f t="shared" ref="DV344" si="3253">DU344/1.12</f>
        <v>0</v>
      </c>
      <c r="DW344" s="745"/>
      <c r="DX344" s="655"/>
      <c r="DY344" s="954"/>
      <c r="DZ344" s="655"/>
      <c r="EA344" s="782">
        <f>DI344</f>
        <v>0</v>
      </c>
      <c r="EB344" s="465">
        <f t="shared" ref="EB344" si="3254">EA344/1.12</f>
        <v>0</v>
      </c>
      <c r="EC344" s="745"/>
      <c r="ED344" s="463"/>
      <c r="EE344" s="459">
        <f>DK344</f>
        <v>5881344</v>
      </c>
      <c r="EF344" s="501">
        <f>EE344/1.12</f>
        <v>5251199.9999999991</v>
      </c>
      <c r="EG344" s="461">
        <f t="shared" si="3115"/>
        <v>0</v>
      </c>
      <c r="EH344" s="257">
        <f t="shared" si="3116"/>
        <v>0</v>
      </c>
      <c r="EI344" s="460">
        <f t="shared" si="3117"/>
        <v>0</v>
      </c>
      <c r="EJ344" s="538">
        <f t="shared" si="3118"/>
        <v>0</v>
      </c>
      <c r="EK344" s="677">
        <f t="shared" si="3119"/>
        <v>295071.60000000056</v>
      </c>
      <c r="EL344" s="257">
        <f t="shared" si="3120"/>
        <v>330480.19200000027</v>
      </c>
      <c r="EM344" s="649">
        <f t="shared" si="3121"/>
        <v>0</v>
      </c>
      <c r="EN344" s="538">
        <f t="shared" si="3122"/>
        <v>0</v>
      </c>
      <c r="EO344" s="677">
        <f t="shared" si="3123"/>
        <v>0</v>
      </c>
      <c r="EP344" s="257">
        <f t="shared" si="3124"/>
        <v>0</v>
      </c>
      <c r="EQ344" s="649">
        <f t="shared" si="3125"/>
        <v>0</v>
      </c>
      <c r="ER344" s="538">
        <f t="shared" si="3126"/>
        <v>0</v>
      </c>
      <c r="ES344" s="677">
        <f t="shared" si="3127"/>
        <v>0</v>
      </c>
      <c r="ET344" s="538">
        <f t="shared" si="3128"/>
        <v>0</v>
      </c>
      <c r="EU344" s="462">
        <f t="shared" si="3129"/>
        <v>0</v>
      </c>
      <c r="EV344" s="263">
        <f t="shared" si="3130"/>
        <v>0</v>
      </c>
      <c r="EW344" s="462">
        <f t="shared" si="3131"/>
        <v>0</v>
      </c>
      <c r="EX344" s="263">
        <f t="shared" si="3132"/>
        <v>0</v>
      </c>
      <c r="EY344" s="472">
        <f t="shared" si="3133"/>
        <v>590143.20000000112</v>
      </c>
      <c r="EZ344" s="263">
        <f t="shared" si="3134"/>
        <v>660960.38400000054</v>
      </c>
    </row>
    <row r="345" spans="1:156" ht="18" hidden="1" customHeight="1" outlineLevel="1" x14ac:dyDescent="0.2">
      <c r="A345" s="5" t="s">
        <v>579</v>
      </c>
      <c r="B345" s="76" t="s">
        <v>21</v>
      </c>
      <c r="C345" s="77" t="s">
        <v>64</v>
      </c>
      <c r="D345" s="77" t="s">
        <v>70</v>
      </c>
      <c r="E345" s="76" t="s">
        <v>156</v>
      </c>
      <c r="F345" s="76"/>
      <c r="G345" s="78" t="s">
        <v>41</v>
      </c>
      <c r="H345" s="79">
        <v>0.3</v>
      </c>
      <c r="I345" s="76" t="s">
        <v>969</v>
      </c>
      <c r="J345" s="80" t="s">
        <v>45</v>
      </c>
      <c r="K345" s="81" t="s">
        <v>152</v>
      </c>
      <c r="L345" s="76" t="s">
        <v>46</v>
      </c>
      <c r="M345" s="10" t="s">
        <v>65</v>
      </c>
      <c r="N345" s="82"/>
      <c r="O345" s="82"/>
      <c r="P345" s="82"/>
      <c r="Q345" s="245">
        <v>0</v>
      </c>
      <c r="R345" s="398">
        <v>0</v>
      </c>
      <c r="S345" s="262">
        <v>2886945.6</v>
      </c>
      <c r="T345" s="262">
        <v>3233379.0720000006</v>
      </c>
      <c r="U345" s="262">
        <f t="shared" si="3097"/>
        <v>0</v>
      </c>
      <c r="V345" s="263">
        <f t="shared" si="2945"/>
        <v>0</v>
      </c>
      <c r="W345" s="263">
        <f t="shared" si="3098"/>
        <v>0</v>
      </c>
      <c r="X345" s="399">
        <v>0</v>
      </c>
      <c r="Y345" s="399">
        <v>2886945.6</v>
      </c>
      <c r="Z345" s="399">
        <v>3233379.0720000006</v>
      </c>
      <c r="AA345" s="399">
        <f t="shared" si="3099"/>
        <v>0</v>
      </c>
      <c r="AB345" s="399">
        <f t="shared" si="3100"/>
        <v>0</v>
      </c>
      <c r="AC345" s="399">
        <f t="shared" si="3101"/>
        <v>0</v>
      </c>
      <c r="AD345" s="260">
        <v>0</v>
      </c>
      <c r="AE345" s="260">
        <v>2886945.6</v>
      </c>
      <c r="AF345" s="260">
        <v>3233379.0720000006</v>
      </c>
      <c r="AG345" s="260"/>
      <c r="AH345" s="260"/>
      <c r="AI345" s="260">
        <f t="shared" si="3102"/>
        <v>0</v>
      </c>
      <c r="AJ345" s="260">
        <v>0</v>
      </c>
      <c r="AK345" s="260">
        <v>2886945.6</v>
      </c>
      <c r="AL345" s="260">
        <v>3233379.0720000006</v>
      </c>
      <c r="AM345" s="260">
        <f t="shared" si="2978"/>
        <v>0</v>
      </c>
      <c r="AN345" s="260">
        <f t="shared" si="2979"/>
        <v>0</v>
      </c>
      <c r="AO345" s="396">
        <f t="shared" si="3103"/>
        <v>0</v>
      </c>
      <c r="AP345" s="260"/>
      <c r="AQ345" s="260"/>
      <c r="AR345" s="260"/>
      <c r="AS345" s="260">
        <f t="shared" si="2996"/>
        <v>0</v>
      </c>
      <c r="AT345" s="260">
        <f t="shared" si="2997"/>
        <v>0</v>
      </c>
      <c r="AU345" s="260">
        <f t="shared" si="3104"/>
        <v>0</v>
      </c>
      <c r="AV345" s="400"/>
      <c r="AW345" s="400"/>
      <c r="AX345" s="400"/>
      <c r="AY345" s="400">
        <v>0</v>
      </c>
      <c r="AZ345" s="400">
        <v>0</v>
      </c>
      <c r="BA345" s="400">
        <f t="shared" si="3105"/>
        <v>0</v>
      </c>
      <c r="BB345" s="400"/>
      <c r="BC345" s="400"/>
      <c r="BD345" s="400"/>
      <c r="BE345" s="400">
        <v>0</v>
      </c>
      <c r="BF345" s="400">
        <v>0</v>
      </c>
      <c r="BG345" s="400">
        <f t="shared" si="3106"/>
        <v>0</v>
      </c>
      <c r="BH345" s="400"/>
      <c r="BI345" s="400"/>
      <c r="BJ345" s="400"/>
      <c r="BK345" s="400">
        <v>0</v>
      </c>
      <c r="BL345" s="400">
        <v>0</v>
      </c>
      <c r="BM345" s="400">
        <f t="shared" si="3107"/>
        <v>0</v>
      </c>
      <c r="BN345" s="400"/>
      <c r="BO345" s="400"/>
      <c r="BP345" s="400"/>
      <c r="BQ345" s="400">
        <v>0</v>
      </c>
      <c r="BR345" s="400">
        <v>0</v>
      </c>
      <c r="BS345" s="400">
        <f t="shared" si="3108"/>
        <v>0</v>
      </c>
      <c r="BT345" s="262">
        <v>2886945.6</v>
      </c>
      <c r="BU345" s="262">
        <v>3233379.0720000006</v>
      </c>
      <c r="BV345" s="262">
        <f>SUM(N345+O345+P345+Q345+R345+X345+AD345+AJ345+AP345+AV345+BB345+BH345)*BT345</f>
        <v>0</v>
      </c>
      <c r="BW345" s="1427">
        <f t="shared" si="3109"/>
        <v>0</v>
      </c>
      <c r="BX345" s="84" t="s">
        <v>48</v>
      </c>
      <c r="BY345" s="76">
        <v>2012</v>
      </c>
      <c r="BZ345" s="325"/>
      <c r="CA345" s="529">
        <f t="shared" si="3110"/>
        <v>0</v>
      </c>
      <c r="CB345" s="85">
        <v>14434728</v>
      </c>
      <c r="CC345" s="83">
        <v>16166895.360000003</v>
      </c>
      <c r="CD345" s="88"/>
      <c r="CE345" s="26">
        <f t="shared" si="3111"/>
        <v>-14434728</v>
      </c>
      <c r="CF345" s="27">
        <f t="shared" si="3112"/>
        <v>-16166895.360000003</v>
      </c>
      <c r="CG345" s="738">
        <f t="shared" si="3113"/>
        <v>-16166895.360000003</v>
      </c>
      <c r="CH345" s="164"/>
      <c r="CI345" s="165"/>
      <c r="CJ345" s="192"/>
      <c r="CK345" s="175"/>
      <c r="CL345" s="175"/>
      <c r="CM345" s="178"/>
      <c r="CN345" s="175"/>
      <c r="CO345" s="176"/>
      <c r="CP345" s="175"/>
      <c r="CQ345" s="175"/>
      <c r="CR345" s="455"/>
      <c r="CS345" s="455"/>
      <c r="CT345" s="455"/>
      <c r="CU345" s="455"/>
      <c r="CV345" s="455"/>
      <c r="CW345" s="455"/>
      <c r="CX345" s="455"/>
      <c r="CY345" s="455"/>
      <c r="CZ345" s="701"/>
      <c r="DA345" s="455"/>
      <c r="DB345" s="456"/>
      <c r="DC345" s="702"/>
      <c r="DD345" s="702"/>
      <c r="DE345" s="455">
        <f t="shared" si="3164"/>
        <v>0</v>
      </c>
      <c r="DF345" s="702"/>
      <c r="DG345" s="702"/>
      <c r="DH345" s="702"/>
      <c r="DI345" s="702"/>
      <c r="DJ345" s="702"/>
      <c r="DK345" s="456"/>
      <c r="DL345" s="501"/>
      <c r="DM345" s="508"/>
      <c r="DN345" s="501"/>
      <c r="DO345" s="820"/>
      <c r="DP345" s="501"/>
      <c r="DQ345" s="1054"/>
      <c r="DR345" s="703"/>
      <c r="DS345" s="810"/>
      <c r="DT345" s="703"/>
      <c r="DU345" s="810"/>
      <c r="DV345" s="704"/>
      <c r="DW345" s="747"/>
      <c r="DX345" s="703"/>
      <c r="DY345" s="955"/>
      <c r="DZ345" s="703"/>
      <c r="EA345" s="810">
        <f>DI345</f>
        <v>0</v>
      </c>
      <c r="EB345" s="704">
        <f t="shared" si="3114"/>
        <v>0</v>
      </c>
      <c r="EC345" s="747"/>
      <c r="ED345" s="1271"/>
      <c r="EE345" s="459"/>
      <c r="EF345" s="501"/>
      <c r="EG345" s="461">
        <f t="shared" si="3115"/>
        <v>0</v>
      </c>
      <c r="EH345" s="257">
        <f t="shared" si="3116"/>
        <v>0</v>
      </c>
      <c r="EI345" s="460">
        <f t="shared" si="3117"/>
        <v>0</v>
      </c>
      <c r="EJ345" s="538">
        <f t="shared" si="3118"/>
        <v>0</v>
      </c>
      <c r="EK345" s="677">
        <f t="shared" si="3119"/>
        <v>0</v>
      </c>
      <c r="EL345" s="257">
        <f t="shared" si="3120"/>
        <v>0</v>
      </c>
      <c r="EM345" s="649">
        <f t="shared" si="3121"/>
        <v>0</v>
      </c>
      <c r="EN345" s="538">
        <f t="shared" si="3122"/>
        <v>0</v>
      </c>
      <c r="EO345" s="677">
        <f t="shared" si="3123"/>
        <v>0</v>
      </c>
      <c r="EP345" s="257">
        <f t="shared" si="3124"/>
        <v>0</v>
      </c>
      <c r="EQ345" s="649">
        <f t="shared" si="3125"/>
        <v>0</v>
      </c>
      <c r="ER345" s="538">
        <f t="shared" si="3126"/>
        <v>0</v>
      </c>
      <c r="ES345" s="677">
        <f t="shared" si="3127"/>
        <v>0</v>
      </c>
      <c r="ET345" s="538">
        <f t="shared" si="3128"/>
        <v>0</v>
      </c>
      <c r="EU345" s="462">
        <f t="shared" si="3129"/>
        <v>0</v>
      </c>
      <c r="EV345" s="263">
        <f t="shared" si="3130"/>
        <v>0</v>
      </c>
      <c r="EW345" s="462">
        <f t="shared" si="3131"/>
        <v>0</v>
      </c>
      <c r="EX345" s="263">
        <f t="shared" si="3132"/>
        <v>0</v>
      </c>
      <c r="EY345" s="472">
        <f t="shared" si="3133"/>
        <v>0</v>
      </c>
      <c r="EZ345" s="263">
        <f t="shared" si="3134"/>
        <v>0</v>
      </c>
    </row>
    <row r="346" spans="1:156" ht="18" hidden="1" customHeight="1" outlineLevel="1" x14ac:dyDescent="0.2">
      <c r="A346" s="5" t="s">
        <v>580</v>
      </c>
      <c r="B346" s="76" t="s">
        <v>21</v>
      </c>
      <c r="C346" s="77" t="s">
        <v>64</v>
      </c>
      <c r="D346" s="77" t="s">
        <v>70</v>
      </c>
      <c r="E346" s="76" t="s">
        <v>156</v>
      </c>
      <c r="F346" s="76"/>
      <c r="G346" s="78" t="s">
        <v>41</v>
      </c>
      <c r="H346" s="79">
        <v>0.3</v>
      </c>
      <c r="I346" s="76" t="s">
        <v>969</v>
      </c>
      <c r="J346" s="80" t="s">
        <v>45</v>
      </c>
      <c r="K346" s="81" t="s">
        <v>152</v>
      </c>
      <c r="L346" s="76" t="s">
        <v>46</v>
      </c>
      <c r="M346" s="10" t="s">
        <v>65</v>
      </c>
      <c r="N346" s="82"/>
      <c r="O346" s="82"/>
      <c r="P346" s="82"/>
      <c r="Q346" s="245">
        <v>1</v>
      </c>
      <c r="R346" s="398">
        <v>0</v>
      </c>
      <c r="S346" s="262">
        <v>2886945.6</v>
      </c>
      <c r="T346" s="262">
        <v>3233379.0720000006</v>
      </c>
      <c r="U346" s="262">
        <f t="shared" ref="U346:U347" si="3255">R346*S346</f>
        <v>0</v>
      </c>
      <c r="V346" s="263">
        <f t="shared" ref="V346:V347" si="3256">U346*1.12</f>
        <v>0</v>
      </c>
      <c r="W346" s="263">
        <f t="shared" si="3098"/>
        <v>0</v>
      </c>
      <c r="X346" s="399">
        <v>1</v>
      </c>
      <c r="Y346" s="399">
        <v>2886945.6</v>
      </c>
      <c r="Z346" s="399">
        <v>3233379.0720000006</v>
      </c>
      <c r="AA346" s="399">
        <v>0</v>
      </c>
      <c r="AB346" s="399">
        <f t="shared" si="3100"/>
        <v>0</v>
      </c>
      <c r="AC346" s="399">
        <f t="shared" si="3101"/>
        <v>0</v>
      </c>
      <c r="AD346" s="260">
        <v>1</v>
      </c>
      <c r="AE346" s="260">
        <v>2886945.6</v>
      </c>
      <c r="AF346" s="260">
        <v>3233379.0720000006</v>
      </c>
      <c r="AG346" s="260"/>
      <c r="AH346" s="260"/>
      <c r="AI346" s="260">
        <f t="shared" si="3102"/>
        <v>0</v>
      </c>
      <c r="AJ346" s="260">
        <v>1</v>
      </c>
      <c r="AK346" s="260">
        <v>2886945.6</v>
      </c>
      <c r="AL346" s="260">
        <v>3233379.0720000006</v>
      </c>
      <c r="AM346" s="260">
        <v>0</v>
      </c>
      <c r="AN346" s="260">
        <v>0</v>
      </c>
      <c r="AO346" s="396">
        <f t="shared" si="3103"/>
        <v>0</v>
      </c>
      <c r="AP346" s="260"/>
      <c r="AQ346" s="260"/>
      <c r="AR346" s="260"/>
      <c r="AS346" s="260">
        <f t="shared" si="2996"/>
        <v>0</v>
      </c>
      <c r="AT346" s="260">
        <f t="shared" si="2997"/>
        <v>0</v>
      </c>
      <c r="AU346" s="260">
        <f t="shared" si="3104"/>
        <v>0</v>
      </c>
      <c r="AV346" s="400"/>
      <c r="AW346" s="400"/>
      <c r="AX346" s="400"/>
      <c r="AY346" s="400">
        <v>0</v>
      </c>
      <c r="AZ346" s="400">
        <v>0</v>
      </c>
      <c r="BA346" s="400">
        <f t="shared" si="3105"/>
        <v>0</v>
      </c>
      <c r="BB346" s="400"/>
      <c r="BC346" s="400"/>
      <c r="BD346" s="400"/>
      <c r="BE346" s="400">
        <v>0</v>
      </c>
      <c r="BF346" s="400">
        <v>0</v>
      </c>
      <c r="BG346" s="400">
        <f t="shared" si="3106"/>
        <v>0</v>
      </c>
      <c r="BH346" s="400"/>
      <c r="BI346" s="400"/>
      <c r="BJ346" s="400"/>
      <c r="BK346" s="400">
        <v>0</v>
      </c>
      <c r="BL346" s="400">
        <v>0</v>
      </c>
      <c r="BM346" s="400">
        <f t="shared" si="3107"/>
        <v>0</v>
      </c>
      <c r="BN346" s="400"/>
      <c r="BO346" s="400"/>
      <c r="BP346" s="400"/>
      <c r="BQ346" s="400">
        <v>0</v>
      </c>
      <c r="BR346" s="400">
        <v>0</v>
      </c>
      <c r="BS346" s="400">
        <f t="shared" si="3108"/>
        <v>0</v>
      </c>
      <c r="BT346" s="262">
        <v>2886945.6</v>
      </c>
      <c r="BU346" s="262">
        <v>3233379.0720000006</v>
      </c>
      <c r="BV346" s="262">
        <v>0</v>
      </c>
      <c r="BW346" s="1427">
        <v>0</v>
      </c>
      <c r="BX346" s="84" t="s">
        <v>48</v>
      </c>
      <c r="BY346" s="76">
        <v>2012</v>
      </c>
      <c r="BZ346" s="325" t="s">
        <v>1100</v>
      </c>
      <c r="CA346" s="529">
        <f t="shared" si="3110"/>
        <v>0</v>
      </c>
      <c r="CB346" s="85"/>
      <c r="CC346" s="83"/>
      <c r="CD346" s="88"/>
      <c r="CE346" s="26">
        <f t="shared" si="3111"/>
        <v>0</v>
      </c>
      <c r="CF346" s="27">
        <f t="shared" si="3112"/>
        <v>0</v>
      </c>
      <c r="CG346" s="738">
        <f t="shared" si="3113"/>
        <v>0</v>
      </c>
      <c r="CH346" s="164" t="s">
        <v>371</v>
      </c>
      <c r="CI346" s="165"/>
      <c r="CJ346" s="192"/>
      <c r="CK346" s="175"/>
      <c r="CL346" s="175"/>
      <c r="CM346" s="175"/>
      <c r="CN346" s="175"/>
      <c r="CO346" s="175"/>
      <c r="CP346" s="175"/>
      <c r="CQ346" s="175"/>
      <c r="CR346" s="455"/>
      <c r="CS346" s="455"/>
      <c r="CT346" s="455"/>
      <c r="CU346" s="455"/>
      <c r="CV346" s="455"/>
      <c r="CW346" s="455"/>
      <c r="CX346" s="455"/>
      <c r="CY346" s="455"/>
      <c r="CZ346" s="701"/>
      <c r="DA346" s="455"/>
      <c r="DB346" s="455"/>
      <c r="DC346" s="702"/>
      <c r="DD346" s="702"/>
      <c r="DE346" s="455">
        <f t="shared" si="3164"/>
        <v>0</v>
      </c>
      <c r="DF346" s="702"/>
      <c r="DG346" s="702"/>
      <c r="DH346" s="702"/>
      <c r="DI346" s="702"/>
      <c r="DJ346" s="702"/>
      <c r="DK346" s="455"/>
      <c r="DL346" s="501"/>
      <c r="DM346" s="508"/>
      <c r="DN346" s="501"/>
      <c r="DO346" s="820"/>
      <c r="DP346" s="501"/>
      <c r="DQ346" s="1054"/>
      <c r="DR346" s="703"/>
      <c r="DS346" s="810"/>
      <c r="DT346" s="703"/>
      <c r="DU346" s="810"/>
      <c r="DV346" s="704"/>
      <c r="DW346" s="747"/>
      <c r="DX346" s="703"/>
      <c r="DY346" s="955"/>
      <c r="DZ346" s="703"/>
      <c r="EA346" s="810">
        <f>DI346</f>
        <v>0</v>
      </c>
      <c r="EB346" s="704">
        <f t="shared" si="3114"/>
        <v>0</v>
      </c>
      <c r="EC346" s="747"/>
      <c r="ED346" s="1271"/>
      <c r="EE346" s="459"/>
      <c r="EF346" s="501"/>
      <c r="EG346" s="461">
        <f t="shared" si="3115"/>
        <v>0</v>
      </c>
      <c r="EH346" s="257">
        <f t="shared" si="3116"/>
        <v>0</v>
      </c>
      <c r="EI346" s="460">
        <f t="shared" si="3117"/>
        <v>0</v>
      </c>
      <c r="EJ346" s="538">
        <f t="shared" si="3118"/>
        <v>0</v>
      </c>
      <c r="EK346" s="677">
        <f t="shared" si="3119"/>
        <v>0</v>
      </c>
      <c r="EL346" s="257">
        <f t="shared" si="3120"/>
        <v>0</v>
      </c>
      <c r="EM346" s="649">
        <f t="shared" si="3121"/>
        <v>0</v>
      </c>
      <c r="EN346" s="538">
        <f t="shared" si="3122"/>
        <v>0</v>
      </c>
      <c r="EO346" s="677">
        <f t="shared" si="3123"/>
        <v>0</v>
      </c>
      <c r="EP346" s="257">
        <f t="shared" si="3124"/>
        <v>0</v>
      </c>
      <c r="EQ346" s="649">
        <f t="shared" si="3125"/>
        <v>0</v>
      </c>
      <c r="ER346" s="538">
        <f t="shared" si="3126"/>
        <v>0</v>
      </c>
      <c r="ES346" s="677">
        <f t="shared" si="3127"/>
        <v>0</v>
      </c>
      <c r="ET346" s="538">
        <f t="shared" si="3128"/>
        <v>0</v>
      </c>
      <c r="EU346" s="462">
        <f t="shared" si="3129"/>
        <v>0</v>
      </c>
      <c r="EV346" s="263">
        <f t="shared" si="3130"/>
        <v>0</v>
      </c>
      <c r="EW346" s="462">
        <f t="shared" si="3131"/>
        <v>0</v>
      </c>
      <c r="EX346" s="263">
        <f t="shared" si="3132"/>
        <v>0</v>
      </c>
      <c r="EY346" s="472">
        <f t="shared" si="3133"/>
        <v>0</v>
      </c>
      <c r="EZ346" s="263">
        <f t="shared" si="3134"/>
        <v>0</v>
      </c>
    </row>
    <row r="347" spans="1:156" ht="18" hidden="1" customHeight="1" outlineLevel="1" x14ac:dyDescent="0.2">
      <c r="A347" s="5" t="s">
        <v>758</v>
      </c>
      <c r="B347" s="76" t="s">
        <v>21</v>
      </c>
      <c r="C347" s="77" t="s">
        <v>1634</v>
      </c>
      <c r="D347" s="77" t="s">
        <v>1635</v>
      </c>
      <c r="E347" s="76" t="s">
        <v>1636</v>
      </c>
      <c r="F347" s="76" t="s">
        <v>759</v>
      </c>
      <c r="G347" s="78" t="s">
        <v>41</v>
      </c>
      <c r="H347" s="79">
        <v>0.3</v>
      </c>
      <c r="I347" s="76" t="s">
        <v>969</v>
      </c>
      <c r="J347" s="80" t="s">
        <v>496</v>
      </c>
      <c r="K347" s="81" t="s">
        <v>152</v>
      </c>
      <c r="L347" s="76" t="s">
        <v>46</v>
      </c>
      <c r="M347" s="10" t="s">
        <v>65</v>
      </c>
      <c r="N347" s="82"/>
      <c r="O347" s="82"/>
      <c r="P347" s="82"/>
      <c r="Q347" s="245">
        <v>1</v>
      </c>
      <c r="R347" s="398">
        <v>0</v>
      </c>
      <c r="S347" s="262">
        <v>2886945.6</v>
      </c>
      <c r="T347" s="262">
        <v>3233379.0720000006</v>
      </c>
      <c r="U347" s="262">
        <f t="shared" si="3255"/>
        <v>0</v>
      </c>
      <c r="V347" s="263">
        <f t="shared" si="3256"/>
        <v>0</v>
      </c>
      <c r="W347" s="263">
        <f t="shared" si="3098"/>
        <v>0</v>
      </c>
      <c r="X347" s="399">
        <v>1</v>
      </c>
      <c r="Y347" s="399">
        <v>2886945.6</v>
      </c>
      <c r="Z347" s="399">
        <v>3233379.0720000006</v>
      </c>
      <c r="AA347" s="399">
        <v>0</v>
      </c>
      <c r="AB347" s="399">
        <f t="shared" si="3100"/>
        <v>0</v>
      </c>
      <c r="AC347" s="399">
        <f t="shared" si="3101"/>
        <v>0</v>
      </c>
      <c r="AD347" s="260">
        <v>1</v>
      </c>
      <c r="AE347" s="260">
        <v>2886945.6</v>
      </c>
      <c r="AF347" s="260">
        <v>3233379.0720000006</v>
      </c>
      <c r="AG347" s="260"/>
      <c r="AH347" s="260"/>
      <c r="AI347" s="260">
        <f t="shared" si="3102"/>
        <v>0</v>
      </c>
      <c r="AJ347" s="260">
        <v>1</v>
      </c>
      <c r="AK347" s="260">
        <v>2886945.6</v>
      </c>
      <c r="AL347" s="260">
        <v>3233379.0720000006</v>
      </c>
      <c r="AM347" s="260">
        <v>0</v>
      </c>
      <c r="AN347" s="260">
        <v>0</v>
      </c>
      <c r="AO347" s="396">
        <f t="shared" si="3103"/>
        <v>0</v>
      </c>
      <c r="AP347" s="260"/>
      <c r="AQ347" s="260"/>
      <c r="AR347" s="260"/>
      <c r="AS347" s="260">
        <f t="shared" si="2996"/>
        <v>0</v>
      </c>
      <c r="AT347" s="260">
        <f t="shared" si="2997"/>
        <v>0</v>
      </c>
      <c r="AU347" s="260">
        <f t="shared" si="3104"/>
        <v>0</v>
      </c>
      <c r="AV347" s="400"/>
      <c r="AW347" s="400"/>
      <c r="AX347" s="400"/>
      <c r="AY347" s="400">
        <v>0</v>
      </c>
      <c r="AZ347" s="400">
        <v>0</v>
      </c>
      <c r="BA347" s="400">
        <f t="shared" si="3105"/>
        <v>0</v>
      </c>
      <c r="BB347" s="400"/>
      <c r="BC347" s="400"/>
      <c r="BD347" s="400"/>
      <c r="BE347" s="400">
        <v>0</v>
      </c>
      <c r="BF347" s="400">
        <v>0</v>
      </c>
      <c r="BG347" s="400">
        <f t="shared" si="3106"/>
        <v>0</v>
      </c>
      <c r="BH347" s="400"/>
      <c r="BI347" s="400"/>
      <c r="BJ347" s="400"/>
      <c r="BK347" s="400">
        <v>0</v>
      </c>
      <c r="BL347" s="400">
        <v>0</v>
      </c>
      <c r="BM347" s="400">
        <f t="shared" si="3107"/>
        <v>0</v>
      </c>
      <c r="BN347" s="400"/>
      <c r="BO347" s="400"/>
      <c r="BP347" s="400"/>
      <c r="BQ347" s="400">
        <v>0</v>
      </c>
      <c r="BR347" s="400">
        <v>0</v>
      </c>
      <c r="BS347" s="400">
        <f t="shared" si="3108"/>
        <v>0</v>
      </c>
      <c r="BT347" s="262">
        <v>2886945.6</v>
      </c>
      <c r="BU347" s="262">
        <v>3233379.0720000006</v>
      </c>
      <c r="BV347" s="262">
        <v>0</v>
      </c>
      <c r="BW347" s="1427">
        <f t="shared" ref="BW347" si="3257">BV347*1.12</f>
        <v>0</v>
      </c>
      <c r="BX347" s="84" t="s">
        <v>48</v>
      </c>
      <c r="BY347" s="76">
        <v>2012</v>
      </c>
      <c r="BZ347" s="325" t="s">
        <v>1103</v>
      </c>
      <c r="CA347" s="529">
        <f t="shared" si="3110"/>
        <v>0</v>
      </c>
      <c r="CB347" s="85"/>
      <c r="CC347" s="83"/>
      <c r="CD347" s="88"/>
      <c r="CE347" s="26">
        <f t="shared" si="3111"/>
        <v>0</v>
      </c>
      <c r="CF347" s="27">
        <f t="shared" si="3112"/>
        <v>0</v>
      </c>
      <c r="CG347" s="738">
        <f t="shared" si="3113"/>
        <v>0</v>
      </c>
      <c r="CH347" s="164" t="s">
        <v>805</v>
      </c>
      <c r="CI347" s="165"/>
      <c r="CJ347" s="192"/>
      <c r="CK347" s="175"/>
      <c r="CL347" s="175"/>
      <c r="CM347" s="178"/>
      <c r="CN347" s="175"/>
      <c r="CO347" s="176"/>
      <c r="CP347" s="175"/>
      <c r="CQ347" s="175"/>
      <c r="CR347" s="455"/>
      <c r="CS347" s="455"/>
      <c r="CT347" s="455"/>
      <c r="CU347" s="455"/>
      <c r="CV347" s="455"/>
      <c r="CW347" s="455"/>
      <c r="CX347" s="455"/>
      <c r="CY347" s="455"/>
      <c r="CZ347" s="701"/>
      <c r="DA347" s="455"/>
      <c r="DB347" s="456"/>
      <c r="DC347" s="702"/>
      <c r="DD347" s="702"/>
      <c r="DE347" s="455">
        <f t="shared" si="3164"/>
        <v>0</v>
      </c>
      <c r="DF347" s="702"/>
      <c r="DG347" s="702"/>
      <c r="DH347" s="702"/>
      <c r="DI347" s="702"/>
      <c r="DJ347" s="702"/>
      <c r="DK347" s="456"/>
      <c r="DL347" s="501"/>
      <c r="DM347" s="508"/>
      <c r="DN347" s="501"/>
      <c r="DO347" s="820"/>
      <c r="DP347" s="501"/>
      <c r="DQ347" s="1054"/>
      <c r="DR347" s="703"/>
      <c r="DS347" s="810"/>
      <c r="DT347" s="703"/>
      <c r="DU347" s="810"/>
      <c r="DV347" s="704"/>
      <c r="DW347" s="747"/>
      <c r="DX347" s="703"/>
      <c r="DY347" s="955"/>
      <c r="DZ347" s="703"/>
      <c r="EA347" s="810">
        <f>DI347</f>
        <v>0</v>
      </c>
      <c r="EB347" s="704">
        <f t="shared" si="3114"/>
        <v>0</v>
      </c>
      <c r="EC347" s="747"/>
      <c r="ED347" s="1271"/>
      <c r="EE347" s="459"/>
      <c r="EF347" s="501"/>
      <c r="EG347" s="461">
        <f t="shared" si="3115"/>
        <v>0</v>
      </c>
      <c r="EH347" s="257">
        <f t="shared" si="3116"/>
        <v>0</v>
      </c>
      <c r="EI347" s="460">
        <f t="shared" si="3117"/>
        <v>0</v>
      </c>
      <c r="EJ347" s="538">
        <f t="shared" si="3118"/>
        <v>0</v>
      </c>
      <c r="EK347" s="677">
        <f t="shared" si="3119"/>
        <v>0</v>
      </c>
      <c r="EL347" s="257">
        <f t="shared" si="3120"/>
        <v>0</v>
      </c>
      <c r="EM347" s="649">
        <f t="shared" si="3121"/>
        <v>0</v>
      </c>
      <c r="EN347" s="538">
        <f t="shared" si="3122"/>
        <v>0</v>
      </c>
      <c r="EO347" s="677">
        <f t="shared" si="3123"/>
        <v>0</v>
      </c>
      <c r="EP347" s="257">
        <f t="shared" si="3124"/>
        <v>0</v>
      </c>
      <c r="EQ347" s="649">
        <f t="shared" si="3125"/>
        <v>0</v>
      </c>
      <c r="ER347" s="538">
        <f t="shared" si="3126"/>
        <v>0</v>
      </c>
      <c r="ES347" s="677">
        <f t="shared" si="3127"/>
        <v>0</v>
      </c>
      <c r="ET347" s="538">
        <f t="shared" si="3128"/>
        <v>0</v>
      </c>
      <c r="EU347" s="462">
        <f t="shared" si="3129"/>
        <v>0</v>
      </c>
      <c r="EV347" s="263">
        <f t="shared" si="3130"/>
        <v>0</v>
      </c>
      <c r="EW347" s="462">
        <f t="shared" si="3131"/>
        <v>0</v>
      </c>
      <c r="EX347" s="263">
        <f t="shared" si="3132"/>
        <v>0</v>
      </c>
      <c r="EY347" s="472">
        <f t="shared" si="3133"/>
        <v>0</v>
      </c>
      <c r="EZ347" s="263">
        <f t="shared" si="3134"/>
        <v>0</v>
      </c>
    </row>
    <row r="348" spans="1:156" ht="18" hidden="1" customHeight="1" outlineLevel="1" x14ac:dyDescent="0.2">
      <c r="A348" s="5" t="s">
        <v>1022</v>
      </c>
      <c r="B348" s="76" t="s">
        <v>21</v>
      </c>
      <c r="C348" s="77" t="s">
        <v>1634</v>
      </c>
      <c r="D348" s="77" t="s">
        <v>1635</v>
      </c>
      <c r="E348" s="76" t="s">
        <v>1636</v>
      </c>
      <c r="F348" s="76" t="s">
        <v>759</v>
      </c>
      <c r="G348" s="692" t="s">
        <v>41</v>
      </c>
      <c r="H348" s="693">
        <v>0.3</v>
      </c>
      <c r="I348" s="691" t="s">
        <v>969</v>
      </c>
      <c r="J348" s="694" t="s">
        <v>496</v>
      </c>
      <c r="K348" s="695" t="s">
        <v>152</v>
      </c>
      <c r="L348" s="691" t="s">
        <v>46</v>
      </c>
      <c r="M348" s="10" t="s">
        <v>65</v>
      </c>
      <c r="N348" s="696"/>
      <c r="O348" s="696"/>
      <c r="P348" s="696"/>
      <c r="Q348" s="697">
        <v>1</v>
      </c>
      <c r="R348" s="398">
        <v>0</v>
      </c>
      <c r="S348" s="698">
        <v>2886945.6</v>
      </c>
      <c r="T348" s="698">
        <v>3233379.0720000006</v>
      </c>
      <c r="U348" s="698">
        <f t="shared" si="3097"/>
        <v>0</v>
      </c>
      <c r="V348" s="699">
        <f t="shared" si="2945"/>
        <v>0</v>
      </c>
      <c r="W348" s="699">
        <f t="shared" si="3098"/>
        <v>0</v>
      </c>
      <c r="X348" s="399">
        <v>0</v>
      </c>
      <c r="Y348" s="700">
        <v>2886945.6</v>
      </c>
      <c r="Z348" s="700">
        <v>3233379.0720000006</v>
      </c>
      <c r="AA348" s="700">
        <f t="shared" si="3099"/>
        <v>0</v>
      </c>
      <c r="AB348" s="700">
        <f t="shared" si="3100"/>
        <v>0</v>
      </c>
      <c r="AC348" s="399">
        <f t="shared" si="3101"/>
        <v>0</v>
      </c>
      <c r="AD348" s="260">
        <v>1</v>
      </c>
      <c r="AE348" s="260">
        <v>2886945.6</v>
      </c>
      <c r="AF348" s="260">
        <v>3233379.0720000006</v>
      </c>
      <c r="AG348" s="260"/>
      <c r="AH348" s="260">
        <v>0</v>
      </c>
      <c r="AI348" s="260">
        <f t="shared" si="3102"/>
        <v>0</v>
      </c>
      <c r="AJ348" s="260">
        <v>1</v>
      </c>
      <c r="AK348" s="260">
        <v>2886945.6</v>
      </c>
      <c r="AL348" s="260">
        <v>3233379.0720000006</v>
      </c>
      <c r="AM348" s="260">
        <v>0</v>
      </c>
      <c r="AN348" s="260">
        <v>0</v>
      </c>
      <c r="AO348" s="396">
        <f t="shared" si="3103"/>
        <v>0</v>
      </c>
      <c r="AP348" s="260"/>
      <c r="AQ348" s="260"/>
      <c r="AR348" s="260"/>
      <c r="AS348" s="260">
        <f t="shared" si="2996"/>
        <v>0</v>
      </c>
      <c r="AT348" s="260">
        <f t="shared" si="2997"/>
        <v>0</v>
      </c>
      <c r="AU348" s="260">
        <f t="shared" si="3104"/>
        <v>0</v>
      </c>
      <c r="AV348" s="400"/>
      <c r="AW348" s="400"/>
      <c r="AX348" s="400"/>
      <c r="AY348" s="400">
        <v>0</v>
      </c>
      <c r="AZ348" s="400">
        <v>0</v>
      </c>
      <c r="BA348" s="400">
        <f t="shared" si="3105"/>
        <v>0</v>
      </c>
      <c r="BB348" s="400"/>
      <c r="BC348" s="400"/>
      <c r="BD348" s="400"/>
      <c r="BE348" s="400">
        <v>0</v>
      </c>
      <c r="BF348" s="400">
        <v>0</v>
      </c>
      <c r="BG348" s="400">
        <f t="shared" si="3106"/>
        <v>0</v>
      </c>
      <c r="BH348" s="400"/>
      <c r="BI348" s="400"/>
      <c r="BJ348" s="400"/>
      <c r="BK348" s="400">
        <v>0</v>
      </c>
      <c r="BL348" s="400">
        <v>0</v>
      </c>
      <c r="BM348" s="400">
        <f t="shared" si="3107"/>
        <v>0</v>
      </c>
      <c r="BN348" s="400"/>
      <c r="BO348" s="400"/>
      <c r="BP348" s="400"/>
      <c r="BQ348" s="400">
        <v>0</v>
      </c>
      <c r="BR348" s="400">
        <v>0</v>
      </c>
      <c r="BS348" s="400">
        <f t="shared" si="3108"/>
        <v>0</v>
      </c>
      <c r="BT348" s="262">
        <v>2886945.6</v>
      </c>
      <c r="BU348" s="262">
        <v>3233379.0720000006</v>
      </c>
      <c r="BV348" s="256">
        <v>0</v>
      </c>
      <c r="BW348" s="1427">
        <f t="shared" si="3109"/>
        <v>0</v>
      </c>
      <c r="BX348" s="84" t="s">
        <v>48</v>
      </c>
      <c r="BY348" s="325" t="s">
        <v>1717</v>
      </c>
      <c r="BZ348" s="325" t="s">
        <v>1013</v>
      </c>
      <c r="CA348" s="529">
        <f t="shared" si="3110"/>
        <v>0</v>
      </c>
      <c r="CB348" s="85"/>
      <c r="CC348" s="83"/>
      <c r="CD348" s="88"/>
      <c r="CE348" s="26">
        <f t="shared" si="3111"/>
        <v>0</v>
      </c>
      <c r="CF348" s="27">
        <f t="shared" si="3112"/>
        <v>0</v>
      </c>
      <c r="CG348" s="738">
        <f t="shared" si="3113"/>
        <v>0</v>
      </c>
      <c r="CH348" s="164" t="s">
        <v>1033</v>
      </c>
      <c r="CI348" s="165"/>
      <c r="CJ348" s="192"/>
      <c r="CK348" s="175"/>
      <c r="CL348" s="175"/>
      <c r="CM348" s="178"/>
      <c r="CN348" s="175"/>
      <c r="CO348" s="176"/>
      <c r="CP348" s="175"/>
      <c r="CQ348" s="175"/>
      <c r="CR348" s="455"/>
      <c r="CS348" s="455"/>
      <c r="CT348" s="455"/>
      <c r="CU348" s="455"/>
      <c r="CV348" s="455"/>
      <c r="CW348" s="455"/>
      <c r="CX348" s="455"/>
      <c r="CY348" s="455"/>
      <c r="CZ348" s="455"/>
      <c r="DA348" s="455"/>
      <c r="DB348" s="456"/>
      <c r="DC348" s="456"/>
      <c r="DD348" s="456"/>
      <c r="DE348" s="455"/>
      <c r="DF348" s="456"/>
      <c r="DG348" s="456"/>
      <c r="DH348" s="456"/>
      <c r="DI348" s="456"/>
      <c r="DJ348" s="456"/>
      <c r="DK348" s="456"/>
      <c r="DL348" s="501"/>
      <c r="DM348" s="508"/>
      <c r="DN348" s="501"/>
      <c r="DO348" s="508"/>
      <c r="DP348" s="655"/>
      <c r="DQ348" s="1053"/>
      <c r="DR348" s="655"/>
      <c r="DS348" s="782"/>
      <c r="DT348" s="655"/>
      <c r="DU348" s="782"/>
      <c r="DV348" s="465"/>
      <c r="DW348" s="745"/>
      <c r="DX348" s="655"/>
      <c r="DY348" s="954"/>
      <c r="DZ348" s="655"/>
      <c r="EA348" s="782"/>
      <c r="EB348" s="465"/>
      <c r="EC348" s="745"/>
      <c r="ED348" s="463"/>
      <c r="EE348" s="459"/>
      <c r="EF348" s="501"/>
      <c r="EG348" s="461">
        <f t="shared" si="3115"/>
        <v>0</v>
      </c>
      <c r="EH348" s="257">
        <f t="shared" si="3116"/>
        <v>0</v>
      </c>
      <c r="EI348" s="460">
        <f t="shared" si="3117"/>
        <v>0</v>
      </c>
      <c r="EJ348" s="538">
        <f t="shared" si="3118"/>
        <v>0</v>
      </c>
      <c r="EK348" s="677">
        <f t="shared" si="3119"/>
        <v>0</v>
      </c>
      <c r="EL348" s="257">
        <f t="shared" si="3120"/>
        <v>0</v>
      </c>
      <c r="EM348" s="649">
        <f t="shared" si="3121"/>
        <v>0</v>
      </c>
      <c r="EN348" s="538">
        <f t="shared" si="3122"/>
        <v>0</v>
      </c>
      <c r="EO348" s="677">
        <f t="shared" si="3123"/>
        <v>0</v>
      </c>
      <c r="EP348" s="257">
        <f t="shared" si="3124"/>
        <v>0</v>
      </c>
      <c r="EQ348" s="649">
        <f t="shared" si="3125"/>
        <v>0</v>
      </c>
      <c r="ER348" s="538">
        <f t="shared" si="3126"/>
        <v>0</v>
      </c>
      <c r="ES348" s="677">
        <f t="shared" si="3127"/>
        <v>0</v>
      </c>
      <c r="ET348" s="538">
        <f t="shared" si="3128"/>
        <v>0</v>
      </c>
      <c r="EU348" s="462">
        <f t="shared" si="3129"/>
        <v>0</v>
      </c>
      <c r="EV348" s="263">
        <f t="shared" si="3130"/>
        <v>0</v>
      </c>
      <c r="EW348" s="462">
        <f t="shared" si="3131"/>
        <v>0</v>
      </c>
      <c r="EX348" s="263">
        <f t="shared" si="3132"/>
        <v>0</v>
      </c>
      <c r="EY348" s="472">
        <f t="shared" si="3133"/>
        <v>0</v>
      </c>
      <c r="EZ348" s="263">
        <f t="shared" si="3134"/>
        <v>0</v>
      </c>
    </row>
    <row r="349" spans="1:156" ht="18" hidden="1" customHeight="1" outlineLevel="1" x14ac:dyDescent="0.2">
      <c r="A349" s="5" t="s">
        <v>2225</v>
      </c>
      <c r="B349" s="76" t="s">
        <v>21</v>
      </c>
      <c r="C349" s="77" t="s">
        <v>1634</v>
      </c>
      <c r="D349" s="77" t="s">
        <v>1635</v>
      </c>
      <c r="E349" s="76" t="s">
        <v>1636</v>
      </c>
      <c r="F349" s="76" t="s">
        <v>759</v>
      </c>
      <c r="G349" s="692" t="s">
        <v>41</v>
      </c>
      <c r="H349" s="693">
        <v>0.3</v>
      </c>
      <c r="I349" s="691" t="s">
        <v>969</v>
      </c>
      <c r="J349" s="694" t="s">
        <v>496</v>
      </c>
      <c r="K349" s="695" t="s">
        <v>152</v>
      </c>
      <c r="L349" s="691" t="s">
        <v>46</v>
      </c>
      <c r="M349" s="10" t="s">
        <v>65</v>
      </c>
      <c r="N349" s="696"/>
      <c r="O349" s="696"/>
      <c r="P349" s="696"/>
      <c r="Q349" s="697">
        <v>1</v>
      </c>
      <c r="R349" s="398">
        <v>0</v>
      </c>
      <c r="S349" s="698">
        <v>2886945.6</v>
      </c>
      <c r="T349" s="698">
        <v>3233379.0720000006</v>
      </c>
      <c r="U349" s="698">
        <f t="shared" ref="U349" si="3258">R349*S349</f>
        <v>0</v>
      </c>
      <c r="V349" s="699">
        <f t="shared" ref="V349" si="3259">U349*1.12</f>
        <v>0</v>
      </c>
      <c r="W349" s="699">
        <f t="shared" ref="W349" si="3260">V349*H349</f>
        <v>0</v>
      </c>
      <c r="X349" s="399">
        <v>0</v>
      </c>
      <c r="Y349" s="700">
        <v>2886945.6</v>
      </c>
      <c r="Z349" s="700">
        <v>3233379.0720000006</v>
      </c>
      <c r="AA349" s="700">
        <f t="shared" ref="AA349" si="3261">X349*Y349</f>
        <v>0</v>
      </c>
      <c r="AB349" s="700">
        <f t="shared" ref="AB349" si="3262">AA349*1.12</f>
        <v>0</v>
      </c>
      <c r="AC349" s="399">
        <f t="shared" ref="AC349" si="3263">AB349*H349</f>
        <v>0</v>
      </c>
      <c r="AD349" s="260">
        <v>1</v>
      </c>
      <c r="AE349" s="260">
        <v>2886945.6</v>
      </c>
      <c r="AF349" s="260">
        <v>3233379.0720000006</v>
      </c>
      <c r="AG349" s="260">
        <f t="shared" ref="AG349" si="3264">AD349*AE349</f>
        <v>2886945.6</v>
      </c>
      <c r="AH349" s="260">
        <f t="shared" ref="AH349" si="3265">AD349*AF349</f>
        <v>3233379.0720000006</v>
      </c>
      <c r="AI349" s="260">
        <f t="shared" ref="AI349" si="3266">AH349*H349</f>
        <v>970013.72160000016</v>
      </c>
      <c r="AJ349" s="260">
        <v>0</v>
      </c>
      <c r="AK349" s="260">
        <v>2886945.6</v>
      </c>
      <c r="AL349" s="260">
        <v>3233379.0720000006</v>
      </c>
      <c r="AM349" s="260">
        <v>0</v>
      </c>
      <c r="AN349" s="260">
        <v>0</v>
      </c>
      <c r="AO349" s="396">
        <f t="shared" si="3103"/>
        <v>0</v>
      </c>
      <c r="AP349" s="260"/>
      <c r="AQ349" s="260"/>
      <c r="AR349" s="260"/>
      <c r="AS349" s="260">
        <f t="shared" ref="AS349" si="3267">AP349*AQ349</f>
        <v>0</v>
      </c>
      <c r="AT349" s="260">
        <f t="shared" ref="AT349" si="3268">AP349*AR349</f>
        <v>0</v>
      </c>
      <c r="AU349" s="260">
        <f t="shared" ref="AU349" si="3269">AT349*H349</f>
        <v>0</v>
      </c>
      <c r="AV349" s="400"/>
      <c r="AW349" s="400"/>
      <c r="AX349" s="400"/>
      <c r="AY349" s="400">
        <v>0</v>
      </c>
      <c r="AZ349" s="400">
        <v>0</v>
      </c>
      <c r="BA349" s="400">
        <f t="shared" ref="BA349" si="3270">AZ349*H349</f>
        <v>0</v>
      </c>
      <c r="BB349" s="400"/>
      <c r="BC349" s="400"/>
      <c r="BD349" s="400"/>
      <c r="BE349" s="400">
        <v>0</v>
      </c>
      <c r="BF349" s="400">
        <v>0</v>
      </c>
      <c r="BG349" s="400">
        <f t="shared" ref="BG349" si="3271">BF349*H349</f>
        <v>0</v>
      </c>
      <c r="BH349" s="400"/>
      <c r="BI349" s="400"/>
      <c r="BJ349" s="400"/>
      <c r="BK349" s="400">
        <v>0</v>
      </c>
      <c r="BL349" s="400">
        <v>0</v>
      </c>
      <c r="BM349" s="400">
        <f t="shared" ref="BM349" si="3272">BL349*N349</f>
        <v>0</v>
      </c>
      <c r="BN349" s="400"/>
      <c r="BO349" s="400"/>
      <c r="BP349" s="400"/>
      <c r="BQ349" s="400">
        <v>0</v>
      </c>
      <c r="BR349" s="400">
        <v>0</v>
      </c>
      <c r="BS349" s="400">
        <f t="shared" si="3108"/>
        <v>0</v>
      </c>
      <c r="BT349" s="262">
        <v>2886945.6</v>
      </c>
      <c r="BU349" s="262">
        <v>3233379.0720000006</v>
      </c>
      <c r="BV349" s="256">
        <f>SUM(N349+O349+P349+Q349+R349+X349+AD349+AJ349+AP349+AV349+BB349+BH349)*BT349</f>
        <v>5773891.2000000002</v>
      </c>
      <c r="BW349" s="262">
        <f t="shared" ref="BW349" si="3273">BV349*1.12</f>
        <v>6466758.1440000013</v>
      </c>
      <c r="BX349" s="84" t="s">
        <v>48</v>
      </c>
      <c r="BY349" s="325" t="s">
        <v>2217</v>
      </c>
      <c r="BZ349" s="325" t="s">
        <v>1013</v>
      </c>
      <c r="CA349" s="529">
        <f t="shared" ref="CA349" si="3274">BW349*H349</f>
        <v>1940027.4432000003</v>
      </c>
      <c r="CB349" s="85"/>
      <c r="CC349" s="83"/>
      <c r="CD349" s="88"/>
      <c r="CE349" s="26">
        <f t="shared" ref="CE349" si="3275">BV349-CB349</f>
        <v>5773891.2000000002</v>
      </c>
      <c r="CF349" s="27">
        <f t="shared" ref="CF349" si="3276">BW349-CC349</f>
        <v>6466758.1440000013</v>
      </c>
      <c r="CG349" s="738">
        <f t="shared" ref="CG349" si="3277">CA349-CC349</f>
        <v>1940027.4432000003</v>
      </c>
      <c r="CH349" s="164" t="s">
        <v>2233</v>
      </c>
      <c r="CI349" s="165"/>
      <c r="CJ349" s="192" t="s">
        <v>25</v>
      </c>
      <c r="CK349" s="175" t="s">
        <v>315</v>
      </c>
      <c r="CL349" s="175" t="s">
        <v>2193</v>
      </c>
      <c r="CM349" s="178" t="s">
        <v>2194</v>
      </c>
      <c r="CN349" s="175" t="s">
        <v>349</v>
      </c>
      <c r="CO349" s="176" t="str">
        <f>D349</f>
        <v>Трубный пучок</v>
      </c>
      <c r="CP349" s="175" t="str">
        <f>E349</f>
        <v>к теплообменнику</v>
      </c>
      <c r="CQ349" s="175" t="str">
        <f>M349</f>
        <v>штука</v>
      </c>
      <c r="CR349" s="455">
        <f>R349</f>
        <v>0</v>
      </c>
      <c r="CS349" s="455">
        <v>0</v>
      </c>
      <c r="CT349" s="455">
        <v>0</v>
      </c>
      <c r="CU349" s="455">
        <v>0</v>
      </c>
      <c r="CV349" s="455"/>
      <c r="CW349" s="455"/>
      <c r="CX349" s="455"/>
      <c r="CY349" s="455"/>
      <c r="CZ349" s="455">
        <f>CT349+CR349+CS349+Q349+CU349</f>
        <v>1</v>
      </c>
      <c r="DA349" s="455">
        <v>2906736</v>
      </c>
      <c r="DB349" s="456">
        <f>DA349*CR349</f>
        <v>0</v>
      </c>
      <c r="DC349" s="456">
        <f t="shared" ref="DC349" si="3278">CS349*DA349</f>
        <v>0</v>
      </c>
      <c r="DD349" s="456">
        <f>DA349*CT349</f>
        <v>0</v>
      </c>
      <c r="DE349" s="455">
        <f t="shared" ref="DE349" si="3279">DA349*CU349</f>
        <v>0</v>
      </c>
      <c r="DF349" s="456"/>
      <c r="DG349" s="456"/>
      <c r="DH349" s="456"/>
      <c r="DI349" s="456"/>
      <c r="DJ349" s="456"/>
      <c r="DK349" s="456">
        <f>CZ349*DA349</f>
        <v>2906736</v>
      </c>
      <c r="DL349" s="501"/>
      <c r="DM349" s="508">
        <f>DB349</f>
        <v>0</v>
      </c>
      <c r="DN349" s="501">
        <f>DM349/1.12</f>
        <v>0</v>
      </c>
      <c r="DO349" s="508">
        <f>DC349</f>
        <v>0</v>
      </c>
      <c r="DP349" s="655">
        <f t="shared" ref="DP349" si="3280">DO349/1.12</f>
        <v>0</v>
      </c>
      <c r="DQ349" s="1053">
        <f>DD349</f>
        <v>0</v>
      </c>
      <c r="DR349" s="655">
        <f t="shared" ref="DR349" si="3281">DQ349/1.12</f>
        <v>0</v>
      </c>
      <c r="DS349" s="782">
        <f>DE349</f>
        <v>0</v>
      </c>
      <c r="DT349" s="655">
        <f>DS349/1.12</f>
        <v>0</v>
      </c>
      <c r="DU349" s="782">
        <f t="shared" ref="DU349" si="3282">DF349</f>
        <v>0</v>
      </c>
      <c r="DV349" s="465">
        <f t="shared" ref="DV349" si="3283">DU349/1.12</f>
        <v>0</v>
      </c>
      <c r="DW349" s="745"/>
      <c r="DX349" s="655"/>
      <c r="DY349" s="954"/>
      <c r="DZ349" s="655"/>
      <c r="EA349" s="782">
        <f>DI349</f>
        <v>0</v>
      </c>
      <c r="EB349" s="465">
        <f t="shared" ref="EB349" si="3284">EA349/1.12</f>
        <v>0</v>
      </c>
      <c r="EC349" s="745"/>
      <c r="ED349" s="463"/>
      <c r="EE349" s="459">
        <f>DK349</f>
        <v>2906736</v>
      </c>
      <c r="EF349" s="501">
        <f>EE349/1.12</f>
        <v>2595299.9999999995</v>
      </c>
      <c r="EG349" s="461">
        <f t="shared" si="3115"/>
        <v>0</v>
      </c>
      <c r="EH349" s="257">
        <f t="shared" si="3116"/>
        <v>0</v>
      </c>
      <c r="EI349" s="460">
        <f t="shared" si="3117"/>
        <v>0</v>
      </c>
      <c r="EJ349" s="538">
        <f t="shared" si="3118"/>
        <v>0</v>
      </c>
      <c r="EK349" s="677">
        <f t="shared" si="3119"/>
        <v>2886945.6</v>
      </c>
      <c r="EL349" s="257">
        <f t="shared" si="3120"/>
        <v>3233379.0720000006</v>
      </c>
      <c r="EM349" s="649">
        <f t="shared" si="3121"/>
        <v>0</v>
      </c>
      <c r="EN349" s="538">
        <f t="shared" si="3122"/>
        <v>0</v>
      </c>
      <c r="EO349" s="677">
        <f t="shared" si="3123"/>
        <v>0</v>
      </c>
      <c r="EP349" s="257">
        <f t="shared" si="3124"/>
        <v>0</v>
      </c>
      <c r="EQ349" s="649">
        <f t="shared" si="3125"/>
        <v>0</v>
      </c>
      <c r="ER349" s="538">
        <f t="shared" si="3126"/>
        <v>0</v>
      </c>
      <c r="ES349" s="677">
        <f t="shared" si="3127"/>
        <v>0</v>
      </c>
      <c r="ET349" s="538">
        <f t="shared" si="3128"/>
        <v>0</v>
      </c>
      <c r="EU349" s="462">
        <f t="shared" si="3129"/>
        <v>0</v>
      </c>
      <c r="EV349" s="263">
        <f t="shared" si="3130"/>
        <v>0</v>
      </c>
      <c r="EW349" s="462">
        <f t="shared" si="3131"/>
        <v>0</v>
      </c>
      <c r="EX349" s="263">
        <f t="shared" si="3132"/>
        <v>0</v>
      </c>
      <c r="EY349" s="472">
        <f t="shared" si="3133"/>
        <v>3178591.2000000007</v>
      </c>
      <c r="EZ349" s="263">
        <f t="shared" si="3134"/>
        <v>3560022.1440000013</v>
      </c>
    </row>
    <row r="350" spans="1:156" ht="18" hidden="1" customHeight="1" outlineLevel="1" x14ac:dyDescent="0.2">
      <c r="A350" s="5" t="s">
        <v>581</v>
      </c>
      <c r="B350" s="76" t="s">
        <v>21</v>
      </c>
      <c r="C350" s="77" t="s">
        <v>64</v>
      </c>
      <c r="D350" s="77" t="s">
        <v>157</v>
      </c>
      <c r="E350" s="76" t="s">
        <v>158</v>
      </c>
      <c r="F350" s="76"/>
      <c r="G350" s="78" t="s">
        <v>41</v>
      </c>
      <c r="H350" s="79">
        <v>0.3</v>
      </c>
      <c r="I350" s="76" t="s">
        <v>969</v>
      </c>
      <c r="J350" s="80" t="s">
        <v>45</v>
      </c>
      <c r="K350" s="81" t="s">
        <v>152</v>
      </c>
      <c r="L350" s="76" t="s">
        <v>46</v>
      </c>
      <c r="M350" s="10" t="s">
        <v>65</v>
      </c>
      <c r="N350" s="82"/>
      <c r="O350" s="82"/>
      <c r="P350" s="82"/>
      <c r="Q350" s="245">
        <v>0</v>
      </c>
      <c r="R350" s="398">
        <v>0</v>
      </c>
      <c r="S350" s="262">
        <v>3571090.1785714282</v>
      </c>
      <c r="T350" s="262">
        <v>3999621</v>
      </c>
      <c r="U350" s="262">
        <f t="shared" si="3097"/>
        <v>0</v>
      </c>
      <c r="V350" s="263">
        <f t="shared" si="2945"/>
        <v>0</v>
      </c>
      <c r="W350" s="263">
        <f t="shared" si="3098"/>
        <v>0</v>
      </c>
      <c r="X350" s="399">
        <v>0</v>
      </c>
      <c r="Y350" s="399">
        <v>3571090.1785714282</v>
      </c>
      <c r="Z350" s="399">
        <v>3999621</v>
      </c>
      <c r="AA350" s="399">
        <f t="shared" si="3099"/>
        <v>0</v>
      </c>
      <c r="AB350" s="399">
        <f t="shared" si="3100"/>
        <v>0</v>
      </c>
      <c r="AC350" s="399">
        <f t="shared" si="3101"/>
        <v>0</v>
      </c>
      <c r="AD350" s="260">
        <v>0</v>
      </c>
      <c r="AE350" s="260">
        <v>3571090.1785714282</v>
      </c>
      <c r="AF350" s="260">
        <v>3999621</v>
      </c>
      <c r="AG350" s="260"/>
      <c r="AH350" s="260"/>
      <c r="AI350" s="260">
        <f t="shared" si="3102"/>
        <v>0</v>
      </c>
      <c r="AJ350" s="260">
        <v>0</v>
      </c>
      <c r="AK350" s="260">
        <v>3571090.1785714282</v>
      </c>
      <c r="AL350" s="260">
        <v>3999621</v>
      </c>
      <c r="AM350" s="260">
        <f t="shared" si="2978"/>
        <v>0</v>
      </c>
      <c r="AN350" s="260">
        <f t="shared" si="2979"/>
        <v>0</v>
      </c>
      <c r="AO350" s="396">
        <f t="shared" si="3103"/>
        <v>0</v>
      </c>
      <c r="AP350" s="260"/>
      <c r="AQ350" s="260"/>
      <c r="AR350" s="260"/>
      <c r="AS350" s="260">
        <f t="shared" si="2996"/>
        <v>0</v>
      </c>
      <c r="AT350" s="260">
        <f t="shared" si="2997"/>
        <v>0</v>
      </c>
      <c r="AU350" s="260">
        <f t="shared" si="3104"/>
        <v>0</v>
      </c>
      <c r="AV350" s="400"/>
      <c r="AW350" s="400"/>
      <c r="AX350" s="400"/>
      <c r="AY350" s="400">
        <v>0</v>
      </c>
      <c r="AZ350" s="400">
        <v>0</v>
      </c>
      <c r="BA350" s="400">
        <f t="shared" si="3105"/>
        <v>0</v>
      </c>
      <c r="BB350" s="400"/>
      <c r="BC350" s="400"/>
      <c r="BD350" s="400"/>
      <c r="BE350" s="400">
        <v>0</v>
      </c>
      <c r="BF350" s="400">
        <v>0</v>
      </c>
      <c r="BG350" s="400">
        <f t="shared" si="3106"/>
        <v>0</v>
      </c>
      <c r="BH350" s="400"/>
      <c r="BI350" s="400"/>
      <c r="BJ350" s="400"/>
      <c r="BK350" s="400">
        <v>0</v>
      </c>
      <c r="BL350" s="400">
        <v>0</v>
      </c>
      <c r="BM350" s="400">
        <f t="shared" si="3107"/>
        <v>0</v>
      </c>
      <c r="BN350" s="400"/>
      <c r="BO350" s="400"/>
      <c r="BP350" s="400"/>
      <c r="BQ350" s="400">
        <v>0</v>
      </c>
      <c r="BR350" s="400">
        <v>0</v>
      </c>
      <c r="BS350" s="400">
        <f t="shared" si="3108"/>
        <v>0</v>
      </c>
      <c r="BT350" s="262">
        <v>3571090.1785714282</v>
      </c>
      <c r="BU350" s="262">
        <v>3999621</v>
      </c>
      <c r="BV350" s="262">
        <f>SUM(N350+O350+P350+Q350+R350+X350+AD350+AJ350+AP350+AV350+BB350+BH350)*BT350</f>
        <v>0</v>
      </c>
      <c r="BW350" s="1427">
        <f t="shared" si="3109"/>
        <v>0</v>
      </c>
      <c r="BX350" s="84" t="s">
        <v>48</v>
      </c>
      <c r="BY350" s="76">
        <v>2012</v>
      </c>
      <c r="BZ350" s="325"/>
      <c r="CA350" s="529">
        <f t="shared" si="3110"/>
        <v>0</v>
      </c>
      <c r="CB350" s="85">
        <v>53566352.678571425</v>
      </c>
      <c r="CC350" s="83">
        <v>59994315</v>
      </c>
      <c r="CD350" s="88"/>
      <c r="CE350" s="26">
        <f t="shared" si="3111"/>
        <v>-53566352.678571425</v>
      </c>
      <c r="CF350" s="27">
        <f t="shared" si="3112"/>
        <v>-59994315</v>
      </c>
      <c r="CG350" s="738">
        <f t="shared" si="3113"/>
        <v>-59994315</v>
      </c>
      <c r="CH350" s="164"/>
      <c r="CI350" s="165"/>
      <c r="CJ350" s="192"/>
      <c r="CK350" s="175"/>
      <c r="CL350" s="175"/>
      <c r="CM350" s="178"/>
      <c r="CN350" s="175"/>
      <c r="CO350" s="176"/>
      <c r="CP350" s="175"/>
      <c r="CQ350" s="175"/>
      <c r="CR350" s="455"/>
      <c r="CS350" s="455"/>
      <c r="CT350" s="455"/>
      <c r="CU350" s="455"/>
      <c r="CV350" s="455"/>
      <c r="CW350" s="455"/>
      <c r="CX350" s="455"/>
      <c r="CY350" s="455"/>
      <c r="CZ350" s="701"/>
      <c r="DA350" s="455"/>
      <c r="DB350" s="456"/>
      <c r="DC350" s="702"/>
      <c r="DD350" s="702"/>
      <c r="DE350" s="455">
        <f t="shared" si="3164"/>
        <v>0</v>
      </c>
      <c r="DF350" s="702"/>
      <c r="DG350" s="702"/>
      <c r="DH350" s="702"/>
      <c r="DI350" s="702"/>
      <c r="DJ350" s="702"/>
      <c r="DK350" s="456"/>
      <c r="DL350" s="501"/>
      <c r="DM350" s="508"/>
      <c r="DN350" s="501"/>
      <c r="DO350" s="820"/>
      <c r="DP350" s="501"/>
      <c r="DQ350" s="1054"/>
      <c r="DR350" s="703"/>
      <c r="DS350" s="810"/>
      <c r="DT350" s="703"/>
      <c r="DU350" s="810"/>
      <c r="DV350" s="704"/>
      <c r="DW350" s="747"/>
      <c r="DX350" s="703"/>
      <c r="DY350" s="955"/>
      <c r="DZ350" s="703"/>
      <c r="EA350" s="810">
        <f>DI350</f>
        <v>0</v>
      </c>
      <c r="EB350" s="704">
        <f t="shared" si="3114"/>
        <v>0</v>
      </c>
      <c r="EC350" s="747"/>
      <c r="ED350" s="1271"/>
      <c r="EE350" s="459"/>
      <c r="EF350" s="501"/>
      <c r="EG350" s="461">
        <f t="shared" si="3115"/>
        <v>0</v>
      </c>
      <c r="EH350" s="257">
        <f t="shared" si="3116"/>
        <v>0</v>
      </c>
      <c r="EI350" s="460">
        <f t="shared" si="3117"/>
        <v>0</v>
      </c>
      <c r="EJ350" s="538">
        <f t="shared" si="3118"/>
        <v>0</v>
      </c>
      <c r="EK350" s="677">
        <f t="shared" si="3119"/>
        <v>0</v>
      </c>
      <c r="EL350" s="257">
        <f t="shared" si="3120"/>
        <v>0</v>
      </c>
      <c r="EM350" s="649">
        <f t="shared" si="3121"/>
        <v>0</v>
      </c>
      <c r="EN350" s="538">
        <f t="shared" si="3122"/>
        <v>0</v>
      </c>
      <c r="EO350" s="677">
        <f t="shared" si="3123"/>
        <v>0</v>
      </c>
      <c r="EP350" s="257">
        <f t="shared" si="3124"/>
        <v>0</v>
      </c>
      <c r="EQ350" s="649">
        <f t="shared" si="3125"/>
        <v>0</v>
      </c>
      <c r="ER350" s="538">
        <f t="shared" si="3126"/>
        <v>0</v>
      </c>
      <c r="ES350" s="677">
        <f t="shared" si="3127"/>
        <v>0</v>
      </c>
      <c r="ET350" s="538">
        <f t="shared" si="3128"/>
        <v>0</v>
      </c>
      <c r="EU350" s="462">
        <f t="shared" si="3129"/>
        <v>0</v>
      </c>
      <c r="EV350" s="263">
        <f t="shared" si="3130"/>
        <v>0</v>
      </c>
      <c r="EW350" s="462">
        <f t="shared" si="3131"/>
        <v>0</v>
      </c>
      <c r="EX350" s="263">
        <f t="shared" si="3132"/>
        <v>0</v>
      </c>
      <c r="EY350" s="472">
        <f t="shared" si="3133"/>
        <v>0</v>
      </c>
      <c r="EZ350" s="263">
        <f t="shared" si="3134"/>
        <v>0</v>
      </c>
    </row>
    <row r="351" spans="1:156" ht="18" hidden="1" customHeight="1" outlineLevel="1" x14ac:dyDescent="0.2">
      <c r="A351" s="5" t="s">
        <v>582</v>
      </c>
      <c r="B351" s="76" t="s">
        <v>21</v>
      </c>
      <c r="C351" s="77" t="s">
        <v>64</v>
      </c>
      <c r="D351" s="77" t="s">
        <v>157</v>
      </c>
      <c r="E351" s="76" t="s">
        <v>158</v>
      </c>
      <c r="F351" s="76"/>
      <c r="G351" s="78" t="s">
        <v>41</v>
      </c>
      <c r="H351" s="79">
        <v>0.3</v>
      </c>
      <c r="I351" s="76" t="s">
        <v>969</v>
      </c>
      <c r="J351" s="80" t="s">
        <v>45</v>
      </c>
      <c r="K351" s="81" t="s">
        <v>152</v>
      </c>
      <c r="L351" s="76" t="s">
        <v>46</v>
      </c>
      <c r="M351" s="10" t="s">
        <v>65</v>
      </c>
      <c r="N351" s="82"/>
      <c r="O351" s="82"/>
      <c r="P351" s="82"/>
      <c r="Q351" s="245">
        <v>3</v>
      </c>
      <c r="R351" s="398">
        <v>0</v>
      </c>
      <c r="S351" s="262">
        <v>3571090.1785714282</v>
      </c>
      <c r="T351" s="262">
        <v>3999621</v>
      </c>
      <c r="U351" s="262">
        <f t="shared" ref="U351:U352" si="3285">R351*S351</f>
        <v>0</v>
      </c>
      <c r="V351" s="263">
        <f t="shared" ref="V351:V352" si="3286">U351*1.12</f>
        <v>0</v>
      </c>
      <c r="W351" s="263">
        <f t="shared" si="3098"/>
        <v>0</v>
      </c>
      <c r="X351" s="399">
        <v>3</v>
      </c>
      <c r="Y351" s="399">
        <v>3571090.1785714282</v>
      </c>
      <c r="Z351" s="399">
        <v>3999621</v>
      </c>
      <c r="AA351" s="399">
        <v>0</v>
      </c>
      <c r="AB351" s="399">
        <f t="shared" si="3100"/>
        <v>0</v>
      </c>
      <c r="AC351" s="399">
        <f t="shared" si="3101"/>
        <v>0</v>
      </c>
      <c r="AD351" s="260">
        <v>3</v>
      </c>
      <c r="AE351" s="260">
        <v>3571090.1785714282</v>
      </c>
      <c r="AF351" s="260">
        <v>3999621</v>
      </c>
      <c r="AG351" s="260"/>
      <c r="AH351" s="260"/>
      <c r="AI351" s="260">
        <f t="shared" si="3102"/>
        <v>0</v>
      </c>
      <c r="AJ351" s="260">
        <v>3</v>
      </c>
      <c r="AK351" s="260">
        <v>3571090.1785714282</v>
      </c>
      <c r="AL351" s="260">
        <v>3999621</v>
      </c>
      <c r="AM351" s="260">
        <v>0</v>
      </c>
      <c r="AN351" s="260">
        <v>0</v>
      </c>
      <c r="AO351" s="396">
        <f t="shared" si="3103"/>
        <v>0</v>
      </c>
      <c r="AP351" s="260"/>
      <c r="AQ351" s="260"/>
      <c r="AR351" s="260"/>
      <c r="AS351" s="260">
        <f t="shared" si="2996"/>
        <v>0</v>
      </c>
      <c r="AT351" s="260">
        <f t="shared" si="2997"/>
        <v>0</v>
      </c>
      <c r="AU351" s="260">
        <f t="shared" si="3104"/>
        <v>0</v>
      </c>
      <c r="AV351" s="400"/>
      <c r="AW351" s="400"/>
      <c r="AX351" s="400"/>
      <c r="AY351" s="400">
        <v>0</v>
      </c>
      <c r="AZ351" s="400">
        <v>0</v>
      </c>
      <c r="BA351" s="400">
        <f t="shared" si="3105"/>
        <v>0</v>
      </c>
      <c r="BB351" s="400"/>
      <c r="BC351" s="400"/>
      <c r="BD351" s="400"/>
      <c r="BE351" s="400">
        <v>0</v>
      </c>
      <c r="BF351" s="400">
        <v>0</v>
      </c>
      <c r="BG351" s="400">
        <f t="shared" si="3106"/>
        <v>0</v>
      </c>
      <c r="BH351" s="400"/>
      <c r="BI351" s="400"/>
      <c r="BJ351" s="400"/>
      <c r="BK351" s="400">
        <v>0</v>
      </c>
      <c r="BL351" s="400">
        <v>0</v>
      </c>
      <c r="BM351" s="400">
        <f t="shared" si="3107"/>
        <v>0</v>
      </c>
      <c r="BN351" s="400"/>
      <c r="BO351" s="400"/>
      <c r="BP351" s="400"/>
      <c r="BQ351" s="400">
        <v>0</v>
      </c>
      <c r="BR351" s="400">
        <v>0</v>
      </c>
      <c r="BS351" s="400">
        <f t="shared" si="3108"/>
        <v>0</v>
      </c>
      <c r="BT351" s="262">
        <v>3571090.1785714282</v>
      </c>
      <c r="BU351" s="262">
        <v>3999621</v>
      </c>
      <c r="BV351" s="262">
        <v>0</v>
      </c>
      <c r="BW351" s="1427">
        <v>0</v>
      </c>
      <c r="BX351" s="84" t="s">
        <v>48</v>
      </c>
      <c r="BY351" s="76">
        <v>2012</v>
      </c>
      <c r="BZ351" s="325" t="s">
        <v>1100</v>
      </c>
      <c r="CA351" s="529">
        <f t="shared" si="3110"/>
        <v>0</v>
      </c>
      <c r="CB351" s="85"/>
      <c r="CC351" s="83"/>
      <c r="CD351" s="88"/>
      <c r="CE351" s="26">
        <f t="shared" si="3111"/>
        <v>0</v>
      </c>
      <c r="CF351" s="27">
        <f t="shared" si="3112"/>
        <v>0</v>
      </c>
      <c r="CG351" s="738">
        <f t="shared" si="3113"/>
        <v>0</v>
      </c>
      <c r="CH351" s="164" t="s">
        <v>371</v>
      </c>
      <c r="CI351" s="165"/>
      <c r="CJ351" s="192"/>
      <c r="CK351" s="175"/>
      <c r="CL351" s="175"/>
      <c r="CM351" s="175"/>
      <c r="CN351" s="175"/>
      <c r="CO351" s="175"/>
      <c r="CP351" s="175"/>
      <c r="CQ351" s="175"/>
      <c r="CR351" s="455"/>
      <c r="CS351" s="455"/>
      <c r="CT351" s="455"/>
      <c r="CU351" s="455"/>
      <c r="CV351" s="455"/>
      <c r="CW351" s="455"/>
      <c r="CX351" s="455"/>
      <c r="CY351" s="455"/>
      <c r="CZ351" s="701"/>
      <c r="DA351" s="455"/>
      <c r="DB351" s="455"/>
      <c r="DC351" s="702"/>
      <c r="DD351" s="702"/>
      <c r="DE351" s="455">
        <f t="shared" si="3164"/>
        <v>0</v>
      </c>
      <c r="DF351" s="702"/>
      <c r="DG351" s="702"/>
      <c r="DH351" s="702"/>
      <c r="DI351" s="702"/>
      <c r="DJ351" s="702"/>
      <c r="DK351" s="455"/>
      <c r="DL351" s="501"/>
      <c r="DM351" s="508"/>
      <c r="DN351" s="501"/>
      <c r="DO351" s="820"/>
      <c r="DP351" s="501"/>
      <c r="DQ351" s="1054"/>
      <c r="DR351" s="703"/>
      <c r="DS351" s="810"/>
      <c r="DT351" s="703"/>
      <c r="DU351" s="810"/>
      <c r="DV351" s="704"/>
      <c r="DW351" s="747"/>
      <c r="DX351" s="703"/>
      <c r="DY351" s="955"/>
      <c r="DZ351" s="703"/>
      <c r="EA351" s="810">
        <f>DI351</f>
        <v>0</v>
      </c>
      <c r="EB351" s="704">
        <f t="shared" si="3114"/>
        <v>0</v>
      </c>
      <c r="EC351" s="747"/>
      <c r="ED351" s="1271"/>
      <c r="EE351" s="459"/>
      <c r="EF351" s="501"/>
      <c r="EG351" s="461">
        <f t="shared" si="3115"/>
        <v>0</v>
      </c>
      <c r="EH351" s="257">
        <f t="shared" si="3116"/>
        <v>0</v>
      </c>
      <c r="EI351" s="460">
        <f t="shared" si="3117"/>
        <v>0</v>
      </c>
      <c r="EJ351" s="538">
        <f t="shared" si="3118"/>
        <v>0</v>
      </c>
      <c r="EK351" s="677">
        <f t="shared" si="3119"/>
        <v>0</v>
      </c>
      <c r="EL351" s="257">
        <f t="shared" si="3120"/>
        <v>0</v>
      </c>
      <c r="EM351" s="649">
        <f t="shared" si="3121"/>
        <v>0</v>
      </c>
      <c r="EN351" s="538">
        <f t="shared" si="3122"/>
        <v>0</v>
      </c>
      <c r="EO351" s="677">
        <f t="shared" si="3123"/>
        <v>0</v>
      </c>
      <c r="EP351" s="257">
        <f t="shared" si="3124"/>
        <v>0</v>
      </c>
      <c r="EQ351" s="649">
        <f t="shared" si="3125"/>
        <v>0</v>
      </c>
      <c r="ER351" s="538">
        <f t="shared" si="3126"/>
        <v>0</v>
      </c>
      <c r="ES351" s="677">
        <f t="shared" si="3127"/>
        <v>0</v>
      </c>
      <c r="ET351" s="538">
        <f t="shared" si="3128"/>
        <v>0</v>
      </c>
      <c r="EU351" s="462">
        <f t="shared" si="3129"/>
        <v>0</v>
      </c>
      <c r="EV351" s="263">
        <f t="shared" si="3130"/>
        <v>0</v>
      </c>
      <c r="EW351" s="462">
        <f t="shared" si="3131"/>
        <v>0</v>
      </c>
      <c r="EX351" s="263">
        <f t="shared" si="3132"/>
        <v>0</v>
      </c>
      <c r="EY351" s="472">
        <f t="shared" si="3133"/>
        <v>0</v>
      </c>
      <c r="EZ351" s="263">
        <f t="shared" si="3134"/>
        <v>0</v>
      </c>
    </row>
    <row r="352" spans="1:156" ht="18" hidden="1" customHeight="1" outlineLevel="1" x14ac:dyDescent="0.2">
      <c r="A352" s="5" t="s">
        <v>760</v>
      </c>
      <c r="B352" s="76" t="s">
        <v>21</v>
      </c>
      <c r="C352" s="77" t="s">
        <v>1634</v>
      </c>
      <c r="D352" s="77" t="s">
        <v>1635</v>
      </c>
      <c r="E352" s="76" t="s">
        <v>1636</v>
      </c>
      <c r="F352" s="76" t="s">
        <v>761</v>
      </c>
      <c r="G352" s="78" t="s">
        <v>41</v>
      </c>
      <c r="H352" s="79">
        <v>0.3</v>
      </c>
      <c r="I352" s="76" t="s">
        <v>969</v>
      </c>
      <c r="J352" s="80" t="s">
        <v>496</v>
      </c>
      <c r="K352" s="81" t="s">
        <v>152</v>
      </c>
      <c r="L352" s="76" t="s">
        <v>46</v>
      </c>
      <c r="M352" s="10" t="s">
        <v>65</v>
      </c>
      <c r="N352" s="82"/>
      <c r="O352" s="82"/>
      <c r="P352" s="82"/>
      <c r="Q352" s="245">
        <v>3</v>
      </c>
      <c r="R352" s="398">
        <v>0</v>
      </c>
      <c r="S352" s="262">
        <v>3571090.1785714282</v>
      </c>
      <c r="T352" s="262">
        <v>3999621</v>
      </c>
      <c r="U352" s="262">
        <f t="shared" si="3285"/>
        <v>0</v>
      </c>
      <c r="V352" s="263">
        <f t="shared" si="3286"/>
        <v>0</v>
      </c>
      <c r="W352" s="263">
        <f t="shared" si="3098"/>
        <v>0</v>
      </c>
      <c r="X352" s="399">
        <v>3</v>
      </c>
      <c r="Y352" s="399">
        <v>3571090.1785714282</v>
      </c>
      <c r="Z352" s="399">
        <v>3999621</v>
      </c>
      <c r="AA352" s="399">
        <v>0</v>
      </c>
      <c r="AB352" s="399">
        <f t="shared" si="3100"/>
        <v>0</v>
      </c>
      <c r="AC352" s="399">
        <f t="shared" si="3101"/>
        <v>0</v>
      </c>
      <c r="AD352" s="260">
        <v>3</v>
      </c>
      <c r="AE352" s="260">
        <v>3571090.1785714282</v>
      </c>
      <c r="AF352" s="260">
        <v>3999621</v>
      </c>
      <c r="AG352" s="260"/>
      <c r="AH352" s="260"/>
      <c r="AI352" s="260">
        <f t="shared" si="3102"/>
        <v>0</v>
      </c>
      <c r="AJ352" s="260">
        <v>3</v>
      </c>
      <c r="AK352" s="260">
        <v>3571090.1785714282</v>
      </c>
      <c r="AL352" s="260">
        <v>3999621</v>
      </c>
      <c r="AM352" s="260">
        <v>0</v>
      </c>
      <c r="AN352" s="260">
        <v>0</v>
      </c>
      <c r="AO352" s="396">
        <f t="shared" si="3103"/>
        <v>0</v>
      </c>
      <c r="AP352" s="260"/>
      <c r="AQ352" s="260"/>
      <c r="AR352" s="260"/>
      <c r="AS352" s="260">
        <f t="shared" si="2996"/>
        <v>0</v>
      </c>
      <c r="AT352" s="260">
        <f t="shared" si="2997"/>
        <v>0</v>
      </c>
      <c r="AU352" s="260">
        <f t="shared" si="3104"/>
        <v>0</v>
      </c>
      <c r="AV352" s="400"/>
      <c r="AW352" s="400"/>
      <c r="AX352" s="400"/>
      <c r="AY352" s="400">
        <v>0</v>
      </c>
      <c r="AZ352" s="400">
        <v>0</v>
      </c>
      <c r="BA352" s="400">
        <f t="shared" si="3105"/>
        <v>0</v>
      </c>
      <c r="BB352" s="400"/>
      <c r="BC352" s="400"/>
      <c r="BD352" s="400"/>
      <c r="BE352" s="400">
        <v>0</v>
      </c>
      <c r="BF352" s="400">
        <v>0</v>
      </c>
      <c r="BG352" s="400">
        <f t="shared" si="3106"/>
        <v>0</v>
      </c>
      <c r="BH352" s="400"/>
      <c r="BI352" s="400"/>
      <c r="BJ352" s="400"/>
      <c r="BK352" s="400">
        <v>0</v>
      </c>
      <c r="BL352" s="400">
        <v>0</v>
      </c>
      <c r="BM352" s="400">
        <f t="shared" si="3107"/>
        <v>0</v>
      </c>
      <c r="BN352" s="400"/>
      <c r="BO352" s="400"/>
      <c r="BP352" s="400"/>
      <c r="BQ352" s="400">
        <v>0</v>
      </c>
      <c r="BR352" s="400">
        <v>0</v>
      </c>
      <c r="BS352" s="400">
        <f t="shared" si="3108"/>
        <v>0</v>
      </c>
      <c r="BT352" s="262">
        <v>3571090.1785714282</v>
      </c>
      <c r="BU352" s="262">
        <v>3999621</v>
      </c>
      <c r="BV352" s="262">
        <v>0</v>
      </c>
      <c r="BW352" s="1427">
        <f t="shared" ref="BW352" si="3287">BV352*1.12</f>
        <v>0</v>
      </c>
      <c r="BX352" s="84" t="s">
        <v>48</v>
      </c>
      <c r="BY352" s="76">
        <v>2012</v>
      </c>
      <c r="BZ352" s="325" t="s">
        <v>1103</v>
      </c>
      <c r="CA352" s="529">
        <f t="shared" si="3110"/>
        <v>0</v>
      </c>
      <c r="CB352" s="85"/>
      <c r="CC352" s="83"/>
      <c r="CD352" s="88"/>
      <c r="CE352" s="26">
        <f t="shared" si="3111"/>
        <v>0</v>
      </c>
      <c r="CF352" s="27">
        <f t="shared" si="3112"/>
        <v>0</v>
      </c>
      <c r="CG352" s="738">
        <f t="shared" si="3113"/>
        <v>0</v>
      </c>
      <c r="CH352" s="164" t="s">
        <v>805</v>
      </c>
      <c r="CI352" s="165"/>
      <c r="CJ352" s="192"/>
      <c r="CK352" s="175"/>
      <c r="CL352" s="175"/>
      <c r="CM352" s="178"/>
      <c r="CN352" s="175"/>
      <c r="CO352" s="176"/>
      <c r="CP352" s="175"/>
      <c r="CQ352" s="175"/>
      <c r="CR352" s="455"/>
      <c r="CS352" s="455"/>
      <c r="CT352" s="455"/>
      <c r="CU352" s="455"/>
      <c r="CV352" s="455"/>
      <c r="CW352" s="455"/>
      <c r="CX352" s="455"/>
      <c r="CY352" s="455"/>
      <c r="CZ352" s="701"/>
      <c r="DA352" s="455"/>
      <c r="DB352" s="456"/>
      <c r="DC352" s="702"/>
      <c r="DD352" s="702"/>
      <c r="DE352" s="455">
        <f t="shared" si="3164"/>
        <v>0</v>
      </c>
      <c r="DF352" s="702"/>
      <c r="DG352" s="702"/>
      <c r="DH352" s="702"/>
      <c r="DI352" s="702"/>
      <c r="DJ352" s="702"/>
      <c r="DK352" s="456"/>
      <c r="DL352" s="501"/>
      <c r="DM352" s="508"/>
      <c r="DN352" s="501"/>
      <c r="DO352" s="820"/>
      <c r="DP352" s="501"/>
      <c r="DQ352" s="1054"/>
      <c r="DR352" s="703"/>
      <c r="DS352" s="810"/>
      <c r="DT352" s="703"/>
      <c r="DU352" s="810"/>
      <c r="DV352" s="704"/>
      <c r="DW352" s="747"/>
      <c r="DX352" s="703"/>
      <c r="DY352" s="955"/>
      <c r="DZ352" s="703"/>
      <c r="EA352" s="810">
        <f>DI352</f>
        <v>0</v>
      </c>
      <c r="EB352" s="704">
        <f t="shared" si="3114"/>
        <v>0</v>
      </c>
      <c r="EC352" s="747"/>
      <c r="ED352" s="1271"/>
      <c r="EE352" s="459"/>
      <c r="EF352" s="501"/>
      <c r="EG352" s="461">
        <f t="shared" si="3115"/>
        <v>0</v>
      </c>
      <c r="EH352" s="257">
        <f t="shared" si="3116"/>
        <v>0</v>
      </c>
      <c r="EI352" s="460">
        <f t="shared" si="3117"/>
        <v>0</v>
      </c>
      <c r="EJ352" s="538">
        <f t="shared" si="3118"/>
        <v>0</v>
      </c>
      <c r="EK352" s="677">
        <f t="shared" si="3119"/>
        <v>0</v>
      </c>
      <c r="EL352" s="257">
        <f t="shared" si="3120"/>
        <v>0</v>
      </c>
      <c r="EM352" s="649">
        <f t="shared" si="3121"/>
        <v>0</v>
      </c>
      <c r="EN352" s="538">
        <f t="shared" si="3122"/>
        <v>0</v>
      </c>
      <c r="EO352" s="677">
        <f t="shared" si="3123"/>
        <v>0</v>
      </c>
      <c r="EP352" s="257">
        <f t="shared" si="3124"/>
        <v>0</v>
      </c>
      <c r="EQ352" s="649">
        <f t="shared" si="3125"/>
        <v>0</v>
      </c>
      <c r="ER352" s="538">
        <f t="shared" si="3126"/>
        <v>0</v>
      </c>
      <c r="ES352" s="677">
        <f t="shared" si="3127"/>
        <v>0</v>
      </c>
      <c r="ET352" s="538">
        <f t="shared" si="3128"/>
        <v>0</v>
      </c>
      <c r="EU352" s="462">
        <f t="shared" si="3129"/>
        <v>0</v>
      </c>
      <c r="EV352" s="263">
        <f t="shared" si="3130"/>
        <v>0</v>
      </c>
      <c r="EW352" s="462">
        <f t="shared" si="3131"/>
        <v>0</v>
      </c>
      <c r="EX352" s="263">
        <f t="shared" si="3132"/>
        <v>0</v>
      </c>
      <c r="EY352" s="472">
        <f t="shared" si="3133"/>
        <v>0</v>
      </c>
      <c r="EZ352" s="263">
        <f t="shared" si="3134"/>
        <v>0</v>
      </c>
    </row>
    <row r="353" spans="1:156" ht="18" hidden="1" customHeight="1" outlineLevel="1" x14ac:dyDescent="0.2">
      <c r="A353" s="5" t="s">
        <v>1023</v>
      </c>
      <c r="B353" s="76" t="s">
        <v>21</v>
      </c>
      <c r="C353" s="77" t="s">
        <v>1634</v>
      </c>
      <c r="D353" s="77" t="s">
        <v>1635</v>
      </c>
      <c r="E353" s="76" t="s">
        <v>1636</v>
      </c>
      <c r="F353" s="76" t="s">
        <v>761</v>
      </c>
      <c r="G353" s="692" t="s">
        <v>41</v>
      </c>
      <c r="H353" s="693">
        <v>0.3</v>
      </c>
      <c r="I353" s="691" t="s">
        <v>969</v>
      </c>
      <c r="J353" s="694" t="s">
        <v>496</v>
      </c>
      <c r="K353" s="695" t="s">
        <v>152</v>
      </c>
      <c r="L353" s="691" t="s">
        <v>46</v>
      </c>
      <c r="M353" s="10" t="s">
        <v>65</v>
      </c>
      <c r="N353" s="696"/>
      <c r="O353" s="696"/>
      <c r="P353" s="696"/>
      <c r="Q353" s="697">
        <v>3</v>
      </c>
      <c r="R353" s="398">
        <v>0</v>
      </c>
      <c r="S353" s="698">
        <v>3571090.1785714282</v>
      </c>
      <c r="T353" s="698">
        <v>3999621</v>
      </c>
      <c r="U353" s="698">
        <f>R353*S353</f>
        <v>0</v>
      </c>
      <c r="V353" s="699">
        <f>U353*1.12</f>
        <v>0</v>
      </c>
      <c r="W353" s="699">
        <f>V353*H353</f>
        <v>0</v>
      </c>
      <c r="X353" s="399">
        <v>0</v>
      </c>
      <c r="Y353" s="700">
        <v>3571090.1785714282</v>
      </c>
      <c r="Z353" s="700">
        <v>3999621</v>
      </c>
      <c r="AA353" s="700">
        <f>X353*Y353</f>
        <v>0</v>
      </c>
      <c r="AB353" s="700">
        <f>AA353*1.12</f>
        <v>0</v>
      </c>
      <c r="AC353" s="399">
        <f>AB353*H353</f>
        <v>0</v>
      </c>
      <c r="AD353" s="260">
        <v>3</v>
      </c>
      <c r="AE353" s="260">
        <v>3571090.1785714282</v>
      </c>
      <c r="AF353" s="260">
        <v>3999621</v>
      </c>
      <c r="AG353" s="260">
        <v>0</v>
      </c>
      <c r="AH353" s="260">
        <v>0</v>
      </c>
      <c r="AI353" s="260">
        <f>AH353*H353</f>
        <v>0</v>
      </c>
      <c r="AJ353" s="260">
        <v>3</v>
      </c>
      <c r="AK353" s="260">
        <v>3571090.1785714282</v>
      </c>
      <c r="AL353" s="260">
        <v>3999621</v>
      </c>
      <c r="AM353" s="260">
        <v>0</v>
      </c>
      <c r="AN353" s="260">
        <v>0</v>
      </c>
      <c r="AO353" s="396">
        <f t="shared" si="3103"/>
        <v>0</v>
      </c>
      <c r="AP353" s="260"/>
      <c r="AQ353" s="260"/>
      <c r="AR353" s="260"/>
      <c r="AS353" s="260">
        <f>AP353*AQ353</f>
        <v>0</v>
      </c>
      <c r="AT353" s="260">
        <f>AP353*AR353</f>
        <v>0</v>
      </c>
      <c r="AU353" s="260">
        <f>AT353*H353</f>
        <v>0</v>
      </c>
      <c r="AV353" s="400"/>
      <c r="AW353" s="400"/>
      <c r="AX353" s="400"/>
      <c r="AY353" s="400">
        <v>0</v>
      </c>
      <c r="AZ353" s="400">
        <v>0</v>
      </c>
      <c r="BA353" s="400">
        <f>AZ353*H353</f>
        <v>0</v>
      </c>
      <c r="BB353" s="400"/>
      <c r="BC353" s="400"/>
      <c r="BD353" s="400"/>
      <c r="BE353" s="400">
        <v>0</v>
      </c>
      <c r="BF353" s="400">
        <v>0</v>
      </c>
      <c r="BG353" s="400">
        <f>BF353*H353</f>
        <v>0</v>
      </c>
      <c r="BH353" s="400"/>
      <c r="BI353" s="400"/>
      <c r="BJ353" s="400"/>
      <c r="BK353" s="400">
        <v>0</v>
      </c>
      <c r="BL353" s="400">
        <v>0</v>
      </c>
      <c r="BM353" s="400">
        <f>BL353*N353</f>
        <v>0</v>
      </c>
      <c r="BN353" s="400"/>
      <c r="BO353" s="400"/>
      <c r="BP353" s="400"/>
      <c r="BQ353" s="400">
        <v>0</v>
      </c>
      <c r="BR353" s="400">
        <v>0</v>
      </c>
      <c r="BS353" s="400">
        <f>BR353*T353</f>
        <v>0</v>
      </c>
      <c r="BT353" s="262">
        <v>3571090.1785714282</v>
      </c>
      <c r="BU353" s="262">
        <v>3999621</v>
      </c>
      <c r="BV353" s="256">
        <v>0</v>
      </c>
      <c r="BW353" s="1427">
        <f>BV353*1.12</f>
        <v>0</v>
      </c>
      <c r="BX353" s="84" t="s">
        <v>48</v>
      </c>
      <c r="BY353" s="325" t="s">
        <v>1717</v>
      </c>
      <c r="BZ353" s="325" t="s">
        <v>1013</v>
      </c>
      <c r="CA353" s="529">
        <f>BW353*H353</f>
        <v>0</v>
      </c>
      <c r="CB353" s="85"/>
      <c r="CC353" s="83"/>
      <c r="CD353" s="88"/>
      <c r="CE353" s="26">
        <f>BV353-CB353</f>
        <v>0</v>
      </c>
      <c r="CF353" s="27">
        <f>BW353-CC353</f>
        <v>0</v>
      </c>
      <c r="CG353" s="738">
        <f>CA353-CC353</f>
        <v>0</v>
      </c>
      <c r="CH353" s="164" t="s">
        <v>1033</v>
      </c>
      <c r="CI353" s="165"/>
      <c r="CJ353" s="192"/>
      <c r="CK353" s="175"/>
      <c r="CL353" s="175"/>
      <c r="CM353" s="178"/>
      <c r="CN353" s="175"/>
      <c r="CO353" s="176"/>
      <c r="CP353" s="175"/>
      <c r="CQ353" s="175"/>
      <c r="CR353" s="455"/>
      <c r="CS353" s="455"/>
      <c r="CT353" s="455"/>
      <c r="CU353" s="455"/>
      <c r="CV353" s="455"/>
      <c r="CW353" s="455"/>
      <c r="CX353" s="455"/>
      <c r="CY353" s="455"/>
      <c r="CZ353" s="455"/>
      <c r="DA353" s="455"/>
      <c r="DB353" s="456"/>
      <c r="DC353" s="456"/>
      <c r="DD353" s="456"/>
      <c r="DE353" s="455"/>
      <c r="DF353" s="456"/>
      <c r="DG353" s="456"/>
      <c r="DH353" s="456"/>
      <c r="DI353" s="456"/>
      <c r="DJ353" s="456"/>
      <c r="DK353" s="456"/>
      <c r="DL353" s="501"/>
      <c r="DM353" s="508"/>
      <c r="DN353" s="501"/>
      <c r="DO353" s="508"/>
      <c r="DP353" s="655"/>
      <c r="DQ353" s="1053"/>
      <c r="DR353" s="655"/>
      <c r="DS353" s="782"/>
      <c r="DT353" s="655"/>
      <c r="DU353" s="782"/>
      <c r="DV353" s="465"/>
      <c r="DW353" s="745"/>
      <c r="DX353" s="655"/>
      <c r="DY353" s="954"/>
      <c r="DZ353" s="655"/>
      <c r="EA353" s="782"/>
      <c r="EB353" s="465"/>
      <c r="EC353" s="745"/>
      <c r="ED353" s="463"/>
      <c r="EE353" s="459"/>
      <c r="EF353" s="501"/>
      <c r="EG353" s="461">
        <f t="shared" si="3115"/>
        <v>0</v>
      </c>
      <c r="EH353" s="257">
        <f t="shared" si="3116"/>
        <v>0</v>
      </c>
      <c r="EI353" s="460">
        <f t="shared" si="3117"/>
        <v>0</v>
      </c>
      <c r="EJ353" s="538">
        <f t="shared" si="3118"/>
        <v>0</v>
      </c>
      <c r="EK353" s="677">
        <f t="shared" si="3119"/>
        <v>0</v>
      </c>
      <c r="EL353" s="257">
        <f t="shared" si="3120"/>
        <v>0</v>
      </c>
      <c r="EM353" s="649">
        <f t="shared" si="3121"/>
        <v>0</v>
      </c>
      <c r="EN353" s="538">
        <f t="shared" si="3122"/>
        <v>0</v>
      </c>
      <c r="EO353" s="677">
        <f t="shared" si="3123"/>
        <v>0</v>
      </c>
      <c r="EP353" s="257">
        <f t="shared" si="3124"/>
        <v>0</v>
      </c>
      <c r="EQ353" s="649">
        <f t="shared" si="3125"/>
        <v>0</v>
      </c>
      <c r="ER353" s="538">
        <f t="shared" si="3126"/>
        <v>0</v>
      </c>
      <c r="ES353" s="677">
        <f t="shared" si="3127"/>
        <v>0</v>
      </c>
      <c r="ET353" s="538">
        <f t="shared" si="3128"/>
        <v>0</v>
      </c>
      <c r="EU353" s="462">
        <f t="shared" si="3129"/>
        <v>0</v>
      </c>
      <c r="EV353" s="263">
        <f t="shared" si="3130"/>
        <v>0</v>
      </c>
      <c r="EW353" s="462">
        <f t="shared" si="3131"/>
        <v>0</v>
      </c>
      <c r="EX353" s="263">
        <f t="shared" si="3132"/>
        <v>0</v>
      </c>
      <c r="EY353" s="472">
        <f t="shared" si="3133"/>
        <v>0</v>
      </c>
      <c r="EZ353" s="263">
        <f t="shared" si="3134"/>
        <v>0</v>
      </c>
    </row>
    <row r="354" spans="1:156" ht="18" hidden="1" customHeight="1" outlineLevel="1" x14ac:dyDescent="0.2">
      <c r="A354" s="5" t="s">
        <v>2226</v>
      </c>
      <c r="B354" s="76" t="s">
        <v>21</v>
      </c>
      <c r="C354" s="77" t="s">
        <v>1634</v>
      </c>
      <c r="D354" s="77" t="s">
        <v>1635</v>
      </c>
      <c r="E354" s="76" t="s">
        <v>1636</v>
      </c>
      <c r="F354" s="76" t="s">
        <v>761</v>
      </c>
      <c r="G354" s="692" t="s">
        <v>41</v>
      </c>
      <c r="H354" s="693">
        <v>0.3</v>
      </c>
      <c r="I354" s="691" t="s">
        <v>969</v>
      </c>
      <c r="J354" s="694" t="s">
        <v>496</v>
      </c>
      <c r="K354" s="695" t="s">
        <v>152</v>
      </c>
      <c r="L354" s="691" t="s">
        <v>46</v>
      </c>
      <c r="M354" s="10" t="s">
        <v>65</v>
      </c>
      <c r="N354" s="696"/>
      <c r="O354" s="696"/>
      <c r="P354" s="696"/>
      <c r="Q354" s="697">
        <v>3</v>
      </c>
      <c r="R354" s="398">
        <v>0</v>
      </c>
      <c r="S354" s="698">
        <v>3571090.1785714282</v>
      </c>
      <c r="T354" s="698">
        <v>3999621</v>
      </c>
      <c r="U354" s="698">
        <f>R354*S354</f>
        <v>0</v>
      </c>
      <c r="V354" s="699">
        <f>U354*1.12</f>
        <v>0</v>
      </c>
      <c r="W354" s="699">
        <f>V354*H354</f>
        <v>0</v>
      </c>
      <c r="X354" s="399">
        <v>0</v>
      </c>
      <c r="Y354" s="700">
        <v>3571090.1785714282</v>
      </c>
      <c r="Z354" s="700">
        <v>3999621</v>
      </c>
      <c r="AA354" s="700">
        <f>X354*Y354</f>
        <v>0</v>
      </c>
      <c r="AB354" s="700">
        <f>AA354*1.12</f>
        <v>0</v>
      </c>
      <c r="AC354" s="399">
        <f>AB354*H354</f>
        <v>0</v>
      </c>
      <c r="AD354" s="260">
        <v>3</v>
      </c>
      <c r="AE354" s="260">
        <v>3571090.1785714282</v>
      </c>
      <c r="AF354" s="260">
        <v>3999621</v>
      </c>
      <c r="AG354" s="260">
        <f>AD354*AE354</f>
        <v>10713270.535714284</v>
      </c>
      <c r="AH354" s="260">
        <f>AD354*AF354</f>
        <v>11998863</v>
      </c>
      <c r="AI354" s="260">
        <f>AH354*H354</f>
        <v>3599658.9</v>
      </c>
      <c r="AJ354" s="260">
        <v>0</v>
      </c>
      <c r="AK354" s="260">
        <v>3571090.1785714282</v>
      </c>
      <c r="AL354" s="260">
        <v>3999621</v>
      </c>
      <c r="AM354" s="260">
        <v>0</v>
      </c>
      <c r="AN354" s="260">
        <v>0</v>
      </c>
      <c r="AO354" s="396">
        <f t="shared" si="3103"/>
        <v>0</v>
      </c>
      <c r="AP354" s="260"/>
      <c r="AQ354" s="260"/>
      <c r="AR354" s="260"/>
      <c r="AS354" s="260">
        <f>AP354*AQ354</f>
        <v>0</v>
      </c>
      <c r="AT354" s="260">
        <f>AP354*AR354</f>
        <v>0</v>
      </c>
      <c r="AU354" s="260">
        <f>AT354*H354</f>
        <v>0</v>
      </c>
      <c r="AV354" s="400"/>
      <c r="AW354" s="400"/>
      <c r="AX354" s="400"/>
      <c r="AY354" s="400">
        <v>0</v>
      </c>
      <c r="AZ354" s="400">
        <v>0</v>
      </c>
      <c r="BA354" s="400">
        <f>AZ354*H354</f>
        <v>0</v>
      </c>
      <c r="BB354" s="400"/>
      <c r="BC354" s="400"/>
      <c r="BD354" s="400"/>
      <c r="BE354" s="400">
        <v>0</v>
      </c>
      <c r="BF354" s="400">
        <v>0</v>
      </c>
      <c r="BG354" s="400">
        <f>BF354*H354</f>
        <v>0</v>
      </c>
      <c r="BH354" s="400"/>
      <c r="BI354" s="400"/>
      <c r="BJ354" s="400"/>
      <c r="BK354" s="400">
        <v>0</v>
      </c>
      <c r="BL354" s="400">
        <v>0</v>
      </c>
      <c r="BM354" s="400">
        <f>BL354*N354</f>
        <v>0</v>
      </c>
      <c r="BN354" s="400"/>
      <c r="BO354" s="400"/>
      <c r="BP354" s="400"/>
      <c r="BQ354" s="400">
        <v>0</v>
      </c>
      <c r="BR354" s="400">
        <v>0</v>
      </c>
      <c r="BS354" s="400">
        <f>BR354*T354</f>
        <v>0</v>
      </c>
      <c r="BT354" s="262">
        <v>3571090.1785714282</v>
      </c>
      <c r="BU354" s="262">
        <v>3999621</v>
      </c>
      <c r="BV354" s="256">
        <f>SUM(N354+O354+P354+Q354+R354+X354+AD354+AJ354+AP354+AV354+BB354+BH354)*BT354</f>
        <v>21426541.071428567</v>
      </c>
      <c r="BW354" s="262">
        <f>BV354*1.12</f>
        <v>23997725.999999996</v>
      </c>
      <c r="BX354" s="84" t="s">
        <v>48</v>
      </c>
      <c r="BY354" s="325" t="s">
        <v>2217</v>
      </c>
      <c r="BZ354" s="325" t="s">
        <v>1013</v>
      </c>
      <c r="CA354" s="529">
        <f>BW354*H354</f>
        <v>7199317.7999999989</v>
      </c>
      <c r="CB354" s="85"/>
      <c r="CC354" s="83"/>
      <c r="CD354" s="88"/>
      <c r="CE354" s="26">
        <f>BV354-CB354</f>
        <v>21426541.071428567</v>
      </c>
      <c r="CF354" s="27">
        <f>BW354-CC354</f>
        <v>23997725.999999996</v>
      </c>
      <c r="CG354" s="738">
        <f>CA354-CC354</f>
        <v>7199317.7999999989</v>
      </c>
      <c r="CH354" s="164" t="s">
        <v>2233</v>
      </c>
      <c r="CI354" s="165"/>
      <c r="CJ354" s="192" t="s">
        <v>25</v>
      </c>
      <c r="CK354" s="175" t="s">
        <v>315</v>
      </c>
      <c r="CL354" s="175" t="s">
        <v>2193</v>
      </c>
      <c r="CM354" s="178" t="s">
        <v>2194</v>
      </c>
      <c r="CN354" s="175" t="s">
        <v>349</v>
      </c>
      <c r="CO354" s="176" t="str">
        <f>D354</f>
        <v>Трубный пучок</v>
      </c>
      <c r="CP354" s="175" t="str">
        <f>E354</f>
        <v>к теплообменнику</v>
      </c>
      <c r="CQ354" s="175" t="str">
        <f>M354</f>
        <v>штука</v>
      </c>
      <c r="CR354" s="455">
        <f>R354</f>
        <v>0</v>
      </c>
      <c r="CS354" s="455">
        <v>0</v>
      </c>
      <c r="CT354" s="455">
        <v>2</v>
      </c>
      <c r="CU354" s="455">
        <v>0</v>
      </c>
      <c r="CV354" s="455"/>
      <c r="CW354" s="455"/>
      <c r="CX354" s="455"/>
      <c r="CY354" s="455"/>
      <c r="CZ354" s="455">
        <f>CT354+CR354+CS354+Q354+CU354</f>
        <v>5</v>
      </c>
      <c r="DA354" s="455">
        <v>3595648</v>
      </c>
      <c r="DB354" s="456">
        <f>DA354*CR354</f>
        <v>0</v>
      </c>
      <c r="DC354" s="456">
        <f>CS354*DA354</f>
        <v>0</v>
      </c>
      <c r="DD354" s="456">
        <f>DA354*CT354</f>
        <v>7191296</v>
      </c>
      <c r="DE354" s="455">
        <f>DA354*CU354</f>
        <v>0</v>
      </c>
      <c r="DF354" s="456"/>
      <c r="DG354" s="456"/>
      <c r="DH354" s="456"/>
      <c r="DI354" s="456"/>
      <c r="DJ354" s="456"/>
      <c r="DK354" s="456">
        <f>CZ354*DA354</f>
        <v>17978240</v>
      </c>
      <c r="DL354" s="501"/>
      <c r="DM354" s="508">
        <f>DB354</f>
        <v>0</v>
      </c>
      <c r="DN354" s="501">
        <f>DM354/1.12</f>
        <v>0</v>
      </c>
      <c r="DO354" s="508">
        <f>DC354</f>
        <v>0</v>
      </c>
      <c r="DP354" s="655">
        <f>DO354/1.12</f>
        <v>0</v>
      </c>
      <c r="DQ354" s="1053">
        <f>DD354</f>
        <v>7191296</v>
      </c>
      <c r="DR354" s="655">
        <f>DQ354/1.12</f>
        <v>6420799.9999999991</v>
      </c>
      <c r="DS354" s="782">
        <f>DE354</f>
        <v>0</v>
      </c>
      <c r="DT354" s="655">
        <f>DS354/1.12</f>
        <v>0</v>
      </c>
      <c r="DU354" s="782">
        <f>DF354</f>
        <v>0</v>
      </c>
      <c r="DV354" s="465">
        <f>DU354/1.12</f>
        <v>0</v>
      </c>
      <c r="DW354" s="745"/>
      <c r="DX354" s="655"/>
      <c r="DY354" s="954"/>
      <c r="DZ354" s="655"/>
      <c r="EA354" s="782">
        <f>DI354</f>
        <v>0</v>
      </c>
      <c r="EB354" s="465">
        <f>EA354/1.12</f>
        <v>0</v>
      </c>
      <c r="EC354" s="745"/>
      <c r="ED354" s="463"/>
      <c r="EE354" s="459">
        <f>DK354</f>
        <v>17978240</v>
      </c>
      <c r="EF354" s="501">
        <f>EE354/1.12</f>
        <v>16051999.999999998</v>
      </c>
      <c r="EG354" s="461">
        <f t="shared" si="3115"/>
        <v>0</v>
      </c>
      <c r="EH354" s="257">
        <f t="shared" si="3116"/>
        <v>0</v>
      </c>
      <c r="EI354" s="460">
        <f t="shared" si="3117"/>
        <v>0</v>
      </c>
      <c r="EJ354" s="538">
        <f t="shared" si="3118"/>
        <v>0</v>
      </c>
      <c r="EK354" s="677">
        <f t="shared" si="3119"/>
        <v>4292470.5357142845</v>
      </c>
      <c r="EL354" s="257">
        <f t="shared" si="3120"/>
        <v>4807567</v>
      </c>
      <c r="EM354" s="649">
        <f t="shared" si="3121"/>
        <v>0</v>
      </c>
      <c r="EN354" s="538">
        <f t="shared" si="3122"/>
        <v>0</v>
      </c>
      <c r="EO354" s="677">
        <f t="shared" si="3123"/>
        <v>0</v>
      </c>
      <c r="EP354" s="257">
        <f t="shared" si="3124"/>
        <v>0</v>
      </c>
      <c r="EQ354" s="649">
        <f t="shared" si="3125"/>
        <v>0</v>
      </c>
      <c r="ER354" s="538">
        <f t="shared" si="3126"/>
        <v>0</v>
      </c>
      <c r="ES354" s="677">
        <f t="shared" si="3127"/>
        <v>0</v>
      </c>
      <c r="ET354" s="538">
        <f t="shared" si="3128"/>
        <v>0</v>
      </c>
      <c r="EU354" s="462">
        <f t="shared" si="3129"/>
        <v>0</v>
      </c>
      <c r="EV354" s="263">
        <f t="shared" si="3130"/>
        <v>0</v>
      </c>
      <c r="EW354" s="462">
        <f t="shared" si="3131"/>
        <v>0</v>
      </c>
      <c r="EX354" s="263">
        <f t="shared" si="3132"/>
        <v>0</v>
      </c>
      <c r="EY354" s="472">
        <f t="shared" si="3133"/>
        <v>5374541.071428569</v>
      </c>
      <c r="EZ354" s="263">
        <f t="shared" si="3134"/>
        <v>6019485.9999999963</v>
      </c>
    </row>
    <row r="355" spans="1:156" ht="18" hidden="1" customHeight="1" outlineLevel="1" x14ac:dyDescent="0.2">
      <c r="A355" s="5" t="s">
        <v>583</v>
      </c>
      <c r="B355" s="76" t="s">
        <v>21</v>
      </c>
      <c r="C355" s="77" t="s">
        <v>64</v>
      </c>
      <c r="D355" s="77" t="s">
        <v>159</v>
      </c>
      <c r="E355" s="76" t="s">
        <v>160</v>
      </c>
      <c r="F355" s="76"/>
      <c r="G355" s="78" t="s">
        <v>41</v>
      </c>
      <c r="H355" s="79">
        <v>0.3</v>
      </c>
      <c r="I355" s="76" t="s">
        <v>969</v>
      </c>
      <c r="J355" s="80" t="s">
        <v>45</v>
      </c>
      <c r="K355" s="81" t="s">
        <v>152</v>
      </c>
      <c r="L355" s="76" t="s">
        <v>46</v>
      </c>
      <c r="M355" s="10" t="s">
        <v>65</v>
      </c>
      <c r="N355" s="82"/>
      <c r="O355" s="82"/>
      <c r="P355" s="82"/>
      <c r="Q355" s="245">
        <v>0</v>
      </c>
      <c r="R355" s="398">
        <v>0</v>
      </c>
      <c r="S355" s="262">
        <v>3571090.1785714282</v>
      </c>
      <c r="T355" s="262">
        <v>3999621</v>
      </c>
      <c r="U355" s="262">
        <f t="shared" si="3097"/>
        <v>0</v>
      </c>
      <c r="V355" s="263">
        <f t="shared" si="2945"/>
        <v>0</v>
      </c>
      <c r="W355" s="263">
        <f t="shared" si="3098"/>
        <v>0</v>
      </c>
      <c r="X355" s="399">
        <v>0</v>
      </c>
      <c r="Y355" s="399">
        <v>3571090.1785714282</v>
      </c>
      <c r="Z355" s="399">
        <v>3999621</v>
      </c>
      <c r="AA355" s="399">
        <f t="shared" si="3099"/>
        <v>0</v>
      </c>
      <c r="AB355" s="399">
        <f t="shared" si="3100"/>
        <v>0</v>
      </c>
      <c r="AC355" s="399">
        <f t="shared" si="3101"/>
        <v>0</v>
      </c>
      <c r="AD355" s="260">
        <v>0</v>
      </c>
      <c r="AE355" s="260">
        <v>3571090.1785714282</v>
      </c>
      <c r="AF355" s="260">
        <v>3999621</v>
      </c>
      <c r="AG355" s="260"/>
      <c r="AH355" s="260"/>
      <c r="AI355" s="260">
        <f t="shared" si="3102"/>
        <v>0</v>
      </c>
      <c r="AJ355" s="260">
        <v>0</v>
      </c>
      <c r="AK355" s="260">
        <v>3571090.1785714282</v>
      </c>
      <c r="AL355" s="260">
        <v>3999621</v>
      </c>
      <c r="AM355" s="260">
        <f t="shared" si="2978"/>
        <v>0</v>
      </c>
      <c r="AN355" s="260">
        <f t="shared" si="2979"/>
        <v>0</v>
      </c>
      <c r="AO355" s="396">
        <f t="shared" si="3103"/>
        <v>0</v>
      </c>
      <c r="AP355" s="260"/>
      <c r="AQ355" s="260"/>
      <c r="AR355" s="260"/>
      <c r="AS355" s="260">
        <f t="shared" si="2996"/>
        <v>0</v>
      </c>
      <c r="AT355" s="260">
        <f t="shared" si="2997"/>
        <v>0</v>
      </c>
      <c r="AU355" s="260">
        <f t="shared" si="3104"/>
        <v>0</v>
      </c>
      <c r="AV355" s="400"/>
      <c r="AW355" s="400"/>
      <c r="AX355" s="400"/>
      <c r="AY355" s="400">
        <v>0</v>
      </c>
      <c r="AZ355" s="400">
        <v>0</v>
      </c>
      <c r="BA355" s="400">
        <f t="shared" si="3105"/>
        <v>0</v>
      </c>
      <c r="BB355" s="400"/>
      <c r="BC355" s="400"/>
      <c r="BD355" s="400"/>
      <c r="BE355" s="400">
        <v>0</v>
      </c>
      <c r="BF355" s="400">
        <v>0</v>
      </c>
      <c r="BG355" s="400">
        <f t="shared" si="3106"/>
        <v>0</v>
      </c>
      <c r="BH355" s="400"/>
      <c r="BI355" s="400"/>
      <c r="BJ355" s="400"/>
      <c r="BK355" s="400">
        <v>0</v>
      </c>
      <c r="BL355" s="400">
        <v>0</v>
      </c>
      <c r="BM355" s="400">
        <f t="shared" si="3107"/>
        <v>0</v>
      </c>
      <c r="BN355" s="400"/>
      <c r="BO355" s="400"/>
      <c r="BP355" s="400"/>
      <c r="BQ355" s="400">
        <v>0</v>
      </c>
      <c r="BR355" s="400">
        <v>0</v>
      </c>
      <c r="BS355" s="400">
        <f t="shared" ref="BS355:BS369" si="3288">BR355*T355</f>
        <v>0</v>
      </c>
      <c r="BT355" s="262">
        <v>3571090.1785714282</v>
      </c>
      <c r="BU355" s="262">
        <v>3999621</v>
      </c>
      <c r="BV355" s="262">
        <f>SUM(N355+O355+P355+Q355+R355+X355+AD355+AJ355+AP355+AV355+BB355+BH355)*BT355</f>
        <v>0</v>
      </c>
      <c r="BW355" s="1427">
        <f t="shared" si="3109"/>
        <v>0</v>
      </c>
      <c r="BX355" s="84" t="s">
        <v>48</v>
      </c>
      <c r="BY355" s="76">
        <v>2012</v>
      </c>
      <c r="BZ355" s="325"/>
      <c r="CA355" s="529">
        <f t="shared" si="3110"/>
        <v>0</v>
      </c>
      <c r="CB355" s="85">
        <v>17855450.892857142</v>
      </c>
      <c r="CC355" s="83">
        <v>19998105</v>
      </c>
      <c r="CD355" s="88"/>
      <c r="CE355" s="26">
        <f t="shared" si="3111"/>
        <v>-17855450.892857142</v>
      </c>
      <c r="CF355" s="27">
        <f t="shared" si="3112"/>
        <v>-19998105</v>
      </c>
      <c r="CG355" s="738">
        <f t="shared" si="3113"/>
        <v>-19998105</v>
      </c>
      <c r="CH355" s="164"/>
      <c r="CI355" s="165"/>
      <c r="CJ355" s="192"/>
      <c r="CK355" s="175"/>
      <c r="CL355" s="175"/>
      <c r="CM355" s="178"/>
      <c r="CN355" s="175"/>
      <c r="CO355" s="176"/>
      <c r="CP355" s="175"/>
      <c r="CQ355" s="175"/>
      <c r="CR355" s="455"/>
      <c r="CS355" s="455"/>
      <c r="CT355" s="455"/>
      <c r="CU355" s="455"/>
      <c r="CV355" s="455"/>
      <c r="CW355" s="455"/>
      <c r="CX355" s="455"/>
      <c r="CY355" s="455"/>
      <c r="CZ355" s="701"/>
      <c r="DA355" s="455"/>
      <c r="DB355" s="456"/>
      <c r="DC355" s="702"/>
      <c r="DD355" s="702"/>
      <c r="DE355" s="455">
        <f t="shared" si="3164"/>
        <v>0</v>
      </c>
      <c r="DF355" s="702"/>
      <c r="DG355" s="702"/>
      <c r="DH355" s="702"/>
      <c r="DI355" s="702"/>
      <c r="DJ355" s="702"/>
      <c r="DK355" s="456"/>
      <c r="DL355" s="501"/>
      <c r="DM355" s="508"/>
      <c r="DN355" s="501"/>
      <c r="DO355" s="820"/>
      <c r="DP355" s="501"/>
      <c r="DQ355" s="1054"/>
      <c r="DR355" s="703"/>
      <c r="DS355" s="810"/>
      <c r="DT355" s="703"/>
      <c r="DU355" s="810"/>
      <c r="DV355" s="704"/>
      <c r="DW355" s="747"/>
      <c r="DX355" s="703"/>
      <c r="DY355" s="955"/>
      <c r="DZ355" s="703"/>
      <c r="EA355" s="810">
        <f>DI355</f>
        <v>0</v>
      </c>
      <c r="EB355" s="704">
        <f t="shared" si="3114"/>
        <v>0</v>
      </c>
      <c r="EC355" s="747"/>
      <c r="ED355" s="1271"/>
      <c r="EE355" s="459"/>
      <c r="EF355" s="501"/>
      <c r="EG355" s="461">
        <f t="shared" si="3115"/>
        <v>0</v>
      </c>
      <c r="EH355" s="257">
        <f t="shared" si="3116"/>
        <v>0</v>
      </c>
      <c r="EI355" s="460">
        <f t="shared" si="3117"/>
        <v>0</v>
      </c>
      <c r="EJ355" s="538">
        <f t="shared" si="3118"/>
        <v>0</v>
      </c>
      <c r="EK355" s="677">
        <f t="shared" si="3119"/>
        <v>0</v>
      </c>
      <c r="EL355" s="257">
        <f t="shared" si="3120"/>
        <v>0</v>
      </c>
      <c r="EM355" s="649">
        <f t="shared" si="3121"/>
        <v>0</v>
      </c>
      <c r="EN355" s="538">
        <f t="shared" si="3122"/>
        <v>0</v>
      </c>
      <c r="EO355" s="677">
        <f t="shared" si="3123"/>
        <v>0</v>
      </c>
      <c r="EP355" s="257">
        <f t="shared" si="3124"/>
        <v>0</v>
      </c>
      <c r="EQ355" s="649">
        <f t="shared" si="3125"/>
        <v>0</v>
      </c>
      <c r="ER355" s="538">
        <f t="shared" si="3126"/>
        <v>0</v>
      </c>
      <c r="ES355" s="677">
        <f t="shared" si="3127"/>
        <v>0</v>
      </c>
      <c r="ET355" s="538">
        <f t="shared" si="3128"/>
        <v>0</v>
      </c>
      <c r="EU355" s="462">
        <f t="shared" si="3129"/>
        <v>0</v>
      </c>
      <c r="EV355" s="263">
        <f t="shared" si="3130"/>
        <v>0</v>
      </c>
      <c r="EW355" s="462">
        <f t="shared" si="3131"/>
        <v>0</v>
      </c>
      <c r="EX355" s="263">
        <f t="shared" si="3132"/>
        <v>0</v>
      </c>
      <c r="EY355" s="472">
        <f t="shared" si="3133"/>
        <v>0</v>
      </c>
      <c r="EZ355" s="263">
        <f t="shared" si="3134"/>
        <v>0</v>
      </c>
    </row>
    <row r="356" spans="1:156" ht="18" hidden="1" customHeight="1" outlineLevel="1" x14ac:dyDescent="0.2">
      <c r="A356" s="5" t="s">
        <v>584</v>
      </c>
      <c r="B356" s="76" t="s">
        <v>21</v>
      </c>
      <c r="C356" s="77" t="s">
        <v>64</v>
      </c>
      <c r="D356" s="77" t="s">
        <v>159</v>
      </c>
      <c r="E356" s="76" t="s">
        <v>160</v>
      </c>
      <c r="F356" s="76"/>
      <c r="G356" s="78" t="s">
        <v>41</v>
      </c>
      <c r="H356" s="79">
        <v>0.3</v>
      </c>
      <c r="I356" s="76" t="s">
        <v>969</v>
      </c>
      <c r="J356" s="80" t="s">
        <v>45</v>
      </c>
      <c r="K356" s="81" t="s">
        <v>152</v>
      </c>
      <c r="L356" s="76" t="s">
        <v>46</v>
      </c>
      <c r="M356" s="10" t="s">
        <v>65</v>
      </c>
      <c r="N356" s="82"/>
      <c r="O356" s="82"/>
      <c r="P356" s="82"/>
      <c r="Q356" s="245">
        <v>1</v>
      </c>
      <c r="R356" s="398">
        <v>0</v>
      </c>
      <c r="S356" s="262">
        <v>3571090.1785714282</v>
      </c>
      <c r="T356" s="262">
        <v>3999621</v>
      </c>
      <c r="U356" s="262">
        <f t="shared" ref="U356:U357" si="3289">R356*S356</f>
        <v>0</v>
      </c>
      <c r="V356" s="263">
        <f t="shared" ref="V356:V357" si="3290">U356*1.12</f>
        <v>0</v>
      </c>
      <c r="W356" s="263">
        <f t="shared" si="3098"/>
        <v>0</v>
      </c>
      <c r="X356" s="399">
        <v>1</v>
      </c>
      <c r="Y356" s="399">
        <v>3571090.1785714282</v>
      </c>
      <c r="Z356" s="399">
        <v>3999621</v>
      </c>
      <c r="AA356" s="399">
        <v>0</v>
      </c>
      <c r="AB356" s="399">
        <f t="shared" si="3100"/>
        <v>0</v>
      </c>
      <c r="AC356" s="399">
        <f t="shared" si="3101"/>
        <v>0</v>
      </c>
      <c r="AD356" s="260">
        <v>1</v>
      </c>
      <c r="AE356" s="260">
        <v>3571090.1785714282</v>
      </c>
      <c r="AF356" s="260">
        <v>3999621</v>
      </c>
      <c r="AG356" s="260"/>
      <c r="AH356" s="260"/>
      <c r="AI356" s="260">
        <f t="shared" si="3102"/>
        <v>0</v>
      </c>
      <c r="AJ356" s="260">
        <v>1</v>
      </c>
      <c r="AK356" s="260">
        <v>3571090.1785714282</v>
      </c>
      <c r="AL356" s="260">
        <v>3999621</v>
      </c>
      <c r="AM356" s="260">
        <v>0</v>
      </c>
      <c r="AN356" s="260">
        <v>0</v>
      </c>
      <c r="AO356" s="396">
        <f t="shared" si="3103"/>
        <v>0</v>
      </c>
      <c r="AP356" s="260"/>
      <c r="AQ356" s="260"/>
      <c r="AR356" s="260"/>
      <c r="AS356" s="260">
        <f t="shared" si="2996"/>
        <v>0</v>
      </c>
      <c r="AT356" s="260">
        <f t="shared" si="2997"/>
        <v>0</v>
      </c>
      <c r="AU356" s="260">
        <f t="shared" si="3104"/>
        <v>0</v>
      </c>
      <c r="AV356" s="400"/>
      <c r="AW356" s="400"/>
      <c r="AX356" s="400"/>
      <c r="AY356" s="400">
        <v>0</v>
      </c>
      <c r="AZ356" s="400">
        <v>0</v>
      </c>
      <c r="BA356" s="400">
        <f t="shared" si="3105"/>
        <v>0</v>
      </c>
      <c r="BB356" s="400"/>
      <c r="BC356" s="400"/>
      <c r="BD356" s="400"/>
      <c r="BE356" s="400">
        <v>0</v>
      </c>
      <c r="BF356" s="400">
        <v>0</v>
      </c>
      <c r="BG356" s="400">
        <f t="shared" si="3106"/>
        <v>0</v>
      </c>
      <c r="BH356" s="400"/>
      <c r="BI356" s="400"/>
      <c r="BJ356" s="400"/>
      <c r="BK356" s="400">
        <v>0</v>
      </c>
      <c r="BL356" s="400">
        <v>0</v>
      </c>
      <c r="BM356" s="400">
        <f t="shared" si="3107"/>
        <v>0</v>
      </c>
      <c r="BN356" s="400"/>
      <c r="BO356" s="400"/>
      <c r="BP356" s="400"/>
      <c r="BQ356" s="400">
        <v>0</v>
      </c>
      <c r="BR356" s="400">
        <v>0</v>
      </c>
      <c r="BS356" s="400">
        <f t="shared" si="3288"/>
        <v>0</v>
      </c>
      <c r="BT356" s="262">
        <v>3571090.1785714282</v>
      </c>
      <c r="BU356" s="262">
        <v>3999621</v>
      </c>
      <c r="BV356" s="262">
        <v>0</v>
      </c>
      <c r="BW356" s="1427">
        <v>0</v>
      </c>
      <c r="BX356" s="84" t="s">
        <v>48</v>
      </c>
      <c r="BY356" s="76">
        <v>2012</v>
      </c>
      <c r="BZ356" s="325" t="s">
        <v>1100</v>
      </c>
      <c r="CA356" s="529">
        <f t="shared" si="3110"/>
        <v>0</v>
      </c>
      <c r="CB356" s="85"/>
      <c r="CC356" s="83"/>
      <c r="CD356" s="88"/>
      <c r="CE356" s="26">
        <f t="shared" si="3111"/>
        <v>0</v>
      </c>
      <c r="CF356" s="27">
        <f t="shared" si="3112"/>
        <v>0</v>
      </c>
      <c r="CG356" s="738">
        <f t="shared" si="3113"/>
        <v>0</v>
      </c>
      <c r="CH356" s="164" t="s">
        <v>371</v>
      </c>
      <c r="CI356" s="165"/>
      <c r="CJ356" s="192"/>
      <c r="CK356" s="175"/>
      <c r="CL356" s="175"/>
      <c r="CM356" s="175"/>
      <c r="CN356" s="175"/>
      <c r="CO356" s="175"/>
      <c r="CP356" s="175"/>
      <c r="CQ356" s="175"/>
      <c r="CR356" s="455"/>
      <c r="CS356" s="455"/>
      <c r="CT356" s="455"/>
      <c r="CU356" s="455"/>
      <c r="CV356" s="455"/>
      <c r="CW356" s="455"/>
      <c r="CX356" s="455"/>
      <c r="CY356" s="455"/>
      <c r="CZ356" s="701"/>
      <c r="DA356" s="455"/>
      <c r="DB356" s="455"/>
      <c r="DC356" s="702"/>
      <c r="DD356" s="702"/>
      <c r="DE356" s="455">
        <f t="shared" si="3164"/>
        <v>0</v>
      </c>
      <c r="DF356" s="702"/>
      <c r="DG356" s="702"/>
      <c r="DH356" s="702"/>
      <c r="DI356" s="702"/>
      <c r="DJ356" s="702"/>
      <c r="DK356" s="455"/>
      <c r="DL356" s="501"/>
      <c r="DM356" s="508"/>
      <c r="DN356" s="501"/>
      <c r="DO356" s="820"/>
      <c r="DP356" s="501"/>
      <c r="DQ356" s="1054"/>
      <c r="DR356" s="703"/>
      <c r="DS356" s="810"/>
      <c r="DT356" s="703"/>
      <c r="DU356" s="810"/>
      <c r="DV356" s="704"/>
      <c r="DW356" s="747"/>
      <c r="DX356" s="703"/>
      <c r="DY356" s="955"/>
      <c r="DZ356" s="703"/>
      <c r="EA356" s="810">
        <f>DI356</f>
        <v>0</v>
      </c>
      <c r="EB356" s="704">
        <f t="shared" si="3114"/>
        <v>0</v>
      </c>
      <c r="EC356" s="747"/>
      <c r="ED356" s="1271"/>
      <c r="EE356" s="459"/>
      <c r="EF356" s="501"/>
      <c r="EG356" s="461">
        <f t="shared" si="3115"/>
        <v>0</v>
      </c>
      <c r="EH356" s="257">
        <f t="shared" si="3116"/>
        <v>0</v>
      </c>
      <c r="EI356" s="460">
        <f t="shared" si="3117"/>
        <v>0</v>
      </c>
      <c r="EJ356" s="538">
        <f t="shared" si="3118"/>
        <v>0</v>
      </c>
      <c r="EK356" s="677">
        <f t="shared" si="3119"/>
        <v>0</v>
      </c>
      <c r="EL356" s="257">
        <f t="shared" si="3120"/>
        <v>0</v>
      </c>
      <c r="EM356" s="649">
        <f t="shared" si="3121"/>
        <v>0</v>
      </c>
      <c r="EN356" s="538">
        <f t="shared" si="3122"/>
        <v>0</v>
      </c>
      <c r="EO356" s="677">
        <f t="shared" si="3123"/>
        <v>0</v>
      </c>
      <c r="EP356" s="257">
        <f t="shared" si="3124"/>
        <v>0</v>
      </c>
      <c r="EQ356" s="649">
        <f t="shared" si="3125"/>
        <v>0</v>
      </c>
      <c r="ER356" s="538">
        <f t="shared" si="3126"/>
        <v>0</v>
      </c>
      <c r="ES356" s="677">
        <f t="shared" si="3127"/>
        <v>0</v>
      </c>
      <c r="ET356" s="538">
        <f t="shared" si="3128"/>
        <v>0</v>
      </c>
      <c r="EU356" s="462">
        <f t="shared" si="3129"/>
        <v>0</v>
      </c>
      <c r="EV356" s="263">
        <f t="shared" si="3130"/>
        <v>0</v>
      </c>
      <c r="EW356" s="462">
        <f t="shared" si="3131"/>
        <v>0</v>
      </c>
      <c r="EX356" s="263">
        <f t="shared" si="3132"/>
        <v>0</v>
      </c>
      <c r="EY356" s="472">
        <f t="shared" si="3133"/>
        <v>0</v>
      </c>
      <c r="EZ356" s="263">
        <f t="shared" si="3134"/>
        <v>0</v>
      </c>
    </row>
    <row r="357" spans="1:156" ht="18" hidden="1" customHeight="1" outlineLevel="1" x14ac:dyDescent="0.2">
      <c r="A357" s="5" t="s">
        <v>762</v>
      </c>
      <c r="B357" s="76" t="s">
        <v>21</v>
      </c>
      <c r="C357" s="77" t="s">
        <v>1634</v>
      </c>
      <c r="D357" s="77" t="s">
        <v>1635</v>
      </c>
      <c r="E357" s="76" t="s">
        <v>1636</v>
      </c>
      <c r="F357" s="76" t="s">
        <v>763</v>
      </c>
      <c r="G357" s="78" t="s">
        <v>41</v>
      </c>
      <c r="H357" s="79">
        <v>0.3</v>
      </c>
      <c r="I357" s="76" t="s">
        <v>969</v>
      </c>
      <c r="J357" s="80" t="s">
        <v>496</v>
      </c>
      <c r="K357" s="81" t="s">
        <v>152</v>
      </c>
      <c r="L357" s="76" t="s">
        <v>46</v>
      </c>
      <c r="M357" s="10" t="s">
        <v>65</v>
      </c>
      <c r="N357" s="82"/>
      <c r="O357" s="82"/>
      <c r="P357" s="82"/>
      <c r="Q357" s="245">
        <v>1</v>
      </c>
      <c r="R357" s="398">
        <v>0</v>
      </c>
      <c r="S357" s="262">
        <v>3571090.1785714282</v>
      </c>
      <c r="T357" s="262">
        <v>3999621</v>
      </c>
      <c r="U357" s="262">
        <f t="shared" si="3289"/>
        <v>0</v>
      </c>
      <c r="V357" s="263">
        <f t="shared" si="3290"/>
        <v>0</v>
      </c>
      <c r="W357" s="263">
        <f t="shared" si="3098"/>
        <v>0</v>
      </c>
      <c r="X357" s="399">
        <v>1</v>
      </c>
      <c r="Y357" s="399">
        <v>3571090.1785714282</v>
      </c>
      <c r="Z357" s="399">
        <v>3999621</v>
      </c>
      <c r="AA357" s="399">
        <v>0</v>
      </c>
      <c r="AB357" s="399">
        <f t="shared" si="3100"/>
        <v>0</v>
      </c>
      <c r="AC357" s="399">
        <f t="shared" si="3101"/>
        <v>0</v>
      </c>
      <c r="AD357" s="260">
        <v>1</v>
      </c>
      <c r="AE357" s="260">
        <v>3571090.1785714282</v>
      </c>
      <c r="AF357" s="260">
        <v>3999621</v>
      </c>
      <c r="AG357" s="260"/>
      <c r="AH357" s="260"/>
      <c r="AI357" s="260">
        <f t="shared" si="3102"/>
        <v>0</v>
      </c>
      <c r="AJ357" s="260">
        <v>1</v>
      </c>
      <c r="AK357" s="260">
        <v>3571090.1785714282</v>
      </c>
      <c r="AL357" s="260">
        <v>3999621</v>
      </c>
      <c r="AM357" s="260">
        <v>0</v>
      </c>
      <c r="AN357" s="260">
        <v>0</v>
      </c>
      <c r="AO357" s="396">
        <f t="shared" si="3103"/>
        <v>0</v>
      </c>
      <c r="AP357" s="260"/>
      <c r="AQ357" s="260"/>
      <c r="AR357" s="260"/>
      <c r="AS357" s="260">
        <f t="shared" si="2996"/>
        <v>0</v>
      </c>
      <c r="AT357" s="260">
        <f t="shared" si="2997"/>
        <v>0</v>
      </c>
      <c r="AU357" s="260">
        <f t="shared" si="3104"/>
        <v>0</v>
      </c>
      <c r="AV357" s="400"/>
      <c r="AW357" s="400"/>
      <c r="AX357" s="400"/>
      <c r="AY357" s="400">
        <v>0</v>
      </c>
      <c r="AZ357" s="400">
        <v>0</v>
      </c>
      <c r="BA357" s="400">
        <f t="shared" si="3105"/>
        <v>0</v>
      </c>
      <c r="BB357" s="400"/>
      <c r="BC357" s="400"/>
      <c r="BD357" s="400"/>
      <c r="BE357" s="400">
        <v>0</v>
      </c>
      <c r="BF357" s="400">
        <v>0</v>
      </c>
      <c r="BG357" s="400">
        <f t="shared" si="3106"/>
        <v>0</v>
      </c>
      <c r="BH357" s="400"/>
      <c r="BI357" s="400"/>
      <c r="BJ357" s="400"/>
      <c r="BK357" s="400">
        <v>0</v>
      </c>
      <c r="BL357" s="400">
        <v>0</v>
      </c>
      <c r="BM357" s="400">
        <f t="shared" si="3107"/>
        <v>0</v>
      </c>
      <c r="BN357" s="400"/>
      <c r="BO357" s="400"/>
      <c r="BP357" s="400"/>
      <c r="BQ357" s="400">
        <v>0</v>
      </c>
      <c r="BR357" s="400">
        <v>0</v>
      </c>
      <c r="BS357" s="400">
        <f t="shared" si="3288"/>
        <v>0</v>
      </c>
      <c r="BT357" s="262">
        <v>3571090.1785714282</v>
      </c>
      <c r="BU357" s="262">
        <v>3999621</v>
      </c>
      <c r="BV357" s="262">
        <v>0</v>
      </c>
      <c r="BW357" s="1427">
        <f t="shared" ref="BW357" si="3291">BV357*1.12</f>
        <v>0</v>
      </c>
      <c r="BX357" s="84" t="s">
        <v>48</v>
      </c>
      <c r="BY357" s="76">
        <v>2012</v>
      </c>
      <c r="BZ357" s="325" t="s">
        <v>1103</v>
      </c>
      <c r="CA357" s="529">
        <f t="shared" si="3110"/>
        <v>0</v>
      </c>
      <c r="CB357" s="85"/>
      <c r="CC357" s="83"/>
      <c r="CD357" s="88"/>
      <c r="CE357" s="26">
        <f t="shared" si="3111"/>
        <v>0</v>
      </c>
      <c r="CF357" s="27">
        <f t="shared" si="3112"/>
        <v>0</v>
      </c>
      <c r="CG357" s="738">
        <f t="shared" si="3113"/>
        <v>0</v>
      </c>
      <c r="CH357" s="164" t="s">
        <v>805</v>
      </c>
      <c r="CI357" s="165"/>
      <c r="CJ357" s="192"/>
      <c r="CK357" s="175"/>
      <c r="CL357" s="175"/>
      <c r="CM357" s="178"/>
      <c r="CN357" s="175"/>
      <c r="CO357" s="176"/>
      <c r="CP357" s="175"/>
      <c r="CQ357" s="175"/>
      <c r="CR357" s="455"/>
      <c r="CS357" s="455"/>
      <c r="CT357" s="455"/>
      <c r="CU357" s="455"/>
      <c r="CV357" s="455"/>
      <c r="CW357" s="455"/>
      <c r="CX357" s="455"/>
      <c r="CY357" s="455"/>
      <c r="CZ357" s="701"/>
      <c r="DA357" s="455"/>
      <c r="DB357" s="456"/>
      <c r="DC357" s="702"/>
      <c r="DD357" s="702"/>
      <c r="DE357" s="455">
        <f t="shared" si="3164"/>
        <v>0</v>
      </c>
      <c r="DF357" s="702"/>
      <c r="DG357" s="702"/>
      <c r="DH357" s="702"/>
      <c r="DI357" s="702"/>
      <c r="DJ357" s="702"/>
      <c r="DK357" s="456"/>
      <c r="DL357" s="501"/>
      <c r="DM357" s="508"/>
      <c r="DN357" s="501"/>
      <c r="DO357" s="820"/>
      <c r="DP357" s="501"/>
      <c r="DQ357" s="1054"/>
      <c r="DR357" s="703"/>
      <c r="DS357" s="810"/>
      <c r="DT357" s="703"/>
      <c r="DU357" s="810"/>
      <c r="DV357" s="704"/>
      <c r="DW357" s="747"/>
      <c r="DX357" s="703"/>
      <c r="DY357" s="955"/>
      <c r="DZ357" s="703"/>
      <c r="EA357" s="810">
        <f>DI357</f>
        <v>0</v>
      </c>
      <c r="EB357" s="704">
        <f t="shared" si="3114"/>
        <v>0</v>
      </c>
      <c r="EC357" s="747"/>
      <c r="ED357" s="1271"/>
      <c r="EE357" s="459"/>
      <c r="EF357" s="501"/>
      <c r="EG357" s="461">
        <f t="shared" si="3115"/>
        <v>0</v>
      </c>
      <c r="EH357" s="257">
        <f t="shared" si="3116"/>
        <v>0</v>
      </c>
      <c r="EI357" s="460">
        <f t="shared" si="3117"/>
        <v>0</v>
      </c>
      <c r="EJ357" s="538">
        <f t="shared" si="3118"/>
        <v>0</v>
      </c>
      <c r="EK357" s="677">
        <f t="shared" si="3119"/>
        <v>0</v>
      </c>
      <c r="EL357" s="257">
        <f t="shared" si="3120"/>
        <v>0</v>
      </c>
      <c r="EM357" s="649">
        <f t="shared" si="3121"/>
        <v>0</v>
      </c>
      <c r="EN357" s="538">
        <f t="shared" si="3122"/>
        <v>0</v>
      </c>
      <c r="EO357" s="677">
        <f t="shared" si="3123"/>
        <v>0</v>
      </c>
      <c r="EP357" s="257">
        <f t="shared" si="3124"/>
        <v>0</v>
      </c>
      <c r="EQ357" s="649">
        <f t="shared" si="3125"/>
        <v>0</v>
      </c>
      <c r="ER357" s="538">
        <f t="shared" si="3126"/>
        <v>0</v>
      </c>
      <c r="ES357" s="677">
        <f t="shared" si="3127"/>
        <v>0</v>
      </c>
      <c r="ET357" s="538">
        <f t="shared" si="3128"/>
        <v>0</v>
      </c>
      <c r="EU357" s="462">
        <f t="shared" si="3129"/>
        <v>0</v>
      </c>
      <c r="EV357" s="263">
        <f t="shared" si="3130"/>
        <v>0</v>
      </c>
      <c r="EW357" s="462">
        <f t="shared" si="3131"/>
        <v>0</v>
      </c>
      <c r="EX357" s="263">
        <f t="shared" si="3132"/>
        <v>0</v>
      </c>
      <c r="EY357" s="472">
        <f t="shared" si="3133"/>
        <v>0</v>
      </c>
      <c r="EZ357" s="263">
        <f t="shared" si="3134"/>
        <v>0</v>
      </c>
    </row>
    <row r="358" spans="1:156" ht="18" hidden="1" customHeight="1" outlineLevel="1" x14ac:dyDescent="0.2">
      <c r="A358" s="5" t="s">
        <v>1024</v>
      </c>
      <c r="B358" s="76" t="s">
        <v>21</v>
      </c>
      <c r="C358" s="77" t="s">
        <v>1634</v>
      </c>
      <c r="D358" s="77" t="s">
        <v>1635</v>
      </c>
      <c r="E358" s="76" t="s">
        <v>1636</v>
      </c>
      <c r="F358" s="76" t="s">
        <v>763</v>
      </c>
      <c r="G358" s="692" t="s">
        <v>41</v>
      </c>
      <c r="H358" s="693">
        <v>0.3</v>
      </c>
      <c r="I358" s="691" t="s">
        <v>969</v>
      </c>
      <c r="J358" s="694" t="s">
        <v>496</v>
      </c>
      <c r="K358" s="695" t="s">
        <v>152</v>
      </c>
      <c r="L358" s="691" t="s">
        <v>46</v>
      </c>
      <c r="M358" s="10" t="s">
        <v>65</v>
      </c>
      <c r="N358" s="696"/>
      <c r="O358" s="696"/>
      <c r="P358" s="696"/>
      <c r="Q358" s="697">
        <v>1</v>
      </c>
      <c r="R358" s="398">
        <v>0</v>
      </c>
      <c r="S358" s="698">
        <v>3571090.1785714282</v>
      </c>
      <c r="T358" s="698">
        <v>3999621</v>
      </c>
      <c r="U358" s="698">
        <f t="shared" si="3097"/>
        <v>0</v>
      </c>
      <c r="V358" s="699">
        <f t="shared" si="2945"/>
        <v>0</v>
      </c>
      <c r="W358" s="699">
        <f t="shared" si="3098"/>
        <v>0</v>
      </c>
      <c r="X358" s="399">
        <v>0</v>
      </c>
      <c r="Y358" s="700">
        <v>3571090.1785714282</v>
      </c>
      <c r="Z358" s="700">
        <v>3999621</v>
      </c>
      <c r="AA358" s="700">
        <f t="shared" si="3099"/>
        <v>0</v>
      </c>
      <c r="AB358" s="700">
        <f t="shared" si="3100"/>
        <v>0</v>
      </c>
      <c r="AC358" s="399">
        <f t="shared" si="3101"/>
        <v>0</v>
      </c>
      <c r="AD358" s="260">
        <v>1</v>
      </c>
      <c r="AE358" s="260">
        <v>3571090.1785714282</v>
      </c>
      <c r="AF358" s="260">
        <v>3999621</v>
      </c>
      <c r="AG358" s="260">
        <v>0</v>
      </c>
      <c r="AH358" s="260">
        <v>0</v>
      </c>
      <c r="AI358" s="260">
        <f t="shared" si="3102"/>
        <v>0</v>
      </c>
      <c r="AJ358" s="260">
        <v>1</v>
      </c>
      <c r="AK358" s="260">
        <v>3571090.1785714282</v>
      </c>
      <c r="AL358" s="260">
        <v>3999621</v>
      </c>
      <c r="AM358" s="260">
        <v>0</v>
      </c>
      <c r="AN358" s="260">
        <v>0</v>
      </c>
      <c r="AO358" s="396">
        <f t="shared" si="3103"/>
        <v>0</v>
      </c>
      <c r="AP358" s="260"/>
      <c r="AQ358" s="260"/>
      <c r="AR358" s="260"/>
      <c r="AS358" s="260">
        <f t="shared" si="2996"/>
        <v>0</v>
      </c>
      <c r="AT358" s="260">
        <f t="shared" si="2997"/>
        <v>0</v>
      </c>
      <c r="AU358" s="260">
        <f t="shared" si="3104"/>
        <v>0</v>
      </c>
      <c r="AV358" s="400"/>
      <c r="AW358" s="400"/>
      <c r="AX358" s="400"/>
      <c r="AY358" s="400">
        <v>0</v>
      </c>
      <c r="AZ358" s="400">
        <v>0</v>
      </c>
      <c r="BA358" s="400">
        <f t="shared" si="3105"/>
        <v>0</v>
      </c>
      <c r="BB358" s="400"/>
      <c r="BC358" s="400"/>
      <c r="BD358" s="400"/>
      <c r="BE358" s="400">
        <v>0</v>
      </c>
      <c r="BF358" s="400">
        <v>0</v>
      </c>
      <c r="BG358" s="400">
        <f t="shared" si="3106"/>
        <v>0</v>
      </c>
      <c r="BH358" s="400"/>
      <c r="BI358" s="400"/>
      <c r="BJ358" s="400"/>
      <c r="BK358" s="400">
        <v>0</v>
      </c>
      <c r="BL358" s="400">
        <v>0</v>
      </c>
      <c r="BM358" s="400">
        <f t="shared" si="3107"/>
        <v>0</v>
      </c>
      <c r="BN358" s="400"/>
      <c r="BO358" s="400"/>
      <c r="BP358" s="400"/>
      <c r="BQ358" s="400">
        <v>0</v>
      </c>
      <c r="BR358" s="400">
        <v>0</v>
      </c>
      <c r="BS358" s="400">
        <f t="shared" si="3288"/>
        <v>0</v>
      </c>
      <c r="BT358" s="262">
        <v>3571090.1785714282</v>
      </c>
      <c r="BU358" s="262">
        <v>3999621</v>
      </c>
      <c r="BV358" s="256">
        <v>0</v>
      </c>
      <c r="BW358" s="1427">
        <v>0</v>
      </c>
      <c r="BX358" s="84" t="s">
        <v>48</v>
      </c>
      <c r="BY358" s="325" t="s">
        <v>1717</v>
      </c>
      <c r="BZ358" s="325" t="s">
        <v>1013</v>
      </c>
      <c r="CA358" s="529">
        <f t="shared" si="3110"/>
        <v>0</v>
      </c>
      <c r="CB358" s="85"/>
      <c r="CC358" s="83"/>
      <c r="CD358" s="88"/>
      <c r="CE358" s="26">
        <f t="shared" si="3111"/>
        <v>0</v>
      </c>
      <c r="CF358" s="27">
        <f t="shared" si="3112"/>
        <v>0</v>
      </c>
      <c r="CG358" s="738">
        <f t="shared" si="3113"/>
        <v>0</v>
      </c>
      <c r="CH358" s="164" t="s">
        <v>1033</v>
      </c>
      <c r="CI358" s="165"/>
      <c r="CJ358" s="192"/>
      <c r="CK358" s="175"/>
      <c r="CL358" s="175"/>
      <c r="CM358" s="178"/>
      <c r="CN358" s="175"/>
      <c r="CO358" s="176"/>
      <c r="CP358" s="175"/>
      <c r="CQ358" s="175"/>
      <c r="CR358" s="455"/>
      <c r="CS358" s="455"/>
      <c r="CT358" s="455"/>
      <c r="CU358" s="455"/>
      <c r="CV358" s="455"/>
      <c r="CW358" s="455"/>
      <c r="CX358" s="455"/>
      <c r="CY358" s="455"/>
      <c r="CZ358" s="455"/>
      <c r="DA358" s="455"/>
      <c r="DB358" s="456"/>
      <c r="DC358" s="456"/>
      <c r="DD358" s="456"/>
      <c r="DE358" s="455"/>
      <c r="DF358" s="456"/>
      <c r="DG358" s="456"/>
      <c r="DH358" s="456"/>
      <c r="DI358" s="456"/>
      <c r="DJ358" s="456"/>
      <c r="DK358" s="456"/>
      <c r="DL358" s="501"/>
      <c r="DM358" s="508"/>
      <c r="DN358" s="501"/>
      <c r="DO358" s="508"/>
      <c r="DP358" s="655"/>
      <c r="DQ358" s="1053"/>
      <c r="DR358" s="655"/>
      <c r="DS358" s="782"/>
      <c r="DT358" s="655"/>
      <c r="DU358" s="782"/>
      <c r="DV358" s="465"/>
      <c r="DW358" s="745"/>
      <c r="DX358" s="655"/>
      <c r="DY358" s="954"/>
      <c r="DZ358" s="655"/>
      <c r="EA358" s="782"/>
      <c r="EB358" s="465"/>
      <c r="EC358" s="745"/>
      <c r="ED358" s="463"/>
      <c r="EE358" s="459"/>
      <c r="EF358" s="501"/>
      <c r="EG358" s="461">
        <f t="shared" si="3115"/>
        <v>0</v>
      </c>
      <c r="EH358" s="257">
        <f t="shared" si="3116"/>
        <v>0</v>
      </c>
      <c r="EI358" s="460">
        <f t="shared" si="3117"/>
        <v>0</v>
      </c>
      <c r="EJ358" s="538">
        <f t="shared" si="3118"/>
        <v>0</v>
      </c>
      <c r="EK358" s="677">
        <f t="shared" si="3119"/>
        <v>0</v>
      </c>
      <c r="EL358" s="257">
        <f t="shared" si="3120"/>
        <v>0</v>
      </c>
      <c r="EM358" s="649">
        <f t="shared" si="3121"/>
        <v>0</v>
      </c>
      <c r="EN358" s="538">
        <f t="shared" si="3122"/>
        <v>0</v>
      </c>
      <c r="EO358" s="677">
        <f t="shared" si="3123"/>
        <v>0</v>
      </c>
      <c r="EP358" s="257">
        <f t="shared" si="3124"/>
        <v>0</v>
      </c>
      <c r="EQ358" s="649">
        <f t="shared" si="3125"/>
        <v>0</v>
      </c>
      <c r="ER358" s="538">
        <f t="shared" si="3126"/>
        <v>0</v>
      </c>
      <c r="ES358" s="677">
        <f t="shared" si="3127"/>
        <v>0</v>
      </c>
      <c r="ET358" s="538">
        <f t="shared" si="3128"/>
        <v>0</v>
      </c>
      <c r="EU358" s="462">
        <f t="shared" si="3129"/>
        <v>0</v>
      </c>
      <c r="EV358" s="263">
        <f t="shared" si="3130"/>
        <v>0</v>
      </c>
      <c r="EW358" s="462">
        <f t="shared" si="3131"/>
        <v>0</v>
      </c>
      <c r="EX358" s="263">
        <f t="shared" si="3132"/>
        <v>0</v>
      </c>
      <c r="EY358" s="472">
        <f t="shared" si="3133"/>
        <v>0</v>
      </c>
      <c r="EZ358" s="263">
        <f t="shared" si="3134"/>
        <v>0</v>
      </c>
    </row>
    <row r="359" spans="1:156" ht="18" hidden="1" customHeight="1" outlineLevel="1" x14ac:dyDescent="0.2">
      <c r="A359" s="5" t="s">
        <v>2227</v>
      </c>
      <c r="B359" s="76" t="s">
        <v>21</v>
      </c>
      <c r="C359" s="77" t="s">
        <v>1634</v>
      </c>
      <c r="D359" s="77" t="s">
        <v>1635</v>
      </c>
      <c r="E359" s="76" t="s">
        <v>1636</v>
      </c>
      <c r="F359" s="76" t="s">
        <v>763</v>
      </c>
      <c r="G359" s="692" t="s">
        <v>41</v>
      </c>
      <c r="H359" s="693">
        <v>0.3</v>
      </c>
      <c r="I359" s="691" t="s">
        <v>969</v>
      </c>
      <c r="J359" s="694" t="s">
        <v>496</v>
      </c>
      <c r="K359" s="695" t="s">
        <v>152</v>
      </c>
      <c r="L359" s="691" t="s">
        <v>46</v>
      </c>
      <c r="M359" s="10" t="s">
        <v>65</v>
      </c>
      <c r="N359" s="696"/>
      <c r="O359" s="696"/>
      <c r="P359" s="696"/>
      <c r="Q359" s="697">
        <v>1</v>
      </c>
      <c r="R359" s="398">
        <v>0</v>
      </c>
      <c r="S359" s="698">
        <v>3571090.1785714282</v>
      </c>
      <c r="T359" s="698">
        <v>3999621</v>
      </c>
      <c r="U359" s="698">
        <f t="shared" ref="U359" si="3292">R359*S359</f>
        <v>0</v>
      </c>
      <c r="V359" s="699">
        <f t="shared" ref="V359" si="3293">U359*1.12</f>
        <v>0</v>
      </c>
      <c r="W359" s="699">
        <f t="shared" ref="W359" si="3294">V359*H359</f>
        <v>0</v>
      </c>
      <c r="X359" s="399">
        <v>0</v>
      </c>
      <c r="Y359" s="700">
        <v>3571090.1785714282</v>
      </c>
      <c r="Z359" s="700">
        <v>3999621</v>
      </c>
      <c r="AA359" s="700">
        <f t="shared" ref="AA359" si="3295">X359*Y359</f>
        <v>0</v>
      </c>
      <c r="AB359" s="700">
        <f t="shared" ref="AB359" si="3296">AA359*1.12</f>
        <v>0</v>
      </c>
      <c r="AC359" s="399">
        <f t="shared" ref="AC359" si="3297">AB359*H359</f>
        <v>0</v>
      </c>
      <c r="AD359" s="260">
        <v>1</v>
      </c>
      <c r="AE359" s="260">
        <v>3571090.1785714282</v>
      </c>
      <c r="AF359" s="260">
        <v>3999621</v>
      </c>
      <c r="AG359" s="260">
        <f>AD359*AE359</f>
        <v>3571090.1785714282</v>
      </c>
      <c r="AH359" s="260">
        <f t="shared" ref="AH359" si="3298">AD359*AF359</f>
        <v>3999621</v>
      </c>
      <c r="AI359" s="260">
        <f t="shared" ref="AI359" si="3299">AH359*H359</f>
        <v>1199886.3</v>
      </c>
      <c r="AJ359" s="260">
        <v>0</v>
      </c>
      <c r="AK359" s="260">
        <v>3571090.1785714282</v>
      </c>
      <c r="AL359" s="260">
        <v>3999621</v>
      </c>
      <c r="AM359" s="260">
        <v>0</v>
      </c>
      <c r="AN359" s="260">
        <v>0</v>
      </c>
      <c r="AO359" s="396">
        <f t="shared" si="3103"/>
        <v>0</v>
      </c>
      <c r="AP359" s="260"/>
      <c r="AQ359" s="260"/>
      <c r="AR359" s="260"/>
      <c r="AS359" s="260">
        <f t="shared" ref="AS359" si="3300">AP359*AQ359</f>
        <v>0</v>
      </c>
      <c r="AT359" s="260">
        <f t="shared" ref="AT359" si="3301">AP359*AR359</f>
        <v>0</v>
      </c>
      <c r="AU359" s="260">
        <f t="shared" ref="AU359" si="3302">AT359*H359</f>
        <v>0</v>
      </c>
      <c r="AV359" s="400"/>
      <c r="AW359" s="400"/>
      <c r="AX359" s="400"/>
      <c r="AY359" s="400">
        <v>0</v>
      </c>
      <c r="AZ359" s="400">
        <v>0</v>
      </c>
      <c r="BA359" s="400">
        <f t="shared" ref="BA359" si="3303">AZ359*H359</f>
        <v>0</v>
      </c>
      <c r="BB359" s="400"/>
      <c r="BC359" s="400"/>
      <c r="BD359" s="400"/>
      <c r="BE359" s="400">
        <v>0</v>
      </c>
      <c r="BF359" s="400">
        <v>0</v>
      </c>
      <c r="BG359" s="400">
        <f t="shared" ref="BG359" si="3304">BF359*H359</f>
        <v>0</v>
      </c>
      <c r="BH359" s="400"/>
      <c r="BI359" s="400"/>
      <c r="BJ359" s="400"/>
      <c r="BK359" s="400">
        <v>0</v>
      </c>
      <c r="BL359" s="400">
        <v>0</v>
      </c>
      <c r="BM359" s="400">
        <f t="shared" ref="BM359" si="3305">BL359*N359</f>
        <v>0</v>
      </c>
      <c r="BN359" s="400"/>
      <c r="BO359" s="400"/>
      <c r="BP359" s="400"/>
      <c r="BQ359" s="400">
        <v>0</v>
      </c>
      <c r="BR359" s="400">
        <v>0</v>
      </c>
      <c r="BS359" s="400">
        <f t="shared" si="3288"/>
        <v>0</v>
      </c>
      <c r="BT359" s="262">
        <v>3571090.1785714282</v>
      </c>
      <c r="BU359" s="262">
        <v>3999621</v>
      </c>
      <c r="BV359" s="256">
        <f>SUM(N359+O359+P359+Q359+R359+X359+AD359+AJ359+AP359+AV359+BB359+BH359)*BT359</f>
        <v>7142180.3571428563</v>
      </c>
      <c r="BW359" s="262">
        <f t="shared" ref="BW359" si="3306">BV359*1.12</f>
        <v>7999242</v>
      </c>
      <c r="BX359" s="84" t="s">
        <v>48</v>
      </c>
      <c r="BY359" s="325" t="s">
        <v>2217</v>
      </c>
      <c r="BZ359" s="325" t="s">
        <v>1013</v>
      </c>
      <c r="CA359" s="529">
        <f t="shared" ref="CA359" si="3307">BW359*H359</f>
        <v>2399772.6</v>
      </c>
      <c r="CB359" s="85"/>
      <c r="CC359" s="83"/>
      <c r="CD359" s="88"/>
      <c r="CE359" s="26">
        <f t="shared" ref="CE359" si="3308">BV359-CB359</f>
        <v>7142180.3571428563</v>
      </c>
      <c r="CF359" s="27">
        <f t="shared" ref="CF359" si="3309">BW359-CC359</f>
        <v>7999242</v>
      </c>
      <c r="CG359" s="738">
        <f t="shared" ref="CG359" si="3310">CA359-CC359</f>
        <v>2399772.6</v>
      </c>
      <c r="CH359" s="164" t="s">
        <v>2233</v>
      </c>
      <c r="CI359" s="165"/>
      <c r="CJ359" s="192" t="s">
        <v>25</v>
      </c>
      <c r="CK359" s="175" t="s">
        <v>315</v>
      </c>
      <c r="CL359" s="175" t="s">
        <v>2193</v>
      </c>
      <c r="CM359" s="178" t="s">
        <v>2194</v>
      </c>
      <c r="CN359" s="175" t="s">
        <v>349</v>
      </c>
      <c r="CO359" s="176" t="str">
        <f>D359</f>
        <v>Трубный пучок</v>
      </c>
      <c r="CP359" s="175" t="str">
        <f>E359</f>
        <v>к теплообменнику</v>
      </c>
      <c r="CQ359" s="175" t="str">
        <f>M359</f>
        <v>штука</v>
      </c>
      <c r="CR359" s="455">
        <f>R359</f>
        <v>0</v>
      </c>
      <c r="CS359" s="455">
        <v>0</v>
      </c>
      <c r="CT359" s="455">
        <v>1</v>
      </c>
      <c r="CU359" s="455">
        <v>0</v>
      </c>
      <c r="CV359" s="455"/>
      <c r="CW359" s="455"/>
      <c r="CX359" s="455"/>
      <c r="CY359" s="455"/>
      <c r="CZ359" s="455">
        <f>CT359+CR359+CS359+Q359+CU359</f>
        <v>2</v>
      </c>
      <c r="DA359" s="455">
        <v>3595648</v>
      </c>
      <c r="DB359" s="456">
        <f>DA359*CR359</f>
        <v>0</v>
      </c>
      <c r="DC359" s="456">
        <f t="shared" ref="DC359" si="3311">CS359*DA359</f>
        <v>0</v>
      </c>
      <c r="DD359" s="456">
        <f>DA359*CT359</f>
        <v>3595648</v>
      </c>
      <c r="DE359" s="455">
        <f t="shared" ref="DE359" si="3312">DA359*CU359</f>
        <v>0</v>
      </c>
      <c r="DF359" s="456"/>
      <c r="DG359" s="456"/>
      <c r="DH359" s="456"/>
      <c r="DI359" s="456"/>
      <c r="DJ359" s="456"/>
      <c r="DK359" s="456">
        <f>CZ359*DA359</f>
        <v>7191296</v>
      </c>
      <c r="DL359" s="501"/>
      <c r="DM359" s="508">
        <f>DB359</f>
        <v>0</v>
      </c>
      <c r="DN359" s="501">
        <f>DM359/1.12</f>
        <v>0</v>
      </c>
      <c r="DO359" s="508">
        <f>DC359</f>
        <v>0</v>
      </c>
      <c r="DP359" s="655">
        <f t="shared" ref="DP359" si="3313">DO359/1.12</f>
        <v>0</v>
      </c>
      <c r="DQ359" s="1053">
        <f>DD359</f>
        <v>3595648</v>
      </c>
      <c r="DR359" s="655">
        <f t="shared" ref="DR359" si="3314">DQ359/1.12</f>
        <v>3210399.9999999995</v>
      </c>
      <c r="DS359" s="782">
        <f>DE359</f>
        <v>0</v>
      </c>
      <c r="DT359" s="655">
        <f>DS359/1.12</f>
        <v>0</v>
      </c>
      <c r="DU359" s="782">
        <f t="shared" ref="DU359" si="3315">DF359</f>
        <v>0</v>
      </c>
      <c r="DV359" s="465">
        <f t="shared" ref="DV359" si="3316">DU359/1.12</f>
        <v>0</v>
      </c>
      <c r="DW359" s="745"/>
      <c r="DX359" s="655"/>
      <c r="DY359" s="954"/>
      <c r="DZ359" s="655"/>
      <c r="EA359" s="782">
        <f>DI359</f>
        <v>0</v>
      </c>
      <c r="EB359" s="465">
        <f t="shared" ref="EB359" si="3317">EA359/1.12</f>
        <v>0</v>
      </c>
      <c r="EC359" s="745"/>
      <c r="ED359" s="463"/>
      <c r="EE359" s="459">
        <f>DK359</f>
        <v>7191296</v>
      </c>
      <c r="EF359" s="501">
        <f>EE359/1.12</f>
        <v>6420799.9999999991</v>
      </c>
      <c r="EG359" s="461">
        <f t="shared" si="3115"/>
        <v>0</v>
      </c>
      <c r="EH359" s="257">
        <f t="shared" si="3116"/>
        <v>0</v>
      </c>
      <c r="EI359" s="460">
        <f t="shared" si="3117"/>
        <v>0</v>
      </c>
      <c r="EJ359" s="538">
        <f t="shared" si="3118"/>
        <v>0</v>
      </c>
      <c r="EK359" s="677">
        <f t="shared" si="3119"/>
        <v>360690.17857142864</v>
      </c>
      <c r="EL359" s="257">
        <f t="shared" si="3120"/>
        <v>403973</v>
      </c>
      <c r="EM359" s="649">
        <f t="shared" si="3121"/>
        <v>0</v>
      </c>
      <c r="EN359" s="538">
        <f t="shared" si="3122"/>
        <v>0</v>
      </c>
      <c r="EO359" s="677">
        <f t="shared" si="3123"/>
        <v>0</v>
      </c>
      <c r="EP359" s="257">
        <f t="shared" si="3124"/>
        <v>0</v>
      </c>
      <c r="EQ359" s="649">
        <f t="shared" si="3125"/>
        <v>0</v>
      </c>
      <c r="ER359" s="538">
        <f t="shared" si="3126"/>
        <v>0</v>
      </c>
      <c r="ES359" s="677">
        <f t="shared" si="3127"/>
        <v>0</v>
      </c>
      <c r="ET359" s="538">
        <f t="shared" si="3128"/>
        <v>0</v>
      </c>
      <c r="EU359" s="462">
        <f t="shared" si="3129"/>
        <v>0</v>
      </c>
      <c r="EV359" s="263">
        <f t="shared" si="3130"/>
        <v>0</v>
      </c>
      <c r="EW359" s="462">
        <f t="shared" si="3131"/>
        <v>0</v>
      </c>
      <c r="EX359" s="263">
        <f t="shared" si="3132"/>
        <v>0</v>
      </c>
      <c r="EY359" s="472">
        <f t="shared" si="3133"/>
        <v>721380.35714285728</v>
      </c>
      <c r="EZ359" s="263">
        <f t="shared" si="3134"/>
        <v>807946</v>
      </c>
    </row>
    <row r="360" spans="1:156" ht="18" hidden="1" customHeight="1" outlineLevel="1" x14ac:dyDescent="0.2">
      <c r="A360" s="5" t="s">
        <v>585</v>
      </c>
      <c r="B360" s="76" t="s">
        <v>21</v>
      </c>
      <c r="C360" s="77" t="s">
        <v>64</v>
      </c>
      <c r="D360" s="77" t="s">
        <v>69</v>
      </c>
      <c r="E360" s="76" t="s">
        <v>161</v>
      </c>
      <c r="F360" s="76"/>
      <c r="G360" s="78" t="s">
        <v>41</v>
      </c>
      <c r="H360" s="79">
        <v>0.3</v>
      </c>
      <c r="I360" s="76" t="s">
        <v>969</v>
      </c>
      <c r="J360" s="80" t="s">
        <v>45</v>
      </c>
      <c r="K360" s="81" t="s">
        <v>152</v>
      </c>
      <c r="L360" s="76" t="s">
        <v>46</v>
      </c>
      <c r="M360" s="10" t="s">
        <v>65</v>
      </c>
      <c r="N360" s="82"/>
      <c r="O360" s="82"/>
      <c r="P360" s="82"/>
      <c r="Q360" s="245">
        <v>0</v>
      </c>
      <c r="R360" s="398">
        <v>0</v>
      </c>
      <c r="S360" s="262">
        <v>11382525.000000002</v>
      </c>
      <c r="T360" s="262">
        <v>12748428.000000004</v>
      </c>
      <c r="U360" s="262">
        <f t="shared" si="3097"/>
        <v>0</v>
      </c>
      <c r="V360" s="263">
        <f t="shared" si="2945"/>
        <v>0</v>
      </c>
      <c r="W360" s="263">
        <f t="shared" si="3098"/>
        <v>0</v>
      </c>
      <c r="X360" s="399">
        <v>0</v>
      </c>
      <c r="Y360" s="399">
        <v>11382525.000000002</v>
      </c>
      <c r="Z360" s="399">
        <v>12748428.000000004</v>
      </c>
      <c r="AA360" s="399">
        <f t="shared" si="3099"/>
        <v>0</v>
      </c>
      <c r="AB360" s="399">
        <f t="shared" si="3100"/>
        <v>0</v>
      </c>
      <c r="AC360" s="399">
        <f t="shared" si="3101"/>
        <v>0</v>
      </c>
      <c r="AD360" s="260">
        <v>0</v>
      </c>
      <c r="AE360" s="260">
        <v>11382525.000000002</v>
      </c>
      <c r="AF360" s="260">
        <v>12748428.000000004</v>
      </c>
      <c r="AG360" s="260"/>
      <c r="AH360" s="260"/>
      <c r="AI360" s="260">
        <f t="shared" si="3102"/>
        <v>0</v>
      </c>
      <c r="AJ360" s="260">
        <v>0</v>
      </c>
      <c r="AK360" s="260">
        <v>11382525.000000002</v>
      </c>
      <c r="AL360" s="260">
        <v>12748428.000000004</v>
      </c>
      <c r="AM360" s="260">
        <f t="shared" si="2978"/>
        <v>0</v>
      </c>
      <c r="AN360" s="260">
        <f t="shared" si="2979"/>
        <v>0</v>
      </c>
      <c r="AO360" s="396">
        <f t="shared" si="3103"/>
        <v>0</v>
      </c>
      <c r="AP360" s="260"/>
      <c r="AQ360" s="260"/>
      <c r="AR360" s="260"/>
      <c r="AS360" s="260">
        <f t="shared" si="2996"/>
        <v>0</v>
      </c>
      <c r="AT360" s="260">
        <f t="shared" si="2997"/>
        <v>0</v>
      </c>
      <c r="AU360" s="260">
        <f t="shared" si="3104"/>
        <v>0</v>
      </c>
      <c r="AV360" s="400"/>
      <c r="AW360" s="400"/>
      <c r="AX360" s="400"/>
      <c r="AY360" s="400">
        <v>0</v>
      </c>
      <c r="AZ360" s="400">
        <v>0</v>
      </c>
      <c r="BA360" s="400">
        <f t="shared" si="3105"/>
        <v>0</v>
      </c>
      <c r="BB360" s="400"/>
      <c r="BC360" s="400"/>
      <c r="BD360" s="400"/>
      <c r="BE360" s="400">
        <v>0</v>
      </c>
      <c r="BF360" s="400">
        <v>0</v>
      </c>
      <c r="BG360" s="400">
        <f t="shared" si="3106"/>
        <v>0</v>
      </c>
      <c r="BH360" s="400"/>
      <c r="BI360" s="400"/>
      <c r="BJ360" s="400"/>
      <c r="BK360" s="400">
        <v>0</v>
      </c>
      <c r="BL360" s="400">
        <v>0</v>
      </c>
      <c r="BM360" s="400">
        <f t="shared" si="3107"/>
        <v>0</v>
      </c>
      <c r="BN360" s="400"/>
      <c r="BO360" s="400"/>
      <c r="BP360" s="400"/>
      <c r="BQ360" s="400">
        <v>0</v>
      </c>
      <c r="BR360" s="400">
        <v>0</v>
      </c>
      <c r="BS360" s="400">
        <f t="shared" si="3288"/>
        <v>0</v>
      </c>
      <c r="BT360" s="262">
        <v>11382525.000000002</v>
      </c>
      <c r="BU360" s="262">
        <v>12748428.000000004</v>
      </c>
      <c r="BV360" s="262">
        <f>SUM(N360+O360+P360+Q360+R360+X360+AD360+AJ360+AP360+AV360+BB360+BH360)*BT360</f>
        <v>0</v>
      </c>
      <c r="BW360" s="1427">
        <f t="shared" si="3109"/>
        <v>0</v>
      </c>
      <c r="BX360" s="84" t="s">
        <v>48</v>
      </c>
      <c r="BY360" s="76">
        <v>2012</v>
      </c>
      <c r="BZ360" s="325"/>
      <c r="CA360" s="529">
        <f t="shared" si="3110"/>
        <v>0</v>
      </c>
      <c r="CB360" s="85">
        <v>113825250.00000001</v>
      </c>
      <c r="CC360" s="83">
        <v>127484280.00000003</v>
      </c>
      <c r="CD360" s="88"/>
      <c r="CE360" s="26">
        <f t="shared" si="3111"/>
        <v>-113825250.00000001</v>
      </c>
      <c r="CF360" s="27">
        <f t="shared" si="3112"/>
        <v>-127484280.00000003</v>
      </c>
      <c r="CG360" s="738">
        <f t="shared" si="3113"/>
        <v>-127484280.00000003</v>
      </c>
      <c r="CH360" s="164"/>
      <c r="CI360" s="165"/>
      <c r="CJ360" s="192"/>
      <c r="CK360" s="175"/>
      <c r="CL360" s="175"/>
      <c r="CM360" s="178"/>
      <c r="CN360" s="175"/>
      <c r="CO360" s="176"/>
      <c r="CP360" s="175"/>
      <c r="CQ360" s="175"/>
      <c r="CR360" s="455"/>
      <c r="CS360" s="455"/>
      <c r="CT360" s="455"/>
      <c r="CU360" s="455"/>
      <c r="CV360" s="455"/>
      <c r="CW360" s="455"/>
      <c r="CX360" s="455"/>
      <c r="CY360" s="455"/>
      <c r="CZ360" s="701"/>
      <c r="DA360" s="455"/>
      <c r="DB360" s="456"/>
      <c r="DC360" s="702"/>
      <c r="DD360" s="702"/>
      <c r="DE360" s="455">
        <f t="shared" si="3164"/>
        <v>0</v>
      </c>
      <c r="DF360" s="702"/>
      <c r="DG360" s="702"/>
      <c r="DH360" s="702"/>
      <c r="DI360" s="702"/>
      <c r="DJ360" s="702"/>
      <c r="DK360" s="456"/>
      <c r="DL360" s="501"/>
      <c r="DM360" s="508"/>
      <c r="DN360" s="501"/>
      <c r="DO360" s="820"/>
      <c r="DP360" s="501"/>
      <c r="DQ360" s="1054"/>
      <c r="DR360" s="703"/>
      <c r="DS360" s="810"/>
      <c r="DT360" s="703"/>
      <c r="DU360" s="810"/>
      <c r="DV360" s="704"/>
      <c r="DW360" s="747"/>
      <c r="DX360" s="703"/>
      <c r="DY360" s="955"/>
      <c r="DZ360" s="703"/>
      <c r="EA360" s="810">
        <f>DI360</f>
        <v>0</v>
      </c>
      <c r="EB360" s="704">
        <f t="shared" si="3114"/>
        <v>0</v>
      </c>
      <c r="EC360" s="747"/>
      <c r="ED360" s="1271"/>
      <c r="EE360" s="459"/>
      <c r="EF360" s="501"/>
      <c r="EG360" s="461">
        <f t="shared" si="3115"/>
        <v>0</v>
      </c>
      <c r="EH360" s="257">
        <f t="shared" si="3116"/>
        <v>0</v>
      </c>
      <c r="EI360" s="460">
        <f t="shared" si="3117"/>
        <v>0</v>
      </c>
      <c r="EJ360" s="538">
        <f t="shared" si="3118"/>
        <v>0</v>
      </c>
      <c r="EK360" s="677">
        <f t="shared" si="3119"/>
        <v>0</v>
      </c>
      <c r="EL360" s="257">
        <f t="shared" si="3120"/>
        <v>0</v>
      </c>
      <c r="EM360" s="649">
        <f t="shared" si="3121"/>
        <v>0</v>
      </c>
      <c r="EN360" s="538">
        <f t="shared" si="3122"/>
        <v>0</v>
      </c>
      <c r="EO360" s="677">
        <f t="shared" si="3123"/>
        <v>0</v>
      </c>
      <c r="EP360" s="257">
        <f t="shared" si="3124"/>
        <v>0</v>
      </c>
      <c r="EQ360" s="649">
        <f t="shared" si="3125"/>
        <v>0</v>
      </c>
      <c r="ER360" s="538">
        <f t="shared" si="3126"/>
        <v>0</v>
      </c>
      <c r="ES360" s="677">
        <f t="shared" si="3127"/>
        <v>0</v>
      </c>
      <c r="ET360" s="538">
        <f t="shared" si="3128"/>
        <v>0</v>
      </c>
      <c r="EU360" s="462">
        <f t="shared" si="3129"/>
        <v>0</v>
      </c>
      <c r="EV360" s="263">
        <f t="shared" si="3130"/>
        <v>0</v>
      </c>
      <c r="EW360" s="462">
        <f t="shared" si="3131"/>
        <v>0</v>
      </c>
      <c r="EX360" s="263">
        <f t="shared" si="3132"/>
        <v>0</v>
      </c>
      <c r="EY360" s="472">
        <f t="shared" si="3133"/>
        <v>0</v>
      </c>
      <c r="EZ360" s="263">
        <f t="shared" si="3134"/>
        <v>0</v>
      </c>
    </row>
    <row r="361" spans="1:156" ht="18" hidden="1" customHeight="1" outlineLevel="1" x14ac:dyDescent="0.2">
      <c r="A361" s="5" t="s">
        <v>586</v>
      </c>
      <c r="B361" s="76" t="s">
        <v>21</v>
      </c>
      <c r="C361" s="77" t="s">
        <v>64</v>
      </c>
      <c r="D361" s="77" t="s">
        <v>69</v>
      </c>
      <c r="E361" s="76" t="s">
        <v>161</v>
      </c>
      <c r="F361" s="76"/>
      <c r="G361" s="78" t="s">
        <v>41</v>
      </c>
      <c r="H361" s="79">
        <v>0.3</v>
      </c>
      <c r="I361" s="76" t="s">
        <v>969</v>
      </c>
      <c r="J361" s="80" t="s">
        <v>45</v>
      </c>
      <c r="K361" s="81" t="s">
        <v>152</v>
      </c>
      <c r="L361" s="76" t="s">
        <v>46</v>
      </c>
      <c r="M361" s="10" t="s">
        <v>65</v>
      </c>
      <c r="N361" s="82"/>
      <c r="O361" s="82"/>
      <c r="P361" s="82"/>
      <c r="Q361" s="245">
        <v>2</v>
      </c>
      <c r="R361" s="398">
        <v>0</v>
      </c>
      <c r="S361" s="262">
        <v>11382525.000000002</v>
      </c>
      <c r="T361" s="262">
        <v>12748428.000000004</v>
      </c>
      <c r="U361" s="262">
        <f t="shared" ref="U361:U362" si="3318">R361*S361</f>
        <v>0</v>
      </c>
      <c r="V361" s="263">
        <f t="shared" ref="V361:V362" si="3319">U361*1.12</f>
        <v>0</v>
      </c>
      <c r="W361" s="263">
        <f t="shared" si="3098"/>
        <v>0</v>
      </c>
      <c r="X361" s="399">
        <v>2</v>
      </c>
      <c r="Y361" s="399">
        <v>11382525.000000002</v>
      </c>
      <c r="Z361" s="399">
        <v>12748428.000000004</v>
      </c>
      <c r="AA361" s="399">
        <v>0</v>
      </c>
      <c r="AB361" s="399">
        <f t="shared" si="3100"/>
        <v>0</v>
      </c>
      <c r="AC361" s="399">
        <f t="shared" si="3101"/>
        <v>0</v>
      </c>
      <c r="AD361" s="260">
        <v>2</v>
      </c>
      <c r="AE361" s="260">
        <v>11382525.000000002</v>
      </c>
      <c r="AF361" s="260">
        <v>12748428.000000004</v>
      </c>
      <c r="AG361" s="260"/>
      <c r="AH361" s="260"/>
      <c r="AI361" s="260">
        <f t="shared" si="3102"/>
        <v>0</v>
      </c>
      <c r="AJ361" s="260">
        <v>2</v>
      </c>
      <c r="AK361" s="260">
        <v>11382525.000000002</v>
      </c>
      <c r="AL361" s="260">
        <v>12748428.000000004</v>
      </c>
      <c r="AM361" s="260">
        <v>0</v>
      </c>
      <c r="AN361" s="260">
        <v>0</v>
      </c>
      <c r="AO361" s="396">
        <f t="shared" si="3103"/>
        <v>0</v>
      </c>
      <c r="AP361" s="260"/>
      <c r="AQ361" s="260"/>
      <c r="AR361" s="260"/>
      <c r="AS361" s="260">
        <f t="shared" si="2996"/>
        <v>0</v>
      </c>
      <c r="AT361" s="260">
        <f t="shared" si="2997"/>
        <v>0</v>
      </c>
      <c r="AU361" s="260">
        <f t="shared" si="3104"/>
        <v>0</v>
      </c>
      <c r="AV361" s="400"/>
      <c r="AW361" s="400"/>
      <c r="AX361" s="400"/>
      <c r="AY361" s="400">
        <v>0</v>
      </c>
      <c r="AZ361" s="400">
        <v>0</v>
      </c>
      <c r="BA361" s="400">
        <f t="shared" si="3105"/>
        <v>0</v>
      </c>
      <c r="BB361" s="400"/>
      <c r="BC361" s="400"/>
      <c r="BD361" s="400"/>
      <c r="BE361" s="400">
        <v>0</v>
      </c>
      <c r="BF361" s="400">
        <v>0</v>
      </c>
      <c r="BG361" s="400">
        <f t="shared" si="3106"/>
        <v>0</v>
      </c>
      <c r="BH361" s="400"/>
      <c r="BI361" s="400"/>
      <c r="BJ361" s="400"/>
      <c r="BK361" s="400">
        <v>0</v>
      </c>
      <c r="BL361" s="400">
        <v>0</v>
      </c>
      <c r="BM361" s="400">
        <f t="shared" si="3107"/>
        <v>0</v>
      </c>
      <c r="BN361" s="400"/>
      <c r="BO361" s="400"/>
      <c r="BP361" s="400"/>
      <c r="BQ361" s="400">
        <v>0</v>
      </c>
      <c r="BR361" s="400">
        <v>0</v>
      </c>
      <c r="BS361" s="400">
        <f t="shared" si="3288"/>
        <v>0</v>
      </c>
      <c r="BT361" s="262">
        <v>11382525.000000002</v>
      </c>
      <c r="BU361" s="262">
        <v>12748428.000000004</v>
      </c>
      <c r="BV361" s="262">
        <v>0</v>
      </c>
      <c r="BW361" s="1427">
        <v>0</v>
      </c>
      <c r="BX361" s="84" t="s">
        <v>48</v>
      </c>
      <c r="BY361" s="76">
        <v>2012</v>
      </c>
      <c r="BZ361" s="325" t="s">
        <v>1100</v>
      </c>
      <c r="CA361" s="529">
        <f t="shared" si="3110"/>
        <v>0</v>
      </c>
      <c r="CB361" s="85"/>
      <c r="CC361" s="83"/>
      <c r="CD361" s="88"/>
      <c r="CE361" s="26">
        <f t="shared" si="3111"/>
        <v>0</v>
      </c>
      <c r="CF361" s="27">
        <f t="shared" si="3112"/>
        <v>0</v>
      </c>
      <c r="CG361" s="738">
        <f t="shared" si="3113"/>
        <v>0</v>
      </c>
      <c r="CH361" s="164" t="s">
        <v>371</v>
      </c>
      <c r="CI361" s="165"/>
      <c r="CJ361" s="192"/>
      <c r="CK361" s="175"/>
      <c r="CL361" s="175"/>
      <c r="CM361" s="175"/>
      <c r="CN361" s="175"/>
      <c r="CO361" s="175"/>
      <c r="CP361" s="175"/>
      <c r="CQ361" s="175"/>
      <c r="CR361" s="455"/>
      <c r="CS361" s="455"/>
      <c r="CT361" s="455"/>
      <c r="CU361" s="455"/>
      <c r="CV361" s="455"/>
      <c r="CW361" s="455"/>
      <c r="CX361" s="455"/>
      <c r="CY361" s="455"/>
      <c r="CZ361" s="701"/>
      <c r="DA361" s="455"/>
      <c r="DB361" s="455"/>
      <c r="DC361" s="702"/>
      <c r="DD361" s="702"/>
      <c r="DE361" s="455">
        <f t="shared" si="3164"/>
        <v>0</v>
      </c>
      <c r="DF361" s="702"/>
      <c r="DG361" s="702"/>
      <c r="DH361" s="702"/>
      <c r="DI361" s="702"/>
      <c r="DJ361" s="702"/>
      <c r="DK361" s="455"/>
      <c r="DL361" s="501"/>
      <c r="DM361" s="508"/>
      <c r="DN361" s="501"/>
      <c r="DO361" s="820"/>
      <c r="DP361" s="501"/>
      <c r="DQ361" s="1054"/>
      <c r="DR361" s="703"/>
      <c r="DS361" s="810"/>
      <c r="DT361" s="703"/>
      <c r="DU361" s="810"/>
      <c r="DV361" s="704"/>
      <c r="DW361" s="747"/>
      <c r="DX361" s="703"/>
      <c r="DY361" s="955"/>
      <c r="DZ361" s="703"/>
      <c r="EA361" s="810">
        <f>DI361</f>
        <v>0</v>
      </c>
      <c r="EB361" s="704">
        <f t="shared" si="3114"/>
        <v>0</v>
      </c>
      <c r="EC361" s="747"/>
      <c r="ED361" s="1271"/>
      <c r="EE361" s="459"/>
      <c r="EF361" s="501"/>
      <c r="EG361" s="461">
        <f t="shared" si="3115"/>
        <v>0</v>
      </c>
      <c r="EH361" s="257">
        <f t="shared" si="3116"/>
        <v>0</v>
      </c>
      <c r="EI361" s="460">
        <f t="shared" si="3117"/>
        <v>0</v>
      </c>
      <c r="EJ361" s="538">
        <f t="shared" si="3118"/>
        <v>0</v>
      </c>
      <c r="EK361" s="677">
        <f t="shared" si="3119"/>
        <v>0</v>
      </c>
      <c r="EL361" s="257">
        <f t="shared" si="3120"/>
        <v>0</v>
      </c>
      <c r="EM361" s="649">
        <f t="shared" si="3121"/>
        <v>0</v>
      </c>
      <c r="EN361" s="538">
        <f t="shared" si="3122"/>
        <v>0</v>
      </c>
      <c r="EO361" s="677">
        <f t="shared" si="3123"/>
        <v>0</v>
      </c>
      <c r="EP361" s="257">
        <f t="shared" si="3124"/>
        <v>0</v>
      </c>
      <c r="EQ361" s="649">
        <f t="shared" si="3125"/>
        <v>0</v>
      </c>
      <c r="ER361" s="538">
        <f t="shared" si="3126"/>
        <v>0</v>
      </c>
      <c r="ES361" s="677">
        <f t="shared" si="3127"/>
        <v>0</v>
      </c>
      <c r="ET361" s="538">
        <f t="shared" si="3128"/>
        <v>0</v>
      </c>
      <c r="EU361" s="462">
        <f t="shared" si="3129"/>
        <v>0</v>
      </c>
      <c r="EV361" s="263">
        <f t="shared" si="3130"/>
        <v>0</v>
      </c>
      <c r="EW361" s="462">
        <f t="shared" si="3131"/>
        <v>0</v>
      </c>
      <c r="EX361" s="263">
        <f t="shared" si="3132"/>
        <v>0</v>
      </c>
      <c r="EY361" s="472">
        <f t="shared" si="3133"/>
        <v>0</v>
      </c>
      <c r="EZ361" s="263">
        <f t="shared" si="3134"/>
        <v>0</v>
      </c>
    </row>
    <row r="362" spans="1:156" ht="18" hidden="1" customHeight="1" outlineLevel="1" x14ac:dyDescent="0.2">
      <c r="A362" s="5" t="s">
        <v>764</v>
      </c>
      <c r="B362" s="76" t="s">
        <v>21</v>
      </c>
      <c r="C362" s="77" t="s">
        <v>1634</v>
      </c>
      <c r="D362" s="77" t="s">
        <v>1635</v>
      </c>
      <c r="E362" s="76" t="s">
        <v>1636</v>
      </c>
      <c r="F362" s="76" t="s">
        <v>765</v>
      </c>
      <c r="G362" s="78" t="s">
        <v>41</v>
      </c>
      <c r="H362" s="79">
        <v>0.3</v>
      </c>
      <c r="I362" s="76" t="s">
        <v>969</v>
      </c>
      <c r="J362" s="80" t="s">
        <v>496</v>
      </c>
      <c r="K362" s="81" t="s">
        <v>152</v>
      </c>
      <c r="L362" s="76" t="s">
        <v>46</v>
      </c>
      <c r="M362" s="10" t="s">
        <v>65</v>
      </c>
      <c r="N362" s="82"/>
      <c r="O362" s="82"/>
      <c r="P362" s="82"/>
      <c r="Q362" s="245">
        <v>2</v>
      </c>
      <c r="R362" s="398">
        <v>0</v>
      </c>
      <c r="S362" s="262">
        <v>11382525.000000002</v>
      </c>
      <c r="T362" s="262">
        <v>12748428.000000004</v>
      </c>
      <c r="U362" s="262">
        <f t="shared" si="3318"/>
        <v>0</v>
      </c>
      <c r="V362" s="263">
        <f t="shared" si="3319"/>
        <v>0</v>
      </c>
      <c r="W362" s="263">
        <f t="shared" si="3098"/>
        <v>0</v>
      </c>
      <c r="X362" s="399">
        <v>2</v>
      </c>
      <c r="Y362" s="399">
        <v>11382525.000000002</v>
      </c>
      <c r="Z362" s="399">
        <v>12748428.000000004</v>
      </c>
      <c r="AA362" s="399">
        <v>0</v>
      </c>
      <c r="AB362" s="399">
        <f t="shared" si="3100"/>
        <v>0</v>
      </c>
      <c r="AC362" s="399">
        <f t="shared" si="3101"/>
        <v>0</v>
      </c>
      <c r="AD362" s="260">
        <v>2</v>
      </c>
      <c r="AE362" s="260">
        <v>11382525.000000002</v>
      </c>
      <c r="AF362" s="260">
        <v>12748428.000000004</v>
      </c>
      <c r="AG362" s="260"/>
      <c r="AH362" s="260"/>
      <c r="AI362" s="260">
        <f t="shared" si="3102"/>
        <v>0</v>
      </c>
      <c r="AJ362" s="260">
        <v>2</v>
      </c>
      <c r="AK362" s="260">
        <v>11382525.000000002</v>
      </c>
      <c r="AL362" s="260">
        <v>12748428.000000004</v>
      </c>
      <c r="AM362" s="260">
        <v>0</v>
      </c>
      <c r="AN362" s="260">
        <v>0</v>
      </c>
      <c r="AO362" s="396">
        <f t="shared" si="3103"/>
        <v>0</v>
      </c>
      <c r="AP362" s="260"/>
      <c r="AQ362" s="260"/>
      <c r="AR362" s="260"/>
      <c r="AS362" s="260">
        <f t="shared" si="2996"/>
        <v>0</v>
      </c>
      <c r="AT362" s="260">
        <f t="shared" si="2997"/>
        <v>0</v>
      </c>
      <c r="AU362" s="260">
        <f t="shared" si="3104"/>
        <v>0</v>
      </c>
      <c r="AV362" s="400"/>
      <c r="AW362" s="400"/>
      <c r="AX362" s="400"/>
      <c r="AY362" s="400">
        <v>0</v>
      </c>
      <c r="AZ362" s="400">
        <v>0</v>
      </c>
      <c r="BA362" s="400">
        <f t="shared" si="3105"/>
        <v>0</v>
      </c>
      <c r="BB362" s="400"/>
      <c r="BC362" s="400"/>
      <c r="BD362" s="400"/>
      <c r="BE362" s="400">
        <v>0</v>
      </c>
      <c r="BF362" s="400">
        <v>0</v>
      </c>
      <c r="BG362" s="400">
        <f t="shared" si="3106"/>
        <v>0</v>
      </c>
      <c r="BH362" s="400"/>
      <c r="BI362" s="400"/>
      <c r="BJ362" s="400"/>
      <c r="BK362" s="400">
        <v>0</v>
      </c>
      <c r="BL362" s="400">
        <v>0</v>
      </c>
      <c r="BM362" s="400">
        <f t="shared" si="3107"/>
        <v>0</v>
      </c>
      <c r="BN362" s="400"/>
      <c r="BO362" s="400"/>
      <c r="BP362" s="400"/>
      <c r="BQ362" s="400">
        <v>0</v>
      </c>
      <c r="BR362" s="400">
        <v>0</v>
      </c>
      <c r="BS362" s="400">
        <f t="shared" si="3288"/>
        <v>0</v>
      </c>
      <c r="BT362" s="262">
        <v>11382525.000000002</v>
      </c>
      <c r="BU362" s="262">
        <v>12748428.000000004</v>
      </c>
      <c r="BV362" s="262">
        <v>0</v>
      </c>
      <c r="BW362" s="1427">
        <v>0</v>
      </c>
      <c r="BX362" s="84" t="s">
        <v>48</v>
      </c>
      <c r="BY362" s="76">
        <v>2012</v>
      </c>
      <c r="BZ362" s="325" t="s">
        <v>1103</v>
      </c>
      <c r="CA362" s="529">
        <f t="shared" si="3110"/>
        <v>0</v>
      </c>
      <c r="CB362" s="85"/>
      <c r="CC362" s="83"/>
      <c r="CD362" s="88"/>
      <c r="CE362" s="26">
        <f t="shared" si="3111"/>
        <v>0</v>
      </c>
      <c r="CF362" s="27">
        <f t="shared" si="3112"/>
        <v>0</v>
      </c>
      <c r="CG362" s="738">
        <f t="shared" si="3113"/>
        <v>0</v>
      </c>
      <c r="CH362" s="164" t="s">
        <v>805</v>
      </c>
      <c r="CI362" s="165"/>
      <c r="CJ362" s="192"/>
      <c r="CK362" s="175"/>
      <c r="CL362" s="175"/>
      <c r="CM362" s="178"/>
      <c r="CN362" s="175"/>
      <c r="CO362" s="176"/>
      <c r="CP362" s="175"/>
      <c r="CQ362" s="175"/>
      <c r="CR362" s="455"/>
      <c r="CS362" s="455"/>
      <c r="CT362" s="455"/>
      <c r="CU362" s="455"/>
      <c r="CV362" s="455"/>
      <c r="CW362" s="455"/>
      <c r="CX362" s="455"/>
      <c r="CY362" s="455"/>
      <c r="CZ362" s="701"/>
      <c r="DA362" s="455"/>
      <c r="DB362" s="456"/>
      <c r="DC362" s="702"/>
      <c r="DD362" s="702"/>
      <c r="DE362" s="455">
        <f t="shared" si="3164"/>
        <v>0</v>
      </c>
      <c r="DF362" s="702"/>
      <c r="DG362" s="702"/>
      <c r="DH362" s="702"/>
      <c r="DI362" s="702"/>
      <c r="DJ362" s="702"/>
      <c r="DK362" s="456"/>
      <c r="DL362" s="501"/>
      <c r="DM362" s="508"/>
      <c r="DN362" s="501"/>
      <c r="DO362" s="820"/>
      <c r="DP362" s="501"/>
      <c r="DQ362" s="1054"/>
      <c r="DR362" s="703"/>
      <c r="DS362" s="810"/>
      <c r="DT362" s="703"/>
      <c r="DU362" s="810"/>
      <c r="DV362" s="704"/>
      <c r="DW362" s="747"/>
      <c r="DX362" s="703"/>
      <c r="DY362" s="955"/>
      <c r="DZ362" s="703"/>
      <c r="EA362" s="810">
        <f>DI362</f>
        <v>0</v>
      </c>
      <c r="EB362" s="704">
        <f t="shared" si="3114"/>
        <v>0</v>
      </c>
      <c r="EC362" s="747"/>
      <c r="ED362" s="1271"/>
      <c r="EE362" s="459"/>
      <c r="EF362" s="501"/>
      <c r="EG362" s="461">
        <f t="shared" si="3115"/>
        <v>0</v>
      </c>
      <c r="EH362" s="257">
        <f t="shared" si="3116"/>
        <v>0</v>
      </c>
      <c r="EI362" s="460">
        <f t="shared" si="3117"/>
        <v>0</v>
      </c>
      <c r="EJ362" s="538">
        <f t="shared" si="3118"/>
        <v>0</v>
      </c>
      <c r="EK362" s="677">
        <f t="shared" si="3119"/>
        <v>0</v>
      </c>
      <c r="EL362" s="257">
        <f t="shared" si="3120"/>
        <v>0</v>
      </c>
      <c r="EM362" s="649">
        <f t="shared" si="3121"/>
        <v>0</v>
      </c>
      <c r="EN362" s="538">
        <f t="shared" si="3122"/>
        <v>0</v>
      </c>
      <c r="EO362" s="677">
        <f t="shared" si="3123"/>
        <v>0</v>
      </c>
      <c r="EP362" s="257">
        <f t="shared" si="3124"/>
        <v>0</v>
      </c>
      <c r="EQ362" s="649">
        <f t="shared" si="3125"/>
        <v>0</v>
      </c>
      <c r="ER362" s="538">
        <f t="shared" si="3126"/>
        <v>0</v>
      </c>
      <c r="ES362" s="677">
        <f t="shared" si="3127"/>
        <v>0</v>
      </c>
      <c r="ET362" s="538">
        <f t="shared" si="3128"/>
        <v>0</v>
      </c>
      <c r="EU362" s="462">
        <f t="shared" si="3129"/>
        <v>0</v>
      </c>
      <c r="EV362" s="263">
        <f t="shared" si="3130"/>
        <v>0</v>
      </c>
      <c r="EW362" s="462">
        <f t="shared" si="3131"/>
        <v>0</v>
      </c>
      <c r="EX362" s="263">
        <f t="shared" si="3132"/>
        <v>0</v>
      </c>
      <c r="EY362" s="472">
        <f t="shared" si="3133"/>
        <v>0</v>
      </c>
      <c r="EZ362" s="263">
        <f t="shared" si="3134"/>
        <v>0</v>
      </c>
    </row>
    <row r="363" spans="1:156" ht="18" hidden="1" customHeight="1" outlineLevel="1" x14ac:dyDescent="0.2">
      <c r="A363" s="5" t="s">
        <v>1025</v>
      </c>
      <c r="B363" s="76" t="s">
        <v>21</v>
      </c>
      <c r="C363" s="77" t="s">
        <v>1634</v>
      </c>
      <c r="D363" s="77" t="s">
        <v>1635</v>
      </c>
      <c r="E363" s="76" t="s">
        <v>1636</v>
      </c>
      <c r="F363" s="76" t="s">
        <v>765</v>
      </c>
      <c r="G363" s="692" t="s">
        <v>41</v>
      </c>
      <c r="H363" s="693">
        <v>0.3</v>
      </c>
      <c r="I363" s="691" t="s">
        <v>969</v>
      </c>
      <c r="J363" s="694" t="s">
        <v>496</v>
      </c>
      <c r="K363" s="695" t="s">
        <v>152</v>
      </c>
      <c r="L363" s="691" t="s">
        <v>46</v>
      </c>
      <c r="M363" s="10" t="s">
        <v>65</v>
      </c>
      <c r="N363" s="696"/>
      <c r="O363" s="696"/>
      <c r="P363" s="696"/>
      <c r="Q363" s="697">
        <v>2</v>
      </c>
      <c r="R363" s="398">
        <v>0</v>
      </c>
      <c r="S363" s="698">
        <v>11382525.000000002</v>
      </c>
      <c r="T363" s="698">
        <v>12748428.000000004</v>
      </c>
      <c r="U363" s="698">
        <f t="shared" si="3097"/>
        <v>0</v>
      </c>
      <c r="V363" s="699">
        <f t="shared" si="2945"/>
        <v>0</v>
      </c>
      <c r="W363" s="699">
        <f t="shared" si="3098"/>
        <v>0</v>
      </c>
      <c r="X363" s="399">
        <v>0</v>
      </c>
      <c r="Y363" s="700">
        <v>11382525.000000002</v>
      </c>
      <c r="Z363" s="700">
        <v>12748428.000000004</v>
      </c>
      <c r="AA363" s="700">
        <f t="shared" si="3099"/>
        <v>0</v>
      </c>
      <c r="AB363" s="700">
        <f t="shared" si="3100"/>
        <v>0</v>
      </c>
      <c r="AC363" s="399">
        <f t="shared" si="3101"/>
        <v>0</v>
      </c>
      <c r="AD363" s="260">
        <v>2</v>
      </c>
      <c r="AE363" s="260">
        <v>11382525.000000002</v>
      </c>
      <c r="AF363" s="260">
        <v>12748428.000000004</v>
      </c>
      <c r="AG363" s="260">
        <v>0</v>
      </c>
      <c r="AH363" s="260">
        <v>0</v>
      </c>
      <c r="AI363" s="260">
        <f t="shared" si="3102"/>
        <v>0</v>
      </c>
      <c r="AJ363" s="260">
        <v>2</v>
      </c>
      <c r="AK363" s="260">
        <v>11382525.000000002</v>
      </c>
      <c r="AL363" s="260">
        <v>12748428.000000004</v>
      </c>
      <c r="AM363" s="260">
        <v>0</v>
      </c>
      <c r="AN363" s="260">
        <v>0</v>
      </c>
      <c r="AO363" s="396">
        <f t="shared" si="3103"/>
        <v>0</v>
      </c>
      <c r="AP363" s="260"/>
      <c r="AQ363" s="260"/>
      <c r="AR363" s="260"/>
      <c r="AS363" s="260">
        <f t="shared" si="2996"/>
        <v>0</v>
      </c>
      <c r="AT363" s="260">
        <f t="shared" si="2997"/>
        <v>0</v>
      </c>
      <c r="AU363" s="260">
        <f t="shared" si="3104"/>
        <v>0</v>
      </c>
      <c r="AV363" s="400"/>
      <c r="AW363" s="400"/>
      <c r="AX363" s="400"/>
      <c r="AY363" s="400">
        <v>0</v>
      </c>
      <c r="AZ363" s="400">
        <v>0</v>
      </c>
      <c r="BA363" s="400">
        <f t="shared" si="3105"/>
        <v>0</v>
      </c>
      <c r="BB363" s="400"/>
      <c r="BC363" s="400"/>
      <c r="BD363" s="400"/>
      <c r="BE363" s="400">
        <v>0</v>
      </c>
      <c r="BF363" s="400">
        <v>0</v>
      </c>
      <c r="BG363" s="400">
        <f t="shared" si="3106"/>
        <v>0</v>
      </c>
      <c r="BH363" s="400"/>
      <c r="BI363" s="400"/>
      <c r="BJ363" s="400"/>
      <c r="BK363" s="400">
        <v>0</v>
      </c>
      <c r="BL363" s="400">
        <v>0</v>
      </c>
      <c r="BM363" s="400">
        <f t="shared" si="3107"/>
        <v>0</v>
      </c>
      <c r="BN363" s="400"/>
      <c r="BO363" s="400"/>
      <c r="BP363" s="400"/>
      <c r="BQ363" s="400">
        <v>0</v>
      </c>
      <c r="BR363" s="400">
        <v>0</v>
      </c>
      <c r="BS363" s="400">
        <f t="shared" si="3288"/>
        <v>0</v>
      </c>
      <c r="BT363" s="262">
        <v>11382525.000000002</v>
      </c>
      <c r="BU363" s="262">
        <v>12748428.000000004</v>
      </c>
      <c r="BV363" s="256">
        <v>0</v>
      </c>
      <c r="BW363" s="1427">
        <v>0</v>
      </c>
      <c r="BX363" s="84" t="s">
        <v>48</v>
      </c>
      <c r="BY363" s="325" t="s">
        <v>1717</v>
      </c>
      <c r="BZ363" s="325" t="s">
        <v>1013</v>
      </c>
      <c r="CA363" s="529">
        <f t="shared" si="3110"/>
        <v>0</v>
      </c>
      <c r="CB363" s="85"/>
      <c r="CC363" s="83"/>
      <c r="CD363" s="88"/>
      <c r="CE363" s="26">
        <f t="shared" si="3111"/>
        <v>0</v>
      </c>
      <c r="CF363" s="27">
        <f t="shared" si="3112"/>
        <v>0</v>
      </c>
      <c r="CG363" s="738">
        <f t="shared" si="3113"/>
        <v>0</v>
      </c>
      <c r="CH363" s="164" t="s">
        <v>1033</v>
      </c>
      <c r="CI363" s="165"/>
      <c r="CJ363" s="192"/>
      <c r="CK363" s="175"/>
      <c r="CL363" s="175"/>
      <c r="CM363" s="178"/>
      <c r="CN363" s="175"/>
      <c r="CO363" s="176"/>
      <c r="CP363" s="175"/>
      <c r="CQ363" s="175"/>
      <c r="CR363" s="455"/>
      <c r="CS363" s="455"/>
      <c r="CT363" s="455"/>
      <c r="CU363" s="455"/>
      <c r="CV363" s="455"/>
      <c r="CW363" s="455"/>
      <c r="CX363" s="455"/>
      <c r="CY363" s="455"/>
      <c r="CZ363" s="455"/>
      <c r="DA363" s="455"/>
      <c r="DB363" s="456"/>
      <c r="DC363" s="456"/>
      <c r="DD363" s="456"/>
      <c r="DE363" s="455"/>
      <c r="DF363" s="456"/>
      <c r="DG363" s="456"/>
      <c r="DH363" s="456"/>
      <c r="DI363" s="456"/>
      <c r="DJ363" s="456"/>
      <c r="DK363" s="456"/>
      <c r="DL363" s="501"/>
      <c r="DM363" s="508"/>
      <c r="DN363" s="501"/>
      <c r="DO363" s="508"/>
      <c r="DP363" s="655"/>
      <c r="DQ363" s="1053"/>
      <c r="DR363" s="655"/>
      <c r="DS363" s="782"/>
      <c r="DT363" s="655"/>
      <c r="DU363" s="782"/>
      <c r="DV363" s="465"/>
      <c r="DW363" s="745"/>
      <c r="DX363" s="655"/>
      <c r="DY363" s="954"/>
      <c r="DZ363" s="655"/>
      <c r="EA363" s="782"/>
      <c r="EB363" s="465"/>
      <c r="EC363" s="745"/>
      <c r="ED363" s="463"/>
      <c r="EE363" s="459"/>
      <c r="EF363" s="501"/>
      <c r="EG363" s="461">
        <f t="shared" si="3115"/>
        <v>0</v>
      </c>
      <c r="EH363" s="257">
        <f t="shared" si="3116"/>
        <v>0</v>
      </c>
      <c r="EI363" s="460">
        <f t="shared" si="3117"/>
        <v>0</v>
      </c>
      <c r="EJ363" s="538">
        <f t="shared" si="3118"/>
        <v>0</v>
      </c>
      <c r="EK363" s="677">
        <f t="shared" si="3119"/>
        <v>0</v>
      </c>
      <c r="EL363" s="257">
        <f t="shared" si="3120"/>
        <v>0</v>
      </c>
      <c r="EM363" s="649">
        <f t="shared" si="3121"/>
        <v>0</v>
      </c>
      <c r="EN363" s="538">
        <f t="shared" si="3122"/>
        <v>0</v>
      </c>
      <c r="EO363" s="677">
        <f t="shared" si="3123"/>
        <v>0</v>
      </c>
      <c r="EP363" s="257">
        <f t="shared" si="3124"/>
        <v>0</v>
      </c>
      <c r="EQ363" s="649">
        <f t="shared" si="3125"/>
        <v>0</v>
      </c>
      <c r="ER363" s="538">
        <f t="shared" si="3126"/>
        <v>0</v>
      </c>
      <c r="ES363" s="677">
        <f t="shared" si="3127"/>
        <v>0</v>
      </c>
      <c r="ET363" s="538">
        <f t="shared" si="3128"/>
        <v>0</v>
      </c>
      <c r="EU363" s="462">
        <f t="shared" si="3129"/>
        <v>0</v>
      </c>
      <c r="EV363" s="263">
        <f t="shared" si="3130"/>
        <v>0</v>
      </c>
      <c r="EW363" s="462">
        <f t="shared" si="3131"/>
        <v>0</v>
      </c>
      <c r="EX363" s="263">
        <f t="shared" si="3132"/>
        <v>0</v>
      </c>
      <c r="EY363" s="472">
        <f t="shared" si="3133"/>
        <v>0</v>
      </c>
      <c r="EZ363" s="263">
        <f t="shared" si="3134"/>
        <v>0</v>
      </c>
    </row>
    <row r="364" spans="1:156" ht="18" hidden="1" customHeight="1" outlineLevel="1" x14ac:dyDescent="0.2">
      <c r="A364" s="5" t="s">
        <v>2228</v>
      </c>
      <c r="B364" s="76" t="s">
        <v>21</v>
      </c>
      <c r="C364" s="77" t="s">
        <v>1634</v>
      </c>
      <c r="D364" s="77" t="s">
        <v>1635</v>
      </c>
      <c r="E364" s="76" t="s">
        <v>1636</v>
      </c>
      <c r="F364" s="76" t="s">
        <v>765</v>
      </c>
      <c r="G364" s="692" t="s">
        <v>41</v>
      </c>
      <c r="H364" s="693">
        <v>0.3</v>
      </c>
      <c r="I364" s="691" t="s">
        <v>969</v>
      </c>
      <c r="J364" s="694" t="s">
        <v>496</v>
      </c>
      <c r="K364" s="695" t="s">
        <v>152</v>
      </c>
      <c r="L364" s="691" t="s">
        <v>46</v>
      </c>
      <c r="M364" s="10" t="s">
        <v>65</v>
      </c>
      <c r="N364" s="696"/>
      <c r="O364" s="696"/>
      <c r="P364" s="696"/>
      <c r="Q364" s="697">
        <v>2</v>
      </c>
      <c r="R364" s="398">
        <v>0</v>
      </c>
      <c r="S364" s="698">
        <v>11382525.000000002</v>
      </c>
      <c r="T364" s="698">
        <v>12748428.000000004</v>
      </c>
      <c r="U364" s="698">
        <f t="shared" ref="U364" si="3320">R364*S364</f>
        <v>0</v>
      </c>
      <c r="V364" s="699">
        <f t="shared" ref="V364" si="3321">U364*1.12</f>
        <v>0</v>
      </c>
      <c r="W364" s="699">
        <f t="shared" ref="W364" si="3322">V364*H364</f>
        <v>0</v>
      </c>
      <c r="X364" s="399">
        <v>0</v>
      </c>
      <c r="Y364" s="700">
        <v>11382525.000000002</v>
      </c>
      <c r="Z364" s="700">
        <v>12748428.000000004</v>
      </c>
      <c r="AA364" s="700">
        <f t="shared" ref="AA364" si="3323">X364*Y364</f>
        <v>0</v>
      </c>
      <c r="AB364" s="700">
        <f t="shared" ref="AB364" si="3324">AA364*1.12</f>
        <v>0</v>
      </c>
      <c r="AC364" s="399">
        <f t="shared" ref="AC364" si="3325">AB364*H364</f>
        <v>0</v>
      </c>
      <c r="AD364" s="260">
        <v>2</v>
      </c>
      <c r="AE364" s="260">
        <v>11382525.000000002</v>
      </c>
      <c r="AF364" s="260">
        <v>12748428.000000004</v>
      </c>
      <c r="AG364" s="260">
        <f t="shared" ref="AG364" si="3326">AD364*AE364</f>
        <v>22765050.000000004</v>
      </c>
      <c r="AH364" s="260">
        <f t="shared" ref="AH364" si="3327">AD364*AF364</f>
        <v>25496856.000000007</v>
      </c>
      <c r="AI364" s="260">
        <f t="shared" ref="AI364" si="3328">AH364*H364</f>
        <v>7649056.8000000017</v>
      </c>
      <c r="AJ364" s="260">
        <v>0</v>
      </c>
      <c r="AK364" s="260">
        <v>11382525.000000002</v>
      </c>
      <c r="AL364" s="260">
        <v>12748428.000000004</v>
      </c>
      <c r="AM364" s="260">
        <v>0</v>
      </c>
      <c r="AN364" s="260">
        <v>0</v>
      </c>
      <c r="AO364" s="396">
        <f t="shared" si="3103"/>
        <v>0</v>
      </c>
      <c r="AP364" s="260"/>
      <c r="AQ364" s="260"/>
      <c r="AR364" s="260"/>
      <c r="AS364" s="260">
        <f t="shared" ref="AS364" si="3329">AP364*AQ364</f>
        <v>0</v>
      </c>
      <c r="AT364" s="260">
        <f t="shared" ref="AT364" si="3330">AP364*AR364</f>
        <v>0</v>
      </c>
      <c r="AU364" s="260">
        <f t="shared" ref="AU364" si="3331">AT364*H364</f>
        <v>0</v>
      </c>
      <c r="AV364" s="400"/>
      <c r="AW364" s="400"/>
      <c r="AX364" s="400"/>
      <c r="AY364" s="400">
        <v>0</v>
      </c>
      <c r="AZ364" s="400">
        <v>0</v>
      </c>
      <c r="BA364" s="400">
        <f t="shared" ref="BA364" si="3332">AZ364*H364</f>
        <v>0</v>
      </c>
      <c r="BB364" s="400"/>
      <c r="BC364" s="400"/>
      <c r="BD364" s="400"/>
      <c r="BE364" s="400">
        <v>0</v>
      </c>
      <c r="BF364" s="400">
        <v>0</v>
      </c>
      <c r="BG364" s="400">
        <f t="shared" ref="BG364" si="3333">BF364*H364</f>
        <v>0</v>
      </c>
      <c r="BH364" s="400"/>
      <c r="BI364" s="400"/>
      <c r="BJ364" s="400"/>
      <c r="BK364" s="400">
        <v>0</v>
      </c>
      <c r="BL364" s="400">
        <v>0</v>
      </c>
      <c r="BM364" s="400">
        <f t="shared" ref="BM364" si="3334">BL364*N364</f>
        <v>0</v>
      </c>
      <c r="BN364" s="400"/>
      <c r="BO364" s="400"/>
      <c r="BP364" s="400"/>
      <c r="BQ364" s="400">
        <v>0</v>
      </c>
      <c r="BR364" s="400">
        <v>0</v>
      </c>
      <c r="BS364" s="400">
        <f t="shared" si="3288"/>
        <v>0</v>
      </c>
      <c r="BT364" s="262">
        <v>11382525.000000002</v>
      </c>
      <c r="BU364" s="262">
        <v>12748428.000000004</v>
      </c>
      <c r="BV364" s="256">
        <f>SUM(N364+O364+P364+Q364+R364+X364+AD364+AJ364+AP364+AV364+BB364+BH364)*BT364</f>
        <v>45530100.000000007</v>
      </c>
      <c r="BW364" s="262">
        <f t="shared" ref="BW364" si="3335">BV364*1.12</f>
        <v>50993712.000000015</v>
      </c>
      <c r="BX364" s="84" t="s">
        <v>48</v>
      </c>
      <c r="BY364" s="325" t="s">
        <v>2217</v>
      </c>
      <c r="BZ364" s="325" t="s">
        <v>1013</v>
      </c>
      <c r="CA364" s="529">
        <f t="shared" ref="CA364" si="3336">BW364*H364</f>
        <v>15298113.600000003</v>
      </c>
      <c r="CB364" s="85"/>
      <c r="CC364" s="83"/>
      <c r="CD364" s="88"/>
      <c r="CE364" s="26">
        <f t="shared" ref="CE364" si="3337">BV364-CB364</f>
        <v>45530100.000000007</v>
      </c>
      <c r="CF364" s="27">
        <f t="shared" ref="CF364" si="3338">BW364-CC364</f>
        <v>50993712.000000015</v>
      </c>
      <c r="CG364" s="738">
        <f t="shared" ref="CG364" si="3339">CA364-CC364</f>
        <v>15298113.600000003</v>
      </c>
      <c r="CH364" s="164" t="s">
        <v>2233</v>
      </c>
      <c r="CI364" s="165"/>
      <c r="CJ364" s="192" t="s">
        <v>25</v>
      </c>
      <c r="CK364" s="175" t="s">
        <v>315</v>
      </c>
      <c r="CL364" s="175" t="s">
        <v>2193</v>
      </c>
      <c r="CM364" s="178" t="s">
        <v>2194</v>
      </c>
      <c r="CN364" s="175" t="s">
        <v>349</v>
      </c>
      <c r="CO364" s="176" t="str">
        <f>D364</f>
        <v>Трубный пучок</v>
      </c>
      <c r="CP364" s="175" t="str">
        <f>E364</f>
        <v>к теплообменнику</v>
      </c>
      <c r="CQ364" s="175" t="str">
        <f>M364</f>
        <v>штука</v>
      </c>
      <c r="CR364" s="455">
        <f>R364</f>
        <v>0</v>
      </c>
      <c r="CS364" s="455">
        <v>0</v>
      </c>
      <c r="CT364" s="455">
        <v>0</v>
      </c>
      <c r="CU364" s="455">
        <v>0</v>
      </c>
      <c r="CV364" s="455"/>
      <c r="CW364" s="455"/>
      <c r="CX364" s="455"/>
      <c r="CY364" s="455"/>
      <c r="CZ364" s="455">
        <f>CT364+CR364+CS364+Q364+CU364</f>
        <v>2</v>
      </c>
      <c r="DA364" s="455">
        <v>11461856</v>
      </c>
      <c r="DB364" s="456">
        <f>DA364*CR364</f>
        <v>0</v>
      </c>
      <c r="DC364" s="456">
        <f t="shared" ref="DC364" si="3340">CS364*DA364</f>
        <v>0</v>
      </c>
      <c r="DD364" s="456">
        <f>DA364*CT364</f>
        <v>0</v>
      </c>
      <c r="DE364" s="455">
        <f t="shared" ref="DE364" si="3341">DA364*CU364</f>
        <v>0</v>
      </c>
      <c r="DF364" s="456"/>
      <c r="DG364" s="456"/>
      <c r="DH364" s="456"/>
      <c r="DI364" s="456"/>
      <c r="DJ364" s="456"/>
      <c r="DK364" s="456">
        <f>CZ364*DA364</f>
        <v>22923712</v>
      </c>
      <c r="DL364" s="501"/>
      <c r="DM364" s="508">
        <f>DB364</f>
        <v>0</v>
      </c>
      <c r="DN364" s="501">
        <f>DM364/1.12</f>
        <v>0</v>
      </c>
      <c r="DO364" s="508">
        <f>DC364</f>
        <v>0</v>
      </c>
      <c r="DP364" s="655">
        <f t="shared" ref="DP364" si="3342">DO364/1.12</f>
        <v>0</v>
      </c>
      <c r="DQ364" s="1053">
        <f>DD364</f>
        <v>0</v>
      </c>
      <c r="DR364" s="655">
        <f t="shared" ref="DR364" si="3343">DQ364/1.12</f>
        <v>0</v>
      </c>
      <c r="DS364" s="782">
        <f>DE364</f>
        <v>0</v>
      </c>
      <c r="DT364" s="655">
        <f>DS364/1.12</f>
        <v>0</v>
      </c>
      <c r="DU364" s="782">
        <f t="shared" ref="DU364" si="3344">DF364</f>
        <v>0</v>
      </c>
      <c r="DV364" s="465">
        <f t="shared" ref="DV364" si="3345">DU364/1.12</f>
        <v>0</v>
      </c>
      <c r="DW364" s="745"/>
      <c r="DX364" s="655"/>
      <c r="DY364" s="954"/>
      <c r="DZ364" s="655"/>
      <c r="EA364" s="782">
        <f>DI364</f>
        <v>0</v>
      </c>
      <c r="EB364" s="465">
        <f t="shared" ref="EB364" si="3346">EA364/1.12</f>
        <v>0</v>
      </c>
      <c r="EC364" s="745"/>
      <c r="ED364" s="463"/>
      <c r="EE364" s="459">
        <f>DK364</f>
        <v>22923712</v>
      </c>
      <c r="EF364" s="501">
        <f>EE364/1.12</f>
        <v>20467599.999999996</v>
      </c>
      <c r="EG364" s="461">
        <f t="shared" si="3115"/>
        <v>0</v>
      </c>
      <c r="EH364" s="257">
        <f t="shared" si="3116"/>
        <v>0</v>
      </c>
      <c r="EI364" s="460">
        <f t="shared" si="3117"/>
        <v>0</v>
      </c>
      <c r="EJ364" s="538">
        <f t="shared" si="3118"/>
        <v>0</v>
      </c>
      <c r="EK364" s="677">
        <f t="shared" si="3119"/>
        <v>22765050.000000004</v>
      </c>
      <c r="EL364" s="257">
        <f t="shared" si="3120"/>
        <v>25496856.000000007</v>
      </c>
      <c r="EM364" s="649">
        <f t="shared" si="3121"/>
        <v>0</v>
      </c>
      <c r="EN364" s="538">
        <f t="shared" si="3122"/>
        <v>0</v>
      </c>
      <c r="EO364" s="677">
        <f t="shared" si="3123"/>
        <v>0</v>
      </c>
      <c r="EP364" s="257">
        <f t="shared" si="3124"/>
        <v>0</v>
      </c>
      <c r="EQ364" s="649">
        <f t="shared" si="3125"/>
        <v>0</v>
      </c>
      <c r="ER364" s="538">
        <f t="shared" si="3126"/>
        <v>0</v>
      </c>
      <c r="ES364" s="677">
        <f t="shared" si="3127"/>
        <v>0</v>
      </c>
      <c r="ET364" s="538">
        <f t="shared" si="3128"/>
        <v>0</v>
      </c>
      <c r="EU364" s="462">
        <f t="shared" si="3129"/>
        <v>0</v>
      </c>
      <c r="EV364" s="263">
        <f t="shared" si="3130"/>
        <v>0</v>
      </c>
      <c r="EW364" s="462">
        <f t="shared" si="3131"/>
        <v>0</v>
      </c>
      <c r="EX364" s="263">
        <f t="shared" si="3132"/>
        <v>0</v>
      </c>
      <c r="EY364" s="472">
        <f t="shared" si="3133"/>
        <v>25062500.000000011</v>
      </c>
      <c r="EZ364" s="263">
        <f t="shared" si="3134"/>
        <v>28070000.000000015</v>
      </c>
    </row>
    <row r="365" spans="1:156" ht="18" hidden="1" customHeight="1" outlineLevel="1" x14ac:dyDescent="0.2">
      <c r="A365" s="5" t="s">
        <v>587</v>
      </c>
      <c r="B365" s="76" t="s">
        <v>21</v>
      </c>
      <c r="C365" s="77" t="s">
        <v>64</v>
      </c>
      <c r="D365" s="77" t="s">
        <v>68</v>
      </c>
      <c r="E365" s="76" t="s">
        <v>162</v>
      </c>
      <c r="F365" s="76"/>
      <c r="G365" s="78" t="s">
        <v>41</v>
      </c>
      <c r="H365" s="79">
        <v>0.3</v>
      </c>
      <c r="I365" s="76" t="s">
        <v>969</v>
      </c>
      <c r="J365" s="80" t="s">
        <v>45</v>
      </c>
      <c r="K365" s="81" t="s">
        <v>152</v>
      </c>
      <c r="L365" s="76" t="s">
        <v>46</v>
      </c>
      <c r="M365" s="10" t="s">
        <v>65</v>
      </c>
      <c r="N365" s="82"/>
      <c r="O365" s="82"/>
      <c r="P365" s="82"/>
      <c r="Q365" s="245">
        <v>0</v>
      </c>
      <c r="R365" s="398">
        <v>0</v>
      </c>
      <c r="S365" s="262">
        <v>3571090.1785714282</v>
      </c>
      <c r="T365" s="262">
        <v>3999621</v>
      </c>
      <c r="U365" s="262">
        <f t="shared" si="3097"/>
        <v>0</v>
      </c>
      <c r="V365" s="263">
        <f t="shared" si="2945"/>
        <v>0</v>
      </c>
      <c r="W365" s="263">
        <f t="shared" si="3098"/>
        <v>0</v>
      </c>
      <c r="X365" s="399">
        <v>0</v>
      </c>
      <c r="Y365" s="399">
        <v>3571090.1785714282</v>
      </c>
      <c r="Z365" s="399">
        <v>3999621</v>
      </c>
      <c r="AA365" s="399">
        <f t="shared" si="3099"/>
        <v>0</v>
      </c>
      <c r="AB365" s="399">
        <f t="shared" si="3100"/>
        <v>0</v>
      </c>
      <c r="AC365" s="399">
        <f t="shared" si="3101"/>
        <v>0</v>
      </c>
      <c r="AD365" s="260">
        <v>0</v>
      </c>
      <c r="AE365" s="260">
        <v>3571090.1785714282</v>
      </c>
      <c r="AF365" s="260">
        <v>3999621</v>
      </c>
      <c r="AG365" s="260"/>
      <c r="AH365" s="260"/>
      <c r="AI365" s="260">
        <f t="shared" si="3102"/>
        <v>0</v>
      </c>
      <c r="AJ365" s="260">
        <v>0</v>
      </c>
      <c r="AK365" s="260">
        <v>3571090.1785714282</v>
      </c>
      <c r="AL365" s="260">
        <v>3999621</v>
      </c>
      <c r="AM365" s="260">
        <f t="shared" si="2978"/>
        <v>0</v>
      </c>
      <c r="AN365" s="260">
        <f t="shared" si="2979"/>
        <v>0</v>
      </c>
      <c r="AO365" s="396">
        <f t="shared" si="3103"/>
        <v>0</v>
      </c>
      <c r="AP365" s="260"/>
      <c r="AQ365" s="260"/>
      <c r="AR365" s="260"/>
      <c r="AS365" s="260">
        <f t="shared" si="2996"/>
        <v>0</v>
      </c>
      <c r="AT365" s="260">
        <f t="shared" si="2997"/>
        <v>0</v>
      </c>
      <c r="AU365" s="260">
        <f t="shared" si="3104"/>
        <v>0</v>
      </c>
      <c r="AV365" s="400"/>
      <c r="AW365" s="400"/>
      <c r="AX365" s="400"/>
      <c r="AY365" s="400">
        <v>0</v>
      </c>
      <c r="AZ365" s="400">
        <v>0</v>
      </c>
      <c r="BA365" s="400">
        <f t="shared" si="3105"/>
        <v>0</v>
      </c>
      <c r="BB365" s="400"/>
      <c r="BC365" s="400"/>
      <c r="BD365" s="400"/>
      <c r="BE365" s="400">
        <v>0</v>
      </c>
      <c r="BF365" s="400">
        <v>0</v>
      </c>
      <c r="BG365" s="400">
        <f t="shared" si="3106"/>
        <v>0</v>
      </c>
      <c r="BH365" s="400"/>
      <c r="BI365" s="400"/>
      <c r="BJ365" s="400"/>
      <c r="BK365" s="400">
        <v>0</v>
      </c>
      <c r="BL365" s="400">
        <v>0</v>
      </c>
      <c r="BM365" s="400">
        <f t="shared" si="3107"/>
        <v>0</v>
      </c>
      <c r="BN365" s="400"/>
      <c r="BO365" s="400"/>
      <c r="BP365" s="400"/>
      <c r="BQ365" s="400">
        <v>0</v>
      </c>
      <c r="BR365" s="400">
        <v>0</v>
      </c>
      <c r="BS365" s="400">
        <f t="shared" si="3288"/>
        <v>0</v>
      </c>
      <c r="BT365" s="262">
        <v>3571090.1785714282</v>
      </c>
      <c r="BU365" s="262">
        <v>3999621</v>
      </c>
      <c r="BV365" s="262">
        <f>SUM(N365+O365+P365+Q365+R365+X365+AD365+AJ365+AP365+AV365+BB365+BH365)*BT365</f>
        <v>0</v>
      </c>
      <c r="BW365" s="1427">
        <f t="shared" si="3109"/>
        <v>0</v>
      </c>
      <c r="BX365" s="84" t="s">
        <v>48</v>
      </c>
      <c r="BY365" s="76">
        <v>2012</v>
      </c>
      <c r="BZ365" s="325"/>
      <c r="CA365" s="529">
        <f t="shared" si="3110"/>
        <v>0</v>
      </c>
      <c r="CB365" s="85">
        <v>17855450.892857142</v>
      </c>
      <c r="CC365" s="83">
        <v>19998105</v>
      </c>
      <c r="CD365" s="88"/>
      <c r="CE365" s="26">
        <f t="shared" si="3111"/>
        <v>-17855450.892857142</v>
      </c>
      <c r="CF365" s="27">
        <f t="shared" si="3112"/>
        <v>-19998105</v>
      </c>
      <c r="CG365" s="738">
        <f t="shared" si="3113"/>
        <v>-19998105</v>
      </c>
      <c r="CH365" s="164"/>
      <c r="CI365" s="165"/>
      <c r="CJ365" s="192"/>
      <c r="CK365" s="175"/>
      <c r="CL365" s="175"/>
      <c r="CM365" s="178"/>
      <c r="CN365" s="175"/>
      <c r="CO365" s="176"/>
      <c r="CP365" s="175"/>
      <c r="CQ365" s="175"/>
      <c r="CR365" s="455"/>
      <c r="CS365" s="455"/>
      <c r="CT365" s="455"/>
      <c r="CU365" s="455"/>
      <c r="CV365" s="455"/>
      <c r="CW365" s="455"/>
      <c r="CX365" s="455"/>
      <c r="CY365" s="455"/>
      <c r="CZ365" s="701"/>
      <c r="DA365" s="455"/>
      <c r="DB365" s="456"/>
      <c r="DC365" s="702"/>
      <c r="DD365" s="702"/>
      <c r="DE365" s="455">
        <f t="shared" si="3164"/>
        <v>0</v>
      </c>
      <c r="DF365" s="702"/>
      <c r="DG365" s="702"/>
      <c r="DH365" s="702"/>
      <c r="DI365" s="702"/>
      <c r="DJ365" s="702"/>
      <c r="DK365" s="456"/>
      <c r="DL365" s="501"/>
      <c r="DM365" s="508"/>
      <c r="DN365" s="501"/>
      <c r="DO365" s="820"/>
      <c r="DP365" s="501"/>
      <c r="DQ365" s="1054"/>
      <c r="DR365" s="703"/>
      <c r="DS365" s="810"/>
      <c r="DT365" s="703"/>
      <c r="DU365" s="810"/>
      <c r="DV365" s="704"/>
      <c r="DW365" s="747"/>
      <c r="DX365" s="703"/>
      <c r="DY365" s="955"/>
      <c r="DZ365" s="703"/>
      <c r="EA365" s="810">
        <f>DI365</f>
        <v>0</v>
      </c>
      <c r="EB365" s="704">
        <f t="shared" si="3114"/>
        <v>0</v>
      </c>
      <c r="EC365" s="747"/>
      <c r="ED365" s="1271"/>
      <c r="EE365" s="459"/>
      <c r="EF365" s="501"/>
      <c r="EG365" s="461">
        <f t="shared" si="3115"/>
        <v>0</v>
      </c>
      <c r="EH365" s="257">
        <f t="shared" si="3116"/>
        <v>0</v>
      </c>
      <c r="EI365" s="460">
        <f t="shared" si="3117"/>
        <v>0</v>
      </c>
      <c r="EJ365" s="538">
        <f t="shared" si="3118"/>
        <v>0</v>
      </c>
      <c r="EK365" s="677">
        <f t="shared" si="3119"/>
        <v>0</v>
      </c>
      <c r="EL365" s="257">
        <f t="shared" si="3120"/>
        <v>0</v>
      </c>
      <c r="EM365" s="649">
        <f t="shared" si="3121"/>
        <v>0</v>
      </c>
      <c r="EN365" s="538">
        <f t="shared" si="3122"/>
        <v>0</v>
      </c>
      <c r="EO365" s="677">
        <f t="shared" si="3123"/>
        <v>0</v>
      </c>
      <c r="EP365" s="257">
        <f t="shared" si="3124"/>
        <v>0</v>
      </c>
      <c r="EQ365" s="649">
        <f t="shared" si="3125"/>
        <v>0</v>
      </c>
      <c r="ER365" s="538">
        <f t="shared" si="3126"/>
        <v>0</v>
      </c>
      <c r="ES365" s="677">
        <f t="shared" si="3127"/>
        <v>0</v>
      </c>
      <c r="ET365" s="538">
        <f t="shared" si="3128"/>
        <v>0</v>
      </c>
      <c r="EU365" s="462">
        <f t="shared" si="3129"/>
        <v>0</v>
      </c>
      <c r="EV365" s="263">
        <f t="shared" si="3130"/>
        <v>0</v>
      </c>
      <c r="EW365" s="462">
        <f t="shared" si="3131"/>
        <v>0</v>
      </c>
      <c r="EX365" s="263">
        <f t="shared" si="3132"/>
        <v>0</v>
      </c>
      <c r="EY365" s="472">
        <f t="shared" si="3133"/>
        <v>0</v>
      </c>
      <c r="EZ365" s="263">
        <f t="shared" si="3134"/>
        <v>0</v>
      </c>
    </row>
    <row r="366" spans="1:156" ht="18" hidden="1" customHeight="1" outlineLevel="1" x14ac:dyDescent="0.2">
      <c r="A366" s="5" t="s">
        <v>588</v>
      </c>
      <c r="B366" s="76" t="s">
        <v>21</v>
      </c>
      <c r="C366" s="77" t="s">
        <v>64</v>
      </c>
      <c r="D366" s="77" t="s">
        <v>68</v>
      </c>
      <c r="E366" s="76" t="s">
        <v>162</v>
      </c>
      <c r="F366" s="76"/>
      <c r="G366" s="78" t="s">
        <v>41</v>
      </c>
      <c r="H366" s="79">
        <v>0.3</v>
      </c>
      <c r="I366" s="76" t="s">
        <v>969</v>
      </c>
      <c r="J366" s="80" t="s">
        <v>45</v>
      </c>
      <c r="K366" s="81" t="s">
        <v>152</v>
      </c>
      <c r="L366" s="76" t="s">
        <v>46</v>
      </c>
      <c r="M366" s="10" t="s">
        <v>65</v>
      </c>
      <c r="N366" s="82"/>
      <c r="O366" s="82"/>
      <c r="P366" s="82"/>
      <c r="Q366" s="245">
        <v>1</v>
      </c>
      <c r="R366" s="398">
        <v>0</v>
      </c>
      <c r="S366" s="262">
        <v>3571090.1785714282</v>
      </c>
      <c r="T366" s="262">
        <v>3999621</v>
      </c>
      <c r="U366" s="262">
        <f t="shared" ref="U366:U367" si="3347">R366*S366</f>
        <v>0</v>
      </c>
      <c r="V366" s="263">
        <f t="shared" ref="V366:V367" si="3348">U366*1.12</f>
        <v>0</v>
      </c>
      <c r="W366" s="263">
        <f t="shared" si="3098"/>
        <v>0</v>
      </c>
      <c r="X366" s="399">
        <v>1</v>
      </c>
      <c r="Y366" s="399">
        <v>3571090.1785714282</v>
      </c>
      <c r="Z366" s="399">
        <v>3999621</v>
      </c>
      <c r="AA366" s="399">
        <v>0</v>
      </c>
      <c r="AB366" s="399">
        <f t="shared" si="3100"/>
        <v>0</v>
      </c>
      <c r="AC366" s="399">
        <f t="shared" si="3101"/>
        <v>0</v>
      </c>
      <c r="AD366" s="260">
        <v>1</v>
      </c>
      <c r="AE366" s="260">
        <v>3571090.1785714282</v>
      </c>
      <c r="AF366" s="260">
        <v>3999621</v>
      </c>
      <c r="AG366" s="260"/>
      <c r="AH366" s="260"/>
      <c r="AI366" s="260">
        <f t="shared" si="3102"/>
        <v>0</v>
      </c>
      <c r="AJ366" s="260">
        <v>1</v>
      </c>
      <c r="AK366" s="260">
        <v>3571090.1785714282</v>
      </c>
      <c r="AL366" s="260">
        <v>3999621</v>
      </c>
      <c r="AM366" s="260">
        <v>0</v>
      </c>
      <c r="AN366" s="260">
        <v>0</v>
      </c>
      <c r="AO366" s="396">
        <f t="shared" si="3103"/>
        <v>0</v>
      </c>
      <c r="AP366" s="260"/>
      <c r="AQ366" s="260"/>
      <c r="AR366" s="260"/>
      <c r="AS366" s="260">
        <f t="shared" si="2996"/>
        <v>0</v>
      </c>
      <c r="AT366" s="260">
        <f t="shared" si="2997"/>
        <v>0</v>
      </c>
      <c r="AU366" s="260">
        <f t="shared" si="3104"/>
        <v>0</v>
      </c>
      <c r="AV366" s="400"/>
      <c r="AW366" s="400"/>
      <c r="AX366" s="400"/>
      <c r="AY366" s="400">
        <v>0</v>
      </c>
      <c r="AZ366" s="400">
        <v>0</v>
      </c>
      <c r="BA366" s="400">
        <f t="shared" si="3105"/>
        <v>0</v>
      </c>
      <c r="BB366" s="400"/>
      <c r="BC366" s="400"/>
      <c r="BD366" s="400"/>
      <c r="BE366" s="400">
        <v>0</v>
      </c>
      <c r="BF366" s="400">
        <v>0</v>
      </c>
      <c r="BG366" s="400">
        <f t="shared" si="3106"/>
        <v>0</v>
      </c>
      <c r="BH366" s="400"/>
      <c r="BI366" s="400"/>
      <c r="BJ366" s="400"/>
      <c r="BK366" s="400">
        <v>0</v>
      </c>
      <c r="BL366" s="400">
        <v>0</v>
      </c>
      <c r="BM366" s="400">
        <f t="shared" si="3107"/>
        <v>0</v>
      </c>
      <c r="BN366" s="400"/>
      <c r="BO366" s="400"/>
      <c r="BP366" s="400"/>
      <c r="BQ366" s="400">
        <v>0</v>
      </c>
      <c r="BR366" s="400">
        <v>0</v>
      </c>
      <c r="BS366" s="400">
        <f t="shared" si="3288"/>
        <v>0</v>
      </c>
      <c r="BT366" s="262">
        <v>3571090.1785714282</v>
      </c>
      <c r="BU366" s="262">
        <v>3999621</v>
      </c>
      <c r="BV366" s="262">
        <v>0</v>
      </c>
      <c r="BW366" s="1427">
        <v>0</v>
      </c>
      <c r="BX366" s="84" t="s">
        <v>48</v>
      </c>
      <c r="BY366" s="76">
        <v>2012</v>
      </c>
      <c r="BZ366" s="325" t="s">
        <v>1100</v>
      </c>
      <c r="CA366" s="529">
        <f t="shared" si="3110"/>
        <v>0</v>
      </c>
      <c r="CB366" s="85"/>
      <c r="CC366" s="83"/>
      <c r="CD366" s="88"/>
      <c r="CE366" s="26">
        <f t="shared" si="3111"/>
        <v>0</v>
      </c>
      <c r="CF366" s="27">
        <f t="shared" si="3112"/>
        <v>0</v>
      </c>
      <c r="CG366" s="738">
        <f t="shared" si="3113"/>
        <v>0</v>
      </c>
      <c r="CH366" s="164" t="s">
        <v>371</v>
      </c>
      <c r="CI366" s="165"/>
      <c r="CJ366" s="89"/>
      <c r="CK366" s="87"/>
      <c r="CL366" s="87"/>
      <c r="CM366" s="87"/>
      <c r="CN366" s="87"/>
      <c r="CO366" s="87"/>
      <c r="CP366" s="87"/>
      <c r="CQ366" s="87"/>
      <c r="CR366" s="455"/>
      <c r="CS366" s="455"/>
      <c r="CT366" s="455"/>
      <c r="CU366" s="455"/>
      <c r="CV366" s="455"/>
      <c r="CW366" s="455"/>
      <c r="CX366" s="455"/>
      <c r="CY366" s="455"/>
      <c r="CZ366" s="701"/>
      <c r="DA366" s="455"/>
      <c r="DB366" s="455"/>
      <c r="DC366" s="702"/>
      <c r="DD366" s="702"/>
      <c r="DE366" s="455">
        <f t="shared" si="3164"/>
        <v>0</v>
      </c>
      <c r="DF366" s="702"/>
      <c r="DG366" s="702"/>
      <c r="DH366" s="702"/>
      <c r="DI366" s="702"/>
      <c r="DJ366" s="702"/>
      <c r="DK366" s="455"/>
      <c r="DL366" s="501"/>
      <c r="DM366" s="508"/>
      <c r="DN366" s="501"/>
      <c r="DO366" s="820"/>
      <c r="DP366" s="501"/>
      <c r="DQ366" s="1054"/>
      <c r="DR366" s="703"/>
      <c r="DS366" s="810"/>
      <c r="DT366" s="703"/>
      <c r="DU366" s="810"/>
      <c r="DV366" s="704"/>
      <c r="DW366" s="747"/>
      <c r="DX366" s="703"/>
      <c r="DY366" s="955"/>
      <c r="DZ366" s="703"/>
      <c r="EA366" s="810">
        <f>DI366</f>
        <v>0</v>
      </c>
      <c r="EB366" s="704">
        <f t="shared" si="3114"/>
        <v>0</v>
      </c>
      <c r="EC366" s="747"/>
      <c r="ED366" s="1271"/>
      <c r="EE366" s="459"/>
      <c r="EF366" s="501"/>
      <c r="EG366" s="461">
        <f t="shared" si="3115"/>
        <v>0</v>
      </c>
      <c r="EH366" s="257">
        <f t="shared" si="3116"/>
        <v>0</v>
      </c>
      <c r="EI366" s="460">
        <f t="shared" si="3117"/>
        <v>0</v>
      </c>
      <c r="EJ366" s="538">
        <f t="shared" si="3118"/>
        <v>0</v>
      </c>
      <c r="EK366" s="677">
        <f t="shared" si="3119"/>
        <v>0</v>
      </c>
      <c r="EL366" s="257">
        <f t="shared" si="3120"/>
        <v>0</v>
      </c>
      <c r="EM366" s="649">
        <f t="shared" si="3121"/>
        <v>0</v>
      </c>
      <c r="EN366" s="538">
        <f t="shared" si="3122"/>
        <v>0</v>
      </c>
      <c r="EO366" s="677">
        <f t="shared" si="3123"/>
        <v>0</v>
      </c>
      <c r="EP366" s="257">
        <f t="shared" si="3124"/>
        <v>0</v>
      </c>
      <c r="EQ366" s="649">
        <f t="shared" si="3125"/>
        <v>0</v>
      </c>
      <c r="ER366" s="538">
        <f t="shared" si="3126"/>
        <v>0</v>
      </c>
      <c r="ES366" s="677">
        <f t="shared" si="3127"/>
        <v>0</v>
      </c>
      <c r="ET366" s="538">
        <f t="shared" si="3128"/>
        <v>0</v>
      </c>
      <c r="EU366" s="462">
        <f t="shared" si="3129"/>
        <v>0</v>
      </c>
      <c r="EV366" s="263">
        <f t="shared" si="3130"/>
        <v>0</v>
      </c>
      <c r="EW366" s="462">
        <f t="shared" si="3131"/>
        <v>0</v>
      </c>
      <c r="EX366" s="263">
        <f t="shared" si="3132"/>
        <v>0</v>
      </c>
      <c r="EY366" s="472">
        <f t="shared" si="3133"/>
        <v>0</v>
      </c>
      <c r="EZ366" s="263">
        <f t="shared" si="3134"/>
        <v>0</v>
      </c>
    </row>
    <row r="367" spans="1:156" ht="18" hidden="1" customHeight="1" outlineLevel="1" x14ac:dyDescent="0.2">
      <c r="A367" s="5" t="s">
        <v>766</v>
      </c>
      <c r="B367" s="76" t="s">
        <v>21</v>
      </c>
      <c r="C367" s="77" t="s">
        <v>1634</v>
      </c>
      <c r="D367" s="77" t="s">
        <v>1635</v>
      </c>
      <c r="E367" s="76" t="s">
        <v>1636</v>
      </c>
      <c r="F367" s="76" t="s">
        <v>767</v>
      </c>
      <c r="G367" s="78" t="s">
        <v>41</v>
      </c>
      <c r="H367" s="79">
        <v>0.3</v>
      </c>
      <c r="I367" s="76" t="s">
        <v>969</v>
      </c>
      <c r="J367" s="80" t="s">
        <v>496</v>
      </c>
      <c r="K367" s="81" t="s">
        <v>152</v>
      </c>
      <c r="L367" s="76" t="s">
        <v>46</v>
      </c>
      <c r="M367" s="10" t="s">
        <v>65</v>
      </c>
      <c r="N367" s="82"/>
      <c r="O367" s="82"/>
      <c r="P367" s="82"/>
      <c r="Q367" s="245">
        <v>1</v>
      </c>
      <c r="R367" s="398">
        <v>0</v>
      </c>
      <c r="S367" s="262">
        <v>3571090.1785714282</v>
      </c>
      <c r="T367" s="262">
        <v>3999621</v>
      </c>
      <c r="U367" s="262">
        <f t="shared" si="3347"/>
        <v>0</v>
      </c>
      <c r="V367" s="263">
        <f t="shared" si="3348"/>
        <v>0</v>
      </c>
      <c r="W367" s="263">
        <f t="shared" si="3098"/>
        <v>0</v>
      </c>
      <c r="X367" s="399">
        <v>1</v>
      </c>
      <c r="Y367" s="399">
        <v>3571090.1785714282</v>
      </c>
      <c r="Z367" s="399">
        <v>3999621</v>
      </c>
      <c r="AA367" s="399">
        <v>0</v>
      </c>
      <c r="AB367" s="399">
        <f t="shared" si="3100"/>
        <v>0</v>
      </c>
      <c r="AC367" s="399">
        <f t="shared" si="3101"/>
        <v>0</v>
      </c>
      <c r="AD367" s="260">
        <v>1</v>
      </c>
      <c r="AE367" s="260">
        <v>3571090.1785714282</v>
      </c>
      <c r="AF367" s="260">
        <v>3999621</v>
      </c>
      <c r="AG367" s="260"/>
      <c r="AH367" s="260"/>
      <c r="AI367" s="260">
        <f t="shared" si="3102"/>
        <v>0</v>
      </c>
      <c r="AJ367" s="260">
        <v>1</v>
      </c>
      <c r="AK367" s="260">
        <v>3571090.1785714282</v>
      </c>
      <c r="AL367" s="260">
        <v>3999621</v>
      </c>
      <c r="AM367" s="260">
        <v>0</v>
      </c>
      <c r="AN367" s="260">
        <v>0</v>
      </c>
      <c r="AO367" s="396">
        <f t="shared" si="3103"/>
        <v>0</v>
      </c>
      <c r="AP367" s="260"/>
      <c r="AQ367" s="260"/>
      <c r="AR367" s="260"/>
      <c r="AS367" s="260">
        <f t="shared" si="2996"/>
        <v>0</v>
      </c>
      <c r="AT367" s="260">
        <f t="shared" si="2997"/>
        <v>0</v>
      </c>
      <c r="AU367" s="260">
        <f t="shared" si="3104"/>
        <v>0</v>
      </c>
      <c r="AV367" s="400"/>
      <c r="AW367" s="400"/>
      <c r="AX367" s="400"/>
      <c r="AY367" s="400">
        <v>0</v>
      </c>
      <c r="AZ367" s="400">
        <v>0</v>
      </c>
      <c r="BA367" s="400">
        <f t="shared" si="3105"/>
        <v>0</v>
      </c>
      <c r="BB367" s="400"/>
      <c r="BC367" s="400"/>
      <c r="BD367" s="400"/>
      <c r="BE367" s="400">
        <v>0</v>
      </c>
      <c r="BF367" s="400">
        <v>0</v>
      </c>
      <c r="BG367" s="400">
        <f t="shared" si="3106"/>
        <v>0</v>
      </c>
      <c r="BH367" s="400"/>
      <c r="BI367" s="400"/>
      <c r="BJ367" s="400"/>
      <c r="BK367" s="400">
        <v>0</v>
      </c>
      <c r="BL367" s="400">
        <v>0</v>
      </c>
      <c r="BM367" s="400">
        <f t="shared" si="3107"/>
        <v>0</v>
      </c>
      <c r="BN367" s="400"/>
      <c r="BO367" s="400"/>
      <c r="BP367" s="400"/>
      <c r="BQ367" s="400">
        <v>0</v>
      </c>
      <c r="BR367" s="400">
        <v>0</v>
      </c>
      <c r="BS367" s="400">
        <f t="shared" si="3288"/>
        <v>0</v>
      </c>
      <c r="BT367" s="262">
        <v>3571090.1785714282</v>
      </c>
      <c r="BU367" s="262">
        <v>3999621</v>
      </c>
      <c r="BV367" s="262">
        <v>0</v>
      </c>
      <c r="BW367" s="1427">
        <v>0</v>
      </c>
      <c r="BX367" s="84" t="s">
        <v>48</v>
      </c>
      <c r="BY367" s="76">
        <v>2012</v>
      </c>
      <c r="BZ367" s="325" t="s">
        <v>1103</v>
      </c>
      <c r="CA367" s="529">
        <f t="shared" si="3110"/>
        <v>0</v>
      </c>
      <c r="CB367" s="85"/>
      <c r="CC367" s="83"/>
      <c r="CD367" s="88"/>
      <c r="CE367" s="26">
        <f t="shared" si="3111"/>
        <v>0</v>
      </c>
      <c r="CF367" s="27">
        <f t="shared" si="3112"/>
        <v>0</v>
      </c>
      <c r="CG367" s="738">
        <f t="shared" si="3113"/>
        <v>0</v>
      </c>
      <c r="CH367" s="164" t="s">
        <v>805</v>
      </c>
      <c r="CI367" s="165"/>
      <c r="CJ367" s="192"/>
      <c r="CK367" s="175"/>
      <c r="CL367" s="175"/>
      <c r="CM367" s="178"/>
      <c r="CN367" s="175"/>
      <c r="CO367" s="176"/>
      <c r="CP367" s="175"/>
      <c r="CQ367" s="175"/>
      <c r="CR367" s="455"/>
      <c r="CS367" s="455"/>
      <c r="CT367" s="455"/>
      <c r="CU367" s="455"/>
      <c r="CV367" s="455"/>
      <c r="CW367" s="455"/>
      <c r="CX367" s="455"/>
      <c r="CY367" s="455"/>
      <c r="CZ367" s="701"/>
      <c r="DA367" s="455"/>
      <c r="DB367" s="456"/>
      <c r="DC367" s="702"/>
      <c r="DD367" s="702"/>
      <c r="DE367" s="455">
        <f t="shared" si="3164"/>
        <v>0</v>
      </c>
      <c r="DF367" s="702"/>
      <c r="DG367" s="702"/>
      <c r="DH367" s="702"/>
      <c r="DI367" s="702"/>
      <c r="DJ367" s="702"/>
      <c r="DK367" s="456"/>
      <c r="DL367" s="501"/>
      <c r="DM367" s="508"/>
      <c r="DN367" s="501"/>
      <c r="DO367" s="820"/>
      <c r="DP367" s="501"/>
      <c r="DQ367" s="1054"/>
      <c r="DR367" s="703"/>
      <c r="DS367" s="810"/>
      <c r="DT367" s="703"/>
      <c r="DU367" s="810"/>
      <c r="DV367" s="704"/>
      <c r="DW367" s="747"/>
      <c r="DX367" s="703"/>
      <c r="DY367" s="955"/>
      <c r="DZ367" s="703"/>
      <c r="EA367" s="810">
        <f>DI367</f>
        <v>0</v>
      </c>
      <c r="EB367" s="704">
        <f t="shared" si="3114"/>
        <v>0</v>
      </c>
      <c r="EC367" s="747"/>
      <c r="ED367" s="1271"/>
      <c r="EE367" s="459"/>
      <c r="EF367" s="501"/>
      <c r="EG367" s="461">
        <f t="shared" si="3115"/>
        <v>0</v>
      </c>
      <c r="EH367" s="257">
        <f t="shared" si="3116"/>
        <v>0</v>
      </c>
      <c r="EI367" s="460">
        <f t="shared" si="3117"/>
        <v>0</v>
      </c>
      <c r="EJ367" s="538">
        <f t="shared" si="3118"/>
        <v>0</v>
      </c>
      <c r="EK367" s="677">
        <f t="shared" si="3119"/>
        <v>0</v>
      </c>
      <c r="EL367" s="257">
        <f t="shared" si="3120"/>
        <v>0</v>
      </c>
      <c r="EM367" s="649">
        <f t="shared" si="3121"/>
        <v>0</v>
      </c>
      <c r="EN367" s="538">
        <f t="shared" si="3122"/>
        <v>0</v>
      </c>
      <c r="EO367" s="677">
        <f t="shared" si="3123"/>
        <v>0</v>
      </c>
      <c r="EP367" s="257">
        <f t="shared" si="3124"/>
        <v>0</v>
      </c>
      <c r="EQ367" s="649">
        <f t="shared" si="3125"/>
        <v>0</v>
      </c>
      <c r="ER367" s="538">
        <f t="shared" si="3126"/>
        <v>0</v>
      </c>
      <c r="ES367" s="677">
        <f t="shared" si="3127"/>
        <v>0</v>
      </c>
      <c r="ET367" s="538">
        <f t="shared" si="3128"/>
        <v>0</v>
      </c>
      <c r="EU367" s="462">
        <f t="shared" si="3129"/>
        <v>0</v>
      </c>
      <c r="EV367" s="263">
        <f t="shared" si="3130"/>
        <v>0</v>
      </c>
      <c r="EW367" s="462">
        <f t="shared" si="3131"/>
        <v>0</v>
      </c>
      <c r="EX367" s="263">
        <f t="shared" si="3132"/>
        <v>0</v>
      </c>
      <c r="EY367" s="472">
        <f t="shared" si="3133"/>
        <v>0</v>
      </c>
      <c r="EZ367" s="263">
        <f t="shared" si="3134"/>
        <v>0</v>
      </c>
    </row>
    <row r="368" spans="1:156" ht="18" hidden="1" customHeight="1" outlineLevel="1" x14ac:dyDescent="0.2">
      <c r="A368" s="5" t="s">
        <v>1026</v>
      </c>
      <c r="B368" s="76" t="s">
        <v>21</v>
      </c>
      <c r="C368" s="77" t="s">
        <v>1634</v>
      </c>
      <c r="D368" s="77" t="s">
        <v>1635</v>
      </c>
      <c r="E368" s="76" t="s">
        <v>1636</v>
      </c>
      <c r="F368" s="76" t="s">
        <v>767</v>
      </c>
      <c r="G368" s="692" t="s">
        <v>41</v>
      </c>
      <c r="H368" s="693">
        <v>0.3</v>
      </c>
      <c r="I368" s="691" t="s">
        <v>969</v>
      </c>
      <c r="J368" s="694" t="s">
        <v>496</v>
      </c>
      <c r="K368" s="695" t="s">
        <v>152</v>
      </c>
      <c r="L368" s="691" t="s">
        <v>46</v>
      </c>
      <c r="M368" s="10" t="s">
        <v>65</v>
      </c>
      <c r="N368" s="696"/>
      <c r="O368" s="696"/>
      <c r="P368" s="696"/>
      <c r="Q368" s="697">
        <v>1</v>
      </c>
      <c r="R368" s="398">
        <v>0</v>
      </c>
      <c r="S368" s="698">
        <v>3571090.1785714282</v>
      </c>
      <c r="T368" s="698">
        <v>3999621</v>
      </c>
      <c r="U368" s="698">
        <f t="shared" si="3097"/>
        <v>0</v>
      </c>
      <c r="V368" s="699">
        <f t="shared" si="2945"/>
        <v>0</v>
      </c>
      <c r="W368" s="699">
        <f t="shared" si="3098"/>
        <v>0</v>
      </c>
      <c r="X368" s="399">
        <v>0</v>
      </c>
      <c r="Y368" s="700">
        <v>3571090.1785714282</v>
      </c>
      <c r="Z368" s="700">
        <v>3999621</v>
      </c>
      <c r="AA368" s="700">
        <f t="shared" si="3099"/>
        <v>0</v>
      </c>
      <c r="AB368" s="700">
        <f t="shared" si="3100"/>
        <v>0</v>
      </c>
      <c r="AC368" s="399">
        <f t="shared" si="3101"/>
        <v>0</v>
      </c>
      <c r="AD368" s="260">
        <v>1</v>
      </c>
      <c r="AE368" s="260">
        <v>3571090.1785714282</v>
      </c>
      <c r="AF368" s="260">
        <v>3999621</v>
      </c>
      <c r="AG368" s="260">
        <v>0</v>
      </c>
      <c r="AH368" s="260">
        <v>0</v>
      </c>
      <c r="AI368" s="260">
        <f t="shared" si="3102"/>
        <v>0</v>
      </c>
      <c r="AJ368" s="260">
        <v>1</v>
      </c>
      <c r="AK368" s="260">
        <v>3571090.1785714282</v>
      </c>
      <c r="AL368" s="260">
        <v>3999621</v>
      </c>
      <c r="AM368" s="260">
        <v>0</v>
      </c>
      <c r="AN368" s="260">
        <v>0</v>
      </c>
      <c r="AO368" s="396">
        <f t="shared" si="3103"/>
        <v>0</v>
      </c>
      <c r="AP368" s="260"/>
      <c r="AQ368" s="260"/>
      <c r="AR368" s="260"/>
      <c r="AS368" s="260">
        <f t="shared" si="2996"/>
        <v>0</v>
      </c>
      <c r="AT368" s="260">
        <f t="shared" si="2997"/>
        <v>0</v>
      </c>
      <c r="AU368" s="260">
        <f t="shared" si="3104"/>
        <v>0</v>
      </c>
      <c r="AV368" s="400"/>
      <c r="AW368" s="400"/>
      <c r="AX368" s="400"/>
      <c r="AY368" s="400">
        <v>0</v>
      </c>
      <c r="AZ368" s="400">
        <v>0</v>
      </c>
      <c r="BA368" s="400">
        <f t="shared" si="3105"/>
        <v>0</v>
      </c>
      <c r="BB368" s="400"/>
      <c r="BC368" s="400"/>
      <c r="BD368" s="400"/>
      <c r="BE368" s="400">
        <v>0</v>
      </c>
      <c r="BF368" s="400">
        <v>0</v>
      </c>
      <c r="BG368" s="400">
        <f t="shared" si="3106"/>
        <v>0</v>
      </c>
      <c r="BH368" s="400"/>
      <c r="BI368" s="400"/>
      <c r="BJ368" s="400"/>
      <c r="BK368" s="400">
        <v>0</v>
      </c>
      <c r="BL368" s="400">
        <v>0</v>
      </c>
      <c r="BM368" s="400">
        <f t="shared" si="3107"/>
        <v>0</v>
      </c>
      <c r="BN368" s="400"/>
      <c r="BO368" s="400"/>
      <c r="BP368" s="400"/>
      <c r="BQ368" s="400">
        <v>0</v>
      </c>
      <c r="BR368" s="400">
        <v>0</v>
      </c>
      <c r="BS368" s="400">
        <f t="shared" si="3288"/>
        <v>0</v>
      </c>
      <c r="BT368" s="262">
        <v>3571090.1785714282</v>
      </c>
      <c r="BU368" s="262">
        <v>3999621</v>
      </c>
      <c r="BV368" s="256">
        <v>0</v>
      </c>
      <c r="BW368" s="1427">
        <v>0</v>
      </c>
      <c r="BX368" s="84" t="s">
        <v>48</v>
      </c>
      <c r="BY368" s="325" t="s">
        <v>1717</v>
      </c>
      <c r="BZ368" s="325" t="s">
        <v>1013</v>
      </c>
      <c r="CA368" s="529">
        <f t="shared" si="3110"/>
        <v>0</v>
      </c>
      <c r="CB368" s="85"/>
      <c r="CC368" s="83"/>
      <c r="CD368" s="88"/>
      <c r="CE368" s="26">
        <f t="shared" si="3111"/>
        <v>0</v>
      </c>
      <c r="CF368" s="27">
        <f t="shared" si="3112"/>
        <v>0</v>
      </c>
      <c r="CG368" s="738">
        <f t="shared" si="3113"/>
        <v>0</v>
      </c>
      <c r="CH368" s="164" t="s">
        <v>1033</v>
      </c>
      <c r="CI368" s="165"/>
      <c r="CJ368" s="192"/>
      <c r="CK368" s="175"/>
      <c r="CL368" s="175"/>
      <c r="CM368" s="178"/>
      <c r="CN368" s="175"/>
      <c r="CO368" s="176"/>
      <c r="CP368" s="175"/>
      <c r="CQ368" s="175"/>
      <c r="CR368" s="455"/>
      <c r="CS368" s="455"/>
      <c r="CT368" s="455"/>
      <c r="CU368" s="455"/>
      <c r="CV368" s="455"/>
      <c r="CW368" s="455"/>
      <c r="CX368" s="455"/>
      <c r="CY368" s="455"/>
      <c r="CZ368" s="455"/>
      <c r="DA368" s="455"/>
      <c r="DB368" s="456"/>
      <c r="DC368" s="456"/>
      <c r="DD368" s="456"/>
      <c r="DE368" s="455"/>
      <c r="DF368" s="456"/>
      <c r="DG368" s="456"/>
      <c r="DH368" s="456"/>
      <c r="DI368" s="456"/>
      <c r="DJ368" s="456"/>
      <c r="DK368" s="456"/>
      <c r="DL368" s="501"/>
      <c r="DM368" s="508"/>
      <c r="DN368" s="501"/>
      <c r="DO368" s="508"/>
      <c r="DP368" s="655"/>
      <c r="DQ368" s="1053"/>
      <c r="DR368" s="655"/>
      <c r="DS368" s="782"/>
      <c r="DT368" s="655"/>
      <c r="DU368" s="782"/>
      <c r="DV368" s="465"/>
      <c r="DW368" s="745"/>
      <c r="DX368" s="655"/>
      <c r="DY368" s="954"/>
      <c r="DZ368" s="655"/>
      <c r="EA368" s="782"/>
      <c r="EB368" s="465"/>
      <c r="EC368" s="745"/>
      <c r="ED368" s="463"/>
      <c r="EE368" s="459"/>
      <c r="EF368" s="501"/>
      <c r="EG368" s="461">
        <f t="shared" si="3115"/>
        <v>0</v>
      </c>
      <c r="EH368" s="257">
        <f t="shared" si="3116"/>
        <v>0</v>
      </c>
      <c r="EI368" s="460">
        <f t="shared" si="3117"/>
        <v>0</v>
      </c>
      <c r="EJ368" s="538">
        <f t="shared" si="3118"/>
        <v>0</v>
      </c>
      <c r="EK368" s="677">
        <f t="shared" si="3119"/>
        <v>0</v>
      </c>
      <c r="EL368" s="257">
        <f t="shared" si="3120"/>
        <v>0</v>
      </c>
      <c r="EM368" s="649">
        <f t="shared" si="3121"/>
        <v>0</v>
      </c>
      <c r="EN368" s="538">
        <f t="shared" si="3122"/>
        <v>0</v>
      </c>
      <c r="EO368" s="677">
        <f t="shared" si="3123"/>
        <v>0</v>
      </c>
      <c r="EP368" s="257">
        <f t="shared" si="3124"/>
        <v>0</v>
      </c>
      <c r="EQ368" s="649">
        <f t="shared" si="3125"/>
        <v>0</v>
      </c>
      <c r="ER368" s="538">
        <f t="shared" si="3126"/>
        <v>0</v>
      </c>
      <c r="ES368" s="677">
        <f t="shared" si="3127"/>
        <v>0</v>
      </c>
      <c r="ET368" s="538">
        <f t="shared" si="3128"/>
        <v>0</v>
      </c>
      <c r="EU368" s="462">
        <f t="shared" si="3129"/>
        <v>0</v>
      </c>
      <c r="EV368" s="263">
        <f t="shared" si="3130"/>
        <v>0</v>
      </c>
      <c r="EW368" s="462">
        <f t="shared" si="3131"/>
        <v>0</v>
      </c>
      <c r="EX368" s="263">
        <f t="shared" si="3132"/>
        <v>0</v>
      </c>
      <c r="EY368" s="472">
        <f t="shared" si="3133"/>
        <v>0</v>
      </c>
      <c r="EZ368" s="263">
        <f t="shared" si="3134"/>
        <v>0</v>
      </c>
    </row>
    <row r="369" spans="1:158" ht="18" hidden="1" customHeight="1" outlineLevel="1" x14ac:dyDescent="0.2">
      <c r="A369" s="5" t="s">
        <v>2229</v>
      </c>
      <c r="B369" s="76" t="s">
        <v>21</v>
      </c>
      <c r="C369" s="77" t="s">
        <v>1634</v>
      </c>
      <c r="D369" s="77" t="s">
        <v>1635</v>
      </c>
      <c r="E369" s="76" t="s">
        <v>1636</v>
      </c>
      <c r="F369" s="76" t="s">
        <v>767</v>
      </c>
      <c r="G369" s="692" t="s">
        <v>41</v>
      </c>
      <c r="H369" s="693">
        <v>0.3</v>
      </c>
      <c r="I369" s="691" t="s">
        <v>969</v>
      </c>
      <c r="J369" s="694" t="s">
        <v>496</v>
      </c>
      <c r="K369" s="695" t="s">
        <v>152</v>
      </c>
      <c r="L369" s="691" t="s">
        <v>46</v>
      </c>
      <c r="M369" s="10" t="s">
        <v>65</v>
      </c>
      <c r="N369" s="696"/>
      <c r="O369" s="696"/>
      <c r="P369" s="696"/>
      <c r="Q369" s="697">
        <v>1</v>
      </c>
      <c r="R369" s="398">
        <v>0</v>
      </c>
      <c r="S369" s="698">
        <v>3571090.1785714282</v>
      </c>
      <c r="T369" s="698">
        <v>3999621</v>
      </c>
      <c r="U369" s="698">
        <f t="shared" ref="U369" si="3349">R369*S369</f>
        <v>0</v>
      </c>
      <c r="V369" s="699">
        <f t="shared" ref="V369" si="3350">U369*1.12</f>
        <v>0</v>
      </c>
      <c r="W369" s="699">
        <f t="shared" ref="W369" si="3351">V369*H369</f>
        <v>0</v>
      </c>
      <c r="X369" s="399">
        <v>0</v>
      </c>
      <c r="Y369" s="700">
        <v>3571090.1785714282</v>
      </c>
      <c r="Z369" s="700">
        <v>3999621</v>
      </c>
      <c r="AA369" s="700">
        <f t="shared" ref="AA369" si="3352">X369*Y369</f>
        <v>0</v>
      </c>
      <c r="AB369" s="700">
        <f t="shared" ref="AB369" si="3353">AA369*1.12</f>
        <v>0</v>
      </c>
      <c r="AC369" s="399">
        <f t="shared" ref="AC369" si="3354">AB369*H369</f>
        <v>0</v>
      </c>
      <c r="AD369" s="260">
        <v>1</v>
      </c>
      <c r="AE369" s="260">
        <v>3571090.1785714282</v>
      </c>
      <c r="AF369" s="260">
        <v>3999621</v>
      </c>
      <c r="AG369" s="260">
        <f t="shared" ref="AG369" si="3355">AD369*AE369</f>
        <v>3571090.1785714282</v>
      </c>
      <c r="AH369" s="260">
        <f t="shared" ref="AH369" si="3356">AD369*AF369</f>
        <v>3999621</v>
      </c>
      <c r="AI369" s="260">
        <f t="shared" ref="AI369" si="3357">AH369*H369</f>
        <v>1199886.3</v>
      </c>
      <c r="AJ369" s="260">
        <v>0</v>
      </c>
      <c r="AK369" s="260">
        <v>3571090.1785714282</v>
      </c>
      <c r="AL369" s="260">
        <v>3999621</v>
      </c>
      <c r="AM369" s="260">
        <v>0</v>
      </c>
      <c r="AN369" s="260">
        <v>0</v>
      </c>
      <c r="AO369" s="396">
        <f t="shared" si="3103"/>
        <v>0</v>
      </c>
      <c r="AP369" s="260"/>
      <c r="AQ369" s="260"/>
      <c r="AR369" s="260"/>
      <c r="AS369" s="260">
        <f t="shared" ref="AS369" si="3358">AP369*AQ369</f>
        <v>0</v>
      </c>
      <c r="AT369" s="260">
        <f t="shared" ref="AT369" si="3359">AP369*AR369</f>
        <v>0</v>
      </c>
      <c r="AU369" s="260">
        <f t="shared" ref="AU369" si="3360">AT369*H369</f>
        <v>0</v>
      </c>
      <c r="AV369" s="400"/>
      <c r="AW369" s="400"/>
      <c r="AX369" s="400"/>
      <c r="AY369" s="400">
        <v>0</v>
      </c>
      <c r="AZ369" s="400">
        <v>0</v>
      </c>
      <c r="BA369" s="400">
        <f t="shared" ref="BA369" si="3361">AZ369*H369</f>
        <v>0</v>
      </c>
      <c r="BB369" s="400"/>
      <c r="BC369" s="400"/>
      <c r="BD369" s="400"/>
      <c r="BE369" s="400">
        <v>0</v>
      </c>
      <c r="BF369" s="400">
        <v>0</v>
      </c>
      <c r="BG369" s="400">
        <f t="shared" ref="BG369" si="3362">BF369*H369</f>
        <v>0</v>
      </c>
      <c r="BH369" s="400"/>
      <c r="BI369" s="400"/>
      <c r="BJ369" s="400"/>
      <c r="BK369" s="400">
        <v>0</v>
      </c>
      <c r="BL369" s="400">
        <v>0</v>
      </c>
      <c r="BM369" s="400">
        <f t="shared" ref="BM369" si="3363">BL369*N369</f>
        <v>0</v>
      </c>
      <c r="BN369" s="400"/>
      <c r="BO369" s="400"/>
      <c r="BP369" s="400"/>
      <c r="BQ369" s="400">
        <v>0</v>
      </c>
      <c r="BR369" s="400">
        <v>0</v>
      </c>
      <c r="BS369" s="400">
        <f t="shared" si="3288"/>
        <v>0</v>
      </c>
      <c r="BT369" s="262">
        <v>3571090.1785714282</v>
      </c>
      <c r="BU369" s="262">
        <v>3999621</v>
      </c>
      <c r="BV369" s="256">
        <f>SUM(N369+O369+P369+Q369+R369+X369+AD369+AJ369+AP369+AV369+BB369+BH369)*BT369</f>
        <v>7142180.3571428563</v>
      </c>
      <c r="BW369" s="262">
        <f t="shared" ref="BW369" si="3364">BV369*1.12</f>
        <v>7999242</v>
      </c>
      <c r="BX369" s="84" t="s">
        <v>48</v>
      </c>
      <c r="BY369" s="325" t="s">
        <v>2217</v>
      </c>
      <c r="BZ369" s="325" t="s">
        <v>1013</v>
      </c>
      <c r="CA369" s="529">
        <f t="shared" ref="CA369" si="3365">BW369*H369</f>
        <v>2399772.6</v>
      </c>
      <c r="CB369" s="85"/>
      <c r="CC369" s="83"/>
      <c r="CD369" s="88"/>
      <c r="CE369" s="26">
        <f t="shared" ref="CE369" si="3366">BV369-CB369</f>
        <v>7142180.3571428563</v>
      </c>
      <c r="CF369" s="27">
        <f t="shared" ref="CF369" si="3367">BW369-CC369</f>
        <v>7999242</v>
      </c>
      <c r="CG369" s="738">
        <f t="shared" ref="CG369" si="3368">CA369-CC369</f>
        <v>2399772.6</v>
      </c>
      <c r="CH369" s="164" t="s">
        <v>2233</v>
      </c>
      <c r="CI369" s="165"/>
      <c r="CJ369" s="192" t="s">
        <v>25</v>
      </c>
      <c r="CK369" s="175" t="s">
        <v>315</v>
      </c>
      <c r="CL369" s="175" t="s">
        <v>2193</v>
      </c>
      <c r="CM369" s="178" t="s">
        <v>2194</v>
      </c>
      <c r="CN369" s="175" t="s">
        <v>349</v>
      </c>
      <c r="CO369" s="176" t="str">
        <f>D369</f>
        <v>Трубный пучок</v>
      </c>
      <c r="CP369" s="175" t="str">
        <f>E369</f>
        <v>к теплообменнику</v>
      </c>
      <c r="CQ369" s="175" t="str">
        <f>M369</f>
        <v>штука</v>
      </c>
      <c r="CR369" s="455">
        <f>R369</f>
        <v>0</v>
      </c>
      <c r="CS369" s="455">
        <v>0</v>
      </c>
      <c r="CT369" s="455">
        <v>1</v>
      </c>
      <c r="CU369" s="455">
        <v>0</v>
      </c>
      <c r="CV369" s="455"/>
      <c r="CW369" s="455"/>
      <c r="CX369" s="455"/>
      <c r="CY369" s="455"/>
      <c r="CZ369" s="455">
        <f>CT369+CR369+CS369+Q369+CU369</f>
        <v>2</v>
      </c>
      <c r="DA369" s="455">
        <v>3595648</v>
      </c>
      <c r="DB369" s="456">
        <f>DA369*CR369</f>
        <v>0</v>
      </c>
      <c r="DC369" s="456">
        <f t="shared" ref="DC369" si="3369">CS369*DA369</f>
        <v>0</v>
      </c>
      <c r="DD369" s="456">
        <f>DA369*CT369</f>
        <v>3595648</v>
      </c>
      <c r="DE369" s="455">
        <f t="shared" ref="DE369" si="3370">DA369*CU369</f>
        <v>0</v>
      </c>
      <c r="DF369" s="456"/>
      <c r="DG369" s="456"/>
      <c r="DH369" s="456"/>
      <c r="DI369" s="456"/>
      <c r="DJ369" s="456"/>
      <c r="DK369" s="456">
        <f>CZ369*DA369</f>
        <v>7191296</v>
      </c>
      <c r="DL369" s="501"/>
      <c r="DM369" s="508">
        <f>DB369</f>
        <v>0</v>
      </c>
      <c r="DN369" s="501">
        <f>DM369/1.12</f>
        <v>0</v>
      </c>
      <c r="DO369" s="508">
        <f>DC369</f>
        <v>0</v>
      </c>
      <c r="DP369" s="655">
        <f t="shared" ref="DP369" si="3371">DO369/1.12</f>
        <v>0</v>
      </c>
      <c r="DQ369" s="1053">
        <f>DD369</f>
        <v>3595648</v>
      </c>
      <c r="DR369" s="655">
        <f t="shared" ref="DR369" si="3372">DQ369/1.12</f>
        <v>3210399.9999999995</v>
      </c>
      <c r="DS369" s="782">
        <f>DE369</f>
        <v>0</v>
      </c>
      <c r="DT369" s="655">
        <f>DS369/1.12</f>
        <v>0</v>
      </c>
      <c r="DU369" s="782">
        <f t="shared" ref="DU369" si="3373">DF369</f>
        <v>0</v>
      </c>
      <c r="DV369" s="465">
        <f t="shared" ref="DV369" si="3374">DU369/1.12</f>
        <v>0</v>
      </c>
      <c r="DW369" s="745"/>
      <c r="DX369" s="655"/>
      <c r="DY369" s="954"/>
      <c r="DZ369" s="655"/>
      <c r="EA369" s="782">
        <f>DI369</f>
        <v>0</v>
      </c>
      <c r="EB369" s="465">
        <f t="shared" ref="EB369" si="3375">EA369/1.12</f>
        <v>0</v>
      </c>
      <c r="EC369" s="745"/>
      <c r="ED369" s="463"/>
      <c r="EE369" s="459">
        <f>DK369</f>
        <v>7191296</v>
      </c>
      <c r="EF369" s="501">
        <f>EE369/1.12</f>
        <v>6420799.9999999991</v>
      </c>
      <c r="EG369" s="461">
        <f t="shared" si="3115"/>
        <v>0</v>
      </c>
      <c r="EH369" s="257">
        <f t="shared" si="3116"/>
        <v>0</v>
      </c>
      <c r="EI369" s="460">
        <f t="shared" si="3117"/>
        <v>0</v>
      </c>
      <c r="EJ369" s="538">
        <f t="shared" si="3118"/>
        <v>0</v>
      </c>
      <c r="EK369" s="677">
        <f t="shared" si="3119"/>
        <v>360690.17857142864</v>
      </c>
      <c r="EL369" s="257">
        <f t="shared" si="3120"/>
        <v>403973</v>
      </c>
      <c r="EM369" s="649">
        <f t="shared" si="3121"/>
        <v>0</v>
      </c>
      <c r="EN369" s="538">
        <f t="shared" si="3122"/>
        <v>0</v>
      </c>
      <c r="EO369" s="677">
        <f t="shared" si="3123"/>
        <v>0</v>
      </c>
      <c r="EP369" s="257">
        <f t="shared" si="3124"/>
        <v>0</v>
      </c>
      <c r="EQ369" s="649">
        <f t="shared" si="3125"/>
        <v>0</v>
      </c>
      <c r="ER369" s="538">
        <f t="shared" si="3126"/>
        <v>0</v>
      </c>
      <c r="ES369" s="677">
        <f t="shared" si="3127"/>
        <v>0</v>
      </c>
      <c r="ET369" s="538">
        <f t="shared" si="3128"/>
        <v>0</v>
      </c>
      <c r="EU369" s="462">
        <f t="shared" si="3129"/>
        <v>0</v>
      </c>
      <c r="EV369" s="263">
        <f t="shared" si="3130"/>
        <v>0</v>
      </c>
      <c r="EW369" s="462">
        <f t="shared" si="3131"/>
        <v>0</v>
      </c>
      <c r="EX369" s="263">
        <f t="shared" si="3132"/>
        <v>0</v>
      </c>
      <c r="EY369" s="472">
        <f t="shared" si="3133"/>
        <v>721380.35714285728</v>
      </c>
      <c r="EZ369" s="263">
        <f t="shared" si="3134"/>
        <v>807946</v>
      </c>
    </row>
    <row r="370" spans="1:158" s="30" customFormat="1" ht="18" customHeight="1" collapsed="1" x14ac:dyDescent="0.2">
      <c r="A370" s="6"/>
      <c r="B370" s="19"/>
      <c r="C370" s="90"/>
      <c r="D370" s="90" t="s">
        <v>316</v>
      </c>
      <c r="E370" s="19"/>
      <c r="F370" s="19"/>
      <c r="G370" s="18"/>
      <c r="H370" s="91"/>
      <c r="I370" s="19"/>
      <c r="J370" s="92"/>
      <c r="K370" s="93"/>
      <c r="L370" s="19"/>
      <c r="M370" s="11"/>
      <c r="N370" s="94"/>
      <c r="O370" s="94"/>
      <c r="P370" s="94"/>
      <c r="Q370" s="244"/>
      <c r="R370" s="401"/>
      <c r="S370" s="258"/>
      <c r="T370" s="258"/>
      <c r="U370" s="258">
        <f>SUM(U371:U385)</f>
        <v>0</v>
      </c>
      <c r="V370" s="259">
        <f>SUM(V371:V385)</f>
        <v>0</v>
      </c>
      <c r="W370" s="259">
        <f>SUM(W371:W385)</f>
        <v>0</v>
      </c>
      <c r="X370" s="402"/>
      <c r="Y370" s="402"/>
      <c r="Z370" s="402"/>
      <c r="AA370" s="402">
        <f>SUM(AA371:AA385)</f>
        <v>0</v>
      </c>
      <c r="AB370" s="402">
        <f>SUM(AB371:AB385)</f>
        <v>0</v>
      </c>
      <c r="AC370" s="402">
        <f>SUM(AC371:AC385)</f>
        <v>0</v>
      </c>
      <c r="AD370" s="264"/>
      <c r="AE370" s="264"/>
      <c r="AF370" s="264"/>
      <c r="AG370" s="264">
        <f>SUM(AG371:AG386)</f>
        <v>16495535.714285713</v>
      </c>
      <c r="AH370" s="264">
        <f>SUM(AH371:AH386)</f>
        <v>18475000</v>
      </c>
      <c r="AI370" s="264">
        <f>SUM(AI371:AI386)</f>
        <v>5542500</v>
      </c>
      <c r="AJ370" s="264"/>
      <c r="AK370" s="264"/>
      <c r="AL370" s="264"/>
      <c r="AM370" s="264">
        <f>SUM(AM371:AM386)</f>
        <v>0</v>
      </c>
      <c r="AN370" s="264">
        <f>SUM(AN371:AN386)</f>
        <v>0</v>
      </c>
      <c r="AO370" s="264">
        <f>SUM(AO371:AO386)</f>
        <v>0</v>
      </c>
      <c r="AP370" s="264"/>
      <c r="AQ370" s="264"/>
      <c r="AR370" s="264"/>
      <c r="AS370" s="264">
        <f>SUM(AS371:AS386)</f>
        <v>0</v>
      </c>
      <c r="AT370" s="264">
        <f>SUM(AT371:AT386)</f>
        <v>0</v>
      </c>
      <c r="AU370" s="264">
        <f>SUM(AU371:AU386)</f>
        <v>0</v>
      </c>
      <c r="AV370" s="403"/>
      <c r="AW370" s="403"/>
      <c r="AX370" s="403"/>
      <c r="AY370" s="403">
        <f>SUM(AY371:AY386)</f>
        <v>0</v>
      </c>
      <c r="AZ370" s="403">
        <f>SUM(AZ371:AZ386)</f>
        <v>0</v>
      </c>
      <c r="BA370" s="403">
        <f>SUM(BA371:BA386)</f>
        <v>0</v>
      </c>
      <c r="BB370" s="403"/>
      <c r="BC370" s="403"/>
      <c r="BD370" s="403"/>
      <c r="BE370" s="403">
        <f>SUM(BE371:BE386)</f>
        <v>0</v>
      </c>
      <c r="BF370" s="403">
        <f>SUM(BF371:BF386)</f>
        <v>0</v>
      </c>
      <c r="BG370" s="403">
        <f>SUM(BG371:BG386)</f>
        <v>0</v>
      </c>
      <c r="BH370" s="403"/>
      <c r="BI370" s="403"/>
      <c r="BJ370" s="403"/>
      <c r="BK370" s="403">
        <f t="shared" ref="BK370:BL370" si="3376">SUM(BK371:BK386)</f>
        <v>0</v>
      </c>
      <c r="BL370" s="403">
        <f t="shared" si="3376"/>
        <v>0</v>
      </c>
      <c r="BM370" s="403">
        <f>SUM(BM371:BM386)</f>
        <v>0</v>
      </c>
      <c r="BN370" s="403"/>
      <c r="BO370" s="403"/>
      <c r="BP370" s="403"/>
      <c r="BQ370" s="403">
        <f t="shared" ref="BQ370:BR370" si="3377">SUM(BQ371:BQ386)</f>
        <v>0</v>
      </c>
      <c r="BR370" s="403">
        <f t="shared" si="3377"/>
        <v>0</v>
      </c>
      <c r="BS370" s="403">
        <f>SUM(BS371:BS386)</f>
        <v>0</v>
      </c>
      <c r="BT370" s="258"/>
      <c r="BU370" s="258"/>
      <c r="BV370" s="258">
        <f>SUM(BV371:BV386)</f>
        <v>54466249.999999993</v>
      </c>
      <c r="BW370" s="258">
        <f>SUM(BW371:BW386)</f>
        <v>61002200</v>
      </c>
      <c r="BX370" s="96"/>
      <c r="BY370" s="19"/>
      <c r="BZ370" s="571"/>
      <c r="CA370" s="471">
        <f>SUM(CA371:CA386)</f>
        <v>18300660</v>
      </c>
      <c r="CB370" s="97">
        <v>110021785.7142857</v>
      </c>
      <c r="CC370" s="95">
        <v>123224400</v>
      </c>
      <c r="CD370" s="100"/>
      <c r="CE370" s="27">
        <f t="shared" ref="CE370" si="3378">SUM(CE371:CE386)</f>
        <v>-55555535.714285702</v>
      </c>
      <c r="CF370" s="27">
        <f t="shared" ref="CF370" si="3379">SUM(CF371:CF386)</f>
        <v>-62222200</v>
      </c>
      <c r="CG370" s="27">
        <f t="shared" ref="CG370" si="3380">SUM(CG371:CG386)</f>
        <v>-104923740</v>
      </c>
      <c r="CH370" s="164"/>
      <c r="CI370" s="165"/>
      <c r="CJ370" s="101"/>
      <c r="CK370" s="99"/>
      <c r="CL370" s="99"/>
      <c r="CM370" s="99"/>
      <c r="CN370" s="99"/>
      <c r="CO370" s="99"/>
      <c r="CP370" s="99"/>
      <c r="CQ370" s="99"/>
      <c r="CR370" s="406"/>
      <c r="CS370" s="406"/>
      <c r="CT370" s="406"/>
      <c r="CU370" s="406"/>
      <c r="CV370" s="406"/>
      <c r="CW370" s="406"/>
      <c r="CX370" s="406"/>
      <c r="CY370" s="406"/>
      <c r="CZ370" s="406"/>
      <c r="DA370" s="406"/>
      <c r="DB370" s="406"/>
      <c r="DC370" s="406"/>
      <c r="DD370" s="406"/>
      <c r="DE370" s="406"/>
      <c r="DF370" s="406"/>
      <c r="DG370" s="406"/>
      <c r="DH370" s="406"/>
      <c r="DI370" s="406"/>
      <c r="DJ370" s="406"/>
      <c r="DK370" s="406"/>
      <c r="DL370" s="507"/>
      <c r="DM370" s="26">
        <f t="shared" ref="DM370:DN370" si="3381">SUM(DM371:DM385)</f>
        <v>0</v>
      </c>
      <c r="DN370" s="654">
        <f t="shared" si="3381"/>
        <v>0</v>
      </c>
      <c r="DO370" s="822">
        <f t="shared" ref="DO370:DP370" si="3382">SUM(DO371:DO385)</f>
        <v>0</v>
      </c>
      <c r="DP370" s="654">
        <f t="shared" si="3382"/>
        <v>0</v>
      </c>
      <c r="DQ370" s="28">
        <f t="shared" ref="DQ370:EY370" si="3383">SUM(DQ371:DQ386)</f>
        <v>0</v>
      </c>
      <c r="DR370" s="28">
        <f t="shared" si="3383"/>
        <v>0</v>
      </c>
      <c r="DS370" s="28">
        <f t="shared" si="3383"/>
        <v>0</v>
      </c>
      <c r="DT370" s="28">
        <f t="shared" si="3383"/>
        <v>0</v>
      </c>
      <c r="DU370" s="28">
        <f t="shared" si="3383"/>
        <v>0</v>
      </c>
      <c r="DV370" s="28">
        <f t="shared" si="3383"/>
        <v>0</v>
      </c>
      <c r="DW370" s="28">
        <f t="shared" si="3383"/>
        <v>0</v>
      </c>
      <c r="DX370" s="28">
        <f t="shared" si="3383"/>
        <v>0</v>
      </c>
      <c r="DY370" s="28">
        <f t="shared" si="3383"/>
        <v>0</v>
      </c>
      <c r="DZ370" s="28">
        <f t="shared" si="3383"/>
        <v>0</v>
      </c>
      <c r="EA370" s="28">
        <f t="shared" si="3383"/>
        <v>0</v>
      </c>
      <c r="EB370" s="28">
        <f t="shared" si="3383"/>
        <v>0</v>
      </c>
      <c r="EC370" s="28">
        <f t="shared" ref="EC370:ED370" si="3384">SUM(EC371:EC386)</f>
        <v>0</v>
      </c>
      <c r="ED370" s="27">
        <f t="shared" si="3384"/>
        <v>0</v>
      </c>
      <c r="EE370" s="332">
        <f t="shared" si="3383"/>
        <v>55187200</v>
      </c>
      <c r="EF370" s="28">
        <f t="shared" si="3383"/>
        <v>49274285.714285709</v>
      </c>
      <c r="EG370" s="28">
        <f t="shared" si="3383"/>
        <v>0</v>
      </c>
      <c r="EH370" s="28">
        <f t="shared" si="3383"/>
        <v>0</v>
      </c>
      <c r="EI370" s="28">
        <f t="shared" si="3383"/>
        <v>0</v>
      </c>
      <c r="EJ370" s="28">
        <f t="shared" si="3383"/>
        <v>0</v>
      </c>
      <c r="EK370" s="28">
        <f t="shared" si="3383"/>
        <v>16495535.714285713</v>
      </c>
      <c r="EL370" s="28">
        <f t="shared" si="3383"/>
        <v>18475000</v>
      </c>
      <c r="EM370" s="28">
        <f t="shared" si="3383"/>
        <v>0</v>
      </c>
      <c r="EN370" s="28">
        <f t="shared" si="3383"/>
        <v>0</v>
      </c>
      <c r="EO370" s="28">
        <f t="shared" si="3383"/>
        <v>0</v>
      </c>
      <c r="EP370" s="28">
        <f t="shared" si="3383"/>
        <v>0</v>
      </c>
      <c r="EQ370" s="28">
        <f t="shared" si="3383"/>
        <v>0</v>
      </c>
      <c r="ER370" s="28">
        <f t="shared" si="3383"/>
        <v>0</v>
      </c>
      <c r="ES370" s="28">
        <f t="shared" si="3383"/>
        <v>0</v>
      </c>
      <c r="ET370" s="28">
        <f t="shared" si="3383"/>
        <v>0</v>
      </c>
      <c r="EU370" s="28">
        <f t="shared" si="3383"/>
        <v>0</v>
      </c>
      <c r="EV370" s="28">
        <f t="shared" si="3383"/>
        <v>0</v>
      </c>
      <c r="EW370" s="28">
        <f t="shared" ref="EW370:EX370" si="3385">SUM(EW371:EW386)</f>
        <v>0</v>
      </c>
      <c r="EX370" s="28">
        <f t="shared" si="3385"/>
        <v>0</v>
      </c>
      <c r="EY370" s="28">
        <f t="shared" si="3383"/>
        <v>5191964.2857142873</v>
      </c>
      <c r="EZ370" s="28">
        <f>SUM(EZ371:EZ386)</f>
        <v>5815000</v>
      </c>
      <c r="FA370" s="312"/>
    </row>
    <row r="371" spans="1:158" ht="18" hidden="1" customHeight="1" outlineLevel="1" x14ac:dyDescent="0.2">
      <c r="A371" s="5" t="s">
        <v>589</v>
      </c>
      <c r="B371" s="76" t="s">
        <v>21</v>
      </c>
      <c r="C371" s="77" t="s">
        <v>73</v>
      </c>
      <c r="D371" s="77" t="s">
        <v>176</v>
      </c>
      <c r="E371" s="76" t="s">
        <v>180</v>
      </c>
      <c r="F371" s="76"/>
      <c r="G371" s="78" t="s">
        <v>25</v>
      </c>
      <c r="H371" s="79">
        <v>0.3</v>
      </c>
      <c r="I371" s="76" t="s">
        <v>969</v>
      </c>
      <c r="J371" s="80" t="s">
        <v>45</v>
      </c>
      <c r="K371" s="81" t="s">
        <v>152</v>
      </c>
      <c r="L371" s="76" t="s">
        <v>46</v>
      </c>
      <c r="M371" s="10" t="s">
        <v>65</v>
      </c>
      <c r="N371" s="82"/>
      <c r="O371" s="82"/>
      <c r="P371" s="82"/>
      <c r="Q371" s="245">
        <v>1</v>
      </c>
      <c r="R371" s="398"/>
      <c r="S371" s="262">
        <v>26809999.999999996</v>
      </c>
      <c r="T371" s="262">
        <v>30027200</v>
      </c>
      <c r="U371" s="262">
        <f t="shared" ref="U371:U385" si="3386">R371*S371</f>
        <v>0</v>
      </c>
      <c r="V371" s="263">
        <f t="shared" si="2945"/>
        <v>0</v>
      </c>
      <c r="W371" s="263">
        <f t="shared" ref="W371:W385" si="3387">V371*H371</f>
        <v>0</v>
      </c>
      <c r="X371" s="399">
        <v>1</v>
      </c>
      <c r="Y371" s="399">
        <v>26809999.999999996</v>
      </c>
      <c r="Z371" s="399">
        <v>30027200</v>
      </c>
      <c r="AA371" s="399">
        <v>0</v>
      </c>
      <c r="AB371" s="399">
        <f t="shared" ref="AB371:AB385" si="3388">AA371*1.12</f>
        <v>0</v>
      </c>
      <c r="AC371" s="399">
        <f t="shared" ref="AC371:AC385" si="3389">AB371*H371</f>
        <v>0</v>
      </c>
      <c r="AD371" s="260"/>
      <c r="AE371" s="260">
        <v>26809999.999999996</v>
      </c>
      <c r="AF371" s="260">
        <v>30027200</v>
      </c>
      <c r="AG371" s="260">
        <v>0</v>
      </c>
      <c r="AH371" s="260">
        <v>0</v>
      </c>
      <c r="AI371" s="260">
        <f t="shared" ref="AI371:AI385" si="3390">AH371*H371</f>
        <v>0</v>
      </c>
      <c r="AJ371" s="260"/>
      <c r="AK371" s="260">
        <v>26809999.999999996</v>
      </c>
      <c r="AL371" s="260">
        <v>30027200</v>
      </c>
      <c r="AM371" s="260">
        <f t="shared" si="2978"/>
        <v>0</v>
      </c>
      <c r="AN371" s="260">
        <f t="shared" si="2979"/>
        <v>0</v>
      </c>
      <c r="AO371" s="396">
        <f t="shared" ref="AO371:AO386" si="3391">AN371*H371</f>
        <v>0</v>
      </c>
      <c r="AP371" s="260"/>
      <c r="AQ371" s="260"/>
      <c r="AR371" s="260"/>
      <c r="AS371" s="260">
        <f t="shared" si="2996"/>
        <v>0</v>
      </c>
      <c r="AT371" s="260">
        <f t="shared" si="2997"/>
        <v>0</v>
      </c>
      <c r="AU371" s="260">
        <f t="shared" ref="AU371:AU385" si="3392">AT371*H371</f>
        <v>0</v>
      </c>
      <c r="AV371" s="400"/>
      <c r="AW371" s="400"/>
      <c r="AX371" s="400"/>
      <c r="AY371" s="400">
        <v>0</v>
      </c>
      <c r="AZ371" s="400">
        <v>0</v>
      </c>
      <c r="BA371" s="400">
        <f t="shared" ref="BA371" si="3393">AZ371*H371</f>
        <v>0</v>
      </c>
      <c r="BB371" s="400"/>
      <c r="BC371" s="400"/>
      <c r="BD371" s="400"/>
      <c r="BE371" s="400">
        <v>0</v>
      </c>
      <c r="BF371" s="400">
        <v>0</v>
      </c>
      <c r="BG371" s="400">
        <f t="shared" si="3106"/>
        <v>0</v>
      </c>
      <c r="BH371" s="400"/>
      <c r="BI371" s="400"/>
      <c r="BJ371" s="400"/>
      <c r="BK371" s="400">
        <v>0</v>
      </c>
      <c r="BL371" s="400">
        <v>0</v>
      </c>
      <c r="BM371" s="400">
        <f t="shared" si="3107"/>
        <v>0</v>
      </c>
      <c r="BN371" s="400"/>
      <c r="BO371" s="400"/>
      <c r="BP371" s="400"/>
      <c r="BQ371" s="400">
        <v>0</v>
      </c>
      <c r="BR371" s="400">
        <v>0</v>
      </c>
      <c r="BS371" s="400">
        <f t="shared" ref="BS371:BS401" si="3394">BR371*T371</f>
        <v>0</v>
      </c>
      <c r="BT371" s="262">
        <v>26809999.999999996</v>
      </c>
      <c r="BU371" s="262">
        <v>30027200</v>
      </c>
      <c r="BV371" s="262">
        <v>0</v>
      </c>
      <c r="BW371" s="1427">
        <v>0</v>
      </c>
      <c r="BX371" s="84" t="s">
        <v>48</v>
      </c>
      <c r="BY371" s="76">
        <v>2012</v>
      </c>
      <c r="BZ371" s="324"/>
      <c r="CA371" s="529">
        <f t="shared" ref="CA371:CA385" si="3395">BW371*H371</f>
        <v>0</v>
      </c>
      <c r="CB371" s="85">
        <v>53619999.999999993</v>
      </c>
      <c r="CC371" s="83">
        <v>60054400</v>
      </c>
      <c r="CD371" s="88"/>
      <c r="CE371" s="26">
        <f t="shared" ref="CE371:CE385" si="3396">BV371-CB371</f>
        <v>-53619999.999999993</v>
      </c>
      <c r="CF371" s="27">
        <f t="shared" ref="CF371:CF385" si="3397">BW371-CC371</f>
        <v>-60054400</v>
      </c>
      <c r="CG371" s="738">
        <f t="shared" ref="CG371:CG385" si="3398">CA371-CC371</f>
        <v>-60054400</v>
      </c>
      <c r="CH371" s="164"/>
      <c r="CI371" s="165"/>
      <c r="CJ371" s="89" t="s">
        <v>25</v>
      </c>
      <c r="CK371" s="87" t="s">
        <v>316</v>
      </c>
      <c r="CL371" s="87" t="s">
        <v>2187</v>
      </c>
      <c r="CM371" s="172" t="s">
        <v>2196</v>
      </c>
      <c r="CN371" s="173" t="s">
        <v>348</v>
      </c>
      <c r="CO371" s="173" t="str">
        <f>D371</f>
        <v xml:space="preserve">Емкость </v>
      </c>
      <c r="CP371" s="87" t="str">
        <f>E371</f>
        <v>ЕТГ-137 горизонтальная емкость будет изготовлена согласно опросного листа, представленного заводом. Обечайки емкости будут изготовлены из стали 09Г2С днище из стали 516Gr70 Потрубки из стали Ст20фланцы из стали  10 или 20 опоры из стали Ст3</v>
      </c>
      <c r="CQ371" s="87" t="str">
        <f>M371</f>
        <v>штука</v>
      </c>
      <c r="CR371" s="455">
        <v>0</v>
      </c>
      <c r="CS371" s="455">
        <v>0</v>
      </c>
      <c r="CT371" s="455"/>
      <c r="CU371" s="455"/>
      <c r="CV371" s="455"/>
      <c r="CW371" s="455"/>
      <c r="CX371" s="455"/>
      <c r="CY371" s="455"/>
      <c r="CZ371" s="455">
        <v>1</v>
      </c>
      <c r="DA371" s="456">
        <v>30027200</v>
      </c>
      <c r="DB371" s="456">
        <f>CR371*DA371</f>
        <v>0</v>
      </c>
      <c r="DC371" s="456"/>
      <c r="DD371" s="456"/>
      <c r="DE371" s="456"/>
      <c r="DF371" s="456"/>
      <c r="DG371" s="456"/>
      <c r="DH371" s="456"/>
      <c r="DI371" s="456"/>
      <c r="DJ371" s="456"/>
      <c r="DK371" s="456">
        <f>CZ371*DA371</f>
        <v>30027200</v>
      </c>
      <c r="DL371" s="501"/>
      <c r="DM371" s="508">
        <f>DB371</f>
        <v>0</v>
      </c>
      <c r="DN371" s="501">
        <f>DM371/1.12</f>
        <v>0</v>
      </c>
      <c r="DO371" s="820">
        <f>DC371</f>
        <v>0</v>
      </c>
      <c r="DP371" s="655">
        <f t="shared" ref="DP371" si="3399">DO371/1.12</f>
        <v>0</v>
      </c>
      <c r="DQ371" s="1053"/>
      <c r="DR371" s="655"/>
      <c r="DS371" s="782"/>
      <c r="DT371" s="655"/>
      <c r="DU371" s="782"/>
      <c r="DV371" s="465"/>
      <c r="DW371" s="745"/>
      <c r="DX371" s="655"/>
      <c r="DY371" s="954"/>
      <c r="DZ371" s="655"/>
      <c r="EA371" s="782">
        <f t="shared" ref="EA371:EA386" si="3400">DI371</f>
        <v>0</v>
      </c>
      <c r="EB371" s="465">
        <f t="shared" ref="EB371:EB385" si="3401">EA371/1.12</f>
        <v>0</v>
      </c>
      <c r="EC371" s="745"/>
      <c r="ED371" s="463"/>
      <c r="EE371" s="459">
        <f>DK371</f>
        <v>30027200</v>
      </c>
      <c r="EF371" s="501">
        <f>EE371/1.12</f>
        <v>26809999.999999996</v>
      </c>
      <c r="EG371" s="461">
        <f t="shared" ref="EG371:EG386" si="3402">U371-DN371</f>
        <v>0</v>
      </c>
      <c r="EH371" s="257">
        <f t="shared" ref="EH371:EH386" si="3403">V371-DM371</f>
        <v>0</v>
      </c>
      <c r="EI371" s="460">
        <f t="shared" ref="EI371:EI386" si="3404">AA371-DP371</f>
        <v>0</v>
      </c>
      <c r="EJ371" s="538">
        <f t="shared" ref="EJ371:EJ386" si="3405">AB371-DO371</f>
        <v>0</v>
      </c>
      <c r="EK371" s="677">
        <f t="shared" ref="EK371:EK386" si="3406">AG371-DR371</f>
        <v>0</v>
      </c>
      <c r="EL371" s="257">
        <f t="shared" ref="EL371:EL386" si="3407">AH371-DQ371</f>
        <v>0</v>
      </c>
      <c r="EM371" s="649">
        <f t="shared" ref="EM371:EM386" si="3408">AM371-DT371</f>
        <v>0</v>
      </c>
      <c r="EN371" s="538">
        <f t="shared" ref="EN371:EN386" si="3409">AN371-DS371</f>
        <v>0</v>
      </c>
      <c r="EO371" s="677">
        <f t="shared" ref="EO371:EO386" si="3410">AS371-DV371</f>
        <v>0</v>
      </c>
      <c r="EP371" s="257">
        <f t="shared" ref="EP371:EP386" si="3411">AT371-DU371</f>
        <v>0</v>
      </c>
      <c r="EQ371" s="649">
        <f t="shared" ref="EQ371:EQ386" si="3412">AY371-DX371</f>
        <v>0</v>
      </c>
      <c r="ER371" s="538">
        <f t="shared" ref="ER371:ER386" si="3413">AZ371-DW371</f>
        <v>0</v>
      </c>
      <c r="ES371" s="677">
        <f t="shared" ref="ES371:ES386" si="3414">BE371-DZ371</f>
        <v>0</v>
      </c>
      <c r="ET371" s="538">
        <f t="shared" ref="ET371:ET386" si="3415">BF371-DY371</f>
        <v>0</v>
      </c>
      <c r="EU371" s="462">
        <f t="shared" ref="EU371:EU386" si="3416">BK371-EB371</f>
        <v>0</v>
      </c>
      <c r="EV371" s="263">
        <f t="shared" ref="EV371:EV386" si="3417">BL371-EA371</f>
        <v>0</v>
      </c>
      <c r="EW371" s="462">
        <f t="shared" ref="EW371:EW386" si="3418">BM371-ED371</f>
        <v>0</v>
      </c>
      <c r="EX371" s="263">
        <f t="shared" ref="EX371:EX386" si="3419">BN371-EC371</f>
        <v>0</v>
      </c>
      <c r="EY371" s="472">
        <f t="shared" ref="EY371:EY386" si="3420">BV371-EF371</f>
        <v>-26809999.999999996</v>
      </c>
      <c r="EZ371" s="263">
        <f t="shared" ref="EZ371:EZ386" si="3421">BW371-EE371</f>
        <v>-30027200</v>
      </c>
    </row>
    <row r="372" spans="1:158" ht="18" hidden="1" customHeight="1" outlineLevel="1" x14ac:dyDescent="0.2">
      <c r="A372" s="5" t="s">
        <v>768</v>
      </c>
      <c r="B372" s="76" t="s">
        <v>21</v>
      </c>
      <c r="C372" s="77" t="s">
        <v>769</v>
      </c>
      <c r="D372" s="77" t="s">
        <v>770</v>
      </c>
      <c r="E372" s="76" t="s">
        <v>771</v>
      </c>
      <c r="F372" s="76" t="s">
        <v>772</v>
      </c>
      <c r="G372" s="78" t="s">
        <v>25</v>
      </c>
      <c r="H372" s="79">
        <v>0.3</v>
      </c>
      <c r="I372" s="76" t="s">
        <v>969</v>
      </c>
      <c r="J372" s="80" t="s">
        <v>496</v>
      </c>
      <c r="K372" s="81" t="s">
        <v>152</v>
      </c>
      <c r="L372" s="76" t="s">
        <v>46</v>
      </c>
      <c r="M372" s="10" t="s">
        <v>65</v>
      </c>
      <c r="N372" s="82"/>
      <c r="O372" s="82"/>
      <c r="P372" s="82"/>
      <c r="Q372" s="245">
        <v>1</v>
      </c>
      <c r="R372" s="398"/>
      <c r="S372" s="262">
        <v>26809999.999999996</v>
      </c>
      <c r="T372" s="262">
        <v>30027200</v>
      </c>
      <c r="U372" s="262">
        <f t="shared" ref="U372" si="3422">R372*S372</f>
        <v>0</v>
      </c>
      <c r="V372" s="263">
        <f t="shared" ref="V372" si="3423">U372*1.12</f>
        <v>0</v>
      </c>
      <c r="W372" s="263">
        <f t="shared" si="3387"/>
        <v>0</v>
      </c>
      <c r="X372" s="399">
        <v>1</v>
      </c>
      <c r="Y372" s="399">
        <v>26809999.999999996</v>
      </c>
      <c r="Z372" s="399">
        <v>30027200</v>
      </c>
      <c r="AA372" s="399">
        <v>0</v>
      </c>
      <c r="AB372" s="399">
        <f t="shared" si="3388"/>
        <v>0</v>
      </c>
      <c r="AC372" s="399">
        <f t="shared" si="3389"/>
        <v>0</v>
      </c>
      <c r="AD372" s="260"/>
      <c r="AE372" s="260">
        <v>26809999.999999996</v>
      </c>
      <c r="AF372" s="260">
        <v>30027200</v>
      </c>
      <c r="AG372" s="260">
        <v>0</v>
      </c>
      <c r="AH372" s="260">
        <v>0</v>
      </c>
      <c r="AI372" s="260">
        <f t="shared" si="3390"/>
        <v>0</v>
      </c>
      <c r="AJ372" s="260"/>
      <c r="AK372" s="260">
        <v>26809999.999999996</v>
      </c>
      <c r="AL372" s="260">
        <v>30027200</v>
      </c>
      <c r="AM372" s="260">
        <f t="shared" si="2978"/>
        <v>0</v>
      </c>
      <c r="AN372" s="260">
        <f t="shared" si="2979"/>
        <v>0</v>
      </c>
      <c r="AO372" s="396">
        <f t="shared" si="3391"/>
        <v>0</v>
      </c>
      <c r="AP372" s="260"/>
      <c r="AQ372" s="260"/>
      <c r="AR372" s="260"/>
      <c r="AS372" s="260">
        <f t="shared" si="2996"/>
        <v>0</v>
      </c>
      <c r="AT372" s="260">
        <f t="shared" si="2997"/>
        <v>0</v>
      </c>
      <c r="AU372" s="260">
        <f t="shared" si="3392"/>
        <v>0</v>
      </c>
      <c r="AV372" s="400"/>
      <c r="AW372" s="400"/>
      <c r="AX372" s="400"/>
      <c r="AY372" s="400">
        <v>0</v>
      </c>
      <c r="AZ372" s="400">
        <v>0</v>
      </c>
      <c r="BA372" s="400">
        <f t="shared" ref="BA372:BA385" si="3424">AZ372*H372</f>
        <v>0</v>
      </c>
      <c r="BB372" s="400"/>
      <c r="BC372" s="400"/>
      <c r="BD372" s="400"/>
      <c r="BE372" s="400">
        <v>0</v>
      </c>
      <c r="BF372" s="400">
        <v>0</v>
      </c>
      <c r="BG372" s="400">
        <f t="shared" si="3106"/>
        <v>0</v>
      </c>
      <c r="BH372" s="400"/>
      <c r="BI372" s="400"/>
      <c r="BJ372" s="400"/>
      <c r="BK372" s="400">
        <v>0</v>
      </c>
      <c r="BL372" s="400">
        <v>0</v>
      </c>
      <c r="BM372" s="400">
        <f t="shared" si="3107"/>
        <v>0</v>
      </c>
      <c r="BN372" s="400"/>
      <c r="BO372" s="400"/>
      <c r="BP372" s="400"/>
      <c r="BQ372" s="400">
        <v>0</v>
      </c>
      <c r="BR372" s="400">
        <v>0</v>
      </c>
      <c r="BS372" s="400">
        <f t="shared" si="3394"/>
        <v>0</v>
      </c>
      <c r="BT372" s="262">
        <v>26809999.999999996</v>
      </c>
      <c r="BU372" s="262">
        <v>30027200</v>
      </c>
      <c r="BV372" s="262">
        <v>0</v>
      </c>
      <c r="BW372" s="1427">
        <v>0</v>
      </c>
      <c r="BX372" s="84" t="s">
        <v>48</v>
      </c>
      <c r="BY372" s="76">
        <v>2012</v>
      </c>
      <c r="BZ372" s="583" t="s">
        <v>1106</v>
      </c>
      <c r="CA372" s="529">
        <f t="shared" si="3395"/>
        <v>0</v>
      </c>
      <c r="CB372" s="85"/>
      <c r="CC372" s="83"/>
      <c r="CD372" s="88"/>
      <c r="CE372" s="26">
        <f t="shared" si="3396"/>
        <v>0</v>
      </c>
      <c r="CF372" s="27">
        <f t="shared" si="3397"/>
        <v>0</v>
      </c>
      <c r="CG372" s="738">
        <f t="shared" si="3398"/>
        <v>0</v>
      </c>
      <c r="CH372" s="164" t="s">
        <v>805</v>
      </c>
      <c r="CI372" s="165"/>
      <c r="CJ372" s="89"/>
      <c r="CK372" s="87"/>
      <c r="CL372" s="87"/>
      <c r="CM372" s="172"/>
      <c r="CN372" s="173"/>
      <c r="CO372" s="173"/>
      <c r="CP372" s="87"/>
      <c r="CQ372" s="87"/>
      <c r="CR372" s="455"/>
      <c r="CS372" s="455"/>
      <c r="CT372" s="455"/>
      <c r="CU372" s="455"/>
      <c r="CV372" s="455"/>
      <c r="CW372" s="455"/>
      <c r="CX372" s="455"/>
      <c r="CY372" s="455"/>
      <c r="CZ372" s="455"/>
      <c r="DA372" s="456"/>
      <c r="DB372" s="456"/>
      <c r="DC372" s="456"/>
      <c r="DD372" s="456"/>
      <c r="DE372" s="456"/>
      <c r="DF372" s="456"/>
      <c r="DG372" s="456"/>
      <c r="DH372" s="456"/>
      <c r="DI372" s="456"/>
      <c r="DJ372" s="456"/>
      <c r="DK372" s="456"/>
      <c r="DL372" s="501"/>
      <c r="DM372" s="508"/>
      <c r="DN372" s="501"/>
      <c r="DO372" s="820"/>
      <c r="DP372" s="501"/>
      <c r="DQ372" s="847"/>
      <c r="DR372" s="501"/>
      <c r="DS372" s="508"/>
      <c r="DT372" s="501"/>
      <c r="DU372" s="508"/>
      <c r="DV372" s="457"/>
      <c r="DW372" s="503"/>
      <c r="DX372" s="501"/>
      <c r="DY372" s="672"/>
      <c r="DZ372" s="501"/>
      <c r="EA372" s="508">
        <f t="shared" si="3400"/>
        <v>0</v>
      </c>
      <c r="EB372" s="457">
        <f t="shared" si="3401"/>
        <v>0</v>
      </c>
      <c r="EC372" s="503"/>
      <c r="ED372" s="455"/>
      <c r="EE372" s="459"/>
      <c r="EF372" s="501"/>
      <c r="EG372" s="461">
        <f t="shared" si="3402"/>
        <v>0</v>
      </c>
      <c r="EH372" s="257">
        <f t="shared" si="3403"/>
        <v>0</v>
      </c>
      <c r="EI372" s="460">
        <f t="shared" si="3404"/>
        <v>0</v>
      </c>
      <c r="EJ372" s="538">
        <f t="shared" si="3405"/>
        <v>0</v>
      </c>
      <c r="EK372" s="677">
        <f t="shared" si="3406"/>
        <v>0</v>
      </c>
      <c r="EL372" s="257">
        <f t="shared" si="3407"/>
        <v>0</v>
      </c>
      <c r="EM372" s="649">
        <f t="shared" si="3408"/>
        <v>0</v>
      </c>
      <c r="EN372" s="538">
        <f t="shared" si="3409"/>
        <v>0</v>
      </c>
      <c r="EO372" s="677">
        <f t="shared" si="3410"/>
        <v>0</v>
      </c>
      <c r="EP372" s="257">
        <f t="shared" si="3411"/>
        <v>0</v>
      </c>
      <c r="EQ372" s="649">
        <f t="shared" si="3412"/>
        <v>0</v>
      </c>
      <c r="ER372" s="538">
        <f t="shared" si="3413"/>
        <v>0</v>
      </c>
      <c r="ES372" s="677">
        <f t="shared" si="3414"/>
        <v>0</v>
      </c>
      <c r="ET372" s="538">
        <f t="shared" si="3415"/>
        <v>0</v>
      </c>
      <c r="EU372" s="462">
        <f t="shared" si="3416"/>
        <v>0</v>
      </c>
      <c r="EV372" s="263">
        <f t="shared" si="3417"/>
        <v>0</v>
      </c>
      <c r="EW372" s="462">
        <f t="shared" si="3418"/>
        <v>0</v>
      </c>
      <c r="EX372" s="263">
        <f t="shared" si="3419"/>
        <v>0</v>
      </c>
      <c r="EY372" s="472">
        <f t="shared" si="3420"/>
        <v>0</v>
      </c>
      <c r="EZ372" s="263">
        <f t="shared" si="3421"/>
        <v>0</v>
      </c>
    </row>
    <row r="373" spans="1:158" ht="18" hidden="1" customHeight="1" outlineLevel="1" x14ac:dyDescent="0.2">
      <c r="A373" s="5" t="s">
        <v>1027</v>
      </c>
      <c r="B373" s="76" t="s">
        <v>21</v>
      </c>
      <c r="C373" s="77" t="s">
        <v>769</v>
      </c>
      <c r="D373" s="77" t="s">
        <v>770</v>
      </c>
      <c r="E373" s="76" t="s">
        <v>771</v>
      </c>
      <c r="F373" s="76" t="s">
        <v>772</v>
      </c>
      <c r="G373" s="78" t="s">
        <v>25</v>
      </c>
      <c r="H373" s="79">
        <v>0.3</v>
      </c>
      <c r="I373" s="76" t="s">
        <v>969</v>
      </c>
      <c r="J373" s="80" t="s">
        <v>496</v>
      </c>
      <c r="K373" s="81" t="s">
        <v>152</v>
      </c>
      <c r="L373" s="76" t="s">
        <v>46</v>
      </c>
      <c r="M373" s="10" t="s">
        <v>65</v>
      </c>
      <c r="N373" s="82"/>
      <c r="O373" s="82"/>
      <c r="P373" s="82"/>
      <c r="Q373" s="245">
        <v>1</v>
      </c>
      <c r="R373" s="398"/>
      <c r="S373" s="262">
        <v>26809999.999999996</v>
      </c>
      <c r="T373" s="262">
        <v>30027200</v>
      </c>
      <c r="U373" s="262">
        <f t="shared" ref="U373" si="3425">R373*S373</f>
        <v>0</v>
      </c>
      <c r="V373" s="263">
        <f t="shared" ref="V373" si="3426">U373*1.12</f>
        <v>0</v>
      </c>
      <c r="W373" s="263">
        <f t="shared" si="3387"/>
        <v>0</v>
      </c>
      <c r="X373" s="399">
        <v>0</v>
      </c>
      <c r="Y373" s="399">
        <v>26809999.999999996</v>
      </c>
      <c r="Z373" s="399">
        <v>30027200</v>
      </c>
      <c r="AA373" s="399">
        <f t="shared" ref="AA373:AA385" si="3427">X373*Y373</f>
        <v>0</v>
      </c>
      <c r="AB373" s="399">
        <f t="shared" si="3388"/>
        <v>0</v>
      </c>
      <c r="AC373" s="399">
        <f t="shared" si="3389"/>
        <v>0</v>
      </c>
      <c r="AD373" s="260"/>
      <c r="AE373" s="260">
        <v>26809999.999999996</v>
      </c>
      <c r="AF373" s="260">
        <v>30027200</v>
      </c>
      <c r="AG373" s="260">
        <f t="shared" ref="AG373" si="3428">AD373*AE373</f>
        <v>0</v>
      </c>
      <c r="AH373" s="260">
        <f t="shared" ref="AH373" si="3429">AD373*AF373</f>
        <v>0</v>
      </c>
      <c r="AI373" s="260">
        <f t="shared" si="3390"/>
        <v>0</v>
      </c>
      <c r="AJ373" s="260"/>
      <c r="AK373" s="260">
        <v>26809999.999999996</v>
      </c>
      <c r="AL373" s="260">
        <v>30027200</v>
      </c>
      <c r="AM373" s="260">
        <f t="shared" si="2978"/>
        <v>0</v>
      </c>
      <c r="AN373" s="260">
        <f t="shared" si="2979"/>
        <v>0</v>
      </c>
      <c r="AO373" s="396">
        <f t="shared" si="3391"/>
        <v>0</v>
      </c>
      <c r="AP373" s="260"/>
      <c r="AQ373" s="260"/>
      <c r="AR373" s="260"/>
      <c r="AS373" s="260">
        <f t="shared" si="2996"/>
        <v>0</v>
      </c>
      <c r="AT373" s="260">
        <f t="shared" si="2997"/>
        <v>0</v>
      </c>
      <c r="AU373" s="260">
        <f t="shared" si="3392"/>
        <v>0</v>
      </c>
      <c r="AV373" s="400"/>
      <c r="AW373" s="400"/>
      <c r="AX373" s="400"/>
      <c r="AY373" s="400">
        <v>0</v>
      </c>
      <c r="AZ373" s="400">
        <v>0</v>
      </c>
      <c r="BA373" s="400">
        <f t="shared" si="3424"/>
        <v>0</v>
      </c>
      <c r="BB373" s="400"/>
      <c r="BC373" s="400"/>
      <c r="BD373" s="400"/>
      <c r="BE373" s="400">
        <v>0</v>
      </c>
      <c r="BF373" s="400">
        <v>0</v>
      </c>
      <c r="BG373" s="400">
        <f t="shared" si="3106"/>
        <v>0</v>
      </c>
      <c r="BH373" s="400"/>
      <c r="BI373" s="400"/>
      <c r="BJ373" s="400"/>
      <c r="BK373" s="400">
        <v>0</v>
      </c>
      <c r="BL373" s="400">
        <v>0</v>
      </c>
      <c r="BM373" s="400">
        <f t="shared" si="3107"/>
        <v>0</v>
      </c>
      <c r="BN373" s="400"/>
      <c r="BO373" s="400"/>
      <c r="BP373" s="400"/>
      <c r="BQ373" s="400">
        <v>0</v>
      </c>
      <c r="BR373" s="400">
        <v>0</v>
      </c>
      <c r="BS373" s="400">
        <f t="shared" si="3394"/>
        <v>0</v>
      </c>
      <c r="BT373" s="262">
        <v>26809999.999999996</v>
      </c>
      <c r="BU373" s="262">
        <v>30027200</v>
      </c>
      <c r="BV373" s="256">
        <f>SUM(N373+O373+P373+Q373+R373+X373+AD373+AJ373+AP373+AV373+BB373+BH373)*BT373</f>
        <v>26809999.999999996</v>
      </c>
      <c r="BW373" s="262">
        <f t="shared" ref="BW373" si="3430">BV373*1.12</f>
        <v>30027200</v>
      </c>
      <c r="BX373" s="84" t="s">
        <v>48</v>
      </c>
      <c r="BY373" s="325" t="s">
        <v>1717</v>
      </c>
      <c r="BZ373" s="325" t="s">
        <v>1111</v>
      </c>
      <c r="CA373" s="529">
        <f t="shared" si="3395"/>
        <v>9008160</v>
      </c>
      <c r="CB373" s="85"/>
      <c r="CC373" s="83"/>
      <c r="CD373" s="88"/>
      <c r="CE373" s="26">
        <f t="shared" si="3396"/>
        <v>26809999.999999996</v>
      </c>
      <c r="CF373" s="27">
        <f t="shared" si="3397"/>
        <v>30027200</v>
      </c>
      <c r="CG373" s="738">
        <f t="shared" si="3398"/>
        <v>9008160</v>
      </c>
      <c r="CH373" s="164" t="s">
        <v>1033</v>
      </c>
      <c r="CI373" s="165"/>
      <c r="CJ373" s="89"/>
      <c r="CK373" s="87"/>
      <c r="CL373" s="87"/>
      <c r="CM373" s="172"/>
      <c r="CN373" s="173"/>
      <c r="CO373" s="173"/>
      <c r="CP373" s="87"/>
      <c r="CQ373" s="87"/>
      <c r="CR373" s="455"/>
      <c r="CS373" s="455"/>
      <c r="CT373" s="455"/>
      <c r="CU373" s="455"/>
      <c r="CV373" s="455"/>
      <c r="CW373" s="455"/>
      <c r="CX373" s="455"/>
      <c r="CY373" s="455"/>
      <c r="CZ373" s="455"/>
      <c r="DA373" s="456"/>
      <c r="DB373" s="456"/>
      <c r="DC373" s="456"/>
      <c r="DD373" s="456"/>
      <c r="DE373" s="456"/>
      <c r="DF373" s="456"/>
      <c r="DG373" s="456"/>
      <c r="DH373" s="456"/>
      <c r="DI373" s="456"/>
      <c r="DJ373" s="456"/>
      <c r="DK373" s="456"/>
      <c r="DL373" s="501"/>
      <c r="DM373" s="508"/>
      <c r="DN373" s="501"/>
      <c r="DO373" s="820"/>
      <c r="DP373" s="501"/>
      <c r="DQ373" s="847"/>
      <c r="DR373" s="501"/>
      <c r="DS373" s="508"/>
      <c r="DT373" s="501"/>
      <c r="DU373" s="508"/>
      <c r="DV373" s="457"/>
      <c r="DW373" s="503"/>
      <c r="DX373" s="501"/>
      <c r="DY373" s="672"/>
      <c r="DZ373" s="501"/>
      <c r="EA373" s="508">
        <f t="shared" si="3400"/>
        <v>0</v>
      </c>
      <c r="EB373" s="457">
        <f t="shared" si="3401"/>
        <v>0</v>
      </c>
      <c r="EC373" s="503"/>
      <c r="ED373" s="455"/>
      <c r="EE373" s="459"/>
      <c r="EF373" s="501"/>
      <c r="EG373" s="461">
        <f t="shared" si="3402"/>
        <v>0</v>
      </c>
      <c r="EH373" s="257">
        <f t="shared" si="3403"/>
        <v>0</v>
      </c>
      <c r="EI373" s="460">
        <f t="shared" si="3404"/>
        <v>0</v>
      </c>
      <c r="EJ373" s="538">
        <f t="shared" si="3405"/>
        <v>0</v>
      </c>
      <c r="EK373" s="677">
        <f t="shared" si="3406"/>
        <v>0</v>
      </c>
      <c r="EL373" s="257">
        <f t="shared" si="3407"/>
        <v>0</v>
      </c>
      <c r="EM373" s="649">
        <f t="shared" si="3408"/>
        <v>0</v>
      </c>
      <c r="EN373" s="538">
        <f t="shared" si="3409"/>
        <v>0</v>
      </c>
      <c r="EO373" s="677">
        <f t="shared" si="3410"/>
        <v>0</v>
      </c>
      <c r="EP373" s="257">
        <f t="shared" si="3411"/>
        <v>0</v>
      </c>
      <c r="EQ373" s="649">
        <f t="shared" si="3412"/>
        <v>0</v>
      </c>
      <c r="ER373" s="538">
        <f t="shared" si="3413"/>
        <v>0</v>
      </c>
      <c r="ES373" s="677">
        <f t="shared" si="3414"/>
        <v>0</v>
      </c>
      <c r="ET373" s="538">
        <f t="shared" si="3415"/>
        <v>0</v>
      </c>
      <c r="EU373" s="462">
        <f t="shared" si="3416"/>
        <v>0</v>
      </c>
      <c r="EV373" s="263">
        <f t="shared" si="3417"/>
        <v>0</v>
      </c>
      <c r="EW373" s="462">
        <f t="shared" si="3418"/>
        <v>0</v>
      </c>
      <c r="EX373" s="263">
        <f t="shared" si="3419"/>
        <v>0</v>
      </c>
      <c r="EY373" s="472">
        <f t="shared" si="3420"/>
        <v>26809999.999999996</v>
      </c>
      <c r="EZ373" s="263">
        <f t="shared" si="3421"/>
        <v>30027200</v>
      </c>
    </row>
    <row r="374" spans="1:158" ht="18" hidden="1" customHeight="1" outlineLevel="1" x14ac:dyDescent="0.2">
      <c r="A374" s="5" t="s">
        <v>590</v>
      </c>
      <c r="B374" s="76" t="s">
        <v>21</v>
      </c>
      <c r="C374" s="77" t="s">
        <v>73</v>
      </c>
      <c r="D374" s="77" t="s">
        <v>181</v>
      </c>
      <c r="E374" s="76" t="s">
        <v>182</v>
      </c>
      <c r="F374" s="76"/>
      <c r="G374" s="78" t="s">
        <v>25</v>
      </c>
      <c r="H374" s="79">
        <v>0.3</v>
      </c>
      <c r="I374" s="76" t="s">
        <v>969</v>
      </c>
      <c r="J374" s="80" t="s">
        <v>45</v>
      </c>
      <c r="K374" s="81" t="s">
        <v>152</v>
      </c>
      <c r="L374" s="76" t="s">
        <v>46</v>
      </c>
      <c r="M374" s="10" t="s">
        <v>65</v>
      </c>
      <c r="N374" s="82"/>
      <c r="O374" s="82"/>
      <c r="P374" s="82"/>
      <c r="Q374" s="245">
        <v>1</v>
      </c>
      <c r="R374" s="398"/>
      <c r="S374" s="262">
        <v>11160714.285714285</v>
      </c>
      <c r="T374" s="262">
        <v>12500000</v>
      </c>
      <c r="U374" s="262">
        <f t="shared" si="3386"/>
        <v>0</v>
      </c>
      <c r="V374" s="263">
        <f t="shared" si="2945"/>
        <v>0</v>
      </c>
      <c r="W374" s="263">
        <f t="shared" si="3387"/>
        <v>0</v>
      </c>
      <c r="X374" s="399"/>
      <c r="Y374" s="399">
        <v>11160714.285714285</v>
      </c>
      <c r="Z374" s="399">
        <v>12500000</v>
      </c>
      <c r="AA374" s="399">
        <f t="shared" si="3427"/>
        <v>0</v>
      </c>
      <c r="AB374" s="399">
        <f t="shared" si="3388"/>
        <v>0</v>
      </c>
      <c r="AC374" s="399">
        <f t="shared" si="3389"/>
        <v>0</v>
      </c>
      <c r="AD374" s="260">
        <v>1</v>
      </c>
      <c r="AE374" s="260">
        <v>11160714.285714285</v>
      </c>
      <c r="AF374" s="260">
        <v>12500000</v>
      </c>
      <c r="AG374" s="260">
        <v>0</v>
      </c>
      <c r="AH374" s="260">
        <v>0</v>
      </c>
      <c r="AI374" s="260">
        <f t="shared" si="3390"/>
        <v>0</v>
      </c>
      <c r="AJ374" s="260"/>
      <c r="AK374" s="260">
        <v>11160714.285714285</v>
      </c>
      <c r="AL374" s="260">
        <v>12500000</v>
      </c>
      <c r="AM374" s="260">
        <f t="shared" si="2978"/>
        <v>0</v>
      </c>
      <c r="AN374" s="260">
        <f t="shared" si="2979"/>
        <v>0</v>
      </c>
      <c r="AO374" s="396">
        <f t="shared" si="3391"/>
        <v>0</v>
      </c>
      <c r="AP374" s="260"/>
      <c r="AQ374" s="260"/>
      <c r="AR374" s="260"/>
      <c r="AS374" s="260">
        <f t="shared" si="2996"/>
        <v>0</v>
      </c>
      <c r="AT374" s="260">
        <f t="shared" si="2997"/>
        <v>0</v>
      </c>
      <c r="AU374" s="260">
        <f t="shared" si="3392"/>
        <v>0</v>
      </c>
      <c r="AV374" s="400"/>
      <c r="AW374" s="400"/>
      <c r="AX374" s="400"/>
      <c r="AY374" s="400">
        <v>0</v>
      </c>
      <c r="AZ374" s="400">
        <v>0</v>
      </c>
      <c r="BA374" s="400">
        <f t="shared" si="3424"/>
        <v>0</v>
      </c>
      <c r="BB374" s="400"/>
      <c r="BC374" s="400"/>
      <c r="BD374" s="400"/>
      <c r="BE374" s="400">
        <v>0</v>
      </c>
      <c r="BF374" s="400">
        <v>0</v>
      </c>
      <c r="BG374" s="400">
        <f t="shared" si="3106"/>
        <v>0</v>
      </c>
      <c r="BH374" s="400"/>
      <c r="BI374" s="400"/>
      <c r="BJ374" s="400"/>
      <c r="BK374" s="400">
        <v>0</v>
      </c>
      <c r="BL374" s="400">
        <v>0</v>
      </c>
      <c r="BM374" s="400">
        <f t="shared" si="3107"/>
        <v>0</v>
      </c>
      <c r="BN374" s="400"/>
      <c r="BO374" s="400"/>
      <c r="BP374" s="400"/>
      <c r="BQ374" s="400">
        <v>0</v>
      </c>
      <c r="BR374" s="400">
        <v>0</v>
      </c>
      <c r="BS374" s="400">
        <f t="shared" si="3394"/>
        <v>0</v>
      </c>
      <c r="BT374" s="262">
        <v>11160714.285714285</v>
      </c>
      <c r="BU374" s="262">
        <v>12500000</v>
      </c>
      <c r="BV374" s="262">
        <v>0</v>
      </c>
      <c r="BW374" s="1427">
        <v>0</v>
      </c>
      <c r="BX374" s="84" t="s">
        <v>48</v>
      </c>
      <c r="BY374" s="76">
        <v>2012</v>
      </c>
      <c r="BZ374" s="324"/>
      <c r="CA374" s="529">
        <f t="shared" si="3395"/>
        <v>0</v>
      </c>
      <c r="CB374" s="85">
        <v>22321428.571428571</v>
      </c>
      <c r="CC374" s="83">
        <v>25000000</v>
      </c>
      <c r="CD374" s="88"/>
      <c r="CE374" s="26">
        <f t="shared" si="3396"/>
        <v>-22321428.571428571</v>
      </c>
      <c r="CF374" s="27">
        <f t="shared" si="3397"/>
        <v>-25000000</v>
      </c>
      <c r="CG374" s="738">
        <f t="shared" si="3398"/>
        <v>-25000000</v>
      </c>
      <c r="CH374" s="164"/>
      <c r="CI374" s="165"/>
      <c r="CJ374" s="89" t="s">
        <v>25</v>
      </c>
      <c r="CK374" s="87" t="s">
        <v>316</v>
      </c>
      <c r="CL374" s="87" t="s">
        <v>2187</v>
      </c>
      <c r="CM374" s="172" t="s">
        <v>2196</v>
      </c>
      <c r="CN374" s="173" t="s">
        <v>348</v>
      </c>
      <c r="CO374" s="173" t="str">
        <f>D374</f>
        <v xml:space="preserve">Емкость ресивер стабилизатор </v>
      </c>
      <c r="CP374" s="87" t="str">
        <f>E374</f>
        <v>V-5,2 м3, Рр-12,66 кгс/см2, среда - хлористый водород, водород, углеводороды.  Материальное исполнение 09Г2С+08Х13 с плакирующим слоем</v>
      </c>
      <c r="CQ374" s="87" t="str">
        <f>M374</f>
        <v>штука</v>
      </c>
      <c r="CR374" s="455">
        <v>0</v>
      </c>
      <c r="CS374" s="455"/>
      <c r="CT374" s="455">
        <v>0</v>
      </c>
      <c r="CU374" s="455"/>
      <c r="CV374" s="455"/>
      <c r="CW374" s="455"/>
      <c r="CX374" s="455"/>
      <c r="CY374" s="455"/>
      <c r="CZ374" s="455">
        <v>1</v>
      </c>
      <c r="DA374" s="456">
        <v>12050000</v>
      </c>
      <c r="DB374" s="456">
        <f>CR374*DA374</f>
        <v>0</v>
      </c>
      <c r="DC374" s="456"/>
      <c r="DD374" s="456">
        <f t="shared" ref="DD374" si="3431">CT374*DA374</f>
        <v>0</v>
      </c>
      <c r="DE374" s="456"/>
      <c r="DF374" s="456"/>
      <c r="DG374" s="456"/>
      <c r="DH374" s="456"/>
      <c r="DI374" s="456"/>
      <c r="DJ374" s="456"/>
      <c r="DK374" s="456">
        <f>CZ374*DA374</f>
        <v>12050000</v>
      </c>
      <c r="DL374" s="501"/>
      <c r="DM374" s="508">
        <f>DB374</f>
        <v>0</v>
      </c>
      <c r="DN374" s="501">
        <f>DM374/1.12</f>
        <v>0</v>
      </c>
      <c r="DO374" s="820">
        <f>DC374</f>
        <v>0</v>
      </c>
      <c r="DP374" s="655">
        <f t="shared" ref="DP374" si="3432">DO374/1.12</f>
        <v>0</v>
      </c>
      <c r="DQ374" s="1053">
        <f t="shared" ref="DQ374" si="3433">DA374*CT374</f>
        <v>0</v>
      </c>
      <c r="DR374" s="655">
        <f t="shared" ref="DR374" si="3434">DQ374/1.12</f>
        <v>0</v>
      </c>
      <c r="DS374" s="782">
        <f t="shared" ref="DS374" si="3435">DE374</f>
        <v>0</v>
      </c>
      <c r="DT374" s="655">
        <f t="shared" ref="DT374" si="3436">DE374/1.12</f>
        <v>0</v>
      </c>
      <c r="DU374" s="782">
        <f t="shared" ref="DU374" si="3437">DF374</f>
        <v>0</v>
      </c>
      <c r="DV374" s="465">
        <f t="shared" ref="DV374" si="3438">DU374/1.12</f>
        <v>0</v>
      </c>
      <c r="DW374" s="745"/>
      <c r="DX374" s="655"/>
      <c r="DY374" s="954"/>
      <c r="DZ374" s="655"/>
      <c r="EA374" s="782">
        <f t="shared" si="3400"/>
        <v>0</v>
      </c>
      <c r="EB374" s="465">
        <f t="shared" si="3401"/>
        <v>0</v>
      </c>
      <c r="EC374" s="745"/>
      <c r="ED374" s="463"/>
      <c r="EE374" s="459">
        <f>DK374</f>
        <v>12050000</v>
      </c>
      <c r="EF374" s="501">
        <f>EE374/1.12</f>
        <v>10758928.571428571</v>
      </c>
      <c r="EG374" s="461">
        <f t="shared" si="3402"/>
        <v>0</v>
      </c>
      <c r="EH374" s="257">
        <f t="shared" si="3403"/>
        <v>0</v>
      </c>
      <c r="EI374" s="460">
        <f t="shared" si="3404"/>
        <v>0</v>
      </c>
      <c r="EJ374" s="538">
        <f t="shared" si="3405"/>
        <v>0</v>
      </c>
      <c r="EK374" s="677">
        <f t="shared" si="3406"/>
        <v>0</v>
      </c>
      <c r="EL374" s="257">
        <f t="shared" si="3407"/>
        <v>0</v>
      </c>
      <c r="EM374" s="649">
        <f t="shared" si="3408"/>
        <v>0</v>
      </c>
      <c r="EN374" s="538">
        <f t="shared" si="3409"/>
        <v>0</v>
      </c>
      <c r="EO374" s="677">
        <f t="shared" si="3410"/>
        <v>0</v>
      </c>
      <c r="EP374" s="257">
        <f t="shared" si="3411"/>
        <v>0</v>
      </c>
      <c r="EQ374" s="649">
        <f t="shared" si="3412"/>
        <v>0</v>
      </c>
      <c r="ER374" s="538">
        <f t="shared" si="3413"/>
        <v>0</v>
      </c>
      <c r="ES374" s="677">
        <f t="shared" si="3414"/>
        <v>0</v>
      </c>
      <c r="ET374" s="538">
        <f t="shared" si="3415"/>
        <v>0</v>
      </c>
      <c r="EU374" s="462">
        <f t="shared" si="3416"/>
        <v>0</v>
      </c>
      <c r="EV374" s="263">
        <f t="shared" si="3417"/>
        <v>0</v>
      </c>
      <c r="EW374" s="462">
        <f t="shared" si="3418"/>
        <v>0</v>
      </c>
      <c r="EX374" s="263">
        <f t="shared" si="3419"/>
        <v>0</v>
      </c>
      <c r="EY374" s="472">
        <f t="shared" si="3420"/>
        <v>-10758928.571428571</v>
      </c>
      <c r="EZ374" s="263">
        <f t="shared" si="3421"/>
        <v>-12050000</v>
      </c>
    </row>
    <row r="375" spans="1:158" ht="18" hidden="1" customHeight="1" outlineLevel="1" x14ac:dyDescent="0.2">
      <c r="A375" s="5" t="s">
        <v>773</v>
      </c>
      <c r="B375" s="76" t="s">
        <v>21</v>
      </c>
      <c r="C375" s="77" t="s">
        <v>769</v>
      </c>
      <c r="D375" s="77" t="s">
        <v>770</v>
      </c>
      <c r="E375" s="76" t="s">
        <v>771</v>
      </c>
      <c r="F375" s="76" t="s">
        <v>774</v>
      </c>
      <c r="G375" s="78" t="s">
        <v>25</v>
      </c>
      <c r="H375" s="79">
        <v>0.3</v>
      </c>
      <c r="I375" s="76" t="s">
        <v>969</v>
      </c>
      <c r="J375" s="80" t="s">
        <v>496</v>
      </c>
      <c r="K375" s="81" t="s">
        <v>152</v>
      </c>
      <c r="L375" s="76" t="s">
        <v>46</v>
      </c>
      <c r="M375" s="10" t="s">
        <v>65</v>
      </c>
      <c r="N375" s="82"/>
      <c r="O375" s="82"/>
      <c r="P375" s="82"/>
      <c r="Q375" s="245">
        <v>1</v>
      </c>
      <c r="R375" s="398"/>
      <c r="S375" s="262">
        <v>11160714.285714285</v>
      </c>
      <c r="T375" s="262">
        <v>12500000</v>
      </c>
      <c r="U375" s="262">
        <f t="shared" ref="U375" si="3439">R375*S375</f>
        <v>0</v>
      </c>
      <c r="V375" s="263">
        <f t="shared" ref="V375" si="3440">U375*1.12</f>
        <v>0</v>
      </c>
      <c r="W375" s="263">
        <f t="shared" si="3387"/>
        <v>0</v>
      </c>
      <c r="X375" s="399"/>
      <c r="Y375" s="399">
        <v>11160714.285714285</v>
      </c>
      <c r="Z375" s="399">
        <v>12500000</v>
      </c>
      <c r="AA375" s="399">
        <f t="shared" si="3427"/>
        <v>0</v>
      </c>
      <c r="AB375" s="399">
        <f t="shared" si="3388"/>
        <v>0</v>
      </c>
      <c r="AC375" s="399">
        <f t="shared" si="3389"/>
        <v>0</v>
      </c>
      <c r="AD375" s="260">
        <v>1</v>
      </c>
      <c r="AE375" s="260">
        <v>11160714.285714285</v>
      </c>
      <c r="AF375" s="260">
        <v>12500000</v>
      </c>
      <c r="AG375" s="260">
        <f t="shared" ref="AG375:AG376" si="3441">AD375*AE375</f>
        <v>11160714.285714285</v>
      </c>
      <c r="AH375" s="260">
        <f t="shared" ref="AH375:AH376" si="3442">AD375*AF375</f>
        <v>12500000</v>
      </c>
      <c r="AI375" s="260">
        <f t="shared" si="3390"/>
        <v>3750000</v>
      </c>
      <c r="AJ375" s="260"/>
      <c r="AK375" s="260">
        <v>11160714.285714285</v>
      </c>
      <c r="AL375" s="260">
        <v>12500000</v>
      </c>
      <c r="AM375" s="260">
        <f t="shared" si="2978"/>
        <v>0</v>
      </c>
      <c r="AN375" s="260">
        <f t="shared" si="2979"/>
        <v>0</v>
      </c>
      <c r="AO375" s="396">
        <f t="shared" si="3391"/>
        <v>0</v>
      </c>
      <c r="AP375" s="260"/>
      <c r="AQ375" s="260"/>
      <c r="AR375" s="260"/>
      <c r="AS375" s="260">
        <f t="shared" si="2996"/>
        <v>0</v>
      </c>
      <c r="AT375" s="260">
        <f t="shared" si="2997"/>
        <v>0</v>
      </c>
      <c r="AU375" s="260">
        <f t="shared" si="3392"/>
        <v>0</v>
      </c>
      <c r="AV375" s="400"/>
      <c r="AW375" s="400"/>
      <c r="AX375" s="400"/>
      <c r="AY375" s="400">
        <v>0</v>
      </c>
      <c r="AZ375" s="400">
        <v>0</v>
      </c>
      <c r="BA375" s="400">
        <f t="shared" si="3424"/>
        <v>0</v>
      </c>
      <c r="BB375" s="400"/>
      <c r="BC375" s="400"/>
      <c r="BD375" s="400"/>
      <c r="BE375" s="400">
        <v>0</v>
      </c>
      <c r="BF375" s="400">
        <v>0</v>
      </c>
      <c r="BG375" s="400">
        <f t="shared" si="3106"/>
        <v>0</v>
      </c>
      <c r="BH375" s="400"/>
      <c r="BI375" s="400"/>
      <c r="BJ375" s="400"/>
      <c r="BK375" s="400">
        <v>0</v>
      </c>
      <c r="BL375" s="400">
        <v>0</v>
      </c>
      <c r="BM375" s="400">
        <f t="shared" si="3107"/>
        <v>0</v>
      </c>
      <c r="BN375" s="400"/>
      <c r="BO375" s="400"/>
      <c r="BP375" s="400"/>
      <c r="BQ375" s="400">
        <v>0</v>
      </c>
      <c r="BR375" s="400">
        <v>0</v>
      </c>
      <c r="BS375" s="400">
        <f t="shared" si="3394"/>
        <v>0</v>
      </c>
      <c r="BT375" s="262">
        <v>11160714.285714285</v>
      </c>
      <c r="BU375" s="262">
        <v>12500000</v>
      </c>
      <c r="BV375" s="256">
        <f>SUM(N375+O375+P375+Q375+R375+X375+AD375+AJ375+AP375+AV375+BB375+BH375)*BT375</f>
        <v>22321428.571428571</v>
      </c>
      <c r="BW375" s="262">
        <f t="shared" ref="BW375" si="3443">BV375*1.12</f>
        <v>25000000</v>
      </c>
      <c r="BX375" s="84" t="s">
        <v>48</v>
      </c>
      <c r="BY375" s="76">
        <v>2012</v>
      </c>
      <c r="BZ375" s="583" t="s">
        <v>1106</v>
      </c>
      <c r="CA375" s="529">
        <f t="shared" si="3395"/>
        <v>7500000</v>
      </c>
      <c r="CB375" s="95"/>
      <c r="CC375" s="83"/>
      <c r="CD375" s="88"/>
      <c r="CE375" s="26">
        <f t="shared" si="3396"/>
        <v>22321428.571428571</v>
      </c>
      <c r="CF375" s="27">
        <f t="shared" si="3397"/>
        <v>25000000</v>
      </c>
      <c r="CG375" s="738">
        <f t="shared" si="3398"/>
        <v>7500000</v>
      </c>
      <c r="CH375" s="164" t="s">
        <v>805</v>
      </c>
      <c r="CI375" s="165"/>
      <c r="CJ375" s="89"/>
      <c r="CK375" s="87"/>
      <c r="CL375" s="87"/>
      <c r="CM375" s="172"/>
      <c r="CN375" s="173"/>
      <c r="CO375" s="173"/>
      <c r="CP375" s="87"/>
      <c r="CQ375" s="87"/>
      <c r="CR375" s="455"/>
      <c r="CS375" s="455"/>
      <c r="CT375" s="455"/>
      <c r="CU375" s="455"/>
      <c r="CV375" s="455"/>
      <c r="CW375" s="455"/>
      <c r="CX375" s="455"/>
      <c r="CY375" s="455"/>
      <c r="CZ375" s="455"/>
      <c r="DA375" s="456"/>
      <c r="DB375" s="456"/>
      <c r="DC375" s="456"/>
      <c r="DD375" s="456"/>
      <c r="DE375" s="456"/>
      <c r="DF375" s="456"/>
      <c r="DG375" s="456"/>
      <c r="DH375" s="456"/>
      <c r="DI375" s="456"/>
      <c r="DJ375" s="456"/>
      <c r="DK375" s="456"/>
      <c r="DL375" s="501"/>
      <c r="DM375" s="508"/>
      <c r="DN375" s="501"/>
      <c r="DO375" s="820"/>
      <c r="DP375" s="501"/>
      <c r="DQ375" s="847"/>
      <c r="DR375" s="501"/>
      <c r="DS375" s="508"/>
      <c r="DT375" s="501"/>
      <c r="DU375" s="508"/>
      <c r="DV375" s="457"/>
      <c r="DW375" s="503"/>
      <c r="DX375" s="501"/>
      <c r="DY375" s="672"/>
      <c r="DZ375" s="501"/>
      <c r="EA375" s="508">
        <f t="shared" si="3400"/>
        <v>0</v>
      </c>
      <c r="EB375" s="457">
        <f t="shared" si="3401"/>
        <v>0</v>
      </c>
      <c r="EC375" s="503"/>
      <c r="ED375" s="455"/>
      <c r="EE375" s="459"/>
      <c r="EF375" s="501"/>
      <c r="EG375" s="461">
        <f t="shared" si="3402"/>
        <v>0</v>
      </c>
      <c r="EH375" s="257">
        <f t="shared" si="3403"/>
        <v>0</v>
      </c>
      <c r="EI375" s="460">
        <f t="shared" si="3404"/>
        <v>0</v>
      </c>
      <c r="EJ375" s="538">
        <f t="shared" si="3405"/>
        <v>0</v>
      </c>
      <c r="EK375" s="677">
        <f t="shared" si="3406"/>
        <v>11160714.285714285</v>
      </c>
      <c r="EL375" s="257">
        <f t="shared" si="3407"/>
        <v>12500000</v>
      </c>
      <c r="EM375" s="649">
        <f t="shared" si="3408"/>
        <v>0</v>
      </c>
      <c r="EN375" s="538">
        <f t="shared" si="3409"/>
        <v>0</v>
      </c>
      <c r="EO375" s="677">
        <f t="shared" si="3410"/>
        <v>0</v>
      </c>
      <c r="EP375" s="257">
        <f t="shared" si="3411"/>
        <v>0</v>
      </c>
      <c r="EQ375" s="649">
        <f t="shared" si="3412"/>
        <v>0</v>
      </c>
      <c r="ER375" s="538">
        <f t="shared" si="3413"/>
        <v>0</v>
      </c>
      <c r="ES375" s="677">
        <f t="shared" si="3414"/>
        <v>0</v>
      </c>
      <c r="ET375" s="538">
        <f t="shared" si="3415"/>
        <v>0</v>
      </c>
      <c r="EU375" s="462">
        <f t="shared" si="3416"/>
        <v>0</v>
      </c>
      <c r="EV375" s="263">
        <f t="shared" si="3417"/>
        <v>0</v>
      </c>
      <c r="EW375" s="462">
        <f t="shared" si="3418"/>
        <v>0</v>
      </c>
      <c r="EX375" s="263">
        <f t="shared" si="3419"/>
        <v>0</v>
      </c>
      <c r="EY375" s="472">
        <f t="shared" si="3420"/>
        <v>22321428.571428571</v>
      </c>
      <c r="EZ375" s="263">
        <f t="shared" si="3421"/>
        <v>25000000</v>
      </c>
    </row>
    <row r="376" spans="1:158" ht="18" hidden="1" customHeight="1" outlineLevel="1" x14ac:dyDescent="0.2">
      <c r="A376" s="5" t="s">
        <v>591</v>
      </c>
      <c r="B376" s="76" t="s">
        <v>21</v>
      </c>
      <c r="C376" s="77" t="s">
        <v>73</v>
      </c>
      <c r="D376" s="77" t="s">
        <v>176</v>
      </c>
      <c r="E376" s="76" t="s">
        <v>177</v>
      </c>
      <c r="F376" s="76"/>
      <c r="G376" s="78" t="s">
        <v>25</v>
      </c>
      <c r="H376" s="79">
        <v>0.3</v>
      </c>
      <c r="I376" s="76" t="s">
        <v>969</v>
      </c>
      <c r="J376" s="80" t="s">
        <v>45</v>
      </c>
      <c r="K376" s="81" t="s">
        <v>152</v>
      </c>
      <c r="L376" s="76" t="s">
        <v>46</v>
      </c>
      <c r="M376" s="10" t="s">
        <v>65</v>
      </c>
      <c r="N376" s="82"/>
      <c r="O376" s="82"/>
      <c r="P376" s="82"/>
      <c r="Q376" s="245"/>
      <c r="R376" s="398">
        <v>0</v>
      </c>
      <c r="S376" s="262">
        <v>5334821.4285714282</v>
      </c>
      <c r="T376" s="262">
        <v>5975000</v>
      </c>
      <c r="U376" s="262">
        <f t="shared" si="3386"/>
        <v>0</v>
      </c>
      <c r="V376" s="263">
        <f t="shared" si="2945"/>
        <v>0</v>
      </c>
      <c r="W376" s="263">
        <f t="shared" si="3387"/>
        <v>0</v>
      </c>
      <c r="X376" s="399"/>
      <c r="Y376" s="399">
        <v>5334821.4285714282</v>
      </c>
      <c r="Z376" s="399">
        <v>5975000</v>
      </c>
      <c r="AA376" s="399">
        <f t="shared" si="3427"/>
        <v>0</v>
      </c>
      <c r="AB376" s="399">
        <f t="shared" si="3388"/>
        <v>0</v>
      </c>
      <c r="AC376" s="399">
        <f t="shared" si="3389"/>
        <v>0</v>
      </c>
      <c r="AD376" s="260">
        <v>0</v>
      </c>
      <c r="AE376" s="260">
        <v>5334821.4285714282</v>
      </c>
      <c r="AF376" s="260">
        <v>5975000</v>
      </c>
      <c r="AG376" s="260">
        <f t="shared" si="3441"/>
        <v>0</v>
      </c>
      <c r="AH376" s="260">
        <f t="shared" si="3442"/>
        <v>0</v>
      </c>
      <c r="AI376" s="260">
        <f t="shared" si="3390"/>
        <v>0</v>
      </c>
      <c r="AJ376" s="260"/>
      <c r="AK376" s="260">
        <v>5334821.4285714282</v>
      </c>
      <c r="AL376" s="260">
        <v>5975000</v>
      </c>
      <c r="AM376" s="260">
        <f t="shared" si="2978"/>
        <v>0</v>
      </c>
      <c r="AN376" s="260">
        <f t="shared" si="2979"/>
        <v>0</v>
      </c>
      <c r="AO376" s="396">
        <f t="shared" si="3391"/>
        <v>0</v>
      </c>
      <c r="AP376" s="260"/>
      <c r="AQ376" s="260"/>
      <c r="AR376" s="260"/>
      <c r="AS376" s="260">
        <f t="shared" si="2996"/>
        <v>0</v>
      </c>
      <c r="AT376" s="260">
        <f t="shared" si="2997"/>
        <v>0</v>
      </c>
      <c r="AU376" s="260">
        <f t="shared" si="3392"/>
        <v>0</v>
      </c>
      <c r="AV376" s="400"/>
      <c r="AW376" s="400"/>
      <c r="AX376" s="400"/>
      <c r="AY376" s="400">
        <v>0</v>
      </c>
      <c r="AZ376" s="400">
        <v>0</v>
      </c>
      <c r="BA376" s="400">
        <f t="shared" si="3424"/>
        <v>0</v>
      </c>
      <c r="BB376" s="400"/>
      <c r="BC376" s="400"/>
      <c r="BD376" s="400"/>
      <c r="BE376" s="400">
        <v>0</v>
      </c>
      <c r="BF376" s="400">
        <v>0</v>
      </c>
      <c r="BG376" s="400">
        <f t="shared" si="3106"/>
        <v>0</v>
      </c>
      <c r="BH376" s="400"/>
      <c r="BI376" s="400"/>
      <c r="BJ376" s="400"/>
      <c r="BK376" s="400">
        <v>0</v>
      </c>
      <c r="BL376" s="400">
        <v>0</v>
      </c>
      <c r="BM376" s="400">
        <f t="shared" si="3107"/>
        <v>0</v>
      </c>
      <c r="BN376" s="400"/>
      <c r="BO376" s="400"/>
      <c r="BP376" s="400"/>
      <c r="BQ376" s="400">
        <v>0</v>
      </c>
      <c r="BR376" s="400">
        <v>0</v>
      </c>
      <c r="BS376" s="400">
        <f t="shared" si="3394"/>
        <v>0</v>
      </c>
      <c r="BT376" s="262">
        <v>5334821.4285714282</v>
      </c>
      <c r="BU376" s="262">
        <v>5975000</v>
      </c>
      <c r="BV376" s="262">
        <f>SUM(N376+O376+P376+Q376+R376+X376+AD376+AJ376+AP376+AV376+BB376+BH376)*BT376</f>
        <v>0</v>
      </c>
      <c r="BW376" s="1427">
        <f t="shared" ref="BW376:BW379" si="3444">BV376*1.12</f>
        <v>0</v>
      </c>
      <c r="BX376" s="84" t="s">
        <v>48</v>
      </c>
      <c r="BY376" s="76">
        <v>2012</v>
      </c>
      <c r="BZ376" s="325"/>
      <c r="CA376" s="529">
        <f t="shared" si="3395"/>
        <v>0</v>
      </c>
      <c r="CB376" s="85">
        <v>10669642.857142856</v>
      </c>
      <c r="CC376" s="83">
        <v>11950000</v>
      </c>
      <c r="CD376" s="88"/>
      <c r="CE376" s="26">
        <f t="shared" si="3396"/>
        <v>-10669642.857142856</v>
      </c>
      <c r="CF376" s="27">
        <f t="shared" si="3397"/>
        <v>-11950000</v>
      </c>
      <c r="CG376" s="738">
        <f t="shared" si="3398"/>
        <v>-11950000</v>
      </c>
      <c r="CH376" s="164"/>
      <c r="CI376" s="165"/>
      <c r="CJ376" s="89" t="s">
        <v>25</v>
      </c>
      <c r="CK376" s="87" t="s">
        <v>316</v>
      </c>
      <c r="CL376" s="87" t="s">
        <v>2187</v>
      </c>
      <c r="CM376" s="172" t="s">
        <v>2196</v>
      </c>
      <c r="CN376" s="173" t="s">
        <v>348</v>
      </c>
      <c r="CO376" s="173" t="str">
        <f>D376</f>
        <v xml:space="preserve">Емкость </v>
      </c>
      <c r="CP376" s="87" t="str">
        <f>E376</f>
        <v xml:space="preserve">Дренажная, подземная  горизонтальная V-25 м³  ЕПП 25-2400-   с электронасосом АХП50-32-200 ТУ26-18-34-89 </v>
      </c>
      <c r="CQ376" s="87" t="str">
        <f>M376</f>
        <v>штука</v>
      </c>
      <c r="CR376" s="455">
        <v>0</v>
      </c>
      <c r="CS376" s="455"/>
      <c r="CT376" s="455">
        <v>0</v>
      </c>
      <c r="CU376" s="455"/>
      <c r="CV376" s="455"/>
      <c r="CW376" s="455"/>
      <c r="CX376" s="455"/>
      <c r="CY376" s="455"/>
      <c r="CZ376" s="455">
        <v>0</v>
      </c>
      <c r="DA376" s="456">
        <v>5975000</v>
      </c>
      <c r="DB376" s="456">
        <f>CR376*DA376</f>
        <v>0</v>
      </c>
      <c r="DC376" s="456"/>
      <c r="DD376" s="456">
        <f t="shared" ref="DD376" si="3445">CT376*DA376</f>
        <v>0</v>
      </c>
      <c r="DE376" s="456"/>
      <c r="DF376" s="456"/>
      <c r="DG376" s="456"/>
      <c r="DH376" s="456"/>
      <c r="DI376" s="456"/>
      <c r="DJ376" s="456"/>
      <c r="DK376" s="456">
        <f>CZ376*DA376</f>
        <v>0</v>
      </c>
      <c r="DL376" s="501"/>
      <c r="DM376" s="508">
        <f>DB376</f>
        <v>0</v>
      </c>
      <c r="DN376" s="501">
        <f>DM376/1.12</f>
        <v>0</v>
      </c>
      <c r="DO376" s="820">
        <f>DC376</f>
        <v>0</v>
      </c>
      <c r="DP376" s="655">
        <f t="shared" ref="DP376" si="3446">DO376/1.12</f>
        <v>0</v>
      </c>
      <c r="DQ376" s="1053">
        <f t="shared" ref="DQ376" si="3447">DA376*CT376</f>
        <v>0</v>
      </c>
      <c r="DR376" s="655">
        <f t="shared" ref="DR376" si="3448">DQ376/1.12</f>
        <v>0</v>
      </c>
      <c r="DS376" s="782">
        <f t="shared" ref="DS376" si="3449">DE376</f>
        <v>0</v>
      </c>
      <c r="DT376" s="655">
        <f t="shared" ref="DT376" si="3450">DE376/1.12</f>
        <v>0</v>
      </c>
      <c r="DU376" s="782">
        <f t="shared" ref="DU376" si="3451">DF376</f>
        <v>0</v>
      </c>
      <c r="DV376" s="465">
        <f t="shared" ref="DV376" si="3452">DU376/1.12</f>
        <v>0</v>
      </c>
      <c r="DW376" s="745"/>
      <c r="DX376" s="655"/>
      <c r="DY376" s="954"/>
      <c r="DZ376" s="655"/>
      <c r="EA376" s="782">
        <f t="shared" si="3400"/>
        <v>0</v>
      </c>
      <c r="EB376" s="465">
        <f t="shared" si="3401"/>
        <v>0</v>
      </c>
      <c r="EC376" s="745"/>
      <c r="ED376" s="463"/>
      <c r="EE376" s="459">
        <f>DK376</f>
        <v>0</v>
      </c>
      <c r="EF376" s="501">
        <f>EE376/1.12</f>
        <v>0</v>
      </c>
      <c r="EG376" s="461">
        <f t="shared" si="3402"/>
        <v>0</v>
      </c>
      <c r="EH376" s="257">
        <f t="shared" si="3403"/>
        <v>0</v>
      </c>
      <c r="EI376" s="460">
        <f t="shared" si="3404"/>
        <v>0</v>
      </c>
      <c r="EJ376" s="538">
        <f t="shared" si="3405"/>
        <v>0</v>
      </c>
      <c r="EK376" s="677">
        <f t="shared" si="3406"/>
        <v>0</v>
      </c>
      <c r="EL376" s="257">
        <f t="shared" si="3407"/>
        <v>0</v>
      </c>
      <c r="EM376" s="649">
        <f t="shared" si="3408"/>
        <v>0</v>
      </c>
      <c r="EN376" s="538">
        <f t="shared" si="3409"/>
        <v>0</v>
      </c>
      <c r="EO376" s="677">
        <f t="shared" si="3410"/>
        <v>0</v>
      </c>
      <c r="EP376" s="257">
        <f t="shared" si="3411"/>
        <v>0</v>
      </c>
      <c r="EQ376" s="649">
        <f t="shared" si="3412"/>
        <v>0</v>
      </c>
      <c r="ER376" s="538">
        <f t="shared" si="3413"/>
        <v>0</v>
      </c>
      <c r="ES376" s="677">
        <f t="shared" si="3414"/>
        <v>0</v>
      </c>
      <c r="ET376" s="538">
        <f t="shared" si="3415"/>
        <v>0</v>
      </c>
      <c r="EU376" s="462">
        <f t="shared" si="3416"/>
        <v>0</v>
      </c>
      <c r="EV376" s="263">
        <f t="shared" si="3417"/>
        <v>0</v>
      </c>
      <c r="EW376" s="462">
        <f t="shared" si="3418"/>
        <v>0</v>
      </c>
      <c r="EX376" s="263">
        <f t="shared" si="3419"/>
        <v>0</v>
      </c>
      <c r="EY376" s="472">
        <f t="shared" si="3420"/>
        <v>0</v>
      </c>
      <c r="EZ376" s="263">
        <f t="shared" si="3421"/>
        <v>0</v>
      </c>
    </row>
    <row r="377" spans="1:158" ht="18" hidden="1" customHeight="1" outlineLevel="1" x14ac:dyDescent="0.2">
      <c r="A377" s="5" t="s">
        <v>592</v>
      </c>
      <c r="B377" s="76" t="s">
        <v>21</v>
      </c>
      <c r="C377" s="77" t="s">
        <v>73</v>
      </c>
      <c r="D377" s="77" t="s">
        <v>176</v>
      </c>
      <c r="E377" s="76" t="s">
        <v>177</v>
      </c>
      <c r="F377" s="76"/>
      <c r="G377" s="78" t="s">
        <v>25</v>
      </c>
      <c r="H377" s="79">
        <v>0.3</v>
      </c>
      <c r="I377" s="76" t="s">
        <v>969</v>
      </c>
      <c r="J377" s="80" t="s">
        <v>45</v>
      </c>
      <c r="K377" s="81" t="s">
        <v>152</v>
      </c>
      <c r="L377" s="76" t="s">
        <v>46</v>
      </c>
      <c r="M377" s="10" t="s">
        <v>65</v>
      </c>
      <c r="N377" s="82"/>
      <c r="O377" s="82"/>
      <c r="P377" s="82"/>
      <c r="Q377" s="245"/>
      <c r="R377" s="398">
        <v>0</v>
      </c>
      <c r="S377" s="262">
        <v>5334821.4285714282</v>
      </c>
      <c r="T377" s="262">
        <v>5975000</v>
      </c>
      <c r="U377" s="262">
        <f t="shared" ref="U377" si="3453">R377*S377</f>
        <v>0</v>
      </c>
      <c r="V377" s="263">
        <f t="shared" ref="V377" si="3454">U377*1.12</f>
        <v>0</v>
      </c>
      <c r="W377" s="263">
        <f t="shared" si="3387"/>
        <v>0</v>
      </c>
      <c r="X377" s="399"/>
      <c r="Y377" s="399">
        <v>5334821.4285714282</v>
      </c>
      <c r="Z377" s="399">
        <v>5975000</v>
      </c>
      <c r="AA377" s="399">
        <f t="shared" si="3427"/>
        <v>0</v>
      </c>
      <c r="AB377" s="399">
        <f t="shared" si="3388"/>
        <v>0</v>
      </c>
      <c r="AC377" s="399">
        <f t="shared" si="3389"/>
        <v>0</v>
      </c>
      <c r="AD377" s="260">
        <v>1</v>
      </c>
      <c r="AE377" s="260">
        <v>5334821.4285714282</v>
      </c>
      <c r="AF377" s="260">
        <v>5975000</v>
      </c>
      <c r="AG377" s="260">
        <v>0</v>
      </c>
      <c r="AH377" s="260">
        <v>0</v>
      </c>
      <c r="AI377" s="260">
        <f t="shared" si="3390"/>
        <v>0</v>
      </c>
      <c r="AJ377" s="260"/>
      <c r="AK377" s="260">
        <v>5334821.4285714282</v>
      </c>
      <c r="AL377" s="260">
        <v>5975000</v>
      </c>
      <c r="AM377" s="260">
        <f t="shared" si="2978"/>
        <v>0</v>
      </c>
      <c r="AN377" s="260">
        <f t="shared" si="2979"/>
        <v>0</v>
      </c>
      <c r="AO377" s="396">
        <f t="shared" si="3391"/>
        <v>0</v>
      </c>
      <c r="AP377" s="260"/>
      <c r="AQ377" s="260"/>
      <c r="AR377" s="260"/>
      <c r="AS377" s="260">
        <f t="shared" si="2996"/>
        <v>0</v>
      </c>
      <c r="AT377" s="260">
        <f t="shared" si="2997"/>
        <v>0</v>
      </c>
      <c r="AU377" s="260">
        <f t="shared" si="3392"/>
        <v>0</v>
      </c>
      <c r="AV377" s="400"/>
      <c r="AW377" s="400"/>
      <c r="AX377" s="400"/>
      <c r="AY377" s="400">
        <v>0</v>
      </c>
      <c r="AZ377" s="400">
        <v>0</v>
      </c>
      <c r="BA377" s="400">
        <f t="shared" si="3424"/>
        <v>0</v>
      </c>
      <c r="BB377" s="400"/>
      <c r="BC377" s="400"/>
      <c r="BD377" s="400"/>
      <c r="BE377" s="400">
        <v>0</v>
      </c>
      <c r="BF377" s="400">
        <v>0</v>
      </c>
      <c r="BG377" s="400">
        <f t="shared" si="3106"/>
        <v>0</v>
      </c>
      <c r="BH377" s="400"/>
      <c r="BI377" s="400"/>
      <c r="BJ377" s="400"/>
      <c r="BK377" s="400">
        <v>0</v>
      </c>
      <c r="BL377" s="400">
        <v>0</v>
      </c>
      <c r="BM377" s="400">
        <f t="shared" si="3107"/>
        <v>0</v>
      </c>
      <c r="BN377" s="400"/>
      <c r="BO377" s="400"/>
      <c r="BP377" s="400"/>
      <c r="BQ377" s="400">
        <v>0</v>
      </c>
      <c r="BR377" s="400">
        <v>0</v>
      </c>
      <c r="BS377" s="400">
        <f t="shared" si="3394"/>
        <v>0</v>
      </c>
      <c r="BT377" s="262">
        <v>5334821.4285714282</v>
      </c>
      <c r="BU377" s="262">
        <v>5975000</v>
      </c>
      <c r="BV377" s="262">
        <v>0</v>
      </c>
      <c r="BW377" s="1427">
        <v>0</v>
      </c>
      <c r="BX377" s="84" t="s">
        <v>48</v>
      </c>
      <c r="BY377" s="76">
        <v>2012</v>
      </c>
      <c r="BZ377" s="325" t="s">
        <v>1047</v>
      </c>
      <c r="CA377" s="529">
        <f t="shared" si="3395"/>
        <v>0</v>
      </c>
      <c r="CB377" s="85"/>
      <c r="CC377" s="83"/>
      <c r="CD377" s="88"/>
      <c r="CE377" s="26">
        <f t="shared" si="3396"/>
        <v>0</v>
      </c>
      <c r="CF377" s="27">
        <f t="shared" si="3397"/>
        <v>0</v>
      </c>
      <c r="CG377" s="738">
        <f t="shared" si="3398"/>
        <v>0</v>
      </c>
      <c r="CH377" s="164" t="s">
        <v>424</v>
      </c>
      <c r="CI377" s="165" t="s">
        <v>422</v>
      </c>
      <c r="CJ377" s="89"/>
      <c r="CK377" s="87"/>
      <c r="CL377" s="87"/>
      <c r="CM377" s="172"/>
      <c r="CN377" s="173"/>
      <c r="CO377" s="173"/>
      <c r="CP377" s="87"/>
      <c r="CQ377" s="87"/>
      <c r="CR377" s="455"/>
      <c r="CS377" s="455"/>
      <c r="CT377" s="455"/>
      <c r="CU377" s="455"/>
      <c r="CV377" s="455"/>
      <c r="CW377" s="455"/>
      <c r="CX377" s="455"/>
      <c r="CY377" s="455"/>
      <c r="CZ377" s="455"/>
      <c r="DA377" s="456"/>
      <c r="DB377" s="456"/>
      <c r="DC377" s="456"/>
      <c r="DD377" s="456"/>
      <c r="DE377" s="456"/>
      <c r="DF377" s="456"/>
      <c r="DG377" s="456"/>
      <c r="DH377" s="456"/>
      <c r="DI377" s="456"/>
      <c r="DJ377" s="456"/>
      <c r="DK377" s="456"/>
      <c r="DL377" s="501"/>
      <c r="DM377" s="508"/>
      <c r="DN377" s="501"/>
      <c r="DO377" s="820"/>
      <c r="DP377" s="501"/>
      <c r="DQ377" s="847"/>
      <c r="DR377" s="501"/>
      <c r="DS377" s="508"/>
      <c r="DT377" s="501"/>
      <c r="DU377" s="508"/>
      <c r="DV377" s="457"/>
      <c r="DW377" s="503"/>
      <c r="DX377" s="501"/>
      <c r="DY377" s="672"/>
      <c r="DZ377" s="501"/>
      <c r="EA377" s="508">
        <f t="shared" si="3400"/>
        <v>0</v>
      </c>
      <c r="EB377" s="457">
        <f t="shared" si="3401"/>
        <v>0</v>
      </c>
      <c r="EC377" s="503"/>
      <c r="ED377" s="455"/>
      <c r="EE377" s="459"/>
      <c r="EF377" s="501"/>
      <c r="EG377" s="461">
        <f t="shared" si="3402"/>
        <v>0</v>
      </c>
      <c r="EH377" s="257">
        <f t="shared" si="3403"/>
        <v>0</v>
      </c>
      <c r="EI377" s="460">
        <f t="shared" si="3404"/>
        <v>0</v>
      </c>
      <c r="EJ377" s="538">
        <f t="shared" si="3405"/>
        <v>0</v>
      </c>
      <c r="EK377" s="677">
        <f t="shared" si="3406"/>
        <v>0</v>
      </c>
      <c r="EL377" s="257">
        <f t="shared" si="3407"/>
        <v>0</v>
      </c>
      <c r="EM377" s="649">
        <f t="shared" si="3408"/>
        <v>0</v>
      </c>
      <c r="EN377" s="538">
        <f t="shared" si="3409"/>
        <v>0</v>
      </c>
      <c r="EO377" s="677">
        <f t="shared" si="3410"/>
        <v>0</v>
      </c>
      <c r="EP377" s="257">
        <f t="shared" si="3411"/>
        <v>0</v>
      </c>
      <c r="EQ377" s="649">
        <f t="shared" si="3412"/>
        <v>0</v>
      </c>
      <c r="ER377" s="538">
        <f t="shared" si="3413"/>
        <v>0</v>
      </c>
      <c r="ES377" s="677">
        <f t="shared" si="3414"/>
        <v>0</v>
      </c>
      <c r="ET377" s="538">
        <f t="shared" si="3415"/>
        <v>0</v>
      </c>
      <c r="EU377" s="462">
        <f t="shared" si="3416"/>
        <v>0</v>
      </c>
      <c r="EV377" s="263">
        <f t="shared" si="3417"/>
        <v>0</v>
      </c>
      <c r="EW377" s="462">
        <f t="shared" si="3418"/>
        <v>0</v>
      </c>
      <c r="EX377" s="263">
        <f t="shared" si="3419"/>
        <v>0</v>
      </c>
      <c r="EY377" s="472">
        <f t="shared" si="3420"/>
        <v>0</v>
      </c>
      <c r="EZ377" s="263">
        <f t="shared" si="3421"/>
        <v>0</v>
      </c>
      <c r="FA377" s="312">
        <v>41429</v>
      </c>
      <c r="FB377" s="33" t="s">
        <v>421</v>
      </c>
    </row>
    <row r="378" spans="1:158" ht="18" hidden="1" customHeight="1" outlineLevel="1" x14ac:dyDescent="0.2">
      <c r="A378" s="5" t="s">
        <v>775</v>
      </c>
      <c r="B378" s="76" t="s">
        <v>21</v>
      </c>
      <c r="C378" s="77" t="s">
        <v>769</v>
      </c>
      <c r="D378" s="77" t="s">
        <v>770</v>
      </c>
      <c r="E378" s="76" t="s">
        <v>771</v>
      </c>
      <c r="F378" s="76" t="s">
        <v>776</v>
      </c>
      <c r="G378" s="78" t="s">
        <v>25</v>
      </c>
      <c r="H378" s="79">
        <v>0.3</v>
      </c>
      <c r="I378" s="76" t="s">
        <v>969</v>
      </c>
      <c r="J378" s="80" t="s">
        <v>496</v>
      </c>
      <c r="K378" s="81" t="s">
        <v>152</v>
      </c>
      <c r="L378" s="76" t="s">
        <v>46</v>
      </c>
      <c r="M378" s="10" t="s">
        <v>65</v>
      </c>
      <c r="N378" s="82"/>
      <c r="O378" s="82"/>
      <c r="P378" s="82"/>
      <c r="Q378" s="245"/>
      <c r="R378" s="398">
        <v>0</v>
      </c>
      <c r="S378" s="262">
        <v>5334821.4285714282</v>
      </c>
      <c r="T378" s="262">
        <v>5975000</v>
      </c>
      <c r="U378" s="262">
        <f t="shared" si="3386"/>
        <v>0</v>
      </c>
      <c r="V378" s="263">
        <f t="shared" si="2945"/>
        <v>0</v>
      </c>
      <c r="W378" s="263">
        <f t="shared" si="3387"/>
        <v>0</v>
      </c>
      <c r="X378" s="399"/>
      <c r="Y378" s="399">
        <v>5334821.4285714282</v>
      </c>
      <c r="Z378" s="399">
        <v>5975000</v>
      </c>
      <c r="AA378" s="399">
        <f t="shared" si="3427"/>
        <v>0</v>
      </c>
      <c r="AB378" s="399">
        <f t="shared" si="3388"/>
        <v>0</v>
      </c>
      <c r="AC378" s="399">
        <f t="shared" si="3389"/>
        <v>0</v>
      </c>
      <c r="AD378" s="260">
        <v>1</v>
      </c>
      <c r="AE378" s="260">
        <v>5334821.4285714282</v>
      </c>
      <c r="AF378" s="260">
        <v>5975000</v>
      </c>
      <c r="AG378" s="260">
        <f t="shared" ref="AG378:AG384" si="3455">AD378*AE378</f>
        <v>5334821.4285714282</v>
      </c>
      <c r="AH378" s="260">
        <f t="shared" ref="AH378:AH384" si="3456">AD378*AF378</f>
        <v>5975000</v>
      </c>
      <c r="AI378" s="260">
        <f t="shared" si="3390"/>
        <v>1792500</v>
      </c>
      <c r="AJ378" s="260"/>
      <c r="AK378" s="260">
        <v>5334821.4285714282</v>
      </c>
      <c r="AL378" s="260">
        <v>5975000</v>
      </c>
      <c r="AM378" s="260">
        <f t="shared" si="2978"/>
        <v>0</v>
      </c>
      <c r="AN378" s="260">
        <f t="shared" si="2979"/>
        <v>0</v>
      </c>
      <c r="AO378" s="396">
        <f t="shared" si="3391"/>
        <v>0</v>
      </c>
      <c r="AP378" s="260"/>
      <c r="AQ378" s="260"/>
      <c r="AR378" s="260"/>
      <c r="AS378" s="260">
        <f t="shared" si="2996"/>
        <v>0</v>
      </c>
      <c r="AT378" s="260">
        <f t="shared" si="2997"/>
        <v>0</v>
      </c>
      <c r="AU378" s="260">
        <f t="shared" si="3392"/>
        <v>0</v>
      </c>
      <c r="AV378" s="400"/>
      <c r="AW378" s="400"/>
      <c r="AX378" s="400"/>
      <c r="AY378" s="400">
        <v>0</v>
      </c>
      <c r="AZ378" s="400">
        <v>0</v>
      </c>
      <c r="BA378" s="400">
        <f t="shared" si="3424"/>
        <v>0</v>
      </c>
      <c r="BB378" s="400"/>
      <c r="BC378" s="400"/>
      <c r="BD378" s="400"/>
      <c r="BE378" s="400">
        <v>0</v>
      </c>
      <c r="BF378" s="400">
        <v>0</v>
      </c>
      <c r="BG378" s="400">
        <f t="shared" si="3106"/>
        <v>0</v>
      </c>
      <c r="BH378" s="400"/>
      <c r="BI378" s="400"/>
      <c r="BJ378" s="400"/>
      <c r="BK378" s="400">
        <v>0</v>
      </c>
      <c r="BL378" s="400">
        <v>0</v>
      </c>
      <c r="BM378" s="400">
        <f t="shared" si="3107"/>
        <v>0</v>
      </c>
      <c r="BN378" s="400"/>
      <c r="BO378" s="400"/>
      <c r="BP378" s="400"/>
      <c r="BQ378" s="400">
        <v>0</v>
      </c>
      <c r="BR378" s="400">
        <v>0</v>
      </c>
      <c r="BS378" s="400">
        <f t="shared" si="3394"/>
        <v>0</v>
      </c>
      <c r="BT378" s="262">
        <v>5334821.4285714282</v>
      </c>
      <c r="BU378" s="262">
        <v>5975000</v>
      </c>
      <c r="BV378" s="256">
        <f>SUM(N378+O378+P378+Q378+R378+X378+AD378+AJ378+AP378+AV378+BB378+BH378)*BT378</f>
        <v>5334821.4285714282</v>
      </c>
      <c r="BW378" s="262">
        <f t="shared" si="3444"/>
        <v>5975000</v>
      </c>
      <c r="BX378" s="84" t="s">
        <v>48</v>
      </c>
      <c r="BY378" s="76">
        <v>2012</v>
      </c>
      <c r="BZ378" s="325" t="s">
        <v>1106</v>
      </c>
      <c r="CA378" s="529">
        <f t="shared" si="3395"/>
        <v>1792500</v>
      </c>
      <c r="CB378" s="85"/>
      <c r="CC378" s="83"/>
      <c r="CD378" s="88"/>
      <c r="CE378" s="26">
        <f t="shared" si="3396"/>
        <v>5334821.4285714282</v>
      </c>
      <c r="CF378" s="27">
        <f t="shared" si="3397"/>
        <v>5975000</v>
      </c>
      <c r="CG378" s="738">
        <f t="shared" si="3398"/>
        <v>1792500</v>
      </c>
      <c r="CH378" s="164" t="s">
        <v>805</v>
      </c>
      <c r="CI378" s="165" t="s">
        <v>422</v>
      </c>
      <c r="CJ378" s="89"/>
      <c r="CK378" s="87"/>
      <c r="CL378" s="87"/>
      <c r="CM378" s="172"/>
      <c r="CN378" s="173"/>
      <c r="CO378" s="173"/>
      <c r="CP378" s="87"/>
      <c r="CQ378" s="87"/>
      <c r="CR378" s="455"/>
      <c r="CS378" s="455"/>
      <c r="CT378" s="455"/>
      <c r="CU378" s="455"/>
      <c r="CV378" s="455"/>
      <c r="CW378" s="455"/>
      <c r="CX378" s="455"/>
      <c r="CY378" s="455"/>
      <c r="CZ378" s="455"/>
      <c r="DA378" s="456"/>
      <c r="DB378" s="456"/>
      <c r="DC378" s="456"/>
      <c r="DD378" s="456"/>
      <c r="DE378" s="456"/>
      <c r="DF378" s="456"/>
      <c r="DG378" s="456"/>
      <c r="DH378" s="456"/>
      <c r="DI378" s="456"/>
      <c r="DJ378" s="456"/>
      <c r="DK378" s="456"/>
      <c r="DL378" s="501"/>
      <c r="DM378" s="508"/>
      <c r="DN378" s="501"/>
      <c r="DO378" s="820"/>
      <c r="DP378" s="501"/>
      <c r="DQ378" s="847"/>
      <c r="DR378" s="501"/>
      <c r="DS378" s="508"/>
      <c r="DT378" s="501"/>
      <c r="DU378" s="508"/>
      <c r="DV378" s="457"/>
      <c r="DW378" s="503"/>
      <c r="DX378" s="501"/>
      <c r="DY378" s="672"/>
      <c r="DZ378" s="501"/>
      <c r="EA378" s="508">
        <f t="shared" si="3400"/>
        <v>0</v>
      </c>
      <c r="EB378" s="457">
        <f t="shared" si="3401"/>
        <v>0</v>
      </c>
      <c r="EC378" s="503"/>
      <c r="ED378" s="455"/>
      <c r="EE378" s="459"/>
      <c r="EF378" s="501"/>
      <c r="EG378" s="461">
        <f t="shared" si="3402"/>
        <v>0</v>
      </c>
      <c r="EH378" s="257">
        <f t="shared" si="3403"/>
        <v>0</v>
      </c>
      <c r="EI378" s="460">
        <f t="shared" si="3404"/>
        <v>0</v>
      </c>
      <c r="EJ378" s="538">
        <f t="shared" si="3405"/>
        <v>0</v>
      </c>
      <c r="EK378" s="677">
        <f t="shared" si="3406"/>
        <v>5334821.4285714282</v>
      </c>
      <c r="EL378" s="257">
        <f t="shared" si="3407"/>
        <v>5975000</v>
      </c>
      <c r="EM378" s="649">
        <f t="shared" si="3408"/>
        <v>0</v>
      </c>
      <c r="EN378" s="538">
        <f t="shared" si="3409"/>
        <v>0</v>
      </c>
      <c r="EO378" s="677">
        <f t="shared" si="3410"/>
        <v>0</v>
      </c>
      <c r="EP378" s="257">
        <f t="shared" si="3411"/>
        <v>0</v>
      </c>
      <c r="EQ378" s="649">
        <f t="shared" si="3412"/>
        <v>0</v>
      </c>
      <c r="ER378" s="538">
        <f t="shared" si="3413"/>
        <v>0</v>
      </c>
      <c r="ES378" s="677">
        <f t="shared" si="3414"/>
        <v>0</v>
      </c>
      <c r="ET378" s="538">
        <f t="shared" si="3415"/>
        <v>0</v>
      </c>
      <c r="EU378" s="462">
        <f t="shared" si="3416"/>
        <v>0</v>
      </c>
      <c r="EV378" s="263">
        <f t="shared" si="3417"/>
        <v>0</v>
      </c>
      <c r="EW378" s="462">
        <f t="shared" si="3418"/>
        <v>0</v>
      </c>
      <c r="EX378" s="263">
        <f t="shared" si="3419"/>
        <v>0</v>
      </c>
      <c r="EY378" s="472">
        <f t="shared" si="3420"/>
        <v>5334821.4285714282</v>
      </c>
      <c r="EZ378" s="263">
        <f t="shared" si="3421"/>
        <v>5975000</v>
      </c>
    </row>
    <row r="379" spans="1:158" ht="18" hidden="1" customHeight="1" outlineLevel="1" x14ac:dyDescent="0.2">
      <c r="A379" s="5" t="s">
        <v>593</v>
      </c>
      <c r="B379" s="76" t="s">
        <v>21</v>
      </c>
      <c r="C379" s="77" t="s">
        <v>73</v>
      </c>
      <c r="D379" s="77" t="s">
        <v>176</v>
      </c>
      <c r="E379" s="76" t="s">
        <v>178</v>
      </c>
      <c r="F379" s="76"/>
      <c r="G379" s="78" t="s">
        <v>25</v>
      </c>
      <c r="H379" s="79">
        <v>0.3</v>
      </c>
      <c r="I379" s="76" t="s">
        <v>969</v>
      </c>
      <c r="J379" s="80" t="s">
        <v>45</v>
      </c>
      <c r="K379" s="81" t="s">
        <v>152</v>
      </c>
      <c r="L379" s="76" t="s">
        <v>46</v>
      </c>
      <c r="M379" s="10" t="s">
        <v>65</v>
      </c>
      <c r="N379" s="82"/>
      <c r="O379" s="82"/>
      <c r="P379" s="82"/>
      <c r="Q379" s="245"/>
      <c r="R379" s="398">
        <v>0</v>
      </c>
      <c r="S379" s="262">
        <v>9767857.1428571418</v>
      </c>
      <c r="T379" s="262">
        <v>10940000</v>
      </c>
      <c r="U379" s="262">
        <f t="shared" si="3386"/>
        <v>0</v>
      </c>
      <c r="V379" s="263">
        <f t="shared" si="2945"/>
        <v>0</v>
      </c>
      <c r="W379" s="263">
        <f t="shared" si="3387"/>
        <v>0</v>
      </c>
      <c r="X379" s="399"/>
      <c r="Y379" s="399">
        <v>9767857.1428571418</v>
      </c>
      <c r="Z379" s="399">
        <v>10940000</v>
      </c>
      <c r="AA379" s="399">
        <f t="shared" si="3427"/>
        <v>0</v>
      </c>
      <c r="AB379" s="399">
        <f t="shared" si="3388"/>
        <v>0</v>
      </c>
      <c r="AC379" s="399">
        <f t="shared" si="3389"/>
        <v>0</v>
      </c>
      <c r="AD379" s="260"/>
      <c r="AE379" s="260">
        <v>9767857.1428571418</v>
      </c>
      <c r="AF379" s="260">
        <v>10940000</v>
      </c>
      <c r="AG379" s="260">
        <f t="shared" si="3455"/>
        <v>0</v>
      </c>
      <c r="AH379" s="260">
        <f t="shared" si="3456"/>
        <v>0</v>
      </c>
      <c r="AI379" s="260">
        <f t="shared" si="3390"/>
        <v>0</v>
      </c>
      <c r="AJ379" s="260">
        <v>0</v>
      </c>
      <c r="AK379" s="260">
        <v>9767857.1428571418</v>
      </c>
      <c r="AL379" s="260">
        <v>10940000</v>
      </c>
      <c r="AM379" s="260">
        <f t="shared" si="2978"/>
        <v>0</v>
      </c>
      <c r="AN379" s="260">
        <f t="shared" si="2979"/>
        <v>0</v>
      </c>
      <c r="AO379" s="396">
        <f t="shared" si="3391"/>
        <v>0</v>
      </c>
      <c r="AP379" s="260"/>
      <c r="AQ379" s="260"/>
      <c r="AR379" s="260"/>
      <c r="AS379" s="260">
        <f t="shared" si="2996"/>
        <v>0</v>
      </c>
      <c r="AT379" s="260">
        <f t="shared" si="2997"/>
        <v>0</v>
      </c>
      <c r="AU379" s="260">
        <f t="shared" si="3392"/>
        <v>0</v>
      </c>
      <c r="AV379" s="400"/>
      <c r="AW379" s="400"/>
      <c r="AX379" s="400"/>
      <c r="AY379" s="400">
        <v>0</v>
      </c>
      <c r="AZ379" s="400">
        <v>0</v>
      </c>
      <c r="BA379" s="400">
        <f t="shared" si="3424"/>
        <v>0</v>
      </c>
      <c r="BB379" s="400"/>
      <c r="BC379" s="400"/>
      <c r="BD379" s="400"/>
      <c r="BE379" s="400">
        <v>0</v>
      </c>
      <c r="BF379" s="400">
        <v>0</v>
      </c>
      <c r="BG379" s="400">
        <f t="shared" si="3106"/>
        <v>0</v>
      </c>
      <c r="BH379" s="400"/>
      <c r="BI379" s="400"/>
      <c r="BJ379" s="400"/>
      <c r="BK379" s="400">
        <v>0</v>
      </c>
      <c r="BL379" s="400">
        <v>0</v>
      </c>
      <c r="BM379" s="400">
        <f t="shared" si="3107"/>
        <v>0</v>
      </c>
      <c r="BN379" s="400"/>
      <c r="BO379" s="400"/>
      <c r="BP379" s="400"/>
      <c r="BQ379" s="400">
        <v>0</v>
      </c>
      <c r="BR379" s="400">
        <v>0</v>
      </c>
      <c r="BS379" s="400">
        <f t="shared" si="3394"/>
        <v>0</v>
      </c>
      <c r="BT379" s="262">
        <v>9767857.1428571418</v>
      </c>
      <c r="BU379" s="262">
        <v>10940000</v>
      </c>
      <c r="BV379" s="262">
        <f>SUM(N379+O379+P379+Q379+R379+X379+AD379+AJ379+AP379+AV379+BB379+BH379)*BT379</f>
        <v>0</v>
      </c>
      <c r="BW379" s="1427">
        <f t="shared" si="3444"/>
        <v>0</v>
      </c>
      <c r="BX379" s="84" t="s">
        <v>48</v>
      </c>
      <c r="BY379" s="76">
        <v>2012</v>
      </c>
      <c r="BZ379" s="325"/>
      <c r="CA379" s="529">
        <f t="shared" si="3395"/>
        <v>0</v>
      </c>
      <c r="CB379" s="85">
        <v>19535714.285714284</v>
      </c>
      <c r="CC379" s="83">
        <v>21880000</v>
      </c>
      <c r="CD379" s="88"/>
      <c r="CE379" s="26">
        <f t="shared" si="3396"/>
        <v>-19535714.285714284</v>
      </c>
      <c r="CF379" s="27">
        <f t="shared" si="3397"/>
        <v>-21880000</v>
      </c>
      <c r="CG379" s="738">
        <f t="shared" si="3398"/>
        <v>-21880000</v>
      </c>
      <c r="CH379" s="164"/>
      <c r="CI379" s="165"/>
      <c r="CJ379" s="89" t="s">
        <v>25</v>
      </c>
      <c r="CK379" s="87" t="s">
        <v>316</v>
      </c>
      <c r="CL379" s="87" t="s">
        <v>2187</v>
      </c>
      <c r="CM379" s="172" t="s">
        <v>2196</v>
      </c>
      <c r="CN379" s="173" t="s">
        <v>348</v>
      </c>
      <c r="CO379" s="173" t="str">
        <f>D379</f>
        <v xml:space="preserve">Емкость </v>
      </c>
      <c r="CP379" s="87" t="str">
        <f>E379</f>
        <v>Вертикальная V-32м3</v>
      </c>
      <c r="CQ379" s="87" t="str">
        <f>M379</f>
        <v>штука</v>
      </c>
      <c r="CR379" s="455">
        <v>0</v>
      </c>
      <c r="CS379" s="455"/>
      <c r="CT379" s="455"/>
      <c r="CU379" s="455">
        <v>0</v>
      </c>
      <c r="CV379" s="455"/>
      <c r="CW379" s="455"/>
      <c r="CX379" s="455"/>
      <c r="CY379" s="455"/>
      <c r="CZ379" s="455">
        <v>1</v>
      </c>
      <c r="DA379" s="456">
        <v>10940000</v>
      </c>
      <c r="DB379" s="456">
        <f>CR379*DA379</f>
        <v>0</v>
      </c>
      <c r="DC379" s="456"/>
      <c r="DD379" s="456"/>
      <c r="DE379" s="456">
        <f>CU379*DA379</f>
        <v>0</v>
      </c>
      <c r="DF379" s="456"/>
      <c r="DG379" s="456"/>
      <c r="DH379" s="456"/>
      <c r="DI379" s="456"/>
      <c r="DJ379" s="456"/>
      <c r="DK379" s="456">
        <f>CZ379*DA379</f>
        <v>10940000</v>
      </c>
      <c r="DL379" s="501"/>
      <c r="DM379" s="508">
        <f>DB379</f>
        <v>0</v>
      </c>
      <c r="DN379" s="501">
        <f>DM379/1.12</f>
        <v>0</v>
      </c>
      <c r="DO379" s="820">
        <f>DC379</f>
        <v>0</v>
      </c>
      <c r="DP379" s="655">
        <f t="shared" ref="DP379" si="3457">DO379/1.12</f>
        <v>0</v>
      </c>
      <c r="DQ379" s="1053">
        <f t="shared" ref="DQ379" si="3458">DA379*CT379</f>
        <v>0</v>
      </c>
      <c r="DR379" s="655">
        <f t="shared" ref="DR379" si="3459">DQ379/1.12</f>
        <v>0</v>
      </c>
      <c r="DS379" s="782">
        <f>DE379</f>
        <v>0</v>
      </c>
      <c r="DT379" s="655">
        <f t="shared" ref="DT379" si="3460">DE379/1.12</f>
        <v>0</v>
      </c>
      <c r="DU379" s="782">
        <f t="shared" ref="DU379" si="3461">DF379</f>
        <v>0</v>
      </c>
      <c r="DV379" s="465">
        <f t="shared" ref="DV379" si="3462">DU379/1.12</f>
        <v>0</v>
      </c>
      <c r="DW379" s="745"/>
      <c r="DX379" s="655"/>
      <c r="DY379" s="954"/>
      <c r="DZ379" s="655"/>
      <c r="EA379" s="782">
        <f t="shared" si="3400"/>
        <v>0</v>
      </c>
      <c r="EB379" s="465">
        <f t="shared" si="3401"/>
        <v>0</v>
      </c>
      <c r="EC379" s="745"/>
      <c r="ED379" s="463"/>
      <c r="EE379" s="459">
        <f>DK379</f>
        <v>10940000</v>
      </c>
      <c r="EF379" s="501">
        <f>EE379/1.12</f>
        <v>9767857.1428571418</v>
      </c>
      <c r="EG379" s="461">
        <f t="shared" si="3402"/>
        <v>0</v>
      </c>
      <c r="EH379" s="257">
        <f t="shared" si="3403"/>
        <v>0</v>
      </c>
      <c r="EI379" s="460">
        <f t="shared" si="3404"/>
        <v>0</v>
      </c>
      <c r="EJ379" s="538">
        <f t="shared" si="3405"/>
        <v>0</v>
      </c>
      <c r="EK379" s="677">
        <f t="shared" si="3406"/>
        <v>0</v>
      </c>
      <c r="EL379" s="257">
        <f t="shared" si="3407"/>
        <v>0</v>
      </c>
      <c r="EM379" s="649">
        <f t="shared" si="3408"/>
        <v>0</v>
      </c>
      <c r="EN379" s="538">
        <f t="shared" si="3409"/>
        <v>0</v>
      </c>
      <c r="EO379" s="677">
        <f t="shared" si="3410"/>
        <v>0</v>
      </c>
      <c r="EP379" s="257">
        <f t="shared" si="3411"/>
        <v>0</v>
      </c>
      <c r="EQ379" s="649">
        <f t="shared" si="3412"/>
        <v>0</v>
      </c>
      <c r="ER379" s="538">
        <f t="shared" si="3413"/>
        <v>0</v>
      </c>
      <c r="ES379" s="677">
        <f t="shared" si="3414"/>
        <v>0</v>
      </c>
      <c r="ET379" s="538">
        <f t="shared" si="3415"/>
        <v>0</v>
      </c>
      <c r="EU379" s="462">
        <f t="shared" si="3416"/>
        <v>0</v>
      </c>
      <c r="EV379" s="263">
        <f t="shared" si="3417"/>
        <v>0</v>
      </c>
      <c r="EW379" s="462">
        <f t="shared" si="3418"/>
        <v>0</v>
      </c>
      <c r="EX379" s="263">
        <f t="shared" si="3419"/>
        <v>0</v>
      </c>
      <c r="EY379" s="472">
        <f t="shared" si="3420"/>
        <v>-9767857.1428571418</v>
      </c>
      <c r="EZ379" s="263">
        <f t="shared" si="3421"/>
        <v>-10940000</v>
      </c>
    </row>
    <row r="380" spans="1:158" ht="18" hidden="1" customHeight="1" outlineLevel="1" x14ac:dyDescent="0.2">
      <c r="A380" s="5" t="s">
        <v>594</v>
      </c>
      <c r="B380" s="76" t="s">
        <v>21</v>
      </c>
      <c r="C380" s="77" t="s">
        <v>73</v>
      </c>
      <c r="D380" s="77" t="s">
        <v>176</v>
      </c>
      <c r="E380" s="76" t="s">
        <v>178</v>
      </c>
      <c r="F380" s="76"/>
      <c r="G380" s="78" t="s">
        <v>25</v>
      </c>
      <c r="H380" s="79">
        <v>0.3</v>
      </c>
      <c r="I380" s="76" t="s">
        <v>969</v>
      </c>
      <c r="J380" s="80" t="s">
        <v>45</v>
      </c>
      <c r="K380" s="81" t="s">
        <v>152</v>
      </c>
      <c r="L380" s="76" t="s">
        <v>46</v>
      </c>
      <c r="M380" s="10" t="s">
        <v>65</v>
      </c>
      <c r="N380" s="82"/>
      <c r="O380" s="82"/>
      <c r="P380" s="82"/>
      <c r="Q380" s="245"/>
      <c r="R380" s="398">
        <v>0</v>
      </c>
      <c r="S380" s="262">
        <v>9767857.1428571418</v>
      </c>
      <c r="T380" s="262">
        <v>10940000</v>
      </c>
      <c r="U380" s="262">
        <f t="shared" ref="U380" si="3463">R380*S380</f>
        <v>0</v>
      </c>
      <c r="V380" s="263">
        <f t="shared" ref="V380" si="3464">U380*1.12</f>
        <v>0</v>
      </c>
      <c r="W380" s="263">
        <f t="shared" si="3387"/>
        <v>0</v>
      </c>
      <c r="X380" s="399"/>
      <c r="Y380" s="399">
        <v>9767857.1428571418</v>
      </c>
      <c r="Z380" s="399">
        <v>10940000</v>
      </c>
      <c r="AA380" s="399">
        <f t="shared" si="3427"/>
        <v>0</v>
      </c>
      <c r="AB380" s="399">
        <f t="shared" si="3388"/>
        <v>0</v>
      </c>
      <c r="AC380" s="399">
        <f t="shared" si="3389"/>
        <v>0</v>
      </c>
      <c r="AD380" s="260"/>
      <c r="AE380" s="260">
        <v>9767857.1428571418</v>
      </c>
      <c r="AF380" s="260">
        <v>10940000</v>
      </c>
      <c r="AG380" s="260">
        <f t="shared" si="3455"/>
        <v>0</v>
      </c>
      <c r="AH380" s="260">
        <f t="shared" si="3456"/>
        <v>0</v>
      </c>
      <c r="AI380" s="260">
        <f t="shared" si="3390"/>
        <v>0</v>
      </c>
      <c r="AJ380" s="260">
        <v>1</v>
      </c>
      <c r="AK380" s="260">
        <v>9767857.1428571418</v>
      </c>
      <c r="AL380" s="260">
        <v>10940000</v>
      </c>
      <c r="AM380" s="260">
        <v>0</v>
      </c>
      <c r="AN380" s="260">
        <v>0</v>
      </c>
      <c r="AO380" s="396">
        <f t="shared" si="3391"/>
        <v>0</v>
      </c>
      <c r="AP380" s="260"/>
      <c r="AQ380" s="260"/>
      <c r="AR380" s="260"/>
      <c r="AS380" s="260">
        <f t="shared" si="2996"/>
        <v>0</v>
      </c>
      <c r="AT380" s="260">
        <f t="shared" si="2997"/>
        <v>0</v>
      </c>
      <c r="AU380" s="260">
        <f t="shared" si="3392"/>
        <v>0</v>
      </c>
      <c r="AV380" s="400"/>
      <c r="AW380" s="400"/>
      <c r="AX380" s="400"/>
      <c r="AY380" s="400">
        <v>0</v>
      </c>
      <c r="AZ380" s="400">
        <v>0</v>
      </c>
      <c r="BA380" s="400">
        <f t="shared" si="3424"/>
        <v>0</v>
      </c>
      <c r="BB380" s="400"/>
      <c r="BC380" s="400"/>
      <c r="BD380" s="400"/>
      <c r="BE380" s="400">
        <v>0</v>
      </c>
      <c r="BF380" s="400">
        <v>0</v>
      </c>
      <c r="BG380" s="400">
        <f t="shared" si="3106"/>
        <v>0</v>
      </c>
      <c r="BH380" s="400"/>
      <c r="BI380" s="400"/>
      <c r="BJ380" s="400"/>
      <c r="BK380" s="400">
        <v>0</v>
      </c>
      <c r="BL380" s="400">
        <v>0</v>
      </c>
      <c r="BM380" s="400">
        <f t="shared" si="3107"/>
        <v>0</v>
      </c>
      <c r="BN380" s="400"/>
      <c r="BO380" s="400"/>
      <c r="BP380" s="400"/>
      <c r="BQ380" s="400">
        <v>0</v>
      </c>
      <c r="BR380" s="400">
        <v>0</v>
      </c>
      <c r="BS380" s="400">
        <f t="shared" si="3394"/>
        <v>0</v>
      </c>
      <c r="BT380" s="262">
        <v>9767857.1428571418</v>
      </c>
      <c r="BU380" s="262">
        <v>10940000</v>
      </c>
      <c r="BV380" s="262">
        <v>0</v>
      </c>
      <c r="BW380" s="1427">
        <v>0</v>
      </c>
      <c r="BX380" s="84" t="s">
        <v>48</v>
      </c>
      <c r="BY380" s="76">
        <v>2012</v>
      </c>
      <c r="BZ380" s="325" t="s">
        <v>1047</v>
      </c>
      <c r="CA380" s="529">
        <f t="shared" si="3395"/>
        <v>0</v>
      </c>
      <c r="CB380" s="85"/>
      <c r="CC380" s="83"/>
      <c r="CD380" s="88"/>
      <c r="CE380" s="26">
        <f t="shared" si="3396"/>
        <v>0</v>
      </c>
      <c r="CF380" s="27">
        <f t="shared" si="3397"/>
        <v>0</v>
      </c>
      <c r="CG380" s="738">
        <f t="shared" si="3398"/>
        <v>0</v>
      </c>
      <c r="CH380" s="164" t="s">
        <v>424</v>
      </c>
      <c r="CI380" s="165" t="s">
        <v>422</v>
      </c>
      <c r="CJ380" s="89"/>
      <c r="CK380" s="87"/>
      <c r="CL380" s="87"/>
      <c r="CM380" s="172"/>
      <c r="CN380" s="173"/>
      <c r="CO380" s="173"/>
      <c r="CP380" s="87"/>
      <c r="CQ380" s="87"/>
      <c r="CR380" s="455"/>
      <c r="CS380" s="455"/>
      <c r="CT380" s="455"/>
      <c r="CU380" s="455"/>
      <c r="CV380" s="455"/>
      <c r="CW380" s="455"/>
      <c r="CX380" s="455"/>
      <c r="CY380" s="455"/>
      <c r="CZ380" s="455"/>
      <c r="DA380" s="456"/>
      <c r="DB380" s="456"/>
      <c r="DC380" s="456"/>
      <c r="DD380" s="456"/>
      <c r="DE380" s="456"/>
      <c r="DF380" s="456"/>
      <c r="DG380" s="456"/>
      <c r="DH380" s="456"/>
      <c r="DI380" s="456"/>
      <c r="DJ380" s="456"/>
      <c r="DK380" s="456"/>
      <c r="DL380" s="501"/>
      <c r="DM380" s="508"/>
      <c r="DN380" s="501"/>
      <c r="DO380" s="820"/>
      <c r="DP380" s="501"/>
      <c r="DQ380" s="847"/>
      <c r="DR380" s="501"/>
      <c r="DS380" s="508"/>
      <c r="DT380" s="501"/>
      <c r="DU380" s="508"/>
      <c r="DV380" s="457"/>
      <c r="DW380" s="503"/>
      <c r="DX380" s="501"/>
      <c r="DY380" s="672"/>
      <c r="DZ380" s="501"/>
      <c r="EA380" s="508">
        <f t="shared" si="3400"/>
        <v>0</v>
      </c>
      <c r="EB380" s="457">
        <f t="shared" si="3401"/>
        <v>0</v>
      </c>
      <c r="EC380" s="503"/>
      <c r="ED380" s="455"/>
      <c r="EE380" s="459"/>
      <c r="EF380" s="501"/>
      <c r="EG380" s="461">
        <f t="shared" si="3402"/>
        <v>0</v>
      </c>
      <c r="EH380" s="257">
        <f t="shared" si="3403"/>
        <v>0</v>
      </c>
      <c r="EI380" s="460">
        <f t="shared" si="3404"/>
        <v>0</v>
      </c>
      <c r="EJ380" s="538">
        <f t="shared" si="3405"/>
        <v>0</v>
      </c>
      <c r="EK380" s="677">
        <f t="shared" si="3406"/>
        <v>0</v>
      </c>
      <c r="EL380" s="257">
        <f t="shared" si="3407"/>
        <v>0</v>
      </c>
      <c r="EM380" s="649">
        <f t="shared" si="3408"/>
        <v>0</v>
      </c>
      <c r="EN380" s="538">
        <f t="shared" si="3409"/>
        <v>0</v>
      </c>
      <c r="EO380" s="677">
        <f t="shared" si="3410"/>
        <v>0</v>
      </c>
      <c r="EP380" s="257">
        <f t="shared" si="3411"/>
        <v>0</v>
      </c>
      <c r="EQ380" s="649">
        <f t="shared" si="3412"/>
        <v>0</v>
      </c>
      <c r="ER380" s="538">
        <f t="shared" si="3413"/>
        <v>0</v>
      </c>
      <c r="ES380" s="677">
        <f t="shared" si="3414"/>
        <v>0</v>
      </c>
      <c r="ET380" s="538">
        <f t="shared" si="3415"/>
        <v>0</v>
      </c>
      <c r="EU380" s="462">
        <f t="shared" si="3416"/>
        <v>0</v>
      </c>
      <c r="EV380" s="263">
        <f t="shared" si="3417"/>
        <v>0</v>
      </c>
      <c r="EW380" s="462">
        <f t="shared" si="3418"/>
        <v>0</v>
      </c>
      <c r="EX380" s="263">
        <f t="shared" si="3419"/>
        <v>0</v>
      </c>
      <c r="EY380" s="472">
        <f t="shared" si="3420"/>
        <v>0</v>
      </c>
      <c r="EZ380" s="263">
        <f t="shared" si="3421"/>
        <v>0</v>
      </c>
      <c r="FA380" s="312">
        <v>41429</v>
      </c>
      <c r="FB380" s="33" t="s">
        <v>421</v>
      </c>
    </row>
    <row r="381" spans="1:158" ht="18" hidden="1" customHeight="1" outlineLevel="1" x14ac:dyDescent="0.2">
      <c r="A381" s="5" t="s">
        <v>777</v>
      </c>
      <c r="B381" s="76" t="s">
        <v>21</v>
      </c>
      <c r="C381" s="77" t="s">
        <v>769</v>
      </c>
      <c r="D381" s="77" t="s">
        <v>770</v>
      </c>
      <c r="E381" s="76" t="s">
        <v>771</v>
      </c>
      <c r="F381" s="76" t="s">
        <v>778</v>
      </c>
      <c r="G381" s="78" t="s">
        <v>25</v>
      </c>
      <c r="H381" s="79">
        <v>0.3</v>
      </c>
      <c r="I381" s="76" t="s">
        <v>969</v>
      </c>
      <c r="J381" s="80" t="s">
        <v>496</v>
      </c>
      <c r="K381" s="81" t="s">
        <v>152</v>
      </c>
      <c r="L381" s="76" t="s">
        <v>46</v>
      </c>
      <c r="M381" s="10" t="s">
        <v>65</v>
      </c>
      <c r="N381" s="82"/>
      <c r="O381" s="82"/>
      <c r="P381" s="82"/>
      <c r="Q381" s="245"/>
      <c r="R381" s="398">
        <v>0</v>
      </c>
      <c r="S381" s="262">
        <v>9767857.1428571418</v>
      </c>
      <c r="T381" s="262">
        <v>10940000</v>
      </c>
      <c r="U381" s="262">
        <f t="shared" si="3386"/>
        <v>0</v>
      </c>
      <c r="V381" s="263">
        <f t="shared" si="2945"/>
        <v>0</v>
      </c>
      <c r="W381" s="263">
        <f t="shared" si="3387"/>
        <v>0</v>
      </c>
      <c r="X381" s="399"/>
      <c r="Y381" s="399">
        <v>9767857.1428571418</v>
      </c>
      <c r="Z381" s="399">
        <v>10940000</v>
      </c>
      <c r="AA381" s="399">
        <f t="shared" si="3427"/>
        <v>0</v>
      </c>
      <c r="AB381" s="399">
        <f t="shared" si="3388"/>
        <v>0</v>
      </c>
      <c r="AC381" s="399">
        <f t="shared" si="3389"/>
        <v>0</v>
      </c>
      <c r="AD381" s="260"/>
      <c r="AE381" s="260">
        <v>9767857.1428571418</v>
      </c>
      <c r="AF381" s="260">
        <v>10940000</v>
      </c>
      <c r="AG381" s="260">
        <f t="shared" si="3455"/>
        <v>0</v>
      </c>
      <c r="AH381" s="260">
        <f t="shared" si="3456"/>
        <v>0</v>
      </c>
      <c r="AI381" s="260">
        <f t="shared" si="3390"/>
        <v>0</v>
      </c>
      <c r="AJ381" s="260">
        <v>1</v>
      </c>
      <c r="AK381" s="260">
        <v>9767857.1428571418</v>
      </c>
      <c r="AL381" s="260">
        <v>10940000</v>
      </c>
      <c r="AM381" s="260"/>
      <c r="AN381" s="260"/>
      <c r="AO381" s="396">
        <f t="shared" si="3391"/>
        <v>0</v>
      </c>
      <c r="AP381" s="260"/>
      <c r="AQ381" s="260"/>
      <c r="AR381" s="260"/>
      <c r="AS381" s="260">
        <f t="shared" si="2996"/>
        <v>0</v>
      </c>
      <c r="AT381" s="260">
        <f t="shared" si="2997"/>
        <v>0</v>
      </c>
      <c r="AU381" s="260">
        <f t="shared" si="3392"/>
        <v>0</v>
      </c>
      <c r="AV381" s="400"/>
      <c r="AW381" s="400"/>
      <c r="AX381" s="400"/>
      <c r="AY381" s="400">
        <v>0</v>
      </c>
      <c r="AZ381" s="400">
        <v>0</v>
      </c>
      <c r="BA381" s="400">
        <f t="shared" si="3424"/>
        <v>0</v>
      </c>
      <c r="BB381" s="400"/>
      <c r="BC381" s="400"/>
      <c r="BD381" s="400"/>
      <c r="BE381" s="400">
        <v>0</v>
      </c>
      <c r="BF381" s="400">
        <v>0</v>
      </c>
      <c r="BG381" s="400">
        <f t="shared" si="3106"/>
        <v>0</v>
      </c>
      <c r="BH381" s="400"/>
      <c r="BI381" s="400"/>
      <c r="BJ381" s="400"/>
      <c r="BK381" s="400">
        <v>0</v>
      </c>
      <c r="BL381" s="400">
        <v>0</v>
      </c>
      <c r="BM381" s="400">
        <f t="shared" si="3107"/>
        <v>0</v>
      </c>
      <c r="BN381" s="400"/>
      <c r="BO381" s="400"/>
      <c r="BP381" s="400"/>
      <c r="BQ381" s="400">
        <v>0</v>
      </c>
      <c r="BR381" s="400">
        <v>0</v>
      </c>
      <c r="BS381" s="400">
        <f t="shared" si="3394"/>
        <v>0</v>
      </c>
      <c r="BT381" s="262">
        <v>9767857.1428571418</v>
      </c>
      <c r="BU381" s="262">
        <v>10940000</v>
      </c>
      <c r="BV381" s="256">
        <v>0</v>
      </c>
      <c r="BW381" s="1427">
        <f t="shared" ref="BW381" si="3465">BV381*1.12</f>
        <v>0</v>
      </c>
      <c r="BX381" s="84" t="s">
        <v>48</v>
      </c>
      <c r="BY381" s="76">
        <v>2012</v>
      </c>
      <c r="BZ381" s="325" t="s">
        <v>1106</v>
      </c>
      <c r="CA381" s="529">
        <f t="shared" si="3395"/>
        <v>0</v>
      </c>
      <c r="CB381" s="85"/>
      <c r="CC381" s="83"/>
      <c r="CD381" s="88"/>
      <c r="CE381" s="26">
        <f t="shared" si="3396"/>
        <v>0</v>
      </c>
      <c r="CF381" s="27">
        <f t="shared" si="3397"/>
        <v>0</v>
      </c>
      <c r="CG381" s="738">
        <f t="shared" si="3398"/>
        <v>0</v>
      </c>
      <c r="CH381" s="164" t="s">
        <v>805</v>
      </c>
      <c r="CI381" s="165" t="s">
        <v>422</v>
      </c>
      <c r="CJ381" s="89"/>
      <c r="CK381" s="87"/>
      <c r="CL381" s="87"/>
      <c r="CM381" s="172"/>
      <c r="CN381" s="173"/>
      <c r="CO381" s="173"/>
      <c r="CP381" s="87"/>
      <c r="CQ381" s="87"/>
      <c r="CR381" s="455"/>
      <c r="CS381" s="455"/>
      <c r="CT381" s="455"/>
      <c r="CU381" s="455"/>
      <c r="CV381" s="455"/>
      <c r="CW381" s="455"/>
      <c r="CX381" s="455"/>
      <c r="CY381" s="455"/>
      <c r="CZ381" s="455"/>
      <c r="DA381" s="456"/>
      <c r="DB381" s="456"/>
      <c r="DC381" s="456"/>
      <c r="DD381" s="456"/>
      <c r="DE381" s="456"/>
      <c r="DF381" s="456"/>
      <c r="DG381" s="456"/>
      <c r="DH381" s="456"/>
      <c r="DI381" s="456"/>
      <c r="DJ381" s="456"/>
      <c r="DK381" s="456"/>
      <c r="DL381" s="501"/>
      <c r="DM381" s="508"/>
      <c r="DN381" s="501"/>
      <c r="DO381" s="820"/>
      <c r="DP381" s="501"/>
      <c r="DQ381" s="847"/>
      <c r="DR381" s="501"/>
      <c r="DS381" s="508"/>
      <c r="DT381" s="501"/>
      <c r="DU381" s="508"/>
      <c r="DV381" s="457"/>
      <c r="DW381" s="503"/>
      <c r="DX381" s="501"/>
      <c r="DY381" s="672"/>
      <c r="DZ381" s="501"/>
      <c r="EA381" s="508">
        <f t="shared" si="3400"/>
        <v>0</v>
      </c>
      <c r="EB381" s="457">
        <f t="shared" si="3401"/>
        <v>0</v>
      </c>
      <c r="EC381" s="503"/>
      <c r="ED381" s="455"/>
      <c r="EE381" s="459"/>
      <c r="EF381" s="501"/>
      <c r="EG381" s="461">
        <f t="shared" si="3402"/>
        <v>0</v>
      </c>
      <c r="EH381" s="257">
        <f t="shared" si="3403"/>
        <v>0</v>
      </c>
      <c r="EI381" s="460">
        <f t="shared" si="3404"/>
        <v>0</v>
      </c>
      <c r="EJ381" s="538">
        <f t="shared" si="3405"/>
        <v>0</v>
      </c>
      <c r="EK381" s="677">
        <f t="shared" si="3406"/>
        <v>0</v>
      </c>
      <c r="EL381" s="257">
        <f t="shared" si="3407"/>
        <v>0</v>
      </c>
      <c r="EM381" s="649">
        <f t="shared" si="3408"/>
        <v>0</v>
      </c>
      <c r="EN381" s="538">
        <f t="shared" si="3409"/>
        <v>0</v>
      </c>
      <c r="EO381" s="677">
        <f t="shared" si="3410"/>
        <v>0</v>
      </c>
      <c r="EP381" s="257">
        <f t="shared" si="3411"/>
        <v>0</v>
      </c>
      <c r="EQ381" s="649">
        <f t="shared" si="3412"/>
        <v>0</v>
      </c>
      <c r="ER381" s="538">
        <f t="shared" si="3413"/>
        <v>0</v>
      </c>
      <c r="ES381" s="677">
        <f t="shared" si="3414"/>
        <v>0</v>
      </c>
      <c r="ET381" s="538">
        <f t="shared" si="3415"/>
        <v>0</v>
      </c>
      <c r="EU381" s="462">
        <f t="shared" si="3416"/>
        <v>0</v>
      </c>
      <c r="EV381" s="263">
        <f t="shared" si="3417"/>
        <v>0</v>
      </c>
      <c r="EW381" s="462">
        <f t="shared" si="3418"/>
        <v>0</v>
      </c>
      <c r="EX381" s="263">
        <f t="shared" si="3419"/>
        <v>0</v>
      </c>
      <c r="EY381" s="472">
        <f t="shared" si="3420"/>
        <v>0</v>
      </c>
      <c r="EZ381" s="263">
        <f t="shared" si="3421"/>
        <v>0</v>
      </c>
    </row>
    <row r="382" spans="1:158" ht="18" hidden="1" customHeight="1" outlineLevel="1" x14ac:dyDescent="0.2">
      <c r="A382" s="5" t="s">
        <v>2230</v>
      </c>
      <c r="B382" s="76" t="s">
        <v>21</v>
      </c>
      <c r="C382" s="77" t="s">
        <v>769</v>
      </c>
      <c r="D382" s="77" t="s">
        <v>770</v>
      </c>
      <c r="E382" s="76" t="s">
        <v>771</v>
      </c>
      <c r="F382" s="76" t="s">
        <v>778</v>
      </c>
      <c r="G382" s="78" t="s">
        <v>25</v>
      </c>
      <c r="H382" s="79">
        <v>0.3</v>
      </c>
      <c r="I382" s="76" t="s">
        <v>969</v>
      </c>
      <c r="J382" s="80" t="s">
        <v>496</v>
      </c>
      <c r="K382" s="81" t="s">
        <v>152</v>
      </c>
      <c r="L382" s="76" t="s">
        <v>46</v>
      </c>
      <c r="M382" s="10" t="s">
        <v>65</v>
      </c>
      <c r="N382" s="82"/>
      <c r="O382" s="82"/>
      <c r="P382" s="82"/>
      <c r="Q382" s="245"/>
      <c r="R382" s="398">
        <v>0</v>
      </c>
      <c r="S382" s="262">
        <v>9767857.1428571418</v>
      </c>
      <c r="T382" s="262">
        <v>10940000</v>
      </c>
      <c r="U382" s="262">
        <f t="shared" ref="U382" si="3466">R382*S382</f>
        <v>0</v>
      </c>
      <c r="V382" s="263">
        <f t="shared" ref="V382" si="3467">U382*1.12</f>
        <v>0</v>
      </c>
      <c r="W382" s="263">
        <f t="shared" ref="W382" si="3468">V382*H382</f>
        <v>0</v>
      </c>
      <c r="X382" s="399"/>
      <c r="Y382" s="399">
        <v>9767857.1428571418</v>
      </c>
      <c r="Z382" s="399">
        <v>10940000</v>
      </c>
      <c r="AA382" s="399">
        <f t="shared" ref="AA382" si="3469">X382*Y382</f>
        <v>0</v>
      </c>
      <c r="AB382" s="399">
        <f t="shared" ref="AB382" si="3470">AA382*1.12</f>
        <v>0</v>
      </c>
      <c r="AC382" s="399">
        <f t="shared" ref="AC382" si="3471">AB382*H382</f>
        <v>0</v>
      </c>
      <c r="AD382" s="260"/>
      <c r="AE382" s="260">
        <v>9767857.1428571418</v>
      </c>
      <c r="AF382" s="260">
        <v>10940000</v>
      </c>
      <c r="AG382" s="260">
        <f t="shared" ref="AG382" si="3472">AD382*AE382</f>
        <v>0</v>
      </c>
      <c r="AH382" s="260">
        <f t="shared" ref="AH382" si="3473">AD382*AF382</f>
        <v>0</v>
      </c>
      <c r="AI382" s="260">
        <f t="shared" ref="AI382" si="3474">AH382*H382</f>
        <v>0</v>
      </c>
      <c r="AJ382" s="260">
        <v>0</v>
      </c>
      <c r="AK382" s="260">
        <v>9767857.1428571418</v>
      </c>
      <c r="AL382" s="260">
        <v>10940000</v>
      </c>
      <c r="AM382" s="260"/>
      <c r="AN382" s="260"/>
      <c r="AO382" s="396">
        <f t="shared" si="3391"/>
        <v>0</v>
      </c>
      <c r="AP382" s="260"/>
      <c r="AQ382" s="260"/>
      <c r="AR382" s="260"/>
      <c r="AS382" s="260">
        <f t="shared" ref="AS382" si="3475">AP382*AQ382</f>
        <v>0</v>
      </c>
      <c r="AT382" s="260">
        <f t="shared" ref="AT382" si="3476">AP382*AR382</f>
        <v>0</v>
      </c>
      <c r="AU382" s="260">
        <f t="shared" ref="AU382" si="3477">AT382*H382</f>
        <v>0</v>
      </c>
      <c r="AV382" s="400"/>
      <c r="AW382" s="400"/>
      <c r="AX382" s="400"/>
      <c r="AY382" s="400">
        <v>0</v>
      </c>
      <c r="AZ382" s="400">
        <v>0</v>
      </c>
      <c r="BA382" s="400">
        <f t="shared" ref="BA382" si="3478">AZ382*H382</f>
        <v>0</v>
      </c>
      <c r="BB382" s="400"/>
      <c r="BC382" s="400"/>
      <c r="BD382" s="400"/>
      <c r="BE382" s="400">
        <v>0</v>
      </c>
      <c r="BF382" s="400">
        <v>0</v>
      </c>
      <c r="BG382" s="400">
        <f t="shared" ref="BG382" si="3479">BF382*H382</f>
        <v>0</v>
      </c>
      <c r="BH382" s="400"/>
      <c r="BI382" s="400"/>
      <c r="BJ382" s="400"/>
      <c r="BK382" s="400">
        <v>0</v>
      </c>
      <c r="BL382" s="400">
        <v>0</v>
      </c>
      <c r="BM382" s="400">
        <f t="shared" ref="BM382" si="3480">BL382*N382</f>
        <v>0</v>
      </c>
      <c r="BN382" s="400"/>
      <c r="BO382" s="400"/>
      <c r="BP382" s="400"/>
      <c r="BQ382" s="400">
        <v>0</v>
      </c>
      <c r="BR382" s="400">
        <v>0</v>
      </c>
      <c r="BS382" s="400">
        <f t="shared" si="3394"/>
        <v>0</v>
      </c>
      <c r="BT382" s="262">
        <v>9767857.1428571418</v>
      </c>
      <c r="BU382" s="262">
        <v>10940000</v>
      </c>
      <c r="BV382" s="256">
        <f>SUM(N382+O382+P382+Q382+R382+X382+AD382+AJ382+AP382+AV382+BB382+BH382)*BT382</f>
        <v>0</v>
      </c>
      <c r="BW382" s="1427">
        <f t="shared" ref="BW382" si="3481">BV382*1.12</f>
        <v>0</v>
      </c>
      <c r="BX382" s="84" t="s">
        <v>48</v>
      </c>
      <c r="BY382" s="76" t="s">
        <v>2232</v>
      </c>
      <c r="BZ382" s="325" t="s">
        <v>1106</v>
      </c>
      <c r="CA382" s="529">
        <f t="shared" ref="CA382" si="3482">BW382*H382</f>
        <v>0</v>
      </c>
      <c r="CB382" s="85"/>
      <c r="CC382" s="83"/>
      <c r="CD382" s="88"/>
      <c r="CE382" s="26">
        <f t="shared" ref="CE382" si="3483">BV382-CB382</f>
        <v>0</v>
      </c>
      <c r="CF382" s="27">
        <f t="shared" ref="CF382" si="3484">BW382-CC382</f>
        <v>0</v>
      </c>
      <c r="CG382" s="738">
        <f t="shared" ref="CG382" si="3485">CA382-CC382</f>
        <v>0</v>
      </c>
      <c r="CH382" s="164" t="s">
        <v>2233</v>
      </c>
      <c r="CI382" s="165" t="s">
        <v>422</v>
      </c>
      <c r="CJ382" s="89"/>
      <c r="CK382" s="87"/>
      <c r="CL382" s="87"/>
      <c r="CM382" s="172"/>
      <c r="CN382" s="173"/>
      <c r="CO382" s="173"/>
      <c r="CP382" s="87"/>
      <c r="CQ382" s="87"/>
      <c r="CR382" s="455"/>
      <c r="CS382" s="455"/>
      <c r="CT382" s="455"/>
      <c r="CU382" s="455"/>
      <c r="CV382" s="455"/>
      <c r="CW382" s="455"/>
      <c r="CX382" s="455"/>
      <c r="CY382" s="455"/>
      <c r="CZ382" s="455"/>
      <c r="DA382" s="456"/>
      <c r="DB382" s="456"/>
      <c r="DC382" s="456"/>
      <c r="DD382" s="456"/>
      <c r="DE382" s="456"/>
      <c r="DF382" s="456"/>
      <c r="DG382" s="456"/>
      <c r="DH382" s="456"/>
      <c r="DI382" s="456"/>
      <c r="DJ382" s="456"/>
      <c r="DK382" s="456"/>
      <c r="DL382" s="501"/>
      <c r="DM382" s="508"/>
      <c r="DN382" s="501"/>
      <c r="DO382" s="820"/>
      <c r="DP382" s="501"/>
      <c r="DQ382" s="847"/>
      <c r="DR382" s="501"/>
      <c r="DS382" s="508"/>
      <c r="DT382" s="501"/>
      <c r="DU382" s="508"/>
      <c r="DV382" s="457"/>
      <c r="DW382" s="503"/>
      <c r="DX382" s="501"/>
      <c r="DY382" s="672"/>
      <c r="DZ382" s="501"/>
      <c r="EA382" s="508">
        <f t="shared" si="3400"/>
        <v>0</v>
      </c>
      <c r="EB382" s="457">
        <f t="shared" ref="EB382" si="3486">EA382/1.12</f>
        <v>0</v>
      </c>
      <c r="EC382" s="503"/>
      <c r="ED382" s="455"/>
      <c r="EE382" s="459"/>
      <c r="EF382" s="501"/>
      <c r="EG382" s="461">
        <f t="shared" si="3402"/>
        <v>0</v>
      </c>
      <c r="EH382" s="257">
        <f t="shared" si="3403"/>
        <v>0</v>
      </c>
      <c r="EI382" s="460">
        <f t="shared" si="3404"/>
        <v>0</v>
      </c>
      <c r="EJ382" s="538">
        <f t="shared" si="3405"/>
        <v>0</v>
      </c>
      <c r="EK382" s="677">
        <f t="shared" si="3406"/>
        <v>0</v>
      </c>
      <c r="EL382" s="257">
        <f t="shared" si="3407"/>
        <v>0</v>
      </c>
      <c r="EM382" s="649">
        <f t="shared" si="3408"/>
        <v>0</v>
      </c>
      <c r="EN382" s="538">
        <f t="shared" si="3409"/>
        <v>0</v>
      </c>
      <c r="EO382" s="677">
        <f t="shared" si="3410"/>
        <v>0</v>
      </c>
      <c r="EP382" s="257">
        <f t="shared" si="3411"/>
        <v>0</v>
      </c>
      <c r="EQ382" s="649">
        <f t="shared" si="3412"/>
        <v>0</v>
      </c>
      <c r="ER382" s="538">
        <f t="shared" si="3413"/>
        <v>0</v>
      </c>
      <c r="ES382" s="677">
        <f t="shared" si="3414"/>
        <v>0</v>
      </c>
      <c r="ET382" s="538">
        <f t="shared" si="3415"/>
        <v>0</v>
      </c>
      <c r="EU382" s="462">
        <f t="shared" si="3416"/>
        <v>0</v>
      </c>
      <c r="EV382" s="263">
        <f t="shared" si="3417"/>
        <v>0</v>
      </c>
      <c r="EW382" s="462">
        <f t="shared" si="3418"/>
        <v>0</v>
      </c>
      <c r="EX382" s="263">
        <f t="shared" si="3419"/>
        <v>0</v>
      </c>
      <c r="EY382" s="472">
        <f t="shared" si="3420"/>
        <v>0</v>
      </c>
      <c r="EZ382" s="263">
        <f t="shared" si="3421"/>
        <v>0</v>
      </c>
    </row>
    <row r="383" spans="1:158" ht="18" hidden="1" customHeight="1" outlineLevel="1" x14ac:dyDescent="0.2">
      <c r="A383" s="13" t="s">
        <v>595</v>
      </c>
      <c r="B383" s="102" t="s">
        <v>21</v>
      </c>
      <c r="C383" s="103" t="s">
        <v>73</v>
      </c>
      <c r="D383" s="103" t="s">
        <v>176</v>
      </c>
      <c r="E383" s="102" t="s">
        <v>179</v>
      </c>
      <c r="F383" s="102"/>
      <c r="G383" s="104" t="s">
        <v>25</v>
      </c>
      <c r="H383" s="105">
        <v>0.3</v>
      </c>
      <c r="I383" s="76" t="s">
        <v>969</v>
      </c>
      <c r="J383" s="106" t="s">
        <v>45</v>
      </c>
      <c r="K383" s="107" t="s">
        <v>152</v>
      </c>
      <c r="L383" s="102" t="s">
        <v>46</v>
      </c>
      <c r="M383" s="14" t="s">
        <v>65</v>
      </c>
      <c r="N383" s="82"/>
      <c r="O383" s="82"/>
      <c r="P383" s="82"/>
      <c r="Q383" s="245"/>
      <c r="R383" s="408"/>
      <c r="S383" s="270">
        <v>1937500</v>
      </c>
      <c r="T383" s="270">
        <v>2170000</v>
      </c>
      <c r="U383" s="262">
        <f t="shared" ref="U383:U384" si="3487">R383*S383</f>
        <v>0</v>
      </c>
      <c r="V383" s="263">
        <f t="shared" ref="V383:V384" si="3488">U383*1.12</f>
        <v>0</v>
      </c>
      <c r="W383" s="263">
        <f t="shared" si="3387"/>
        <v>0</v>
      </c>
      <c r="X383" s="409">
        <v>1</v>
      </c>
      <c r="Y383" s="409">
        <v>1937500</v>
      </c>
      <c r="Z383" s="409">
        <v>2170000</v>
      </c>
      <c r="AA383" s="409">
        <v>0</v>
      </c>
      <c r="AB383" s="409">
        <f t="shared" si="3388"/>
        <v>0</v>
      </c>
      <c r="AC383" s="399">
        <f t="shared" si="3389"/>
        <v>0</v>
      </c>
      <c r="AD383" s="410"/>
      <c r="AE383" s="410">
        <v>1937500</v>
      </c>
      <c r="AF383" s="410">
        <v>2170000</v>
      </c>
      <c r="AG383" s="410">
        <f t="shared" si="3455"/>
        <v>0</v>
      </c>
      <c r="AH383" s="410">
        <f t="shared" si="3456"/>
        <v>0</v>
      </c>
      <c r="AI383" s="260">
        <f t="shared" si="3390"/>
        <v>0</v>
      </c>
      <c r="AJ383" s="410">
        <v>1</v>
      </c>
      <c r="AK383" s="410">
        <v>1937500</v>
      </c>
      <c r="AL383" s="410">
        <v>2170000</v>
      </c>
      <c r="AM383" s="260">
        <v>0</v>
      </c>
      <c r="AN383" s="260">
        <v>0</v>
      </c>
      <c r="AO383" s="396">
        <f t="shared" si="3391"/>
        <v>0</v>
      </c>
      <c r="AP383" s="410"/>
      <c r="AQ383" s="410"/>
      <c r="AR383" s="410"/>
      <c r="AS383" s="410">
        <f t="shared" si="2996"/>
        <v>0</v>
      </c>
      <c r="AT383" s="410">
        <f t="shared" si="2997"/>
        <v>0</v>
      </c>
      <c r="AU383" s="410">
        <f t="shared" si="3392"/>
        <v>0</v>
      </c>
      <c r="AV383" s="411"/>
      <c r="AW383" s="411"/>
      <c r="AX383" s="411"/>
      <c r="AY383" s="411">
        <v>0</v>
      </c>
      <c r="AZ383" s="411">
        <v>0</v>
      </c>
      <c r="BA383" s="411">
        <f t="shared" si="3424"/>
        <v>0</v>
      </c>
      <c r="BB383" s="411"/>
      <c r="BC383" s="411"/>
      <c r="BD383" s="411"/>
      <c r="BE383" s="411">
        <v>0</v>
      </c>
      <c r="BF383" s="411">
        <v>0</v>
      </c>
      <c r="BG383" s="411">
        <f t="shared" si="3106"/>
        <v>0</v>
      </c>
      <c r="BH383" s="411"/>
      <c r="BI383" s="411"/>
      <c r="BJ383" s="411"/>
      <c r="BK383" s="411">
        <v>0</v>
      </c>
      <c r="BL383" s="411">
        <v>0</v>
      </c>
      <c r="BM383" s="411">
        <f t="shared" si="3107"/>
        <v>0</v>
      </c>
      <c r="BN383" s="411"/>
      <c r="BO383" s="411"/>
      <c r="BP383" s="411"/>
      <c r="BQ383" s="411">
        <v>0</v>
      </c>
      <c r="BR383" s="411">
        <v>0</v>
      </c>
      <c r="BS383" s="411">
        <f t="shared" si="3394"/>
        <v>0</v>
      </c>
      <c r="BT383" s="270">
        <v>1937500</v>
      </c>
      <c r="BU383" s="270">
        <v>2170000</v>
      </c>
      <c r="BV383" s="270">
        <v>0</v>
      </c>
      <c r="BW383" s="1434">
        <v>0</v>
      </c>
      <c r="BX383" s="110" t="s">
        <v>48</v>
      </c>
      <c r="BY383" s="76">
        <v>2012</v>
      </c>
      <c r="BZ383" s="326"/>
      <c r="CA383" s="529">
        <f t="shared" si="3395"/>
        <v>0</v>
      </c>
      <c r="CB383" s="111">
        <v>3875000</v>
      </c>
      <c r="CC383" s="109">
        <v>4340000</v>
      </c>
      <c r="CD383" s="329"/>
      <c r="CE383" s="26">
        <f t="shared" si="3396"/>
        <v>-3875000</v>
      </c>
      <c r="CF383" s="27">
        <f t="shared" si="3397"/>
        <v>-4340000</v>
      </c>
      <c r="CG383" s="738">
        <f t="shared" si="3398"/>
        <v>-4340000</v>
      </c>
      <c r="CH383" s="164"/>
      <c r="CI383" s="167"/>
      <c r="CJ383" s="89" t="s">
        <v>25</v>
      </c>
      <c r="CK383" s="87" t="s">
        <v>316</v>
      </c>
      <c r="CL383" s="87" t="s">
        <v>2187</v>
      </c>
      <c r="CM383" s="172" t="s">
        <v>2196</v>
      </c>
      <c r="CN383" s="173" t="s">
        <v>348</v>
      </c>
      <c r="CO383" s="173" t="str">
        <f>D383</f>
        <v xml:space="preserve">Емкость </v>
      </c>
      <c r="CP383" s="87" t="str">
        <f>E383</f>
        <v>Вертикальная V-2м3</v>
      </c>
      <c r="CQ383" s="87" t="str">
        <f>M383</f>
        <v>штука</v>
      </c>
      <c r="CR383" s="455">
        <v>0</v>
      </c>
      <c r="CS383" s="455">
        <v>0</v>
      </c>
      <c r="CT383" s="455"/>
      <c r="CU383" s="455">
        <v>0</v>
      </c>
      <c r="CV383" s="455"/>
      <c r="CW383" s="455"/>
      <c r="CX383" s="455"/>
      <c r="CY383" s="455"/>
      <c r="CZ383" s="455">
        <v>1</v>
      </c>
      <c r="DA383" s="456">
        <v>2170000</v>
      </c>
      <c r="DB383" s="456">
        <f>CR383*DA383</f>
        <v>0</v>
      </c>
      <c r="DC383" s="456"/>
      <c r="DD383" s="456"/>
      <c r="DE383" s="456">
        <f>CU383*DA383</f>
        <v>0</v>
      </c>
      <c r="DF383" s="456"/>
      <c r="DG383" s="456"/>
      <c r="DH383" s="456"/>
      <c r="DI383" s="456"/>
      <c r="DJ383" s="456"/>
      <c r="DK383" s="456">
        <f>CZ383*DA383</f>
        <v>2170000</v>
      </c>
      <c r="DL383" s="501"/>
      <c r="DM383" s="508">
        <f>DB383</f>
        <v>0</v>
      </c>
      <c r="DN383" s="501">
        <f>DM383/1.12</f>
        <v>0</v>
      </c>
      <c r="DO383" s="820">
        <f>DC383</f>
        <v>0</v>
      </c>
      <c r="DP383" s="655">
        <f t="shared" ref="DP383" si="3489">DO383/1.12</f>
        <v>0</v>
      </c>
      <c r="DQ383" s="1053">
        <f t="shared" ref="DQ383" si="3490">DA383*CT383</f>
        <v>0</v>
      </c>
      <c r="DR383" s="655">
        <f t="shared" ref="DR383" si="3491">DQ383/1.12</f>
        <v>0</v>
      </c>
      <c r="DS383" s="782">
        <f t="shared" ref="DS383" si="3492">DE383</f>
        <v>0</v>
      </c>
      <c r="DT383" s="655">
        <f t="shared" ref="DT383" si="3493">DE383/1.12</f>
        <v>0</v>
      </c>
      <c r="DU383" s="782">
        <f t="shared" ref="DU383" si="3494">DF383</f>
        <v>0</v>
      </c>
      <c r="DV383" s="465">
        <f t="shared" ref="DV383" si="3495">DU383/1.12</f>
        <v>0</v>
      </c>
      <c r="DW383" s="745"/>
      <c r="DX383" s="655"/>
      <c r="DY383" s="954"/>
      <c r="DZ383" s="655"/>
      <c r="EA383" s="782">
        <f t="shared" si="3400"/>
        <v>0</v>
      </c>
      <c r="EB383" s="465">
        <f t="shared" si="3401"/>
        <v>0</v>
      </c>
      <c r="EC383" s="745"/>
      <c r="ED383" s="463"/>
      <c r="EE383" s="459">
        <f>DK383</f>
        <v>2170000</v>
      </c>
      <c r="EF383" s="501">
        <f>EE383/1.12</f>
        <v>1937499.9999999998</v>
      </c>
      <c r="EG383" s="461">
        <f t="shared" si="3402"/>
        <v>0</v>
      </c>
      <c r="EH383" s="257">
        <f t="shared" si="3403"/>
        <v>0</v>
      </c>
      <c r="EI383" s="460">
        <f t="shared" si="3404"/>
        <v>0</v>
      </c>
      <c r="EJ383" s="538">
        <f t="shared" si="3405"/>
        <v>0</v>
      </c>
      <c r="EK383" s="677">
        <f t="shared" si="3406"/>
        <v>0</v>
      </c>
      <c r="EL383" s="257">
        <f t="shared" si="3407"/>
        <v>0</v>
      </c>
      <c r="EM383" s="649">
        <f t="shared" si="3408"/>
        <v>0</v>
      </c>
      <c r="EN383" s="538">
        <f t="shared" si="3409"/>
        <v>0</v>
      </c>
      <c r="EO383" s="677">
        <f t="shared" si="3410"/>
        <v>0</v>
      </c>
      <c r="EP383" s="257">
        <f t="shared" si="3411"/>
        <v>0</v>
      </c>
      <c r="EQ383" s="649">
        <f t="shared" si="3412"/>
        <v>0</v>
      </c>
      <c r="ER383" s="538">
        <f t="shared" si="3413"/>
        <v>0</v>
      </c>
      <c r="ES383" s="677">
        <f t="shared" si="3414"/>
        <v>0</v>
      </c>
      <c r="ET383" s="538">
        <f t="shared" si="3415"/>
        <v>0</v>
      </c>
      <c r="EU383" s="462">
        <f t="shared" si="3416"/>
        <v>0</v>
      </c>
      <c r="EV383" s="263">
        <f t="shared" si="3417"/>
        <v>0</v>
      </c>
      <c r="EW383" s="462">
        <f t="shared" si="3418"/>
        <v>0</v>
      </c>
      <c r="EX383" s="263">
        <f t="shared" si="3419"/>
        <v>0</v>
      </c>
      <c r="EY383" s="472">
        <f t="shared" si="3420"/>
        <v>-1937499.9999999998</v>
      </c>
      <c r="EZ383" s="263">
        <f t="shared" si="3421"/>
        <v>-2170000</v>
      </c>
    </row>
    <row r="384" spans="1:158" ht="18" hidden="1" customHeight="1" outlineLevel="1" x14ac:dyDescent="0.2">
      <c r="A384" s="13" t="s">
        <v>779</v>
      </c>
      <c r="B384" s="102" t="s">
        <v>21</v>
      </c>
      <c r="C384" s="103" t="s">
        <v>769</v>
      </c>
      <c r="D384" s="103" t="s">
        <v>770</v>
      </c>
      <c r="E384" s="102" t="s">
        <v>771</v>
      </c>
      <c r="F384" s="102" t="s">
        <v>780</v>
      </c>
      <c r="G384" s="104" t="s">
        <v>25</v>
      </c>
      <c r="H384" s="105">
        <v>0.3</v>
      </c>
      <c r="I384" s="76" t="s">
        <v>969</v>
      </c>
      <c r="J384" s="106" t="s">
        <v>496</v>
      </c>
      <c r="K384" s="107" t="s">
        <v>152</v>
      </c>
      <c r="L384" s="102" t="s">
        <v>46</v>
      </c>
      <c r="M384" s="14" t="s">
        <v>65</v>
      </c>
      <c r="N384" s="82"/>
      <c r="O384" s="82"/>
      <c r="P384" s="82"/>
      <c r="Q384" s="245"/>
      <c r="R384" s="408"/>
      <c r="S384" s="270">
        <v>1937500</v>
      </c>
      <c r="T384" s="270">
        <v>2170000</v>
      </c>
      <c r="U384" s="262">
        <f t="shared" si="3487"/>
        <v>0</v>
      </c>
      <c r="V384" s="263">
        <f t="shared" si="3488"/>
        <v>0</v>
      </c>
      <c r="W384" s="263">
        <f t="shared" si="3387"/>
        <v>0</v>
      </c>
      <c r="X384" s="409">
        <v>1</v>
      </c>
      <c r="Y384" s="409">
        <v>1937500</v>
      </c>
      <c r="Z384" s="409">
        <v>2170000</v>
      </c>
      <c r="AA384" s="409">
        <v>0</v>
      </c>
      <c r="AB384" s="409">
        <f t="shared" si="3388"/>
        <v>0</v>
      </c>
      <c r="AC384" s="399">
        <f t="shared" si="3389"/>
        <v>0</v>
      </c>
      <c r="AD384" s="410"/>
      <c r="AE384" s="410">
        <v>1937500</v>
      </c>
      <c r="AF384" s="410">
        <v>2170000</v>
      </c>
      <c r="AG384" s="410">
        <f t="shared" si="3455"/>
        <v>0</v>
      </c>
      <c r="AH384" s="410">
        <f t="shared" si="3456"/>
        <v>0</v>
      </c>
      <c r="AI384" s="260">
        <f t="shared" si="3390"/>
        <v>0</v>
      </c>
      <c r="AJ384" s="410">
        <v>1</v>
      </c>
      <c r="AK384" s="410">
        <v>1937500</v>
      </c>
      <c r="AL384" s="410">
        <v>2170000</v>
      </c>
      <c r="AM384" s="260">
        <v>0</v>
      </c>
      <c r="AN384" s="260">
        <v>0</v>
      </c>
      <c r="AO384" s="396">
        <f t="shared" si="3391"/>
        <v>0</v>
      </c>
      <c r="AP384" s="410"/>
      <c r="AQ384" s="410"/>
      <c r="AR384" s="410"/>
      <c r="AS384" s="410">
        <f t="shared" si="2996"/>
        <v>0</v>
      </c>
      <c r="AT384" s="410">
        <f t="shared" si="2997"/>
        <v>0</v>
      </c>
      <c r="AU384" s="410">
        <f t="shared" si="3392"/>
        <v>0</v>
      </c>
      <c r="AV384" s="411"/>
      <c r="AW384" s="411"/>
      <c r="AX384" s="411"/>
      <c r="AY384" s="411">
        <v>0</v>
      </c>
      <c r="AZ384" s="411">
        <v>0</v>
      </c>
      <c r="BA384" s="411">
        <f t="shared" si="3424"/>
        <v>0</v>
      </c>
      <c r="BB384" s="411"/>
      <c r="BC384" s="411"/>
      <c r="BD384" s="411"/>
      <c r="BE384" s="411">
        <v>0</v>
      </c>
      <c r="BF384" s="411">
        <v>0</v>
      </c>
      <c r="BG384" s="411">
        <f t="shared" si="3106"/>
        <v>0</v>
      </c>
      <c r="BH384" s="411"/>
      <c r="BI384" s="411"/>
      <c r="BJ384" s="411"/>
      <c r="BK384" s="411">
        <v>0</v>
      </c>
      <c r="BL384" s="411">
        <v>0</v>
      </c>
      <c r="BM384" s="411">
        <f t="shared" si="3107"/>
        <v>0</v>
      </c>
      <c r="BN384" s="411"/>
      <c r="BO384" s="411"/>
      <c r="BP384" s="411"/>
      <c r="BQ384" s="411">
        <v>0</v>
      </c>
      <c r="BR384" s="411">
        <v>0</v>
      </c>
      <c r="BS384" s="411">
        <f t="shared" si="3394"/>
        <v>0</v>
      </c>
      <c r="BT384" s="270">
        <v>1937500</v>
      </c>
      <c r="BU384" s="270">
        <v>2170000</v>
      </c>
      <c r="BV384" s="270">
        <v>0</v>
      </c>
      <c r="BW384" s="1434">
        <v>0</v>
      </c>
      <c r="BX384" s="110" t="s">
        <v>48</v>
      </c>
      <c r="BY384" s="76">
        <v>2012</v>
      </c>
      <c r="BZ384" s="326" t="s">
        <v>1106</v>
      </c>
      <c r="CA384" s="529">
        <f t="shared" si="3395"/>
        <v>0</v>
      </c>
      <c r="CB384" s="111"/>
      <c r="CC384" s="109"/>
      <c r="CD384" s="329"/>
      <c r="CE384" s="26">
        <f t="shared" si="3396"/>
        <v>0</v>
      </c>
      <c r="CF384" s="27">
        <f t="shared" si="3397"/>
        <v>0</v>
      </c>
      <c r="CG384" s="738">
        <f t="shared" si="3398"/>
        <v>0</v>
      </c>
      <c r="CH384" s="166" t="s">
        <v>805</v>
      </c>
      <c r="CI384" s="167"/>
      <c r="CJ384" s="89"/>
      <c r="CK384" s="87"/>
      <c r="CL384" s="87"/>
      <c r="CM384" s="172"/>
      <c r="CN384" s="173"/>
      <c r="CO384" s="173"/>
      <c r="CP384" s="87"/>
      <c r="CQ384" s="87"/>
      <c r="CR384" s="455"/>
      <c r="CS384" s="455"/>
      <c r="CT384" s="455"/>
      <c r="CU384" s="455"/>
      <c r="CV384" s="455"/>
      <c r="CW384" s="455"/>
      <c r="CX384" s="455"/>
      <c r="CY384" s="455"/>
      <c r="CZ384" s="455"/>
      <c r="DA384" s="456"/>
      <c r="DB384" s="456"/>
      <c r="DC384" s="456"/>
      <c r="DD384" s="456"/>
      <c r="DE384" s="456"/>
      <c r="DF384" s="456"/>
      <c r="DG384" s="456"/>
      <c r="DH384" s="456"/>
      <c r="DI384" s="456"/>
      <c r="DJ384" s="456"/>
      <c r="DK384" s="456"/>
      <c r="DL384" s="501"/>
      <c r="DM384" s="508"/>
      <c r="DN384" s="501"/>
      <c r="DO384" s="820"/>
      <c r="DP384" s="501"/>
      <c r="DQ384" s="847"/>
      <c r="DR384" s="501"/>
      <c r="DS384" s="508"/>
      <c r="DT384" s="501"/>
      <c r="DU384" s="508"/>
      <c r="DV384" s="457"/>
      <c r="DW384" s="503"/>
      <c r="DX384" s="501"/>
      <c r="DY384" s="672"/>
      <c r="DZ384" s="501"/>
      <c r="EA384" s="508">
        <f t="shared" si="3400"/>
        <v>0</v>
      </c>
      <c r="EB384" s="457">
        <f t="shared" si="3401"/>
        <v>0</v>
      </c>
      <c r="EC384" s="503"/>
      <c r="ED384" s="455"/>
      <c r="EE384" s="459"/>
      <c r="EF384" s="501"/>
      <c r="EG384" s="461">
        <f t="shared" si="3402"/>
        <v>0</v>
      </c>
      <c r="EH384" s="257">
        <f t="shared" si="3403"/>
        <v>0</v>
      </c>
      <c r="EI384" s="460">
        <f t="shared" si="3404"/>
        <v>0</v>
      </c>
      <c r="EJ384" s="538">
        <f t="shared" si="3405"/>
        <v>0</v>
      </c>
      <c r="EK384" s="677">
        <f t="shared" si="3406"/>
        <v>0</v>
      </c>
      <c r="EL384" s="257">
        <f t="shared" si="3407"/>
        <v>0</v>
      </c>
      <c r="EM384" s="649">
        <f t="shared" si="3408"/>
        <v>0</v>
      </c>
      <c r="EN384" s="538">
        <f t="shared" si="3409"/>
        <v>0</v>
      </c>
      <c r="EO384" s="677">
        <f t="shared" si="3410"/>
        <v>0</v>
      </c>
      <c r="EP384" s="257">
        <f t="shared" si="3411"/>
        <v>0</v>
      </c>
      <c r="EQ384" s="649">
        <f t="shared" si="3412"/>
        <v>0</v>
      </c>
      <c r="ER384" s="538">
        <f t="shared" si="3413"/>
        <v>0</v>
      </c>
      <c r="ES384" s="677">
        <f t="shared" si="3414"/>
        <v>0</v>
      </c>
      <c r="ET384" s="538">
        <f t="shared" si="3415"/>
        <v>0</v>
      </c>
      <c r="EU384" s="462">
        <f t="shared" si="3416"/>
        <v>0</v>
      </c>
      <c r="EV384" s="263">
        <f t="shared" si="3417"/>
        <v>0</v>
      </c>
      <c r="EW384" s="462">
        <f t="shared" si="3418"/>
        <v>0</v>
      </c>
      <c r="EX384" s="263">
        <f t="shared" si="3419"/>
        <v>0</v>
      </c>
      <c r="EY384" s="472">
        <f t="shared" si="3420"/>
        <v>0</v>
      </c>
      <c r="EZ384" s="263">
        <f t="shared" si="3421"/>
        <v>0</v>
      </c>
    </row>
    <row r="385" spans="1:157" ht="18" hidden="1" customHeight="1" outlineLevel="1" x14ac:dyDescent="0.2">
      <c r="A385" s="13" t="s">
        <v>1028</v>
      </c>
      <c r="B385" s="102" t="s">
        <v>21</v>
      </c>
      <c r="C385" s="103" t="s">
        <v>769</v>
      </c>
      <c r="D385" s="103" t="s">
        <v>770</v>
      </c>
      <c r="E385" s="102" t="s">
        <v>771</v>
      </c>
      <c r="F385" s="102" t="s">
        <v>780</v>
      </c>
      <c r="G385" s="104" t="s">
        <v>25</v>
      </c>
      <c r="H385" s="105">
        <v>0.3</v>
      </c>
      <c r="I385" s="76" t="s">
        <v>969</v>
      </c>
      <c r="J385" s="106" t="s">
        <v>496</v>
      </c>
      <c r="K385" s="107" t="s">
        <v>152</v>
      </c>
      <c r="L385" s="102" t="s">
        <v>46</v>
      </c>
      <c r="M385" s="14" t="s">
        <v>65</v>
      </c>
      <c r="N385" s="82"/>
      <c r="O385" s="82"/>
      <c r="P385" s="82"/>
      <c r="Q385" s="245"/>
      <c r="R385" s="408"/>
      <c r="S385" s="270">
        <v>1937500</v>
      </c>
      <c r="T385" s="270">
        <v>2170000</v>
      </c>
      <c r="U385" s="262">
        <f t="shared" si="3386"/>
        <v>0</v>
      </c>
      <c r="V385" s="263">
        <f t="shared" si="2945"/>
        <v>0</v>
      </c>
      <c r="W385" s="263">
        <f t="shared" si="3387"/>
        <v>0</v>
      </c>
      <c r="X385" s="409">
        <v>0</v>
      </c>
      <c r="Y385" s="409">
        <v>1937500</v>
      </c>
      <c r="Z385" s="409">
        <v>2170000</v>
      </c>
      <c r="AA385" s="409">
        <f t="shared" si="3427"/>
        <v>0</v>
      </c>
      <c r="AB385" s="409">
        <f t="shared" si="3388"/>
        <v>0</v>
      </c>
      <c r="AC385" s="399">
        <f t="shared" si="3389"/>
        <v>0</v>
      </c>
      <c r="AD385" s="410"/>
      <c r="AE385" s="410">
        <v>1937500</v>
      </c>
      <c r="AF385" s="410">
        <v>2170000</v>
      </c>
      <c r="AG385" s="410">
        <f t="shared" ref="AG385" si="3496">AD385*AE385</f>
        <v>0</v>
      </c>
      <c r="AH385" s="410">
        <f t="shared" ref="AH385" si="3497">AD385*AF385</f>
        <v>0</v>
      </c>
      <c r="AI385" s="260">
        <f t="shared" si="3390"/>
        <v>0</v>
      </c>
      <c r="AJ385" s="410">
        <v>1</v>
      </c>
      <c r="AK385" s="410">
        <v>1937500</v>
      </c>
      <c r="AL385" s="410">
        <v>2170000</v>
      </c>
      <c r="AM385" s="410">
        <v>0</v>
      </c>
      <c r="AN385" s="410">
        <v>0</v>
      </c>
      <c r="AO385" s="396">
        <f t="shared" si="3391"/>
        <v>0</v>
      </c>
      <c r="AP385" s="410"/>
      <c r="AQ385" s="410"/>
      <c r="AR385" s="410"/>
      <c r="AS385" s="410">
        <f t="shared" si="2996"/>
        <v>0</v>
      </c>
      <c r="AT385" s="410">
        <f t="shared" si="2997"/>
        <v>0</v>
      </c>
      <c r="AU385" s="410">
        <f t="shared" si="3392"/>
        <v>0</v>
      </c>
      <c r="AV385" s="411"/>
      <c r="AW385" s="411"/>
      <c r="AX385" s="411"/>
      <c r="AY385" s="411">
        <v>0</v>
      </c>
      <c r="AZ385" s="411">
        <v>0</v>
      </c>
      <c r="BA385" s="411">
        <f t="shared" si="3424"/>
        <v>0</v>
      </c>
      <c r="BB385" s="411"/>
      <c r="BC385" s="411"/>
      <c r="BD385" s="411"/>
      <c r="BE385" s="411">
        <v>0</v>
      </c>
      <c r="BF385" s="411">
        <v>0</v>
      </c>
      <c r="BG385" s="411">
        <f t="shared" si="3106"/>
        <v>0</v>
      </c>
      <c r="BH385" s="411"/>
      <c r="BI385" s="411"/>
      <c r="BJ385" s="411"/>
      <c r="BK385" s="411">
        <v>0</v>
      </c>
      <c r="BL385" s="411">
        <v>0</v>
      </c>
      <c r="BM385" s="411">
        <f t="shared" si="3107"/>
        <v>0</v>
      </c>
      <c r="BN385" s="411"/>
      <c r="BO385" s="411"/>
      <c r="BP385" s="411"/>
      <c r="BQ385" s="411">
        <v>0</v>
      </c>
      <c r="BR385" s="411">
        <v>0</v>
      </c>
      <c r="BS385" s="411">
        <f t="shared" si="3394"/>
        <v>0</v>
      </c>
      <c r="BT385" s="270">
        <v>1937500</v>
      </c>
      <c r="BU385" s="270">
        <v>2170000</v>
      </c>
      <c r="BV385" s="256">
        <v>0</v>
      </c>
      <c r="BW385" s="1434">
        <v>0</v>
      </c>
      <c r="BX385" s="110" t="s">
        <v>48</v>
      </c>
      <c r="BY385" s="325" t="s">
        <v>1717</v>
      </c>
      <c r="BZ385" s="325" t="s">
        <v>1013</v>
      </c>
      <c r="CA385" s="529">
        <f t="shared" si="3395"/>
        <v>0</v>
      </c>
      <c r="CB385" s="111"/>
      <c r="CC385" s="109"/>
      <c r="CD385" s="329"/>
      <c r="CE385" s="26">
        <f t="shared" si="3396"/>
        <v>0</v>
      </c>
      <c r="CF385" s="27">
        <f t="shared" si="3397"/>
        <v>0</v>
      </c>
      <c r="CG385" s="738">
        <f t="shared" si="3398"/>
        <v>0</v>
      </c>
      <c r="CH385" s="164" t="s">
        <v>1033</v>
      </c>
      <c r="CI385" s="167"/>
      <c r="CJ385" s="89"/>
      <c r="CK385" s="87"/>
      <c r="CL385" s="87"/>
      <c r="CM385" s="172"/>
      <c r="CN385" s="173"/>
      <c r="CO385" s="173"/>
      <c r="CP385" s="87"/>
      <c r="CQ385" s="87"/>
      <c r="CR385" s="455"/>
      <c r="CS385" s="455"/>
      <c r="CT385" s="455"/>
      <c r="CU385" s="455"/>
      <c r="CV385" s="455"/>
      <c r="CW385" s="455"/>
      <c r="CX385" s="455"/>
      <c r="CY385" s="455"/>
      <c r="CZ385" s="455"/>
      <c r="DA385" s="456"/>
      <c r="DB385" s="456"/>
      <c r="DC385" s="456"/>
      <c r="DD385" s="456"/>
      <c r="DE385" s="456"/>
      <c r="DF385" s="456"/>
      <c r="DG385" s="456"/>
      <c r="DH385" s="456"/>
      <c r="DI385" s="456"/>
      <c r="DJ385" s="456"/>
      <c r="DK385" s="456"/>
      <c r="DL385" s="501"/>
      <c r="DM385" s="508"/>
      <c r="DN385" s="501"/>
      <c r="DO385" s="820"/>
      <c r="DP385" s="501"/>
      <c r="DQ385" s="847"/>
      <c r="DR385" s="501"/>
      <c r="DS385" s="508"/>
      <c r="DT385" s="501"/>
      <c r="DU385" s="508"/>
      <c r="DV385" s="457"/>
      <c r="DW385" s="503"/>
      <c r="DX385" s="501"/>
      <c r="DY385" s="672"/>
      <c r="DZ385" s="501"/>
      <c r="EA385" s="508">
        <f t="shared" si="3400"/>
        <v>0</v>
      </c>
      <c r="EB385" s="457">
        <f t="shared" si="3401"/>
        <v>0</v>
      </c>
      <c r="EC385" s="503"/>
      <c r="ED385" s="455"/>
      <c r="EE385" s="459"/>
      <c r="EF385" s="501"/>
      <c r="EG385" s="461">
        <f t="shared" si="3402"/>
        <v>0</v>
      </c>
      <c r="EH385" s="257">
        <f t="shared" si="3403"/>
        <v>0</v>
      </c>
      <c r="EI385" s="460">
        <f t="shared" si="3404"/>
        <v>0</v>
      </c>
      <c r="EJ385" s="538">
        <f t="shared" si="3405"/>
        <v>0</v>
      </c>
      <c r="EK385" s="677">
        <f t="shared" si="3406"/>
        <v>0</v>
      </c>
      <c r="EL385" s="257">
        <f t="shared" si="3407"/>
        <v>0</v>
      </c>
      <c r="EM385" s="649">
        <f t="shared" si="3408"/>
        <v>0</v>
      </c>
      <c r="EN385" s="538">
        <f t="shared" si="3409"/>
        <v>0</v>
      </c>
      <c r="EO385" s="677">
        <f t="shared" si="3410"/>
        <v>0</v>
      </c>
      <c r="EP385" s="257">
        <f t="shared" si="3411"/>
        <v>0</v>
      </c>
      <c r="EQ385" s="649">
        <f t="shared" si="3412"/>
        <v>0</v>
      </c>
      <c r="ER385" s="538">
        <f t="shared" si="3413"/>
        <v>0</v>
      </c>
      <c r="ES385" s="677">
        <f t="shared" si="3414"/>
        <v>0</v>
      </c>
      <c r="ET385" s="538">
        <f t="shared" si="3415"/>
        <v>0</v>
      </c>
      <c r="EU385" s="462">
        <f t="shared" si="3416"/>
        <v>0</v>
      </c>
      <c r="EV385" s="263">
        <f t="shared" si="3417"/>
        <v>0</v>
      </c>
      <c r="EW385" s="462">
        <f t="shared" si="3418"/>
        <v>0</v>
      </c>
      <c r="EX385" s="263">
        <f t="shared" si="3419"/>
        <v>0</v>
      </c>
      <c r="EY385" s="472">
        <f t="shared" si="3420"/>
        <v>0</v>
      </c>
      <c r="EZ385" s="263">
        <f t="shared" si="3421"/>
        <v>0</v>
      </c>
    </row>
    <row r="386" spans="1:157" ht="18" hidden="1" customHeight="1" outlineLevel="1" x14ac:dyDescent="0.2">
      <c r="A386" s="13" t="s">
        <v>2231</v>
      </c>
      <c r="B386" s="102" t="s">
        <v>21</v>
      </c>
      <c r="C386" s="103" t="s">
        <v>769</v>
      </c>
      <c r="D386" s="103" t="s">
        <v>770</v>
      </c>
      <c r="E386" s="102" t="s">
        <v>771</v>
      </c>
      <c r="F386" s="102" t="s">
        <v>780</v>
      </c>
      <c r="G386" s="104" t="s">
        <v>25</v>
      </c>
      <c r="H386" s="105">
        <v>0.3</v>
      </c>
      <c r="I386" s="76" t="s">
        <v>969</v>
      </c>
      <c r="J386" s="106" t="s">
        <v>496</v>
      </c>
      <c r="K386" s="107" t="s">
        <v>152</v>
      </c>
      <c r="L386" s="102" t="s">
        <v>46</v>
      </c>
      <c r="M386" s="14" t="s">
        <v>65</v>
      </c>
      <c r="N386" s="82"/>
      <c r="O386" s="82"/>
      <c r="P386" s="82"/>
      <c r="Q386" s="245"/>
      <c r="R386" s="408"/>
      <c r="S386" s="270">
        <v>1937500</v>
      </c>
      <c r="T386" s="270">
        <v>2170000</v>
      </c>
      <c r="U386" s="262">
        <f t="shared" ref="U386" si="3498">R386*S386</f>
        <v>0</v>
      </c>
      <c r="V386" s="263">
        <f t="shared" ref="V386" si="3499">U386*1.12</f>
        <v>0</v>
      </c>
      <c r="W386" s="263">
        <f t="shared" ref="W386" si="3500">V386*H386</f>
        <v>0</v>
      </c>
      <c r="X386" s="409">
        <v>0</v>
      </c>
      <c r="Y386" s="409">
        <v>1937500</v>
      </c>
      <c r="Z386" s="409">
        <v>2170000</v>
      </c>
      <c r="AA386" s="409">
        <f t="shared" ref="AA386" si="3501">X386*Y386</f>
        <v>0</v>
      </c>
      <c r="AB386" s="409">
        <f t="shared" ref="AB386" si="3502">AA386*1.12</f>
        <v>0</v>
      </c>
      <c r="AC386" s="399">
        <f t="shared" ref="AC386" si="3503">AB386*H386</f>
        <v>0</v>
      </c>
      <c r="AD386" s="410"/>
      <c r="AE386" s="410">
        <v>1937500</v>
      </c>
      <c r="AF386" s="410">
        <v>2170000</v>
      </c>
      <c r="AG386" s="410">
        <f t="shared" ref="AG386" si="3504">AD386*AE386</f>
        <v>0</v>
      </c>
      <c r="AH386" s="410">
        <f t="shared" ref="AH386" si="3505">AD386*AF386</f>
        <v>0</v>
      </c>
      <c r="AI386" s="260">
        <f t="shared" ref="AI386" si="3506">AH386*H386</f>
        <v>0</v>
      </c>
      <c r="AJ386" s="410">
        <v>0</v>
      </c>
      <c r="AK386" s="410">
        <v>1937500</v>
      </c>
      <c r="AL386" s="410">
        <v>2170000</v>
      </c>
      <c r="AM386" s="410">
        <f t="shared" ref="AM386" si="3507">AJ386*AK386</f>
        <v>0</v>
      </c>
      <c r="AN386" s="410">
        <f t="shared" ref="AN386" si="3508">AJ386*AL386</f>
        <v>0</v>
      </c>
      <c r="AO386" s="396">
        <f t="shared" si="3391"/>
        <v>0</v>
      </c>
      <c r="AP386" s="410"/>
      <c r="AQ386" s="410"/>
      <c r="AR386" s="410"/>
      <c r="AS386" s="410">
        <f t="shared" ref="AS386" si="3509">AP386*AQ386</f>
        <v>0</v>
      </c>
      <c r="AT386" s="410">
        <f t="shared" ref="AT386" si="3510">AP386*AR386</f>
        <v>0</v>
      </c>
      <c r="AU386" s="410">
        <f t="shared" ref="AU386" si="3511">AT386*H386</f>
        <v>0</v>
      </c>
      <c r="AV386" s="411"/>
      <c r="AW386" s="411"/>
      <c r="AX386" s="411"/>
      <c r="AY386" s="411">
        <v>0</v>
      </c>
      <c r="AZ386" s="411">
        <v>0</v>
      </c>
      <c r="BA386" s="411">
        <f t="shared" ref="BA386" si="3512">AZ386*H386</f>
        <v>0</v>
      </c>
      <c r="BB386" s="411"/>
      <c r="BC386" s="411"/>
      <c r="BD386" s="411"/>
      <c r="BE386" s="411">
        <v>0</v>
      </c>
      <c r="BF386" s="411">
        <v>0</v>
      </c>
      <c r="BG386" s="411">
        <f t="shared" ref="BG386" si="3513">BF386*H386</f>
        <v>0</v>
      </c>
      <c r="BH386" s="411"/>
      <c r="BI386" s="411"/>
      <c r="BJ386" s="411"/>
      <c r="BK386" s="411">
        <v>0</v>
      </c>
      <c r="BL386" s="411">
        <v>0</v>
      </c>
      <c r="BM386" s="411">
        <f t="shared" ref="BM386" si="3514">BL386*N386</f>
        <v>0</v>
      </c>
      <c r="BN386" s="411"/>
      <c r="BO386" s="411"/>
      <c r="BP386" s="411"/>
      <c r="BQ386" s="411">
        <v>0</v>
      </c>
      <c r="BR386" s="411">
        <v>0</v>
      </c>
      <c r="BS386" s="411">
        <f t="shared" si="3394"/>
        <v>0</v>
      </c>
      <c r="BT386" s="270">
        <v>1937500</v>
      </c>
      <c r="BU386" s="270">
        <v>2170000</v>
      </c>
      <c r="BV386" s="256">
        <f>SUM(N386+O386+P386+Q386+R386+X386+AD386+AJ386+AP386+AV386+BB386+BH386)*BT386</f>
        <v>0</v>
      </c>
      <c r="BW386" s="1434">
        <f t="shared" ref="BW386" si="3515">BV386*1.12</f>
        <v>0</v>
      </c>
      <c r="BX386" s="110" t="s">
        <v>48</v>
      </c>
      <c r="BY386" s="325" t="s">
        <v>2217</v>
      </c>
      <c r="BZ386" s="325" t="s">
        <v>1013</v>
      </c>
      <c r="CA386" s="529">
        <f t="shared" ref="CA386" si="3516">BW386*H386</f>
        <v>0</v>
      </c>
      <c r="CB386" s="111"/>
      <c r="CC386" s="109"/>
      <c r="CD386" s="329"/>
      <c r="CE386" s="26">
        <f t="shared" ref="CE386" si="3517">BV386-CB386</f>
        <v>0</v>
      </c>
      <c r="CF386" s="27">
        <f t="shared" ref="CF386" si="3518">BW386-CC386</f>
        <v>0</v>
      </c>
      <c r="CG386" s="738">
        <f t="shared" ref="CG386" si="3519">CA386-CC386</f>
        <v>0</v>
      </c>
      <c r="CH386" s="164" t="s">
        <v>2233</v>
      </c>
      <c r="CI386" s="167"/>
      <c r="CJ386" s="89"/>
      <c r="CK386" s="87"/>
      <c r="CL386" s="87"/>
      <c r="CM386" s="172"/>
      <c r="CN386" s="173"/>
      <c r="CO386" s="173"/>
      <c r="CP386" s="87"/>
      <c r="CQ386" s="87"/>
      <c r="CR386" s="455"/>
      <c r="CS386" s="455"/>
      <c r="CT386" s="455"/>
      <c r="CU386" s="455"/>
      <c r="CV386" s="455"/>
      <c r="CW386" s="455"/>
      <c r="CX386" s="455"/>
      <c r="CY386" s="455"/>
      <c r="CZ386" s="455"/>
      <c r="DA386" s="456"/>
      <c r="DB386" s="456"/>
      <c r="DC386" s="456"/>
      <c r="DD386" s="456"/>
      <c r="DE386" s="456"/>
      <c r="DF386" s="456"/>
      <c r="DG386" s="456"/>
      <c r="DH386" s="456"/>
      <c r="DI386" s="456"/>
      <c r="DJ386" s="456"/>
      <c r="DK386" s="456"/>
      <c r="DL386" s="501"/>
      <c r="DM386" s="508"/>
      <c r="DN386" s="501"/>
      <c r="DO386" s="820"/>
      <c r="DP386" s="501"/>
      <c r="DQ386" s="847"/>
      <c r="DR386" s="501"/>
      <c r="DS386" s="508"/>
      <c r="DT386" s="501"/>
      <c r="DU386" s="508"/>
      <c r="DV386" s="457"/>
      <c r="DW386" s="503"/>
      <c r="DX386" s="501"/>
      <c r="DY386" s="672"/>
      <c r="DZ386" s="501"/>
      <c r="EA386" s="508">
        <f t="shared" si="3400"/>
        <v>0</v>
      </c>
      <c r="EB386" s="457">
        <f t="shared" ref="EB386" si="3520">EA386/1.12</f>
        <v>0</v>
      </c>
      <c r="EC386" s="503"/>
      <c r="ED386" s="455"/>
      <c r="EE386" s="459"/>
      <c r="EF386" s="501"/>
      <c r="EG386" s="461">
        <f t="shared" si="3402"/>
        <v>0</v>
      </c>
      <c r="EH386" s="257">
        <f t="shared" si="3403"/>
        <v>0</v>
      </c>
      <c r="EI386" s="460">
        <f t="shared" si="3404"/>
        <v>0</v>
      </c>
      <c r="EJ386" s="538">
        <f t="shared" si="3405"/>
        <v>0</v>
      </c>
      <c r="EK386" s="677">
        <f t="shared" si="3406"/>
        <v>0</v>
      </c>
      <c r="EL386" s="257">
        <f t="shared" si="3407"/>
        <v>0</v>
      </c>
      <c r="EM386" s="649">
        <f t="shared" si="3408"/>
        <v>0</v>
      </c>
      <c r="EN386" s="538">
        <f t="shared" si="3409"/>
        <v>0</v>
      </c>
      <c r="EO386" s="677">
        <f t="shared" si="3410"/>
        <v>0</v>
      </c>
      <c r="EP386" s="257">
        <f t="shared" si="3411"/>
        <v>0</v>
      </c>
      <c r="EQ386" s="649">
        <f t="shared" si="3412"/>
        <v>0</v>
      </c>
      <c r="ER386" s="538">
        <f t="shared" si="3413"/>
        <v>0</v>
      </c>
      <c r="ES386" s="677">
        <f t="shared" si="3414"/>
        <v>0</v>
      </c>
      <c r="ET386" s="538">
        <f t="shared" si="3415"/>
        <v>0</v>
      </c>
      <c r="EU386" s="462">
        <f t="shared" si="3416"/>
        <v>0</v>
      </c>
      <c r="EV386" s="263">
        <f t="shared" si="3417"/>
        <v>0</v>
      </c>
      <c r="EW386" s="462">
        <f t="shared" si="3418"/>
        <v>0</v>
      </c>
      <c r="EX386" s="263">
        <f t="shared" si="3419"/>
        <v>0</v>
      </c>
      <c r="EY386" s="472">
        <f t="shared" si="3420"/>
        <v>0</v>
      </c>
      <c r="EZ386" s="263">
        <f t="shared" si="3421"/>
        <v>0</v>
      </c>
    </row>
    <row r="387" spans="1:157" s="30" customFormat="1" ht="18" customHeight="1" collapsed="1" x14ac:dyDescent="0.2">
      <c r="A387" s="23"/>
      <c r="B387" s="112"/>
      <c r="C387" s="113"/>
      <c r="D387" s="113" t="s">
        <v>317</v>
      </c>
      <c r="E387" s="112"/>
      <c r="F387" s="112"/>
      <c r="G387" s="114"/>
      <c r="H387" s="115"/>
      <c r="I387" s="112"/>
      <c r="J387" s="116"/>
      <c r="K387" s="117"/>
      <c r="L387" s="112"/>
      <c r="M387" s="24"/>
      <c r="N387" s="94"/>
      <c r="O387" s="94"/>
      <c r="P387" s="94"/>
      <c r="Q387" s="244"/>
      <c r="R387" s="412"/>
      <c r="S387" s="266"/>
      <c r="T387" s="266"/>
      <c r="U387" s="266">
        <f t="shared" ref="U387:W387" si="3521">SUM(U388:U443)</f>
        <v>6642086.1857142858</v>
      </c>
      <c r="V387" s="267">
        <f t="shared" si="3521"/>
        <v>7439136.5279999999</v>
      </c>
      <c r="W387" s="267">
        <f t="shared" si="3521"/>
        <v>5951309.2224000013</v>
      </c>
      <c r="X387" s="413"/>
      <c r="Y387" s="413"/>
      <c r="Z387" s="413"/>
      <c r="AA387" s="413">
        <f t="shared" ref="AA387:AC387" si="3522">SUM(AA388:AA443)</f>
        <v>6908921.0000000009</v>
      </c>
      <c r="AB387" s="413">
        <f t="shared" si="3522"/>
        <v>7737991.5200000014</v>
      </c>
      <c r="AC387" s="413">
        <f t="shared" si="3522"/>
        <v>5988909.0559999999</v>
      </c>
      <c r="AD387" s="414"/>
      <c r="AE387" s="414"/>
      <c r="AF387" s="414"/>
      <c r="AG387" s="414">
        <f t="shared" ref="AG387:AI387" si="3523">SUM(AG388:AG443)</f>
        <v>6812424.4000000004</v>
      </c>
      <c r="AH387" s="414">
        <f t="shared" si="3523"/>
        <v>7629915.3280000007</v>
      </c>
      <c r="AI387" s="414">
        <f t="shared" si="3523"/>
        <v>5610048.1024000011</v>
      </c>
      <c r="AJ387" s="414"/>
      <c r="AK387" s="414"/>
      <c r="AL387" s="414"/>
      <c r="AM387" s="414">
        <f t="shared" ref="AM387:AO387" si="3524">SUM(AM388:AM443)</f>
        <v>8198130.0000000009</v>
      </c>
      <c r="AN387" s="414">
        <f t="shared" si="3524"/>
        <v>9181905.5999999996</v>
      </c>
      <c r="AO387" s="414">
        <f t="shared" si="3524"/>
        <v>7490989.8240000019</v>
      </c>
      <c r="AP387" s="414"/>
      <c r="AQ387" s="414"/>
      <c r="AR387" s="414"/>
      <c r="AS387" s="414">
        <f>SUM(AS388:AS440)</f>
        <v>0</v>
      </c>
      <c r="AT387" s="414">
        <f t="shared" ref="AT387" si="3525">SUM(AT388:AT440)</f>
        <v>0</v>
      </c>
      <c r="AU387" s="414">
        <f>SUM(AU388:AU440)</f>
        <v>0</v>
      </c>
      <c r="AV387" s="415"/>
      <c r="AW387" s="415"/>
      <c r="AX387" s="415"/>
      <c r="AY387" s="415">
        <f>SUM(AY388:AY440)</f>
        <v>0</v>
      </c>
      <c r="AZ387" s="415">
        <f t="shared" ref="AZ387" si="3526">SUM(AZ388:AZ440)</f>
        <v>0</v>
      </c>
      <c r="BA387" s="415">
        <f>SUM(BA388:BA440)</f>
        <v>0</v>
      </c>
      <c r="BB387" s="415"/>
      <c r="BC387" s="415"/>
      <c r="BD387" s="415"/>
      <c r="BE387" s="415">
        <v>0</v>
      </c>
      <c r="BF387" s="415">
        <v>0</v>
      </c>
      <c r="BG387" s="415">
        <f t="shared" si="3106"/>
        <v>0</v>
      </c>
      <c r="BH387" s="415"/>
      <c r="BI387" s="415"/>
      <c r="BJ387" s="415"/>
      <c r="BK387" s="415">
        <v>0</v>
      </c>
      <c r="BL387" s="415">
        <v>0</v>
      </c>
      <c r="BM387" s="415">
        <f t="shared" si="3107"/>
        <v>0</v>
      </c>
      <c r="BN387" s="415"/>
      <c r="BO387" s="415"/>
      <c r="BP387" s="415"/>
      <c r="BQ387" s="415">
        <v>0</v>
      </c>
      <c r="BR387" s="415">
        <v>0</v>
      </c>
      <c r="BS387" s="415">
        <f t="shared" si="3394"/>
        <v>0</v>
      </c>
      <c r="BT387" s="266"/>
      <c r="BU387" s="266"/>
      <c r="BV387" s="266">
        <f>SUM(BV388:BV443)</f>
        <v>35227714.300000004</v>
      </c>
      <c r="BW387" s="266">
        <f>SUM(BW388:BW443)</f>
        <v>39455040.016000003</v>
      </c>
      <c r="BX387" s="119"/>
      <c r="BY387" s="112"/>
      <c r="BZ387" s="572"/>
      <c r="CA387" s="475">
        <f>SUM(CA388:CA443)</f>
        <v>32073160.716800008</v>
      </c>
      <c r="CB387" s="120">
        <v>23853667.946428571</v>
      </c>
      <c r="CC387" s="118">
        <v>26716108.100000001</v>
      </c>
      <c r="CD387" s="123"/>
      <c r="CE387" s="26">
        <f t="shared" ref="CE387:CG387" si="3527">SUM(CE388:CE443)</f>
        <v>11942270.353571434</v>
      </c>
      <c r="CF387" s="27">
        <f t="shared" si="3527"/>
        <v>13375342.796000006</v>
      </c>
      <c r="CG387" s="27">
        <f t="shared" si="3527"/>
        <v>5357052.6168000074</v>
      </c>
      <c r="CH387" s="166"/>
      <c r="CI387" s="167"/>
      <c r="CJ387" s="101"/>
      <c r="CK387" s="99"/>
      <c r="CL387" s="99"/>
      <c r="CM387" s="99"/>
      <c r="CN387" s="99"/>
      <c r="CO387" s="99"/>
      <c r="CP387" s="99"/>
      <c r="CQ387" s="99"/>
      <c r="CR387" s="406"/>
      <c r="CS387" s="406"/>
      <c r="CT387" s="406"/>
      <c r="CU387" s="406"/>
      <c r="CV387" s="406"/>
      <c r="CW387" s="406"/>
      <c r="CX387" s="406"/>
      <c r="CY387" s="406"/>
      <c r="CZ387" s="406"/>
      <c r="DA387" s="406"/>
      <c r="DB387" s="406"/>
      <c r="DC387" s="406"/>
      <c r="DD387" s="406"/>
      <c r="DE387" s="406"/>
      <c r="DF387" s="406"/>
      <c r="DG387" s="406"/>
      <c r="DH387" s="406"/>
      <c r="DI387" s="406"/>
      <c r="DJ387" s="406"/>
      <c r="DK387" s="406"/>
      <c r="DL387" s="507"/>
      <c r="DM387" s="26">
        <f t="shared" ref="DM387:EY387" si="3528">SUM(DM388:DM443)</f>
        <v>5172210</v>
      </c>
      <c r="DN387" s="654">
        <f t="shared" si="3528"/>
        <v>4618044.6428571427</v>
      </c>
      <c r="DO387" s="822">
        <f t="shared" si="3528"/>
        <v>0</v>
      </c>
      <c r="DP387" s="654">
        <f t="shared" si="3528"/>
        <v>0</v>
      </c>
      <c r="DQ387" s="26">
        <f t="shared" si="3528"/>
        <v>5175220</v>
      </c>
      <c r="DR387" s="26">
        <f t="shared" si="3528"/>
        <v>4620732.1428571437</v>
      </c>
      <c r="DS387" s="26">
        <f t="shared" si="3528"/>
        <v>9181905.5999999996</v>
      </c>
      <c r="DT387" s="26">
        <f t="shared" si="3528"/>
        <v>8198130</v>
      </c>
      <c r="DU387" s="26">
        <f t="shared" si="3528"/>
        <v>0</v>
      </c>
      <c r="DV387" s="26">
        <f t="shared" si="3528"/>
        <v>0</v>
      </c>
      <c r="DW387" s="26">
        <f t="shared" si="3528"/>
        <v>0</v>
      </c>
      <c r="DX387" s="26">
        <f t="shared" si="3528"/>
        <v>0</v>
      </c>
      <c r="DY387" s="26">
        <f t="shared" si="3528"/>
        <v>0</v>
      </c>
      <c r="DZ387" s="26">
        <f t="shared" si="3528"/>
        <v>0</v>
      </c>
      <c r="EA387" s="26">
        <f t="shared" si="3528"/>
        <v>0</v>
      </c>
      <c r="EB387" s="26">
        <f t="shared" si="3528"/>
        <v>0</v>
      </c>
      <c r="EC387" s="26">
        <f t="shared" ref="EC387:ED387" si="3529">SUM(EC388:EC443)</f>
        <v>0</v>
      </c>
      <c r="ED387" s="26">
        <f t="shared" si="3529"/>
        <v>0</v>
      </c>
      <c r="EE387" s="195">
        <f t="shared" si="3528"/>
        <v>24328015.600000001</v>
      </c>
      <c r="EF387" s="26">
        <f t="shared" si="3528"/>
        <v>21721442.499999996</v>
      </c>
      <c r="EG387" s="26">
        <f t="shared" si="3528"/>
        <v>2350380.8285714285</v>
      </c>
      <c r="EH387" s="26">
        <f t="shared" si="3528"/>
        <v>2632426.5280000009</v>
      </c>
      <c r="EI387" s="26">
        <f t="shared" si="3528"/>
        <v>7010389.5714285718</v>
      </c>
      <c r="EJ387" s="26">
        <f t="shared" si="3528"/>
        <v>7851636.3200000012</v>
      </c>
      <c r="EK387" s="26">
        <f t="shared" si="3528"/>
        <v>2293160.8285714295</v>
      </c>
      <c r="EL387" s="26">
        <f t="shared" si="3528"/>
        <v>2568340.1280000005</v>
      </c>
      <c r="EM387" s="26">
        <f t="shared" si="3528"/>
        <v>9.3496055342257023E-10</v>
      </c>
      <c r="EN387" s="26">
        <f t="shared" si="3528"/>
        <v>0</v>
      </c>
      <c r="EO387" s="26">
        <f t="shared" si="3528"/>
        <v>0</v>
      </c>
      <c r="EP387" s="26">
        <f t="shared" si="3528"/>
        <v>0</v>
      </c>
      <c r="EQ387" s="26">
        <f t="shared" si="3528"/>
        <v>0</v>
      </c>
      <c r="ER387" s="26">
        <f t="shared" si="3528"/>
        <v>0</v>
      </c>
      <c r="ES387" s="26">
        <f t="shared" si="3528"/>
        <v>0</v>
      </c>
      <c r="ET387" s="26">
        <f t="shared" si="3528"/>
        <v>0</v>
      </c>
      <c r="EU387" s="26">
        <f t="shared" si="3528"/>
        <v>0</v>
      </c>
      <c r="EV387" s="26">
        <f t="shared" si="3528"/>
        <v>0</v>
      </c>
      <c r="EW387" s="26">
        <f t="shared" ref="EW387:EX387" si="3530">SUM(EW388:EW443)</f>
        <v>0</v>
      </c>
      <c r="EX387" s="26">
        <f t="shared" si="3530"/>
        <v>0</v>
      </c>
      <c r="EY387" s="26">
        <f t="shared" si="3528"/>
        <v>14074495.800000004</v>
      </c>
      <c r="EZ387" s="26">
        <f>SUM(EZ388:EZ443)</f>
        <v>15763435.296000008</v>
      </c>
      <c r="FA387" s="312"/>
    </row>
    <row r="388" spans="1:157" ht="18" hidden="1" customHeight="1" outlineLevel="1" x14ac:dyDescent="0.2">
      <c r="A388" s="5" t="s">
        <v>506</v>
      </c>
      <c r="B388" s="76" t="s">
        <v>21</v>
      </c>
      <c r="C388" s="77" t="s">
        <v>183</v>
      </c>
      <c r="D388" s="77" t="s">
        <v>184</v>
      </c>
      <c r="E388" s="76" t="s">
        <v>185</v>
      </c>
      <c r="F388" s="76"/>
      <c r="G388" s="78" t="s">
        <v>41</v>
      </c>
      <c r="H388" s="79">
        <v>0.8</v>
      </c>
      <c r="I388" s="76" t="s">
        <v>35</v>
      </c>
      <c r="J388" s="80" t="s">
        <v>496</v>
      </c>
      <c r="K388" s="81" t="s">
        <v>152</v>
      </c>
      <c r="L388" s="76" t="s">
        <v>46</v>
      </c>
      <c r="M388" s="10" t="s">
        <v>186</v>
      </c>
      <c r="N388" s="82"/>
      <c r="O388" s="82"/>
      <c r="P388" s="82"/>
      <c r="Q388" s="245">
        <v>1400</v>
      </c>
      <c r="R388" s="398">
        <v>1400</v>
      </c>
      <c r="S388" s="262">
        <v>413.39285714285711</v>
      </c>
      <c r="T388" s="262">
        <f t="shared" ref="T388:T442" si="3531">S388*1.12</f>
        <v>463</v>
      </c>
      <c r="U388" s="262">
        <v>0</v>
      </c>
      <c r="V388" s="263">
        <v>0</v>
      </c>
      <c r="W388" s="263">
        <f t="shared" ref="W388:W444" si="3532">V388*H388</f>
        <v>0</v>
      </c>
      <c r="X388" s="399">
        <v>1200</v>
      </c>
      <c r="Y388" s="399">
        <v>413.39285714285711</v>
      </c>
      <c r="Z388" s="399">
        <f t="shared" ref="Z388:Z442" si="3533">Y388*1.12</f>
        <v>463</v>
      </c>
      <c r="AA388" s="399">
        <v>0</v>
      </c>
      <c r="AB388" s="399">
        <v>0</v>
      </c>
      <c r="AC388" s="399">
        <f t="shared" ref="AC388:AC444" si="3534">AB388*H388</f>
        <v>0</v>
      </c>
      <c r="AD388" s="260">
        <v>1400</v>
      </c>
      <c r="AE388" s="260">
        <v>413.39285714285711</v>
      </c>
      <c r="AF388" s="260">
        <f>AE388*1.12</f>
        <v>463</v>
      </c>
      <c r="AG388" s="260">
        <v>0</v>
      </c>
      <c r="AH388" s="260">
        <v>0</v>
      </c>
      <c r="AI388" s="260">
        <f t="shared" ref="AI388:AI444" si="3535">AH388*H388</f>
        <v>0</v>
      </c>
      <c r="AJ388" s="260">
        <v>800</v>
      </c>
      <c r="AK388" s="260">
        <v>413.39285714285711</v>
      </c>
      <c r="AL388" s="260">
        <f>AK388*1.12</f>
        <v>463</v>
      </c>
      <c r="AM388" s="260">
        <v>0</v>
      </c>
      <c r="AN388" s="260">
        <v>0</v>
      </c>
      <c r="AO388" s="396">
        <f t="shared" ref="AO388:AO444" si="3536">AN388*H388</f>
        <v>0</v>
      </c>
      <c r="AP388" s="260"/>
      <c r="AQ388" s="260"/>
      <c r="AR388" s="260"/>
      <c r="AS388" s="260">
        <f t="shared" si="2996"/>
        <v>0</v>
      </c>
      <c r="AT388" s="260">
        <f t="shared" si="2997"/>
        <v>0</v>
      </c>
      <c r="AU388" s="260">
        <f t="shared" ref="AU388:AU440" si="3537">AT388*H388</f>
        <v>0</v>
      </c>
      <c r="AV388" s="400"/>
      <c r="AW388" s="400"/>
      <c r="AX388" s="400"/>
      <c r="AY388" s="400">
        <v>0</v>
      </c>
      <c r="AZ388" s="400">
        <v>0</v>
      </c>
      <c r="BA388" s="400">
        <f t="shared" ref="BA388:BA444" si="3538">AZ388*H388</f>
        <v>0</v>
      </c>
      <c r="BB388" s="400"/>
      <c r="BC388" s="400"/>
      <c r="BD388" s="400"/>
      <c r="BE388" s="400">
        <v>0</v>
      </c>
      <c r="BF388" s="400">
        <v>0</v>
      </c>
      <c r="BG388" s="400">
        <f t="shared" si="3106"/>
        <v>0</v>
      </c>
      <c r="BH388" s="400"/>
      <c r="BI388" s="400"/>
      <c r="BJ388" s="400"/>
      <c r="BK388" s="400">
        <v>0</v>
      </c>
      <c r="BL388" s="400">
        <v>0</v>
      </c>
      <c r="BM388" s="400">
        <f t="shared" si="3107"/>
        <v>0</v>
      </c>
      <c r="BN388" s="400"/>
      <c r="BO388" s="400"/>
      <c r="BP388" s="400"/>
      <c r="BQ388" s="400">
        <v>0</v>
      </c>
      <c r="BR388" s="400">
        <v>0</v>
      </c>
      <c r="BS388" s="400">
        <f t="shared" si="3394"/>
        <v>0</v>
      </c>
      <c r="BT388" s="262">
        <v>413.39285714285711</v>
      </c>
      <c r="BU388" s="262">
        <f>BT388*1.12</f>
        <v>463</v>
      </c>
      <c r="BV388" s="262">
        <v>0</v>
      </c>
      <c r="BW388" s="1427">
        <v>0</v>
      </c>
      <c r="BX388" s="84" t="s">
        <v>48</v>
      </c>
      <c r="BY388" s="76">
        <v>2012</v>
      </c>
      <c r="BZ388" s="325"/>
      <c r="CA388" s="529">
        <f t="shared" ref="CA388:CA444" si="3539">BW388*H388</f>
        <v>0</v>
      </c>
      <c r="CB388" s="85">
        <v>2563035.7142857141</v>
      </c>
      <c r="CC388" s="83">
        <v>2870600</v>
      </c>
      <c r="CD388" s="88"/>
      <c r="CE388" s="26">
        <f t="shared" ref="CE388:CE444" si="3540">BV388-CB388</f>
        <v>-2563035.7142857141</v>
      </c>
      <c r="CF388" s="27">
        <f t="shared" ref="CF388:CF444" si="3541">BW388-CC388</f>
        <v>-2870600</v>
      </c>
      <c r="CG388" s="738">
        <f t="shared" ref="CG388:CG444" si="3542">CA388-CC388</f>
        <v>-2870600</v>
      </c>
      <c r="CH388" s="164" t="s">
        <v>552</v>
      </c>
      <c r="CI388" s="165"/>
      <c r="CJ388" s="192" t="s">
        <v>25</v>
      </c>
      <c r="CK388" s="175" t="s">
        <v>317</v>
      </c>
      <c r="CL388" s="175" t="s">
        <v>2512</v>
      </c>
      <c r="CM388" s="178" t="s">
        <v>2513</v>
      </c>
      <c r="CN388" s="175" t="s">
        <v>372</v>
      </c>
      <c r="CO388" s="176" t="str">
        <f>D388</f>
        <v>Кабель</v>
      </c>
      <c r="CP388" s="175" t="str">
        <f>E388</f>
        <v>0,4 кВ ВБбШв 4 х 4</v>
      </c>
      <c r="CQ388" s="87" t="str">
        <f>M388</f>
        <v>метр</v>
      </c>
      <c r="CR388" s="456">
        <v>1400</v>
      </c>
      <c r="CS388" s="456">
        <v>0</v>
      </c>
      <c r="CT388" s="456">
        <v>1400</v>
      </c>
      <c r="CU388" s="456">
        <v>0</v>
      </c>
      <c r="CV388" s="456"/>
      <c r="CW388" s="456"/>
      <c r="CX388" s="456"/>
      <c r="CY388" s="456"/>
      <c r="CZ388" s="456">
        <f>Q388+CR388+CS388+CT388+CU388</f>
        <v>4200</v>
      </c>
      <c r="DA388" s="456">
        <v>463</v>
      </c>
      <c r="DB388" s="456">
        <v>648200</v>
      </c>
      <c r="DC388" s="456"/>
      <c r="DD388" s="456">
        <f>DA388*CT388</f>
        <v>648200</v>
      </c>
      <c r="DE388" s="456">
        <f>DA388*CU388</f>
        <v>0</v>
      </c>
      <c r="DF388" s="456">
        <f>DB388*CV388</f>
        <v>0</v>
      </c>
      <c r="DG388" s="456">
        <f>DB388*CV388</f>
        <v>0</v>
      </c>
      <c r="DH388" s="456"/>
      <c r="DI388" s="456"/>
      <c r="DJ388" s="456"/>
      <c r="DK388" s="456">
        <f>(Q388+CR388+CS388+CT388+CU388)*DA388</f>
        <v>1944600</v>
      </c>
      <c r="DL388" s="501"/>
      <c r="DM388" s="508">
        <f>DB388</f>
        <v>648200</v>
      </c>
      <c r="DN388" s="501">
        <f>DM388/1.12</f>
        <v>578750</v>
      </c>
      <c r="DO388" s="820">
        <v>0</v>
      </c>
      <c r="DP388" s="655">
        <f t="shared" ref="DP388" si="3543">DO388/1.12</f>
        <v>0</v>
      </c>
      <c r="DQ388" s="1053">
        <f>DD388</f>
        <v>648200</v>
      </c>
      <c r="DR388" s="655">
        <f>DQ388/1.12</f>
        <v>578750</v>
      </c>
      <c r="DS388" s="782">
        <f>DE388</f>
        <v>0</v>
      </c>
      <c r="DT388" s="655">
        <f>DS388/1.12</f>
        <v>0</v>
      </c>
      <c r="DU388" s="782">
        <f t="shared" ref="DU388" si="3544">DF388</f>
        <v>0</v>
      </c>
      <c r="DV388" s="465">
        <f t="shared" ref="DV388" si="3545">DU388/1.12</f>
        <v>0</v>
      </c>
      <c r="DW388" s="745"/>
      <c r="DX388" s="655"/>
      <c r="DY388" s="954"/>
      <c r="DZ388" s="655"/>
      <c r="EA388" s="782">
        <f t="shared" ref="EA388:EA401" si="3546">DI388</f>
        <v>0</v>
      </c>
      <c r="EB388" s="465">
        <f t="shared" ref="EB388:EB444" si="3547">EA388/1.12</f>
        <v>0</v>
      </c>
      <c r="EC388" s="745"/>
      <c r="ED388" s="463"/>
      <c r="EE388" s="459">
        <f>DK388</f>
        <v>1944600</v>
      </c>
      <c r="EF388" s="501">
        <f>EE388/1.12</f>
        <v>1736249.9999999998</v>
      </c>
      <c r="EG388" s="461">
        <f t="shared" ref="EG388:EG401" si="3548">U388-DN388</f>
        <v>-578750</v>
      </c>
      <c r="EH388" s="257">
        <f t="shared" ref="EH388:EH401" si="3549">V388-DM388</f>
        <v>-648200</v>
      </c>
      <c r="EI388" s="460">
        <f t="shared" ref="EI388:EI401" si="3550">AA388-DP388</f>
        <v>0</v>
      </c>
      <c r="EJ388" s="538">
        <f t="shared" ref="EJ388:EJ401" si="3551">AB388-DO388</f>
        <v>0</v>
      </c>
      <c r="EK388" s="677">
        <f t="shared" ref="EK388:EK401" si="3552">AG388-DR388</f>
        <v>-578750</v>
      </c>
      <c r="EL388" s="257">
        <f t="shared" ref="EL388:EL401" si="3553">AH388-DQ388</f>
        <v>-648200</v>
      </c>
      <c r="EM388" s="649">
        <f t="shared" ref="EM388:EM419" si="3554">AM388-DT388</f>
        <v>0</v>
      </c>
      <c r="EN388" s="538">
        <f t="shared" ref="EN388:EN419" si="3555">AN388-DS388</f>
        <v>0</v>
      </c>
      <c r="EO388" s="677">
        <f t="shared" ref="EO388:EO401" si="3556">AS388-DV388</f>
        <v>0</v>
      </c>
      <c r="EP388" s="257">
        <f t="shared" ref="EP388:EP401" si="3557">AT388-DU388</f>
        <v>0</v>
      </c>
      <c r="EQ388" s="649">
        <f t="shared" ref="EQ388:EQ401" si="3558">AY388-DX388</f>
        <v>0</v>
      </c>
      <c r="ER388" s="538">
        <f t="shared" ref="ER388:ER401" si="3559">AZ388-DW388</f>
        <v>0</v>
      </c>
      <c r="ES388" s="677">
        <f t="shared" ref="ES388:ES401" si="3560">BE388-DZ388</f>
        <v>0</v>
      </c>
      <c r="ET388" s="538">
        <f t="shared" ref="ET388:ET401" si="3561">BF388-DY388</f>
        <v>0</v>
      </c>
      <c r="EU388" s="462">
        <f t="shared" ref="EU388:EU401" si="3562">BK388-EB388</f>
        <v>0</v>
      </c>
      <c r="EV388" s="263">
        <f t="shared" ref="EV388:EV401" si="3563">BL388-EA388</f>
        <v>0</v>
      </c>
      <c r="EW388" s="462">
        <f t="shared" ref="EW388:EW401" si="3564">BM388-ED388</f>
        <v>0</v>
      </c>
      <c r="EX388" s="263">
        <f t="shared" ref="EX388:EX401" si="3565">BN388-EC388</f>
        <v>0</v>
      </c>
      <c r="EY388" s="472">
        <f t="shared" ref="EY388:EY401" si="3566">BV388-EF388</f>
        <v>-1736249.9999999998</v>
      </c>
      <c r="EZ388" s="263">
        <f t="shared" ref="EZ388:EZ401" si="3567">BW388-EE388</f>
        <v>-1944600</v>
      </c>
    </row>
    <row r="389" spans="1:157" ht="18" hidden="1" customHeight="1" outlineLevel="1" x14ac:dyDescent="0.2">
      <c r="A389" s="5" t="s">
        <v>507</v>
      </c>
      <c r="B389" s="76" t="s">
        <v>21</v>
      </c>
      <c r="C389" s="77" t="s">
        <v>183</v>
      </c>
      <c r="D389" s="77" t="s">
        <v>184</v>
      </c>
      <c r="E389" s="76" t="s">
        <v>508</v>
      </c>
      <c r="F389" s="76" t="s">
        <v>509</v>
      </c>
      <c r="G389" s="78" t="s">
        <v>41</v>
      </c>
      <c r="H389" s="79">
        <v>0.8</v>
      </c>
      <c r="I389" s="76" t="s">
        <v>35</v>
      </c>
      <c r="J389" s="80" t="s">
        <v>496</v>
      </c>
      <c r="K389" s="81" t="s">
        <v>152</v>
      </c>
      <c r="L389" s="76" t="s">
        <v>46</v>
      </c>
      <c r="M389" s="10" t="s">
        <v>186</v>
      </c>
      <c r="N389" s="82"/>
      <c r="O389" s="82"/>
      <c r="P389" s="82"/>
      <c r="Q389" s="245">
        <v>1400</v>
      </c>
      <c r="R389" s="398">
        <v>1400</v>
      </c>
      <c r="S389" s="262">
        <v>413.39285714285711</v>
      </c>
      <c r="T389" s="262">
        <f t="shared" si="3531"/>
        <v>463</v>
      </c>
      <c r="U389" s="262">
        <v>0</v>
      </c>
      <c r="V389" s="263">
        <v>0</v>
      </c>
      <c r="W389" s="263">
        <f t="shared" si="3532"/>
        <v>0</v>
      </c>
      <c r="X389" s="399">
        <v>1200</v>
      </c>
      <c r="Y389" s="399">
        <v>413.39285714285711</v>
      </c>
      <c r="Z389" s="399">
        <f t="shared" si="3533"/>
        <v>463</v>
      </c>
      <c r="AA389" s="399">
        <v>0</v>
      </c>
      <c r="AB389" s="399">
        <v>0</v>
      </c>
      <c r="AC389" s="399">
        <f t="shared" si="3534"/>
        <v>0</v>
      </c>
      <c r="AD389" s="260">
        <v>1400</v>
      </c>
      <c r="AE389" s="260">
        <v>413.39285714285711</v>
      </c>
      <c r="AF389" s="260">
        <f t="shared" ref="AF389:AF442" si="3568">AE389*1.12</f>
        <v>463</v>
      </c>
      <c r="AG389" s="260">
        <v>0</v>
      </c>
      <c r="AH389" s="260">
        <v>0</v>
      </c>
      <c r="AI389" s="260">
        <f t="shared" si="3535"/>
        <v>0</v>
      </c>
      <c r="AJ389" s="260">
        <v>800</v>
      </c>
      <c r="AK389" s="260">
        <v>413.39285714285711</v>
      </c>
      <c r="AL389" s="260">
        <f t="shared" ref="AL389:AL442" si="3569">AK389*1.12</f>
        <v>463</v>
      </c>
      <c r="AM389" s="260">
        <v>0</v>
      </c>
      <c r="AN389" s="260">
        <v>0</v>
      </c>
      <c r="AO389" s="396">
        <f t="shared" si="3536"/>
        <v>0</v>
      </c>
      <c r="AP389" s="260"/>
      <c r="AQ389" s="260"/>
      <c r="AR389" s="260"/>
      <c r="AS389" s="260">
        <f t="shared" si="2996"/>
        <v>0</v>
      </c>
      <c r="AT389" s="260">
        <f t="shared" si="2997"/>
        <v>0</v>
      </c>
      <c r="AU389" s="260">
        <f t="shared" si="3537"/>
        <v>0</v>
      </c>
      <c r="AV389" s="400"/>
      <c r="AW389" s="400"/>
      <c r="AX389" s="400"/>
      <c r="AY389" s="400">
        <v>0</v>
      </c>
      <c r="AZ389" s="400">
        <v>0</v>
      </c>
      <c r="BA389" s="400">
        <f t="shared" si="3538"/>
        <v>0</v>
      </c>
      <c r="BB389" s="400"/>
      <c r="BC389" s="400"/>
      <c r="BD389" s="400"/>
      <c r="BE389" s="400">
        <v>0</v>
      </c>
      <c r="BF389" s="400">
        <v>0</v>
      </c>
      <c r="BG389" s="400">
        <f t="shared" si="3106"/>
        <v>0</v>
      </c>
      <c r="BH389" s="400"/>
      <c r="BI389" s="400"/>
      <c r="BJ389" s="400"/>
      <c r="BK389" s="400">
        <v>0</v>
      </c>
      <c r="BL389" s="400">
        <v>0</v>
      </c>
      <c r="BM389" s="400">
        <f t="shared" si="3107"/>
        <v>0</v>
      </c>
      <c r="BN389" s="400"/>
      <c r="BO389" s="400"/>
      <c r="BP389" s="400"/>
      <c r="BQ389" s="400">
        <v>0</v>
      </c>
      <c r="BR389" s="400">
        <v>0</v>
      </c>
      <c r="BS389" s="400">
        <f t="shared" si="3394"/>
        <v>0</v>
      </c>
      <c r="BT389" s="262">
        <v>413.39285714285711</v>
      </c>
      <c r="BU389" s="262">
        <f t="shared" ref="BU389:BU442" si="3570">BT389*1.12</f>
        <v>463</v>
      </c>
      <c r="BV389" s="256">
        <v>0</v>
      </c>
      <c r="BW389" s="1427">
        <f t="shared" ref="BW389" si="3571">BV389*1.12</f>
        <v>0</v>
      </c>
      <c r="BX389" s="84" t="s">
        <v>48</v>
      </c>
      <c r="BY389" s="76">
        <v>2012</v>
      </c>
      <c r="BZ389" s="325" t="s">
        <v>1103</v>
      </c>
      <c r="CA389" s="529">
        <f t="shared" si="3539"/>
        <v>0</v>
      </c>
      <c r="CB389" s="85"/>
      <c r="CC389" s="83"/>
      <c r="CD389" s="88"/>
      <c r="CE389" s="26">
        <f t="shared" si="3540"/>
        <v>0</v>
      </c>
      <c r="CF389" s="27">
        <f t="shared" si="3541"/>
        <v>0</v>
      </c>
      <c r="CG389" s="738">
        <f t="shared" si="3542"/>
        <v>0</v>
      </c>
      <c r="CH389" s="164" t="s">
        <v>552</v>
      </c>
      <c r="CI389" s="165"/>
      <c r="CJ389" s="192" t="s">
        <v>25</v>
      </c>
      <c r="CK389" s="175" t="s">
        <v>317</v>
      </c>
      <c r="CL389" s="175" t="s">
        <v>2443</v>
      </c>
      <c r="CM389" s="178">
        <v>42535</v>
      </c>
      <c r="CN389" s="175" t="s">
        <v>372</v>
      </c>
      <c r="CO389" s="176" t="s">
        <v>184</v>
      </c>
      <c r="CP389" s="175" t="s">
        <v>185</v>
      </c>
      <c r="CQ389" s="87" t="s">
        <v>186</v>
      </c>
      <c r="CR389" s="456"/>
      <c r="CS389" s="456"/>
      <c r="CT389" s="456"/>
      <c r="CU389" s="456">
        <v>800</v>
      </c>
      <c r="CV389" s="456"/>
      <c r="CW389" s="456"/>
      <c r="CX389" s="456"/>
      <c r="CY389" s="456"/>
      <c r="CZ389" s="456">
        <f>CR389+CS389+CT389+CU389</f>
        <v>800</v>
      </c>
      <c r="DA389" s="456">
        <v>607.82400000000007</v>
      </c>
      <c r="DB389" s="456"/>
      <c r="DC389" s="456"/>
      <c r="DD389" s="456"/>
      <c r="DE389" s="456">
        <f>CU389*DA389</f>
        <v>486259.20000000007</v>
      </c>
      <c r="DF389" s="456"/>
      <c r="DG389" s="456"/>
      <c r="DH389" s="456"/>
      <c r="DI389" s="456"/>
      <c r="DJ389" s="456"/>
      <c r="DK389" s="456">
        <f>CZ389*DA389</f>
        <v>486259.20000000007</v>
      </c>
      <c r="DL389" s="501"/>
      <c r="DM389" s="508"/>
      <c r="DN389" s="501"/>
      <c r="DO389" s="820"/>
      <c r="DP389" s="501"/>
      <c r="DQ389" s="1053"/>
      <c r="DR389" s="655"/>
      <c r="DS389" s="782">
        <f>DE389</f>
        <v>486259.20000000007</v>
      </c>
      <c r="DT389" s="655">
        <f>DS389/1.12</f>
        <v>434160</v>
      </c>
      <c r="DU389" s="782"/>
      <c r="DV389" s="465"/>
      <c r="DW389" s="745"/>
      <c r="DX389" s="655"/>
      <c r="DY389" s="954"/>
      <c r="DZ389" s="655"/>
      <c r="EA389" s="782">
        <f t="shared" si="3546"/>
        <v>0</v>
      </c>
      <c r="EB389" s="465">
        <f t="shared" si="3547"/>
        <v>0</v>
      </c>
      <c r="EC389" s="745"/>
      <c r="ED389" s="463"/>
      <c r="EE389" s="459">
        <f>DK389</f>
        <v>486259.20000000007</v>
      </c>
      <c r="EF389" s="501">
        <f t="shared" ref="EF389:EF440" si="3572">EE389/1.12</f>
        <v>434160</v>
      </c>
      <c r="EG389" s="461">
        <f t="shared" si="3548"/>
        <v>0</v>
      </c>
      <c r="EH389" s="257">
        <f t="shared" si="3549"/>
        <v>0</v>
      </c>
      <c r="EI389" s="460">
        <f t="shared" si="3550"/>
        <v>0</v>
      </c>
      <c r="EJ389" s="538">
        <f t="shared" si="3551"/>
        <v>0</v>
      </c>
      <c r="EK389" s="677">
        <f t="shared" si="3552"/>
        <v>0</v>
      </c>
      <c r="EL389" s="257">
        <f t="shared" si="3553"/>
        <v>0</v>
      </c>
      <c r="EM389" s="649">
        <f t="shared" si="3554"/>
        <v>-434160</v>
      </c>
      <c r="EN389" s="538">
        <f t="shared" si="3555"/>
        <v>-486259.20000000007</v>
      </c>
      <c r="EO389" s="677">
        <f t="shared" si="3556"/>
        <v>0</v>
      </c>
      <c r="EP389" s="257">
        <f t="shared" si="3557"/>
        <v>0</v>
      </c>
      <c r="EQ389" s="649">
        <f t="shared" si="3558"/>
        <v>0</v>
      </c>
      <c r="ER389" s="538">
        <f t="shared" si="3559"/>
        <v>0</v>
      </c>
      <c r="ES389" s="677">
        <f t="shared" si="3560"/>
        <v>0</v>
      </c>
      <c r="ET389" s="538">
        <f t="shared" si="3561"/>
        <v>0</v>
      </c>
      <c r="EU389" s="462">
        <f t="shared" si="3562"/>
        <v>0</v>
      </c>
      <c r="EV389" s="263">
        <f t="shared" si="3563"/>
        <v>0</v>
      </c>
      <c r="EW389" s="462">
        <f t="shared" si="3564"/>
        <v>0</v>
      </c>
      <c r="EX389" s="263">
        <f t="shared" si="3565"/>
        <v>0</v>
      </c>
      <c r="EY389" s="472">
        <f t="shared" si="3566"/>
        <v>-434160</v>
      </c>
      <c r="EZ389" s="263">
        <f t="shared" si="3567"/>
        <v>-486259.20000000007</v>
      </c>
    </row>
    <row r="390" spans="1:157" ht="18" hidden="1" customHeight="1" outlineLevel="1" x14ac:dyDescent="0.2">
      <c r="A390" s="5" t="s">
        <v>1048</v>
      </c>
      <c r="B390" s="76" t="s">
        <v>21</v>
      </c>
      <c r="C390" s="77" t="s">
        <v>183</v>
      </c>
      <c r="D390" s="77" t="s">
        <v>184</v>
      </c>
      <c r="E390" s="76" t="s">
        <v>508</v>
      </c>
      <c r="F390" s="76" t="s">
        <v>509</v>
      </c>
      <c r="G390" s="78" t="s">
        <v>41</v>
      </c>
      <c r="H390" s="79">
        <v>0.8</v>
      </c>
      <c r="I390" s="76" t="s">
        <v>35</v>
      </c>
      <c r="J390" s="80" t="s">
        <v>496</v>
      </c>
      <c r="K390" s="81" t="s">
        <v>152</v>
      </c>
      <c r="L390" s="76" t="s">
        <v>46</v>
      </c>
      <c r="M390" s="10" t="s">
        <v>186</v>
      </c>
      <c r="N390" s="82"/>
      <c r="O390" s="82"/>
      <c r="P390" s="82"/>
      <c r="Q390" s="245">
        <v>1400</v>
      </c>
      <c r="R390" s="398">
        <v>1400</v>
      </c>
      <c r="S390" s="262">
        <v>413.39285714285711</v>
      </c>
      <c r="T390" s="262">
        <f t="shared" si="3531"/>
        <v>463</v>
      </c>
      <c r="U390" s="262">
        <v>0</v>
      </c>
      <c r="V390" s="263">
        <v>0</v>
      </c>
      <c r="W390" s="263">
        <f t="shared" ref="W390" si="3573">V390*H390</f>
        <v>0</v>
      </c>
      <c r="X390" s="399">
        <v>0</v>
      </c>
      <c r="Y390" s="399">
        <v>413.39285714285711</v>
      </c>
      <c r="Z390" s="399">
        <f t="shared" si="3533"/>
        <v>463</v>
      </c>
      <c r="AA390" s="399">
        <v>0</v>
      </c>
      <c r="AB390" s="399">
        <v>0</v>
      </c>
      <c r="AC390" s="399">
        <f t="shared" si="3534"/>
        <v>0</v>
      </c>
      <c r="AD390" s="260">
        <v>1400</v>
      </c>
      <c r="AE390" s="260">
        <v>413.39285714285711</v>
      </c>
      <c r="AF390" s="260">
        <f t="shared" si="3568"/>
        <v>463</v>
      </c>
      <c r="AG390" s="260">
        <v>0</v>
      </c>
      <c r="AH390" s="260">
        <v>0</v>
      </c>
      <c r="AI390" s="260">
        <f t="shared" ref="AI390" si="3574">AH390*H390</f>
        <v>0</v>
      </c>
      <c r="AJ390" s="260">
        <v>800</v>
      </c>
      <c r="AK390" s="260">
        <v>413.39285714285711</v>
      </c>
      <c r="AL390" s="260">
        <f t="shared" si="3569"/>
        <v>463</v>
      </c>
      <c r="AM390" s="260">
        <v>0</v>
      </c>
      <c r="AN390" s="260">
        <v>0</v>
      </c>
      <c r="AO390" s="396">
        <f t="shared" ref="AO390" si="3575">AN390*H390</f>
        <v>0</v>
      </c>
      <c r="AP390" s="260"/>
      <c r="AQ390" s="260"/>
      <c r="AR390" s="260"/>
      <c r="AS390" s="260">
        <f t="shared" ref="AS390:AS496" si="3576">AP390*AQ390</f>
        <v>0</v>
      </c>
      <c r="AT390" s="260">
        <f t="shared" ref="AT390:AT444" si="3577">AP390*AR390</f>
        <v>0</v>
      </c>
      <c r="AU390" s="260">
        <f t="shared" si="3537"/>
        <v>0</v>
      </c>
      <c r="AV390" s="400"/>
      <c r="AW390" s="400"/>
      <c r="AX390" s="400"/>
      <c r="AY390" s="400">
        <v>0</v>
      </c>
      <c r="AZ390" s="400">
        <v>0</v>
      </c>
      <c r="BA390" s="400">
        <f t="shared" si="3538"/>
        <v>0</v>
      </c>
      <c r="BB390" s="400"/>
      <c r="BC390" s="400"/>
      <c r="BD390" s="400"/>
      <c r="BE390" s="400">
        <v>0</v>
      </c>
      <c r="BF390" s="400">
        <v>0</v>
      </c>
      <c r="BG390" s="400">
        <f t="shared" si="3106"/>
        <v>0</v>
      </c>
      <c r="BH390" s="400"/>
      <c r="BI390" s="400"/>
      <c r="BJ390" s="400"/>
      <c r="BK390" s="400">
        <v>0</v>
      </c>
      <c r="BL390" s="400">
        <v>0</v>
      </c>
      <c r="BM390" s="400">
        <f t="shared" si="3107"/>
        <v>0</v>
      </c>
      <c r="BN390" s="400"/>
      <c r="BO390" s="400"/>
      <c r="BP390" s="400"/>
      <c r="BQ390" s="400">
        <v>0</v>
      </c>
      <c r="BR390" s="400">
        <v>0</v>
      </c>
      <c r="BS390" s="400">
        <f t="shared" si="3394"/>
        <v>0</v>
      </c>
      <c r="BT390" s="262">
        <v>413.39285714285711</v>
      </c>
      <c r="BU390" s="262">
        <f t="shared" si="3570"/>
        <v>463</v>
      </c>
      <c r="BV390" s="256">
        <v>0</v>
      </c>
      <c r="BW390" s="1427">
        <v>0</v>
      </c>
      <c r="BX390" s="84" t="s">
        <v>48</v>
      </c>
      <c r="BY390" s="76">
        <v>2013</v>
      </c>
      <c r="BZ390" s="325" t="s">
        <v>1112</v>
      </c>
      <c r="CA390" s="529">
        <f t="shared" si="3539"/>
        <v>0</v>
      </c>
      <c r="CB390" s="85"/>
      <c r="CC390" s="83"/>
      <c r="CD390" s="88"/>
      <c r="CE390" s="26">
        <f t="shared" si="3540"/>
        <v>0</v>
      </c>
      <c r="CF390" s="27">
        <f t="shared" si="3541"/>
        <v>0</v>
      </c>
      <c r="CG390" s="738">
        <f t="shared" si="3542"/>
        <v>0</v>
      </c>
      <c r="CH390" s="164" t="s">
        <v>2491</v>
      </c>
      <c r="CI390" s="165"/>
      <c r="CJ390" s="192"/>
      <c r="CK390" s="175"/>
      <c r="CL390" s="175"/>
      <c r="CM390" s="178"/>
      <c r="CN390" s="175"/>
      <c r="CO390" s="176"/>
      <c r="CP390" s="175"/>
      <c r="CQ390" s="87"/>
      <c r="CR390" s="456"/>
      <c r="CS390" s="456"/>
      <c r="CT390" s="456"/>
      <c r="CU390" s="456"/>
      <c r="CV390" s="456"/>
      <c r="CW390" s="456"/>
      <c r="CX390" s="456"/>
      <c r="CY390" s="456"/>
      <c r="CZ390" s="456"/>
      <c r="DA390" s="456"/>
      <c r="DB390" s="456"/>
      <c r="DC390" s="456"/>
      <c r="DD390" s="456"/>
      <c r="DE390" s="456"/>
      <c r="DF390" s="456"/>
      <c r="DG390" s="456"/>
      <c r="DH390" s="456"/>
      <c r="DI390" s="456"/>
      <c r="DJ390" s="456"/>
      <c r="DK390" s="456"/>
      <c r="DL390" s="501"/>
      <c r="DM390" s="508"/>
      <c r="DN390" s="501"/>
      <c r="DO390" s="820"/>
      <c r="DP390" s="501"/>
      <c r="DQ390" s="1053"/>
      <c r="DR390" s="655"/>
      <c r="DS390" s="782"/>
      <c r="DT390" s="655"/>
      <c r="DU390" s="782"/>
      <c r="DV390" s="465"/>
      <c r="DW390" s="745"/>
      <c r="DX390" s="655"/>
      <c r="DY390" s="954"/>
      <c r="DZ390" s="655"/>
      <c r="EA390" s="782">
        <f t="shared" si="3546"/>
        <v>0</v>
      </c>
      <c r="EB390" s="465">
        <f t="shared" si="3547"/>
        <v>0</v>
      </c>
      <c r="EC390" s="745"/>
      <c r="ED390" s="463"/>
      <c r="EE390" s="459"/>
      <c r="EF390" s="501"/>
      <c r="EG390" s="461">
        <f t="shared" si="3548"/>
        <v>0</v>
      </c>
      <c r="EH390" s="257">
        <f t="shared" si="3549"/>
        <v>0</v>
      </c>
      <c r="EI390" s="460">
        <f t="shared" si="3550"/>
        <v>0</v>
      </c>
      <c r="EJ390" s="538">
        <f t="shared" si="3551"/>
        <v>0</v>
      </c>
      <c r="EK390" s="677">
        <f t="shared" si="3552"/>
        <v>0</v>
      </c>
      <c r="EL390" s="257">
        <f t="shared" si="3553"/>
        <v>0</v>
      </c>
      <c r="EM390" s="649">
        <f t="shared" si="3554"/>
        <v>0</v>
      </c>
      <c r="EN390" s="538">
        <f t="shared" si="3555"/>
        <v>0</v>
      </c>
      <c r="EO390" s="677">
        <f t="shared" si="3556"/>
        <v>0</v>
      </c>
      <c r="EP390" s="257">
        <f t="shared" si="3557"/>
        <v>0</v>
      </c>
      <c r="EQ390" s="649">
        <f t="shared" si="3558"/>
        <v>0</v>
      </c>
      <c r="ER390" s="538">
        <f t="shared" si="3559"/>
        <v>0</v>
      </c>
      <c r="ES390" s="677">
        <f t="shared" si="3560"/>
        <v>0</v>
      </c>
      <c r="ET390" s="538">
        <f t="shared" si="3561"/>
        <v>0</v>
      </c>
      <c r="EU390" s="462">
        <f t="shared" si="3562"/>
        <v>0</v>
      </c>
      <c r="EV390" s="263">
        <f t="shared" si="3563"/>
        <v>0</v>
      </c>
      <c r="EW390" s="462">
        <f t="shared" si="3564"/>
        <v>0</v>
      </c>
      <c r="EX390" s="263">
        <f t="shared" si="3565"/>
        <v>0</v>
      </c>
      <c r="EY390" s="472">
        <f t="shared" si="3566"/>
        <v>0</v>
      </c>
      <c r="EZ390" s="263">
        <f t="shared" si="3567"/>
        <v>0</v>
      </c>
    </row>
    <row r="391" spans="1:157" s="551" customFormat="1" ht="18" hidden="1" customHeight="1" outlineLevel="1" x14ac:dyDescent="0.2">
      <c r="A391" s="5" t="s">
        <v>2421</v>
      </c>
      <c r="B391" s="76" t="s">
        <v>21</v>
      </c>
      <c r="C391" s="77" t="s">
        <v>183</v>
      </c>
      <c r="D391" s="77" t="s">
        <v>184</v>
      </c>
      <c r="E391" s="76" t="s">
        <v>508</v>
      </c>
      <c r="F391" s="76" t="s">
        <v>509</v>
      </c>
      <c r="G391" s="78" t="s">
        <v>41</v>
      </c>
      <c r="H391" s="79">
        <v>0.8</v>
      </c>
      <c r="I391" s="76" t="s">
        <v>35</v>
      </c>
      <c r="J391" s="80" t="s">
        <v>496</v>
      </c>
      <c r="K391" s="81" t="s">
        <v>152</v>
      </c>
      <c r="L391" s="76" t="s">
        <v>46</v>
      </c>
      <c r="M391" s="10" t="s">
        <v>186</v>
      </c>
      <c r="N391" s="82"/>
      <c r="O391" s="82"/>
      <c r="P391" s="82"/>
      <c r="Q391" s="245">
        <v>1400</v>
      </c>
      <c r="R391" s="398">
        <v>1400</v>
      </c>
      <c r="S391" s="262">
        <v>413.39285714285711</v>
      </c>
      <c r="T391" s="262">
        <f t="shared" si="3531"/>
        <v>463</v>
      </c>
      <c r="U391" s="262">
        <v>0</v>
      </c>
      <c r="V391" s="263">
        <v>0</v>
      </c>
      <c r="W391" s="263">
        <f t="shared" ref="W391" si="3578">V391*H391</f>
        <v>0</v>
      </c>
      <c r="X391" s="399">
        <v>0</v>
      </c>
      <c r="Y391" s="399">
        <v>413.39285714285711</v>
      </c>
      <c r="Z391" s="399">
        <f t="shared" si="3533"/>
        <v>463</v>
      </c>
      <c r="AA391" s="399">
        <v>0</v>
      </c>
      <c r="AB391" s="399">
        <v>0</v>
      </c>
      <c r="AC391" s="399">
        <f t="shared" ref="AC391" si="3579">AB391*H391</f>
        <v>0</v>
      </c>
      <c r="AD391" s="260">
        <v>1400</v>
      </c>
      <c r="AE391" s="260">
        <v>413.39285714285711</v>
      </c>
      <c r="AF391" s="260">
        <f t="shared" si="3568"/>
        <v>463</v>
      </c>
      <c r="AG391" s="260">
        <v>0</v>
      </c>
      <c r="AH391" s="260">
        <v>0</v>
      </c>
      <c r="AI391" s="260">
        <f t="shared" ref="AI391" si="3580">AH391*H391</f>
        <v>0</v>
      </c>
      <c r="AJ391" s="260">
        <v>0</v>
      </c>
      <c r="AK391" s="260">
        <v>413.39285714285711</v>
      </c>
      <c r="AL391" s="260">
        <f t="shared" si="3569"/>
        <v>463</v>
      </c>
      <c r="AM391" s="260">
        <f t="shared" ref="AM391" si="3581">AJ391*AK391</f>
        <v>0</v>
      </c>
      <c r="AN391" s="260">
        <f t="shared" ref="AN391" si="3582">AJ391*AL391</f>
        <v>0</v>
      </c>
      <c r="AO391" s="396">
        <f t="shared" ref="AO391" si="3583">AN391*H391</f>
        <v>0</v>
      </c>
      <c r="AP391" s="260"/>
      <c r="AQ391" s="260"/>
      <c r="AR391" s="260"/>
      <c r="AS391" s="260">
        <f t="shared" ref="AS391" si="3584">AP391*AQ391</f>
        <v>0</v>
      </c>
      <c r="AT391" s="260">
        <f t="shared" ref="AT391" si="3585">AP391*AR391</f>
        <v>0</v>
      </c>
      <c r="AU391" s="260">
        <f t="shared" ref="AU391" si="3586">AT391*H391</f>
        <v>0</v>
      </c>
      <c r="AV391" s="400"/>
      <c r="AW391" s="400"/>
      <c r="AX391" s="400"/>
      <c r="AY391" s="400">
        <v>0</v>
      </c>
      <c r="AZ391" s="400">
        <v>0</v>
      </c>
      <c r="BA391" s="400">
        <f t="shared" ref="BA391" si="3587">AZ391*H391</f>
        <v>0</v>
      </c>
      <c r="BB391" s="400"/>
      <c r="BC391" s="400"/>
      <c r="BD391" s="400"/>
      <c r="BE391" s="400">
        <v>0</v>
      </c>
      <c r="BF391" s="400">
        <v>0</v>
      </c>
      <c r="BG391" s="400">
        <f t="shared" ref="BG391" si="3588">BF391*H391</f>
        <v>0</v>
      </c>
      <c r="BH391" s="400"/>
      <c r="BI391" s="400"/>
      <c r="BJ391" s="400"/>
      <c r="BK391" s="400">
        <v>0</v>
      </c>
      <c r="BL391" s="400">
        <v>0</v>
      </c>
      <c r="BM391" s="400">
        <f t="shared" ref="BM391" si="3589">BL391*N391</f>
        <v>0</v>
      </c>
      <c r="BN391" s="400"/>
      <c r="BO391" s="400"/>
      <c r="BP391" s="400"/>
      <c r="BQ391" s="400">
        <v>0</v>
      </c>
      <c r="BR391" s="400">
        <v>0</v>
      </c>
      <c r="BS391" s="400">
        <f t="shared" si="3394"/>
        <v>0</v>
      </c>
      <c r="BT391" s="262">
        <v>413.39285714285711</v>
      </c>
      <c r="BU391" s="262">
        <f t="shared" si="3570"/>
        <v>463</v>
      </c>
      <c r="BV391" s="256">
        <v>0</v>
      </c>
      <c r="BW391" s="1427">
        <v>0</v>
      </c>
      <c r="BX391" s="84" t="s">
        <v>48</v>
      </c>
      <c r="BY391" s="76" t="s">
        <v>2232</v>
      </c>
      <c r="BZ391" s="325" t="s">
        <v>1112</v>
      </c>
      <c r="CA391" s="529">
        <f t="shared" ref="CA391" si="3590">BW391*H391</f>
        <v>0</v>
      </c>
      <c r="CB391" s="85"/>
      <c r="CC391" s="83"/>
      <c r="CD391" s="888"/>
      <c r="CE391" s="26">
        <f t="shared" ref="CE391" si="3591">BV391-CB391</f>
        <v>0</v>
      </c>
      <c r="CF391" s="27">
        <f t="shared" ref="CF391" si="3592">BW391-CC391</f>
        <v>0</v>
      </c>
      <c r="CG391" s="889">
        <f t="shared" ref="CG391" si="3593">CA391-CC391</f>
        <v>0</v>
      </c>
      <c r="CH391" s="829" t="s">
        <v>2484</v>
      </c>
      <c r="CI391" s="828"/>
      <c r="CJ391" s="1201"/>
      <c r="CK391" s="725"/>
      <c r="CL391" s="725"/>
      <c r="CM391" s="726"/>
      <c r="CN391" s="725"/>
      <c r="CO391" s="727"/>
      <c r="CP391" s="725"/>
      <c r="CQ391" s="886"/>
      <c r="CR391" s="262"/>
      <c r="CS391" s="262"/>
      <c r="CT391" s="262"/>
      <c r="CU391" s="262"/>
      <c r="CV391" s="262"/>
      <c r="CW391" s="262"/>
      <c r="CX391" s="262"/>
      <c r="CY391" s="262"/>
      <c r="CZ391" s="456"/>
      <c r="DA391" s="262"/>
      <c r="DB391" s="262"/>
      <c r="DC391" s="262"/>
      <c r="DD391" s="262"/>
      <c r="DE391" s="262"/>
      <c r="DF391" s="262"/>
      <c r="DG391" s="262"/>
      <c r="DH391" s="262"/>
      <c r="DI391" s="262"/>
      <c r="DJ391" s="262"/>
      <c r="DK391" s="262"/>
      <c r="DL391" s="893"/>
      <c r="DM391" s="847"/>
      <c r="DN391" s="893"/>
      <c r="DO391" s="1202"/>
      <c r="DP391" s="893"/>
      <c r="DQ391" s="1053"/>
      <c r="DR391" s="1203"/>
      <c r="DS391" s="1053"/>
      <c r="DT391" s="1203"/>
      <c r="DU391" s="1053"/>
      <c r="DV391" s="1204"/>
      <c r="DW391" s="1205"/>
      <c r="DX391" s="1203"/>
      <c r="DY391" s="1206"/>
      <c r="DZ391" s="1203"/>
      <c r="EA391" s="1053">
        <f t="shared" si="3546"/>
        <v>0</v>
      </c>
      <c r="EB391" s="1204">
        <f t="shared" ref="EB391" si="3594">EA391/1.12</f>
        <v>0</v>
      </c>
      <c r="EC391" s="1205"/>
      <c r="ED391" s="825"/>
      <c r="EE391" s="459"/>
      <c r="EF391" s="501"/>
      <c r="EG391" s="461">
        <f t="shared" si="3548"/>
        <v>0</v>
      </c>
      <c r="EH391" s="257">
        <f t="shared" si="3549"/>
        <v>0</v>
      </c>
      <c r="EI391" s="460">
        <f t="shared" si="3550"/>
        <v>0</v>
      </c>
      <c r="EJ391" s="538">
        <f t="shared" si="3551"/>
        <v>0</v>
      </c>
      <c r="EK391" s="677">
        <f t="shared" si="3552"/>
        <v>0</v>
      </c>
      <c r="EL391" s="257">
        <f t="shared" si="3553"/>
        <v>0</v>
      </c>
      <c r="EM391" s="649">
        <f t="shared" si="3554"/>
        <v>0</v>
      </c>
      <c r="EN391" s="538">
        <f t="shared" si="3555"/>
        <v>0</v>
      </c>
      <c r="EO391" s="677">
        <f t="shared" si="3556"/>
        <v>0</v>
      </c>
      <c r="EP391" s="257">
        <f t="shared" si="3557"/>
        <v>0</v>
      </c>
      <c r="EQ391" s="649">
        <f t="shared" si="3558"/>
        <v>0</v>
      </c>
      <c r="ER391" s="538">
        <f t="shared" si="3559"/>
        <v>0</v>
      </c>
      <c r="ES391" s="677">
        <f t="shared" si="3560"/>
        <v>0</v>
      </c>
      <c r="ET391" s="538">
        <f t="shared" si="3561"/>
        <v>0</v>
      </c>
      <c r="EU391" s="462">
        <f t="shared" si="3562"/>
        <v>0</v>
      </c>
      <c r="EV391" s="263">
        <f t="shared" si="3563"/>
        <v>0</v>
      </c>
      <c r="EW391" s="462">
        <f t="shared" si="3564"/>
        <v>0</v>
      </c>
      <c r="EX391" s="263">
        <f t="shared" si="3565"/>
        <v>0</v>
      </c>
      <c r="EY391" s="472">
        <f t="shared" si="3566"/>
        <v>0</v>
      </c>
      <c r="EZ391" s="263">
        <f t="shared" si="3567"/>
        <v>0</v>
      </c>
      <c r="FA391" s="550">
        <v>42523</v>
      </c>
    </row>
    <row r="392" spans="1:157" s="551" customFormat="1" ht="18" hidden="1" customHeight="1" outlineLevel="1" x14ac:dyDescent="0.2">
      <c r="A392" s="5" t="s">
        <v>2422</v>
      </c>
      <c r="B392" s="76" t="s">
        <v>21</v>
      </c>
      <c r="C392" s="77" t="s">
        <v>183</v>
      </c>
      <c r="D392" s="77" t="s">
        <v>184</v>
      </c>
      <c r="E392" s="76" t="s">
        <v>508</v>
      </c>
      <c r="F392" s="76" t="s">
        <v>509</v>
      </c>
      <c r="G392" s="78" t="s">
        <v>41</v>
      </c>
      <c r="H392" s="79">
        <v>0.8</v>
      </c>
      <c r="I392" s="76" t="s">
        <v>35</v>
      </c>
      <c r="J392" s="80" t="s">
        <v>496</v>
      </c>
      <c r="K392" s="81" t="s">
        <v>152</v>
      </c>
      <c r="L392" s="76" t="s">
        <v>46</v>
      </c>
      <c r="M392" s="10" t="s">
        <v>186</v>
      </c>
      <c r="N392" s="82"/>
      <c r="O392" s="82"/>
      <c r="P392" s="82"/>
      <c r="Q392" s="245">
        <v>0</v>
      </c>
      <c r="R392" s="398">
        <v>0</v>
      </c>
      <c r="S392" s="262">
        <v>542.70000000000005</v>
      </c>
      <c r="T392" s="262">
        <f t="shared" si="3531"/>
        <v>607.82400000000007</v>
      </c>
      <c r="U392" s="262">
        <f t="shared" ref="U392" si="3595">R392*S392</f>
        <v>0</v>
      </c>
      <c r="V392" s="263">
        <f t="shared" ref="V392:V393" si="3596">R392*T392</f>
        <v>0</v>
      </c>
      <c r="W392" s="263">
        <f t="shared" ref="W392" si="3597">V392*H392</f>
        <v>0</v>
      </c>
      <c r="X392" s="399">
        <v>0</v>
      </c>
      <c r="Y392" s="399">
        <v>542.70000000000005</v>
      </c>
      <c r="Z392" s="399">
        <f t="shared" si="3533"/>
        <v>607.82400000000007</v>
      </c>
      <c r="AA392" s="399">
        <v>0</v>
      </c>
      <c r="AB392" s="399">
        <v>0</v>
      </c>
      <c r="AC392" s="399">
        <f t="shared" ref="AC392" si="3598">AB392*H392</f>
        <v>0</v>
      </c>
      <c r="AD392" s="260">
        <v>0</v>
      </c>
      <c r="AE392" s="260">
        <v>542.70000000000005</v>
      </c>
      <c r="AF392" s="260">
        <f t="shared" si="3568"/>
        <v>607.82400000000007</v>
      </c>
      <c r="AG392" s="260">
        <f t="shared" ref="AG392:AG393" si="3599">AD392*AE392</f>
        <v>0</v>
      </c>
      <c r="AH392" s="260">
        <f t="shared" ref="AH392:AH393" si="3600">AD392*AF392</f>
        <v>0</v>
      </c>
      <c r="AI392" s="260">
        <f t="shared" ref="AI392:AI393" si="3601">AH392*H392</f>
        <v>0</v>
      </c>
      <c r="AJ392" s="260">
        <v>800</v>
      </c>
      <c r="AK392" s="260">
        <v>542.70000000000005</v>
      </c>
      <c r="AL392" s="260">
        <f t="shared" si="3569"/>
        <v>607.82400000000007</v>
      </c>
      <c r="AM392" s="260">
        <v>0</v>
      </c>
      <c r="AN392" s="260">
        <v>0</v>
      </c>
      <c r="AO392" s="396">
        <f t="shared" ref="AO392" si="3602">AN392*H392</f>
        <v>0</v>
      </c>
      <c r="AP392" s="260"/>
      <c r="AQ392" s="260"/>
      <c r="AR392" s="260"/>
      <c r="AS392" s="260">
        <f t="shared" ref="AS392" si="3603">AP392*AQ392</f>
        <v>0</v>
      </c>
      <c r="AT392" s="260">
        <f t="shared" ref="AT392" si="3604">AP392*AR392</f>
        <v>0</v>
      </c>
      <c r="AU392" s="260">
        <f t="shared" ref="AU392" si="3605">AT392*H392</f>
        <v>0</v>
      </c>
      <c r="AV392" s="400"/>
      <c r="AW392" s="400"/>
      <c r="AX392" s="400"/>
      <c r="AY392" s="400">
        <v>0</v>
      </c>
      <c r="AZ392" s="400">
        <v>0</v>
      </c>
      <c r="BA392" s="400">
        <f t="shared" ref="BA392" si="3606">AZ392*H392</f>
        <v>0</v>
      </c>
      <c r="BB392" s="400"/>
      <c r="BC392" s="400"/>
      <c r="BD392" s="400"/>
      <c r="BE392" s="400">
        <v>0</v>
      </c>
      <c r="BF392" s="400">
        <v>0</v>
      </c>
      <c r="BG392" s="400">
        <f t="shared" ref="BG392" si="3607">BF392*H392</f>
        <v>0</v>
      </c>
      <c r="BH392" s="400"/>
      <c r="BI392" s="400"/>
      <c r="BJ392" s="400"/>
      <c r="BK392" s="400">
        <v>0</v>
      </c>
      <c r="BL392" s="400">
        <v>0</v>
      </c>
      <c r="BM392" s="400">
        <f t="shared" ref="BM392" si="3608">BL392*N392</f>
        <v>0</v>
      </c>
      <c r="BN392" s="400"/>
      <c r="BO392" s="400"/>
      <c r="BP392" s="400"/>
      <c r="BQ392" s="400">
        <v>0</v>
      </c>
      <c r="BR392" s="400">
        <v>0</v>
      </c>
      <c r="BS392" s="400">
        <f t="shared" si="3394"/>
        <v>0</v>
      </c>
      <c r="BT392" s="262">
        <v>542.70000000000005</v>
      </c>
      <c r="BU392" s="262">
        <f t="shared" si="3570"/>
        <v>607.82400000000007</v>
      </c>
      <c r="BV392" s="256">
        <v>0</v>
      </c>
      <c r="BW392" s="1427">
        <v>0</v>
      </c>
      <c r="BX392" s="84" t="s">
        <v>48</v>
      </c>
      <c r="BY392" s="76" t="s">
        <v>2232</v>
      </c>
      <c r="BZ392" s="325" t="s">
        <v>1112</v>
      </c>
      <c r="CA392" s="529">
        <f t="shared" ref="CA392" si="3609">BW392*H392</f>
        <v>0</v>
      </c>
      <c r="CB392" s="85"/>
      <c r="CC392" s="83"/>
      <c r="CD392" s="888"/>
      <c r="CE392" s="26">
        <f t="shared" ref="CE392" si="3610">BV392-CB392</f>
        <v>0</v>
      </c>
      <c r="CF392" s="27">
        <f t="shared" ref="CF392" si="3611">BW392-CC392</f>
        <v>0</v>
      </c>
      <c r="CG392" s="889">
        <f t="shared" ref="CG392" si="3612">CA392-CC392</f>
        <v>0</v>
      </c>
      <c r="CH392" s="829" t="s">
        <v>2484</v>
      </c>
      <c r="CI392" s="828"/>
      <c r="CJ392" s="1201"/>
      <c r="CK392" s="725"/>
      <c r="CL392" s="725"/>
      <c r="CM392" s="726"/>
      <c r="CN392" s="725"/>
      <c r="CO392" s="727"/>
      <c r="CP392" s="725"/>
      <c r="CQ392" s="886"/>
      <c r="CR392" s="262"/>
      <c r="CS392" s="262"/>
      <c r="CT392" s="262"/>
      <c r="CU392" s="262"/>
      <c r="CV392" s="262"/>
      <c r="CW392" s="262"/>
      <c r="CX392" s="262"/>
      <c r="CY392" s="262"/>
      <c r="CZ392" s="456"/>
      <c r="DA392" s="262"/>
      <c r="DB392" s="262"/>
      <c r="DC392" s="262"/>
      <c r="DD392" s="262"/>
      <c r="DE392" s="262"/>
      <c r="DF392" s="262"/>
      <c r="DG392" s="262"/>
      <c r="DH392" s="262"/>
      <c r="DI392" s="262"/>
      <c r="DJ392" s="262"/>
      <c r="DK392" s="262"/>
      <c r="DL392" s="893"/>
      <c r="DM392" s="847"/>
      <c r="DN392" s="893"/>
      <c r="DO392" s="1202"/>
      <c r="DP392" s="893"/>
      <c r="DQ392" s="1053"/>
      <c r="DR392" s="1203"/>
      <c r="DS392" s="1053"/>
      <c r="DT392" s="1203"/>
      <c r="DU392" s="1053"/>
      <c r="DV392" s="1204"/>
      <c r="DW392" s="1205"/>
      <c r="DX392" s="1203"/>
      <c r="DY392" s="1206"/>
      <c r="DZ392" s="1203"/>
      <c r="EA392" s="1053">
        <f t="shared" si="3546"/>
        <v>0</v>
      </c>
      <c r="EB392" s="1204">
        <f t="shared" ref="EB392" si="3613">EA392/1.12</f>
        <v>0</v>
      </c>
      <c r="EC392" s="1205"/>
      <c r="ED392" s="825"/>
      <c r="EE392" s="459"/>
      <c r="EF392" s="501"/>
      <c r="EG392" s="461">
        <f t="shared" si="3548"/>
        <v>0</v>
      </c>
      <c r="EH392" s="257">
        <f t="shared" si="3549"/>
        <v>0</v>
      </c>
      <c r="EI392" s="460">
        <f t="shared" si="3550"/>
        <v>0</v>
      </c>
      <c r="EJ392" s="538">
        <f t="shared" si="3551"/>
        <v>0</v>
      </c>
      <c r="EK392" s="677">
        <f t="shared" si="3552"/>
        <v>0</v>
      </c>
      <c r="EL392" s="257">
        <f t="shared" si="3553"/>
        <v>0</v>
      </c>
      <c r="EM392" s="649">
        <f t="shared" si="3554"/>
        <v>0</v>
      </c>
      <c r="EN392" s="538">
        <f t="shared" si="3555"/>
        <v>0</v>
      </c>
      <c r="EO392" s="677">
        <f t="shared" si="3556"/>
        <v>0</v>
      </c>
      <c r="EP392" s="257">
        <f t="shared" si="3557"/>
        <v>0</v>
      </c>
      <c r="EQ392" s="649">
        <f t="shared" si="3558"/>
        <v>0</v>
      </c>
      <c r="ER392" s="538">
        <f t="shared" si="3559"/>
        <v>0</v>
      </c>
      <c r="ES392" s="677">
        <f t="shared" si="3560"/>
        <v>0</v>
      </c>
      <c r="ET392" s="538">
        <f t="shared" si="3561"/>
        <v>0</v>
      </c>
      <c r="EU392" s="462">
        <f t="shared" si="3562"/>
        <v>0</v>
      </c>
      <c r="EV392" s="263">
        <f t="shared" si="3563"/>
        <v>0</v>
      </c>
      <c r="EW392" s="462">
        <f t="shared" si="3564"/>
        <v>0</v>
      </c>
      <c r="EX392" s="263">
        <f t="shared" si="3565"/>
        <v>0</v>
      </c>
      <c r="EY392" s="472">
        <f t="shared" si="3566"/>
        <v>0</v>
      </c>
      <c r="EZ392" s="263">
        <f t="shared" si="3567"/>
        <v>0</v>
      </c>
      <c r="FA392" s="550">
        <v>42523</v>
      </c>
    </row>
    <row r="393" spans="1:157" s="551" customFormat="1" ht="18" hidden="1" customHeight="1" outlineLevel="1" x14ac:dyDescent="0.2">
      <c r="A393" s="5" t="s">
        <v>2456</v>
      </c>
      <c r="B393" s="76" t="s">
        <v>21</v>
      </c>
      <c r="C393" s="77" t="s">
        <v>183</v>
      </c>
      <c r="D393" s="77" t="s">
        <v>184</v>
      </c>
      <c r="E393" s="76" t="s">
        <v>508</v>
      </c>
      <c r="F393" s="76" t="s">
        <v>509</v>
      </c>
      <c r="G393" s="78" t="s">
        <v>41</v>
      </c>
      <c r="H393" s="79">
        <v>0.8</v>
      </c>
      <c r="I393" s="76" t="s">
        <v>35</v>
      </c>
      <c r="J393" s="80" t="s">
        <v>496</v>
      </c>
      <c r="K393" s="81" t="s">
        <v>152</v>
      </c>
      <c r="L393" s="76" t="s">
        <v>46</v>
      </c>
      <c r="M393" s="10" t="s">
        <v>186</v>
      </c>
      <c r="N393" s="82"/>
      <c r="O393" s="82"/>
      <c r="P393" s="82"/>
      <c r="Q393" s="245">
        <v>1400</v>
      </c>
      <c r="R393" s="398">
        <v>1400</v>
      </c>
      <c r="S393" s="262">
        <v>542.70000000000005</v>
      </c>
      <c r="T393" s="262">
        <f t="shared" ref="T393" si="3614">S393*1.12</f>
        <v>607.82400000000007</v>
      </c>
      <c r="U393" s="262">
        <f>R393*S393</f>
        <v>759780.00000000012</v>
      </c>
      <c r="V393" s="263">
        <f t="shared" si="3596"/>
        <v>850953.60000000009</v>
      </c>
      <c r="W393" s="263">
        <f t="shared" ref="W393" si="3615">V393*H393</f>
        <v>680762.88000000012</v>
      </c>
      <c r="X393" s="399">
        <v>0</v>
      </c>
      <c r="Y393" s="399">
        <v>542.70000000000005</v>
      </c>
      <c r="Z393" s="399">
        <f t="shared" ref="Z393" si="3616">Y393*1.12</f>
        <v>607.82400000000007</v>
      </c>
      <c r="AA393" s="399">
        <v>0</v>
      </c>
      <c r="AB393" s="399">
        <v>0</v>
      </c>
      <c r="AC393" s="399">
        <f t="shared" ref="AC393" si="3617">AB393*H393</f>
        <v>0</v>
      </c>
      <c r="AD393" s="260">
        <v>1400</v>
      </c>
      <c r="AE393" s="260">
        <v>542.70000000000005</v>
      </c>
      <c r="AF393" s="260">
        <f t="shared" ref="AF393" si="3618">AE393*1.12</f>
        <v>607.82400000000007</v>
      </c>
      <c r="AG393" s="260">
        <f t="shared" si="3599"/>
        <v>759780.00000000012</v>
      </c>
      <c r="AH393" s="260">
        <f t="shared" si="3600"/>
        <v>850953.60000000009</v>
      </c>
      <c r="AI393" s="260">
        <f t="shared" si="3601"/>
        <v>680762.88000000012</v>
      </c>
      <c r="AJ393" s="260">
        <v>800</v>
      </c>
      <c r="AK393" s="260">
        <v>542.70000000000005</v>
      </c>
      <c r="AL393" s="260">
        <f t="shared" ref="AL393" si="3619">AK393*1.12</f>
        <v>607.82400000000007</v>
      </c>
      <c r="AM393" s="1067">
        <f t="shared" ref="AM393" si="3620">AJ393*AK393</f>
        <v>434160.00000000006</v>
      </c>
      <c r="AN393" s="260">
        <f t="shared" ref="AN393" si="3621">AJ393*AL393</f>
        <v>486259.20000000007</v>
      </c>
      <c r="AO393" s="396">
        <f t="shared" ref="AO393" si="3622">AN393*H393</f>
        <v>389007.3600000001</v>
      </c>
      <c r="AP393" s="260"/>
      <c r="AQ393" s="260"/>
      <c r="AR393" s="260"/>
      <c r="AS393" s="260">
        <f t="shared" ref="AS393" si="3623">AP393*AQ393</f>
        <v>0</v>
      </c>
      <c r="AT393" s="260">
        <f t="shared" ref="AT393" si="3624">AP393*AR393</f>
        <v>0</v>
      </c>
      <c r="AU393" s="260">
        <f t="shared" ref="AU393" si="3625">AT393*H393</f>
        <v>0</v>
      </c>
      <c r="AV393" s="400"/>
      <c r="AW393" s="400"/>
      <c r="AX393" s="400"/>
      <c r="AY393" s="400">
        <v>0</v>
      </c>
      <c r="AZ393" s="400">
        <v>0</v>
      </c>
      <c r="BA393" s="400">
        <f t="shared" ref="BA393" si="3626">AZ393*H393</f>
        <v>0</v>
      </c>
      <c r="BB393" s="400"/>
      <c r="BC393" s="400"/>
      <c r="BD393" s="400"/>
      <c r="BE393" s="400">
        <v>0</v>
      </c>
      <c r="BF393" s="400">
        <v>0</v>
      </c>
      <c r="BG393" s="400">
        <f t="shared" ref="BG393" si="3627">BF393*H393</f>
        <v>0</v>
      </c>
      <c r="BH393" s="400"/>
      <c r="BI393" s="400"/>
      <c r="BJ393" s="400"/>
      <c r="BK393" s="400">
        <v>0</v>
      </c>
      <c r="BL393" s="400">
        <v>0</v>
      </c>
      <c r="BM393" s="400">
        <f t="shared" ref="BM393" si="3628">BL393*N393</f>
        <v>0</v>
      </c>
      <c r="BN393" s="400"/>
      <c r="BO393" s="400"/>
      <c r="BP393" s="400"/>
      <c r="BQ393" s="400">
        <v>0</v>
      </c>
      <c r="BR393" s="400">
        <v>0</v>
      </c>
      <c r="BS393" s="400">
        <f t="shared" si="3394"/>
        <v>0</v>
      </c>
      <c r="BT393" s="262">
        <v>542.70000000000005</v>
      </c>
      <c r="BU393" s="262">
        <f t="shared" ref="BU393" si="3629">BT393*1.12</f>
        <v>607.82400000000007</v>
      </c>
      <c r="BV393" s="256">
        <f>SUM(N393+O393+P393+Q393+R393+X393+AD393+AJ393+AP393+AV393+BB393+BH393)*BT393</f>
        <v>2713500</v>
      </c>
      <c r="BW393" s="262">
        <f t="shared" ref="BW393" si="3630">BV393*1.12</f>
        <v>3039120.0000000005</v>
      </c>
      <c r="BX393" s="84" t="s">
        <v>48</v>
      </c>
      <c r="BY393" s="76" t="s">
        <v>2232</v>
      </c>
      <c r="BZ393" s="325"/>
      <c r="CA393" s="529">
        <f t="shared" ref="CA393" si="3631">BW393*H393</f>
        <v>2431296.0000000005</v>
      </c>
      <c r="CB393" s="85"/>
      <c r="CC393" s="83"/>
      <c r="CD393" s="888"/>
      <c r="CE393" s="26">
        <f t="shared" ref="CE393" si="3632">BV393-CB393</f>
        <v>2713500</v>
      </c>
      <c r="CF393" s="27">
        <f t="shared" ref="CF393" si="3633">BW393-CC393</f>
        <v>3039120.0000000005</v>
      </c>
      <c r="CG393" s="889">
        <f t="shared" ref="CG393" si="3634">CA393-CC393</f>
        <v>2431296.0000000005</v>
      </c>
      <c r="CH393" s="829" t="s">
        <v>2491</v>
      </c>
      <c r="CI393" s="828"/>
      <c r="CJ393" s="1201"/>
      <c r="CK393" s="725"/>
      <c r="CL393" s="725"/>
      <c r="CM393" s="726"/>
      <c r="CN393" s="725"/>
      <c r="CO393" s="727"/>
      <c r="CP393" s="725"/>
      <c r="CQ393" s="886"/>
      <c r="CR393" s="262"/>
      <c r="CS393" s="262"/>
      <c r="CT393" s="262"/>
      <c r="CU393" s="262"/>
      <c r="CV393" s="262"/>
      <c r="CW393" s="262"/>
      <c r="CX393" s="262"/>
      <c r="CY393" s="262"/>
      <c r="CZ393" s="262"/>
      <c r="DA393" s="262"/>
      <c r="DB393" s="262"/>
      <c r="DC393" s="262"/>
      <c r="DD393" s="262"/>
      <c r="DE393" s="262"/>
      <c r="DF393" s="262"/>
      <c r="DG393" s="262"/>
      <c r="DH393" s="262"/>
      <c r="DI393" s="262"/>
      <c r="DJ393" s="262"/>
      <c r="DK393" s="262"/>
      <c r="DL393" s="893"/>
      <c r="DM393" s="847"/>
      <c r="DN393" s="893"/>
      <c r="DO393" s="1202"/>
      <c r="DP393" s="893"/>
      <c r="DQ393" s="1053"/>
      <c r="DR393" s="1203"/>
      <c r="DS393" s="1053"/>
      <c r="DT393" s="1203"/>
      <c r="DU393" s="1053"/>
      <c r="DV393" s="1204"/>
      <c r="DW393" s="1205"/>
      <c r="DX393" s="1203"/>
      <c r="DY393" s="1206"/>
      <c r="DZ393" s="1203"/>
      <c r="EA393" s="1053">
        <f t="shared" si="3546"/>
        <v>0</v>
      </c>
      <c r="EB393" s="1204">
        <f t="shared" ref="EB393" si="3635">EA393/1.12</f>
        <v>0</v>
      </c>
      <c r="EC393" s="1205"/>
      <c r="ED393" s="825"/>
      <c r="EE393" s="1046"/>
      <c r="EF393" s="893"/>
      <c r="EG393" s="461">
        <f t="shared" si="3548"/>
        <v>759780.00000000012</v>
      </c>
      <c r="EH393" s="257">
        <f t="shared" si="3549"/>
        <v>850953.60000000009</v>
      </c>
      <c r="EI393" s="460">
        <f t="shared" si="3550"/>
        <v>0</v>
      </c>
      <c r="EJ393" s="538">
        <f t="shared" si="3551"/>
        <v>0</v>
      </c>
      <c r="EK393" s="677">
        <f t="shared" si="3552"/>
        <v>759780.00000000012</v>
      </c>
      <c r="EL393" s="257">
        <f t="shared" si="3553"/>
        <v>850953.60000000009</v>
      </c>
      <c r="EM393" s="649">
        <f t="shared" si="3554"/>
        <v>434160.00000000006</v>
      </c>
      <c r="EN393" s="538">
        <f t="shared" si="3555"/>
        <v>486259.20000000007</v>
      </c>
      <c r="EO393" s="677">
        <f t="shared" si="3556"/>
        <v>0</v>
      </c>
      <c r="EP393" s="257">
        <f t="shared" si="3557"/>
        <v>0</v>
      </c>
      <c r="EQ393" s="649">
        <f t="shared" si="3558"/>
        <v>0</v>
      </c>
      <c r="ER393" s="538">
        <f t="shared" si="3559"/>
        <v>0</v>
      </c>
      <c r="ES393" s="677">
        <f t="shared" si="3560"/>
        <v>0</v>
      </c>
      <c r="ET393" s="538">
        <f t="shared" si="3561"/>
        <v>0</v>
      </c>
      <c r="EU393" s="462">
        <f t="shared" si="3562"/>
        <v>0</v>
      </c>
      <c r="EV393" s="263">
        <f t="shared" si="3563"/>
        <v>0</v>
      </c>
      <c r="EW393" s="462">
        <f t="shared" si="3564"/>
        <v>0</v>
      </c>
      <c r="EX393" s="263">
        <f t="shared" si="3565"/>
        <v>0</v>
      </c>
      <c r="EY393" s="472">
        <f t="shared" si="3566"/>
        <v>2713500</v>
      </c>
      <c r="EZ393" s="263">
        <f t="shared" si="3567"/>
        <v>3039120.0000000005</v>
      </c>
      <c r="FA393" s="550">
        <v>42535</v>
      </c>
    </row>
    <row r="394" spans="1:157" s="551" customFormat="1" ht="18" hidden="1" customHeight="1" outlineLevel="1" x14ac:dyDescent="0.2">
      <c r="A394" s="5" t="s">
        <v>510</v>
      </c>
      <c r="B394" s="76" t="s">
        <v>21</v>
      </c>
      <c r="C394" s="77" t="s">
        <v>183</v>
      </c>
      <c r="D394" s="77" t="s">
        <v>184</v>
      </c>
      <c r="E394" s="76" t="s">
        <v>187</v>
      </c>
      <c r="F394" s="76"/>
      <c r="G394" s="78" t="s">
        <v>41</v>
      </c>
      <c r="H394" s="79">
        <v>0.8</v>
      </c>
      <c r="I394" s="76" t="s">
        <v>35</v>
      </c>
      <c r="J394" s="80" t="s">
        <v>496</v>
      </c>
      <c r="K394" s="81" t="s">
        <v>152</v>
      </c>
      <c r="L394" s="76" t="s">
        <v>46</v>
      </c>
      <c r="M394" s="10" t="s">
        <v>186</v>
      </c>
      <c r="N394" s="82"/>
      <c r="O394" s="82"/>
      <c r="P394" s="82"/>
      <c r="Q394" s="245">
        <v>400</v>
      </c>
      <c r="R394" s="398">
        <v>410</v>
      </c>
      <c r="S394" s="262">
        <v>4991.9642857142853</v>
      </c>
      <c r="T394" s="262">
        <f t="shared" si="3531"/>
        <v>5591</v>
      </c>
      <c r="U394" s="262">
        <v>0</v>
      </c>
      <c r="V394" s="263">
        <v>0</v>
      </c>
      <c r="W394" s="263">
        <f t="shared" si="3532"/>
        <v>0</v>
      </c>
      <c r="X394" s="399">
        <v>600</v>
      </c>
      <c r="Y394" s="399">
        <v>4991.9642857142853</v>
      </c>
      <c r="Z394" s="399">
        <f t="shared" si="3533"/>
        <v>5591</v>
      </c>
      <c r="AA394" s="399">
        <v>0</v>
      </c>
      <c r="AB394" s="399">
        <v>0</v>
      </c>
      <c r="AC394" s="399">
        <f t="shared" si="3534"/>
        <v>0</v>
      </c>
      <c r="AD394" s="260">
        <v>380</v>
      </c>
      <c r="AE394" s="260">
        <v>4991.9642857142853</v>
      </c>
      <c r="AF394" s="260">
        <f t="shared" si="3568"/>
        <v>5591</v>
      </c>
      <c r="AG394" s="260">
        <v>0</v>
      </c>
      <c r="AH394" s="260">
        <v>0</v>
      </c>
      <c r="AI394" s="260">
        <f t="shared" si="3535"/>
        <v>0</v>
      </c>
      <c r="AJ394" s="260">
        <v>600</v>
      </c>
      <c r="AK394" s="260">
        <v>4991.9642857142853</v>
      </c>
      <c r="AL394" s="260">
        <f t="shared" si="3569"/>
        <v>5591</v>
      </c>
      <c r="AM394" s="260">
        <v>0</v>
      </c>
      <c r="AN394" s="260">
        <v>0</v>
      </c>
      <c r="AO394" s="396">
        <f t="shared" si="3536"/>
        <v>0</v>
      </c>
      <c r="AP394" s="260"/>
      <c r="AQ394" s="260"/>
      <c r="AR394" s="260"/>
      <c r="AS394" s="260">
        <f t="shared" si="3576"/>
        <v>0</v>
      </c>
      <c r="AT394" s="260">
        <f t="shared" si="3577"/>
        <v>0</v>
      </c>
      <c r="AU394" s="260">
        <f t="shared" si="3537"/>
        <v>0</v>
      </c>
      <c r="AV394" s="400"/>
      <c r="AW394" s="400"/>
      <c r="AX394" s="400"/>
      <c r="AY394" s="400">
        <v>0</v>
      </c>
      <c r="AZ394" s="400">
        <v>0</v>
      </c>
      <c r="BA394" s="400">
        <f t="shared" si="3538"/>
        <v>0</v>
      </c>
      <c r="BB394" s="400"/>
      <c r="BC394" s="400"/>
      <c r="BD394" s="400"/>
      <c r="BE394" s="400">
        <v>0</v>
      </c>
      <c r="BF394" s="400">
        <v>0</v>
      </c>
      <c r="BG394" s="400">
        <f t="shared" si="3106"/>
        <v>0</v>
      </c>
      <c r="BH394" s="400"/>
      <c r="BI394" s="400"/>
      <c r="BJ394" s="400"/>
      <c r="BK394" s="400">
        <v>0</v>
      </c>
      <c r="BL394" s="400">
        <v>0</v>
      </c>
      <c r="BM394" s="400">
        <f t="shared" si="3107"/>
        <v>0</v>
      </c>
      <c r="BN394" s="400"/>
      <c r="BO394" s="400"/>
      <c r="BP394" s="400"/>
      <c r="BQ394" s="400">
        <v>0</v>
      </c>
      <c r="BR394" s="400">
        <v>0</v>
      </c>
      <c r="BS394" s="400">
        <f t="shared" si="3394"/>
        <v>0</v>
      </c>
      <c r="BT394" s="262">
        <v>4991.9642857142853</v>
      </c>
      <c r="BU394" s="262">
        <f t="shared" si="3570"/>
        <v>5591</v>
      </c>
      <c r="BV394" s="262">
        <v>0</v>
      </c>
      <c r="BW394" s="1427">
        <v>0</v>
      </c>
      <c r="BX394" s="84" t="s">
        <v>48</v>
      </c>
      <c r="BY394" s="76">
        <v>2012</v>
      </c>
      <c r="BZ394" s="325"/>
      <c r="CA394" s="529">
        <f t="shared" si="3539"/>
        <v>0</v>
      </c>
      <c r="CB394" s="85">
        <v>11930794.642857142</v>
      </c>
      <c r="CC394" s="83">
        <v>13362490</v>
      </c>
      <c r="CD394" s="888"/>
      <c r="CE394" s="26">
        <f t="shared" si="3540"/>
        <v>-11930794.642857142</v>
      </c>
      <c r="CF394" s="27">
        <f t="shared" si="3541"/>
        <v>-13362490</v>
      </c>
      <c r="CG394" s="889">
        <f t="shared" si="3542"/>
        <v>-13362490</v>
      </c>
      <c r="CH394" s="829" t="s">
        <v>552</v>
      </c>
      <c r="CI394" s="828"/>
      <c r="CJ394" s="1201" t="s">
        <v>25</v>
      </c>
      <c r="CK394" s="725" t="s">
        <v>317</v>
      </c>
      <c r="CL394" s="725" t="s">
        <v>2053</v>
      </c>
      <c r="CM394" s="726" t="s">
        <v>1846</v>
      </c>
      <c r="CN394" s="725" t="s">
        <v>372</v>
      </c>
      <c r="CO394" s="727" t="str">
        <f>D394</f>
        <v>Кабель</v>
      </c>
      <c r="CP394" s="725" t="str">
        <f>E394</f>
        <v>0,4 кВ ВБбШв 3 х 95 + 1 х 50</v>
      </c>
      <c r="CQ394" s="886" t="str">
        <f>M394</f>
        <v>метр</v>
      </c>
      <c r="CR394" s="262">
        <v>410</v>
      </c>
      <c r="CS394" s="262">
        <v>0</v>
      </c>
      <c r="CT394" s="262">
        <v>380</v>
      </c>
      <c r="CU394" s="262">
        <v>0</v>
      </c>
      <c r="CV394" s="262"/>
      <c r="CW394" s="262"/>
      <c r="CX394" s="262"/>
      <c r="CY394" s="262"/>
      <c r="CZ394" s="262">
        <f t="shared" ref="CZ394:CZ439" si="3636">Q394+CR394+CS394+CT394+CU394</f>
        <v>1190</v>
      </c>
      <c r="DA394" s="262">
        <v>5589</v>
      </c>
      <c r="DB394" s="262">
        <f>CR394*DA394</f>
        <v>2291490</v>
      </c>
      <c r="DC394" s="262"/>
      <c r="DD394" s="262">
        <f t="shared" ref="DD394:DD439" si="3637">DA394*CT394</f>
        <v>2123820</v>
      </c>
      <c r="DE394" s="262">
        <f>DA394*CU394</f>
        <v>0</v>
      </c>
      <c r="DF394" s="262">
        <f>DB394*CV394</f>
        <v>0</v>
      </c>
      <c r="DG394" s="262">
        <f>DB394*CV394</f>
        <v>0</v>
      </c>
      <c r="DH394" s="262"/>
      <c r="DI394" s="262"/>
      <c r="DJ394" s="262"/>
      <c r="DK394" s="262">
        <f>(Q394+CR394+CS394+CT394+CU394)*DA394</f>
        <v>6650910</v>
      </c>
      <c r="DL394" s="893"/>
      <c r="DM394" s="847">
        <f>DB394</f>
        <v>2291490</v>
      </c>
      <c r="DN394" s="893">
        <f t="shared" ref="DN394:DN434" si="3638">DM394/1.12</f>
        <v>2045973.2142857141</v>
      </c>
      <c r="DO394" s="1202">
        <v>0</v>
      </c>
      <c r="DP394" s="1203">
        <f t="shared" ref="DP394" si="3639">DO394/1.12</f>
        <v>0</v>
      </c>
      <c r="DQ394" s="1053">
        <f t="shared" ref="DQ394:DQ439" si="3640">DD394</f>
        <v>2123820</v>
      </c>
      <c r="DR394" s="1203">
        <f t="shared" ref="DR394:DR439" si="3641">DQ394/1.12</f>
        <v>1896267.857142857</v>
      </c>
      <c r="DS394" s="1053">
        <f t="shared" ref="DS394:DS439" si="3642">DE394</f>
        <v>0</v>
      </c>
      <c r="DT394" s="1203">
        <f t="shared" ref="DT394:DT439" si="3643">DS394/1.12</f>
        <v>0</v>
      </c>
      <c r="DU394" s="1053">
        <f t="shared" ref="DU394" si="3644">DF394</f>
        <v>0</v>
      </c>
      <c r="DV394" s="1204">
        <f t="shared" ref="DV394" si="3645">DU394/1.12</f>
        <v>0</v>
      </c>
      <c r="DW394" s="1205"/>
      <c r="DX394" s="1203"/>
      <c r="DY394" s="1206"/>
      <c r="DZ394" s="1203"/>
      <c r="EA394" s="1053">
        <f t="shared" si="3546"/>
        <v>0</v>
      </c>
      <c r="EB394" s="1204">
        <f t="shared" si="3547"/>
        <v>0</v>
      </c>
      <c r="EC394" s="1205"/>
      <c r="ED394" s="825"/>
      <c r="EE394" s="1046">
        <f>DK394</f>
        <v>6650910</v>
      </c>
      <c r="EF394" s="893">
        <f t="shared" si="3572"/>
        <v>5938312.4999999991</v>
      </c>
      <c r="EG394" s="461">
        <f t="shared" si="3548"/>
        <v>-2045973.2142857141</v>
      </c>
      <c r="EH394" s="257">
        <f t="shared" si="3549"/>
        <v>-2291490</v>
      </c>
      <c r="EI394" s="460">
        <f t="shared" si="3550"/>
        <v>0</v>
      </c>
      <c r="EJ394" s="538">
        <f t="shared" si="3551"/>
        <v>0</v>
      </c>
      <c r="EK394" s="677">
        <f t="shared" si="3552"/>
        <v>-1896267.857142857</v>
      </c>
      <c r="EL394" s="257">
        <f t="shared" si="3553"/>
        <v>-2123820</v>
      </c>
      <c r="EM394" s="649">
        <f t="shared" si="3554"/>
        <v>0</v>
      </c>
      <c r="EN394" s="538">
        <f t="shared" si="3555"/>
        <v>0</v>
      </c>
      <c r="EO394" s="677">
        <f t="shared" si="3556"/>
        <v>0</v>
      </c>
      <c r="EP394" s="257">
        <f t="shared" si="3557"/>
        <v>0</v>
      </c>
      <c r="EQ394" s="649">
        <f t="shared" si="3558"/>
        <v>0</v>
      </c>
      <c r="ER394" s="538">
        <f t="shared" si="3559"/>
        <v>0</v>
      </c>
      <c r="ES394" s="677">
        <f t="shared" si="3560"/>
        <v>0</v>
      </c>
      <c r="ET394" s="538">
        <f t="shared" si="3561"/>
        <v>0</v>
      </c>
      <c r="EU394" s="462">
        <f t="shared" si="3562"/>
        <v>0</v>
      </c>
      <c r="EV394" s="263">
        <f t="shared" si="3563"/>
        <v>0</v>
      </c>
      <c r="EW394" s="462">
        <f t="shared" si="3564"/>
        <v>0</v>
      </c>
      <c r="EX394" s="263">
        <f t="shared" si="3565"/>
        <v>0</v>
      </c>
      <c r="EY394" s="472">
        <f t="shared" si="3566"/>
        <v>-5938312.4999999991</v>
      </c>
      <c r="EZ394" s="263">
        <f t="shared" si="3567"/>
        <v>-6650910</v>
      </c>
      <c r="FA394" s="550"/>
    </row>
    <row r="395" spans="1:157" s="551" customFormat="1" ht="18" hidden="1" customHeight="1" outlineLevel="1" x14ac:dyDescent="0.2">
      <c r="A395" s="5" t="s">
        <v>511</v>
      </c>
      <c r="B395" s="76" t="s">
        <v>21</v>
      </c>
      <c r="C395" s="77" t="s">
        <v>512</v>
      </c>
      <c r="D395" s="77" t="s">
        <v>184</v>
      </c>
      <c r="E395" s="76" t="s">
        <v>513</v>
      </c>
      <c r="F395" s="76" t="s">
        <v>514</v>
      </c>
      <c r="G395" s="78" t="s">
        <v>41</v>
      </c>
      <c r="H395" s="79">
        <v>0.8</v>
      </c>
      <c r="I395" s="76" t="s">
        <v>35</v>
      </c>
      <c r="J395" s="80" t="s">
        <v>496</v>
      </c>
      <c r="K395" s="81" t="s">
        <v>152</v>
      </c>
      <c r="L395" s="76" t="s">
        <v>46</v>
      </c>
      <c r="M395" s="10" t="s">
        <v>186</v>
      </c>
      <c r="N395" s="82"/>
      <c r="O395" s="82"/>
      <c r="P395" s="82"/>
      <c r="Q395" s="245">
        <v>400</v>
      </c>
      <c r="R395" s="398">
        <v>410</v>
      </c>
      <c r="S395" s="262">
        <v>4991.9642857142853</v>
      </c>
      <c r="T395" s="262">
        <f t="shared" si="3531"/>
        <v>5591</v>
      </c>
      <c r="U395" s="262">
        <v>0</v>
      </c>
      <c r="V395" s="263">
        <v>0</v>
      </c>
      <c r="W395" s="263">
        <f t="shared" si="3532"/>
        <v>0</v>
      </c>
      <c r="X395" s="399">
        <v>600</v>
      </c>
      <c r="Y395" s="399">
        <v>4991.9642857142853</v>
      </c>
      <c r="Z395" s="399">
        <f t="shared" si="3533"/>
        <v>5591</v>
      </c>
      <c r="AA395" s="399">
        <v>0</v>
      </c>
      <c r="AB395" s="399">
        <v>0</v>
      </c>
      <c r="AC395" s="399">
        <f t="shared" si="3534"/>
        <v>0</v>
      </c>
      <c r="AD395" s="260">
        <v>380</v>
      </c>
      <c r="AE395" s="260">
        <v>4991.9642857142853</v>
      </c>
      <c r="AF395" s="260">
        <f t="shared" si="3568"/>
        <v>5591</v>
      </c>
      <c r="AG395" s="260">
        <v>0</v>
      </c>
      <c r="AH395" s="260">
        <v>0</v>
      </c>
      <c r="AI395" s="260">
        <f t="shared" si="3535"/>
        <v>0</v>
      </c>
      <c r="AJ395" s="260">
        <v>600</v>
      </c>
      <c r="AK395" s="260">
        <v>4991.9642857142853</v>
      </c>
      <c r="AL395" s="260">
        <f t="shared" si="3569"/>
        <v>5591</v>
      </c>
      <c r="AM395" s="260">
        <v>0</v>
      </c>
      <c r="AN395" s="260">
        <v>0</v>
      </c>
      <c r="AO395" s="396">
        <f t="shared" ref="AO395:AO396" si="3646">AN395*H395</f>
        <v>0</v>
      </c>
      <c r="AP395" s="260"/>
      <c r="AQ395" s="260"/>
      <c r="AR395" s="260"/>
      <c r="AS395" s="260">
        <f t="shared" si="3576"/>
        <v>0</v>
      </c>
      <c r="AT395" s="260">
        <f t="shared" si="3577"/>
        <v>0</v>
      </c>
      <c r="AU395" s="260">
        <f t="shared" si="3537"/>
        <v>0</v>
      </c>
      <c r="AV395" s="400"/>
      <c r="AW395" s="400"/>
      <c r="AX395" s="400"/>
      <c r="AY395" s="400">
        <v>0</v>
      </c>
      <c r="AZ395" s="400">
        <v>0</v>
      </c>
      <c r="BA395" s="400">
        <f t="shared" si="3538"/>
        <v>0</v>
      </c>
      <c r="BB395" s="400"/>
      <c r="BC395" s="400"/>
      <c r="BD395" s="400"/>
      <c r="BE395" s="400">
        <v>0</v>
      </c>
      <c r="BF395" s="400">
        <v>0</v>
      </c>
      <c r="BG395" s="400">
        <f t="shared" si="3106"/>
        <v>0</v>
      </c>
      <c r="BH395" s="400"/>
      <c r="BI395" s="400"/>
      <c r="BJ395" s="400"/>
      <c r="BK395" s="400">
        <v>0</v>
      </c>
      <c r="BL395" s="400">
        <v>0</v>
      </c>
      <c r="BM395" s="400">
        <f t="shared" si="3107"/>
        <v>0</v>
      </c>
      <c r="BN395" s="400"/>
      <c r="BO395" s="400"/>
      <c r="BP395" s="400"/>
      <c r="BQ395" s="400">
        <v>0</v>
      </c>
      <c r="BR395" s="400">
        <v>0</v>
      </c>
      <c r="BS395" s="400">
        <f t="shared" si="3394"/>
        <v>0</v>
      </c>
      <c r="BT395" s="262">
        <v>4991.9642857142853</v>
      </c>
      <c r="BU395" s="262">
        <f t="shared" si="3570"/>
        <v>5591</v>
      </c>
      <c r="BV395" s="262">
        <v>0</v>
      </c>
      <c r="BW395" s="1427">
        <v>0</v>
      </c>
      <c r="BX395" s="84" t="s">
        <v>48</v>
      </c>
      <c r="BY395" s="76">
        <v>2012</v>
      </c>
      <c r="BZ395" s="325" t="s">
        <v>1106</v>
      </c>
      <c r="CA395" s="529">
        <f t="shared" si="3539"/>
        <v>0</v>
      </c>
      <c r="CB395" s="85"/>
      <c r="CC395" s="83"/>
      <c r="CD395" s="888"/>
      <c r="CE395" s="26">
        <f t="shared" si="3540"/>
        <v>0</v>
      </c>
      <c r="CF395" s="27">
        <f t="shared" si="3541"/>
        <v>0</v>
      </c>
      <c r="CG395" s="889">
        <f t="shared" si="3542"/>
        <v>0</v>
      </c>
      <c r="CH395" s="829" t="s">
        <v>552</v>
      </c>
      <c r="CI395" s="828"/>
      <c r="CJ395" s="1201" t="s">
        <v>25</v>
      </c>
      <c r="CK395" s="725" t="s">
        <v>317</v>
      </c>
      <c r="CL395" s="725" t="s">
        <v>2443</v>
      </c>
      <c r="CM395" s="178">
        <v>42535</v>
      </c>
      <c r="CN395" s="725" t="s">
        <v>372</v>
      </c>
      <c r="CO395" s="727" t="str">
        <f>D395</f>
        <v>Кабель</v>
      </c>
      <c r="CP395" s="725" t="str">
        <f>E395</f>
        <v>АВБбШв 3*95+1*50</v>
      </c>
      <c r="CQ395" s="886" t="str">
        <f>M395</f>
        <v>метр</v>
      </c>
      <c r="CR395" s="262"/>
      <c r="CS395" s="262"/>
      <c r="CT395" s="262"/>
      <c r="CU395" s="262">
        <v>600</v>
      </c>
      <c r="CV395" s="262"/>
      <c r="CW395" s="262"/>
      <c r="CX395" s="262"/>
      <c r="CY395" s="262"/>
      <c r="CZ395" s="262">
        <f>CR395+CS395+CT395+CU395</f>
        <v>600</v>
      </c>
      <c r="DA395" s="262">
        <v>9028.5216000000019</v>
      </c>
      <c r="DB395" s="262"/>
      <c r="DC395" s="262"/>
      <c r="DD395" s="262"/>
      <c r="DE395" s="262">
        <f>CU395*DA395</f>
        <v>5417112.9600000009</v>
      </c>
      <c r="DF395" s="262"/>
      <c r="DG395" s="262"/>
      <c r="DH395" s="262"/>
      <c r="DI395" s="262"/>
      <c r="DJ395" s="262"/>
      <c r="DK395" s="262">
        <f>CZ395*DA395</f>
        <v>5417112.9600000009</v>
      </c>
      <c r="DL395" s="893"/>
      <c r="DM395" s="847"/>
      <c r="DN395" s="893"/>
      <c r="DO395" s="1202"/>
      <c r="DP395" s="893"/>
      <c r="DQ395" s="1053"/>
      <c r="DR395" s="1203"/>
      <c r="DS395" s="1053">
        <f t="shared" ref="DS395" si="3647">DE395</f>
        <v>5417112.9600000009</v>
      </c>
      <c r="DT395" s="1203">
        <f t="shared" ref="DT395" si="3648">DS395/1.12</f>
        <v>4836708</v>
      </c>
      <c r="DU395" s="1053"/>
      <c r="DV395" s="1204"/>
      <c r="DW395" s="1205"/>
      <c r="DX395" s="1203"/>
      <c r="DY395" s="1206"/>
      <c r="DZ395" s="1203"/>
      <c r="EA395" s="1053">
        <f t="shared" si="3546"/>
        <v>0</v>
      </c>
      <c r="EB395" s="1204">
        <f t="shared" si="3547"/>
        <v>0</v>
      </c>
      <c r="EC395" s="1205"/>
      <c r="ED395" s="825"/>
      <c r="EE395" s="1046">
        <f>DK395</f>
        <v>5417112.9600000009</v>
      </c>
      <c r="EF395" s="893">
        <f t="shared" si="3572"/>
        <v>4836708</v>
      </c>
      <c r="EG395" s="461">
        <f t="shared" si="3548"/>
        <v>0</v>
      </c>
      <c r="EH395" s="257">
        <f t="shared" si="3549"/>
        <v>0</v>
      </c>
      <c r="EI395" s="460">
        <f t="shared" si="3550"/>
        <v>0</v>
      </c>
      <c r="EJ395" s="538">
        <f t="shared" si="3551"/>
        <v>0</v>
      </c>
      <c r="EK395" s="677">
        <f t="shared" si="3552"/>
        <v>0</v>
      </c>
      <c r="EL395" s="257">
        <f t="shared" si="3553"/>
        <v>0</v>
      </c>
      <c r="EM395" s="649">
        <f t="shared" si="3554"/>
        <v>-4836708</v>
      </c>
      <c r="EN395" s="538">
        <f t="shared" si="3555"/>
        <v>-5417112.9600000009</v>
      </c>
      <c r="EO395" s="677">
        <f t="shared" si="3556"/>
        <v>0</v>
      </c>
      <c r="EP395" s="257">
        <f t="shared" si="3557"/>
        <v>0</v>
      </c>
      <c r="EQ395" s="649">
        <f t="shared" si="3558"/>
        <v>0</v>
      </c>
      <c r="ER395" s="538">
        <f t="shared" si="3559"/>
        <v>0</v>
      </c>
      <c r="ES395" s="677">
        <f t="shared" si="3560"/>
        <v>0</v>
      </c>
      <c r="ET395" s="538">
        <f t="shared" si="3561"/>
        <v>0</v>
      </c>
      <c r="EU395" s="462">
        <f t="shared" si="3562"/>
        <v>0</v>
      </c>
      <c r="EV395" s="263">
        <f t="shared" si="3563"/>
        <v>0</v>
      </c>
      <c r="EW395" s="462">
        <f t="shared" si="3564"/>
        <v>0</v>
      </c>
      <c r="EX395" s="263">
        <f t="shared" si="3565"/>
        <v>0</v>
      </c>
      <c r="EY395" s="472">
        <f t="shared" si="3566"/>
        <v>-4836708</v>
      </c>
      <c r="EZ395" s="263">
        <f t="shared" si="3567"/>
        <v>-5417112.9600000009</v>
      </c>
      <c r="FA395" s="550"/>
    </row>
    <row r="396" spans="1:157" s="551" customFormat="1" ht="18" hidden="1" customHeight="1" outlineLevel="1" x14ac:dyDescent="0.2">
      <c r="A396" s="5" t="s">
        <v>2423</v>
      </c>
      <c r="B396" s="76" t="s">
        <v>21</v>
      </c>
      <c r="C396" s="77" t="s">
        <v>512</v>
      </c>
      <c r="D396" s="77" t="s">
        <v>184</v>
      </c>
      <c r="E396" s="76" t="s">
        <v>513</v>
      </c>
      <c r="F396" s="76" t="s">
        <v>514</v>
      </c>
      <c r="G396" s="78" t="s">
        <v>41</v>
      </c>
      <c r="H396" s="79">
        <v>0.8</v>
      </c>
      <c r="I396" s="76" t="s">
        <v>35</v>
      </c>
      <c r="J396" s="80" t="s">
        <v>496</v>
      </c>
      <c r="K396" s="81" t="s">
        <v>152</v>
      </c>
      <c r="L396" s="76" t="s">
        <v>46</v>
      </c>
      <c r="M396" s="10" t="s">
        <v>186</v>
      </c>
      <c r="N396" s="82"/>
      <c r="O396" s="82"/>
      <c r="P396" s="82"/>
      <c r="Q396" s="245">
        <v>400</v>
      </c>
      <c r="R396" s="398">
        <v>410</v>
      </c>
      <c r="S396" s="262">
        <v>4991.9642857142853</v>
      </c>
      <c r="T396" s="262">
        <f t="shared" si="3531"/>
        <v>5591</v>
      </c>
      <c r="U396" s="262">
        <v>0</v>
      </c>
      <c r="V396" s="263">
        <v>0</v>
      </c>
      <c r="W396" s="263">
        <f t="shared" ref="W396" si="3649">V396*H396</f>
        <v>0</v>
      </c>
      <c r="X396" s="399">
        <v>600</v>
      </c>
      <c r="Y396" s="399">
        <v>4991.9642857142853</v>
      </c>
      <c r="Z396" s="399">
        <f t="shared" si="3533"/>
        <v>5591</v>
      </c>
      <c r="AA396" s="399">
        <v>0</v>
      </c>
      <c r="AB396" s="399">
        <v>0</v>
      </c>
      <c r="AC396" s="399">
        <f t="shared" ref="AC396" si="3650">AB396*H396</f>
        <v>0</v>
      </c>
      <c r="AD396" s="260">
        <v>380</v>
      </c>
      <c r="AE396" s="260">
        <v>4991.9642857142853</v>
      </c>
      <c r="AF396" s="260">
        <f t="shared" si="3568"/>
        <v>5591</v>
      </c>
      <c r="AG396" s="260">
        <v>0</v>
      </c>
      <c r="AH396" s="260">
        <v>0</v>
      </c>
      <c r="AI396" s="260">
        <f t="shared" ref="AI396" si="3651">AH396*H396</f>
        <v>0</v>
      </c>
      <c r="AJ396" s="260">
        <v>0</v>
      </c>
      <c r="AK396" s="260">
        <v>4991.9642857142853</v>
      </c>
      <c r="AL396" s="260">
        <f t="shared" si="3569"/>
        <v>5591</v>
      </c>
      <c r="AM396" s="260">
        <v>0</v>
      </c>
      <c r="AN396" s="260">
        <v>0</v>
      </c>
      <c r="AO396" s="396">
        <f t="shared" si="3646"/>
        <v>0</v>
      </c>
      <c r="AP396" s="260"/>
      <c r="AQ396" s="260"/>
      <c r="AR396" s="260"/>
      <c r="AS396" s="260">
        <f t="shared" ref="AS396" si="3652">AP396*AQ396</f>
        <v>0</v>
      </c>
      <c r="AT396" s="260">
        <f t="shared" ref="AT396" si="3653">AP396*AR396</f>
        <v>0</v>
      </c>
      <c r="AU396" s="260">
        <f t="shared" ref="AU396" si="3654">AT396*H396</f>
        <v>0</v>
      </c>
      <c r="AV396" s="400"/>
      <c r="AW396" s="400"/>
      <c r="AX396" s="400"/>
      <c r="AY396" s="400">
        <v>0</v>
      </c>
      <c r="AZ396" s="400">
        <v>0</v>
      </c>
      <c r="BA396" s="400">
        <f t="shared" ref="BA396" si="3655">AZ396*H396</f>
        <v>0</v>
      </c>
      <c r="BB396" s="400"/>
      <c r="BC396" s="400"/>
      <c r="BD396" s="400"/>
      <c r="BE396" s="400">
        <v>0</v>
      </c>
      <c r="BF396" s="400">
        <v>0</v>
      </c>
      <c r="BG396" s="400">
        <f t="shared" ref="BG396" si="3656">BF396*H396</f>
        <v>0</v>
      </c>
      <c r="BH396" s="400"/>
      <c r="BI396" s="400"/>
      <c r="BJ396" s="400"/>
      <c r="BK396" s="400">
        <v>0</v>
      </c>
      <c r="BL396" s="400">
        <v>0</v>
      </c>
      <c r="BM396" s="400">
        <f t="shared" ref="BM396" si="3657">BL396*N396</f>
        <v>0</v>
      </c>
      <c r="BN396" s="400"/>
      <c r="BO396" s="400"/>
      <c r="BP396" s="400"/>
      <c r="BQ396" s="400">
        <v>0</v>
      </c>
      <c r="BR396" s="400">
        <v>0</v>
      </c>
      <c r="BS396" s="400">
        <f t="shared" si="3394"/>
        <v>0</v>
      </c>
      <c r="BT396" s="262">
        <v>4991.9642857142853</v>
      </c>
      <c r="BU396" s="262">
        <f t="shared" si="3570"/>
        <v>5591</v>
      </c>
      <c r="BV396" s="262">
        <v>0</v>
      </c>
      <c r="BW396" s="1427">
        <v>0</v>
      </c>
      <c r="BX396" s="84" t="s">
        <v>48</v>
      </c>
      <c r="BY396" s="76" t="s">
        <v>2232</v>
      </c>
      <c r="BZ396" s="325" t="s">
        <v>1112</v>
      </c>
      <c r="CA396" s="529">
        <f t="shared" ref="CA396" si="3658">BW396*H396</f>
        <v>0</v>
      </c>
      <c r="CB396" s="85"/>
      <c r="CC396" s="83"/>
      <c r="CD396" s="888"/>
      <c r="CE396" s="26">
        <f t="shared" ref="CE396" si="3659">BV396-CB396</f>
        <v>0</v>
      </c>
      <c r="CF396" s="27">
        <f t="shared" ref="CF396" si="3660">BW396-CC396</f>
        <v>0</v>
      </c>
      <c r="CG396" s="889">
        <f t="shared" ref="CG396" si="3661">CA396-CC396</f>
        <v>0</v>
      </c>
      <c r="CH396" s="829" t="s">
        <v>2484</v>
      </c>
      <c r="CI396" s="828"/>
      <c r="CJ396" s="1201"/>
      <c r="CK396" s="725"/>
      <c r="CL396" s="725"/>
      <c r="CM396" s="726"/>
      <c r="CN396" s="725"/>
      <c r="CO396" s="727"/>
      <c r="CP396" s="725"/>
      <c r="CQ396" s="886"/>
      <c r="CR396" s="262"/>
      <c r="CS396" s="262"/>
      <c r="CT396" s="262"/>
      <c r="CU396" s="262"/>
      <c r="CV396" s="262"/>
      <c r="CW396" s="262"/>
      <c r="CX396" s="262"/>
      <c r="CY396" s="262"/>
      <c r="CZ396" s="262"/>
      <c r="DA396" s="262"/>
      <c r="DB396" s="262"/>
      <c r="DC396" s="262"/>
      <c r="DD396" s="262"/>
      <c r="DE396" s="262"/>
      <c r="DF396" s="262"/>
      <c r="DG396" s="262"/>
      <c r="DH396" s="262"/>
      <c r="DI396" s="262"/>
      <c r="DJ396" s="262"/>
      <c r="DK396" s="262"/>
      <c r="DL396" s="893"/>
      <c r="DM396" s="847"/>
      <c r="DN396" s="893"/>
      <c r="DO396" s="1202"/>
      <c r="DP396" s="893"/>
      <c r="DQ396" s="1053"/>
      <c r="DR396" s="1203"/>
      <c r="DS396" s="1053"/>
      <c r="DT396" s="1203"/>
      <c r="DU396" s="1053"/>
      <c r="DV396" s="1204"/>
      <c r="DW396" s="1205"/>
      <c r="DX396" s="1203"/>
      <c r="DY396" s="1206"/>
      <c r="DZ396" s="1203"/>
      <c r="EA396" s="1053">
        <f t="shared" si="3546"/>
        <v>0</v>
      </c>
      <c r="EB396" s="1204">
        <f t="shared" ref="EB396" si="3662">EA396/1.12</f>
        <v>0</v>
      </c>
      <c r="EC396" s="1205"/>
      <c r="ED396" s="825"/>
      <c r="EE396" s="1046"/>
      <c r="EF396" s="893"/>
      <c r="EG396" s="461">
        <f t="shared" si="3548"/>
        <v>0</v>
      </c>
      <c r="EH396" s="257">
        <f t="shared" si="3549"/>
        <v>0</v>
      </c>
      <c r="EI396" s="460">
        <f t="shared" si="3550"/>
        <v>0</v>
      </c>
      <c r="EJ396" s="538">
        <f t="shared" si="3551"/>
        <v>0</v>
      </c>
      <c r="EK396" s="677">
        <f t="shared" si="3552"/>
        <v>0</v>
      </c>
      <c r="EL396" s="257">
        <f t="shared" si="3553"/>
        <v>0</v>
      </c>
      <c r="EM396" s="649">
        <f t="shared" si="3554"/>
        <v>0</v>
      </c>
      <c r="EN396" s="538">
        <f t="shared" si="3555"/>
        <v>0</v>
      </c>
      <c r="EO396" s="677">
        <f t="shared" si="3556"/>
        <v>0</v>
      </c>
      <c r="EP396" s="257">
        <f t="shared" si="3557"/>
        <v>0</v>
      </c>
      <c r="EQ396" s="649">
        <f t="shared" si="3558"/>
        <v>0</v>
      </c>
      <c r="ER396" s="538">
        <f t="shared" si="3559"/>
        <v>0</v>
      </c>
      <c r="ES396" s="677">
        <f t="shared" si="3560"/>
        <v>0</v>
      </c>
      <c r="ET396" s="538">
        <f t="shared" si="3561"/>
        <v>0</v>
      </c>
      <c r="EU396" s="462">
        <f t="shared" si="3562"/>
        <v>0</v>
      </c>
      <c r="EV396" s="263">
        <f t="shared" si="3563"/>
        <v>0</v>
      </c>
      <c r="EW396" s="462">
        <f t="shared" si="3564"/>
        <v>0</v>
      </c>
      <c r="EX396" s="263">
        <f t="shared" si="3565"/>
        <v>0</v>
      </c>
      <c r="EY396" s="472">
        <f t="shared" si="3566"/>
        <v>0</v>
      </c>
      <c r="EZ396" s="263">
        <f t="shared" si="3567"/>
        <v>0</v>
      </c>
      <c r="FA396" s="550">
        <v>42523</v>
      </c>
    </row>
    <row r="397" spans="1:157" s="551" customFormat="1" ht="18" hidden="1" customHeight="1" outlineLevel="1" x14ac:dyDescent="0.2">
      <c r="A397" s="5" t="s">
        <v>2424</v>
      </c>
      <c r="B397" s="76" t="s">
        <v>21</v>
      </c>
      <c r="C397" s="77" t="s">
        <v>512</v>
      </c>
      <c r="D397" s="77" t="s">
        <v>184</v>
      </c>
      <c r="E397" s="76" t="s">
        <v>513</v>
      </c>
      <c r="F397" s="76" t="s">
        <v>514</v>
      </c>
      <c r="G397" s="78" t="s">
        <v>41</v>
      </c>
      <c r="H397" s="79">
        <v>0.8</v>
      </c>
      <c r="I397" s="76" t="s">
        <v>35</v>
      </c>
      <c r="J397" s="80" t="s">
        <v>496</v>
      </c>
      <c r="K397" s="81" t="s">
        <v>152</v>
      </c>
      <c r="L397" s="76" t="s">
        <v>46</v>
      </c>
      <c r="M397" s="10" t="s">
        <v>186</v>
      </c>
      <c r="N397" s="82"/>
      <c r="O397" s="82"/>
      <c r="P397" s="82"/>
      <c r="Q397" s="245">
        <v>0</v>
      </c>
      <c r="R397" s="398">
        <v>0</v>
      </c>
      <c r="S397" s="262">
        <v>8061.1800000000012</v>
      </c>
      <c r="T397" s="262">
        <f t="shared" si="3531"/>
        <v>9028.5216000000019</v>
      </c>
      <c r="U397" s="262">
        <f t="shared" ref="U397" si="3663">R397*S397</f>
        <v>0</v>
      </c>
      <c r="V397" s="263">
        <f t="shared" ref="V397" si="3664">R397*T397</f>
        <v>0</v>
      </c>
      <c r="W397" s="263">
        <f t="shared" ref="W397" si="3665">V397*H397</f>
        <v>0</v>
      </c>
      <c r="X397" s="399">
        <v>0</v>
      </c>
      <c r="Y397" s="399">
        <v>8061.1800000000012</v>
      </c>
      <c r="Z397" s="399">
        <f t="shared" si="3533"/>
        <v>9028.5216000000019</v>
      </c>
      <c r="AA397" s="399">
        <f t="shared" ref="AA397" si="3666">X397*Y397</f>
        <v>0</v>
      </c>
      <c r="AB397" s="399">
        <f t="shared" ref="AB397" si="3667">X397*Z397</f>
        <v>0</v>
      </c>
      <c r="AC397" s="399">
        <f t="shared" ref="AC397" si="3668">AB397*H397</f>
        <v>0</v>
      </c>
      <c r="AD397" s="260">
        <v>0</v>
      </c>
      <c r="AE397" s="260">
        <v>8061.1800000000012</v>
      </c>
      <c r="AF397" s="260">
        <f t="shared" si="3568"/>
        <v>9028.5216000000019</v>
      </c>
      <c r="AG397" s="260">
        <f t="shared" ref="AG397" si="3669">AD397*AE397</f>
        <v>0</v>
      </c>
      <c r="AH397" s="260">
        <f t="shared" ref="AH397" si="3670">AD397*AF397</f>
        <v>0</v>
      </c>
      <c r="AI397" s="260">
        <f t="shared" ref="AI397" si="3671">AH397*H397</f>
        <v>0</v>
      </c>
      <c r="AJ397" s="260">
        <v>600</v>
      </c>
      <c r="AK397" s="260">
        <v>8061.1800000000012</v>
      </c>
      <c r="AL397" s="260">
        <f t="shared" si="3569"/>
        <v>9028.5216000000019</v>
      </c>
      <c r="AM397" s="260">
        <v>0</v>
      </c>
      <c r="AN397" s="260">
        <v>0</v>
      </c>
      <c r="AO397" s="396">
        <f t="shared" ref="AO397" si="3672">AN397*H397</f>
        <v>0</v>
      </c>
      <c r="AP397" s="260"/>
      <c r="AQ397" s="260"/>
      <c r="AR397" s="260"/>
      <c r="AS397" s="260">
        <f t="shared" ref="AS397" si="3673">AP397*AQ397</f>
        <v>0</v>
      </c>
      <c r="AT397" s="260">
        <f t="shared" ref="AT397" si="3674">AP397*AR397</f>
        <v>0</v>
      </c>
      <c r="AU397" s="260">
        <f t="shared" ref="AU397" si="3675">AT397*H397</f>
        <v>0</v>
      </c>
      <c r="AV397" s="400"/>
      <c r="AW397" s="400"/>
      <c r="AX397" s="400"/>
      <c r="AY397" s="400">
        <v>0</v>
      </c>
      <c r="AZ397" s="400">
        <v>0</v>
      </c>
      <c r="BA397" s="400">
        <f t="shared" ref="BA397" si="3676">AZ397*H397</f>
        <v>0</v>
      </c>
      <c r="BB397" s="400"/>
      <c r="BC397" s="400"/>
      <c r="BD397" s="400"/>
      <c r="BE397" s="400">
        <v>0</v>
      </c>
      <c r="BF397" s="400">
        <v>0</v>
      </c>
      <c r="BG397" s="400">
        <f t="shared" ref="BG397" si="3677">BF397*H397</f>
        <v>0</v>
      </c>
      <c r="BH397" s="400"/>
      <c r="BI397" s="400"/>
      <c r="BJ397" s="400"/>
      <c r="BK397" s="400">
        <v>0</v>
      </c>
      <c r="BL397" s="400">
        <v>0</v>
      </c>
      <c r="BM397" s="400">
        <f t="shared" ref="BM397" si="3678">BL397*N397</f>
        <v>0</v>
      </c>
      <c r="BN397" s="400"/>
      <c r="BO397" s="400"/>
      <c r="BP397" s="400"/>
      <c r="BQ397" s="400">
        <v>0</v>
      </c>
      <c r="BR397" s="400">
        <v>0</v>
      </c>
      <c r="BS397" s="400">
        <f t="shared" si="3394"/>
        <v>0</v>
      </c>
      <c r="BT397" s="262">
        <v>8061.1800000000012</v>
      </c>
      <c r="BU397" s="262">
        <f t="shared" si="3570"/>
        <v>9028.5216000000019</v>
      </c>
      <c r="BV397" s="262">
        <v>0</v>
      </c>
      <c r="BW397" s="1427">
        <v>0</v>
      </c>
      <c r="BX397" s="84" t="s">
        <v>48</v>
      </c>
      <c r="BY397" s="76" t="s">
        <v>2232</v>
      </c>
      <c r="BZ397" s="325" t="s">
        <v>1112</v>
      </c>
      <c r="CA397" s="529">
        <f t="shared" ref="CA397" si="3679">BW397*H397</f>
        <v>0</v>
      </c>
      <c r="CB397" s="85"/>
      <c r="CC397" s="83"/>
      <c r="CD397" s="888"/>
      <c r="CE397" s="26">
        <f t="shared" ref="CE397" si="3680">BV397-CB397</f>
        <v>0</v>
      </c>
      <c r="CF397" s="27">
        <f t="shared" ref="CF397" si="3681">BW397-CC397</f>
        <v>0</v>
      </c>
      <c r="CG397" s="889">
        <f t="shared" ref="CG397" si="3682">CA397-CC397</f>
        <v>0</v>
      </c>
      <c r="CH397" s="829" t="s">
        <v>2484</v>
      </c>
      <c r="CI397" s="828"/>
      <c r="CJ397" s="1201"/>
      <c r="CK397" s="725"/>
      <c r="CL397" s="725"/>
      <c r="CM397" s="726"/>
      <c r="CN397" s="725"/>
      <c r="CO397" s="727"/>
      <c r="CP397" s="725"/>
      <c r="CQ397" s="886"/>
      <c r="CR397" s="262"/>
      <c r="CS397" s="262"/>
      <c r="CT397" s="262"/>
      <c r="CU397" s="262"/>
      <c r="CV397" s="262"/>
      <c r="CW397" s="262"/>
      <c r="CX397" s="262"/>
      <c r="CY397" s="262"/>
      <c r="CZ397" s="262"/>
      <c r="DA397" s="262"/>
      <c r="DB397" s="262"/>
      <c r="DC397" s="262"/>
      <c r="DD397" s="262"/>
      <c r="DE397" s="262"/>
      <c r="DF397" s="262"/>
      <c r="DG397" s="262"/>
      <c r="DH397" s="262"/>
      <c r="DI397" s="262"/>
      <c r="DJ397" s="262"/>
      <c r="DK397" s="262"/>
      <c r="DL397" s="893"/>
      <c r="DM397" s="847"/>
      <c r="DN397" s="893"/>
      <c r="DO397" s="1202"/>
      <c r="DP397" s="893"/>
      <c r="DQ397" s="1053"/>
      <c r="DR397" s="1203"/>
      <c r="DS397" s="1053"/>
      <c r="DT397" s="1203"/>
      <c r="DU397" s="1053"/>
      <c r="DV397" s="1204"/>
      <c r="DW397" s="1205"/>
      <c r="DX397" s="1203"/>
      <c r="DY397" s="1206"/>
      <c r="DZ397" s="1203"/>
      <c r="EA397" s="1053">
        <f t="shared" si="3546"/>
        <v>0</v>
      </c>
      <c r="EB397" s="1204">
        <f t="shared" ref="EB397" si="3683">EA397/1.12</f>
        <v>0</v>
      </c>
      <c r="EC397" s="1205"/>
      <c r="ED397" s="825"/>
      <c r="EE397" s="1046"/>
      <c r="EF397" s="893"/>
      <c r="EG397" s="461">
        <f t="shared" si="3548"/>
        <v>0</v>
      </c>
      <c r="EH397" s="257">
        <f t="shared" si="3549"/>
        <v>0</v>
      </c>
      <c r="EI397" s="460">
        <f t="shared" si="3550"/>
        <v>0</v>
      </c>
      <c r="EJ397" s="538">
        <f t="shared" si="3551"/>
        <v>0</v>
      </c>
      <c r="EK397" s="677">
        <f t="shared" si="3552"/>
        <v>0</v>
      </c>
      <c r="EL397" s="257">
        <f t="shared" si="3553"/>
        <v>0</v>
      </c>
      <c r="EM397" s="649">
        <f t="shared" si="3554"/>
        <v>0</v>
      </c>
      <c r="EN397" s="538">
        <f t="shared" si="3555"/>
        <v>0</v>
      </c>
      <c r="EO397" s="677">
        <f t="shared" si="3556"/>
        <v>0</v>
      </c>
      <c r="EP397" s="257">
        <f t="shared" si="3557"/>
        <v>0</v>
      </c>
      <c r="EQ397" s="649">
        <f t="shared" si="3558"/>
        <v>0</v>
      </c>
      <c r="ER397" s="538">
        <f t="shared" si="3559"/>
        <v>0</v>
      </c>
      <c r="ES397" s="677">
        <f t="shared" si="3560"/>
        <v>0</v>
      </c>
      <c r="ET397" s="538">
        <f t="shared" si="3561"/>
        <v>0</v>
      </c>
      <c r="EU397" s="462">
        <f t="shared" si="3562"/>
        <v>0</v>
      </c>
      <c r="EV397" s="263">
        <f t="shared" si="3563"/>
        <v>0</v>
      </c>
      <c r="EW397" s="462">
        <f t="shared" si="3564"/>
        <v>0</v>
      </c>
      <c r="EX397" s="263">
        <f t="shared" si="3565"/>
        <v>0</v>
      </c>
      <c r="EY397" s="472">
        <f t="shared" si="3566"/>
        <v>0</v>
      </c>
      <c r="EZ397" s="263">
        <f t="shared" si="3567"/>
        <v>0</v>
      </c>
      <c r="FA397" s="550">
        <v>42523</v>
      </c>
    </row>
    <row r="398" spans="1:157" s="551" customFormat="1" ht="18" hidden="1" customHeight="1" outlineLevel="1" x14ac:dyDescent="0.2">
      <c r="A398" s="5" t="s">
        <v>2457</v>
      </c>
      <c r="B398" s="76" t="s">
        <v>21</v>
      </c>
      <c r="C398" s="77" t="s">
        <v>512</v>
      </c>
      <c r="D398" s="77" t="s">
        <v>184</v>
      </c>
      <c r="E398" s="76" t="s">
        <v>513</v>
      </c>
      <c r="F398" s="76" t="s">
        <v>514</v>
      </c>
      <c r="G398" s="78" t="s">
        <v>41</v>
      </c>
      <c r="H398" s="79">
        <v>0.8</v>
      </c>
      <c r="I398" s="76" t="s">
        <v>35</v>
      </c>
      <c r="J398" s="80" t="s">
        <v>496</v>
      </c>
      <c r="K398" s="81" t="s">
        <v>152</v>
      </c>
      <c r="L398" s="76" t="s">
        <v>46</v>
      </c>
      <c r="M398" s="10" t="s">
        <v>186</v>
      </c>
      <c r="N398" s="82"/>
      <c r="O398" s="82"/>
      <c r="P398" s="82"/>
      <c r="Q398" s="245">
        <v>400</v>
      </c>
      <c r="R398" s="398">
        <v>410</v>
      </c>
      <c r="S398" s="262">
        <v>8061.1800000000012</v>
      </c>
      <c r="T398" s="262">
        <f t="shared" ref="T398" si="3684">S398*1.12</f>
        <v>9028.5216000000019</v>
      </c>
      <c r="U398" s="262">
        <f t="shared" ref="U398" si="3685">R398*S398</f>
        <v>3305083.8000000003</v>
      </c>
      <c r="V398" s="263">
        <f t="shared" ref="V398" si="3686">R398*T398</f>
        <v>3701693.8560000006</v>
      </c>
      <c r="W398" s="263">
        <f t="shared" ref="W398" si="3687">V398*H398</f>
        <v>2961355.0848000008</v>
      </c>
      <c r="X398" s="399">
        <v>600</v>
      </c>
      <c r="Y398" s="399">
        <v>8061.1800000000012</v>
      </c>
      <c r="Z398" s="399">
        <f t="shared" ref="Z398" si="3688">Y398*1.12</f>
        <v>9028.5216000000019</v>
      </c>
      <c r="AA398" s="399">
        <f t="shared" ref="AA398" si="3689">X398*Y398</f>
        <v>4836708.0000000009</v>
      </c>
      <c r="AB398" s="399">
        <f t="shared" ref="AB398" si="3690">X398*Z398</f>
        <v>5417112.9600000009</v>
      </c>
      <c r="AC398" s="399">
        <f t="shared" ref="AC398" si="3691">AB398*H398</f>
        <v>4333690.3680000007</v>
      </c>
      <c r="AD398" s="260">
        <v>380</v>
      </c>
      <c r="AE398" s="260">
        <v>8061.1800000000012</v>
      </c>
      <c r="AF398" s="260">
        <f t="shared" ref="AF398" si="3692">AE398*1.12</f>
        <v>9028.5216000000019</v>
      </c>
      <c r="AG398" s="260">
        <f t="shared" ref="AG398" si="3693">AD398*AE398</f>
        <v>3063248.4000000004</v>
      </c>
      <c r="AH398" s="260">
        <f t="shared" ref="AH398" si="3694">AD398*AF398</f>
        <v>3430838.2080000006</v>
      </c>
      <c r="AI398" s="260">
        <f t="shared" ref="AI398" si="3695">AH398*H398</f>
        <v>2744670.5664000008</v>
      </c>
      <c r="AJ398" s="260">
        <v>600</v>
      </c>
      <c r="AK398" s="260">
        <v>8061.1800000000012</v>
      </c>
      <c r="AL398" s="260">
        <f t="shared" ref="AL398" si="3696">AK398*1.12</f>
        <v>9028.5216000000019</v>
      </c>
      <c r="AM398" s="1067">
        <f t="shared" ref="AM398" si="3697">AJ398*AK398</f>
        <v>4836708.0000000009</v>
      </c>
      <c r="AN398" s="260">
        <f t="shared" ref="AN398" si="3698">AJ398*AL398</f>
        <v>5417112.9600000009</v>
      </c>
      <c r="AO398" s="396">
        <f t="shared" ref="AO398" si="3699">AN398*H398</f>
        <v>4333690.3680000007</v>
      </c>
      <c r="AP398" s="260"/>
      <c r="AQ398" s="260"/>
      <c r="AR398" s="260"/>
      <c r="AS398" s="260">
        <f t="shared" ref="AS398" si="3700">AP398*AQ398</f>
        <v>0</v>
      </c>
      <c r="AT398" s="260">
        <f t="shared" ref="AT398" si="3701">AP398*AR398</f>
        <v>0</v>
      </c>
      <c r="AU398" s="260">
        <f t="shared" ref="AU398" si="3702">AT398*H398</f>
        <v>0</v>
      </c>
      <c r="AV398" s="400"/>
      <c r="AW398" s="400"/>
      <c r="AX398" s="400"/>
      <c r="AY398" s="400">
        <v>0</v>
      </c>
      <c r="AZ398" s="400">
        <v>0</v>
      </c>
      <c r="BA398" s="400">
        <f t="shared" ref="BA398" si="3703">AZ398*H398</f>
        <v>0</v>
      </c>
      <c r="BB398" s="400"/>
      <c r="BC398" s="400"/>
      <c r="BD398" s="400"/>
      <c r="BE398" s="400">
        <v>0</v>
      </c>
      <c r="BF398" s="400">
        <v>0</v>
      </c>
      <c r="BG398" s="400">
        <f t="shared" ref="BG398" si="3704">BF398*H398</f>
        <v>0</v>
      </c>
      <c r="BH398" s="400"/>
      <c r="BI398" s="400"/>
      <c r="BJ398" s="400"/>
      <c r="BK398" s="400">
        <v>0</v>
      </c>
      <c r="BL398" s="400">
        <v>0</v>
      </c>
      <c r="BM398" s="400">
        <f t="shared" ref="BM398" si="3705">BL398*N398</f>
        <v>0</v>
      </c>
      <c r="BN398" s="400"/>
      <c r="BO398" s="400"/>
      <c r="BP398" s="400"/>
      <c r="BQ398" s="400">
        <v>0</v>
      </c>
      <c r="BR398" s="400">
        <v>0</v>
      </c>
      <c r="BS398" s="400">
        <f t="shared" si="3394"/>
        <v>0</v>
      </c>
      <c r="BT398" s="262">
        <v>8061.1800000000012</v>
      </c>
      <c r="BU398" s="262">
        <f t="shared" ref="BU398" si="3706">BT398*1.12</f>
        <v>9028.5216000000019</v>
      </c>
      <c r="BV398" s="256">
        <f>SUM(N398+O398+P398+Q398+R398+X398+AD398+AJ398+AP398+AV398+BB398+BH398)*BT398</f>
        <v>19266220.200000003</v>
      </c>
      <c r="BW398" s="262">
        <f t="shared" ref="BW398" si="3707">BV398*1.12</f>
        <v>21578166.624000005</v>
      </c>
      <c r="BX398" s="84" t="s">
        <v>48</v>
      </c>
      <c r="BY398" s="76" t="s">
        <v>2232</v>
      </c>
      <c r="BZ398" s="325"/>
      <c r="CA398" s="529">
        <f t="shared" ref="CA398" si="3708">BW398*H398</f>
        <v>17262533.299200006</v>
      </c>
      <c r="CB398" s="85"/>
      <c r="CC398" s="83"/>
      <c r="CD398" s="888"/>
      <c r="CE398" s="26">
        <f t="shared" ref="CE398" si="3709">BV398-CB398</f>
        <v>19266220.200000003</v>
      </c>
      <c r="CF398" s="27">
        <f t="shared" ref="CF398" si="3710">BW398-CC398</f>
        <v>21578166.624000005</v>
      </c>
      <c r="CG398" s="889">
        <f t="shared" ref="CG398" si="3711">CA398-CC398</f>
        <v>17262533.299200006</v>
      </c>
      <c r="CH398" s="829" t="s">
        <v>2491</v>
      </c>
      <c r="CI398" s="828"/>
      <c r="CJ398" s="1201"/>
      <c r="CK398" s="725"/>
      <c r="CL398" s="725"/>
      <c r="CM398" s="726"/>
      <c r="CN398" s="725"/>
      <c r="CO398" s="727"/>
      <c r="CP398" s="725"/>
      <c r="CQ398" s="886"/>
      <c r="CR398" s="262"/>
      <c r="CS398" s="262"/>
      <c r="CT398" s="262"/>
      <c r="CU398" s="262"/>
      <c r="CV398" s="262"/>
      <c r="CW398" s="262"/>
      <c r="CX398" s="262"/>
      <c r="CY398" s="262"/>
      <c r="CZ398" s="262"/>
      <c r="DA398" s="262"/>
      <c r="DB398" s="262"/>
      <c r="DC398" s="262"/>
      <c r="DD398" s="262"/>
      <c r="DE398" s="262"/>
      <c r="DF398" s="262"/>
      <c r="DG398" s="262"/>
      <c r="DH398" s="262"/>
      <c r="DI398" s="262"/>
      <c r="DJ398" s="262"/>
      <c r="DK398" s="262"/>
      <c r="DL398" s="893"/>
      <c r="DM398" s="847"/>
      <c r="DN398" s="893"/>
      <c r="DO398" s="1202"/>
      <c r="DP398" s="893"/>
      <c r="DQ398" s="1053"/>
      <c r="DR398" s="1203"/>
      <c r="DS398" s="1053"/>
      <c r="DT398" s="1203"/>
      <c r="DU398" s="1053"/>
      <c r="DV398" s="1204"/>
      <c r="DW398" s="1205"/>
      <c r="DX398" s="1203"/>
      <c r="DY398" s="1206"/>
      <c r="DZ398" s="1203"/>
      <c r="EA398" s="1053">
        <f t="shared" si="3546"/>
        <v>0</v>
      </c>
      <c r="EB398" s="1204">
        <f t="shared" ref="EB398" si="3712">EA398/1.12</f>
        <v>0</v>
      </c>
      <c r="EC398" s="1205"/>
      <c r="ED398" s="825"/>
      <c r="EE398" s="1046"/>
      <c r="EF398" s="893"/>
      <c r="EG398" s="461">
        <f t="shared" si="3548"/>
        <v>3305083.8000000003</v>
      </c>
      <c r="EH398" s="257">
        <f t="shared" si="3549"/>
        <v>3701693.8560000006</v>
      </c>
      <c r="EI398" s="460">
        <f t="shared" si="3550"/>
        <v>4836708.0000000009</v>
      </c>
      <c r="EJ398" s="538">
        <f t="shared" si="3551"/>
        <v>5417112.9600000009</v>
      </c>
      <c r="EK398" s="677">
        <f t="shared" si="3552"/>
        <v>3063248.4000000004</v>
      </c>
      <c r="EL398" s="257">
        <f t="shared" si="3553"/>
        <v>3430838.2080000006</v>
      </c>
      <c r="EM398" s="649">
        <f t="shared" si="3554"/>
        <v>4836708.0000000009</v>
      </c>
      <c r="EN398" s="538">
        <f t="shared" si="3555"/>
        <v>5417112.9600000009</v>
      </c>
      <c r="EO398" s="677">
        <f t="shared" si="3556"/>
        <v>0</v>
      </c>
      <c r="EP398" s="257">
        <f t="shared" si="3557"/>
        <v>0</v>
      </c>
      <c r="EQ398" s="649">
        <f t="shared" si="3558"/>
        <v>0</v>
      </c>
      <c r="ER398" s="538">
        <f t="shared" si="3559"/>
        <v>0</v>
      </c>
      <c r="ES398" s="677">
        <f t="shared" si="3560"/>
        <v>0</v>
      </c>
      <c r="ET398" s="538">
        <f t="shared" si="3561"/>
        <v>0</v>
      </c>
      <c r="EU398" s="462">
        <f t="shared" si="3562"/>
        <v>0</v>
      </c>
      <c r="EV398" s="263">
        <f t="shared" si="3563"/>
        <v>0</v>
      </c>
      <c r="EW398" s="462">
        <f t="shared" si="3564"/>
        <v>0</v>
      </c>
      <c r="EX398" s="263">
        <f t="shared" si="3565"/>
        <v>0</v>
      </c>
      <c r="EY398" s="472">
        <f t="shared" si="3566"/>
        <v>19266220.200000003</v>
      </c>
      <c r="EZ398" s="263">
        <f t="shared" si="3567"/>
        <v>21578166.624000005</v>
      </c>
      <c r="FA398" s="550">
        <v>42535</v>
      </c>
    </row>
    <row r="399" spans="1:157" s="551" customFormat="1" ht="18" hidden="1" customHeight="1" outlineLevel="1" x14ac:dyDescent="0.2">
      <c r="A399" s="5" t="s">
        <v>515</v>
      </c>
      <c r="B399" s="76" t="s">
        <v>21</v>
      </c>
      <c r="C399" s="77" t="s">
        <v>183</v>
      </c>
      <c r="D399" s="77" t="s">
        <v>184</v>
      </c>
      <c r="E399" s="76" t="s">
        <v>188</v>
      </c>
      <c r="F399" s="76"/>
      <c r="G399" s="78" t="s">
        <v>41</v>
      </c>
      <c r="H399" s="79">
        <v>0.8</v>
      </c>
      <c r="I399" s="76" t="s">
        <v>35</v>
      </c>
      <c r="J399" s="80" t="s">
        <v>496</v>
      </c>
      <c r="K399" s="81" t="s">
        <v>152</v>
      </c>
      <c r="L399" s="76" t="s">
        <v>46</v>
      </c>
      <c r="M399" s="10" t="s">
        <v>186</v>
      </c>
      <c r="N399" s="82"/>
      <c r="O399" s="82"/>
      <c r="P399" s="82"/>
      <c r="Q399" s="245">
        <v>500</v>
      </c>
      <c r="R399" s="398">
        <v>500</v>
      </c>
      <c r="S399" s="262">
        <v>652.67857142857133</v>
      </c>
      <c r="T399" s="262">
        <f t="shared" si="3531"/>
        <v>731</v>
      </c>
      <c r="U399" s="262">
        <v>0</v>
      </c>
      <c r="V399" s="263">
        <v>0</v>
      </c>
      <c r="W399" s="263">
        <f t="shared" si="3532"/>
        <v>0</v>
      </c>
      <c r="X399" s="399">
        <v>500</v>
      </c>
      <c r="Y399" s="399">
        <v>652.67857142857133</v>
      </c>
      <c r="Z399" s="399">
        <f t="shared" si="3533"/>
        <v>731</v>
      </c>
      <c r="AA399" s="399">
        <v>0</v>
      </c>
      <c r="AB399" s="399">
        <v>0</v>
      </c>
      <c r="AC399" s="399">
        <f t="shared" si="3534"/>
        <v>0</v>
      </c>
      <c r="AD399" s="260">
        <v>500</v>
      </c>
      <c r="AE399" s="260">
        <v>652.67857142857133</v>
      </c>
      <c r="AF399" s="260">
        <f t="shared" si="3568"/>
        <v>731</v>
      </c>
      <c r="AG399" s="260">
        <v>0</v>
      </c>
      <c r="AH399" s="260">
        <v>0</v>
      </c>
      <c r="AI399" s="260">
        <f t="shared" si="3535"/>
        <v>0</v>
      </c>
      <c r="AJ399" s="260">
        <v>800</v>
      </c>
      <c r="AK399" s="260">
        <v>652.67857142857133</v>
      </c>
      <c r="AL399" s="260">
        <f t="shared" si="3569"/>
        <v>731</v>
      </c>
      <c r="AM399" s="260">
        <v>0</v>
      </c>
      <c r="AN399" s="260">
        <v>0</v>
      </c>
      <c r="AO399" s="396">
        <f t="shared" si="3536"/>
        <v>0</v>
      </c>
      <c r="AP399" s="260"/>
      <c r="AQ399" s="260"/>
      <c r="AR399" s="260"/>
      <c r="AS399" s="260">
        <f t="shared" si="3576"/>
        <v>0</v>
      </c>
      <c r="AT399" s="260">
        <f t="shared" si="3577"/>
        <v>0</v>
      </c>
      <c r="AU399" s="260">
        <f t="shared" si="3537"/>
        <v>0</v>
      </c>
      <c r="AV399" s="400"/>
      <c r="AW399" s="400"/>
      <c r="AX399" s="400"/>
      <c r="AY399" s="400">
        <v>0</v>
      </c>
      <c r="AZ399" s="400">
        <v>0</v>
      </c>
      <c r="BA399" s="400">
        <f t="shared" si="3538"/>
        <v>0</v>
      </c>
      <c r="BB399" s="400"/>
      <c r="BC399" s="400"/>
      <c r="BD399" s="400"/>
      <c r="BE399" s="400">
        <v>0</v>
      </c>
      <c r="BF399" s="400">
        <v>0</v>
      </c>
      <c r="BG399" s="400">
        <f t="shared" si="3106"/>
        <v>0</v>
      </c>
      <c r="BH399" s="400"/>
      <c r="BI399" s="400"/>
      <c r="BJ399" s="400"/>
      <c r="BK399" s="400">
        <v>0</v>
      </c>
      <c r="BL399" s="400">
        <v>0</v>
      </c>
      <c r="BM399" s="400">
        <f t="shared" si="3107"/>
        <v>0</v>
      </c>
      <c r="BN399" s="400"/>
      <c r="BO399" s="400"/>
      <c r="BP399" s="400"/>
      <c r="BQ399" s="400">
        <v>0</v>
      </c>
      <c r="BR399" s="400">
        <v>0</v>
      </c>
      <c r="BS399" s="400">
        <f t="shared" si="3394"/>
        <v>0</v>
      </c>
      <c r="BT399" s="262">
        <v>652.67857142857133</v>
      </c>
      <c r="BU399" s="262">
        <f t="shared" si="3570"/>
        <v>731</v>
      </c>
      <c r="BV399" s="262">
        <v>0</v>
      </c>
      <c r="BW399" s="1427">
        <v>0</v>
      </c>
      <c r="BX399" s="84" t="s">
        <v>48</v>
      </c>
      <c r="BY399" s="76">
        <v>2012</v>
      </c>
      <c r="BZ399" s="325"/>
      <c r="CA399" s="529">
        <f t="shared" si="3539"/>
        <v>0</v>
      </c>
      <c r="CB399" s="85">
        <v>1827499.9999999998</v>
      </c>
      <c r="CC399" s="83">
        <v>2046800</v>
      </c>
      <c r="CD399" s="888"/>
      <c r="CE399" s="26">
        <f t="shared" si="3540"/>
        <v>-1827499.9999999998</v>
      </c>
      <c r="CF399" s="27">
        <f t="shared" si="3541"/>
        <v>-2046800</v>
      </c>
      <c r="CG399" s="889">
        <f t="shared" si="3542"/>
        <v>-2046800</v>
      </c>
      <c r="CH399" s="829" t="s">
        <v>552</v>
      </c>
      <c r="CI399" s="828"/>
      <c r="CJ399" s="1201" t="s">
        <v>25</v>
      </c>
      <c r="CK399" s="725" t="s">
        <v>317</v>
      </c>
      <c r="CL399" s="725" t="s">
        <v>2053</v>
      </c>
      <c r="CM399" s="726" t="s">
        <v>1846</v>
      </c>
      <c r="CN399" s="725" t="s">
        <v>372</v>
      </c>
      <c r="CO399" s="727" t="str">
        <f>D399</f>
        <v>Кабель</v>
      </c>
      <c r="CP399" s="725" t="str">
        <f>E399</f>
        <v>0,4 кВ ВБбШв 3 х 10 + 1 х 6</v>
      </c>
      <c r="CQ399" s="886" t="str">
        <f>M399</f>
        <v>метр</v>
      </c>
      <c r="CR399" s="262">
        <v>500</v>
      </c>
      <c r="CS399" s="262">
        <v>0</v>
      </c>
      <c r="CT399" s="262">
        <v>500</v>
      </c>
      <c r="CU399" s="262">
        <v>0</v>
      </c>
      <c r="CV399" s="262"/>
      <c r="CW399" s="262"/>
      <c r="CX399" s="262"/>
      <c r="CY399" s="262"/>
      <c r="CZ399" s="262">
        <f t="shared" si="3636"/>
        <v>1500</v>
      </c>
      <c r="DA399" s="262">
        <v>730</v>
      </c>
      <c r="DB399" s="262">
        <f t="shared" ref="DB399:DB434" si="3713">CR399*DA399</f>
        <v>365000</v>
      </c>
      <c r="DC399" s="262"/>
      <c r="DD399" s="262">
        <f t="shared" si="3637"/>
        <v>365000</v>
      </c>
      <c r="DE399" s="262">
        <f>DA399*CU399</f>
        <v>0</v>
      </c>
      <c r="DF399" s="262">
        <f>DB399*CV399</f>
        <v>0</v>
      </c>
      <c r="DG399" s="262">
        <f>DB399*CV399</f>
        <v>0</v>
      </c>
      <c r="DH399" s="262"/>
      <c r="DI399" s="262"/>
      <c r="DJ399" s="262"/>
      <c r="DK399" s="262">
        <f>(Q399+CR399+CS399+CT399+CU399)*DA399</f>
        <v>1095000</v>
      </c>
      <c r="DL399" s="893"/>
      <c r="DM399" s="847">
        <f>DB399</f>
        <v>365000</v>
      </c>
      <c r="DN399" s="893">
        <f t="shared" si="3638"/>
        <v>325892.8571428571</v>
      </c>
      <c r="DO399" s="1202">
        <v>0</v>
      </c>
      <c r="DP399" s="1203">
        <f t="shared" ref="DP399" si="3714">DO399/1.12</f>
        <v>0</v>
      </c>
      <c r="DQ399" s="1053">
        <f t="shared" si="3640"/>
        <v>365000</v>
      </c>
      <c r="DR399" s="1203">
        <f t="shared" si="3641"/>
        <v>325892.8571428571</v>
      </c>
      <c r="DS399" s="1053">
        <f t="shared" si="3642"/>
        <v>0</v>
      </c>
      <c r="DT399" s="1203">
        <f t="shared" si="3643"/>
        <v>0</v>
      </c>
      <c r="DU399" s="1053">
        <f t="shared" ref="DU399" si="3715">DF399</f>
        <v>0</v>
      </c>
      <c r="DV399" s="1204">
        <f t="shared" ref="DV399" si="3716">DU399/1.12</f>
        <v>0</v>
      </c>
      <c r="DW399" s="1205"/>
      <c r="DX399" s="1203"/>
      <c r="DY399" s="1206"/>
      <c r="DZ399" s="1203"/>
      <c r="EA399" s="1053">
        <f t="shared" si="3546"/>
        <v>0</v>
      </c>
      <c r="EB399" s="1204">
        <f t="shared" si="3547"/>
        <v>0</v>
      </c>
      <c r="EC399" s="1205"/>
      <c r="ED399" s="825"/>
      <c r="EE399" s="1046">
        <f>DK399</f>
        <v>1095000</v>
      </c>
      <c r="EF399" s="893">
        <f t="shared" si="3572"/>
        <v>977678.57142857136</v>
      </c>
      <c r="EG399" s="461">
        <f t="shared" si="3548"/>
        <v>-325892.8571428571</v>
      </c>
      <c r="EH399" s="257">
        <f t="shared" si="3549"/>
        <v>-365000</v>
      </c>
      <c r="EI399" s="460">
        <f t="shared" si="3550"/>
        <v>0</v>
      </c>
      <c r="EJ399" s="538">
        <f t="shared" si="3551"/>
        <v>0</v>
      </c>
      <c r="EK399" s="677">
        <f t="shared" si="3552"/>
        <v>-325892.8571428571</v>
      </c>
      <c r="EL399" s="257">
        <f t="shared" si="3553"/>
        <v>-365000</v>
      </c>
      <c r="EM399" s="649">
        <f t="shared" si="3554"/>
        <v>0</v>
      </c>
      <c r="EN399" s="538">
        <f t="shared" si="3555"/>
        <v>0</v>
      </c>
      <c r="EO399" s="677">
        <f t="shared" si="3556"/>
        <v>0</v>
      </c>
      <c r="EP399" s="257">
        <f t="shared" si="3557"/>
        <v>0</v>
      </c>
      <c r="EQ399" s="649">
        <f t="shared" si="3558"/>
        <v>0</v>
      </c>
      <c r="ER399" s="538">
        <f t="shared" si="3559"/>
        <v>0</v>
      </c>
      <c r="ES399" s="677">
        <f t="shared" si="3560"/>
        <v>0</v>
      </c>
      <c r="ET399" s="538">
        <f t="shared" si="3561"/>
        <v>0</v>
      </c>
      <c r="EU399" s="462">
        <f t="shared" si="3562"/>
        <v>0</v>
      </c>
      <c r="EV399" s="263">
        <f t="shared" si="3563"/>
        <v>0</v>
      </c>
      <c r="EW399" s="462">
        <f t="shared" si="3564"/>
        <v>0</v>
      </c>
      <c r="EX399" s="263">
        <f t="shared" si="3565"/>
        <v>0</v>
      </c>
      <c r="EY399" s="472">
        <f t="shared" si="3566"/>
        <v>-977678.57142857136</v>
      </c>
      <c r="EZ399" s="263">
        <f t="shared" si="3567"/>
        <v>-1095000</v>
      </c>
      <c r="FA399" s="550"/>
    </row>
    <row r="400" spans="1:157" s="551" customFormat="1" ht="18" hidden="1" customHeight="1" outlineLevel="1" x14ac:dyDescent="0.2">
      <c r="A400" s="5" t="s">
        <v>516</v>
      </c>
      <c r="B400" s="76" t="s">
        <v>21</v>
      </c>
      <c r="C400" s="77" t="s">
        <v>517</v>
      </c>
      <c r="D400" s="77" t="s">
        <v>184</v>
      </c>
      <c r="E400" s="76" t="s">
        <v>518</v>
      </c>
      <c r="F400" s="76" t="s">
        <v>519</v>
      </c>
      <c r="G400" s="78" t="s">
        <v>41</v>
      </c>
      <c r="H400" s="79">
        <v>0.8</v>
      </c>
      <c r="I400" s="76" t="s">
        <v>35</v>
      </c>
      <c r="J400" s="80" t="s">
        <v>496</v>
      </c>
      <c r="K400" s="81" t="s">
        <v>152</v>
      </c>
      <c r="L400" s="76" t="s">
        <v>46</v>
      </c>
      <c r="M400" s="10" t="s">
        <v>186</v>
      </c>
      <c r="N400" s="82"/>
      <c r="O400" s="82"/>
      <c r="P400" s="82"/>
      <c r="Q400" s="245">
        <v>500</v>
      </c>
      <c r="R400" s="398">
        <v>500</v>
      </c>
      <c r="S400" s="262">
        <v>652.67857142857133</v>
      </c>
      <c r="T400" s="262">
        <f t="shared" si="3531"/>
        <v>731</v>
      </c>
      <c r="U400" s="262">
        <v>0</v>
      </c>
      <c r="V400" s="263">
        <v>0</v>
      </c>
      <c r="W400" s="263">
        <f t="shared" si="3532"/>
        <v>0</v>
      </c>
      <c r="X400" s="399">
        <v>500</v>
      </c>
      <c r="Y400" s="399">
        <v>652.67857142857133</v>
      </c>
      <c r="Z400" s="399">
        <f t="shared" si="3533"/>
        <v>731</v>
      </c>
      <c r="AA400" s="399">
        <v>0</v>
      </c>
      <c r="AB400" s="399">
        <v>0</v>
      </c>
      <c r="AC400" s="399">
        <f t="shared" si="3534"/>
        <v>0</v>
      </c>
      <c r="AD400" s="260">
        <v>500</v>
      </c>
      <c r="AE400" s="260">
        <v>652.67857142857133</v>
      </c>
      <c r="AF400" s="260">
        <f t="shared" si="3568"/>
        <v>731</v>
      </c>
      <c r="AG400" s="260">
        <v>0</v>
      </c>
      <c r="AH400" s="260">
        <v>0</v>
      </c>
      <c r="AI400" s="260">
        <f t="shared" si="3535"/>
        <v>0</v>
      </c>
      <c r="AJ400" s="260">
        <v>800</v>
      </c>
      <c r="AK400" s="260">
        <v>652.67857142857133</v>
      </c>
      <c r="AL400" s="260">
        <f t="shared" si="3569"/>
        <v>731</v>
      </c>
      <c r="AM400" s="260">
        <v>0</v>
      </c>
      <c r="AN400" s="260">
        <v>0</v>
      </c>
      <c r="AO400" s="396">
        <f t="shared" ref="AO400:AO401" si="3717">AN400*H400</f>
        <v>0</v>
      </c>
      <c r="AP400" s="260"/>
      <c r="AQ400" s="260"/>
      <c r="AR400" s="260"/>
      <c r="AS400" s="260">
        <f t="shared" si="3576"/>
        <v>0</v>
      </c>
      <c r="AT400" s="260">
        <f t="shared" si="3577"/>
        <v>0</v>
      </c>
      <c r="AU400" s="260">
        <f t="shared" si="3537"/>
        <v>0</v>
      </c>
      <c r="AV400" s="400"/>
      <c r="AW400" s="400"/>
      <c r="AX400" s="400"/>
      <c r="AY400" s="400">
        <v>0</v>
      </c>
      <c r="AZ400" s="400">
        <v>0</v>
      </c>
      <c r="BA400" s="400">
        <f t="shared" si="3538"/>
        <v>0</v>
      </c>
      <c r="BB400" s="400"/>
      <c r="BC400" s="400"/>
      <c r="BD400" s="400"/>
      <c r="BE400" s="400">
        <v>0</v>
      </c>
      <c r="BF400" s="400">
        <v>0</v>
      </c>
      <c r="BG400" s="400">
        <f t="shared" si="3106"/>
        <v>0</v>
      </c>
      <c r="BH400" s="400"/>
      <c r="BI400" s="400"/>
      <c r="BJ400" s="400"/>
      <c r="BK400" s="400">
        <v>0</v>
      </c>
      <c r="BL400" s="400">
        <v>0</v>
      </c>
      <c r="BM400" s="400">
        <f t="shared" si="3107"/>
        <v>0</v>
      </c>
      <c r="BN400" s="400"/>
      <c r="BO400" s="400"/>
      <c r="BP400" s="400"/>
      <c r="BQ400" s="400">
        <v>0</v>
      </c>
      <c r="BR400" s="400">
        <v>0</v>
      </c>
      <c r="BS400" s="400">
        <f t="shared" si="3394"/>
        <v>0</v>
      </c>
      <c r="BT400" s="262">
        <v>652.67857142857133</v>
      </c>
      <c r="BU400" s="262">
        <f t="shared" si="3570"/>
        <v>731</v>
      </c>
      <c r="BV400" s="262">
        <v>0</v>
      </c>
      <c r="BW400" s="1427">
        <v>0</v>
      </c>
      <c r="BX400" s="84" t="s">
        <v>48</v>
      </c>
      <c r="BY400" s="76">
        <v>2012</v>
      </c>
      <c r="BZ400" s="325" t="s">
        <v>1106</v>
      </c>
      <c r="CA400" s="529">
        <f t="shared" si="3539"/>
        <v>0</v>
      </c>
      <c r="CB400" s="85"/>
      <c r="CC400" s="83"/>
      <c r="CD400" s="888"/>
      <c r="CE400" s="26">
        <f t="shared" si="3540"/>
        <v>0</v>
      </c>
      <c r="CF400" s="27">
        <f t="shared" si="3541"/>
        <v>0</v>
      </c>
      <c r="CG400" s="889">
        <f t="shared" si="3542"/>
        <v>0</v>
      </c>
      <c r="CH400" s="829" t="s">
        <v>552</v>
      </c>
      <c r="CI400" s="828"/>
      <c r="CJ400" s="1201" t="s">
        <v>25</v>
      </c>
      <c r="CK400" s="725" t="s">
        <v>317</v>
      </c>
      <c r="CL400" s="725" t="s">
        <v>2443</v>
      </c>
      <c r="CM400" s="178">
        <v>42535</v>
      </c>
      <c r="CN400" s="725" t="s">
        <v>372</v>
      </c>
      <c r="CO400" s="727" t="str">
        <f>D400</f>
        <v>Кабель</v>
      </c>
      <c r="CP400" s="725" t="str">
        <f>E400</f>
        <v>АВБбШв 3*10+1*6</v>
      </c>
      <c r="CQ400" s="886" t="str">
        <f>M400</f>
        <v>метр</v>
      </c>
      <c r="CR400" s="262"/>
      <c r="CS400" s="262"/>
      <c r="CT400" s="262"/>
      <c r="CU400" s="262">
        <v>800</v>
      </c>
      <c r="CV400" s="262"/>
      <c r="CW400" s="262"/>
      <c r="CX400" s="262"/>
      <c r="CY400" s="262"/>
      <c r="CZ400" s="262">
        <f>CR400+CS400+CT400+CU400</f>
        <v>800</v>
      </c>
      <c r="DA400" s="262">
        <v>1234.7104000000002</v>
      </c>
      <c r="DB400" s="262"/>
      <c r="DC400" s="262"/>
      <c r="DD400" s="262"/>
      <c r="DE400" s="262">
        <f>CU400*DA400</f>
        <v>987768.32000000018</v>
      </c>
      <c r="DF400" s="262"/>
      <c r="DG400" s="262"/>
      <c r="DH400" s="262"/>
      <c r="DI400" s="262"/>
      <c r="DJ400" s="262"/>
      <c r="DK400" s="262">
        <f>CZ400*DA400</f>
        <v>987768.32000000018</v>
      </c>
      <c r="DL400" s="893"/>
      <c r="DM400" s="847"/>
      <c r="DN400" s="893"/>
      <c r="DO400" s="1202"/>
      <c r="DP400" s="893"/>
      <c r="DQ400" s="1053"/>
      <c r="DR400" s="1203"/>
      <c r="DS400" s="1053">
        <f t="shared" ref="DS400" si="3718">DE400</f>
        <v>987768.32000000018</v>
      </c>
      <c r="DT400" s="1203">
        <f t="shared" ref="DT400" si="3719">DS400/1.12</f>
        <v>881936.00000000012</v>
      </c>
      <c r="DU400" s="1053"/>
      <c r="DV400" s="1204"/>
      <c r="DW400" s="1205"/>
      <c r="DX400" s="1203"/>
      <c r="DY400" s="1206"/>
      <c r="DZ400" s="1203"/>
      <c r="EA400" s="1053">
        <f t="shared" si="3546"/>
        <v>0</v>
      </c>
      <c r="EB400" s="1204">
        <f t="shared" si="3547"/>
        <v>0</v>
      </c>
      <c r="EC400" s="1205"/>
      <c r="ED400" s="825"/>
      <c r="EE400" s="1046">
        <f>DK400</f>
        <v>987768.32000000018</v>
      </c>
      <c r="EF400" s="893">
        <f t="shared" si="3572"/>
        <v>881936.00000000012</v>
      </c>
      <c r="EG400" s="461">
        <f t="shared" si="3548"/>
        <v>0</v>
      </c>
      <c r="EH400" s="257">
        <f t="shared" si="3549"/>
        <v>0</v>
      </c>
      <c r="EI400" s="460">
        <f t="shared" si="3550"/>
        <v>0</v>
      </c>
      <c r="EJ400" s="538">
        <f t="shared" si="3551"/>
        <v>0</v>
      </c>
      <c r="EK400" s="677">
        <f t="shared" si="3552"/>
        <v>0</v>
      </c>
      <c r="EL400" s="257">
        <f t="shared" si="3553"/>
        <v>0</v>
      </c>
      <c r="EM400" s="649">
        <f t="shared" si="3554"/>
        <v>-881936.00000000012</v>
      </c>
      <c r="EN400" s="538">
        <f t="shared" si="3555"/>
        <v>-987768.32000000018</v>
      </c>
      <c r="EO400" s="677">
        <f t="shared" si="3556"/>
        <v>0</v>
      </c>
      <c r="EP400" s="257">
        <f t="shared" si="3557"/>
        <v>0</v>
      </c>
      <c r="EQ400" s="649">
        <f t="shared" si="3558"/>
        <v>0</v>
      </c>
      <c r="ER400" s="538">
        <f t="shared" si="3559"/>
        <v>0</v>
      </c>
      <c r="ES400" s="677">
        <f t="shared" si="3560"/>
        <v>0</v>
      </c>
      <c r="ET400" s="538">
        <f t="shared" si="3561"/>
        <v>0</v>
      </c>
      <c r="EU400" s="462">
        <f t="shared" si="3562"/>
        <v>0</v>
      </c>
      <c r="EV400" s="263">
        <f t="shared" si="3563"/>
        <v>0</v>
      </c>
      <c r="EW400" s="462">
        <f t="shared" si="3564"/>
        <v>0</v>
      </c>
      <c r="EX400" s="263">
        <f t="shared" si="3565"/>
        <v>0</v>
      </c>
      <c r="EY400" s="472">
        <f t="shared" si="3566"/>
        <v>-881936.00000000012</v>
      </c>
      <c r="EZ400" s="263">
        <f t="shared" si="3567"/>
        <v>-987768.32000000018</v>
      </c>
      <c r="FA400" s="550"/>
    </row>
    <row r="401" spans="1:157" s="551" customFormat="1" ht="18" hidden="1" customHeight="1" outlineLevel="1" x14ac:dyDescent="0.2">
      <c r="A401" s="5" t="s">
        <v>2425</v>
      </c>
      <c r="B401" s="76" t="s">
        <v>21</v>
      </c>
      <c r="C401" s="77" t="s">
        <v>517</v>
      </c>
      <c r="D401" s="77" t="s">
        <v>184</v>
      </c>
      <c r="E401" s="76" t="s">
        <v>518</v>
      </c>
      <c r="F401" s="76" t="s">
        <v>519</v>
      </c>
      <c r="G401" s="78" t="s">
        <v>41</v>
      </c>
      <c r="H401" s="79">
        <v>0.8</v>
      </c>
      <c r="I401" s="76" t="s">
        <v>35</v>
      </c>
      <c r="J401" s="80" t="s">
        <v>496</v>
      </c>
      <c r="K401" s="81" t="s">
        <v>152</v>
      </c>
      <c r="L401" s="76" t="s">
        <v>46</v>
      </c>
      <c r="M401" s="10" t="s">
        <v>186</v>
      </c>
      <c r="N401" s="82"/>
      <c r="O401" s="82"/>
      <c r="P401" s="82"/>
      <c r="Q401" s="245">
        <v>500</v>
      </c>
      <c r="R401" s="398">
        <v>500</v>
      </c>
      <c r="S401" s="262">
        <v>652.67857142857133</v>
      </c>
      <c r="T401" s="262">
        <f t="shared" si="3531"/>
        <v>731</v>
      </c>
      <c r="U401" s="262">
        <v>0</v>
      </c>
      <c r="V401" s="263">
        <v>0</v>
      </c>
      <c r="W401" s="263">
        <f t="shared" ref="W401:W402" si="3720">V401*H401</f>
        <v>0</v>
      </c>
      <c r="X401" s="399">
        <v>500</v>
      </c>
      <c r="Y401" s="399">
        <v>652.67857142857133</v>
      </c>
      <c r="Z401" s="399">
        <f t="shared" si="3533"/>
        <v>731</v>
      </c>
      <c r="AA401" s="399">
        <v>0</v>
      </c>
      <c r="AB401" s="399">
        <v>0</v>
      </c>
      <c r="AC401" s="399">
        <f t="shared" ref="AC401:AC402" si="3721">AB401*H401</f>
        <v>0</v>
      </c>
      <c r="AD401" s="260">
        <v>500</v>
      </c>
      <c r="AE401" s="260">
        <v>652.67857142857133</v>
      </c>
      <c r="AF401" s="260">
        <f t="shared" si="3568"/>
        <v>731</v>
      </c>
      <c r="AG401" s="260">
        <v>0</v>
      </c>
      <c r="AH401" s="260">
        <v>0</v>
      </c>
      <c r="AI401" s="260">
        <f t="shared" ref="AI401" si="3722">AH401*H401</f>
        <v>0</v>
      </c>
      <c r="AJ401" s="260">
        <v>0</v>
      </c>
      <c r="AK401" s="260">
        <v>652.67857142857133</v>
      </c>
      <c r="AL401" s="260">
        <f t="shared" si="3569"/>
        <v>731</v>
      </c>
      <c r="AM401" s="260">
        <v>0</v>
      </c>
      <c r="AN401" s="260">
        <v>0</v>
      </c>
      <c r="AO401" s="396">
        <f t="shared" si="3717"/>
        <v>0</v>
      </c>
      <c r="AP401" s="260"/>
      <c r="AQ401" s="260"/>
      <c r="AR401" s="260"/>
      <c r="AS401" s="260">
        <f t="shared" ref="AS401" si="3723">AP401*AQ401</f>
        <v>0</v>
      </c>
      <c r="AT401" s="260">
        <f t="shared" ref="AT401" si="3724">AP401*AR401</f>
        <v>0</v>
      </c>
      <c r="AU401" s="260">
        <f t="shared" ref="AU401" si="3725">AT401*H401</f>
        <v>0</v>
      </c>
      <c r="AV401" s="400"/>
      <c r="AW401" s="400"/>
      <c r="AX401" s="400"/>
      <c r="AY401" s="400">
        <v>0</v>
      </c>
      <c r="AZ401" s="400">
        <v>0</v>
      </c>
      <c r="BA401" s="400">
        <f t="shared" ref="BA401" si="3726">AZ401*H401</f>
        <v>0</v>
      </c>
      <c r="BB401" s="400"/>
      <c r="BC401" s="400"/>
      <c r="BD401" s="400"/>
      <c r="BE401" s="400">
        <v>0</v>
      </c>
      <c r="BF401" s="400">
        <v>0</v>
      </c>
      <c r="BG401" s="400">
        <f t="shared" ref="BG401" si="3727">BF401*H401</f>
        <v>0</v>
      </c>
      <c r="BH401" s="400"/>
      <c r="BI401" s="400"/>
      <c r="BJ401" s="400"/>
      <c r="BK401" s="400">
        <v>0</v>
      </c>
      <c r="BL401" s="400">
        <v>0</v>
      </c>
      <c r="BM401" s="400">
        <f t="shared" ref="BM401" si="3728">BL401*N401</f>
        <v>0</v>
      </c>
      <c r="BN401" s="400"/>
      <c r="BO401" s="400"/>
      <c r="BP401" s="400"/>
      <c r="BQ401" s="400">
        <v>0</v>
      </c>
      <c r="BR401" s="400">
        <v>0</v>
      </c>
      <c r="BS401" s="400">
        <f t="shared" si="3394"/>
        <v>0</v>
      </c>
      <c r="BT401" s="262">
        <v>652.67857142857133</v>
      </c>
      <c r="BU401" s="262">
        <f t="shared" si="3570"/>
        <v>731</v>
      </c>
      <c r="BV401" s="256">
        <v>0</v>
      </c>
      <c r="BW401" s="1427">
        <v>0</v>
      </c>
      <c r="BX401" s="84" t="s">
        <v>48</v>
      </c>
      <c r="BY401" s="76" t="s">
        <v>2232</v>
      </c>
      <c r="BZ401" s="325" t="s">
        <v>1112</v>
      </c>
      <c r="CA401" s="529">
        <f t="shared" ref="CA401" si="3729">BW401*H401</f>
        <v>0</v>
      </c>
      <c r="CB401" s="85"/>
      <c r="CC401" s="83"/>
      <c r="CD401" s="888"/>
      <c r="CE401" s="26">
        <f t="shared" ref="CE401" si="3730">BV401-CB401</f>
        <v>0</v>
      </c>
      <c r="CF401" s="27">
        <f t="shared" ref="CF401" si="3731">BW401-CC401</f>
        <v>0</v>
      </c>
      <c r="CG401" s="889">
        <f t="shared" ref="CG401" si="3732">CA401-CC401</f>
        <v>0</v>
      </c>
      <c r="CH401" s="829" t="s">
        <v>2484</v>
      </c>
      <c r="CI401" s="828"/>
      <c r="CJ401" s="1201"/>
      <c r="CK401" s="725"/>
      <c r="CL401" s="725"/>
      <c r="CM401" s="726"/>
      <c r="CN401" s="725"/>
      <c r="CO401" s="727"/>
      <c r="CP401" s="725"/>
      <c r="CQ401" s="886"/>
      <c r="CR401" s="262"/>
      <c r="CS401" s="262"/>
      <c r="CT401" s="262"/>
      <c r="CU401" s="262"/>
      <c r="CV401" s="262"/>
      <c r="CW401" s="262"/>
      <c r="CX401" s="262"/>
      <c r="CY401" s="262"/>
      <c r="CZ401" s="262"/>
      <c r="DA401" s="262"/>
      <c r="DB401" s="262"/>
      <c r="DC401" s="262"/>
      <c r="DD401" s="262"/>
      <c r="DE401" s="262"/>
      <c r="DF401" s="262"/>
      <c r="DG401" s="262"/>
      <c r="DH401" s="262"/>
      <c r="DI401" s="262"/>
      <c r="DJ401" s="262"/>
      <c r="DK401" s="262"/>
      <c r="DL401" s="893"/>
      <c r="DM401" s="847"/>
      <c r="DN401" s="893"/>
      <c r="DO401" s="1202"/>
      <c r="DP401" s="893"/>
      <c r="DQ401" s="1053"/>
      <c r="DR401" s="1203"/>
      <c r="DS401" s="1053"/>
      <c r="DT401" s="1203"/>
      <c r="DU401" s="1053"/>
      <c r="DV401" s="1204"/>
      <c r="DW401" s="1205"/>
      <c r="DX401" s="1203"/>
      <c r="DY401" s="1206"/>
      <c r="DZ401" s="1203"/>
      <c r="EA401" s="1053">
        <f t="shared" si="3546"/>
        <v>0</v>
      </c>
      <c r="EB401" s="1204">
        <f t="shared" ref="EB401" si="3733">EA401/1.12</f>
        <v>0</v>
      </c>
      <c r="EC401" s="1205"/>
      <c r="ED401" s="825"/>
      <c r="EE401" s="1046"/>
      <c r="EF401" s="893"/>
      <c r="EG401" s="461">
        <f t="shared" si="3548"/>
        <v>0</v>
      </c>
      <c r="EH401" s="257">
        <f t="shared" si="3549"/>
        <v>0</v>
      </c>
      <c r="EI401" s="460">
        <f t="shared" si="3550"/>
        <v>0</v>
      </c>
      <c r="EJ401" s="538">
        <f t="shared" si="3551"/>
        <v>0</v>
      </c>
      <c r="EK401" s="677">
        <f t="shared" si="3552"/>
        <v>0</v>
      </c>
      <c r="EL401" s="257">
        <f t="shared" si="3553"/>
        <v>0</v>
      </c>
      <c r="EM401" s="649">
        <f t="shared" si="3554"/>
        <v>0</v>
      </c>
      <c r="EN401" s="538">
        <f t="shared" si="3555"/>
        <v>0</v>
      </c>
      <c r="EO401" s="677">
        <f t="shared" si="3556"/>
        <v>0</v>
      </c>
      <c r="EP401" s="257">
        <f t="shared" si="3557"/>
        <v>0</v>
      </c>
      <c r="EQ401" s="649">
        <f t="shared" si="3558"/>
        <v>0</v>
      </c>
      <c r="ER401" s="538">
        <f t="shared" si="3559"/>
        <v>0</v>
      </c>
      <c r="ES401" s="677">
        <f t="shared" si="3560"/>
        <v>0</v>
      </c>
      <c r="ET401" s="538">
        <f t="shared" si="3561"/>
        <v>0</v>
      </c>
      <c r="EU401" s="462">
        <f t="shared" si="3562"/>
        <v>0</v>
      </c>
      <c r="EV401" s="263">
        <f t="shared" si="3563"/>
        <v>0</v>
      </c>
      <c r="EW401" s="462">
        <f t="shared" si="3564"/>
        <v>0</v>
      </c>
      <c r="EX401" s="263">
        <f t="shared" si="3565"/>
        <v>0</v>
      </c>
      <c r="EY401" s="472">
        <f t="shared" si="3566"/>
        <v>0</v>
      </c>
      <c r="EZ401" s="263">
        <f t="shared" si="3567"/>
        <v>0</v>
      </c>
      <c r="FA401" s="550">
        <v>42523</v>
      </c>
    </row>
    <row r="402" spans="1:157" s="551" customFormat="1" ht="18" hidden="1" customHeight="1" outlineLevel="1" x14ac:dyDescent="0.2">
      <c r="A402" s="5" t="s">
        <v>2426</v>
      </c>
      <c r="B402" s="76" t="s">
        <v>21</v>
      </c>
      <c r="C402" s="77" t="s">
        <v>517</v>
      </c>
      <c r="D402" s="77" t="s">
        <v>184</v>
      </c>
      <c r="E402" s="76" t="s">
        <v>518</v>
      </c>
      <c r="F402" s="76" t="s">
        <v>519</v>
      </c>
      <c r="G402" s="78" t="s">
        <v>41</v>
      </c>
      <c r="H402" s="79">
        <v>0.8</v>
      </c>
      <c r="I402" s="76" t="s">
        <v>35</v>
      </c>
      <c r="J402" s="80" t="s">
        <v>496</v>
      </c>
      <c r="K402" s="81" t="s">
        <v>152</v>
      </c>
      <c r="L402" s="76" t="s">
        <v>46</v>
      </c>
      <c r="M402" s="10" t="s">
        <v>186</v>
      </c>
      <c r="N402" s="82"/>
      <c r="O402" s="82"/>
      <c r="P402" s="82"/>
      <c r="Q402" s="245">
        <v>0</v>
      </c>
      <c r="R402" s="398">
        <v>0</v>
      </c>
      <c r="S402" s="262">
        <v>1102.42</v>
      </c>
      <c r="T402" s="262">
        <f t="shared" si="3531"/>
        <v>1234.7104000000002</v>
      </c>
      <c r="U402" s="262">
        <v>0</v>
      </c>
      <c r="V402" s="263">
        <v>0</v>
      </c>
      <c r="W402" s="263">
        <f t="shared" si="3720"/>
        <v>0</v>
      </c>
      <c r="X402" s="399">
        <v>0</v>
      </c>
      <c r="Y402" s="399">
        <v>1102.42</v>
      </c>
      <c r="Z402" s="399">
        <f t="shared" si="3533"/>
        <v>1234.7104000000002</v>
      </c>
      <c r="AA402" s="399">
        <f t="shared" ref="AA402" si="3734">X402*Y402</f>
        <v>0</v>
      </c>
      <c r="AB402" s="399">
        <f t="shared" ref="AB402" si="3735">X402*Z402</f>
        <v>0</v>
      </c>
      <c r="AC402" s="399">
        <f t="shared" si="3721"/>
        <v>0</v>
      </c>
      <c r="AD402" s="260">
        <v>0</v>
      </c>
      <c r="AE402" s="260">
        <v>1102.42</v>
      </c>
      <c r="AF402" s="260">
        <f t="shared" si="3568"/>
        <v>1234.7104000000002</v>
      </c>
      <c r="AG402" s="260">
        <f t="shared" ref="AG402" si="3736">AD402*AE402</f>
        <v>0</v>
      </c>
      <c r="AH402" s="260">
        <f t="shared" ref="AH402" si="3737">AD402*AF402</f>
        <v>0</v>
      </c>
      <c r="AI402" s="260">
        <v>0</v>
      </c>
      <c r="AJ402" s="260">
        <v>800</v>
      </c>
      <c r="AK402" s="260">
        <v>1102.42</v>
      </c>
      <c r="AL402" s="260">
        <f t="shared" si="3569"/>
        <v>1234.7104000000002</v>
      </c>
      <c r="AM402" s="260">
        <v>0</v>
      </c>
      <c r="AN402" s="260">
        <v>0</v>
      </c>
      <c r="AO402" s="396">
        <v>467840</v>
      </c>
      <c r="AP402" s="260"/>
      <c r="AQ402" s="260"/>
      <c r="AR402" s="260"/>
      <c r="AS402" s="260">
        <v>0</v>
      </c>
      <c r="AT402" s="260">
        <v>0</v>
      </c>
      <c r="AU402" s="260">
        <v>0</v>
      </c>
      <c r="AV402" s="400"/>
      <c r="AW402" s="400"/>
      <c r="AX402" s="400"/>
      <c r="AY402" s="400">
        <v>0</v>
      </c>
      <c r="AZ402" s="400">
        <v>0</v>
      </c>
      <c r="BA402" s="400">
        <v>0</v>
      </c>
      <c r="BB402" s="400"/>
      <c r="BC402" s="400"/>
      <c r="BD402" s="400"/>
      <c r="BE402" s="400">
        <v>0</v>
      </c>
      <c r="BF402" s="400">
        <v>0</v>
      </c>
      <c r="BG402" s="400">
        <v>0</v>
      </c>
      <c r="BH402" s="400"/>
      <c r="BI402" s="400"/>
      <c r="BJ402" s="400"/>
      <c r="BK402" s="400">
        <v>0</v>
      </c>
      <c r="BL402" s="400">
        <v>0</v>
      </c>
      <c r="BM402" s="400">
        <v>0</v>
      </c>
      <c r="BN402" s="400"/>
      <c r="BO402" s="400"/>
      <c r="BP402" s="400"/>
      <c r="BQ402" s="400">
        <v>0</v>
      </c>
      <c r="BR402" s="400">
        <v>0</v>
      </c>
      <c r="BS402" s="400">
        <v>0</v>
      </c>
      <c r="BT402" s="262">
        <v>1102.42</v>
      </c>
      <c r="BU402" s="262">
        <f t="shared" si="3570"/>
        <v>1234.7104000000002</v>
      </c>
      <c r="BV402" s="256">
        <v>0</v>
      </c>
      <c r="BW402" s="1427">
        <f t="shared" ref="BW402" si="3738">BV402*1.12</f>
        <v>0</v>
      </c>
      <c r="BX402" s="84" t="s">
        <v>48</v>
      </c>
      <c r="BY402" s="76" t="s">
        <v>2232</v>
      </c>
      <c r="BZ402" s="325" t="s">
        <v>1112</v>
      </c>
      <c r="CA402" s="529">
        <v>1637440</v>
      </c>
      <c r="CB402" s="85"/>
      <c r="CC402" s="83"/>
      <c r="CD402" s="888"/>
      <c r="CE402" s="26">
        <v>1827499.9999999998</v>
      </c>
      <c r="CF402" s="27">
        <v>2046800</v>
      </c>
      <c r="CG402" s="889">
        <v>1637440</v>
      </c>
      <c r="CH402" s="829" t="s">
        <v>2484</v>
      </c>
      <c r="CI402" s="828"/>
      <c r="CJ402" s="1201"/>
      <c r="CK402" s="725"/>
      <c r="CL402" s="725"/>
      <c r="CM402" s="726"/>
      <c r="CN402" s="725"/>
      <c r="CO402" s="727"/>
      <c r="CP402" s="725"/>
      <c r="CQ402" s="886"/>
      <c r="CR402" s="262"/>
      <c r="CS402" s="262"/>
      <c r="CT402" s="262"/>
      <c r="CU402" s="262"/>
      <c r="CV402" s="262"/>
      <c r="CW402" s="262"/>
      <c r="CX402" s="262"/>
      <c r="CY402" s="262"/>
      <c r="CZ402" s="262"/>
      <c r="DA402" s="262"/>
      <c r="DB402" s="262"/>
      <c r="DC402" s="262"/>
      <c r="DD402" s="262"/>
      <c r="DE402" s="262"/>
      <c r="DF402" s="262"/>
      <c r="DG402" s="262"/>
      <c r="DH402" s="262"/>
      <c r="DI402" s="262"/>
      <c r="DJ402" s="262"/>
      <c r="DK402" s="262"/>
      <c r="DL402" s="893"/>
      <c r="DM402" s="847"/>
      <c r="DN402" s="893"/>
      <c r="DO402" s="1202"/>
      <c r="DP402" s="893"/>
      <c r="DQ402" s="1053"/>
      <c r="DR402" s="1203"/>
      <c r="DS402" s="1053"/>
      <c r="DT402" s="1203"/>
      <c r="DU402" s="1053"/>
      <c r="DV402" s="1204"/>
      <c r="DW402" s="1205"/>
      <c r="DX402" s="1203"/>
      <c r="DY402" s="1206"/>
      <c r="DZ402" s="1203"/>
      <c r="EA402" s="1053">
        <v>0</v>
      </c>
      <c r="EB402" s="1204">
        <v>0</v>
      </c>
      <c r="EC402" s="1205"/>
      <c r="ED402" s="825"/>
      <c r="EE402" s="1046"/>
      <c r="EF402" s="893"/>
      <c r="EG402" s="461">
        <v>326339.28571428568</v>
      </c>
      <c r="EH402" s="257">
        <v>365500</v>
      </c>
      <c r="EI402" s="460">
        <v>326339.28571428568</v>
      </c>
      <c r="EJ402" s="538">
        <v>365500</v>
      </c>
      <c r="EK402" s="677">
        <v>326339.28571428568</v>
      </c>
      <c r="EL402" s="257">
        <v>365500</v>
      </c>
      <c r="EM402" s="649">
        <f t="shared" si="3554"/>
        <v>0</v>
      </c>
      <c r="EN402" s="538">
        <f t="shared" si="3555"/>
        <v>0</v>
      </c>
      <c r="EO402" s="677">
        <v>0</v>
      </c>
      <c r="EP402" s="257">
        <v>0</v>
      </c>
      <c r="EQ402" s="649">
        <v>0</v>
      </c>
      <c r="ER402" s="538">
        <v>0</v>
      </c>
      <c r="ES402" s="677">
        <v>0</v>
      </c>
      <c r="ET402" s="538">
        <v>0</v>
      </c>
      <c r="EU402" s="462">
        <v>0</v>
      </c>
      <c r="EV402" s="263">
        <v>0</v>
      </c>
      <c r="EW402" s="462">
        <v>0</v>
      </c>
      <c r="EX402" s="263">
        <v>0</v>
      </c>
      <c r="EY402" s="472">
        <v>1827499.9999999998</v>
      </c>
      <c r="EZ402" s="263">
        <v>2046800</v>
      </c>
      <c r="FA402" s="550">
        <v>42523</v>
      </c>
    </row>
    <row r="403" spans="1:157" s="551" customFormat="1" ht="18" hidden="1" customHeight="1" outlineLevel="1" x14ac:dyDescent="0.2">
      <c r="A403" s="5" t="s">
        <v>2458</v>
      </c>
      <c r="B403" s="76" t="s">
        <v>21</v>
      </c>
      <c r="C403" s="77" t="s">
        <v>517</v>
      </c>
      <c r="D403" s="77" t="s">
        <v>184</v>
      </c>
      <c r="E403" s="76" t="s">
        <v>518</v>
      </c>
      <c r="F403" s="76" t="s">
        <v>519</v>
      </c>
      <c r="G403" s="78" t="s">
        <v>41</v>
      </c>
      <c r="H403" s="79">
        <v>0.8</v>
      </c>
      <c r="I403" s="76" t="s">
        <v>35</v>
      </c>
      <c r="J403" s="80" t="s">
        <v>496</v>
      </c>
      <c r="K403" s="81" t="s">
        <v>152</v>
      </c>
      <c r="L403" s="76" t="s">
        <v>46</v>
      </c>
      <c r="M403" s="10" t="s">
        <v>186</v>
      </c>
      <c r="N403" s="82"/>
      <c r="O403" s="82"/>
      <c r="P403" s="82"/>
      <c r="Q403" s="245">
        <v>500</v>
      </c>
      <c r="R403" s="398">
        <v>500</v>
      </c>
      <c r="S403" s="262">
        <v>1102.42</v>
      </c>
      <c r="T403" s="262">
        <f t="shared" ref="T403" si="3739">S403*1.12</f>
        <v>1234.7104000000002</v>
      </c>
      <c r="U403" s="262">
        <v>326339.28571428568</v>
      </c>
      <c r="V403" s="263">
        <v>365500</v>
      </c>
      <c r="W403" s="263">
        <v>292400</v>
      </c>
      <c r="X403" s="399">
        <v>500</v>
      </c>
      <c r="Y403" s="399">
        <v>1102.42</v>
      </c>
      <c r="Z403" s="399">
        <f t="shared" ref="Z403" si="3740">Y403*1.12</f>
        <v>1234.7104000000002</v>
      </c>
      <c r="AA403" s="399">
        <f t="shared" ref="AA403" si="3741">X403*Y403</f>
        <v>551210</v>
      </c>
      <c r="AB403" s="399">
        <f t="shared" ref="AB403" si="3742">X403*Z403</f>
        <v>617355.20000000007</v>
      </c>
      <c r="AC403" s="399">
        <v>292400</v>
      </c>
      <c r="AD403" s="260">
        <v>500</v>
      </c>
      <c r="AE403" s="260">
        <v>1102.42</v>
      </c>
      <c r="AF403" s="260">
        <f t="shared" ref="AF403" si="3743">AE403*1.12</f>
        <v>1234.7104000000002</v>
      </c>
      <c r="AG403" s="260">
        <f t="shared" ref="AG403" si="3744">AD403*AE403</f>
        <v>551210</v>
      </c>
      <c r="AH403" s="260">
        <f t="shared" ref="AH403" si="3745">AD403*AF403</f>
        <v>617355.20000000007</v>
      </c>
      <c r="AI403" s="260">
        <v>0</v>
      </c>
      <c r="AJ403" s="260">
        <v>800</v>
      </c>
      <c r="AK403" s="260">
        <v>1102.42</v>
      </c>
      <c r="AL403" s="260">
        <f t="shared" ref="AL403" si="3746">AK403*1.12</f>
        <v>1234.7104000000002</v>
      </c>
      <c r="AM403" s="1067">
        <f t="shared" ref="AM403" si="3747">AJ403*AK403</f>
        <v>881936</v>
      </c>
      <c r="AN403" s="260">
        <f t="shared" ref="AN403" si="3748">AJ403*AL403</f>
        <v>987768.32000000018</v>
      </c>
      <c r="AO403" s="396">
        <v>467840</v>
      </c>
      <c r="AP403" s="260"/>
      <c r="AQ403" s="260"/>
      <c r="AR403" s="260"/>
      <c r="AS403" s="260">
        <v>0</v>
      </c>
      <c r="AT403" s="260">
        <v>0</v>
      </c>
      <c r="AU403" s="260">
        <v>0</v>
      </c>
      <c r="AV403" s="400"/>
      <c r="AW403" s="400"/>
      <c r="AX403" s="400"/>
      <c r="AY403" s="400">
        <v>0</v>
      </c>
      <c r="AZ403" s="400">
        <v>0</v>
      </c>
      <c r="BA403" s="400">
        <v>0</v>
      </c>
      <c r="BB403" s="400"/>
      <c r="BC403" s="400"/>
      <c r="BD403" s="400"/>
      <c r="BE403" s="400">
        <v>0</v>
      </c>
      <c r="BF403" s="400">
        <v>0</v>
      </c>
      <c r="BG403" s="400">
        <v>0</v>
      </c>
      <c r="BH403" s="400"/>
      <c r="BI403" s="400"/>
      <c r="BJ403" s="400"/>
      <c r="BK403" s="400">
        <v>0</v>
      </c>
      <c r="BL403" s="400">
        <v>0</v>
      </c>
      <c r="BM403" s="400">
        <v>0</v>
      </c>
      <c r="BN403" s="400"/>
      <c r="BO403" s="400"/>
      <c r="BP403" s="400"/>
      <c r="BQ403" s="400">
        <v>0</v>
      </c>
      <c r="BR403" s="400">
        <v>0</v>
      </c>
      <c r="BS403" s="400">
        <v>0</v>
      </c>
      <c r="BT403" s="262">
        <v>1102.42</v>
      </c>
      <c r="BU403" s="262">
        <f t="shared" ref="BU403" si="3749">BT403*1.12</f>
        <v>1234.7104000000002</v>
      </c>
      <c r="BV403" s="256">
        <f>SUM(N403+O403+P403+Q403+R403+X403+AD403+AJ403+AP403+AV403+BB403+BH403)*BT403</f>
        <v>3086776</v>
      </c>
      <c r="BW403" s="262">
        <f t="shared" ref="BW403" si="3750">BV403*1.12</f>
        <v>3457189.12</v>
      </c>
      <c r="BX403" s="84" t="s">
        <v>48</v>
      </c>
      <c r="BY403" s="76" t="s">
        <v>2232</v>
      </c>
      <c r="BZ403" s="325"/>
      <c r="CA403" s="529">
        <v>1637440</v>
      </c>
      <c r="CB403" s="85"/>
      <c r="CC403" s="83"/>
      <c r="CD403" s="888"/>
      <c r="CE403" s="26">
        <v>1827499.9999999998</v>
      </c>
      <c r="CF403" s="27">
        <v>2046800</v>
      </c>
      <c r="CG403" s="889">
        <v>1637440</v>
      </c>
      <c r="CH403" s="829" t="s">
        <v>2491</v>
      </c>
      <c r="CI403" s="828"/>
      <c r="CJ403" s="1201"/>
      <c r="CK403" s="725"/>
      <c r="CL403" s="725"/>
      <c r="CM403" s="726"/>
      <c r="CN403" s="725"/>
      <c r="CO403" s="727"/>
      <c r="CP403" s="725"/>
      <c r="CQ403" s="886"/>
      <c r="CR403" s="262"/>
      <c r="CS403" s="262"/>
      <c r="CT403" s="262"/>
      <c r="CU403" s="262"/>
      <c r="CV403" s="262"/>
      <c r="CW403" s="262"/>
      <c r="CX403" s="262"/>
      <c r="CY403" s="262"/>
      <c r="CZ403" s="262"/>
      <c r="DA403" s="262"/>
      <c r="DB403" s="262"/>
      <c r="DC403" s="262"/>
      <c r="DD403" s="262"/>
      <c r="DE403" s="262"/>
      <c r="DF403" s="262"/>
      <c r="DG403" s="262"/>
      <c r="DH403" s="262"/>
      <c r="DI403" s="262"/>
      <c r="DJ403" s="262"/>
      <c r="DK403" s="262"/>
      <c r="DL403" s="893"/>
      <c r="DM403" s="847"/>
      <c r="DN403" s="893"/>
      <c r="DO403" s="1202"/>
      <c r="DP403" s="893"/>
      <c r="DQ403" s="1053"/>
      <c r="DR403" s="1203"/>
      <c r="DS403" s="1053"/>
      <c r="DT403" s="1203"/>
      <c r="DU403" s="1053"/>
      <c r="DV403" s="1204"/>
      <c r="DW403" s="1205"/>
      <c r="DX403" s="1203"/>
      <c r="DY403" s="1206"/>
      <c r="DZ403" s="1203"/>
      <c r="EA403" s="1053">
        <v>0</v>
      </c>
      <c r="EB403" s="1204">
        <v>0</v>
      </c>
      <c r="EC403" s="1205"/>
      <c r="ED403" s="825"/>
      <c r="EE403" s="1046"/>
      <c r="EF403" s="893"/>
      <c r="EG403" s="461">
        <v>326339.28571428568</v>
      </c>
      <c r="EH403" s="257">
        <v>365500</v>
      </c>
      <c r="EI403" s="460">
        <v>326339.28571428568</v>
      </c>
      <c r="EJ403" s="538">
        <v>365500</v>
      </c>
      <c r="EK403" s="677">
        <v>326339.28571428568</v>
      </c>
      <c r="EL403" s="257">
        <v>365500</v>
      </c>
      <c r="EM403" s="649">
        <f t="shared" si="3554"/>
        <v>881936</v>
      </c>
      <c r="EN403" s="538">
        <f t="shared" si="3555"/>
        <v>987768.32000000018</v>
      </c>
      <c r="EO403" s="677">
        <v>0</v>
      </c>
      <c r="EP403" s="257">
        <v>0</v>
      </c>
      <c r="EQ403" s="649">
        <v>0</v>
      </c>
      <c r="ER403" s="538">
        <v>0</v>
      </c>
      <c r="ES403" s="677">
        <v>0</v>
      </c>
      <c r="ET403" s="538">
        <v>0</v>
      </c>
      <c r="EU403" s="462">
        <v>0</v>
      </c>
      <c r="EV403" s="263">
        <v>0</v>
      </c>
      <c r="EW403" s="462">
        <v>0</v>
      </c>
      <c r="EX403" s="263">
        <v>0</v>
      </c>
      <c r="EY403" s="472">
        <v>1827499.9999999998</v>
      </c>
      <c r="EZ403" s="263">
        <v>2046800</v>
      </c>
      <c r="FA403" s="550">
        <v>42535</v>
      </c>
    </row>
    <row r="404" spans="1:157" s="551" customFormat="1" ht="18" hidden="1" customHeight="1" outlineLevel="1" x14ac:dyDescent="0.2">
      <c r="A404" s="5" t="s">
        <v>520</v>
      </c>
      <c r="B404" s="76" t="s">
        <v>21</v>
      </c>
      <c r="C404" s="77" t="s">
        <v>206</v>
      </c>
      <c r="D404" s="77" t="s">
        <v>184</v>
      </c>
      <c r="E404" s="76" t="s">
        <v>189</v>
      </c>
      <c r="F404" s="76"/>
      <c r="G404" s="78" t="s">
        <v>41</v>
      </c>
      <c r="H404" s="79">
        <v>0.8</v>
      </c>
      <c r="I404" s="76" t="s">
        <v>35</v>
      </c>
      <c r="J404" s="80" t="s">
        <v>496</v>
      </c>
      <c r="K404" s="81" t="s">
        <v>152</v>
      </c>
      <c r="L404" s="76" t="s">
        <v>46</v>
      </c>
      <c r="M404" s="10" t="s">
        <v>186</v>
      </c>
      <c r="N404" s="82"/>
      <c r="O404" s="82"/>
      <c r="P404" s="82"/>
      <c r="Q404" s="245">
        <v>900</v>
      </c>
      <c r="R404" s="398">
        <v>900</v>
      </c>
      <c r="S404" s="262">
        <v>492.85714285714283</v>
      </c>
      <c r="T404" s="262">
        <f t="shared" si="3531"/>
        <v>552</v>
      </c>
      <c r="U404" s="262">
        <v>0</v>
      </c>
      <c r="V404" s="263">
        <v>0</v>
      </c>
      <c r="W404" s="263">
        <f t="shared" si="3532"/>
        <v>0</v>
      </c>
      <c r="X404" s="399">
        <v>500</v>
      </c>
      <c r="Y404" s="399">
        <v>492.85714285714283</v>
      </c>
      <c r="Z404" s="399">
        <f t="shared" si="3533"/>
        <v>552</v>
      </c>
      <c r="AA404" s="399">
        <v>0</v>
      </c>
      <c r="AB404" s="399">
        <v>0</v>
      </c>
      <c r="AC404" s="399">
        <f t="shared" si="3534"/>
        <v>0</v>
      </c>
      <c r="AD404" s="260">
        <v>900</v>
      </c>
      <c r="AE404" s="260">
        <v>492.85714285714283</v>
      </c>
      <c r="AF404" s="260">
        <f t="shared" si="3568"/>
        <v>552</v>
      </c>
      <c r="AG404" s="260">
        <v>0</v>
      </c>
      <c r="AH404" s="260">
        <v>0</v>
      </c>
      <c r="AI404" s="260">
        <f t="shared" si="3535"/>
        <v>0</v>
      </c>
      <c r="AJ404" s="260">
        <v>900</v>
      </c>
      <c r="AK404" s="260">
        <v>492.85714285714283</v>
      </c>
      <c r="AL404" s="260">
        <f t="shared" si="3569"/>
        <v>552</v>
      </c>
      <c r="AM404" s="260">
        <v>0</v>
      </c>
      <c r="AN404" s="260">
        <v>0</v>
      </c>
      <c r="AO404" s="396">
        <f t="shared" si="3536"/>
        <v>0</v>
      </c>
      <c r="AP404" s="260"/>
      <c r="AQ404" s="260"/>
      <c r="AR404" s="260"/>
      <c r="AS404" s="260">
        <f t="shared" si="3576"/>
        <v>0</v>
      </c>
      <c r="AT404" s="260">
        <f t="shared" si="3577"/>
        <v>0</v>
      </c>
      <c r="AU404" s="260">
        <f t="shared" si="3537"/>
        <v>0</v>
      </c>
      <c r="AV404" s="400"/>
      <c r="AW404" s="400"/>
      <c r="AX404" s="400"/>
      <c r="AY404" s="400">
        <v>0</v>
      </c>
      <c r="AZ404" s="400">
        <v>0</v>
      </c>
      <c r="BA404" s="400">
        <f t="shared" si="3538"/>
        <v>0</v>
      </c>
      <c r="BB404" s="400"/>
      <c r="BC404" s="400"/>
      <c r="BD404" s="400"/>
      <c r="BE404" s="400">
        <v>0</v>
      </c>
      <c r="BF404" s="400">
        <v>0</v>
      </c>
      <c r="BG404" s="400">
        <f t="shared" si="3106"/>
        <v>0</v>
      </c>
      <c r="BH404" s="400"/>
      <c r="BI404" s="400"/>
      <c r="BJ404" s="400"/>
      <c r="BK404" s="400">
        <v>0</v>
      </c>
      <c r="BL404" s="400">
        <v>0</v>
      </c>
      <c r="BM404" s="400">
        <f t="shared" si="3107"/>
        <v>0</v>
      </c>
      <c r="BN404" s="400"/>
      <c r="BO404" s="400"/>
      <c r="BP404" s="400"/>
      <c r="BQ404" s="400">
        <v>0</v>
      </c>
      <c r="BR404" s="400">
        <v>0</v>
      </c>
      <c r="BS404" s="400">
        <f t="shared" ref="BS404:BS444" si="3751">BR404*T404</f>
        <v>0</v>
      </c>
      <c r="BT404" s="262">
        <v>492.85714285714283</v>
      </c>
      <c r="BU404" s="262">
        <f t="shared" si="3570"/>
        <v>552</v>
      </c>
      <c r="BV404" s="262">
        <v>0</v>
      </c>
      <c r="BW404" s="1427">
        <v>0</v>
      </c>
      <c r="BX404" s="84" t="s">
        <v>48</v>
      </c>
      <c r="BY404" s="76">
        <v>2012</v>
      </c>
      <c r="BZ404" s="325"/>
      <c r="CA404" s="529">
        <f t="shared" si="3539"/>
        <v>0</v>
      </c>
      <c r="CB404" s="85">
        <v>2020714.2857142857</v>
      </c>
      <c r="CC404" s="83">
        <v>2263200</v>
      </c>
      <c r="CD404" s="888"/>
      <c r="CE404" s="26">
        <f t="shared" si="3540"/>
        <v>-2020714.2857142857</v>
      </c>
      <c r="CF404" s="27">
        <f t="shared" si="3541"/>
        <v>-2263200</v>
      </c>
      <c r="CG404" s="889">
        <f t="shared" si="3542"/>
        <v>-2263200</v>
      </c>
      <c r="CH404" s="829" t="s">
        <v>552</v>
      </c>
      <c r="CI404" s="828"/>
      <c r="CJ404" s="1201" t="s">
        <v>25</v>
      </c>
      <c r="CK404" s="725" t="s">
        <v>317</v>
      </c>
      <c r="CL404" s="725" t="s">
        <v>2053</v>
      </c>
      <c r="CM404" s="726" t="s">
        <v>1846</v>
      </c>
      <c r="CN404" s="725" t="s">
        <v>372</v>
      </c>
      <c r="CO404" s="727" t="str">
        <f>D404</f>
        <v>Кабель</v>
      </c>
      <c r="CP404" s="725" t="str">
        <f>E404</f>
        <v xml:space="preserve">контрольный  КВБбШв     10 х 2,5 </v>
      </c>
      <c r="CQ404" s="886" t="str">
        <f>M404</f>
        <v>метр</v>
      </c>
      <c r="CR404" s="262">
        <v>900</v>
      </c>
      <c r="CS404" s="262">
        <v>0</v>
      </c>
      <c r="CT404" s="262">
        <v>900</v>
      </c>
      <c r="CU404" s="262">
        <v>0</v>
      </c>
      <c r="CV404" s="262"/>
      <c r="CW404" s="262"/>
      <c r="CX404" s="262"/>
      <c r="CY404" s="262"/>
      <c r="CZ404" s="262">
        <f t="shared" si="3636"/>
        <v>2700</v>
      </c>
      <c r="DA404" s="262">
        <v>551</v>
      </c>
      <c r="DB404" s="262">
        <f t="shared" si="3713"/>
        <v>495900</v>
      </c>
      <c r="DC404" s="262"/>
      <c r="DD404" s="262">
        <f t="shared" si="3637"/>
        <v>495900</v>
      </c>
      <c r="DE404" s="262">
        <f>DA404*CU404</f>
        <v>0</v>
      </c>
      <c r="DF404" s="262">
        <f>DB404*CV404</f>
        <v>0</v>
      </c>
      <c r="DG404" s="262">
        <f>DB404*CV404</f>
        <v>0</v>
      </c>
      <c r="DH404" s="262"/>
      <c r="DI404" s="262"/>
      <c r="DJ404" s="262"/>
      <c r="DK404" s="262">
        <f>(Q404+CR404+CS404+CT404+CU404)*DA404</f>
        <v>1487700</v>
      </c>
      <c r="DL404" s="893"/>
      <c r="DM404" s="847">
        <f>DB404</f>
        <v>495900</v>
      </c>
      <c r="DN404" s="893">
        <f t="shared" si="3638"/>
        <v>442767.8571428571</v>
      </c>
      <c r="DO404" s="1202">
        <v>0</v>
      </c>
      <c r="DP404" s="1203">
        <f t="shared" ref="DP404" si="3752">DO404/1.12</f>
        <v>0</v>
      </c>
      <c r="DQ404" s="1053">
        <f t="shared" si="3640"/>
        <v>495900</v>
      </c>
      <c r="DR404" s="1203">
        <f t="shared" si="3641"/>
        <v>442767.8571428571</v>
      </c>
      <c r="DS404" s="1053">
        <f t="shared" si="3642"/>
        <v>0</v>
      </c>
      <c r="DT404" s="1203">
        <f t="shared" si="3643"/>
        <v>0</v>
      </c>
      <c r="DU404" s="1053">
        <f t="shared" ref="DU404" si="3753">DF404</f>
        <v>0</v>
      </c>
      <c r="DV404" s="1204">
        <f t="shared" ref="DV404" si="3754">DU404/1.12</f>
        <v>0</v>
      </c>
      <c r="DW404" s="1205"/>
      <c r="DX404" s="1203"/>
      <c r="DY404" s="1206"/>
      <c r="DZ404" s="1203"/>
      <c r="EA404" s="1053">
        <f t="shared" ref="EA404:EA444" si="3755">DI404</f>
        <v>0</v>
      </c>
      <c r="EB404" s="1204">
        <f t="shared" si="3547"/>
        <v>0</v>
      </c>
      <c r="EC404" s="1205"/>
      <c r="ED404" s="825"/>
      <c r="EE404" s="1046">
        <f>DK404</f>
        <v>1487700</v>
      </c>
      <c r="EF404" s="893">
        <f t="shared" si="3572"/>
        <v>1328303.5714285714</v>
      </c>
      <c r="EG404" s="461">
        <f t="shared" ref="EG404:EG443" si="3756">U404-DN404</f>
        <v>-442767.8571428571</v>
      </c>
      <c r="EH404" s="257">
        <f t="shared" ref="EH404:EH443" si="3757">V404-DM404</f>
        <v>-495900</v>
      </c>
      <c r="EI404" s="460">
        <f t="shared" ref="EI404:EI444" si="3758">AA404-DP404</f>
        <v>0</v>
      </c>
      <c r="EJ404" s="538">
        <f t="shared" ref="EJ404:EJ444" si="3759">AB404-DO404</f>
        <v>0</v>
      </c>
      <c r="EK404" s="677">
        <f t="shared" ref="EK404:EK444" si="3760">AG404-DR404</f>
        <v>-442767.8571428571</v>
      </c>
      <c r="EL404" s="257">
        <f t="shared" ref="EL404:EL444" si="3761">AH404-DQ404</f>
        <v>-495900</v>
      </c>
      <c r="EM404" s="649">
        <f t="shared" si="3554"/>
        <v>0</v>
      </c>
      <c r="EN404" s="538">
        <f t="shared" si="3555"/>
        <v>0</v>
      </c>
      <c r="EO404" s="677">
        <f t="shared" ref="EO404:EO444" si="3762">AS404-DV404</f>
        <v>0</v>
      </c>
      <c r="EP404" s="257">
        <f t="shared" ref="EP404:EP444" si="3763">AT404-DU404</f>
        <v>0</v>
      </c>
      <c r="EQ404" s="649">
        <f t="shared" ref="EQ404:EQ444" si="3764">AY404-DX404</f>
        <v>0</v>
      </c>
      <c r="ER404" s="538">
        <f t="shared" ref="ER404:ER444" si="3765">AZ404-DW404</f>
        <v>0</v>
      </c>
      <c r="ES404" s="677">
        <f t="shared" ref="ES404:ES444" si="3766">BE404-DZ404</f>
        <v>0</v>
      </c>
      <c r="ET404" s="538">
        <f t="shared" ref="ET404:ET444" si="3767">BF404-DY404</f>
        <v>0</v>
      </c>
      <c r="EU404" s="462">
        <f t="shared" ref="EU404:EU444" si="3768">BK404-EB404</f>
        <v>0</v>
      </c>
      <c r="EV404" s="263">
        <f t="shared" ref="EV404:EV444" si="3769">BL404-EA404</f>
        <v>0</v>
      </c>
      <c r="EW404" s="462">
        <f t="shared" ref="EW404:EW444" si="3770">BM404-ED404</f>
        <v>0</v>
      </c>
      <c r="EX404" s="263">
        <f t="shared" ref="EX404:EX444" si="3771">BN404-EC404</f>
        <v>0</v>
      </c>
      <c r="EY404" s="472">
        <f t="shared" ref="EY404:EY444" si="3772">BV404-EF404</f>
        <v>-1328303.5714285714</v>
      </c>
      <c r="EZ404" s="263">
        <f t="shared" ref="EZ404:EZ444" si="3773">BW404-EE404</f>
        <v>-1487700</v>
      </c>
      <c r="FA404" s="550"/>
    </row>
    <row r="405" spans="1:157" s="551" customFormat="1" ht="18" hidden="1" customHeight="1" outlineLevel="1" x14ac:dyDescent="0.2">
      <c r="A405" s="5" t="s">
        <v>521</v>
      </c>
      <c r="B405" s="76" t="s">
        <v>21</v>
      </c>
      <c r="C405" s="77" t="s">
        <v>522</v>
      </c>
      <c r="D405" s="77" t="s">
        <v>184</v>
      </c>
      <c r="E405" s="76" t="s">
        <v>523</v>
      </c>
      <c r="F405" s="76" t="s">
        <v>524</v>
      </c>
      <c r="G405" s="78" t="s">
        <v>41</v>
      </c>
      <c r="H405" s="79">
        <v>0.8</v>
      </c>
      <c r="I405" s="76" t="s">
        <v>35</v>
      </c>
      <c r="J405" s="80" t="s">
        <v>496</v>
      </c>
      <c r="K405" s="81" t="s">
        <v>152</v>
      </c>
      <c r="L405" s="76" t="s">
        <v>46</v>
      </c>
      <c r="M405" s="10" t="s">
        <v>186</v>
      </c>
      <c r="N405" s="82"/>
      <c r="O405" s="82"/>
      <c r="P405" s="82"/>
      <c r="Q405" s="245">
        <v>900</v>
      </c>
      <c r="R405" s="398">
        <v>900</v>
      </c>
      <c r="S405" s="262">
        <v>492.85714285714283</v>
      </c>
      <c r="T405" s="262">
        <f t="shared" si="3531"/>
        <v>552</v>
      </c>
      <c r="U405" s="262">
        <v>0</v>
      </c>
      <c r="V405" s="263">
        <v>0</v>
      </c>
      <c r="W405" s="263">
        <f t="shared" si="3532"/>
        <v>0</v>
      </c>
      <c r="X405" s="399">
        <v>500</v>
      </c>
      <c r="Y405" s="399">
        <v>492.85714285714283</v>
      </c>
      <c r="Z405" s="399">
        <f t="shared" si="3533"/>
        <v>552</v>
      </c>
      <c r="AA405" s="399">
        <v>0</v>
      </c>
      <c r="AB405" s="399">
        <v>0</v>
      </c>
      <c r="AC405" s="399">
        <f t="shared" si="3534"/>
        <v>0</v>
      </c>
      <c r="AD405" s="260">
        <v>900</v>
      </c>
      <c r="AE405" s="260">
        <v>492.85714285714283</v>
      </c>
      <c r="AF405" s="260">
        <f t="shared" si="3568"/>
        <v>552</v>
      </c>
      <c r="AG405" s="260">
        <v>0</v>
      </c>
      <c r="AH405" s="260">
        <v>0</v>
      </c>
      <c r="AI405" s="260">
        <f t="shared" si="3535"/>
        <v>0</v>
      </c>
      <c r="AJ405" s="260">
        <v>900</v>
      </c>
      <c r="AK405" s="260">
        <v>492.85714285714283</v>
      </c>
      <c r="AL405" s="260">
        <f t="shared" si="3569"/>
        <v>552</v>
      </c>
      <c r="AM405" s="260">
        <v>0</v>
      </c>
      <c r="AN405" s="260">
        <v>0</v>
      </c>
      <c r="AO405" s="396">
        <f t="shared" ref="AO405:AO406" si="3774">AN405*H405</f>
        <v>0</v>
      </c>
      <c r="AP405" s="260"/>
      <c r="AQ405" s="260"/>
      <c r="AR405" s="260"/>
      <c r="AS405" s="260">
        <f t="shared" si="3576"/>
        <v>0</v>
      </c>
      <c r="AT405" s="260">
        <f t="shared" si="3577"/>
        <v>0</v>
      </c>
      <c r="AU405" s="260">
        <f t="shared" si="3537"/>
        <v>0</v>
      </c>
      <c r="AV405" s="400"/>
      <c r="AW405" s="400"/>
      <c r="AX405" s="400"/>
      <c r="AY405" s="400">
        <v>0</v>
      </c>
      <c r="AZ405" s="400">
        <v>0</v>
      </c>
      <c r="BA405" s="400">
        <f t="shared" si="3538"/>
        <v>0</v>
      </c>
      <c r="BB405" s="400"/>
      <c r="BC405" s="400"/>
      <c r="BD405" s="400"/>
      <c r="BE405" s="400">
        <v>0</v>
      </c>
      <c r="BF405" s="400">
        <v>0</v>
      </c>
      <c r="BG405" s="400">
        <f t="shared" si="3106"/>
        <v>0</v>
      </c>
      <c r="BH405" s="400"/>
      <c r="BI405" s="400"/>
      <c r="BJ405" s="400"/>
      <c r="BK405" s="400">
        <v>0</v>
      </c>
      <c r="BL405" s="400">
        <v>0</v>
      </c>
      <c r="BM405" s="400">
        <f t="shared" si="3107"/>
        <v>0</v>
      </c>
      <c r="BN405" s="400"/>
      <c r="BO405" s="400"/>
      <c r="BP405" s="400"/>
      <c r="BQ405" s="400">
        <v>0</v>
      </c>
      <c r="BR405" s="400">
        <v>0</v>
      </c>
      <c r="BS405" s="400">
        <f t="shared" si="3751"/>
        <v>0</v>
      </c>
      <c r="BT405" s="262">
        <v>492.85714285714283</v>
      </c>
      <c r="BU405" s="262">
        <f t="shared" si="3570"/>
        <v>552</v>
      </c>
      <c r="BV405" s="262">
        <v>0</v>
      </c>
      <c r="BW405" s="1427">
        <v>0</v>
      </c>
      <c r="BX405" s="84" t="s">
        <v>48</v>
      </c>
      <c r="BY405" s="76">
        <v>2012</v>
      </c>
      <c r="BZ405" s="325" t="s">
        <v>1106</v>
      </c>
      <c r="CA405" s="529">
        <f t="shared" si="3539"/>
        <v>0</v>
      </c>
      <c r="CB405" s="85"/>
      <c r="CC405" s="83"/>
      <c r="CD405" s="888"/>
      <c r="CE405" s="26">
        <f t="shared" si="3540"/>
        <v>0</v>
      </c>
      <c r="CF405" s="27">
        <f t="shared" si="3541"/>
        <v>0</v>
      </c>
      <c r="CG405" s="889">
        <f t="shared" si="3542"/>
        <v>0</v>
      </c>
      <c r="CH405" s="829" t="s">
        <v>552</v>
      </c>
      <c r="CI405" s="828"/>
      <c r="CJ405" s="1201" t="s">
        <v>25</v>
      </c>
      <c r="CK405" s="725" t="s">
        <v>317</v>
      </c>
      <c r="CL405" s="725" t="s">
        <v>2443</v>
      </c>
      <c r="CM405" s="178">
        <v>42535</v>
      </c>
      <c r="CN405" s="725" t="s">
        <v>372</v>
      </c>
      <c r="CO405" s="727" t="str">
        <f>D405</f>
        <v>Кабель</v>
      </c>
      <c r="CP405" s="725" t="str">
        <f>E405</f>
        <v>КВВГ 10*2.5</v>
      </c>
      <c r="CQ405" s="886" t="str">
        <f>M405</f>
        <v>метр</v>
      </c>
      <c r="CR405" s="262"/>
      <c r="CS405" s="262"/>
      <c r="CT405" s="262"/>
      <c r="CU405" s="262">
        <v>900</v>
      </c>
      <c r="CV405" s="262"/>
      <c r="CW405" s="262"/>
      <c r="CX405" s="262"/>
      <c r="CY405" s="262"/>
      <c r="CZ405" s="262">
        <f>CR405+CS405+CT405+CU405</f>
        <v>900</v>
      </c>
      <c r="DA405" s="262">
        <v>952.86240000000009</v>
      </c>
      <c r="DB405" s="262"/>
      <c r="DC405" s="262"/>
      <c r="DD405" s="262"/>
      <c r="DE405" s="262">
        <f>CU405*DA405</f>
        <v>857576.16</v>
      </c>
      <c r="DF405" s="262"/>
      <c r="DG405" s="262"/>
      <c r="DH405" s="262"/>
      <c r="DI405" s="262"/>
      <c r="DJ405" s="262"/>
      <c r="DK405" s="262">
        <f>CZ405*DA405</f>
        <v>857576.16</v>
      </c>
      <c r="DL405" s="893"/>
      <c r="DM405" s="847"/>
      <c r="DN405" s="893"/>
      <c r="DO405" s="1202"/>
      <c r="DP405" s="893"/>
      <c r="DQ405" s="1053"/>
      <c r="DR405" s="1203"/>
      <c r="DS405" s="1053">
        <f t="shared" ref="DS405" si="3775">DE405</f>
        <v>857576.16</v>
      </c>
      <c r="DT405" s="1203">
        <f t="shared" ref="DT405" si="3776">DS405/1.12</f>
        <v>765693</v>
      </c>
      <c r="DU405" s="1053"/>
      <c r="DV405" s="1204"/>
      <c r="DW405" s="1205"/>
      <c r="DX405" s="1203"/>
      <c r="DY405" s="1206"/>
      <c r="DZ405" s="1203"/>
      <c r="EA405" s="1053">
        <f t="shared" si="3755"/>
        <v>0</v>
      </c>
      <c r="EB405" s="1204">
        <f t="shared" si="3547"/>
        <v>0</v>
      </c>
      <c r="EC405" s="1205"/>
      <c r="ED405" s="825"/>
      <c r="EE405" s="1046">
        <f>DK405</f>
        <v>857576.16</v>
      </c>
      <c r="EF405" s="893">
        <f t="shared" si="3572"/>
        <v>765693</v>
      </c>
      <c r="EG405" s="461">
        <f t="shared" si="3756"/>
        <v>0</v>
      </c>
      <c r="EH405" s="257">
        <f t="shared" si="3757"/>
        <v>0</v>
      </c>
      <c r="EI405" s="460">
        <f t="shared" si="3758"/>
        <v>0</v>
      </c>
      <c r="EJ405" s="538">
        <f t="shared" si="3759"/>
        <v>0</v>
      </c>
      <c r="EK405" s="677">
        <f t="shared" si="3760"/>
        <v>0</v>
      </c>
      <c r="EL405" s="257">
        <f t="shared" si="3761"/>
        <v>0</v>
      </c>
      <c r="EM405" s="649">
        <f t="shared" si="3554"/>
        <v>-765693</v>
      </c>
      <c r="EN405" s="538">
        <f t="shared" si="3555"/>
        <v>-857576.16</v>
      </c>
      <c r="EO405" s="677">
        <f t="shared" si="3762"/>
        <v>0</v>
      </c>
      <c r="EP405" s="257">
        <f t="shared" si="3763"/>
        <v>0</v>
      </c>
      <c r="EQ405" s="649">
        <f t="shared" si="3764"/>
        <v>0</v>
      </c>
      <c r="ER405" s="538">
        <f t="shared" si="3765"/>
        <v>0</v>
      </c>
      <c r="ES405" s="677">
        <f t="shared" si="3766"/>
        <v>0</v>
      </c>
      <c r="ET405" s="538">
        <f t="shared" si="3767"/>
        <v>0</v>
      </c>
      <c r="EU405" s="462">
        <f t="shared" si="3768"/>
        <v>0</v>
      </c>
      <c r="EV405" s="263">
        <f t="shared" si="3769"/>
        <v>0</v>
      </c>
      <c r="EW405" s="462">
        <f t="shared" si="3770"/>
        <v>0</v>
      </c>
      <c r="EX405" s="263">
        <f t="shared" si="3771"/>
        <v>0</v>
      </c>
      <c r="EY405" s="472">
        <f t="shared" si="3772"/>
        <v>-765693</v>
      </c>
      <c r="EZ405" s="263">
        <f t="shared" si="3773"/>
        <v>-857576.16</v>
      </c>
      <c r="FA405" s="550"/>
    </row>
    <row r="406" spans="1:157" s="551" customFormat="1" ht="18" hidden="1" customHeight="1" outlineLevel="1" x14ac:dyDescent="0.2">
      <c r="A406" s="5" t="s">
        <v>2427</v>
      </c>
      <c r="B406" s="76" t="s">
        <v>21</v>
      </c>
      <c r="C406" s="77" t="s">
        <v>522</v>
      </c>
      <c r="D406" s="77" t="s">
        <v>184</v>
      </c>
      <c r="E406" s="76" t="s">
        <v>523</v>
      </c>
      <c r="F406" s="76" t="s">
        <v>524</v>
      </c>
      <c r="G406" s="78" t="s">
        <v>41</v>
      </c>
      <c r="H406" s="79">
        <v>0.8</v>
      </c>
      <c r="I406" s="76" t="s">
        <v>35</v>
      </c>
      <c r="J406" s="80" t="s">
        <v>496</v>
      </c>
      <c r="K406" s="81" t="s">
        <v>152</v>
      </c>
      <c r="L406" s="76" t="s">
        <v>46</v>
      </c>
      <c r="M406" s="10" t="s">
        <v>186</v>
      </c>
      <c r="N406" s="82"/>
      <c r="O406" s="82"/>
      <c r="P406" s="82"/>
      <c r="Q406" s="245">
        <v>900</v>
      </c>
      <c r="R406" s="398">
        <v>900</v>
      </c>
      <c r="S406" s="262">
        <v>492.85714285714283</v>
      </c>
      <c r="T406" s="262">
        <f t="shared" si="3531"/>
        <v>552</v>
      </c>
      <c r="U406" s="262">
        <v>0</v>
      </c>
      <c r="V406" s="263">
        <v>0</v>
      </c>
      <c r="W406" s="263">
        <f t="shared" ref="W406" si="3777">V406*H406</f>
        <v>0</v>
      </c>
      <c r="X406" s="399">
        <v>500</v>
      </c>
      <c r="Y406" s="399">
        <v>492.85714285714283</v>
      </c>
      <c r="Z406" s="399">
        <f t="shared" si="3533"/>
        <v>552</v>
      </c>
      <c r="AA406" s="399">
        <v>0</v>
      </c>
      <c r="AB406" s="399">
        <v>0</v>
      </c>
      <c r="AC406" s="399">
        <f t="shared" ref="AC406" si="3778">AB406*H406</f>
        <v>0</v>
      </c>
      <c r="AD406" s="260">
        <v>900</v>
      </c>
      <c r="AE406" s="260">
        <v>492.85714285714283</v>
      </c>
      <c r="AF406" s="260">
        <f t="shared" si="3568"/>
        <v>552</v>
      </c>
      <c r="AG406" s="260">
        <v>0</v>
      </c>
      <c r="AH406" s="260">
        <v>0</v>
      </c>
      <c r="AI406" s="260">
        <f t="shared" ref="AI406" si="3779">AH406*H406</f>
        <v>0</v>
      </c>
      <c r="AJ406" s="260">
        <v>0</v>
      </c>
      <c r="AK406" s="260">
        <v>492.85714285714283</v>
      </c>
      <c r="AL406" s="260">
        <f t="shared" si="3569"/>
        <v>552</v>
      </c>
      <c r="AM406" s="260">
        <v>0</v>
      </c>
      <c r="AN406" s="260">
        <v>0</v>
      </c>
      <c r="AO406" s="396">
        <f t="shared" si="3774"/>
        <v>0</v>
      </c>
      <c r="AP406" s="260"/>
      <c r="AQ406" s="260"/>
      <c r="AR406" s="260"/>
      <c r="AS406" s="260">
        <f t="shared" ref="AS406" si="3780">AP406*AQ406</f>
        <v>0</v>
      </c>
      <c r="AT406" s="260">
        <f t="shared" ref="AT406" si="3781">AP406*AR406</f>
        <v>0</v>
      </c>
      <c r="AU406" s="260">
        <f t="shared" ref="AU406" si="3782">AT406*H406</f>
        <v>0</v>
      </c>
      <c r="AV406" s="400"/>
      <c r="AW406" s="400"/>
      <c r="AX406" s="400"/>
      <c r="AY406" s="400">
        <v>0</v>
      </c>
      <c r="AZ406" s="400">
        <v>0</v>
      </c>
      <c r="BA406" s="400">
        <f t="shared" ref="BA406" si="3783">AZ406*H406</f>
        <v>0</v>
      </c>
      <c r="BB406" s="400"/>
      <c r="BC406" s="400"/>
      <c r="BD406" s="400"/>
      <c r="BE406" s="400">
        <v>0</v>
      </c>
      <c r="BF406" s="400">
        <v>0</v>
      </c>
      <c r="BG406" s="400">
        <f t="shared" ref="BG406" si="3784">BF406*H406</f>
        <v>0</v>
      </c>
      <c r="BH406" s="400"/>
      <c r="BI406" s="400"/>
      <c r="BJ406" s="400"/>
      <c r="BK406" s="400">
        <v>0</v>
      </c>
      <c r="BL406" s="400">
        <v>0</v>
      </c>
      <c r="BM406" s="400">
        <f t="shared" ref="BM406" si="3785">BL406*N406</f>
        <v>0</v>
      </c>
      <c r="BN406" s="400"/>
      <c r="BO406" s="400"/>
      <c r="BP406" s="400"/>
      <c r="BQ406" s="400">
        <v>0</v>
      </c>
      <c r="BR406" s="400">
        <v>0</v>
      </c>
      <c r="BS406" s="400">
        <f t="shared" si="3751"/>
        <v>0</v>
      </c>
      <c r="BT406" s="262">
        <v>492.85714285714283</v>
      </c>
      <c r="BU406" s="262">
        <f t="shared" si="3570"/>
        <v>552</v>
      </c>
      <c r="BV406" s="256">
        <v>0</v>
      </c>
      <c r="BW406" s="1427">
        <f t="shared" ref="BW406" si="3786">BV406*1.12</f>
        <v>0</v>
      </c>
      <c r="BX406" s="84" t="s">
        <v>48</v>
      </c>
      <c r="BY406" s="76" t="s">
        <v>2232</v>
      </c>
      <c r="BZ406" s="325" t="s">
        <v>1112</v>
      </c>
      <c r="CA406" s="529">
        <f t="shared" ref="CA406" si="3787">BW406*H406</f>
        <v>0</v>
      </c>
      <c r="CB406" s="85"/>
      <c r="CC406" s="83"/>
      <c r="CD406" s="888"/>
      <c r="CE406" s="26">
        <f t="shared" ref="CE406" si="3788">BV406-CB406</f>
        <v>0</v>
      </c>
      <c r="CF406" s="27">
        <f t="shared" ref="CF406" si="3789">BW406-CC406</f>
        <v>0</v>
      </c>
      <c r="CG406" s="889">
        <f t="shared" ref="CG406" si="3790">CA406-CC406</f>
        <v>0</v>
      </c>
      <c r="CH406" s="829" t="s">
        <v>2484</v>
      </c>
      <c r="CI406" s="828"/>
      <c r="CJ406" s="1201"/>
      <c r="CK406" s="725"/>
      <c r="CL406" s="725"/>
      <c r="CM406" s="726"/>
      <c r="CN406" s="725"/>
      <c r="CO406" s="727"/>
      <c r="CP406" s="725"/>
      <c r="CQ406" s="886"/>
      <c r="CR406" s="262"/>
      <c r="CS406" s="262"/>
      <c r="CT406" s="262"/>
      <c r="CU406" s="262"/>
      <c r="CV406" s="262"/>
      <c r="CW406" s="262"/>
      <c r="CX406" s="262"/>
      <c r="CY406" s="262"/>
      <c r="CZ406" s="262"/>
      <c r="DA406" s="262"/>
      <c r="DB406" s="262"/>
      <c r="DC406" s="262"/>
      <c r="DD406" s="262"/>
      <c r="DE406" s="262"/>
      <c r="DF406" s="262"/>
      <c r="DG406" s="262"/>
      <c r="DH406" s="262"/>
      <c r="DI406" s="262"/>
      <c r="DJ406" s="262"/>
      <c r="DK406" s="262"/>
      <c r="DL406" s="893"/>
      <c r="DM406" s="847"/>
      <c r="DN406" s="893"/>
      <c r="DO406" s="1202"/>
      <c r="DP406" s="893"/>
      <c r="DQ406" s="1053"/>
      <c r="DR406" s="1203"/>
      <c r="DS406" s="1053"/>
      <c r="DT406" s="1203"/>
      <c r="DU406" s="1053"/>
      <c r="DV406" s="1204"/>
      <c r="DW406" s="1205"/>
      <c r="DX406" s="1203"/>
      <c r="DY406" s="1206"/>
      <c r="DZ406" s="1203"/>
      <c r="EA406" s="1053">
        <f t="shared" si="3755"/>
        <v>0</v>
      </c>
      <c r="EB406" s="1204">
        <f t="shared" ref="EB406" si="3791">EA406/1.12</f>
        <v>0</v>
      </c>
      <c r="EC406" s="1205"/>
      <c r="ED406" s="825"/>
      <c r="EE406" s="1046"/>
      <c r="EF406" s="893"/>
      <c r="EG406" s="461">
        <f t="shared" si="3756"/>
        <v>0</v>
      </c>
      <c r="EH406" s="257">
        <f t="shared" si="3757"/>
        <v>0</v>
      </c>
      <c r="EI406" s="460">
        <f t="shared" si="3758"/>
        <v>0</v>
      </c>
      <c r="EJ406" s="538">
        <f t="shared" si="3759"/>
        <v>0</v>
      </c>
      <c r="EK406" s="677">
        <f t="shared" si="3760"/>
        <v>0</v>
      </c>
      <c r="EL406" s="257">
        <f t="shared" si="3761"/>
        <v>0</v>
      </c>
      <c r="EM406" s="649">
        <f t="shared" si="3554"/>
        <v>0</v>
      </c>
      <c r="EN406" s="538">
        <f t="shared" si="3555"/>
        <v>0</v>
      </c>
      <c r="EO406" s="677">
        <f t="shared" si="3762"/>
        <v>0</v>
      </c>
      <c r="EP406" s="257">
        <f t="shared" si="3763"/>
        <v>0</v>
      </c>
      <c r="EQ406" s="649">
        <f t="shared" si="3764"/>
        <v>0</v>
      </c>
      <c r="ER406" s="538">
        <f t="shared" si="3765"/>
        <v>0</v>
      </c>
      <c r="ES406" s="677">
        <f t="shared" si="3766"/>
        <v>0</v>
      </c>
      <c r="ET406" s="538">
        <f t="shared" si="3767"/>
        <v>0</v>
      </c>
      <c r="EU406" s="462">
        <f t="shared" si="3768"/>
        <v>0</v>
      </c>
      <c r="EV406" s="263">
        <f t="shared" si="3769"/>
        <v>0</v>
      </c>
      <c r="EW406" s="462">
        <f t="shared" si="3770"/>
        <v>0</v>
      </c>
      <c r="EX406" s="263">
        <f t="shared" si="3771"/>
        <v>0</v>
      </c>
      <c r="EY406" s="472">
        <f t="shared" si="3772"/>
        <v>0</v>
      </c>
      <c r="EZ406" s="263">
        <f t="shared" si="3773"/>
        <v>0</v>
      </c>
      <c r="FA406" s="550">
        <v>42523</v>
      </c>
    </row>
    <row r="407" spans="1:157" s="551" customFormat="1" ht="18" hidden="1" customHeight="1" outlineLevel="1" x14ac:dyDescent="0.2">
      <c r="A407" s="5" t="s">
        <v>2428</v>
      </c>
      <c r="B407" s="76" t="s">
        <v>21</v>
      </c>
      <c r="C407" s="77" t="s">
        <v>522</v>
      </c>
      <c r="D407" s="77" t="s">
        <v>184</v>
      </c>
      <c r="E407" s="76" t="s">
        <v>523</v>
      </c>
      <c r="F407" s="76" t="s">
        <v>524</v>
      </c>
      <c r="G407" s="78" t="s">
        <v>41</v>
      </c>
      <c r="H407" s="79">
        <v>0.8</v>
      </c>
      <c r="I407" s="76" t="s">
        <v>35</v>
      </c>
      <c r="J407" s="80" t="s">
        <v>496</v>
      </c>
      <c r="K407" s="81" t="s">
        <v>152</v>
      </c>
      <c r="L407" s="76" t="s">
        <v>46</v>
      </c>
      <c r="M407" s="10" t="s">
        <v>186</v>
      </c>
      <c r="N407" s="82"/>
      <c r="O407" s="82"/>
      <c r="P407" s="82"/>
      <c r="Q407" s="245">
        <v>0</v>
      </c>
      <c r="R407" s="398">
        <v>0</v>
      </c>
      <c r="S407" s="262">
        <v>850.77</v>
      </c>
      <c r="T407" s="262">
        <f t="shared" si="3531"/>
        <v>952.86240000000009</v>
      </c>
      <c r="U407" s="262">
        <f t="shared" ref="U407" si="3792">R407*S407</f>
        <v>0</v>
      </c>
      <c r="V407" s="263">
        <f t="shared" ref="V407" si="3793">R407*T407</f>
        <v>0</v>
      </c>
      <c r="W407" s="263">
        <f t="shared" ref="W407" si="3794">V407*H407</f>
        <v>0</v>
      </c>
      <c r="X407" s="399">
        <v>0</v>
      </c>
      <c r="Y407" s="399">
        <v>850.77</v>
      </c>
      <c r="Z407" s="399">
        <f t="shared" si="3533"/>
        <v>952.86240000000009</v>
      </c>
      <c r="AA407" s="399">
        <f t="shared" ref="AA407" si="3795">X407*Y407</f>
        <v>0</v>
      </c>
      <c r="AB407" s="399">
        <f t="shared" ref="AB407" si="3796">X407*Z407</f>
        <v>0</v>
      </c>
      <c r="AC407" s="399">
        <f t="shared" ref="AC407" si="3797">AB407*H407</f>
        <v>0</v>
      </c>
      <c r="AD407" s="260">
        <v>0</v>
      </c>
      <c r="AE407" s="260">
        <v>850.77</v>
      </c>
      <c r="AF407" s="260">
        <f t="shared" si="3568"/>
        <v>952.86240000000009</v>
      </c>
      <c r="AG407" s="260">
        <f t="shared" ref="AG407" si="3798">AD407*AE407</f>
        <v>0</v>
      </c>
      <c r="AH407" s="260">
        <f t="shared" ref="AH407" si="3799">AD407*AF407</f>
        <v>0</v>
      </c>
      <c r="AI407" s="260">
        <f t="shared" ref="AI407" si="3800">AH407*H407</f>
        <v>0</v>
      </c>
      <c r="AJ407" s="260">
        <v>900</v>
      </c>
      <c r="AK407" s="260">
        <v>850.77</v>
      </c>
      <c r="AL407" s="260">
        <f t="shared" si="3569"/>
        <v>952.86240000000009</v>
      </c>
      <c r="AM407" s="260">
        <v>0</v>
      </c>
      <c r="AN407" s="260">
        <v>0</v>
      </c>
      <c r="AO407" s="396">
        <f t="shared" ref="AO407" si="3801">AN407*H407</f>
        <v>0</v>
      </c>
      <c r="AP407" s="260"/>
      <c r="AQ407" s="260"/>
      <c r="AR407" s="260"/>
      <c r="AS407" s="260">
        <f t="shared" ref="AS407" si="3802">AP407*AQ407</f>
        <v>0</v>
      </c>
      <c r="AT407" s="260">
        <f t="shared" ref="AT407" si="3803">AP407*AR407</f>
        <v>0</v>
      </c>
      <c r="AU407" s="260">
        <f t="shared" ref="AU407" si="3804">AT407*H407</f>
        <v>0</v>
      </c>
      <c r="AV407" s="400"/>
      <c r="AW407" s="400"/>
      <c r="AX407" s="400"/>
      <c r="AY407" s="400">
        <v>0</v>
      </c>
      <c r="AZ407" s="400">
        <v>0</v>
      </c>
      <c r="BA407" s="400">
        <f t="shared" ref="BA407" si="3805">AZ407*H407</f>
        <v>0</v>
      </c>
      <c r="BB407" s="400"/>
      <c r="BC407" s="400"/>
      <c r="BD407" s="400"/>
      <c r="BE407" s="400">
        <v>0</v>
      </c>
      <c r="BF407" s="400">
        <v>0</v>
      </c>
      <c r="BG407" s="400">
        <f t="shared" ref="BG407" si="3806">BF407*H407</f>
        <v>0</v>
      </c>
      <c r="BH407" s="400"/>
      <c r="BI407" s="400"/>
      <c r="BJ407" s="400"/>
      <c r="BK407" s="400">
        <v>0</v>
      </c>
      <c r="BL407" s="400">
        <v>0</v>
      </c>
      <c r="BM407" s="400">
        <f t="shared" ref="BM407" si="3807">BL407*N407</f>
        <v>0</v>
      </c>
      <c r="BN407" s="400"/>
      <c r="BO407" s="400"/>
      <c r="BP407" s="400"/>
      <c r="BQ407" s="400">
        <v>0</v>
      </c>
      <c r="BR407" s="400">
        <v>0</v>
      </c>
      <c r="BS407" s="400">
        <f t="shared" si="3751"/>
        <v>0</v>
      </c>
      <c r="BT407" s="262">
        <v>850.77</v>
      </c>
      <c r="BU407" s="262">
        <f t="shared" si="3570"/>
        <v>952.86240000000009</v>
      </c>
      <c r="BV407" s="256">
        <v>0</v>
      </c>
      <c r="BW407" s="1427">
        <f t="shared" ref="BW407" si="3808">BV407*1.12</f>
        <v>0</v>
      </c>
      <c r="BX407" s="84" t="s">
        <v>48</v>
      </c>
      <c r="BY407" s="76" t="s">
        <v>2232</v>
      </c>
      <c r="BZ407" s="325" t="s">
        <v>1112</v>
      </c>
      <c r="CA407" s="529">
        <f t="shared" ref="CA407" si="3809">BW407*H407</f>
        <v>0</v>
      </c>
      <c r="CB407" s="85"/>
      <c r="CC407" s="83"/>
      <c r="CD407" s="888"/>
      <c r="CE407" s="26">
        <f t="shared" ref="CE407" si="3810">BV407-CB407</f>
        <v>0</v>
      </c>
      <c r="CF407" s="27">
        <f t="shared" ref="CF407" si="3811">BW407-CC407</f>
        <v>0</v>
      </c>
      <c r="CG407" s="889">
        <f t="shared" ref="CG407" si="3812">CA407-CC407</f>
        <v>0</v>
      </c>
      <c r="CH407" s="829" t="s">
        <v>2484</v>
      </c>
      <c r="CI407" s="828"/>
      <c r="CJ407" s="1201"/>
      <c r="CK407" s="725"/>
      <c r="CL407" s="725"/>
      <c r="CM407" s="726"/>
      <c r="CN407" s="725"/>
      <c r="CO407" s="727"/>
      <c r="CP407" s="725"/>
      <c r="CQ407" s="886"/>
      <c r="CR407" s="262"/>
      <c r="CS407" s="262"/>
      <c r="CT407" s="262"/>
      <c r="CU407" s="262"/>
      <c r="CV407" s="262"/>
      <c r="CW407" s="262"/>
      <c r="CX407" s="262"/>
      <c r="CY407" s="262"/>
      <c r="CZ407" s="262"/>
      <c r="DA407" s="262"/>
      <c r="DB407" s="262"/>
      <c r="DC407" s="262"/>
      <c r="DD407" s="262"/>
      <c r="DE407" s="262"/>
      <c r="DF407" s="262"/>
      <c r="DG407" s="262"/>
      <c r="DH407" s="262"/>
      <c r="DI407" s="262"/>
      <c r="DJ407" s="262"/>
      <c r="DK407" s="262"/>
      <c r="DL407" s="893"/>
      <c r="DM407" s="847"/>
      <c r="DN407" s="893"/>
      <c r="DO407" s="1202"/>
      <c r="DP407" s="893"/>
      <c r="DQ407" s="1053"/>
      <c r="DR407" s="1203"/>
      <c r="DS407" s="1053"/>
      <c r="DT407" s="1203"/>
      <c r="DU407" s="1053"/>
      <c r="DV407" s="1204"/>
      <c r="DW407" s="1205"/>
      <c r="DX407" s="1203"/>
      <c r="DY407" s="1206"/>
      <c r="DZ407" s="1203"/>
      <c r="EA407" s="1053">
        <f t="shared" si="3755"/>
        <v>0</v>
      </c>
      <c r="EB407" s="1204">
        <f t="shared" ref="EB407" si="3813">EA407/1.12</f>
        <v>0</v>
      </c>
      <c r="EC407" s="1205"/>
      <c r="ED407" s="825"/>
      <c r="EE407" s="1046"/>
      <c r="EF407" s="893"/>
      <c r="EG407" s="461">
        <f t="shared" si="3756"/>
        <v>0</v>
      </c>
      <c r="EH407" s="257">
        <f t="shared" si="3757"/>
        <v>0</v>
      </c>
      <c r="EI407" s="460">
        <f t="shared" si="3758"/>
        <v>0</v>
      </c>
      <c r="EJ407" s="538">
        <f t="shared" si="3759"/>
        <v>0</v>
      </c>
      <c r="EK407" s="677">
        <f t="shared" si="3760"/>
        <v>0</v>
      </c>
      <c r="EL407" s="257">
        <f t="shared" si="3761"/>
        <v>0</v>
      </c>
      <c r="EM407" s="649">
        <f t="shared" si="3554"/>
        <v>0</v>
      </c>
      <c r="EN407" s="538">
        <f t="shared" si="3555"/>
        <v>0</v>
      </c>
      <c r="EO407" s="677">
        <f t="shared" si="3762"/>
        <v>0</v>
      </c>
      <c r="EP407" s="257">
        <f t="shared" si="3763"/>
        <v>0</v>
      </c>
      <c r="EQ407" s="649">
        <f t="shared" si="3764"/>
        <v>0</v>
      </c>
      <c r="ER407" s="538">
        <f t="shared" si="3765"/>
        <v>0</v>
      </c>
      <c r="ES407" s="677">
        <f t="shared" si="3766"/>
        <v>0</v>
      </c>
      <c r="ET407" s="538">
        <f t="shared" si="3767"/>
        <v>0</v>
      </c>
      <c r="EU407" s="462">
        <f t="shared" si="3768"/>
        <v>0</v>
      </c>
      <c r="EV407" s="263">
        <f t="shared" si="3769"/>
        <v>0</v>
      </c>
      <c r="EW407" s="462">
        <f t="shared" si="3770"/>
        <v>0</v>
      </c>
      <c r="EX407" s="263">
        <f t="shared" si="3771"/>
        <v>0</v>
      </c>
      <c r="EY407" s="472">
        <f t="shared" si="3772"/>
        <v>0</v>
      </c>
      <c r="EZ407" s="263">
        <f t="shared" si="3773"/>
        <v>0</v>
      </c>
      <c r="FA407" s="550">
        <v>42523</v>
      </c>
    </row>
    <row r="408" spans="1:157" s="551" customFormat="1" ht="18" hidden="1" customHeight="1" outlineLevel="1" x14ac:dyDescent="0.2">
      <c r="A408" s="5" t="s">
        <v>2459</v>
      </c>
      <c r="B408" s="76" t="s">
        <v>21</v>
      </c>
      <c r="C408" s="77" t="s">
        <v>522</v>
      </c>
      <c r="D408" s="77" t="s">
        <v>184</v>
      </c>
      <c r="E408" s="76" t="s">
        <v>523</v>
      </c>
      <c r="F408" s="76" t="s">
        <v>524</v>
      </c>
      <c r="G408" s="78" t="s">
        <v>41</v>
      </c>
      <c r="H408" s="79">
        <v>0.8</v>
      </c>
      <c r="I408" s="76" t="s">
        <v>35</v>
      </c>
      <c r="J408" s="80" t="s">
        <v>496</v>
      </c>
      <c r="K408" s="81" t="s">
        <v>152</v>
      </c>
      <c r="L408" s="76" t="s">
        <v>46</v>
      </c>
      <c r="M408" s="10" t="s">
        <v>186</v>
      </c>
      <c r="N408" s="82"/>
      <c r="O408" s="82"/>
      <c r="P408" s="82"/>
      <c r="Q408" s="245">
        <v>900</v>
      </c>
      <c r="R408" s="398">
        <v>900</v>
      </c>
      <c r="S408" s="262">
        <v>850.77</v>
      </c>
      <c r="T408" s="262">
        <f t="shared" ref="T408" si="3814">S408*1.12</f>
        <v>952.86240000000009</v>
      </c>
      <c r="U408" s="262">
        <f t="shared" ref="U408" si="3815">R408*S408</f>
        <v>765693</v>
      </c>
      <c r="V408" s="263">
        <f t="shared" ref="V408" si="3816">R408*T408</f>
        <v>857576.16</v>
      </c>
      <c r="W408" s="263">
        <f t="shared" ref="W408" si="3817">V408*H408</f>
        <v>686060.92800000007</v>
      </c>
      <c r="X408" s="399">
        <v>500</v>
      </c>
      <c r="Y408" s="399">
        <v>850.77</v>
      </c>
      <c r="Z408" s="399">
        <f t="shared" ref="Z408" si="3818">Y408*1.12</f>
        <v>952.86240000000009</v>
      </c>
      <c r="AA408" s="399">
        <f t="shared" ref="AA408" si="3819">X408*Y408</f>
        <v>425385</v>
      </c>
      <c r="AB408" s="399">
        <f t="shared" ref="AB408" si="3820">X408*Z408</f>
        <v>476431.20000000007</v>
      </c>
      <c r="AC408" s="399">
        <f t="shared" ref="AC408" si="3821">AB408*H408</f>
        <v>381144.96000000008</v>
      </c>
      <c r="AD408" s="260">
        <v>900</v>
      </c>
      <c r="AE408" s="260">
        <v>850.77</v>
      </c>
      <c r="AF408" s="260">
        <f t="shared" ref="AF408" si="3822">AE408*1.12</f>
        <v>952.86240000000009</v>
      </c>
      <c r="AG408" s="260">
        <f t="shared" ref="AG408" si="3823">AD408*AE408</f>
        <v>765693</v>
      </c>
      <c r="AH408" s="260">
        <f t="shared" ref="AH408" si="3824">AD408*AF408</f>
        <v>857576.16</v>
      </c>
      <c r="AI408" s="260">
        <f t="shared" ref="AI408" si="3825">AH408*H408</f>
        <v>686060.92800000007</v>
      </c>
      <c r="AJ408" s="260">
        <v>900</v>
      </c>
      <c r="AK408" s="260">
        <v>850.77</v>
      </c>
      <c r="AL408" s="260">
        <f t="shared" ref="AL408" si="3826">AK408*1.12</f>
        <v>952.86240000000009</v>
      </c>
      <c r="AM408" s="1067">
        <f t="shared" ref="AM408" si="3827">AJ408*AK408</f>
        <v>765693</v>
      </c>
      <c r="AN408" s="260">
        <f t="shared" ref="AN408" si="3828">AJ408*AL408</f>
        <v>857576.16</v>
      </c>
      <c r="AO408" s="396">
        <f t="shared" ref="AO408" si="3829">AN408*H408</f>
        <v>686060.92800000007</v>
      </c>
      <c r="AP408" s="260"/>
      <c r="AQ408" s="260"/>
      <c r="AR408" s="260"/>
      <c r="AS408" s="260">
        <f t="shared" ref="AS408" si="3830">AP408*AQ408</f>
        <v>0</v>
      </c>
      <c r="AT408" s="260">
        <f t="shared" ref="AT408" si="3831">AP408*AR408</f>
        <v>0</v>
      </c>
      <c r="AU408" s="260">
        <f t="shared" ref="AU408" si="3832">AT408*H408</f>
        <v>0</v>
      </c>
      <c r="AV408" s="400"/>
      <c r="AW408" s="400"/>
      <c r="AX408" s="400"/>
      <c r="AY408" s="400">
        <v>0</v>
      </c>
      <c r="AZ408" s="400">
        <v>0</v>
      </c>
      <c r="BA408" s="400">
        <f t="shared" ref="BA408" si="3833">AZ408*H408</f>
        <v>0</v>
      </c>
      <c r="BB408" s="400"/>
      <c r="BC408" s="400"/>
      <c r="BD408" s="400"/>
      <c r="BE408" s="400">
        <v>0</v>
      </c>
      <c r="BF408" s="400">
        <v>0</v>
      </c>
      <c r="BG408" s="400">
        <f t="shared" ref="BG408" si="3834">BF408*H408</f>
        <v>0</v>
      </c>
      <c r="BH408" s="400"/>
      <c r="BI408" s="400"/>
      <c r="BJ408" s="400"/>
      <c r="BK408" s="400">
        <v>0</v>
      </c>
      <c r="BL408" s="400">
        <v>0</v>
      </c>
      <c r="BM408" s="400">
        <f t="shared" ref="BM408" si="3835">BL408*N408</f>
        <v>0</v>
      </c>
      <c r="BN408" s="400"/>
      <c r="BO408" s="400"/>
      <c r="BP408" s="400"/>
      <c r="BQ408" s="400">
        <v>0</v>
      </c>
      <c r="BR408" s="400">
        <v>0</v>
      </c>
      <c r="BS408" s="400">
        <f t="shared" si="3751"/>
        <v>0</v>
      </c>
      <c r="BT408" s="262">
        <v>850.77</v>
      </c>
      <c r="BU408" s="262">
        <f t="shared" ref="BU408" si="3836">BT408*1.12</f>
        <v>952.86240000000009</v>
      </c>
      <c r="BV408" s="256">
        <f>SUM(N408+O408+P408+Q408+R408+X408+AD408+AJ408+AP408+AV408+BB408+BH408)*BT408</f>
        <v>3488157</v>
      </c>
      <c r="BW408" s="262">
        <f t="shared" ref="BW408" si="3837">BV408*1.12</f>
        <v>3906735.8400000003</v>
      </c>
      <c r="BX408" s="84" t="s">
        <v>48</v>
      </c>
      <c r="BY408" s="76" t="s">
        <v>2232</v>
      </c>
      <c r="BZ408" s="325"/>
      <c r="CA408" s="529">
        <f t="shared" ref="CA408" si="3838">BW408*H408</f>
        <v>3125388.6720000003</v>
      </c>
      <c r="CB408" s="85"/>
      <c r="CC408" s="83"/>
      <c r="CD408" s="888"/>
      <c r="CE408" s="26">
        <f t="shared" ref="CE408" si="3839">BV408-CB408</f>
        <v>3488157</v>
      </c>
      <c r="CF408" s="27">
        <f t="shared" ref="CF408" si="3840">BW408-CC408</f>
        <v>3906735.8400000003</v>
      </c>
      <c r="CG408" s="889">
        <f t="shared" ref="CG408" si="3841">CA408-CC408</f>
        <v>3125388.6720000003</v>
      </c>
      <c r="CH408" s="829" t="s">
        <v>2491</v>
      </c>
      <c r="CI408" s="828"/>
      <c r="CJ408" s="1201"/>
      <c r="CK408" s="725"/>
      <c r="CL408" s="725"/>
      <c r="CM408" s="726"/>
      <c r="CN408" s="725"/>
      <c r="CO408" s="727"/>
      <c r="CP408" s="725"/>
      <c r="CQ408" s="886"/>
      <c r="CR408" s="262"/>
      <c r="CS408" s="262"/>
      <c r="CT408" s="262"/>
      <c r="CU408" s="262"/>
      <c r="CV408" s="262"/>
      <c r="CW408" s="262"/>
      <c r="CX408" s="262"/>
      <c r="CY408" s="262"/>
      <c r="CZ408" s="262"/>
      <c r="DA408" s="262"/>
      <c r="DB408" s="262"/>
      <c r="DC408" s="262"/>
      <c r="DD408" s="262"/>
      <c r="DE408" s="262"/>
      <c r="DF408" s="262"/>
      <c r="DG408" s="262"/>
      <c r="DH408" s="262"/>
      <c r="DI408" s="262"/>
      <c r="DJ408" s="262"/>
      <c r="DK408" s="262"/>
      <c r="DL408" s="893"/>
      <c r="DM408" s="847"/>
      <c r="DN408" s="893"/>
      <c r="DO408" s="1202"/>
      <c r="DP408" s="893"/>
      <c r="DQ408" s="1053"/>
      <c r="DR408" s="1203"/>
      <c r="DS408" s="1053"/>
      <c r="DT408" s="1203"/>
      <c r="DU408" s="1053"/>
      <c r="DV408" s="1204"/>
      <c r="DW408" s="1205"/>
      <c r="DX408" s="1203"/>
      <c r="DY408" s="1206"/>
      <c r="DZ408" s="1203"/>
      <c r="EA408" s="1053">
        <f t="shared" si="3755"/>
        <v>0</v>
      </c>
      <c r="EB408" s="1204">
        <f t="shared" ref="EB408" si="3842">EA408/1.12</f>
        <v>0</v>
      </c>
      <c r="EC408" s="1205"/>
      <c r="ED408" s="825"/>
      <c r="EE408" s="1046"/>
      <c r="EF408" s="893"/>
      <c r="EG408" s="461">
        <f t="shared" si="3756"/>
        <v>765693</v>
      </c>
      <c r="EH408" s="257">
        <f t="shared" si="3757"/>
        <v>857576.16</v>
      </c>
      <c r="EI408" s="460">
        <f t="shared" si="3758"/>
        <v>425385</v>
      </c>
      <c r="EJ408" s="538">
        <f t="shared" si="3759"/>
        <v>476431.20000000007</v>
      </c>
      <c r="EK408" s="677">
        <f t="shared" si="3760"/>
        <v>765693</v>
      </c>
      <c r="EL408" s="257">
        <f t="shared" si="3761"/>
        <v>857576.16</v>
      </c>
      <c r="EM408" s="649">
        <f t="shared" si="3554"/>
        <v>765693</v>
      </c>
      <c r="EN408" s="538">
        <f t="shared" si="3555"/>
        <v>857576.16</v>
      </c>
      <c r="EO408" s="677">
        <f t="shared" si="3762"/>
        <v>0</v>
      </c>
      <c r="EP408" s="257">
        <f t="shared" si="3763"/>
        <v>0</v>
      </c>
      <c r="EQ408" s="649">
        <f t="shared" si="3764"/>
        <v>0</v>
      </c>
      <c r="ER408" s="538">
        <f t="shared" si="3765"/>
        <v>0</v>
      </c>
      <c r="ES408" s="677">
        <f t="shared" si="3766"/>
        <v>0</v>
      </c>
      <c r="ET408" s="538">
        <f t="shared" si="3767"/>
        <v>0</v>
      </c>
      <c r="EU408" s="462">
        <f t="shared" si="3768"/>
        <v>0</v>
      </c>
      <c r="EV408" s="263">
        <f t="shared" si="3769"/>
        <v>0</v>
      </c>
      <c r="EW408" s="462">
        <f t="shared" si="3770"/>
        <v>0</v>
      </c>
      <c r="EX408" s="263">
        <f t="shared" si="3771"/>
        <v>0</v>
      </c>
      <c r="EY408" s="472">
        <f t="shared" si="3772"/>
        <v>3488157</v>
      </c>
      <c r="EZ408" s="263">
        <f t="shared" si="3773"/>
        <v>3906735.8400000003</v>
      </c>
      <c r="FA408" s="550">
        <v>42535</v>
      </c>
    </row>
    <row r="409" spans="1:157" s="551" customFormat="1" ht="18" hidden="1" customHeight="1" outlineLevel="1" x14ac:dyDescent="0.2">
      <c r="A409" s="5" t="s">
        <v>525</v>
      </c>
      <c r="B409" s="76" t="s">
        <v>21</v>
      </c>
      <c r="C409" s="77" t="s">
        <v>207</v>
      </c>
      <c r="D409" s="77" t="s">
        <v>184</v>
      </c>
      <c r="E409" s="76" t="s">
        <v>190</v>
      </c>
      <c r="F409" s="76"/>
      <c r="G409" s="78" t="s">
        <v>41</v>
      </c>
      <c r="H409" s="79">
        <v>0.8</v>
      </c>
      <c r="I409" s="76" t="s">
        <v>35</v>
      </c>
      <c r="J409" s="80" t="s">
        <v>496</v>
      </c>
      <c r="K409" s="81" t="s">
        <v>152</v>
      </c>
      <c r="L409" s="76" t="s">
        <v>46</v>
      </c>
      <c r="M409" s="10" t="s">
        <v>186</v>
      </c>
      <c r="N409" s="82"/>
      <c r="O409" s="82"/>
      <c r="P409" s="82"/>
      <c r="Q409" s="245">
        <v>260</v>
      </c>
      <c r="R409" s="398">
        <v>350</v>
      </c>
      <c r="S409" s="262">
        <v>3007.1428571428569</v>
      </c>
      <c r="T409" s="262">
        <f t="shared" si="3531"/>
        <v>3368</v>
      </c>
      <c r="U409" s="262">
        <v>0</v>
      </c>
      <c r="V409" s="263">
        <v>0</v>
      </c>
      <c r="W409" s="263">
        <f t="shared" si="3532"/>
        <v>0</v>
      </c>
      <c r="X409" s="399">
        <v>250</v>
      </c>
      <c r="Y409" s="399">
        <v>3007.1428571428569</v>
      </c>
      <c r="Z409" s="399">
        <f t="shared" si="3533"/>
        <v>3368</v>
      </c>
      <c r="AA409" s="399">
        <v>0</v>
      </c>
      <c r="AB409" s="399">
        <v>0</v>
      </c>
      <c r="AC409" s="399">
        <f t="shared" si="3534"/>
        <v>0</v>
      </c>
      <c r="AD409" s="260">
        <v>400</v>
      </c>
      <c r="AE409" s="260">
        <v>3007.1428571428569</v>
      </c>
      <c r="AF409" s="260">
        <f t="shared" si="3568"/>
        <v>3368</v>
      </c>
      <c r="AG409" s="260">
        <v>0</v>
      </c>
      <c r="AH409" s="260">
        <v>0</v>
      </c>
      <c r="AI409" s="260">
        <f t="shared" si="3535"/>
        <v>0</v>
      </c>
      <c r="AJ409" s="260">
        <v>300</v>
      </c>
      <c r="AK409" s="260">
        <v>3007.1428571428569</v>
      </c>
      <c r="AL409" s="260">
        <f t="shared" si="3569"/>
        <v>3368</v>
      </c>
      <c r="AM409" s="260">
        <v>0</v>
      </c>
      <c r="AN409" s="260">
        <v>0</v>
      </c>
      <c r="AO409" s="396">
        <f t="shared" si="3536"/>
        <v>0</v>
      </c>
      <c r="AP409" s="260"/>
      <c r="AQ409" s="260"/>
      <c r="AR409" s="260"/>
      <c r="AS409" s="260">
        <f t="shared" si="3576"/>
        <v>0</v>
      </c>
      <c r="AT409" s="260">
        <f t="shared" si="3577"/>
        <v>0</v>
      </c>
      <c r="AU409" s="260">
        <f t="shared" si="3537"/>
        <v>0</v>
      </c>
      <c r="AV409" s="400"/>
      <c r="AW409" s="400"/>
      <c r="AX409" s="400"/>
      <c r="AY409" s="400">
        <v>0</v>
      </c>
      <c r="AZ409" s="400">
        <v>0</v>
      </c>
      <c r="BA409" s="400">
        <f t="shared" si="3538"/>
        <v>0</v>
      </c>
      <c r="BB409" s="400"/>
      <c r="BC409" s="400"/>
      <c r="BD409" s="400"/>
      <c r="BE409" s="400">
        <v>0</v>
      </c>
      <c r="BF409" s="400">
        <v>0</v>
      </c>
      <c r="BG409" s="400">
        <f t="shared" si="3106"/>
        <v>0</v>
      </c>
      <c r="BH409" s="400"/>
      <c r="BI409" s="400"/>
      <c r="BJ409" s="400"/>
      <c r="BK409" s="400">
        <v>0</v>
      </c>
      <c r="BL409" s="400">
        <v>0</v>
      </c>
      <c r="BM409" s="400">
        <f t="shared" si="3107"/>
        <v>0</v>
      </c>
      <c r="BN409" s="400"/>
      <c r="BO409" s="400"/>
      <c r="BP409" s="400"/>
      <c r="BQ409" s="400">
        <v>0</v>
      </c>
      <c r="BR409" s="400">
        <v>0</v>
      </c>
      <c r="BS409" s="400">
        <f t="shared" si="3751"/>
        <v>0</v>
      </c>
      <c r="BT409" s="262">
        <v>3007.1428571428569</v>
      </c>
      <c r="BU409" s="262">
        <f t="shared" si="3570"/>
        <v>3368</v>
      </c>
      <c r="BV409" s="262">
        <v>0</v>
      </c>
      <c r="BW409" s="1427">
        <v>0</v>
      </c>
      <c r="BX409" s="84" t="s">
        <v>48</v>
      </c>
      <c r="BY409" s="76">
        <v>2012</v>
      </c>
      <c r="BZ409" s="325"/>
      <c r="CA409" s="529">
        <f t="shared" si="3539"/>
        <v>0</v>
      </c>
      <c r="CB409" s="85">
        <v>4691142.8571428563</v>
      </c>
      <c r="CC409" s="83">
        <v>5254080</v>
      </c>
      <c r="CD409" s="888"/>
      <c r="CE409" s="26">
        <f t="shared" si="3540"/>
        <v>-4691142.8571428563</v>
      </c>
      <c r="CF409" s="27">
        <f t="shared" si="3541"/>
        <v>-5254080</v>
      </c>
      <c r="CG409" s="889">
        <f t="shared" si="3542"/>
        <v>-5254080</v>
      </c>
      <c r="CH409" s="829" t="s">
        <v>552</v>
      </c>
      <c r="CI409" s="828"/>
      <c r="CJ409" s="1201" t="s">
        <v>25</v>
      </c>
      <c r="CK409" s="725" t="s">
        <v>317</v>
      </c>
      <c r="CL409" s="725" t="s">
        <v>2053</v>
      </c>
      <c r="CM409" s="726" t="s">
        <v>1846</v>
      </c>
      <c r="CN409" s="725" t="s">
        <v>372</v>
      </c>
      <c r="CO409" s="727" t="str">
        <f>D409</f>
        <v>Кабель</v>
      </c>
      <c r="CP409" s="725" t="str">
        <f>E409</f>
        <v>ВВГ 3х50 + 1х16мм ГОСТ 16442-80</v>
      </c>
      <c r="CQ409" s="886" t="str">
        <f>M409</f>
        <v>метр</v>
      </c>
      <c r="CR409" s="262">
        <v>350</v>
      </c>
      <c r="CS409" s="262">
        <v>0</v>
      </c>
      <c r="CT409" s="262">
        <v>400</v>
      </c>
      <c r="CU409" s="262">
        <v>0</v>
      </c>
      <c r="CV409" s="262"/>
      <c r="CW409" s="262"/>
      <c r="CX409" s="262"/>
      <c r="CY409" s="262"/>
      <c r="CZ409" s="262">
        <f t="shared" si="3636"/>
        <v>1010</v>
      </c>
      <c r="DA409" s="262">
        <v>3368</v>
      </c>
      <c r="DB409" s="262">
        <f t="shared" si="3713"/>
        <v>1178800</v>
      </c>
      <c r="DC409" s="262"/>
      <c r="DD409" s="262">
        <f t="shared" si="3637"/>
        <v>1347200</v>
      </c>
      <c r="DE409" s="262">
        <f>DA409*CU409</f>
        <v>0</v>
      </c>
      <c r="DF409" s="262">
        <f>DB409*CV409</f>
        <v>0</v>
      </c>
      <c r="DG409" s="262">
        <f>DB409*CV409</f>
        <v>0</v>
      </c>
      <c r="DH409" s="262"/>
      <c r="DI409" s="262"/>
      <c r="DJ409" s="262"/>
      <c r="DK409" s="262">
        <f>(Q409+CR409+CS409+CT409+CU409)*DA409</f>
        <v>3401680</v>
      </c>
      <c r="DL409" s="893"/>
      <c r="DM409" s="847">
        <f>DB409</f>
        <v>1178800</v>
      </c>
      <c r="DN409" s="893">
        <f t="shared" si="3638"/>
        <v>1052500</v>
      </c>
      <c r="DO409" s="1202">
        <v>0</v>
      </c>
      <c r="DP409" s="1203">
        <f t="shared" ref="DP409" si="3843">DO409/1.12</f>
        <v>0</v>
      </c>
      <c r="DQ409" s="1053">
        <f t="shared" si="3640"/>
        <v>1347200</v>
      </c>
      <c r="DR409" s="1203">
        <f t="shared" si="3641"/>
        <v>1202857.1428571427</v>
      </c>
      <c r="DS409" s="1053">
        <f t="shared" si="3642"/>
        <v>0</v>
      </c>
      <c r="DT409" s="1203">
        <f t="shared" si="3643"/>
        <v>0</v>
      </c>
      <c r="DU409" s="1053">
        <f t="shared" ref="DU409" si="3844">DF409</f>
        <v>0</v>
      </c>
      <c r="DV409" s="1204">
        <f t="shared" ref="DV409" si="3845">DU409/1.12</f>
        <v>0</v>
      </c>
      <c r="DW409" s="1205"/>
      <c r="DX409" s="1203"/>
      <c r="DY409" s="1206"/>
      <c r="DZ409" s="1203"/>
      <c r="EA409" s="1053">
        <f t="shared" si="3755"/>
        <v>0</v>
      </c>
      <c r="EB409" s="1204">
        <f t="shared" si="3547"/>
        <v>0</v>
      </c>
      <c r="EC409" s="1205"/>
      <c r="ED409" s="825"/>
      <c r="EE409" s="1046">
        <f>DK409</f>
        <v>3401680</v>
      </c>
      <c r="EF409" s="893">
        <f t="shared" si="3572"/>
        <v>3037214.2857142854</v>
      </c>
      <c r="EG409" s="461">
        <f t="shared" si="3756"/>
        <v>-1052500</v>
      </c>
      <c r="EH409" s="257">
        <f t="shared" si="3757"/>
        <v>-1178800</v>
      </c>
      <c r="EI409" s="460">
        <f t="shared" si="3758"/>
        <v>0</v>
      </c>
      <c r="EJ409" s="538">
        <f t="shared" si="3759"/>
        <v>0</v>
      </c>
      <c r="EK409" s="677">
        <f t="shared" si="3760"/>
        <v>-1202857.1428571427</v>
      </c>
      <c r="EL409" s="257">
        <f t="shared" si="3761"/>
        <v>-1347200</v>
      </c>
      <c r="EM409" s="649">
        <f t="shared" si="3554"/>
        <v>0</v>
      </c>
      <c r="EN409" s="538">
        <f t="shared" si="3555"/>
        <v>0</v>
      </c>
      <c r="EO409" s="677">
        <f t="shared" si="3762"/>
        <v>0</v>
      </c>
      <c r="EP409" s="257">
        <f t="shared" si="3763"/>
        <v>0</v>
      </c>
      <c r="EQ409" s="649">
        <f t="shared" si="3764"/>
        <v>0</v>
      </c>
      <c r="ER409" s="538">
        <f t="shared" si="3765"/>
        <v>0</v>
      </c>
      <c r="ES409" s="677">
        <f t="shared" si="3766"/>
        <v>0</v>
      </c>
      <c r="ET409" s="538">
        <f t="shared" si="3767"/>
        <v>0</v>
      </c>
      <c r="EU409" s="462">
        <f t="shared" si="3768"/>
        <v>0</v>
      </c>
      <c r="EV409" s="263">
        <f t="shared" si="3769"/>
        <v>0</v>
      </c>
      <c r="EW409" s="462">
        <f t="shared" si="3770"/>
        <v>0</v>
      </c>
      <c r="EX409" s="263">
        <f t="shared" si="3771"/>
        <v>0</v>
      </c>
      <c r="EY409" s="472">
        <f t="shared" si="3772"/>
        <v>-3037214.2857142854</v>
      </c>
      <c r="EZ409" s="263">
        <f t="shared" si="3773"/>
        <v>-3401680</v>
      </c>
      <c r="FA409" s="550"/>
    </row>
    <row r="410" spans="1:157" s="551" customFormat="1" ht="18" hidden="1" customHeight="1" outlineLevel="1" x14ac:dyDescent="0.2">
      <c r="A410" s="5" t="s">
        <v>526</v>
      </c>
      <c r="B410" s="76" t="s">
        <v>21</v>
      </c>
      <c r="C410" s="77" t="s">
        <v>527</v>
      </c>
      <c r="D410" s="77" t="s">
        <v>184</v>
      </c>
      <c r="E410" s="76" t="s">
        <v>528</v>
      </c>
      <c r="F410" s="76" t="s">
        <v>529</v>
      </c>
      <c r="G410" s="78" t="s">
        <v>41</v>
      </c>
      <c r="H410" s="79">
        <v>0.8</v>
      </c>
      <c r="I410" s="76" t="s">
        <v>35</v>
      </c>
      <c r="J410" s="80" t="s">
        <v>496</v>
      </c>
      <c r="K410" s="81" t="s">
        <v>152</v>
      </c>
      <c r="L410" s="76" t="s">
        <v>46</v>
      </c>
      <c r="M410" s="10" t="s">
        <v>186</v>
      </c>
      <c r="N410" s="82"/>
      <c r="O410" s="82"/>
      <c r="P410" s="82"/>
      <c r="Q410" s="245">
        <v>260</v>
      </c>
      <c r="R410" s="398">
        <v>350</v>
      </c>
      <c r="S410" s="262">
        <v>3007.1428571428569</v>
      </c>
      <c r="T410" s="262">
        <f t="shared" si="3531"/>
        <v>3368</v>
      </c>
      <c r="U410" s="262">
        <v>0</v>
      </c>
      <c r="V410" s="263">
        <v>0</v>
      </c>
      <c r="W410" s="263">
        <f t="shared" si="3532"/>
        <v>0</v>
      </c>
      <c r="X410" s="399">
        <v>250</v>
      </c>
      <c r="Y410" s="399">
        <v>3007.1428571428569</v>
      </c>
      <c r="Z410" s="399">
        <f t="shared" si="3533"/>
        <v>3368</v>
      </c>
      <c r="AA410" s="399">
        <v>0</v>
      </c>
      <c r="AB410" s="399">
        <v>0</v>
      </c>
      <c r="AC410" s="399">
        <f t="shared" si="3534"/>
        <v>0</v>
      </c>
      <c r="AD410" s="260">
        <v>400</v>
      </c>
      <c r="AE410" s="260">
        <v>3007.1428571428569</v>
      </c>
      <c r="AF410" s="260">
        <f t="shared" si="3568"/>
        <v>3368</v>
      </c>
      <c r="AG410" s="260">
        <v>0</v>
      </c>
      <c r="AH410" s="260">
        <v>0</v>
      </c>
      <c r="AI410" s="260">
        <f t="shared" si="3535"/>
        <v>0</v>
      </c>
      <c r="AJ410" s="260">
        <v>300</v>
      </c>
      <c r="AK410" s="260">
        <v>3007.1428571428569</v>
      </c>
      <c r="AL410" s="260">
        <f t="shared" si="3569"/>
        <v>3368</v>
      </c>
      <c r="AM410" s="260">
        <v>0</v>
      </c>
      <c r="AN410" s="260">
        <v>0</v>
      </c>
      <c r="AO410" s="396">
        <f t="shared" ref="AO410:AO411" si="3846">AN410*H410</f>
        <v>0</v>
      </c>
      <c r="AP410" s="260"/>
      <c r="AQ410" s="260"/>
      <c r="AR410" s="260"/>
      <c r="AS410" s="260">
        <f t="shared" si="3576"/>
        <v>0</v>
      </c>
      <c r="AT410" s="260">
        <f t="shared" si="3577"/>
        <v>0</v>
      </c>
      <c r="AU410" s="260">
        <f t="shared" si="3537"/>
        <v>0</v>
      </c>
      <c r="AV410" s="400"/>
      <c r="AW410" s="400"/>
      <c r="AX410" s="400"/>
      <c r="AY410" s="400">
        <v>0</v>
      </c>
      <c r="AZ410" s="400">
        <v>0</v>
      </c>
      <c r="BA410" s="400">
        <f t="shared" si="3538"/>
        <v>0</v>
      </c>
      <c r="BB410" s="400"/>
      <c r="BC410" s="400"/>
      <c r="BD410" s="400"/>
      <c r="BE410" s="400">
        <v>0</v>
      </c>
      <c r="BF410" s="400">
        <v>0</v>
      </c>
      <c r="BG410" s="400">
        <f t="shared" si="3106"/>
        <v>0</v>
      </c>
      <c r="BH410" s="400"/>
      <c r="BI410" s="400"/>
      <c r="BJ410" s="400"/>
      <c r="BK410" s="400">
        <v>0</v>
      </c>
      <c r="BL410" s="400">
        <v>0</v>
      </c>
      <c r="BM410" s="400">
        <f t="shared" si="3107"/>
        <v>0</v>
      </c>
      <c r="BN410" s="400"/>
      <c r="BO410" s="400"/>
      <c r="BP410" s="400"/>
      <c r="BQ410" s="400">
        <v>0</v>
      </c>
      <c r="BR410" s="400">
        <v>0</v>
      </c>
      <c r="BS410" s="400">
        <f t="shared" si="3751"/>
        <v>0</v>
      </c>
      <c r="BT410" s="262">
        <v>3007.1428571428569</v>
      </c>
      <c r="BU410" s="262">
        <f t="shared" si="3570"/>
        <v>3368</v>
      </c>
      <c r="BV410" s="262">
        <v>0</v>
      </c>
      <c r="BW410" s="1427">
        <v>0</v>
      </c>
      <c r="BX410" s="84" t="s">
        <v>48</v>
      </c>
      <c r="BY410" s="76">
        <v>2012</v>
      </c>
      <c r="BZ410" s="325" t="s">
        <v>1106</v>
      </c>
      <c r="CA410" s="529">
        <f t="shared" si="3539"/>
        <v>0</v>
      </c>
      <c r="CB410" s="85"/>
      <c r="CC410" s="83"/>
      <c r="CD410" s="888"/>
      <c r="CE410" s="26">
        <f t="shared" si="3540"/>
        <v>0</v>
      </c>
      <c r="CF410" s="27">
        <f t="shared" si="3541"/>
        <v>0</v>
      </c>
      <c r="CG410" s="889">
        <f t="shared" si="3542"/>
        <v>0</v>
      </c>
      <c r="CH410" s="829" t="s">
        <v>552</v>
      </c>
      <c r="CI410" s="828"/>
      <c r="CJ410" s="1201" t="s">
        <v>25</v>
      </c>
      <c r="CK410" s="725" t="s">
        <v>317</v>
      </c>
      <c r="CL410" s="725" t="s">
        <v>2443</v>
      </c>
      <c r="CM410" s="178">
        <v>42535</v>
      </c>
      <c r="CN410" s="725" t="s">
        <v>372</v>
      </c>
      <c r="CO410" s="727" t="str">
        <f>D410</f>
        <v>Кабель</v>
      </c>
      <c r="CP410" s="725" t="str">
        <f>E410</f>
        <v>ВВГ 3*50+1*25</v>
      </c>
      <c r="CQ410" s="886" t="str">
        <f>M410</f>
        <v>метр</v>
      </c>
      <c r="CR410" s="262"/>
      <c r="CS410" s="262"/>
      <c r="CT410" s="262"/>
      <c r="CU410" s="262">
        <v>300</v>
      </c>
      <c r="CV410" s="262"/>
      <c r="CW410" s="262"/>
      <c r="CX410" s="262"/>
      <c r="CY410" s="262"/>
      <c r="CZ410" s="262">
        <f>CR410+CS410+CT410+CU410</f>
        <v>300</v>
      </c>
      <c r="DA410" s="262">
        <v>4097.8</v>
      </c>
      <c r="DB410" s="262"/>
      <c r="DC410" s="262"/>
      <c r="DD410" s="262"/>
      <c r="DE410" s="262">
        <f>CU410*DA410</f>
        <v>1229340</v>
      </c>
      <c r="DF410" s="262"/>
      <c r="DG410" s="262"/>
      <c r="DH410" s="262"/>
      <c r="DI410" s="262"/>
      <c r="DJ410" s="262"/>
      <c r="DK410" s="262">
        <f>CZ410*DA410</f>
        <v>1229340</v>
      </c>
      <c r="DL410" s="893"/>
      <c r="DM410" s="847"/>
      <c r="DN410" s="893"/>
      <c r="DO410" s="1202"/>
      <c r="DP410" s="893"/>
      <c r="DQ410" s="1053"/>
      <c r="DR410" s="1203"/>
      <c r="DS410" s="1053">
        <f t="shared" ref="DS410" si="3847">DE410</f>
        <v>1229340</v>
      </c>
      <c r="DT410" s="1203">
        <f t="shared" ref="DT410" si="3848">DS410/1.12</f>
        <v>1097625</v>
      </c>
      <c r="DU410" s="1053"/>
      <c r="DV410" s="1204"/>
      <c r="DW410" s="1205"/>
      <c r="DX410" s="1203"/>
      <c r="DY410" s="1206"/>
      <c r="DZ410" s="1203"/>
      <c r="EA410" s="1053">
        <f t="shared" si="3755"/>
        <v>0</v>
      </c>
      <c r="EB410" s="1204">
        <f t="shared" si="3547"/>
        <v>0</v>
      </c>
      <c r="EC410" s="1205"/>
      <c r="ED410" s="825"/>
      <c r="EE410" s="1046">
        <f>DK410</f>
        <v>1229340</v>
      </c>
      <c r="EF410" s="893">
        <f t="shared" si="3572"/>
        <v>1097625</v>
      </c>
      <c r="EG410" s="461">
        <f t="shared" si="3756"/>
        <v>0</v>
      </c>
      <c r="EH410" s="257">
        <f t="shared" si="3757"/>
        <v>0</v>
      </c>
      <c r="EI410" s="460">
        <f t="shared" si="3758"/>
        <v>0</v>
      </c>
      <c r="EJ410" s="538">
        <f t="shared" si="3759"/>
        <v>0</v>
      </c>
      <c r="EK410" s="677">
        <f t="shared" si="3760"/>
        <v>0</v>
      </c>
      <c r="EL410" s="257">
        <f t="shared" si="3761"/>
        <v>0</v>
      </c>
      <c r="EM410" s="649">
        <f t="shared" si="3554"/>
        <v>-1097625</v>
      </c>
      <c r="EN410" s="538">
        <f t="shared" si="3555"/>
        <v>-1229340</v>
      </c>
      <c r="EO410" s="677">
        <f t="shared" si="3762"/>
        <v>0</v>
      </c>
      <c r="EP410" s="257">
        <f t="shared" si="3763"/>
        <v>0</v>
      </c>
      <c r="EQ410" s="649">
        <f t="shared" si="3764"/>
        <v>0</v>
      </c>
      <c r="ER410" s="538">
        <f t="shared" si="3765"/>
        <v>0</v>
      </c>
      <c r="ES410" s="677">
        <f t="shared" si="3766"/>
        <v>0</v>
      </c>
      <c r="ET410" s="538">
        <f t="shared" si="3767"/>
        <v>0</v>
      </c>
      <c r="EU410" s="462">
        <f t="shared" si="3768"/>
        <v>0</v>
      </c>
      <c r="EV410" s="263">
        <f t="shared" si="3769"/>
        <v>0</v>
      </c>
      <c r="EW410" s="462">
        <f t="shared" si="3770"/>
        <v>0</v>
      </c>
      <c r="EX410" s="263">
        <f t="shared" si="3771"/>
        <v>0</v>
      </c>
      <c r="EY410" s="472">
        <f t="shared" si="3772"/>
        <v>-1097625</v>
      </c>
      <c r="EZ410" s="263">
        <f t="shared" si="3773"/>
        <v>-1229340</v>
      </c>
      <c r="FA410" s="550"/>
    </row>
    <row r="411" spans="1:157" s="551" customFormat="1" ht="18" hidden="1" customHeight="1" outlineLevel="1" x14ac:dyDescent="0.2">
      <c r="A411" s="5" t="s">
        <v>2429</v>
      </c>
      <c r="B411" s="76" t="s">
        <v>21</v>
      </c>
      <c r="C411" s="77" t="s">
        <v>527</v>
      </c>
      <c r="D411" s="77" t="s">
        <v>184</v>
      </c>
      <c r="E411" s="76" t="s">
        <v>528</v>
      </c>
      <c r="F411" s="76" t="s">
        <v>529</v>
      </c>
      <c r="G411" s="78" t="s">
        <v>41</v>
      </c>
      <c r="H411" s="79">
        <v>0.8</v>
      </c>
      <c r="I411" s="76" t="s">
        <v>35</v>
      </c>
      <c r="J411" s="80" t="s">
        <v>496</v>
      </c>
      <c r="K411" s="81" t="s">
        <v>152</v>
      </c>
      <c r="L411" s="76" t="s">
        <v>46</v>
      </c>
      <c r="M411" s="10" t="s">
        <v>186</v>
      </c>
      <c r="N411" s="82"/>
      <c r="O411" s="82"/>
      <c r="P411" s="82"/>
      <c r="Q411" s="245">
        <v>260</v>
      </c>
      <c r="R411" s="398">
        <v>350</v>
      </c>
      <c r="S411" s="262">
        <v>3007.1428571428569</v>
      </c>
      <c r="T411" s="262">
        <f t="shared" si="3531"/>
        <v>3368</v>
      </c>
      <c r="U411" s="262">
        <v>0</v>
      </c>
      <c r="V411" s="263">
        <v>0</v>
      </c>
      <c r="W411" s="263">
        <f t="shared" ref="W411" si="3849">V411*H411</f>
        <v>0</v>
      </c>
      <c r="X411" s="399">
        <v>250</v>
      </c>
      <c r="Y411" s="399">
        <v>3007.1428571428569</v>
      </c>
      <c r="Z411" s="399">
        <f t="shared" si="3533"/>
        <v>3368</v>
      </c>
      <c r="AA411" s="399">
        <v>0</v>
      </c>
      <c r="AB411" s="399">
        <v>0</v>
      </c>
      <c r="AC411" s="399">
        <f t="shared" ref="AC411" si="3850">AB411*H411</f>
        <v>0</v>
      </c>
      <c r="AD411" s="260">
        <v>400</v>
      </c>
      <c r="AE411" s="260">
        <v>3007.1428571428569</v>
      </c>
      <c r="AF411" s="260">
        <f t="shared" si="3568"/>
        <v>3368</v>
      </c>
      <c r="AG411" s="260">
        <v>0</v>
      </c>
      <c r="AH411" s="260">
        <v>0</v>
      </c>
      <c r="AI411" s="260">
        <f t="shared" ref="AI411" si="3851">AH411*H411</f>
        <v>0</v>
      </c>
      <c r="AJ411" s="260">
        <v>0</v>
      </c>
      <c r="AK411" s="260">
        <v>3007.1428571428569</v>
      </c>
      <c r="AL411" s="260">
        <f t="shared" si="3569"/>
        <v>3368</v>
      </c>
      <c r="AM411" s="260">
        <v>0</v>
      </c>
      <c r="AN411" s="260">
        <v>0</v>
      </c>
      <c r="AO411" s="396">
        <f t="shared" si="3846"/>
        <v>0</v>
      </c>
      <c r="AP411" s="260"/>
      <c r="AQ411" s="260"/>
      <c r="AR411" s="260"/>
      <c r="AS411" s="260">
        <f t="shared" ref="AS411" si="3852">AP411*AQ411</f>
        <v>0</v>
      </c>
      <c r="AT411" s="260">
        <f t="shared" ref="AT411" si="3853">AP411*AR411</f>
        <v>0</v>
      </c>
      <c r="AU411" s="260">
        <f t="shared" ref="AU411" si="3854">AT411*H411</f>
        <v>0</v>
      </c>
      <c r="AV411" s="400"/>
      <c r="AW411" s="400"/>
      <c r="AX411" s="400"/>
      <c r="AY411" s="400">
        <v>0</v>
      </c>
      <c r="AZ411" s="400">
        <v>0</v>
      </c>
      <c r="BA411" s="400">
        <f t="shared" ref="BA411" si="3855">AZ411*H411</f>
        <v>0</v>
      </c>
      <c r="BB411" s="400"/>
      <c r="BC411" s="400"/>
      <c r="BD411" s="400"/>
      <c r="BE411" s="400">
        <v>0</v>
      </c>
      <c r="BF411" s="400">
        <v>0</v>
      </c>
      <c r="BG411" s="400">
        <f t="shared" ref="BG411" si="3856">BF411*H411</f>
        <v>0</v>
      </c>
      <c r="BH411" s="400"/>
      <c r="BI411" s="400"/>
      <c r="BJ411" s="400"/>
      <c r="BK411" s="400">
        <v>0</v>
      </c>
      <c r="BL411" s="400">
        <v>0</v>
      </c>
      <c r="BM411" s="400">
        <f t="shared" ref="BM411" si="3857">BL411*N411</f>
        <v>0</v>
      </c>
      <c r="BN411" s="400"/>
      <c r="BO411" s="400"/>
      <c r="BP411" s="400"/>
      <c r="BQ411" s="400">
        <v>0</v>
      </c>
      <c r="BR411" s="400">
        <v>0</v>
      </c>
      <c r="BS411" s="400">
        <f t="shared" si="3751"/>
        <v>0</v>
      </c>
      <c r="BT411" s="262">
        <v>3007.1428571428569</v>
      </c>
      <c r="BU411" s="262">
        <f t="shared" si="3570"/>
        <v>3368</v>
      </c>
      <c r="BV411" s="256">
        <v>0</v>
      </c>
      <c r="BW411" s="1427">
        <f t="shared" ref="BW411" si="3858">BV411*1.12</f>
        <v>0</v>
      </c>
      <c r="BX411" s="84" t="s">
        <v>48</v>
      </c>
      <c r="BY411" s="76" t="s">
        <v>2232</v>
      </c>
      <c r="BZ411" s="325" t="s">
        <v>1112</v>
      </c>
      <c r="CA411" s="529">
        <f t="shared" ref="CA411" si="3859">BW411*H411</f>
        <v>0</v>
      </c>
      <c r="CB411" s="85"/>
      <c r="CC411" s="83"/>
      <c r="CD411" s="888"/>
      <c r="CE411" s="26">
        <f t="shared" ref="CE411" si="3860">BV411-CB411</f>
        <v>0</v>
      </c>
      <c r="CF411" s="27">
        <f t="shared" ref="CF411" si="3861">BW411-CC411</f>
        <v>0</v>
      </c>
      <c r="CG411" s="889">
        <f t="shared" ref="CG411" si="3862">CA411-CC411</f>
        <v>0</v>
      </c>
      <c r="CH411" s="829" t="s">
        <v>2484</v>
      </c>
      <c r="CI411" s="828"/>
      <c r="CJ411" s="1201"/>
      <c r="CK411" s="725"/>
      <c r="CL411" s="725"/>
      <c r="CM411" s="726"/>
      <c r="CN411" s="725"/>
      <c r="CO411" s="727"/>
      <c r="CP411" s="725"/>
      <c r="CQ411" s="886"/>
      <c r="CR411" s="262"/>
      <c r="CS411" s="262"/>
      <c r="CT411" s="262"/>
      <c r="CU411" s="262"/>
      <c r="CV411" s="262"/>
      <c r="CW411" s="262"/>
      <c r="CX411" s="262"/>
      <c r="CY411" s="262"/>
      <c r="CZ411" s="262"/>
      <c r="DA411" s="262"/>
      <c r="DB411" s="262"/>
      <c r="DC411" s="262"/>
      <c r="DD411" s="262"/>
      <c r="DE411" s="262"/>
      <c r="DF411" s="262"/>
      <c r="DG411" s="262"/>
      <c r="DH411" s="262"/>
      <c r="DI411" s="262"/>
      <c r="DJ411" s="262"/>
      <c r="DK411" s="262"/>
      <c r="DL411" s="893"/>
      <c r="DM411" s="847"/>
      <c r="DN411" s="893"/>
      <c r="DO411" s="1202"/>
      <c r="DP411" s="893"/>
      <c r="DQ411" s="1053"/>
      <c r="DR411" s="1203"/>
      <c r="DS411" s="1053"/>
      <c r="DT411" s="1203"/>
      <c r="DU411" s="1053"/>
      <c r="DV411" s="1204"/>
      <c r="DW411" s="1205"/>
      <c r="DX411" s="1203"/>
      <c r="DY411" s="1206"/>
      <c r="DZ411" s="1203"/>
      <c r="EA411" s="1053">
        <f t="shared" si="3755"/>
        <v>0</v>
      </c>
      <c r="EB411" s="1204">
        <f t="shared" ref="EB411" si="3863">EA411/1.12</f>
        <v>0</v>
      </c>
      <c r="EC411" s="1205"/>
      <c r="ED411" s="825"/>
      <c r="EE411" s="1046"/>
      <c r="EF411" s="893"/>
      <c r="EG411" s="461">
        <f t="shared" si="3756"/>
        <v>0</v>
      </c>
      <c r="EH411" s="257">
        <f t="shared" si="3757"/>
        <v>0</v>
      </c>
      <c r="EI411" s="460">
        <f t="shared" si="3758"/>
        <v>0</v>
      </c>
      <c r="EJ411" s="538">
        <f t="shared" si="3759"/>
        <v>0</v>
      </c>
      <c r="EK411" s="677">
        <f t="shared" si="3760"/>
        <v>0</v>
      </c>
      <c r="EL411" s="257">
        <f t="shared" si="3761"/>
        <v>0</v>
      </c>
      <c r="EM411" s="649">
        <f t="shared" si="3554"/>
        <v>0</v>
      </c>
      <c r="EN411" s="538">
        <f t="shared" si="3555"/>
        <v>0</v>
      </c>
      <c r="EO411" s="677">
        <f t="shared" si="3762"/>
        <v>0</v>
      </c>
      <c r="EP411" s="257">
        <f t="shared" si="3763"/>
        <v>0</v>
      </c>
      <c r="EQ411" s="649">
        <f t="shared" si="3764"/>
        <v>0</v>
      </c>
      <c r="ER411" s="538">
        <f t="shared" si="3765"/>
        <v>0</v>
      </c>
      <c r="ES411" s="677">
        <f t="shared" si="3766"/>
        <v>0</v>
      </c>
      <c r="ET411" s="538">
        <f t="shared" si="3767"/>
        <v>0</v>
      </c>
      <c r="EU411" s="462">
        <f t="shared" si="3768"/>
        <v>0</v>
      </c>
      <c r="EV411" s="263">
        <f t="shared" si="3769"/>
        <v>0</v>
      </c>
      <c r="EW411" s="462">
        <f t="shared" si="3770"/>
        <v>0</v>
      </c>
      <c r="EX411" s="263">
        <f t="shared" si="3771"/>
        <v>0</v>
      </c>
      <c r="EY411" s="472">
        <f t="shared" si="3772"/>
        <v>0</v>
      </c>
      <c r="EZ411" s="263">
        <f t="shared" si="3773"/>
        <v>0</v>
      </c>
      <c r="FA411" s="550">
        <v>42523</v>
      </c>
    </row>
    <row r="412" spans="1:157" s="551" customFormat="1" ht="18" hidden="1" customHeight="1" outlineLevel="1" x14ac:dyDescent="0.2">
      <c r="A412" s="5" t="s">
        <v>2430</v>
      </c>
      <c r="B412" s="76" t="s">
        <v>21</v>
      </c>
      <c r="C412" s="77" t="s">
        <v>527</v>
      </c>
      <c r="D412" s="77" t="s">
        <v>184</v>
      </c>
      <c r="E412" s="76" t="s">
        <v>528</v>
      </c>
      <c r="F412" s="76" t="s">
        <v>529</v>
      </c>
      <c r="G412" s="78" t="s">
        <v>41</v>
      </c>
      <c r="H412" s="79">
        <v>0.8</v>
      </c>
      <c r="I412" s="76" t="s">
        <v>35</v>
      </c>
      <c r="J412" s="80" t="s">
        <v>496</v>
      </c>
      <c r="K412" s="81" t="s">
        <v>152</v>
      </c>
      <c r="L412" s="76" t="s">
        <v>46</v>
      </c>
      <c r="M412" s="10" t="s">
        <v>186</v>
      </c>
      <c r="N412" s="82"/>
      <c r="O412" s="82"/>
      <c r="P412" s="82"/>
      <c r="Q412" s="245">
        <v>0</v>
      </c>
      <c r="R412" s="398">
        <v>0</v>
      </c>
      <c r="S412" s="262">
        <v>3658.75</v>
      </c>
      <c r="T412" s="262">
        <f t="shared" si="3531"/>
        <v>4097.8</v>
      </c>
      <c r="U412" s="262">
        <f t="shared" ref="U412" si="3864">R412*S412</f>
        <v>0</v>
      </c>
      <c r="V412" s="263">
        <f t="shared" ref="V412" si="3865">R412*T412</f>
        <v>0</v>
      </c>
      <c r="W412" s="263">
        <f t="shared" ref="W412" si="3866">V412*H412</f>
        <v>0</v>
      </c>
      <c r="X412" s="399">
        <v>0</v>
      </c>
      <c r="Y412" s="399">
        <v>3658.75</v>
      </c>
      <c r="Z412" s="399">
        <f t="shared" si="3533"/>
        <v>4097.8</v>
      </c>
      <c r="AA412" s="399">
        <f t="shared" ref="AA412" si="3867">X412*Y412</f>
        <v>0</v>
      </c>
      <c r="AB412" s="399">
        <f t="shared" ref="AB412" si="3868">X412*Z412</f>
        <v>0</v>
      </c>
      <c r="AC412" s="399">
        <f t="shared" ref="AC412" si="3869">AB412*H412</f>
        <v>0</v>
      </c>
      <c r="AD412" s="260">
        <v>0</v>
      </c>
      <c r="AE412" s="260">
        <v>3658.75</v>
      </c>
      <c r="AF412" s="260">
        <f t="shared" si="3568"/>
        <v>4097.8</v>
      </c>
      <c r="AG412" s="260">
        <f t="shared" ref="AG412" si="3870">AD412*AE412</f>
        <v>0</v>
      </c>
      <c r="AH412" s="260">
        <f t="shared" ref="AH412" si="3871">AD412*AF412</f>
        <v>0</v>
      </c>
      <c r="AI412" s="260">
        <f t="shared" ref="AI412" si="3872">AH412*H412</f>
        <v>0</v>
      </c>
      <c r="AJ412" s="260">
        <v>300</v>
      </c>
      <c r="AK412" s="260">
        <v>3658.75</v>
      </c>
      <c r="AL412" s="260">
        <f t="shared" si="3569"/>
        <v>4097.8</v>
      </c>
      <c r="AM412" s="260">
        <v>0</v>
      </c>
      <c r="AN412" s="260">
        <v>0</v>
      </c>
      <c r="AO412" s="396">
        <f t="shared" ref="AO412" si="3873">AN412*H412</f>
        <v>0</v>
      </c>
      <c r="AP412" s="260"/>
      <c r="AQ412" s="260"/>
      <c r="AR412" s="260"/>
      <c r="AS412" s="260">
        <f t="shared" ref="AS412" si="3874">AP412*AQ412</f>
        <v>0</v>
      </c>
      <c r="AT412" s="260">
        <f t="shared" ref="AT412" si="3875">AP412*AR412</f>
        <v>0</v>
      </c>
      <c r="AU412" s="260">
        <f t="shared" ref="AU412" si="3876">AT412*H412</f>
        <v>0</v>
      </c>
      <c r="AV412" s="400"/>
      <c r="AW412" s="400"/>
      <c r="AX412" s="400"/>
      <c r="AY412" s="400">
        <v>0</v>
      </c>
      <c r="AZ412" s="400">
        <v>0</v>
      </c>
      <c r="BA412" s="400">
        <f t="shared" ref="BA412" si="3877">AZ412*H412</f>
        <v>0</v>
      </c>
      <c r="BB412" s="400"/>
      <c r="BC412" s="400"/>
      <c r="BD412" s="400"/>
      <c r="BE412" s="400">
        <v>0</v>
      </c>
      <c r="BF412" s="400">
        <v>0</v>
      </c>
      <c r="BG412" s="400">
        <f t="shared" ref="BG412" si="3878">BF412*H412</f>
        <v>0</v>
      </c>
      <c r="BH412" s="400"/>
      <c r="BI412" s="400"/>
      <c r="BJ412" s="400"/>
      <c r="BK412" s="400">
        <v>0</v>
      </c>
      <c r="BL412" s="400">
        <v>0</v>
      </c>
      <c r="BM412" s="400">
        <f t="shared" ref="BM412" si="3879">BL412*N412</f>
        <v>0</v>
      </c>
      <c r="BN412" s="400"/>
      <c r="BO412" s="400"/>
      <c r="BP412" s="400"/>
      <c r="BQ412" s="400">
        <v>0</v>
      </c>
      <c r="BR412" s="400">
        <v>0</v>
      </c>
      <c r="BS412" s="400">
        <f t="shared" si="3751"/>
        <v>0</v>
      </c>
      <c r="BT412" s="262">
        <v>3658.75</v>
      </c>
      <c r="BU412" s="262">
        <f t="shared" si="3570"/>
        <v>4097.8</v>
      </c>
      <c r="BV412" s="256">
        <v>0</v>
      </c>
      <c r="BW412" s="1427">
        <f t="shared" ref="BW412" si="3880">BV412*1.12</f>
        <v>0</v>
      </c>
      <c r="BX412" s="84" t="s">
        <v>48</v>
      </c>
      <c r="BY412" s="76" t="s">
        <v>2232</v>
      </c>
      <c r="BZ412" s="325" t="s">
        <v>1112</v>
      </c>
      <c r="CA412" s="529">
        <f t="shared" ref="CA412" si="3881">BW412*H412</f>
        <v>0</v>
      </c>
      <c r="CB412" s="85"/>
      <c r="CC412" s="83"/>
      <c r="CD412" s="888"/>
      <c r="CE412" s="26">
        <f t="shared" ref="CE412" si="3882">BV412-CB412</f>
        <v>0</v>
      </c>
      <c r="CF412" s="27">
        <f t="shared" ref="CF412" si="3883">BW412-CC412</f>
        <v>0</v>
      </c>
      <c r="CG412" s="889">
        <f t="shared" ref="CG412" si="3884">CA412-CC412</f>
        <v>0</v>
      </c>
      <c r="CH412" s="829" t="s">
        <v>2484</v>
      </c>
      <c r="CI412" s="828"/>
      <c r="CJ412" s="1201"/>
      <c r="CK412" s="725"/>
      <c r="CL412" s="725"/>
      <c r="CM412" s="726"/>
      <c r="CN412" s="725"/>
      <c r="CO412" s="727"/>
      <c r="CP412" s="725"/>
      <c r="CQ412" s="886"/>
      <c r="CR412" s="262"/>
      <c r="CS412" s="262"/>
      <c r="CT412" s="262"/>
      <c r="CU412" s="262"/>
      <c r="CV412" s="262"/>
      <c r="CW412" s="262"/>
      <c r="CX412" s="262"/>
      <c r="CY412" s="262"/>
      <c r="CZ412" s="262"/>
      <c r="DA412" s="262"/>
      <c r="DB412" s="262"/>
      <c r="DC412" s="262"/>
      <c r="DD412" s="262"/>
      <c r="DE412" s="262"/>
      <c r="DF412" s="262"/>
      <c r="DG412" s="262"/>
      <c r="DH412" s="262"/>
      <c r="DI412" s="262"/>
      <c r="DJ412" s="262"/>
      <c r="DK412" s="262"/>
      <c r="DL412" s="893"/>
      <c r="DM412" s="847"/>
      <c r="DN412" s="893"/>
      <c r="DO412" s="1202"/>
      <c r="DP412" s="893"/>
      <c r="DQ412" s="1053"/>
      <c r="DR412" s="1203"/>
      <c r="DS412" s="1053"/>
      <c r="DT412" s="1203"/>
      <c r="DU412" s="1053"/>
      <c r="DV412" s="1204"/>
      <c r="DW412" s="1205"/>
      <c r="DX412" s="1203"/>
      <c r="DY412" s="1206"/>
      <c r="DZ412" s="1203"/>
      <c r="EA412" s="1053">
        <f t="shared" si="3755"/>
        <v>0</v>
      </c>
      <c r="EB412" s="1204">
        <f t="shared" ref="EB412" si="3885">EA412/1.12</f>
        <v>0</v>
      </c>
      <c r="EC412" s="1205"/>
      <c r="ED412" s="825"/>
      <c r="EE412" s="1046"/>
      <c r="EF412" s="893"/>
      <c r="EG412" s="461">
        <f t="shared" si="3756"/>
        <v>0</v>
      </c>
      <c r="EH412" s="257">
        <f t="shared" si="3757"/>
        <v>0</v>
      </c>
      <c r="EI412" s="460">
        <f t="shared" si="3758"/>
        <v>0</v>
      </c>
      <c r="EJ412" s="538">
        <f t="shared" si="3759"/>
        <v>0</v>
      </c>
      <c r="EK412" s="677">
        <f t="shared" si="3760"/>
        <v>0</v>
      </c>
      <c r="EL412" s="257">
        <f t="shared" si="3761"/>
        <v>0</v>
      </c>
      <c r="EM412" s="649">
        <f t="shared" si="3554"/>
        <v>0</v>
      </c>
      <c r="EN412" s="538">
        <f t="shared" si="3555"/>
        <v>0</v>
      </c>
      <c r="EO412" s="677">
        <f t="shared" si="3762"/>
        <v>0</v>
      </c>
      <c r="EP412" s="257">
        <f t="shared" si="3763"/>
        <v>0</v>
      </c>
      <c r="EQ412" s="649">
        <f t="shared" si="3764"/>
        <v>0</v>
      </c>
      <c r="ER412" s="538">
        <f t="shared" si="3765"/>
        <v>0</v>
      </c>
      <c r="ES412" s="677">
        <f t="shared" si="3766"/>
        <v>0</v>
      </c>
      <c r="ET412" s="538">
        <f t="shared" si="3767"/>
        <v>0</v>
      </c>
      <c r="EU412" s="462">
        <f t="shared" si="3768"/>
        <v>0</v>
      </c>
      <c r="EV412" s="263">
        <f t="shared" si="3769"/>
        <v>0</v>
      </c>
      <c r="EW412" s="462">
        <f t="shared" si="3770"/>
        <v>0</v>
      </c>
      <c r="EX412" s="263">
        <f t="shared" si="3771"/>
        <v>0</v>
      </c>
      <c r="EY412" s="472">
        <f t="shared" si="3772"/>
        <v>0</v>
      </c>
      <c r="EZ412" s="263">
        <f t="shared" si="3773"/>
        <v>0</v>
      </c>
      <c r="FA412" s="550">
        <v>42523</v>
      </c>
    </row>
    <row r="413" spans="1:157" s="551" customFormat="1" ht="18" hidden="1" customHeight="1" outlineLevel="1" x14ac:dyDescent="0.2">
      <c r="A413" s="5" t="s">
        <v>2460</v>
      </c>
      <c r="B413" s="76" t="s">
        <v>21</v>
      </c>
      <c r="C413" s="77" t="s">
        <v>527</v>
      </c>
      <c r="D413" s="77" t="s">
        <v>184</v>
      </c>
      <c r="E413" s="76" t="s">
        <v>528</v>
      </c>
      <c r="F413" s="76" t="s">
        <v>529</v>
      </c>
      <c r="G413" s="78" t="s">
        <v>41</v>
      </c>
      <c r="H413" s="79">
        <v>0.8</v>
      </c>
      <c r="I413" s="76" t="s">
        <v>35</v>
      </c>
      <c r="J413" s="80" t="s">
        <v>496</v>
      </c>
      <c r="K413" s="81" t="s">
        <v>152</v>
      </c>
      <c r="L413" s="76" t="s">
        <v>46</v>
      </c>
      <c r="M413" s="10" t="s">
        <v>186</v>
      </c>
      <c r="N413" s="82"/>
      <c r="O413" s="82"/>
      <c r="P413" s="82"/>
      <c r="Q413" s="245">
        <v>260</v>
      </c>
      <c r="R413" s="398">
        <v>350</v>
      </c>
      <c r="S413" s="262">
        <v>3658.75</v>
      </c>
      <c r="T413" s="262">
        <f t="shared" ref="T413" si="3886">S413*1.12</f>
        <v>4097.8</v>
      </c>
      <c r="U413" s="262">
        <f t="shared" ref="U413" si="3887">R413*S413</f>
        <v>1280562.5</v>
      </c>
      <c r="V413" s="263">
        <f t="shared" ref="V413" si="3888">R413*T413</f>
        <v>1434230</v>
      </c>
      <c r="W413" s="263">
        <f t="shared" ref="W413" si="3889">V413*H413</f>
        <v>1147384</v>
      </c>
      <c r="X413" s="399">
        <v>250</v>
      </c>
      <c r="Y413" s="399">
        <v>3658.75</v>
      </c>
      <c r="Z413" s="399">
        <f t="shared" ref="Z413" si="3890">Y413*1.12</f>
        <v>4097.8</v>
      </c>
      <c r="AA413" s="399">
        <f t="shared" ref="AA413" si="3891">X413*Y413</f>
        <v>914687.5</v>
      </c>
      <c r="AB413" s="399">
        <f t="shared" ref="AB413" si="3892">X413*Z413</f>
        <v>1024450</v>
      </c>
      <c r="AC413" s="399">
        <f t="shared" ref="AC413" si="3893">AB413*H413</f>
        <v>819560</v>
      </c>
      <c r="AD413" s="260">
        <v>400</v>
      </c>
      <c r="AE413" s="260">
        <v>3658.75</v>
      </c>
      <c r="AF413" s="260">
        <f t="shared" ref="AF413" si="3894">AE413*1.12</f>
        <v>4097.8</v>
      </c>
      <c r="AG413" s="260">
        <f t="shared" ref="AG413" si="3895">AD413*AE413</f>
        <v>1463500</v>
      </c>
      <c r="AH413" s="260">
        <f t="shared" ref="AH413" si="3896">AD413*AF413</f>
        <v>1639120</v>
      </c>
      <c r="AI413" s="260">
        <f t="shared" ref="AI413" si="3897">AH413*H413</f>
        <v>1311296</v>
      </c>
      <c r="AJ413" s="260">
        <v>300</v>
      </c>
      <c r="AK413" s="260">
        <v>3658.75</v>
      </c>
      <c r="AL413" s="260">
        <f t="shared" ref="AL413" si="3898">AK413*1.12</f>
        <v>4097.8</v>
      </c>
      <c r="AM413" s="1067">
        <f t="shared" ref="AM413" si="3899">AJ413*AK413</f>
        <v>1097625</v>
      </c>
      <c r="AN413" s="260">
        <f t="shared" ref="AN413" si="3900">AJ413*AL413</f>
        <v>1229340</v>
      </c>
      <c r="AO413" s="396">
        <f t="shared" ref="AO413" si="3901">AN413*H413</f>
        <v>983472</v>
      </c>
      <c r="AP413" s="260"/>
      <c r="AQ413" s="260"/>
      <c r="AR413" s="260"/>
      <c r="AS413" s="260">
        <f t="shared" ref="AS413" si="3902">AP413*AQ413</f>
        <v>0</v>
      </c>
      <c r="AT413" s="260">
        <f t="shared" ref="AT413" si="3903">AP413*AR413</f>
        <v>0</v>
      </c>
      <c r="AU413" s="260">
        <f t="shared" ref="AU413" si="3904">AT413*H413</f>
        <v>0</v>
      </c>
      <c r="AV413" s="400"/>
      <c r="AW413" s="400"/>
      <c r="AX413" s="400"/>
      <c r="AY413" s="400">
        <v>0</v>
      </c>
      <c r="AZ413" s="400">
        <v>0</v>
      </c>
      <c r="BA413" s="400">
        <f t="shared" ref="BA413" si="3905">AZ413*H413</f>
        <v>0</v>
      </c>
      <c r="BB413" s="400"/>
      <c r="BC413" s="400"/>
      <c r="BD413" s="400"/>
      <c r="BE413" s="400">
        <v>0</v>
      </c>
      <c r="BF413" s="400">
        <v>0</v>
      </c>
      <c r="BG413" s="400">
        <f t="shared" ref="BG413" si="3906">BF413*H413</f>
        <v>0</v>
      </c>
      <c r="BH413" s="400"/>
      <c r="BI413" s="400"/>
      <c r="BJ413" s="400"/>
      <c r="BK413" s="400">
        <v>0</v>
      </c>
      <c r="BL413" s="400">
        <v>0</v>
      </c>
      <c r="BM413" s="400">
        <f t="shared" ref="BM413" si="3907">BL413*N413</f>
        <v>0</v>
      </c>
      <c r="BN413" s="400"/>
      <c r="BO413" s="400"/>
      <c r="BP413" s="400"/>
      <c r="BQ413" s="400">
        <v>0</v>
      </c>
      <c r="BR413" s="400">
        <v>0</v>
      </c>
      <c r="BS413" s="400">
        <f t="shared" si="3751"/>
        <v>0</v>
      </c>
      <c r="BT413" s="262">
        <v>3658.75</v>
      </c>
      <c r="BU413" s="262">
        <f t="shared" ref="BU413" si="3908">BT413*1.12</f>
        <v>4097.8</v>
      </c>
      <c r="BV413" s="256">
        <f>SUM(N413+O413+P413+Q413+R413+X413+AD413+AJ413+AP413+AV413+BB413+BH413)*BT413</f>
        <v>5707650</v>
      </c>
      <c r="BW413" s="262">
        <f>BV413*1.12</f>
        <v>6392568.0000000009</v>
      </c>
      <c r="BX413" s="84" t="s">
        <v>48</v>
      </c>
      <c r="BY413" s="76" t="s">
        <v>2232</v>
      </c>
      <c r="BZ413" s="325"/>
      <c r="CA413" s="529">
        <f t="shared" ref="CA413" si="3909">BW413*H413</f>
        <v>5114054.4000000013</v>
      </c>
      <c r="CB413" s="85"/>
      <c r="CC413" s="83"/>
      <c r="CD413" s="888"/>
      <c r="CE413" s="26">
        <f t="shared" ref="CE413" si="3910">BV413-CB413</f>
        <v>5707650</v>
      </c>
      <c r="CF413" s="27">
        <f t="shared" ref="CF413" si="3911">BW413-CC413</f>
        <v>6392568.0000000009</v>
      </c>
      <c r="CG413" s="889">
        <f t="shared" ref="CG413" si="3912">CA413-CC413</f>
        <v>5114054.4000000013</v>
      </c>
      <c r="CH413" s="829" t="s">
        <v>2491</v>
      </c>
      <c r="CI413" s="828"/>
      <c r="CJ413" s="1201"/>
      <c r="CK413" s="725"/>
      <c r="CL413" s="725"/>
      <c r="CM413" s="726"/>
      <c r="CN413" s="725"/>
      <c r="CO413" s="727"/>
      <c r="CP413" s="725"/>
      <c r="CQ413" s="886"/>
      <c r="CR413" s="262"/>
      <c r="CS413" s="262"/>
      <c r="CT413" s="262"/>
      <c r="CU413" s="262"/>
      <c r="CV413" s="262"/>
      <c r="CW413" s="262"/>
      <c r="CX413" s="262"/>
      <c r="CY413" s="262"/>
      <c r="CZ413" s="262"/>
      <c r="DA413" s="262"/>
      <c r="DB413" s="262"/>
      <c r="DC413" s="262"/>
      <c r="DD413" s="262"/>
      <c r="DE413" s="262"/>
      <c r="DF413" s="262"/>
      <c r="DG413" s="262"/>
      <c r="DH413" s="262"/>
      <c r="DI413" s="262"/>
      <c r="DJ413" s="262"/>
      <c r="DK413" s="262"/>
      <c r="DL413" s="893"/>
      <c r="DM413" s="847"/>
      <c r="DN413" s="893"/>
      <c r="DO413" s="1202"/>
      <c r="DP413" s="893"/>
      <c r="DQ413" s="1053"/>
      <c r="DR413" s="1203"/>
      <c r="DS413" s="1053"/>
      <c r="DT413" s="1203"/>
      <c r="DU413" s="1053"/>
      <c r="DV413" s="1204"/>
      <c r="DW413" s="1205"/>
      <c r="DX413" s="1203"/>
      <c r="DY413" s="1206"/>
      <c r="DZ413" s="1203"/>
      <c r="EA413" s="1053">
        <f t="shared" si="3755"/>
        <v>0</v>
      </c>
      <c r="EB413" s="1204">
        <f t="shared" ref="EB413" si="3913">EA413/1.12</f>
        <v>0</v>
      </c>
      <c r="EC413" s="1205"/>
      <c r="ED413" s="825"/>
      <c r="EE413" s="1046"/>
      <c r="EF413" s="893"/>
      <c r="EG413" s="461">
        <f t="shared" si="3756"/>
        <v>1280562.5</v>
      </c>
      <c r="EH413" s="257">
        <f t="shared" si="3757"/>
        <v>1434230</v>
      </c>
      <c r="EI413" s="460">
        <f t="shared" si="3758"/>
        <v>914687.5</v>
      </c>
      <c r="EJ413" s="538">
        <f t="shared" si="3759"/>
        <v>1024450</v>
      </c>
      <c r="EK413" s="677">
        <f t="shared" si="3760"/>
        <v>1463500</v>
      </c>
      <c r="EL413" s="257">
        <f t="shared" si="3761"/>
        <v>1639120</v>
      </c>
      <c r="EM413" s="649">
        <f t="shared" si="3554"/>
        <v>1097625</v>
      </c>
      <c r="EN413" s="538">
        <f t="shared" si="3555"/>
        <v>1229340</v>
      </c>
      <c r="EO413" s="677">
        <f t="shared" si="3762"/>
        <v>0</v>
      </c>
      <c r="EP413" s="257">
        <f t="shared" si="3763"/>
        <v>0</v>
      </c>
      <c r="EQ413" s="649">
        <f t="shared" si="3764"/>
        <v>0</v>
      </c>
      <c r="ER413" s="538">
        <f t="shared" si="3765"/>
        <v>0</v>
      </c>
      <c r="ES413" s="677">
        <f t="shared" si="3766"/>
        <v>0</v>
      </c>
      <c r="ET413" s="538">
        <f t="shared" si="3767"/>
        <v>0</v>
      </c>
      <c r="EU413" s="462">
        <f t="shared" si="3768"/>
        <v>0</v>
      </c>
      <c r="EV413" s="263">
        <f t="shared" si="3769"/>
        <v>0</v>
      </c>
      <c r="EW413" s="462">
        <f t="shared" si="3770"/>
        <v>0</v>
      </c>
      <c r="EX413" s="263">
        <f t="shared" si="3771"/>
        <v>0</v>
      </c>
      <c r="EY413" s="472">
        <f t="shared" si="3772"/>
        <v>5707650</v>
      </c>
      <c r="EZ413" s="263">
        <f t="shared" si="3773"/>
        <v>6392568.0000000009</v>
      </c>
      <c r="FA413" s="550">
        <v>42535</v>
      </c>
    </row>
    <row r="414" spans="1:157" s="551" customFormat="1" ht="18" hidden="1" customHeight="1" outlineLevel="1" x14ac:dyDescent="0.2">
      <c r="A414" s="5" t="s">
        <v>530</v>
      </c>
      <c r="B414" s="76" t="s">
        <v>21</v>
      </c>
      <c r="C414" s="77" t="s">
        <v>191</v>
      </c>
      <c r="D414" s="77" t="s">
        <v>192</v>
      </c>
      <c r="E414" s="76" t="s">
        <v>193</v>
      </c>
      <c r="F414" s="76"/>
      <c r="G414" s="78" t="s">
        <v>41</v>
      </c>
      <c r="H414" s="79">
        <v>0.8</v>
      </c>
      <c r="I414" s="76" t="s">
        <v>35</v>
      </c>
      <c r="J414" s="80" t="s">
        <v>496</v>
      </c>
      <c r="K414" s="81" t="s">
        <v>152</v>
      </c>
      <c r="L414" s="76" t="s">
        <v>46</v>
      </c>
      <c r="M414" s="10" t="s">
        <v>186</v>
      </c>
      <c r="N414" s="82"/>
      <c r="O414" s="82"/>
      <c r="P414" s="82"/>
      <c r="Q414" s="245">
        <v>500</v>
      </c>
      <c r="R414" s="398">
        <v>600</v>
      </c>
      <c r="S414" s="262">
        <v>19.107142857142854</v>
      </c>
      <c r="T414" s="262">
        <f t="shared" si="3531"/>
        <v>21.4</v>
      </c>
      <c r="U414" s="262">
        <v>0</v>
      </c>
      <c r="V414" s="263">
        <v>0</v>
      </c>
      <c r="W414" s="263">
        <f t="shared" si="3532"/>
        <v>0</v>
      </c>
      <c r="X414" s="399">
        <v>500</v>
      </c>
      <c r="Y414" s="399">
        <v>19.107142857142854</v>
      </c>
      <c r="Z414" s="399">
        <f t="shared" si="3533"/>
        <v>21.4</v>
      </c>
      <c r="AA414" s="399">
        <v>0</v>
      </c>
      <c r="AB414" s="399">
        <v>0</v>
      </c>
      <c r="AC414" s="399">
        <f t="shared" si="3534"/>
        <v>0</v>
      </c>
      <c r="AD414" s="260">
        <v>500</v>
      </c>
      <c r="AE414" s="260">
        <v>19.107142857142854</v>
      </c>
      <c r="AF414" s="260">
        <f t="shared" si="3568"/>
        <v>21.4</v>
      </c>
      <c r="AG414" s="260">
        <v>0</v>
      </c>
      <c r="AH414" s="260">
        <v>0</v>
      </c>
      <c r="AI414" s="260">
        <f t="shared" si="3535"/>
        <v>0</v>
      </c>
      <c r="AJ414" s="260">
        <v>800</v>
      </c>
      <c r="AK414" s="260">
        <v>19.107142857142854</v>
      </c>
      <c r="AL414" s="260">
        <f t="shared" si="3569"/>
        <v>21.4</v>
      </c>
      <c r="AM414" s="260">
        <v>0</v>
      </c>
      <c r="AN414" s="260">
        <v>0</v>
      </c>
      <c r="AO414" s="396">
        <f t="shared" si="3536"/>
        <v>0</v>
      </c>
      <c r="AP414" s="260"/>
      <c r="AQ414" s="260"/>
      <c r="AR414" s="260"/>
      <c r="AS414" s="260">
        <f t="shared" si="3576"/>
        <v>0</v>
      </c>
      <c r="AT414" s="260">
        <f t="shared" si="3577"/>
        <v>0</v>
      </c>
      <c r="AU414" s="260">
        <f t="shared" si="3537"/>
        <v>0</v>
      </c>
      <c r="AV414" s="400"/>
      <c r="AW414" s="400"/>
      <c r="AX414" s="400"/>
      <c r="AY414" s="400">
        <v>0</v>
      </c>
      <c r="AZ414" s="400">
        <v>0</v>
      </c>
      <c r="BA414" s="400">
        <f t="shared" si="3538"/>
        <v>0</v>
      </c>
      <c r="BB414" s="400"/>
      <c r="BC414" s="400"/>
      <c r="BD414" s="400"/>
      <c r="BE414" s="400">
        <v>0</v>
      </c>
      <c r="BF414" s="400">
        <v>0</v>
      </c>
      <c r="BG414" s="400">
        <f t="shared" si="3106"/>
        <v>0</v>
      </c>
      <c r="BH414" s="400"/>
      <c r="BI414" s="400"/>
      <c r="BJ414" s="400"/>
      <c r="BK414" s="400">
        <v>0</v>
      </c>
      <c r="BL414" s="400">
        <v>0</v>
      </c>
      <c r="BM414" s="400">
        <f t="shared" ref="BM414:BM507" si="3914">BL414*N414</f>
        <v>0</v>
      </c>
      <c r="BN414" s="400"/>
      <c r="BO414" s="400"/>
      <c r="BP414" s="400"/>
      <c r="BQ414" s="400">
        <v>0</v>
      </c>
      <c r="BR414" s="400">
        <v>0</v>
      </c>
      <c r="BS414" s="400">
        <f t="shared" si="3751"/>
        <v>0</v>
      </c>
      <c r="BT414" s="262">
        <v>19.107142857142854</v>
      </c>
      <c r="BU414" s="262">
        <f t="shared" si="3570"/>
        <v>21.4</v>
      </c>
      <c r="BV414" s="262">
        <v>0</v>
      </c>
      <c r="BW414" s="1427">
        <v>0</v>
      </c>
      <c r="BX414" s="84" t="s">
        <v>48</v>
      </c>
      <c r="BY414" s="76">
        <v>2012</v>
      </c>
      <c r="BZ414" s="325"/>
      <c r="CA414" s="529">
        <f t="shared" si="3539"/>
        <v>0</v>
      </c>
      <c r="CB414" s="85">
        <v>55410.714285714275</v>
      </c>
      <c r="CC414" s="83">
        <v>62059.999999999993</v>
      </c>
      <c r="CD414" s="888"/>
      <c r="CE414" s="26">
        <f t="shared" si="3540"/>
        <v>-55410.714285714275</v>
      </c>
      <c r="CF414" s="27">
        <f t="shared" si="3541"/>
        <v>-62059.999999999993</v>
      </c>
      <c r="CG414" s="889">
        <f t="shared" si="3542"/>
        <v>-62059.999999999993</v>
      </c>
      <c r="CH414" s="829" t="s">
        <v>552</v>
      </c>
      <c r="CI414" s="828"/>
      <c r="CJ414" s="1201" t="s">
        <v>25</v>
      </c>
      <c r="CK414" s="725" t="s">
        <v>317</v>
      </c>
      <c r="CL414" s="725" t="s">
        <v>2053</v>
      </c>
      <c r="CM414" s="726" t="s">
        <v>1846</v>
      </c>
      <c r="CN414" s="725" t="s">
        <v>372</v>
      </c>
      <c r="CO414" s="727" t="str">
        <f>D414</f>
        <v xml:space="preserve">Провод </v>
      </c>
      <c r="CP414" s="725" t="str">
        <f>E414</f>
        <v>Провод  ПВ 3 - 0,75 мм</v>
      </c>
      <c r="CQ414" s="886" t="str">
        <f>M414</f>
        <v>метр</v>
      </c>
      <c r="CR414" s="262">
        <v>600</v>
      </c>
      <c r="CS414" s="262">
        <v>0</v>
      </c>
      <c r="CT414" s="262">
        <v>500</v>
      </c>
      <c r="CU414" s="262">
        <v>0</v>
      </c>
      <c r="CV414" s="262"/>
      <c r="CW414" s="262"/>
      <c r="CX414" s="262"/>
      <c r="CY414" s="262"/>
      <c r="CZ414" s="262">
        <f t="shared" si="3636"/>
        <v>1600</v>
      </c>
      <c r="DA414" s="262">
        <v>20</v>
      </c>
      <c r="DB414" s="262">
        <f t="shared" si="3713"/>
        <v>12000</v>
      </c>
      <c r="DC414" s="262"/>
      <c r="DD414" s="262">
        <f t="shared" si="3637"/>
        <v>10000</v>
      </c>
      <c r="DE414" s="262">
        <f>DA414*CU414</f>
        <v>0</v>
      </c>
      <c r="DF414" s="262">
        <f>DB414*CV414</f>
        <v>0</v>
      </c>
      <c r="DG414" s="262">
        <f>DB414*CV414</f>
        <v>0</v>
      </c>
      <c r="DH414" s="262"/>
      <c r="DI414" s="262"/>
      <c r="DJ414" s="262"/>
      <c r="DK414" s="262">
        <f>(Q414+CR414+CS414+CT414+CU414)*DA414</f>
        <v>32000</v>
      </c>
      <c r="DL414" s="893"/>
      <c r="DM414" s="847">
        <f>DB414</f>
        <v>12000</v>
      </c>
      <c r="DN414" s="893">
        <f t="shared" si="3638"/>
        <v>10714.285714285714</v>
      </c>
      <c r="DO414" s="1202">
        <v>0</v>
      </c>
      <c r="DP414" s="1203">
        <f t="shared" ref="DP414" si="3915">DO414/1.12</f>
        <v>0</v>
      </c>
      <c r="DQ414" s="1053">
        <f t="shared" si="3640"/>
        <v>10000</v>
      </c>
      <c r="DR414" s="1203">
        <f t="shared" si="3641"/>
        <v>8928.5714285714275</v>
      </c>
      <c r="DS414" s="1053">
        <f t="shared" si="3642"/>
        <v>0</v>
      </c>
      <c r="DT414" s="1203">
        <f t="shared" si="3643"/>
        <v>0</v>
      </c>
      <c r="DU414" s="1053">
        <f t="shared" ref="DU414" si="3916">DF414</f>
        <v>0</v>
      </c>
      <c r="DV414" s="1204">
        <f t="shared" ref="DV414" si="3917">DU414/1.12</f>
        <v>0</v>
      </c>
      <c r="DW414" s="1205"/>
      <c r="DX414" s="1203"/>
      <c r="DY414" s="1206"/>
      <c r="DZ414" s="1203"/>
      <c r="EA414" s="1053">
        <f t="shared" si="3755"/>
        <v>0</v>
      </c>
      <c r="EB414" s="1204">
        <f t="shared" si="3547"/>
        <v>0</v>
      </c>
      <c r="EC414" s="1205"/>
      <c r="ED414" s="825"/>
      <c r="EE414" s="1046">
        <f>DK414</f>
        <v>32000</v>
      </c>
      <c r="EF414" s="893">
        <f t="shared" si="3572"/>
        <v>28571.428571428569</v>
      </c>
      <c r="EG414" s="461">
        <f t="shared" si="3756"/>
        <v>-10714.285714285714</v>
      </c>
      <c r="EH414" s="257">
        <f t="shared" si="3757"/>
        <v>-12000</v>
      </c>
      <c r="EI414" s="460">
        <f t="shared" si="3758"/>
        <v>0</v>
      </c>
      <c r="EJ414" s="538">
        <f t="shared" si="3759"/>
        <v>0</v>
      </c>
      <c r="EK414" s="677">
        <f t="shared" si="3760"/>
        <v>-8928.5714285714275</v>
      </c>
      <c r="EL414" s="257">
        <f t="shared" si="3761"/>
        <v>-10000</v>
      </c>
      <c r="EM414" s="649">
        <f t="shared" si="3554"/>
        <v>0</v>
      </c>
      <c r="EN414" s="538">
        <f t="shared" si="3555"/>
        <v>0</v>
      </c>
      <c r="EO414" s="677">
        <f t="shared" si="3762"/>
        <v>0</v>
      </c>
      <c r="EP414" s="257">
        <f t="shared" si="3763"/>
        <v>0</v>
      </c>
      <c r="EQ414" s="649">
        <f t="shared" si="3764"/>
        <v>0</v>
      </c>
      <c r="ER414" s="538">
        <f t="shared" si="3765"/>
        <v>0</v>
      </c>
      <c r="ES414" s="677">
        <f t="shared" si="3766"/>
        <v>0</v>
      </c>
      <c r="ET414" s="538">
        <f t="shared" si="3767"/>
        <v>0</v>
      </c>
      <c r="EU414" s="462">
        <f t="shared" si="3768"/>
        <v>0</v>
      </c>
      <c r="EV414" s="263">
        <f t="shared" si="3769"/>
        <v>0</v>
      </c>
      <c r="EW414" s="462">
        <f t="shared" si="3770"/>
        <v>0</v>
      </c>
      <c r="EX414" s="263">
        <f t="shared" si="3771"/>
        <v>0</v>
      </c>
      <c r="EY414" s="472">
        <f t="shared" si="3772"/>
        <v>-28571.428571428569</v>
      </c>
      <c r="EZ414" s="263">
        <f t="shared" si="3773"/>
        <v>-32000</v>
      </c>
      <c r="FA414" s="550"/>
    </row>
    <row r="415" spans="1:157" s="551" customFormat="1" ht="18" hidden="1" customHeight="1" outlineLevel="1" x14ac:dyDescent="0.2">
      <c r="A415" s="5" t="s">
        <v>531</v>
      </c>
      <c r="B415" s="76" t="s">
        <v>21</v>
      </c>
      <c r="C415" s="77" t="s">
        <v>191</v>
      </c>
      <c r="D415" s="77" t="s">
        <v>192</v>
      </c>
      <c r="E415" s="76" t="s">
        <v>532</v>
      </c>
      <c r="F415" s="76" t="s">
        <v>193</v>
      </c>
      <c r="G415" s="78" t="s">
        <v>41</v>
      </c>
      <c r="H415" s="79">
        <v>0.8</v>
      </c>
      <c r="I415" s="76" t="s">
        <v>35</v>
      </c>
      <c r="J415" s="80" t="s">
        <v>496</v>
      </c>
      <c r="K415" s="81" t="s">
        <v>152</v>
      </c>
      <c r="L415" s="76" t="s">
        <v>46</v>
      </c>
      <c r="M415" s="10" t="s">
        <v>186</v>
      </c>
      <c r="N415" s="82"/>
      <c r="O415" s="82"/>
      <c r="P415" s="82"/>
      <c r="Q415" s="245">
        <v>500</v>
      </c>
      <c r="R415" s="398">
        <v>600</v>
      </c>
      <c r="S415" s="262">
        <v>19.107142857142854</v>
      </c>
      <c r="T415" s="262">
        <f t="shared" si="3531"/>
        <v>21.4</v>
      </c>
      <c r="U415" s="262">
        <v>0</v>
      </c>
      <c r="V415" s="263">
        <v>0</v>
      </c>
      <c r="W415" s="263">
        <f t="shared" si="3532"/>
        <v>0</v>
      </c>
      <c r="X415" s="399">
        <v>500</v>
      </c>
      <c r="Y415" s="399">
        <v>19.107142857142854</v>
      </c>
      <c r="Z415" s="399">
        <f t="shared" si="3533"/>
        <v>21.4</v>
      </c>
      <c r="AA415" s="399">
        <v>0</v>
      </c>
      <c r="AB415" s="399">
        <v>0</v>
      </c>
      <c r="AC415" s="399">
        <f t="shared" si="3534"/>
        <v>0</v>
      </c>
      <c r="AD415" s="260">
        <v>500</v>
      </c>
      <c r="AE415" s="260">
        <v>19.107142857142854</v>
      </c>
      <c r="AF415" s="260">
        <f t="shared" si="3568"/>
        <v>21.4</v>
      </c>
      <c r="AG415" s="260">
        <v>0</v>
      </c>
      <c r="AH415" s="260">
        <v>0</v>
      </c>
      <c r="AI415" s="260">
        <f t="shared" si="3535"/>
        <v>0</v>
      </c>
      <c r="AJ415" s="260">
        <v>800</v>
      </c>
      <c r="AK415" s="260">
        <v>19.107142857142854</v>
      </c>
      <c r="AL415" s="260">
        <f t="shared" si="3569"/>
        <v>21.4</v>
      </c>
      <c r="AM415" s="260">
        <v>0</v>
      </c>
      <c r="AN415" s="260">
        <v>0</v>
      </c>
      <c r="AO415" s="396">
        <f t="shared" ref="AO415:AO416" si="3918">AN415*H415</f>
        <v>0</v>
      </c>
      <c r="AP415" s="260"/>
      <c r="AQ415" s="260"/>
      <c r="AR415" s="260"/>
      <c r="AS415" s="260">
        <f t="shared" si="3576"/>
        <v>0</v>
      </c>
      <c r="AT415" s="260">
        <f t="shared" si="3577"/>
        <v>0</v>
      </c>
      <c r="AU415" s="260">
        <f t="shared" si="3537"/>
        <v>0</v>
      </c>
      <c r="AV415" s="400"/>
      <c r="AW415" s="400"/>
      <c r="AX415" s="400"/>
      <c r="AY415" s="400">
        <v>0</v>
      </c>
      <c r="AZ415" s="400">
        <v>0</v>
      </c>
      <c r="BA415" s="400">
        <f t="shared" si="3538"/>
        <v>0</v>
      </c>
      <c r="BB415" s="400"/>
      <c r="BC415" s="400"/>
      <c r="BD415" s="400"/>
      <c r="BE415" s="400">
        <v>0</v>
      </c>
      <c r="BF415" s="400">
        <v>0</v>
      </c>
      <c r="BG415" s="400">
        <f t="shared" ref="BG415:BG508" si="3919">BF415*H415</f>
        <v>0</v>
      </c>
      <c r="BH415" s="400"/>
      <c r="BI415" s="400"/>
      <c r="BJ415" s="400"/>
      <c r="BK415" s="400">
        <v>0</v>
      </c>
      <c r="BL415" s="400">
        <v>0</v>
      </c>
      <c r="BM415" s="400">
        <f t="shared" si="3914"/>
        <v>0</v>
      </c>
      <c r="BN415" s="400"/>
      <c r="BO415" s="400"/>
      <c r="BP415" s="400"/>
      <c r="BQ415" s="400">
        <v>0</v>
      </c>
      <c r="BR415" s="400">
        <v>0</v>
      </c>
      <c r="BS415" s="400">
        <f t="shared" si="3751"/>
        <v>0</v>
      </c>
      <c r="BT415" s="262">
        <v>19.107142857142854</v>
      </c>
      <c r="BU415" s="262">
        <f t="shared" si="3570"/>
        <v>21.4</v>
      </c>
      <c r="BV415" s="262">
        <v>0</v>
      </c>
      <c r="BW415" s="1427">
        <v>0</v>
      </c>
      <c r="BX415" s="84" t="s">
        <v>48</v>
      </c>
      <c r="BY415" s="76">
        <v>2012</v>
      </c>
      <c r="BZ415" s="325" t="s">
        <v>1103</v>
      </c>
      <c r="CA415" s="529">
        <f t="shared" si="3539"/>
        <v>0</v>
      </c>
      <c r="CB415" s="85"/>
      <c r="CC415" s="83"/>
      <c r="CD415" s="888"/>
      <c r="CE415" s="26">
        <f t="shared" si="3540"/>
        <v>0</v>
      </c>
      <c r="CF415" s="27">
        <f t="shared" si="3541"/>
        <v>0</v>
      </c>
      <c r="CG415" s="889">
        <f t="shared" si="3542"/>
        <v>0</v>
      </c>
      <c r="CH415" s="829" t="s">
        <v>552</v>
      </c>
      <c r="CI415" s="828"/>
      <c r="CJ415" s="1201" t="s">
        <v>25</v>
      </c>
      <c r="CK415" s="725" t="s">
        <v>317</v>
      </c>
      <c r="CL415" s="725" t="s">
        <v>2443</v>
      </c>
      <c r="CM415" s="178">
        <v>42535</v>
      </c>
      <c r="CN415" s="725" t="s">
        <v>372</v>
      </c>
      <c r="CO415" s="727" t="str">
        <f>D415</f>
        <v xml:space="preserve">Провод </v>
      </c>
      <c r="CP415" s="725" t="str">
        <f>E415</f>
        <v>ПВ-3 0.75</v>
      </c>
      <c r="CQ415" s="886" t="str">
        <f>M415</f>
        <v>метр</v>
      </c>
      <c r="CR415" s="262"/>
      <c r="CS415" s="262"/>
      <c r="CT415" s="262"/>
      <c r="CU415" s="262">
        <v>800</v>
      </c>
      <c r="CV415" s="262"/>
      <c r="CW415" s="262"/>
      <c r="CX415" s="262"/>
      <c r="CY415" s="262"/>
      <c r="CZ415" s="262">
        <f>CR415+CS415+CT415+CU415</f>
        <v>800</v>
      </c>
      <c r="DA415" s="262">
        <v>25.916800000000002</v>
      </c>
      <c r="DB415" s="262"/>
      <c r="DC415" s="262"/>
      <c r="DD415" s="262"/>
      <c r="DE415" s="262">
        <f>CU415*DA415</f>
        <v>20733.440000000002</v>
      </c>
      <c r="DF415" s="262"/>
      <c r="DG415" s="262"/>
      <c r="DH415" s="262"/>
      <c r="DI415" s="262"/>
      <c r="DJ415" s="262"/>
      <c r="DK415" s="262">
        <f>CZ415*DA415</f>
        <v>20733.440000000002</v>
      </c>
      <c r="DL415" s="893"/>
      <c r="DM415" s="847"/>
      <c r="DN415" s="893"/>
      <c r="DO415" s="1202"/>
      <c r="DP415" s="893"/>
      <c r="DQ415" s="1053"/>
      <c r="DR415" s="1203"/>
      <c r="DS415" s="1053">
        <f t="shared" ref="DS415" si="3920">DE415</f>
        <v>20733.440000000002</v>
      </c>
      <c r="DT415" s="1203">
        <f t="shared" ref="DT415" si="3921">DS415/1.12</f>
        <v>18512</v>
      </c>
      <c r="DU415" s="1053"/>
      <c r="DV415" s="1204"/>
      <c r="DW415" s="1205"/>
      <c r="DX415" s="1203"/>
      <c r="DY415" s="1206"/>
      <c r="DZ415" s="1203"/>
      <c r="EA415" s="1053">
        <f t="shared" si="3755"/>
        <v>0</v>
      </c>
      <c r="EB415" s="1204">
        <f t="shared" si="3547"/>
        <v>0</v>
      </c>
      <c r="EC415" s="1205"/>
      <c r="ED415" s="825"/>
      <c r="EE415" s="1046">
        <f>DK415</f>
        <v>20733.440000000002</v>
      </c>
      <c r="EF415" s="893">
        <f t="shared" si="3572"/>
        <v>18512</v>
      </c>
      <c r="EG415" s="461">
        <f t="shared" si="3756"/>
        <v>0</v>
      </c>
      <c r="EH415" s="257">
        <f t="shared" si="3757"/>
        <v>0</v>
      </c>
      <c r="EI415" s="460">
        <f t="shared" si="3758"/>
        <v>0</v>
      </c>
      <c r="EJ415" s="538">
        <f t="shared" si="3759"/>
        <v>0</v>
      </c>
      <c r="EK415" s="677">
        <f t="shared" si="3760"/>
        <v>0</v>
      </c>
      <c r="EL415" s="257">
        <f t="shared" si="3761"/>
        <v>0</v>
      </c>
      <c r="EM415" s="649">
        <f t="shared" si="3554"/>
        <v>-18512</v>
      </c>
      <c r="EN415" s="538">
        <f t="shared" si="3555"/>
        <v>-20733.440000000002</v>
      </c>
      <c r="EO415" s="677">
        <f t="shared" si="3762"/>
        <v>0</v>
      </c>
      <c r="EP415" s="257">
        <f t="shared" si="3763"/>
        <v>0</v>
      </c>
      <c r="EQ415" s="649">
        <f t="shared" si="3764"/>
        <v>0</v>
      </c>
      <c r="ER415" s="538">
        <f t="shared" si="3765"/>
        <v>0</v>
      </c>
      <c r="ES415" s="677">
        <f t="shared" si="3766"/>
        <v>0</v>
      </c>
      <c r="ET415" s="538">
        <f t="shared" si="3767"/>
        <v>0</v>
      </c>
      <c r="EU415" s="462">
        <f t="shared" si="3768"/>
        <v>0</v>
      </c>
      <c r="EV415" s="263">
        <f t="shared" si="3769"/>
        <v>0</v>
      </c>
      <c r="EW415" s="462">
        <f t="shared" si="3770"/>
        <v>0</v>
      </c>
      <c r="EX415" s="263">
        <f t="shared" si="3771"/>
        <v>0</v>
      </c>
      <c r="EY415" s="472">
        <f t="shared" si="3772"/>
        <v>-18512</v>
      </c>
      <c r="EZ415" s="263">
        <f t="shared" si="3773"/>
        <v>-20733.440000000002</v>
      </c>
      <c r="FA415" s="550"/>
    </row>
    <row r="416" spans="1:157" s="551" customFormat="1" ht="18" hidden="1" customHeight="1" outlineLevel="1" x14ac:dyDescent="0.2">
      <c r="A416" s="5" t="s">
        <v>2431</v>
      </c>
      <c r="B416" s="76" t="s">
        <v>21</v>
      </c>
      <c r="C416" s="77" t="s">
        <v>191</v>
      </c>
      <c r="D416" s="77" t="s">
        <v>192</v>
      </c>
      <c r="E416" s="76" t="s">
        <v>532</v>
      </c>
      <c r="F416" s="76" t="s">
        <v>193</v>
      </c>
      <c r="G416" s="78" t="s">
        <v>41</v>
      </c>
      <c r="H416" s="79">
        <v>0.8</v>
      </c>
      <c r="I416" s="76" t="s">
        <v>35</v>
      </c>
      <c r="J416" s="80" t="s">
        <v>496</v>
      </c>
      <c r="K416" s="81" t="s">
        <v>152</v>
      </c>
      <c r="L416" s="76" t="s">
        <v>46</v>
      </c>
      <c r="M416" s="10" t="s">
        <v>186</v>
      </c>
      <c r="N416" s="82"/>
      <c r="O416" s="82"/>
      <c r="P416" s="82"/>
      <c r="Q416" s="245">
        <v>500</v>
      </c>
      <c r="R416" s="398">
        <v>600</v>
      </c>
      <c r="S416" s="262">
        <v>19.107142857142854</v>
      </c>
      <c r="T416" s="262">
        <f t="shared" si="3531"/>
        <v>21.4</v>
      </c>
      <c r="U416" s="262">
        <v>0</v>
      </c>
      <c r="V416" s="263">
        <v>0</v>
      </c>
      <c r="W416" s="263">
        <f t="shared" ref="W416" si="3922">V416*H416</f>
        <v>0</v>
      </c>
      <c r="X416" s="399">
        <v>500</v>
      </c>
      <c r="Y416" s="399">
        <v>19.107142857142854</v>
      </c>
      <c r="Z416" s="399">
        <f t="shared" si="3533"/>
        <v>21.4</v>
      </c>
      <c r="AA416" s="399">
        <v>0</v>
      </c>
      <c r="AB416" s="399">
        <v>0</v>
      </c>
      <c r="AC416" s="399">
        <f t="shared" ref="AC416" si="3923">AB416*H416</f>
        <v>0</v>
      </c>
      <c r="AD416" s="260">
        <v>500</v>
      </c>
      <c r="AE416" s="260">
        <v>19.107142857142854</v>
      </c>
      <c r="AF416" s="260">
        <f t="shared" si="3568"/>
        <v>21.4</v>
      </c>
      <c r="AG416" s="260">
        <v>0</v>
      </c>
      <c r="AH416" s="260">
        <v>0</v>
      </c>
      <c r="AI416" s="260">
        <f t="shared" ref="AI416" si="3924">AH416*H416</f>
        <v>0</v>
      </c>
      <c r="AJ416" s="260">
        <v>0</v>
      </c>
      <c r="AK416" s="260">
        <v>19.107142857142854</v>
      </c>
      <c r="AL416" s="260">
        <f t="shared" si="3569"/>
        <v>21.4</v>
      </c>
      <c r="AM416" s="260">
        <v>0</v>
      </c>
      <c r="AN416" s="260">
        <v>0</v>
      </c>
      <c r="AO416" s="396">
        <f t="shared" si="3918"/>
        <v>0</v>
      </c>
      <c r="AP416" s="260"/>
      <c r="AQ416" s="260"/>
      <c r="AR416" s="260"/>
      <c r="AS416" s="260">
        <f t="shared" ref="AS416" si="3925">AP416*AQ416</f>
        <v>0</v>
      </c>
      <c r="AT416" s="260">
        <f t="shared" ref="AT416" si="3926">AP416*AR416</f>
        <v>0</v>
      </c>
      <c r="AU416" s="260">
        <f t="shared" ref="AU416" si="3927">AT416*H416</f>
        <v>0</v>
      </c>
      <c r="AV416" s="400"/>
      <c r="AW416" s="400"/>
      <c r="AX416" s="400"/>
      <c r="AY416" s="400">
        <v>0</v>
      </c>
      <c r="AZ416" s="400">
        <v>0</v>
      </c>
      <c r="BA416" s="400">
        <f t="shared" ref="BA416" si="3928">AZ416*H416</f>
        <v>0</v>
      </c>
      <c r="BB416" s="400"/>
      <c r="BC416" s="400"/>
      <c r="BD416" s="400"/>
      <c r="BE416" s="400">
        <v>0</v>
      </c>
      <c r="BF416" s="400">
        <v>0</v>
      </c>
      <c r="BG416" s="400">
        <f t="shared" ref="BG416" si="3929">BF416*H416</f>
        <v>0</v>
      </c>
      <c r="BH416" s="400"/>
      <c r="BI416" s="400"/>
      <c r="BJ416" s="400"/>
      <c r="BK416" s="400">
        <v>0</v>
      </c>
      <c r="BL416" s="400">
        <v>0</v>
      </c>
      <c r="BM416" s="400">
        <f t="shared" ref="BM416" si="3930">BL416*N416</f>
        <v>0</v>
      </c>
      <c r="BN416" s="400"/>
      <c r="BO416" s="400"/>
      <c r="BP416" s="400"/>
      <c r="BQ416" s="400">
        <v>0</v>
      </c>
      <c r="BR416" s="400">
        <v>0</v>
      </c>
      <c r="BS416" s="400">
        <f t="shared" si="3751"/>
        <v>0</v>
      </c>
      <c r="BT416" s="262">
        <v>19.107142857142854</v>
      </c>
      <c r="BU416" s="262">
        <f t="shared" si="3570"/>
        <v>21.4</v>
      </c>
      <c r="BV416" s="256">
        <v>0</v>
      </c>
      <c r="BW416" s="1427">
        <f t="shared" ref="BW416" si="3931">BV416*1.12</f>
        <v>0</v>
      </c>
      <c r="BX416" s="84" t="s">
        <v>48</v>
      </c>
      <c r="BY416" s="76" t="s">
        <v>2232</v>
      </c>
      <c r="BZ416" s="325" t="s">
        <v>1112</v>
      </c>
      <c r="CA416" s="529">
        <f t="shared" ref="CA416" si="3932">BW416*H416</f>
        <v>0</v>
      </c>
      <c r="CB416" s="85"/>
      <c r="CC416" s="83"/>
      <c r="CD416" s="888"/>
      <c r="CE416" s="26">
        <f t="shared" ref="CE416" si="3933">BV416-CB416</f>
        <v>0</v>
      </c>
      <c r="CF416" s="27">
        <f t="shared" ref="CF416" si="3934">BW416-CC416</f>
        <v>0</v>
      </c>
      <c r="CG416" s="889">
        <f t="shared" ref="CG416" si="3935">CA416-CC416</f>
        <v>0</v>
      </c>
      <c r="CH416" s="829" t="s">
        <v>2484</v>
      </c>
      <c r="CI416" s="828"/>
      <c r="CJ416" s="1201"/>
      <c r="CK416" s="725"/>
      <c r="CL416" s="725"/>
      <c r="CM416" s="726"/>
      <c r="CN416" s="725"/>
      <c r="CO416" s="727"/>
      <c r="CP416" s="725"/>
      <c r="CQ416" s="886"/>
      <c r="CR416" s="262"/>
      <c r="CS416" s="262"/>
      <c r="CT416" s="262"/>
      <c r="CU416" s="262"/>
      <c r="CV416" s="262"/>
      <c r="CW416" s="262"/>
      <c r="CX416" s="262"/>
      <c r="CY416" s="262"/>
      <c r="CZ416" s="262"/>
      <c r="DA416" s="262"/>
      <c r="DB416" s="262"/>
      <c r="DC416" s="262"/>
      <c r="DD416" s="262"/>
      <c r="DE416" s="262"/>
      <c r="DF416" s="262"/>
      <c r="DG416" s="262"/>
      <c r="DH416" s="262"/>
      <c r="DI416" s="262"/>
      <c r="DJ416" s="262"/>
      <c r="DK416" s="262"/>
      <c r="DL416" s="893"/>
      <c r="DM416" s="847"/>
      <c r="DN416" s="893"/>
      <c r="DO416" s="1202"/>
      <c r="DP416" s="893"/>
      <c r="DQ416" s="1053"/>
      <c r="DR416" s="1203"/>
      <c r="DS416" s="1053"/>
      <c r="DT416" s="1203"/>
      <c r="DU416" s="1053"/>
      <c r="DV416" s="1204"/>
      <c r="DW416" s="1205"/>
      <c r="DX416" s="1203"/>
      <c r="DY416" s="1206"/>
      <c r="DZ416" s="1203"/>
      <c r="EA416" s="1053">
        <f t="shared" si="3755"/>
        <v>0</v>
      </c>
      <c r="EB416" s="1204">
        <f t="shared" ref="EB416" si="3936">EA416/1.12</f>
        <v>0</v>
      </c>
      <c r="EC416" s="1205"/>
      <c r="ED416" s="825"/>
      <c r="EE416" s="1046"/>
      <c r="EF416" s="893"/>
      <c r="EG416" s="461">
        <f t="shared" si="3756"/>
        <v>0</v>
      </c>
      <c r="EH416" s="257">
        <f t="shared" si="3757"/>
        <v>0</v>
      </c>
      <c r="EI416" s="460">
        <f t="shared" si="3758"/>
        <v>0</v>
      </c>
      <c r="EJ416" s="538">
        <f t="shared" si="3759"/>
        <v>0</v>
      </c>
      <c r="EK416" s="677">
        <f t="shared" si="3760"/>
        <v>0</v>
      </c>
      <c r="EL416" s="257">
        <f t="shared" si="3761"/>
        <v>0</v>
      </c>
      <c r="EM416" s="649">
        <f t="shared" si="3554"/>
        <v>0</v>
      </c>
      <c r="EN416" s="538">
        <f t="shared" si="3555"/>
        <v>0</v>
      </c>
      <c r="EO416" s="677">
        <f t="shared" si="3762"/>
        <v>0</v>
      </c>
      <c r="EP416" s="257">
        <f t="shared" si="3763"/>
        <v>0</v>
      </c>
      <c r="EQ416" s="649">
        <f t="shared" si="3764"/>
        <v>0</v>
      </c>
      <c r="ER416" s="538">
        <f t="shared" si="3765"/>
        <v>0</v>
      </c>
      <c r="ES416" s="677">
        <f t="shared" si="3766"/>
        <v>0</v>
      </c>
      <c r="ET416" s="538">
        <f t="shared" si="3767"/>
        <v>0</v>
      </c>
      <c r="EU416" s="462">
        <f t="shared" si="3768"/>
        <v>0</v>
      </c>
      <c r="EV416" s="263">
        <f t="shared" si="3769"/>
        <v>0</v>
      </c>
      <c r="EW416" s="462">
        <f t="shared" si="3770"/>
        <v>0</v>
      </c>
      <c r="EX416" s="263">
        <f t="shared" si="3771"/>
        <v>0</v>
      </c>
      <c r="EY416" s="472">
        <f t="shared" si="3772"/>
        <v>0</v>
      </c>
      <c r="EZ416" s="263">
        <f t="shared" si="3773"/>
        <v>0</v>
      </c>
      <c r="FA416" s="550">
        <v>42523</v>
      </c>
    </row>
    <row r="417" spans="1:157" s="551" customFormat="1" ht="18" hidden="1" customHeight="1" outlineLevel="1" x14ac:dyDescent="0.2">
      <c r="A417" s="5" t="s">
        <v>2432</v>
      </c>
      <c r="B417" s="76" t="s">
        <v>21</v>
      </c>
      <c r="C417" s="77" t="s">
        <v>191</v>
      </c>
      <c r="D417" s="77" t="s">
        <v>192</v>
      </c>
      <c r="E417" s="76" t="s">
        <v>532</v>
      </c>
      <c r="F417" s="76" t="s">
        <v>193</v>
      </c>
      <c r="G417" s="78" t="s">
        <v>41</v>
      </c>
      <c r="H417" s="79">
        <v>0.8</v>
      </c>
      <c r="I417" s="76" t="s">
        <v>35</v>
      </c>
      <c r="J417" s="80" t="s">
        <v>496</v>
      </c>
      <c r="K417" s="81" t="s">
        <v>152</v>
      </c>
      <c r="L417" s="76" t="s">
        <v>46</v>
      </c>
      <c r="M417" s="10" t="s">
        <v>186</v>
      </c>
      <c r="N417" s="82"/>
      <c r="O417" s="82"/>
      <c r="P417" s="82"/>
      <c r="Q417" s="245">
        <v>0</v>
      </c>
      <c r="R417" s="398">
        <v>0</v>
      </c>
      <c r="S417" s="262">
        <v>23.14</v>
      </c>
      <c r="T417" s="262">
        <f t="shared" si="3531"/>
        <v>25.916800000000002</v>
      </c>
      <c r="U417" s="262">
        <f t="shared" ref="U417" si="3937">R417*S417</f>
        <v>0</v>
      </c>
      <c r="V417" s="263">
        <f t="shared" ref="V417" si="3938">R417*T417</f>
        <v>0</v>
      </c>
      <c r="W417" s="263">
        <f t="shared" ref="W417" si="3939">V417*H417</f>
        <v>0</v>
      </c>
      <c r="X417" s="399">
        <v>0</v>
      </c>
      <c r="Y417" s="399">
        <v>23.14</v>
      </c>
      <c r="Z417" s="399">
        <f t="shared" si="3533"/>
        <v>25.916800000000002</v>
      </c>
      <c r="AA417" s="399">
        <f t="shared" ref="AA417" si="3940">X417*Y417</f>
        <v>0</v>
      </c>
      <c r="AB417" s="399">
        <f t="shared" ref="AB417" si="3941">X417*Z417</f>
        <v>0</v>
      </c>
      <c r="AC417" s="399">
        <f t="shared" ref="AC417" si="3942">AB417*H417</f>
        <v>0</v>
      </c>
      <c r="AD417" s="260">
        <v>0</v>
      </c>
      <c r="AE417" s="260">
        <v>23.14</v>
      </c>
      <c r="AF417" s="260">
        <f t="shared" si="3568"/>
        <v>25.916800000000002</v>
      </c>
      <c r="AG417" s="260">
        <f t="shared" ref="AG417" si="3943">AD417*AE417</f>
        <v>0</v>
      </c>
      <c r="AH417" s="260">
        <f t="shared" ref="AH417" si="3944">AD417*AF417</f>
        <v>0</v>
      </c>
      <c r="AI417" s="260">
        <f t="shared" ref="AI417" si="3945">AH417*H417</f>
        <v>0</v>
      </c>
      <c r="AJ417" s="260">
        <v>800</v>
      </c>
      <c r="AK417" s="260">
        <v>23.14</v>
      </c>
      <c r="AL417" s="260">
        <f t="shared" si="3569"/>
        <v>25.916800000000002</v>
      </c>
      <c r="AM417" s="260">
        <v>0</v>
      </c>
      <c r="AN417" s="260">
        <v>0</v>
      </c>
      <c r="AO417" s="396">
        <f t="shared" ref="AO417" si="3946">AN417*H417</f>
        <v>0</v>
      </c>
      <c r="AP417" s="260"/>
      <c r="AQ417" s="260"/>
      <c r="AR417" s="260"/>
      <c r="AS417" s="260">
        <f t="shared" ref="AS417" si="3947">AP417*AQ417</f>
        <v>0</v>
      </c>
      <c r="AT417" s="260">
        <f t="shared" ref="AT417" si="3948">AP417*AR417</f>
        <v>0</v>
      </c>
      <c r="AU417" s="260">
        <f t="shared" ref="AU417" si="3949">AT417*H417</f>
        <v>0</v>
      </c>
      <c r="AV417" s="400"/>
      <c r="AW417" s="400"/>
      <c r="AX417" s="400"/>
      <c r="AY417" s="400">
        <v>0</v>
      </c>
      <c r="AZ417" s="400">
        <v>0</v>
      </c>
      <c r="BA417" s="400">
        <f t="shared" ref="BA417" si="3950">AZ417*H417</f>
        <v>0</v>
      </c>
      <c r="BB417" s="400"/>
      <c r="BC417" s="400"/>
      <c r="BD417" s="400"/>
      <c r="BE417" s="400">
        <v>0</v>
      </c>
      <c r="BF417" s="400">
        <v>0</v>
      </c>
      <c r="BG417" s="400">
        <f t="shared" ref="BG417" si="3951">BF417*H417</f>
        <v>0</v>
      </c>
      <c r="BH417" s="400"/>
      <c r="BI417" s="400"/>
      <c r="BJ417" s="400"/>
      <c r="BK417" s="400">
        <v>0</v>
      </c>
      <c r="BL417" s="400">
        <v>0</v>
      </c>
      <c r="BM417" s="400">
        <f t="shared" ref="BM417" si="3952">BL417*N417</f>
        <v>0</v>
      </c>
      <c r="BN417" s="400"/>
      <c r="BO417" s="400"/>
      <c r="BP417" s="400"/>
      <c r="BQ417" s="400">
        <v>0</v>
      </c>
      <c r="BR417" s="400">
        <v>0</v>
      </c>
      <c r="BS417" s="400">
        <f t="shared" si="3751"/>
        <v>0</v>
      </c>
      <c r="BT417" s="262">
        <v>23.14</v>
      </c>
      <c r="BU417" s="262">
        <f t="shared" si="3570"/>
        <v>25.916800000000002</v>
      </c>
      <c r="BV417" s="256">
        <v>0</v>
      </c>
      <c r="BW417" s="1427">
        <f t="shared" ref="BW417" si="3953">BV417*1.12</f>
        <v>0</v>
      </c>
      <c r="BX417" s="84" t="s">
        <v>48</v>
      </c>
      <c r="BY417" s="76" t="s">
        <v>2232</v>
      </c>
      <c r="BZ417" s="325" t="s">
        <v>1112</v>
      </c>
      <c r="CA417" s="529">
        <f t="shared" ref="CA417" si="3954">BW417*H417</f>
        <v>0</v>
      </c>
      <c r="CB417" s="85"/>
      <c r="CC417" s="83"/>
      <c r="CD417" s="888"/>
      <c r="CE417" s="26">
        <f t="shared" ref="CE417" si="3955">BV417-CB417</f>
        <v>0</v>
      </c>
      <c r="CF417" s="27">
        <f t="shared" ref="CF417" si="3956">BW417-CC417</f>
        <v>0</v>
      </c>
      <c r="CG417" s="889">
        <f t="shared" ref="CG417" si="3957">CA417-CC417</f>
        <v>0</v>
      </c>
      <c r="CH417" s="829" t="s">
        <v>2484</v>
      </c>
      <c r="CI417" s="828"/>
      <c r="CJ417" s="1201"/>
      <c r="CK417" s="725"/>
      <c r="CL417" s="725"/>
      <c r="CM417" s="726"/>
      <c r="CN417" s="725"/>
      <c r="CO417" s="727"/>
      <c r="CP417" s="725"/>
      <c r="CQ417" s="886"/>
      <c r="CR417" s="262"/>
      <c r="CS417" s="262"/>
      <c r="CT417" s="262"/>
      <c r="CU417" s="262"/>
      <c r="CV417" s="262"/>
      <c r="CW417" s="262"/>
      <c r="CX417" s="262"/>
      <c r="CY417" s="262"/>
      <c r="CZ417" s="262"/>
      <c r="DA417" s="262"/>
      <c r="DB417" s="262"/>
      <c r="DC417" s="262"/>
      <c r="DD417" s="262"/>
      <c r="DE417" s="262"/>
      <c r="DF417" s="262"/>
      <c r="DG417" s="262"/>
      <c r="DH417" s="262"/>
      <c r="DI417" s="262"/>
      <c r="DJ417" s="262"/>
      <c r="DK417" s="262"/>
      <c r="DL417" s="893"/>
      <c r="DM417" s="847"/>
      <c r="DN417" s="893"/>
      <c r="DO417" s="1202"/>
      <c r="DP417" s="893"/>
      <c r="DQ417" s="1053"/>
      <c r="DR417" s="1203"/>
      <c r="DS417" s="1053"/>
      <c r="DT417" s="1203"/>
      <c r="DU417" s="1053"/>
      <c r="DV417" s="1204"/>
      <c r="DW417" s="1205"/>
      <c r="DX417" s="1203"/>
      <c r="DY417" s="1206"/>
      <c r="DZ417" s="1203"/>
      <c r="EA417" s="1053">
        <f t="shared" si="3755"/>
        <v>0</v>
      </c>
      <c r="EB417" s="1204">
        <f t="shared" ref="EB417" si="3958">EA417/1.12</f>
        <v>0</v>
      </c>
      <c r="EC417" s="1205"/>
      <c r="ED417" s="825"/>
      <c r="EE417" s="1046"/>
      <c r="EF417" s="893"/>
      <c r="EG417" s="461">
        <f t="shared" si="3756"/>
        <v>0</v>
      </c>
      <c r="EH417" s="257">
        <f t="shared" si="3757"/>
        <v>0</v>
      </c>
      <c r="EI417" s="460">
        <f t="shared" si="3758"/>
        <v>0</v>
      </c>
      <c r="EJ417" s="538">
        <f t="shared" si="3759"/>
        <v>0</v>
      </c>
      <c r="EK417" s="677">
        <f t="shared" si="3760"/>
        <v>0</v>
      </c>
      <c r="EL417" s="257">
        <f t="shared" si="3761"/>
        <v>0</v>
      </c>
      <c r="EM417" s="649">
        <f t="shared" si="3554"/>
        <v>0</v>
      </c>
      <c r="EN417" s="538">
        <f t="shared" si="3555"/>
        <v>0</v>
      </c>
      <c r="EO417" s="677">
        <f t="shared" si="3762"/>
        <v>0</v>
      </c>
      <c r="EP417" s="257">
        <f t="shared" si="3763"/>
        <v>0</v>
      </c>
      <c r="EQ417" s="649">
        <f t="shared" si="3764"/>
        <v>0</v>
      </c>
      <c r="ER417" s="538">
        <f t="shared" si="3765"/>
        <v>0</v>
      </c>
      <c r="ES417" s="677">
        <f t="shared" si="3766"/>
        <v>0</v>
      </c>
      <c r="ET417" s="538">
        <f t="shared" si="3767"/>
        <v>0</v>
      </c>
      <c r="EU417" s="462">
        <f t="shared" si="3768"/>
        <v>0</v>
      </c>
      <c r="EV417" s="263">
        <f t="shared" si="3769"/>
        <v>0</v>
      </c>
      <c r="EW417" s="462">
        <f t="shared" si="3770"/>
        <v>0</v>
      </c>
      <c r="EX417" s="263">
        <f t="shared" si="3771"/>
        <v>0</v>
      </c>
      <c r="EY417" s="472">
        <f t="shared" si="3772"/>
        <v>0</v>
      </c>
      <c r="EZ417" s="263">
        <f t="shared" si="3773"/>
        <v>0</v>
      </c>
      <c r="FA417" s="550">
        <v>42523</v>
      </c>
    </row>
    <row r="418" spans="1:157" s="551" customFormat="1" ht="18" hidden="1" customHeight="1" outlineLevel="1" x14ac:dyDescent="0.2">
      <c r="A418" s="5" t="s">
        <v>2461</v>
      </c>
      <c r="B418" s="76" t="s">
        <v>21</v>
      </c>
      <c r="C418" s="77" t="s">
        <v>191</v>
      </c>
      <c r="D418" s="77" t="s">
        <v>192</v>
      </c>
      <c r="E418" s="76" t="s">
        <v>532</v>
      </c>
      <c r="F418" s="76" t="s">
        <v>193</v>
      </c>
      <c r="G418" s="78" t="s">
        <v>41</v>
      </c>
      <c r="H418" s="79">
        <v>0.8</v>
      </c>
      <c r="I418" s="76" t="s">
        <v>35</v>
      </c>
      <c r="J418" s="80" t="s">
        <v>496</v>
      </c>
      <c r="K418" s="81" t="s">
        <v>152</v>
      </c>
      <c r="L418" s="76" t="s">
        <v>46</v>
      </c>
      <c r="M418" s="10" t="s">
        <v>186</v>
      </c>
      <c r="N418" s="82"/>
      <c r="O418" s="82"/>
      <c r="P418" s="82"/>
      <c r="Q418" s="245">
        <v>500</v>
      </c>
      <c r="R418" s="398">
        <v>600</v>
      </c>
      <c r="S418" s="262">
        <v>23.14</v>
      </c>
      <c r="T418" s="262">
        <f t="shared" ref="T418" si="3959">S418*1.12</f>
        <v>25.916800000000002</v>
      </c>
      <c r="U418" s="262">
        <f t="shared" ref="U418" si="3960">R418*S418</f>
        <v>13884</v>
      </c>
      <c r="V418" s="263">
        <f t="shared" ref="V418" si="3961">R418*T418</f>
        <v>15550.080000000002</v>
      </c>
      <c r="W418" s="263">
        <f t="shared" ref="W418" si="3962">V418*H418</f>
        <v>12440.064000000002</v>
      </c>
      <c r="X418" s="399">
        <v>500</v>
      </c>
      <c r="Y418" s="399">
        <v>23.14</v>
      </c>
      <c r="Z418" s="399">
        <f t="shared" ref="Z418" si="3963">Y418*1.12</f>
        <v>25.916800000000002</v>
      </c>
      <c r="AA418" s="399">
        <f t="shared" ref="AA418" si="3964">X418*Y418</f>
        <v>11570</v>
      </c>
      <c r="AB418" s="399">
        <f t="shared" ref="AB418" si="3965">X418*Z418</f>
        <v>12958.400000000001</v>
      </c>
      <c r="AC418" s="399">
        <f t="shared" ref="AC418" si="3966">AB418*H418</f>
        <v>10366.720000000001</v>
      </c>
      <c r="AD418" s="260">
        <v>500</v>
      </c>
      <c r="AE418" s="260">
        <v>23.14</v>
      </c>
      <c r="AF418" s="260">
        <f t="shared" ref="AF418" si="3967">AE418*1.12</f>
        <v>25.916800000000002</v>
      </c>
      <c r="AG418" s="260">
        <f t="shared" ref="AG418" si="3968">AD418*AE418</f>
        <v>11570</v>
      </c>
      <c r="AH418" s="260">
        <f t="shared" ref="AH418" si="3969">AD418*AF418</f>
        <v>12958.400000000001</v>
      </c>
      <c r="AI418" s="260">
        <f t="shared" ref="AI418" si="3970">AH418*H418</f>
        <v>10366.720000000001</v>
      </c>
      <c r="AJ418" s="260">
        <v>800</v>
      </c>
      <c r="AK418" s="260">
        <v>23.14</v>
      </c>
      <c r="AL418" s="260">
        <f t="shared" ref="AL418" si="3971">AK418*1.12</f>
        <v>25.916800000000002</v>
      </c>
      <c r="AM418" s="1067">
        <f t="shared" ref="AM418" si="3972">AJ418*AK418</f>
        <v>18512</v>
      </c>
      <c r="AN418" s="260">
        <f t="shared" ref="AN418" si="3973">AJ418*AL418</f>
        <v>20733.440000000002</v>
      </c>
      <c r="AO418" s="396">
        <f t="shared" ref="AO418" si="3974">AN418*H418</f>
        <v>16586.752000000004</v>
      </c>
      <c r="AP418" s="260"/>
      <c r="AQ418" s="260"/>
      <c r="AR418" s="260"/>
      <c r="AS418" s="260">
        <f t="shared" ref="AS418" si="3975">AP418*AQ418</f>
        <v>0</v>
      </c>
      <c r="AT418" s="260">
        <f t="shared" ref="AT418" si="3976">AP418*AR418</f>
        <v>0</v>
      </c>
      <c r="AU418" s="260">
        <f t="shared" ref="AU418" si="3977">AT418*H418</f>
        <v>0</v>
      </c>
      <c r="AV418" s="400"/>
      <c r="AW418" s="400"/>
      <c r="AX418" s="400"/>
      <c r="AY418" s="400">
        <v>0</v>
      </c>
      <c r="AZ418" s="400">
        <v>0</v>
      </c>
      <c r="BA418" s="400">
        <f t="shared" ref="BA418" si="3978">AZ418*H418</f>
        <v>0</v>
      </c>
      <c r="BB418" s="400"/>
      <c r="BC418" s="400"/>
      <c r="BD418" s="400"/>
      <c r="BE418" s="400">
        <v>0</v>
      </c>
      <c r="BF418" s="400">
        <v>0</v>
      </c>
      <c r="BG418" s="400">
        <f t="shared" ref="BG418" si="3979">BF418*H418</f>
        <v>0</v>
      </c>
      <c r="BH418" s="400"/>
      <c r="BI418" s="400"/>
      <c r="BJ418" s="400"/>
      <c r="BK418" s="400">
        <v>0</v>
      </c>
      <c r="BL418" s="400">
        <v>0</v>
      </c>
      <c r="BM418" s="400">
        <f t="shared" ref="BM418" si="3980">BL418*N418</f>
        <v>0</v>
      </c>
      <c r="BN418" s="400"/>
      <c r="BO418" s="400"/>
      <c r="BP418" s="400"/>
      <c r="BQ418" s="400">
        <v>0</v>
      </c>
      <c r="BR418" s="400">
        <v>0</v>
      </c>
      <c r="BS418" s="400">
        <f t="shared" si="3751"/>
        <v>0</v>
      </c>
      <c r="BT418" s="262">
        <v>23.14</v>
      </c>
      <c r="BU418" s="262">
        <f t="shared" ref="BU418" si="3981">BT418*1.12</f>
        <v>25.916800000000002</v>
      </c>
      <c r="BV418" s="256">
        <f>SUM(N418+O418+P418+Q418+R418+X418+AD418+AJ418+AP418+AV418+BB418+BH418)*BT418</f>
        <v>67106</v>
      </c>
      <c r="BW418" s="262">
        <f t="shared" ref="BW418" si="3982">BV418*1.12</f>
        <v>75158.720000000001</v>
      </c>
      <c r="BX418" s="84" t="s">
        <v>48</v>
      </c>
      <c r="BY418" s="76" t="s">
        <v>2232</v>
      </c>
      <c r="BZ418" s="325"/>
      <c r="CA418" s="529">
        <f t="shared" ref="CA418" si="3983">BW418*H418</f>
        <v>60126.976000000002</v>
      </c>
      <c r="CB418" s="85"/>
      <c r="CC418" s="83"/>
      <c r="CD418" s="888"/>
      <c r="CE418" s="26">
        <f t="shared" ref="CE418" si="3984">BV418-CB418</f>
        <v>67106</v>
      </c>
      <c r="CF418" s="27">
        <f t="shared" ref="CF418" si="3985">BW418-CC418</f>
        <v>75158.720000000001</v>
      </c>
      <c r="CG418" s="889">
        <f t="shared" ref="CG418" si="3986">CA418-CC418</f>
        <v>60126.976000000002</v>
      </c>
      <c r="CH418" s="829" t="s">
        <v>2491</v>
      </c>
      <c r="CI418" s="828"/>
      <c r="CJ418" s="1201"/>
      <c r="CK418" s="725"/>
      <c r="CL418" s="725"/>
      <c r="CM418" s="726"/>
      <c r="CN418" s="725"/>
      <c r="CO418" s="727"/>
      <c r="CP418" s="725"/>
      <c r="CQ418" s="886"/>
      <c r="CR418" s="262"/>
      <c r="CS418" s="262"/>
      <c r="CT418" s="262"/>
      <c r="CU418" s="262"/>
      <c r="CV418" s="262"/>
      <c r="CW418" s="262"/>
      <c r="CX418" s="262"/>
      <c r="CY418" s="262"/>
      <c r="CZ418" s="262"/>
      <c r="DA418" s="262"/>
      <c r="DB418" s="262"/>
      <c r="DC418" s="262"/>
      <c r="DD418" s="262"/>
      <c r="DE418" s="262"/>
      <c r="DF418" s="262"/>
      <c r="DG418" s="262"/>
      <c r="DH418" s="262"/>
      <c r="DI418" s="262"/>
      <c r="DJ418" s="262"/>
      <c r="DK418" s="262"/>
      <c r="DL418" s="893"/>
      <c r="DM418" s="847"/>
      <c r="DN418" s="893"/>
      <c r="DO418" s="1202"/>
      <c r="DP418" s="893"/>
      <c r="DQ418" s="1053"/>
      <c r="DR418" s="1203"/>
      <c r="DS418" s="1053"/>
      <c r="DT418" s="1203"/>
      <c r="DU418" s="1053"/>
      <c r="DV418" s="1204"/>
      <c r="DW418" s="1205"/>
      <c r="DX418" s="1203"/>
      <c r="DY418" s="1206"/>
      <c r="DZ418" s="1203"/>
      <c r="EA418" s="1053">
        <f t="shared" si="3755"/>
        <v>0</v>
      </c>
      <c r="EB418" s="1204">
        <f t="shared" ref="EB418" si="3987">EA418/1.12</f>
        <v>0</v>
      </c>
      <c r="EC418" s="1205"/>
      <c r="ED418" s="825"/>
      <c r="EE418" s="1046"/>
      <c r="EF418" s="893"/>
      <c r="EG418" s="461">
        <f t="shared" si="3756"/>
        <v>13884</v>
      </c>
      <c r="EH418" s="257">
        <f t="shared" si="3757"/>
        <v>15550.080000000002</v>
      </c>
      <c r="EI418" s="460">
        <f t="shared" si="3758"/>
        <v>11570</v>
      </c>
      <c r="EJ418" s="538">
        <f t="shared" si="3759"/>
        <v>12958.400000000001</v>
      </c>
      <c r="EK418" s="677">
        <f t="shared" si="3760"/>
        <v>11570</v>
      </c>
      <c r="EL418" s="257">
        <f t="shared" si="3761"/>
        <v>12958.400000000001</v>
      </c>
      <c r="EM418" s="649">
        <f t="shared" si="3554"/>
        <v>18512</v>
      </c>
      <c r="EN418" s="538">
        <f t="shared" si="3555"/>
        <v>20733.440000000002</v>
      </c>
      <c r="EO418" s="677">
        <f t="shared" si="3762"/>
        <v>0</v>
      </c>
      <c r="EP418" s="257">
        <f t="shared" si="3763"/>
        <v>0</v>
      </c>
      <c r="EQ418" s="649">
        <f t="shared" si="3764"/>
        <v>0</v>
      </c>
      <c r="ER418" s="538">
        <f t="shared" si="3765"/>
        <v>0</v>
      </c>
      <c r="ES418" s="677">
        <f t="shared" si="3766"/>
        <v>0</v>
      </c>
      <c r="ET418" s="538">
        <f t="shared" si="3767"/>
        <v>0</v>
      </c>
      <c r="EU418" s="462">
        <f t="shared" si="3768"/>
        <v>0</v>
      </c>
      <c r="EV418" s="263">
        <f t="shared" si="3769"/>
        <v>0</v>
      </c>
      <c r="EW418" s="462">
        <f t="shared" si="3770"/>
        <v>0</v>
      </c>
      <c r="EX418" s="263">
        <f t="shared" si="3771"/>
        <v>0</v>
      </c>
      <c r="EY418" s="472">
        <f t="shared" si="3772"/>
        <v>67106</v>
      </c>
      <c r="EZ418" s="263">
        <f t="shared" si="3773"/>
        <v>75158.720000000001</v>
      </c>
      <c r="FA418" s="550">
        <v>42535</v>
      </c>
    </row>
    <row r="419" spans="1:157" s="551" customFormat="1" ht="18" hidden="1" customHeight="1" outlineLevel="1" x14ac:dyDescent="0.2">
      <c r="A419" s="5" t="s">
        <v>533</v>
      </c>
      <c r="B419" s="76" t="s">
        <v>21</v>
      </c>
      <c r="C419" s="77" t="s">
        <v>194</v>
      </c>
      <c r="D419" s="77" t="s">
        <v>192</v>
      </c>
      <c r="E419" s="76" t="s">
        <v>195</v>
      </c>
      <c r="F419" s="76"/>
      <c r="G419" s="78" t="s">
        <v>41</v>
      </c>
      <c r="H419" s="79">
        <v>0.8</v>
      </c>
      <c r="I419" s="76" t="s">
        <v>35</v>
      </c>
      <c r="J419" s="80" t="s">
        <v>496</v>
      </c>
      <c r="K419" s="81" t="s">
        <v>152</v>
      </c>
      <c r="L419" s="76" t="s">
        <v>46</v>
      </c>
      <c r="M419" s="10" t="s">
        <v>186</v>
      </c>
      <c r="N419" s="82"/>
      <c r="O419" s="82"/>
      <c r="P419" s="82"/>
      <c r="Q419" s="245">
        <v>500</v>
      </c>
      <c r="R419" s="398">
        <v>500</v>
      </c>
      <c r="S419" s="262">
        <v>28.482142857142854</v>
      </c>
      <c r="T419" s="262">
        <f t="shared" si="3531"/>
        <v>31.9</v>
      </c>
      <c r="U419" s="262">
        <v>0</v>
      </c>
      <c r="V419" s="263">
        <v>0</v>
      </c>
      <c r="W419" s="263">
        <f t="shared" si="3532"/>
        <v>0</v>
      </c>
      <c r="X419" s="399">
        <v>500</v>
      </c>
      <c r="Y419" s="399">
        <v>28.482142857142854</v>
      </c>
      <c r="Z419" s="399">
        <f t="shared" si="3533"/>
        <v>31.9</v>
      </c>
      <c r="AA419" s="399">
        <v>0</v>
      </c>
      <c r="AB419" s="399">
        <v>0</v>
      </c>
      <c r="AC419" s="399">
        <f t="shared" si="3534"/>
        <v>0</v>
      </c>
      <c r="AD419" s="260">
        <v>600</v>
      </c>
      <c r="AE419" s="260">
        <v>28.482142857142854</v>
      </c>
      <c r="AF419" s="260">
        <f t="shared" si="3568"/>
        <v>31.9</v>
      </c>
      <c r="AG419" s="260">
        <v>0</v>
      </c>
      <c r="AH419" s="260">
        <v>0</v>
      </c>
      <c r="AI419" s="260">
        <f t="shared" si="3535"/>
        <v>0</v>
      </c>
      <c r="AJ419" s="260">
        <v>500</v>
      </c>
      <c r="AK419" s="260">
        <v>28.482142857142854</v>
      </c>
      <c r="AL419" s="260">
        <f t="shared" si="3569"/>
        <v>31.9</v>
      </c>
      <c r="AM419" s="260">
        <v>0</v>
      </c>
      <c r="AN419" s="260">
        <v>0</v>
      </c>
      <c r="AO419" s="396">
        <f t="shared" si="3536"/>
        <v>0</v>
      </c>
      <c r="AP419" s="260"/>
      <c r="AQ419" s="260"/>
      <c r="AR419" s="260"/>
      <c r="AS419" s="260">
        <f t="shared" si="3576"/>
        <v>0</v>
      </c>
      <c r="AT419" s="260">
        <f t="shared" si="3577"/>
        <v>0</v>
      </c>
      <c r="AU419" s="260">
        <f t="shared" si="3537"/>
        <v>0</v>
      </c>
      <c r="AV419" s="400"/>
      <c r="AW419" s="400"/>
      <c r="AX419" s="400"/>
      <c r="AY419" s="400">
        <v>0</v>
      </c>
      <c r="AZ419" s="400">
        <v>0</v>
      </c>
      <c r="BA419" s="400">
        <f t="shared" si="3538"/>
        <v>0</v>
      </c>
      <c r="BB419" s="400"/>
      <c r="BC419" s="400"/>
      <c r="BD419" s="400"/>
      <c r="BE419" s="400">
        <v>0</v>
      </c>
      <c r="BF419" s="400">
        <v>0</v>
      </c>
      <c r="BG419" s="400">
        <f t="shared" si="3919"/>
        <v>0</v>
      </c>
      <c r="BH419" s="400"/>
      <c r="BI419" s="400"/>
      <c r="BJ419" s="400"/>
      <c r="BK419" s="400">
        <v>0</v>
      </c>
      <c r="BL419" s="400">
        <v>0</v>
      </c>
      <c r="BM419" s="400">
        <f t="shared" si="3914"/>
        <v>0</v>
      </c>
      <c r="BN419" s="400"/>
      <c r="BO419" s="400"/>
      <c r="BP419" s="400"/>
      <c r="BQ419" s="400">
        <v>0</v>
      </c>
      <c r="BR419" s="400">
        <v>0</v>
      </c>
      <c r="BS419" s="400">
        <f t="shared" si="3751"/>
        <v>0</v>
      </c>
      <c r="BT419" s="262">
        <v>28.482142857142854</v>
      </c>
      <c r="BU419" s="262">
        <f t="shared" si="3570"/>
        <v>31.9</v>
      </c>
      <c r="BV419" s="262">
        <v>0</v>
      </c>
      <c r="BW419" s="1427">
        <v>0</v>
      </c>
      <c r="BX419" s="84" t="s">
        <v>48</v>
      </c>
      <c r="BY419" s="76">
        <v>2012</v>
      </c>
      <c r="BZ419" s="325"/>
      <c r="CA419" s="529">
        <f t="shared" si="3539"/>
        <v>0</v>
      </c>
      <c r="CB419" s="85">
        <v>74053.57142857142</v>
      </c>
      <c r="CC419" s="83">
        <v>82940</v>
      </c>
      <c r="CD419" s="888"/>
      <c r="CE419" s="26">
        <f t="shared" si="3540"/>
        <v>-74053.57142857142</v>
      </c>
      <c r="CF419" s="27">
        <f t="shared" si="3541"/>
        <v>-82940</v>
      </c>
      <c r="CG419" s="889">
        <f t="shared" si="3542"/>
        <v>-82940</v>
      </c>
      <c r="CH419" s="829" t="s">
        <v>552</v>
      </c>
      <c r="CI419" s="828"/>
      <c r="CJ419" s="1201" t="s">
        <v>25</v>
      </c>
      <c r="CK419" s="725" t="s">
        <v>317</v>
      </c>
      <c r="CL419" s="725" t="s">
        <v>2053</v>
      </c>
      <c r="CM419" s="726" t="s">
        <v>1846</v>
      </c>
      <c r="CN419" s="725" t="s">
        <v>372</v>
      </c>
      <c r="CO419" s="727" t="str">
        <f>D419</f>
        <v xml:space="preserve">Провод </v>
      </c>
      <c r="CP419" s="725" t="str">
        <f>E419</f>
        <v>Провод   ПВ 3 - 1,5</v>
      </c>
      <c r="CQ419" s="886" t="str">
        <f>M419</f>
        <v>метр</v>
      </c>
      <c r="CR419" s="262">
        <v>500</v>
      </c>
      <c r="CS419" s="262">
        <v>0</v>
      </c>
      <c r="CT419" s="262">
        <v>600</v>
      </c>
      <c r="CU419" s="262">
        <v>0</v>
      </c>
      <c r="CV419" s="262"/>
      <c r="CW419" s="262"/>
      <c r="CX419" s="262"/>
      <c r="CY419" s="262"/>
      <c r="CZ419" s="262">
        <f t="shared" si="3636"/>
        <v>1600</v>
      </c>
      <c r="DA419" s="262">
        <v>31</v>
      </c>
      <c r="DB419" s="262">
        <f>CR419*DA419</f>
        <v>15500</v>
      </c>
      <c r="DC419" s="262"/>
      <c r="DD419" s="262">
        <f t="shared" si="3637"/>
        <v>18600</v>
      </c>
      <c r="DE419" s="262">
        <f>DA419*CU419</f>
        <v>0</v>
      </c>
      <c r="DF419" s="262">
        <f>DB419*CV419</f>
        <v>0</v>
      </c>
      <c r="DG419" s="262">
        <f>DB419*CV419</f>
        <v>0</v>
      </c>
      <c r="DH419" s="262"/>
      <c r="DI419" s="262"/>
      <c r="DJ419" s="262"/>
      <c r="DK419" s="262">
        <f>(Q419+CR419+CS419+CT419+CU419)*DA419</f>
        <v>49600</v>
      </c>
      <c r="DL419" s="893"/>
      <c r="DM419" s="847">
        <f>DB419</f>
        <v>15500</v>
      </c>
      <c r="DN419" s="893">
        <f t="shared" si="3638"/>
        <v>13839.285714285714</v>
      </c>
      <c r="DO419" s="1202">
        <v>0</v>
      </c>
      <c r="DP419" s="1203">
        <f t="shared" ref="DP419" si="3988">DO419/1.12</f>
        <v>0</v>
      </c>
      <c r="DQ419" s="1053">
        <f t="shared" si="3640"/>
        <v>18600</v>
      </c>
      <c r="DR419" s="1203">
        <f t="shared" si="3641"/>
        <v>16607.142857142855</v>
      </c>
      <c r="DS419" s="1053">
        <f t="shared" si="3642"/>
        <v>0</v>
      </c>
      <c r="DT419" s="1203">
        <f t="shared" si="3643"/>
        <v>0</v>
      </c>
      <c r="DU419" s="1053">
        <f t="shared" ref="DU419" si="3989">DF419</f>
        <v>0</v>
      </c>
      <c r="DV419" s="1204">
        <f t="shared" ref="DV419" si="3990">DU419/1.12</f>
        <v>0</v>
      </c>
      <c r="DW419" s="1205"/>
      <c r="DX419" s="1203"/>
      <c r="DY419" s="1206"/>
      <c r="DZ419" s="1203"/>
      <c r="EA419" s="1053">
        <f t="shared" si="3755"/>
        <v>0</v>
      </c>
      <c r="EB419" s="1204">
        <f t="shared" si="3547"/>
        <v>0</v>
      </c>
      <c r="EC419" s="1205"/>
      <c r="ED419" s="825"/>
      <c r="EE419" s="1046">
        <f>DK419</f>
        <v>49600</v>
      </c>
      <c r="EF419" s="893">
        <f t="shared" si="3572"/>
        <v>44285.714285714283</v>
      </c>
      <c r="EG419" s="461">
        <f t="shared" si="3756"/>
        <v>-13839.285714285714</v>
      </c>
      <c r="EH419" s="257">
        <f t="shared" si="3757"/>
        <v>-15500</v>
      </c>
      <c r="EI419" s="460">
        <f t="shared" si="3758"/>
        <v>0</v>
      </c>
      <c r="EJ419" s="538">
        <f t="shared" si="3759"/>
        <v>0</v>
      </c>
      <c r="EK419" s="677">
        <f t="shared" si="3760"/>
        <v>-16607.142857142855</v>
      </c>
      <c r="EL419" s="257">
        <f t="shared" si="3761"/>
        <v>-18600</v>
      </c>
      <c r="EM419" s="649">
        <f t="shared" si="3554"/>
        <v>0</v>
      </c>
      <c r="EN419" s="538">
        <f t="shared" si="3555"/>
        <v>0</v>
      </c>
      <c r="EO419" s="677">
        <f t="shared" si="3762"/>
        <v>0</v>
      </c>
      <c r="EP419" s="257">
        <f t="shared" si="3763"/>
        <v>0</v>
      </c>
      <c r="EQ419" s="649">
        <f t="shared" si="3764"/>
        <v>0</v>
      </c>
      <c r="ER419" s="538">
        <f t="shared" si="3765"/>
        <v>0</v>
      </c>
      <c r="ES419" s="677">
        <f t="shared" si="3766"/>
        <v>0</v>
      </c>
      <c r="ET419" s="538">
        <f t="shared" si="3767"/>
        <v>0</v>
      </c>
      <c r="EU419" s="462">
        <f t="shared" si="3768"/>
        <v>0</v>
      </c>
      <c r="EV419" s="263">
        <f t="shared" si="3769"/>
        <v>0</v>
      </c>
      <c r="EW419" s="462">
        <f t="shared" si="3770"/>
        <v>0</v>
      </c>
      <c r="EX419" s="263">
        <f t="shared" si="3771"/>
        <v>0</v>
      </c>
      <c r="EY419" s="472">
        <f t="shared" si="3772"/>
        <v>-44285.714285714283</v>
      </c>
      <c r="EZ419" s="263">
        <f t="shared" si="3773"/>
        <v>-49600</v>
      </c>
      <c r="FA419" s="550"/>
    </row>
    <row r="420" spans="1:157" s="551" customFormat="1" ht="18" hidden="1" customHeight="1" outlineLevel="1" x14ac:dyDescent="0.2">
      <c r="A420" s="5" t="s">
        <v>534</v>
      </c>
      <c r="B420" s="76" t="s">
        <v>21</v>
      </c>
      <c r="C420" s="77" t="s">
        <v>194</v>
      </c>
      <c r="D420" s="77" t="s">
        <v>192</v>
      </c>
      <c r="E420" s="76" t="s">
        <v>535</v>
      </c>
      <c r="F420" s="76" t="s">
        <v>195</v>
      </c>
      <c r="G420" s="78" t="s">
        <v>41</v>
      </c>
      <c r="H420" s="79">
        <v>0.8</v>
      </c>
      <c r="I420" s="76" t="s">
        <v>35</v>
      </c>
      <c r="J420" s="80" t="s">
        <v>496</v>
      </c>
      <c r="K420" s="81" t="s">
        <v>152</v>
      </c>
      <c r="L420" s="76" t="s">
        <v>46</v>
      </c>
      <c r="M420" s="10" t="s">
        <v>186</v>
      </c>
      <c r="N420" s="82"/>
      <c r="O420" s="82"/>
      <c r="P420" s="82"/>
      <c r="Q420" s="245">
        <v>500</v>
      </c>
      <c r="R420" s="398">
        <v>500</v>
      </c>
      <c r="S420" s="262">
        <v>28.482142857142854</v>
      </c>
      <c r="T420" s="262">
        <f t="shared" si="3531"/>
        <v>31.9</v>
      </c>
      <c r="U420" s="262">
        <v>0</v>
      </c>
      <c r="V420" s="263">
        <v>0</v>
      </c>
      <c r="W420" s="263">
        <f t="shared" si="3532"/>
        <v>0</v>
      </c>
      <c r="X420" s="399">
        <v>500</v>
      </c>
      <c r="Y420" s="399">
        <v>28.482142857142854</v>
      </c>
      <c r="Z420" s="399">
        <f t="shared" si="3533"/>
        <v>31.9</v>
      </c>
      <c r="AA420" s="399">
        <v>0</v>
      </c>
      <c r="AB420" s="399">
        <v>0</v>
      </c>
      <c r="AC420" s="399">
        <f t="shared" si="3534"/>
        <v>0</v>
      </c>
      <c r="AD420" s="260">
        <v>600</v>
      </c>
      <c r="AE420" s="260">
        <v>28.482142857142854</v>
      </c>
      <c r="AF420" s="260">
        <f t="shared" si="3568"/>
        <v>31.9</v>
      </c>
      <c r="AG420" s="260">
        <v>0</v>
      </c>
      <c r="AH420" s="260">
        <v>0</v>
      </c>
      <c r="AI420" s="260">
        <f t="shared" si="3535"/>
        <v>0</v>
      </c>
      <c r="AJ420" s="260">
        <v>500</v>
      </c>
      <c r="AK420" s="260">
        <v>28.482142857142854</v>
      </c>
      <c r="AL420" s="260">
        <f t="shared" si="3569"/>
        <v>31.9</v>
      </c>
      <c r="AM420" s="260">
        <v>0</v>
      </c>
      <c r="AN420" s="260">
        <v>0</v>
      </c>
      <c r="AO420" s="396">
        <f t="shared" ref="AO420:AO421" si="3991">AN420*H420</f>
        <v>0</v>
      </c>
      <c r="AP420" s="260"/>
      <c r="AQ420" s="260"/>
      <c r="AR420" s="260"/>
      <c r="AS420" s="260">
        <f t="shared" si="3576"/>
        <v>0</v>
      </c>
      <c r="AT420" s="260">
        <f t="shared" si="3577"/>
        <v>0</v>
      </c>
      <c r="AU420" s="260">
        <f t="shared" si="3537"/>
        <v>0</v>
      </c>
      <c r="AV420" s="400"/>
      <c r="AW420" s="400"/>
      <c r="AX420" s="400"/>
      <c r="AY420" s="400">
        <v>0</v>
      </c>
      <c r="AZ420" s="400">
        <v>0</v>
      </c>
      <c r="BA420" s="400">
        <f t="shared" si="3538"/>
        <v>0</v>
      </c>
      <c r="BB420" s="400"/>
      <c r="BC420" s="400"/>
      <c r="BD420" s="400"/>
      <c r="BE420" s="400">
        <v>0</v>
      </c>
      <c r="BF420" s="400">
        <v>0</v>
      </c>
      <c r="BG420" s="400">
        <f t="shared" si="3919"/>
        <v>0</v>
      </c>
      <c r="BH420" s="400"/>
      <c r="BI420" s="400"/>
      <c r="BJ420" s="400"/>
      <c r="BK420" s="400">
        <v>0</v>
      </c>
      <c r="BL420" s="400">
        <v>0</v>
      </c>
      <c r="BM420" s="400">
        <f t="shared" si="3914"/>
        <v>0</v>
      </c>
      <c r="BN420" s="400"/>
      <c r="BO420" s="400"/>
      <c r="BP420" s="400"/>
      <c r="BQ420" s="400">
        <v>0</v>
      </c>
      <c r="BR420" s="400">
        <v>0</v>
      </c>
      <c r="BS420" s="400">
        <f t="shared" si="3751"/>
        <v>0</v>
      </c>
      <c r="BT420" s="262">
        <v>28.482142857142854</v>
      </c>
      <c r="BU420" s="262">
        <f t="shared" si="3570"/>
        <v>31.9</v>
      </c>
      <c r="BV420" s="256">
        <v>0</v>
      </c>
      <c r="BW420" s="1427">
        <v>0</v>
      </c>
      <c r="BX420" s="84" t="s">
        <v>48</v>
      </c>
      <c r="BY420" s="76">
        <v>2012</v>
      </c>
      <c r="BZ420" s="325" t="s">
        <v>1103</v>
      </c>
      <c r="CA420" s="529">
        <f t="shared" si="3539"/>
        <v>0</v>
      </c>
      <c r="CB420" s="85"/>
      <c r="CC420" s="83"/>
      <c r="CD420" s="888"/>
      <c r="CE420" s="26">
        <f t="shared" si="3540"/>
        <v>0</v>
      </c>
      <c r="CF420" s="27">
        <f t="shared" si="3541"/>
        <v>0</v>
      </c>
      <c r="CG420" s="889">
        <f t="shared" si="3542"/>
        <v>0</v>
      </c>
      <c r="CH420" s="829" t="s">
        <v>552</v>
      </c>
      <c r="CI420" s="828"/>
      <c r="CJ420" s="1201" t="s">
        <v>25</v>
      </c>
      <c r="CK420" s="725" t="s">
        <v>317</v>
      </c>
      <c r="CL420" s="725" t="s">
        <v>2443</v>
      </c>
      <c r="CM420" s="178">
        <v>42535</v>
      </c>
      <c r="CN420" s="725" t="s">
        <v>372</v>
      </c>
      <c r="CO420" s="727" t="str">
        <f>D420</f>
        <v xml:space="preserve">Провод </v>
      </c>
      <c r="CP420" s="725" t="str">
        <f>E420</f>
        <v>ПВ-3 1.5</v>
      </c>
      <c r="CQ420" s="886" t="str">
        <f>M420</f>
        <v>метр</v>
      </c>
      <c r="CR420" s="262"/>
      <c r="CS420" s="262"/>
      <c r="CT420" s="262"/>
      <c r="CU420" s="262">
        <v>500</v>
      </c>
      <c r="CV420" s="262"/>
      <c r="CW420" s="262"/>
      <c r="CX420" s="262"/>
      <c r="CY420" s="262"/>
      <c r="CZ420" s="262">
        <f>CR420+CS420+CT420+CU420</f>
        <v>500</v>
      </c>
      <c r="DA420" s="262">
        <v>48.137599999999999</v>
      </c>
      <c r="DB420" s="262"/>
      <c r="DC420" s="262"/>
      <c r="DD420" s="262"/>
      <c r="DE420" s="262">
        <f>CU420*DA420</f>
        <v>24068.799999999999</v>
      </c>
      <c r="DF420" s="262"/>
      <c r="DG420" s="262"/>
      <c r="DH420" s="262"/>
      <c r="DI420" s="262"/>
      <c r="DJ420" s="262"/>
      <c r="DK420" s="262">
        <f>CZ420*DA420</f>
        <v>24068.799999999999</v>
      </c>
      <c r="DL420" s="893"/>
      <c r="DM420" s="847"/>
      <c r="DN420" s="893"/>
      <c r="DO420" s="1202"/>
      <c r="DP420" s="893"/>
      <c r="DQ420" s="1053"/>
      <c r="DR420" s="1203"/>
      <c r="DS420" s="1053">
        <f t="shared" ref="DS420" si="3992">DE420</f>
        <v>24068.799999999999</v>
      </c>
      <c r="DT420" s="1203">
        <f t="shared" ref="DT420" si="3993">DS420/1.12</f>
        <v>21489.999999999996</v>
      </c>
      <c r="DU420" s="1053"/>
      <c r="DV420" s="1204"/>
      <c r="DW420" s="1205"/>
      <c r="DX420" s="1203"/>
      <c r="DY420" s="1206"/>
      <c r="DZ420" s="1203"/>
      <c r="EA420" s="1053">
        <f t="shared" si="3755"/>
        <v>0</v>
      </c>
      <c r="EB420" s="1204">
        <f t="shared" si="3547"/>
        <v>0</v>
      </c>
      <c r="EC420" s="1205"/>
      <c r="ED420" s="825"/>
      <c r="EE420" s="1046">
        <f>DK420</f>
        <v>24068.799999999999</v>
      </c>
      <c r="EF420" s="893">
        <f t="shared" si="3572"/>
        <v>21489.999999999996</v>
      </c>
      <c r="EG420" s="461">
        <f t="shared" si="3756"/>
        <v>0</v>
      </c>
      <c r="EH420" s="257">
        <f t="shared" si="3757"/>
        <v>0</v>
      </c>
      <c r="EI420" s="460">
        <f t="shared" si="3758"/>
        <v>0</v>
      </c>
      <c r="EJ420" s="538">
        <f t="shared" si="3759"/>
        <v>0</v>
      </c>
      <c r="EK420" s="677">
        <f t="shared" si="3760"/>
        <v>0</v>
      </c>
      <c r="EL420" s="257">
        <f t="shared" si="3761"/>
        <v>0</v>
      </c>
      <c r="EM420" s="649">
        <f t="shared" ref="EM420:EM444" si="3994">AM420-DT420</f>
        <v>-21489.999999999996</v>
      </c>
      <c r="EN420" s="538">
        <f t="shared" ref="EN420:EN444" si="3995">AN420-DS420</f>
        <v>-24068.799999999999</v>
      </c>
      <c r="EO420" s="677">
        <f t="shared" si="3762"/>
        <v>0</v>
      </c>
      <c r="EP420" s="257">
        <f t="shared" si="3763"/>
        <v>0</v>
      </c>
      <c r="EQ420" s="649">
        <f t="shared" si="3764"/>
        <v>0</v>
      </c>
      <c r="ER420" s="538">
        <f t="shared" si="3765"/>
        <v>0</v>
      </c>
      <c r="ES420" s="677">
        <f t="shared" si="3766"/>
        <v>0</v>
      </c>
      <c r="ET420" s="538">
        <f t="shared" si="3767"/>
        <v>0</v>
      </c>
      <c r="EU420" s="462">
        <f t="shared" si="3768"/>
        <v>0</v>
      </c>
      <c r="EV420" s="263">
        <f t="shared" si="3769"/>
        <v>0</v>
      </c>
      <c r="EW420" s="462">
        <f t="shared" si="3770"/>
        <v>0</v>
      </c>
      <c r="EX420" s="263">
        <f t="shared" si="3771"/>
        <v>0</v>
      </c>
      <c r="EY420" s="472">
        <f t="shared" si="3772"/>
        <v>-21489.999999999996</v>
      </c>
      <c r="EZ420" s="263">
        <f t="shared" si="3773"/>
        <v>-24068.799999999999</v>
      </c>
      <c r="FA420" s="550"/>
    </row>
    <row r="421" spans="1:157" s="551" customFormat="1" ht="18" hidden="1" customHeight="1" outlineLevel="1" x14ac:dyDescent="0.2">
      <c r="A421" s="5" t="s">
        <v>2433</v>
      </c>
      <c r="B421" s="76" t="s">
        <v>21</v>
      </c>
      <c r="C421" s="77" t="s">
        <v>194</v>
      </c>
      <c r="D421" s="77" t="s">
        <v>192</v>
      </c>
      <c r="E421" s="76" t="s">
        <v>535</v>
      </c>
      <c r="F421" s="76" t="s">
        <v>195</v>
      </c>
      <c r="G421" s="78" t="s">
        <v>41</v>
      </c>
      <c r="H421" s="79">
        <v>0.8</v>
      </c>
      <c r="I421" s="76" t="s">
        <v>35</v>
      </c>
      <c r="J421" s="80" t="s">
        <v>496</v>
      </c>
      <c r="K421" s="81" t="s">
        <v>152</v>
      </c>
      <c r="L421" s="76" t="s">
        <v>46</v>
      </c>
      <c r="M421" s="10" t="s">
        <v>186</v>
      </c>
      <c r="N421" s="82"/>
      <c r="O421" s="82"/>
      <c r="P421" s="82"/>
      <c r="Q421" s="245">
        <v>500</v>
      </c>
      <c r="R421" s="398">
        <v>500</v>
      </c>
      <c r="S421" s="262">
        <v>28.482142857142854</v>
      </c>
      <c r="T421" s="262">
        <f t="shared" si="3531"/>
        <v>31.9</v>
      </c>
      <c r="U421" s="262">
        <v>0</v>
      </c>
      <c r="V421" s="263">
        <v>0</v>
      </c>
      <c r="W421" s="263">
        <f t="shared" ref="W421" si="3996">V421*H421</f>
        <v>0</v>
      </c>
      <c r="X421" s="399">
        <v>500</v>
      </c>
      <c r="Y421" s="399">
        <v>28.482142857142854</v>
      </c>
      <c r="Z421" s="399">
        <f t="shared" si="3533"/>
        <v>31.9</v>
      </c>
      <c r="AA421" s="399">
        <v>0</v>
      </c>
      <c r="AB421" s="399">
        <v>0</v>
      </c>
      <c r="AC421" s="399">
        <f t="shared" ref="AC421" si="3997">AB421*H421</f>
        <v>0</v>
      </c>
      <c r="AD421" s="260">
        <v>600</v>
      </c>
      <c r="AE421" s="260">
        <v>28.482142857142854</v>
      </c>
      <c r="AF421" s="260">
        <f t="shared" si="3568"/>
        <v>31.9</v>
      </c>
      <c r="AG421" s="260">
        <v>0</v>
      </c>
      <c r="AH421" s="260">
        <v>0</v>
      </c>
      <c r="AI421" s="260">
        <f t="shared" ref="AI421" si="3998">AH421*H421</f>
        <v>0</v>
      </c>
      <c r="AJ421" s="260">
        <v>0</v>
      </c>
      <c r="AK421" s="260">
        <v>28.482142857142854</v>
      </c>
      <c r="AL421" s="260">
        <f t="shared" si="3569"/>
        <v>31.9</v>
      </c>
      <c r="AM421" s="260">
        <v>0</v>
      </c>
      <c r="AN421" s="260">
        <v>0</v>
      </c>
      <c r="AO421" s="396">
        <f t="shared" si="3991"/>
        <v>0</v>
      </c>
      <c r="AP421" s="260"/>
      <c r="AQ421" s="260"/>
      <c r="AR421" s="260"/>
      <c r="AS421" s="260">
        <f t="shared" ref="AS421" si="3999">AP421*AQ421</f>
        <v>0</v>
      </c>
      <c r="AT421" s="260">
        <f t="shared" ref="AT421" si="4000">AP421*AR421</f>
        <v>0</v>
      </c>
      <c r="AU421" s="260">
        <f t="shared" ref="AU421" si="4001">AT421*H421</f>
        <v>0</v>
      </c>
      <c r="AV421" s="400"/>
      <c r="AW421" s="400"/>
      <c r="AX421" s="400"/>
      <c r="AY421" s="400">
        <v>0</v>
      </c>
      <c r="AZ421" s="400">
        <v>0</v>
      </c>
      <c r="BA421" s="400">
        <f t="shared" ref="BA421" si="4002">AZ421*H421</f>
        <v>0</v>
      </c>
      <c r="BB421" s="400"/>
      <c r="BC421" s="400"/>
      <c r="BD421" s="400"/>
      <c r="BE421" s="400">
        <v>0</v>
      </c>
      <c r="BF421" s="400">
        <v>0</v>
      </c>
      <c r="BG421" s="400">
        <f t="shared" ref="BG421" si="4003">BF421*H421</f>
        <v>0</v>
      </c>
      <c r="BH421" s="400"/>
      <c r="BI421" s="400"/>
      <c r="BJ421" s="400"/>
      <c r="BK421" s="400">
        <v>0</v>
      </c>
      <c r="BL421" s="400">
        <v>0</v>
      </c>
      <c r="BM421" s="400">
        <f t="shared" ref="BM421" si="4004">BL421*N421</f>
        <v>0</v>
      </c>
      <c r="BN421" s="400"/>
      <c r="BO421" s="400"/>
      <c r="BP421" s="400"/>
      <c r="BQ421" s="400">
        <v>0</v>
      </c>
      <c r="BR421" s="400">
        <v>0</v>
      </c>
      <c r="BS421" s="400">
        <f t="shared" si="3751"/>
        <v>0</v>
      </c>
      <c r="BT421" s="262">
        <v>28.482142857142854</v>
      </c>
      <c r="BU421" s="262">
        <f t="shared" si="3570"/>
        <v>31.9</v>
      </c>
      <c r="BV421" s="256">
        <v>0</v>
      </c>
      <c r="BW421" s="1427">
        <f t="shared" ref="BW421" si="4005">BV421*1.12</f>
        <v>0</v>
      </c>
      <c r="BX421" s="84" t="s">
        <v>48</v>
      </c>
      <c r="BY421" s="76" t="s">
        <v>2232</v>
      </c>
      <c r="BZ421" s="325" t="s">
        <v>1112</v>
      </c>
      <c r="CA421" s="529">
        <f t="shared" ref="CA421" si="4006">BW421*H421</f>
        <v>0</v>
      </c>
      <c r="CB421" s="85"/>
      <c r="CC421" s="83"/>
      <c r="CD421" s="888"/>
      <c r="CE421" s="26">
        <f t="shared" ref="CE421" si="4007">BV421-CB421</f>
        <v>0</v>
      </c>
      <c r="CF421" s="27">
        <f t="shared" ref="CF421" si="4008">BW421-CC421</f>
        <v>0</v>
      </c>
      <c r="CG421" s="889">
        <f t="shared" ref="CG421" si="4009">CA421-CC421</f>
        <v>0</v>
      </c>
      <c r="CH421" s="829" t="s">
        <v>2484</v>
      </c>
      <c r="CI421" s="828"/>
      <c r="CJ421" s="1201"/>
      <c r="CK421" s="725"/>
      <c r="CL421" s="725"/>
      <c r="CM421" s="726"/>
      <c r="CN421" s="725"/>
      <c r="CO421" s="727"/>
      <c r="CP421" s="725"/>
      <c r="CQ421" s="886"/>
      <c r="CR421" s="262"/>
      <c r="CS421" s="262"/>
      <c r="CT421" s="262"/>
      <c r="CU421" s="262"/>
      <c r="CV421" s="262"/>
      <c r="CW421" s="262"/>
      <c r="CX421" s="262"/>
      <c r="CY421" s="262"/>
      <c r="CZ421" s="262"/>
      <c r="DA421" s="262"/>
      <c r="DB421" s="262"/>
      <c r="DC421" s="262"/>
      <c r="DD421" s="262"/>
      <c r="DE421" s="262"/>
      <c r="DF421" s="262"/>
      <c r="DG421" s="262"/>
      <c r="DH421" s="262"/>
      <c r="DI421" s="262"/>
      <c r="DJ421" s="262"/>
      <c r="DK421" s="262"/>
      <c r="DL421" s="893"/>
      <c r="DM421" s="847"/>
      <c r="DN421" s="893"/>
      <c r="DO421" s="1202"/>
      <c r="DP421" s="893"/>
      <c r="DQ421" s="1053"/>
      <c r="DR421" s="1203"/>
      <c r="DS421" s="1053"/>
      <c r="DT421" s="1203"/>
      <c r="DU421" s="1053"/>
      <c r="DV421" s="1204"/>
      <c r="DW421" s="1205"/>
      <c r="DX421" s="1203"/>
      <c r="DY421" s="1206"/>
      <c r="DZ421" s="1203"/>
      <c r="EA421" s="1053">
        <f t="shared" si="3755"/>
        <v>0</v>
      </c>
      <c r="EB421" s="1204">
        <f t="shared" ref="EB421" si="4010">EA421/1.12</f>
        <v>0</v>
      </c>
      <c r="EC421" s="1205"/>
      <c r="ED421" s="825"/>
      <c r="EE421" s="1046"/>
      <c r="EF421" s="893"/>
      <c r="EG421" s="461">
        <f t="shared" si="3756"/>
        <v>0</v>
      </c>
      <c r="EH421" s="257">
        <f t="shared" si="3757"/>
        <v>0</v>
      </c>
      <c r="EI421" s="460">
        <f t="shared" si="3758"/>
        <v>0</v>
      </c>
      <c r="EJ421" s="538">
        <f t="shared" si="3759"/>
        <v>0</v>
      </c>
      <c r="EK421" s="677">
        <f t="shared" si="3760"/>
        <v>0</v>
      </c>
      <c r="EL421" s="257">
        <f t="shared" si="3761"/>
        <v>0</v>
      </c>
      <c r="EM421" s="649">
        <f t="shared" si="3994"/>
        <v>0</v>
      </c>
      <c r="EN421" s="538">
        <f t="shared" si="3995"/>
        <v>0</v>
      </c>
      <c r="EO421" s="677">
        <f t="shared" si="3762"/>
        <v>0</v>
      </c>
      <c r="EP421" s="257">
        <f t="shared" si="3763"/>
        <v>0</v>
      </c>
      <c r="EQ421" s="649">
        <f t="shared" si="3764"/>
        <v>0</v>
      </c>
      <c r="ER421" s="538">
        <f t="shared" si="3765"/>
        <v>0</v>
      </c>
      <c r="ES421" s="677">
        <f t="shared" si="3766"/>
        <v>0</v>
      </c>
      <c r="ET421" s="538">
        <f t="shared" si="3767"/>
        <v>0</v>
      </c>
      <c r="EU421" s="462">
        <f t="shared" si="3768"/>
        <v>0</v>
      </c>
      <c r="EV421" s="263">
        <f t="shared" si="3769"/>
        <v>0</v>
      </c>
      <c r="EW421" s="462">
        <f t="shared" si="3770"/>
        <v>0</v>
      </c>
      <c r="EX421" s="263">
        <f t="shared" si="3771"/>
        <v>0</v>
      </c>
      <c r="EY421" s="472">
        <f t="shared" si="3772"/>
        <v>0</v>
      </c>
      <c r="EZ421" s="263">
        <f t="shared" si="3773"/>
        <v>0</v>
      </c>
      <c r="FA421" s="550">
        <v>42523</v>
      </c>
    </row>
    <row r="422" spans="1:157" s="551" customFormat="1" ht="18" hidden="1" customHeight="1" outlineLevel="1" x14ac:dyDescent="0.2">
      <c r="A422" s="5" t="s">
        <v>2434</v>
      </c>
      <c r="B422" s="76" t="s">
        <v>21</v>
      </c>
      <c r="C422" s="77" t="s">
        <v>194</v>
      </c>
      <c r="D422" s="77" t="s">
        <v>192</v>
      </c>
      <c r="E422" s="76" t="s">
        <v>535</v>
      </c>
      <c r="F422" s="76" t="s">
        <v>195</v>
      </c>
      <c r="G422" s="78" t="s">
        <v>41</v>
      </c>
      <c r="H422" s="79">
        <v>0.8</v>
      </c>
      <c r="I422" s="76" t="s">
        <v>35</v>
      </c>
      <c r="J422" s="80" t="s">
        <v>496</v>
      </c>
      <c r="K422" s="81" t="s">
        <v>152</v>
      </c>
      <c r="L422" s="76" t="s">
        <v>46</v>
      </c>
      <c r="M422" s="10" t="s">
        <v>186</v>
      </c>
      <c r="N422" s="82"/>
      <c r="O422" s="82"/>
      <c r="P422" s="82"/>
      <c r="Q422" s="245">
        <v>0</v>
      </c>
      <c r="R422" s="398">
        <v>0</v>
      </c>
      <c r="S422" s="262">
        <v>42.98</v>
      </c>
      <c r="T422" s="262">
        <f t="shared" si="3531"/>
        <v>48.137599999999999</v>
      </c>
      <c r="U422" s="262">
        <f t="shared" ref="U422" si="4011">R422*S422</f>
        <v>0</v>
      </c>
      <c r="V422" s="263">
        <f t="shared" ref="V422" si="4012">R422*T422</f>
        <v>0</v>
      </c>
      <c r="W422" s="263">
        <f t="shared" ref="W422" si="4013">V422*H422</f>
        <v>0</v>
      </c>
      <c r="X422" s="399">
        <v>0</v>
      </c>
      <c r="Y422" s="399">
        <v>42.98</v>
      </c>
      <c r="Z422" s="399">
        <f t="shared" si="3533"/>
        <v>48.137599999999999</v>
      </c>
      <c r="AA422" s="399">
        <f t="shared" ref="AA422" si="4014">X422*Y422</f>
        <v>0</v>
      </c>
      <c r="AB422" s="399">
        <f t="shared" ref="AB422" si="4015">X422*Z422</f>
        <v>0</v>
      </c>
      <c r="AC422" s="399">
        <f t="shared" ref="AC422" si="4016">AB422*H422</f>
        <v>0</v>
      </c>
      <c r="AD422" s="260">
        <v>0</v>
      </c>
      <c r="AE422" s="260">
        <v>42.98</v>
      </c>
      <c r="AF422" s="260">
        <f t="shared" si="3568"/>
        <v>48.137599999999999</v>
      </c>
      <c r="AG422" s="260">
        <f t="shared" ref="AG422" si="4017">AD422*AE422</f>
        <v>0</v>
      </c>
      <c r="AH422" s="260">
        <f t="shared" ref="AH422" si="4018">AD422*AF422</f>
        <v>0</v>
      </c>
      <c r="AI422" s="260">
        <f t="shared" ref="AI422" si="4019">AH422*H422</f>
        <v>0</v>
      </c>
      <c r="AJ422" s="260">
        <v>500</v>
      </c>
      <c r="AK422" s="260">
        <v>42.98</v>
      </c>
      <c r="AL422" s="260">
        <f t="shared" si="3569"/>
        <v>48.137599999999999</v>
      </c>
      <c r="AM422" s="260">
        <v>0</v>
      </c>
      <c r="AN422" s="260">
        <v>0</v>
      </c>
      <c r="AO422" s="396">
        <f t="shared" ref="AO422" si="4020">AN422*H422</f>
        <v>0</v>
      </c>
      <c r="AP422" s="260"/>
      <c r="AQ422" s="260"/>
      <c r="AR422" s="260"/>
      <c r="AS422" s="260">
        <f t="shared" ref="AS422" si="4021">AP422*AQ422</f>
        <v>0</v>
      </c>
      <c r="AT422" s="260">
        <f t="shared" ref="AT422" si="4022">AP422*AR422</f>
        <v>0</v>
      </c>
      <c r="AU422" s="260">
        <f t="shared" ref="AU422" si="4023">AT422*H422</f>
        <v>0</v>
      </c>
      <c r="AV422" s="400"/>
      <c r="AW422" s="400"/>
      <c r="AX422" s="400"/>
      <c r="AY422" s="400">
        <v>0</v>
      </c>
      <c r="AZ422" s="400">
        <v>0</v>
      </c>
      <c r="BA422" s="400">
        <f t="shared" ref="BA422" si="4024">AZ422*H422</f>
        <v>0</v>
      </c>
      <c r="BB422" s="400"/>
      <c r="BC422" s="400"/>
      <c r="BD422" s="400"/>
      <c r="BE422" s="400">
        <v>0</v>
      </c>
      <c r="BF422" s="400">
        <v>0</v>
      </c>
      <c r="BG422" s="400">
        <f t="shared" ref="BG422" si="4025">BF422*H422</f>
        <v>0</v>
      </c>
      <c r="BH422" s="400"/>
      <c r="BI422" s="400"/>
      <c r="BJ422" s="400"/>
      <c r="BK422" s="400">
        <v>0</v>
      </c>
      <c r="BL422" s="400">
        <v>0</v>
      </c>
      <c r="BM422" s="400">
        <f t="shared" ref="BM422" si="4026">BL422*N422</f>
        <v>0</v>
      </c>
      <c r="BN422" s="400"/>
      <c r="BO422" s="400"/>
      <c r="BP422" s="400"/>
      <c r="BQ422" s="400">
        <v>0</v>
      </c>
      <c r="BR422" s="400">
        <v>0</v>
      </c>
      <c r="BS422" s="400">
        <f t="shared" si="3751"/>
        <v>0</v>
      </c>
      <c r="BT422" s="262">
        <v>42.98</v>
      </c>
      <c r="BU422" s="262">
        <f t="shared" si="3570"/>
        <v>48.137599999999999</v>
      </c>
      <c r="BV422" s="256">
        <v>0</v>
      </c>
      <c r="BW422" s="1427">
        <f t="shared" ref="BW422" si="4027">BV422*1.12</f>
        <v>0</v>
      </c>
      <c r="BX422" s="84" t="s">
        <v>48</v>
      </c>
      <c r="BY422" s="76" t="s">
        <v>2232</v>
      </c>
      <c r="BZ422" s="325" t="s">
        <v>1112</v>
      </c>
      <c r="CA422" s="529">
        <f t="shared" ref="CA422" si="4028">BW422*H422</f>
        <v>0</v>
      </c>
      <c r="CB422" s="85"/>
      <c r="CC422" s="83"/>
      <c r="CD422" s="888"/>
      <c r="CE422" s="26">
        <f t="shared" ref="CE422" si="4029">BV422-CB422</f>
        <v>0</v>
      </c>
      <c r="CF422" s="27">
        <f t="shared" ref="CF422" si="4030">BW422-CC422</f>
        <v>0</v>
      </c>
      <c r="CG422" s="889">
        <f t="shared" ref="CG422" si="4031">CA422-CC422</f>
        <v>0</v>
      </c>
      <c r="CH422" s="829" t="s">
        <v>2484</v>
      </c>
      <c r="CI422" s="828"/>
      <c r="CJ422" s="1201"/>
      <c r="CK422" s="725"/>
      <c r="CL422" s="725"/>
      <c r="CM422" s="726"/>
      <c r="CN422" s="725"/>
      <c r="CO422" s="727"/>
      <c r="CP422" s="725"/>
      <c r="CQ422" s="886"/>
      <c r="CR422" s="262"/>
      <c r="CS422" s="262"/>
      <c r="CT422" s="262"/>
      <c r="CU422" s="262"/>
      <c r="CV422" s="262"/>
      <c r="CW422" s="262"/>
      <c r="CX422" s="262"/>
      <c r="CY422" s="262"/>
      <c r="CZ422" s="262"/>
      <c r="DA422" s="262"/>
      <c r="DB422" s="262"/>
      <c r="DC422" s="262"/>
      <c r="DD422" s="262"/>
      <c r="DE422" s="262"/>
      <c r="DF422" s="262"/>
      <c r="DG422" s="262"/>
      <c r="DH422" s="262"/>
      <c r="DI422" s="262"/>
      <c r="DJ422" s="262"/>
      <c r="DK422" s="262"/>
      <c r="DL422" s="893"/>
      <c r="DM422" s="847"/>
      <c r="DN422" s="893"/>
      <c r="DO422" s="1202"/>
      <c r="DP422" s="893"/>
      <c r="DQ422" s="1053"/>
      <c r="DR422" s="1203"/>
      <c r="DS422" s="1053"/>
      <c r="DT422" s="1203"/>
      <c r="DU422" s="1053"/>
      <c r="DV422" s="1204"/>
      <c r="DW422" s="1205"/>
      <c r="DX422" s="1203"/>
      <c r="DY422" s="1206"/>
      <c r="DZ422" s="1203"/>
      <c r="EA422" s="1053">
        <f t="shared" si="3755"/>
        <v>0</v>
      </c>
      <c r="EB422" s="1204">
        <f t="shared" ref="EB422" si="4032">EA422/1.12</f>
        <v>0</v>
      </c>
      <c r="EC422" s="1205"/>
      <c r="ED422" s="825"/>
      <c r="EE422" s="1046"/>
      <c r="EF422" s="893"/>
      <c r="EG422" s="461">
        <f t="shared" si="3756"/>
        <v>0</v>
      </c>
      <c r="EH422" s="257">
        <f t="shared" si="3757"/>
        <v>0</v>
      </c>
      <c r="EI422" s="460">
        <f t="shared" si="3758"/>
        <v>0</v>
      </c>
      <c r="EJ422" s="538">
        <f t="shared" si="3759"/>
        <v>0</v>
      </c>
      <c r="EK422" s="677">
        <f t="shared" si="3760"/>
        <v>0</v>
      </c>
      <c r="EL422" s="257">
        <f t="shared" si="3761"/>
        <v>0</v>
      </c>
      <c r="EM422" s="649">
        <f t="shared" si="3994"/>
        <v>0</v>
      </c>
      <c r="EN422" s="538">
        <f t="shared" si="3995"/>
        <v>0</v>
      </c>
      <c r="EO422" s="677">
        <f t="shared" si="3762"/>
        <v>0</v>
      </c>
      <c r="EP422" s="257">
        <f t="shared" si="3763"/>
        <v>0</v>
      </c>
      <c r="EQ422" s="649">
        <f t="shared" si="3764"/>
        <v>0</v>
      </c>
      <c r="ER422" s="538">
        <f t="shared" si="3765"/>
        <v>0</v>
      </c>
      <c r="ES422" s="677">
        <f t="shared" si="3766"/>
        <v>0</v>
      </c>
      <c r="ET422" s="538">
        <f t="shared" si="3767"/>
        <v>0</v>
      </c>
      <c r="EU422" s="462">
        <f t="shared" si="3768"/>
        <v>0</v>
      </c>
      <c r="EV422" s="263">
        <f t="shared" si="3769"/>
        <v>0</v>
      </c>
      <c r="EW422" s="462">
        <f t="shared" si="3770"/>
        <v>0</v>
      </c>
      <c r="EX422" s="263">
        <f t="shared" si="3771"/>
        <v>0</v>
      </c>
      <c r="EY422" s="472">
        <f t="shared" si="3772"/>
        <v>0</v>
      </c>
      <c r="EZ422" s="263">
        <f t="shared" si="3773"/>
        <v>0</v>
      </c>
      <c r="FA422" s="550">
        <v>42523</v>
      </c>
    </row>
    <row r="423" spans="1:157" s="551" customFormat="1" ht="18" hidden="1" customHeight="1" outlineLevel="1" x14ac:dyDescent="0.2">
      <c r="A423" s="5" t="s">
        <v>2462</v>
      </c>
      <c r="B423" s="76" t="s">
        <v>21</v>
      </c>
      <c r="C423" s="77" t="s">
        <v>194</v>
      </c>
      <c r="D423" s="77" t="s">
        <v>192</v>
      </c>
      <c r="E423" s="76" t="s">
        <v>535</v>
      </c>
      <c r="F423" s="76" t="s">
        <v>195</v>
      </c>
      <c r="G423" s="78" t="s">
        <v>41</v>
      </c>
      <c r="H423" s="79">
        <v>0.8</v>
      </c>
      <c r="I423" s="76" t="s">
        <v>35</v>
      </c>
      <c r="J423" s="80" t="s">
        <v>496</v>
      </c>
      <c r="K423" s="81" t="s">
        <v>152</v>
      </c>
      <c r="L423" s="76" t="s">
        <v>46</v>
      </c>
      <c r="M423" s="10" t="s">
        <v>186</v>
      </c>
      <c r="N423" s="82"/>
      <c r="O423" s="82"/>
      <c r="P423" s="82"/>
      <c r="Q423" s="245">
        <v>500</v>
      </c>
      <c r="R423" s="398">
        <v>500</v>
      </c>
      <c r="S423" s="262">
        <v>42.98</v>
      </c>
      <c r="T423" s="262">
        <f t="shared" ref="T423" si="4033">S423*1.12</f>
        <v>48.137599999999999</v>
      </c>
      <c r="U423" s="262">
        <f t="shared" ref="U423" si="4034">R423*S423</f>
        <v>21490</v>
      </c>
      <c r="V423" s="263">
        <f t="shared" ref="V423" si="4035">R423*T423</f>
        <v>24068.799999999999</v>
      </c>
      <c r="W423" s="263">
        <f t="shared" ref="W423" si="4036">V423*H423</f>
        <v>19255.04</v>
      </c>
      <c r="X423" s="399">
        <v>500</v>
      </c>
      <c r="Y423" s="399">
        <v>42.98</v>
      </c>
      <c r="Z423" s="399">
        <f t="shared" ref="Z423" si="4037">Y423*1.12</f>
        <v>48.137599999999999</v>
      </c>
      <c r="AA423" s="399">
        <f t="shared" ref="AA423" si="4038">X423*Y423</f>
        <v>21490</v>
      </c>
      <c r="AB423" s="399">
        <f t="shared" ref="AB423" si="4039">X423*Z423</f>
        <v>24068.799999999999</v>
      </c>
      <c r="AC423" s="399">
        <f t="shared" ref="AC423" si="4040">AB423*H423</f>
        <v>19255.04</v>
      </c>
      <c r="AD423" s="260">
        <v>600</v>
      </c>
      <c r="AE423" s="260">
        <v>42.98</v>
      </c>
      <c r="AF423" s="260">
        <f t="shared" ref="AF423" si="4041">AE423*1.12</f>
        <v>48.137599999999999</v>
      </c>
      <c r="AG423" s="260">
        <f t="shared" ref="AG423" si="4042">AD423*AE423</f>
        <v>25787.999999999996</v>
      </c>
      <c r="AH423" s="260">
        <f t="shared" ref="AH423" si="4043">AD423*AF423</f>
        <v>28882.559999999998</v>
      </c>
      <c r="AI423" s="260">
        <f t="shared" ref="AI423" si="4044">AH423*H423</f>
        <v>23106.047999999999</v>
      </c>
      <c r="AJ423" s="260">
        <v>500</v>
      </c>
      <c r="AK423" s="260">
        <v>42.98</v>
      </c>
      <c r="AL423" s="260">
        <f t="shared" ref="AL423" si="4045">AK423*1.12</f>
        <v>48.137599999999999</v>
      </c>
      <c r="AM423" s="1067">
        <f t="shared" ref="AM423" si="4046">AJ423*AK423</f>
        <v>21490</v>
      </c>
      <c r="AN423" s="260">
        <f t="shared" ref="AN423" si="4047">AJ423*AL423</f>
        <v>24068.799999999999</v>
      </c>
      <c r="AO423" s="396">
        <f t="shared" ref="AO423" si="4048">AN423*H423</f>
        <v>19255.04</v>
      </c>
      <c r="AP423" s="260"/>
      <c r="AQ423" s="260"/>
      <c r="AR423" s="260"/>
      <c r="AS423" s="260">
        <f t="shared" ref="AS423" si="4049">AP423*AQ423</f>
        <v>0</v>
      </c>
      <c r="AT423" s="260">
        <f t="shared" ref="AT423" si="4050">AP423*AR423</f>
        <v>0</v>
      </c>
      <c r="AU423" s="260">
        <f t="shared" ref="AU423" si="4051">AT423*H423</f>
        <v>0</v>
      </c>
      <c r="AV423" s="400"/>
      <c r="AW423" s="400"/>
      <c r="AX423" s="400"/>
      <c r="AY423" s="400">
        <v>0</v>
      </c>
      <c r="AZ423" s="400">
        <v>0</v>
      </c>
      <c r="BA423" s="400">
        <f t="shared" ref="BA423" si="4052">AZ423*H423</f>
        <v>0</v>
      </c>
      <c r="BB423" s="400"/>
      <c r="BC423" s="400"/>
      <c r="BD423" s="400"/>
      <c r="BE423" s="400">
        <v>0</v>
      </c>
      <c r="BF423" s="400">
        <v>0</v>
      </c>
      <c r="BG423" s="400">
        <f t="shared" ref="BG423" si="4053">BF423*H423</f>
        <v>0</v>
      </c>
      <c r="BH423" s="400"/>
      <c r="BI423" s="400"/>
      <c r="BJ423" s="400"/>
      <c r="BK423" s="400">
        <v>0</v>
      </c>
      <c r="BL423" s="400">
        <v>0</v>
      </c>
      <c r="BM423" s="400">
        <f t="shared" ref="BM423" si="4054">BL423*N423</f>
        <v>0</v>
      </c>
      <c r="BN423" s="400"/>
      <c r="BO423" s="400"/>
      <c r="BP423" s="400"/>
      <c r="BQ423" s="400">
        <v>0</v>
      </c>
      <c r="BR423" s="400">
        <v>0</v>
      </c>
      <c r="BS423" s="400">
        <f t="shared" si="3751"/>
        <v>0</v>
      </c>
      <c r="BT423" s="262">
        <v>42.98</v>
      </c>
      <c r="BU423" s="262">
        <f t="shared" ref="BU423" si="4055">BT423*1.12</f>
        <v>48.137599999999999</v>
      </c>
      <c r="BV423" s="256">
        <f>SUM(N423+O423+P423+Q423+R423+X423+AD423+AJ423+AP423+AV423+BB423+BH423)*BT423</f>
        <v>111747.99999999999</v>
      </c>
      <c r="BW423" s="262">
        <f t="shared" ref="BW423" si="4056">BV423*1.12</f>
        <v>125157.75999999999</v>
      </c>
      <c r="BX423" s="84" t="s">
        <v>48</v>
      </c>
      <c r="BY423" s="76" t="s">
        <v>2232</v>
      </c>
      <c r="BZ423" s="325"/>
      <c r="CA423" s="529">
        <f t="shared" ref="CA423" si="4057">BW423*H423</f>
        <v>100126.208</v>
      </c>
      <c r="CB423" s="85"/>
      <c r="CC423" s="83"/>
      <c r="CD423" s="888"/>
      <c r="CE423" s="26">
        <f t="shared" ref="CE423" si="4058">BV423-CB423</f>
        <v>111747.99999999999</v>
      </c>
      <c r="CF423" s="27">
        <f t="shared" ref="CF423" si="4059">BW423-CC423</f>
        <v>125157.75999999999</v>
      </c>
      <c r="CG423" s="889">
        <f t="shared" ref="CG423" si="4060">CA423-CC423</f>
        <v>100126.208</v>
      </c>
      <c r="CH423" s="829" t="s">
        <v>2491</v>
      </c>
      <c r="CI423" s="828"/>
      <c r="CJ423" s="1201"/>
      <c r="CK423" s="725"/>
      <c r="CL423" s="725"/>
      <c r="CM423" s="726"/>
      <c r="CN423" s="725"/>
      <c r="CO423" s="727"/>
      <c r="CP423" s="725"/>
      <c r="CQ423" s="886"/>
      <c r="CR423" s="262"/>
      <c r="CS423" s="262"/>
      <c r="CT423" s="262"/>
      <c r="CU423" s="262"/>
      <c r="CV423" s="262"/>
      <c r="CW423" s="262"/>
      <c r="CX423" s="262"/>
      <c r="CY423" s="262"/>
      <c r="CZ423" s="262"/>
      <c r="DA423" s="262"/>
      <c r="DB423" s="262"/>
      <c r="DC423" s="262"/>
      <c r="DD423" s="262"/>
      <c r="DE423" s="262"/>
      <c r="DF423" s="262"/>
      <c r="DG423" s="262"/>
      <c r="DH423" s="262"/>
      <c r="DI423" s="262"/>
      <c r="DJ423" s="262"/>
      <c r="DK423" s="262"/>
      <c r="DL423" s="893"/>
      <c r="DM423" s="847"/>
      <c r="DN423" s="893"/>
      <c r="DO423" s="1202"/>
      <c r="DP423" s="893"/>
      <c r="DQ423" s="1053"/>
      <c r="DR423" s="1203"/>
      <c r="DS423" s="1053"/>
      <c r="DT423" s="1203"/>
      <c r="DU423" s="1053"/>
      <c r="DV423" s="1204"/>
      <c r="DW423" s="1205"/>
      <c r="DX423" s="1203"/>
      <c r="DY423" s="1206"/>
      <c r="DZ423" s="1203"/>
      <c r="EA423" s="1053">
        <f t="shared" si="3755"/>
        <v>0</v>
      </c>
      <c r="EB423" s="1204">
        <f t="shared" ref="EB423" si="4061">EA423/1.12</f>
        <v>0</v>
      </c>
      <c r="EC423" s="1205"/>
      <c r="ED423" s="825"/>
      <c r="EE423" s="1046"/>
      <c r="EF423" s="893"/>
      <c r="EG423" s="461">
        <f t="shared" si="3756"/>
        <v>21490</v>
      </c>
      <c r="EH423" s="257">
        <f t="shared" si="3757"/>
        <v>24068.799999999999</v>
      </c>
      <c r="EI423" s="460">
        <f t="shared" si="3758"/>
        <v>21490</v>
      </c>
      <c r="EJ423" s="538">
        <f t="shared" si="3759"/>
        <v>24068.799999999999</v>
      </c>
      <c r="EK423" s="677">
        <f t="shared" si="3760"/>
        <v>25787.999999999996</v>
      </c>
      <c r="EL423" s="257">
        <f t="shared" si="3761"/>
        <v>28882.559999999998</v>
      </c>
      <c r="EM423" s="649">
        <f t="shared" si="3994"/>
        <v>21490</v>
      </c>
      <c r="EN423" s="538">
        <f t="shared" si="3995"/>
        <v>24068.799999999999</v>
      </c>
      <c r="EO423" s="677">
        <f t="shared" si="3762"/>
        <v>0</v>
      </c>
      <c r="EP423" s="257">
        <f t="shared" si="3763"/>
        <v>0</v>
      </c>
      <c r="EQ423" s="649">
        <f t="shared" si="3764"/>
        <v>0</v>
      </c>
      <c r="ER423" s="538">
        <f t="shared" si="3765"/>
        <v>0</v>
      </c>
      <c r="ES423" s="677">
        <f t="shared" si="3766"/>
        <v>0</v>
      </c>
      <c r="ET423" s="538">
        <f t="shared" si="3767"/>
        <v>0</v>
      </c>
      <c r="EU423" s="462">
        <f t="shared" si="3768"/>
        <v>0</v>
      </c>
      <c r="EV423" s="263">
        <f t="shared" si="3769"/>
        <v>0</v>
      </c>
      <c r="EW423" s="462">
        <f t="shared" si="3770"/>
        <v>0</v>
      </c>
      <c r="EX423" s="263">
        <f t="shared" si="3771"/>
        <v>0</v>
      </c>
      <c r="EY423" s="472">
        <f t="shared" si="3772"/>
        <v>111747.99999999999</v>
      </c>
      <c r="EZ423" s="263">
        <f t="shared" si="3773"/>
        <v>125157.75999999999</v>
      </c>
      <c r="FA423" s="550">
        <v>42535</v>
      </c>
    </row>
    <row r="424" spans="1:157" s="551" customFormat="1" ht="18" hidden="1" customHeight="1" outlineLevel="1" x14ac:dyDescent="0.2">
      <c r="A424" s="5" t="s">
        <v>536</v>
      </c>
      <c r="B424" s="76" t="s">
        <v>21</v>
      </c>
      <c r="C424" s="77" t="s">
        <v>196</v>
      </c>
      <c r="D424" s="77" t="s">
        <v>192</v>
      </c>
      <c r="E424" s="76" t="s">
        <v>197</v>
      </c>
      <c r="F424" s="76"/>
      <c r="G424" s="78" t="s">
        <v>41</v>
      </c>
      <c r="H424" s="79">
        <v>0.8</v>
      </c>
      <c r="I424" s="76" t="s">
        <v>35</v>
      </c>
      <c r="J424" s="80" t="s">
        <v>496</v>
      </c>
      <c r="K424" s="81" t="s">
        <v>152</v>
      </c>
      <c r="L424" s="76" t="s">
        <v>46</v>
      </c>
      <c r="M424" s="10" t="s">
        <v>186</v>
      </c>
      <c r="N424" s="82"/>
      <c r="O424" s="82"/>
      <c r="P424" s="82"/>
      <c r="Q424" s="245">
        <v>500</v>
      </c>
      <c r="R424" s="398">
        <v>500</v>
      </c>
      <c r="S424" s="262">
        <v>53.499999999999993</v>
      </c>
      <c r="T424" s="262">
        <f t="shared" si="3531"/>
        <v>59.919999999999995</v>
      </c>
      <c r="U424" s="262">
        <v>0</v>
      </c>
      <c r="V424" s="263">
        <v>0</v>
      </c>
      <c r="W424" s="263">
        <f t="shared" si="3532"/>
        <v>0</v>
      </c>
      <c r="X424" s="399">
        <v>500</v>
      </c>
      <c r="Y424" s="399">
        <v>53.499999999999993</v>
      </c>
      <c r="Z424" s="399">
        <f t="shared" si="3533"/>
        <v>59.919999999999995</v>
      </c>
      <c r="AA424" s="399">
        <v>0</v>
      </c>
      <c r="AB424" s="399">
        <v>0</v>
      </c>
      <c r="AC424" s="399">
        <f t="shared" si="3534"/>
        <v>0</v>
      </c>
      <c r="AD424" s="260">
        <v>500</v>
      </c>
      <c r="AE424" s="260">
        <v>53.499999999999993</v>
      </c>
      <c r="AF424" s="260">
        <f t="shared" si="3568"/>
        <v>59.919999999999995</v>
      </c>
      <c r="AG424" s="260">
        <v>0</v>
      </c>
      <c r="AH424" s="260">
        <v>0</v>
      </c>
      <c r="AI424" s="260">
        <f t="shared" si="3535"/>
        <v>0</v>
      </c>
      <c r="AJ424" s="260">
        <v>700</v>
      </c>
      <c r="AK424" s="260">
        <v>53.499999999999993</v>
      </c>
      <c r="AL424" s="260">
        <f t="shared" si="3569"/>
        <v>59.919999999999995</v>
      </c>
      <c r="AM424" s="260">
        <v>0</v>
      </c>
      <c r="AN424" s="260">
        <v>0</v>
      </c>
      <c r="AO424" s="396">
        <f t="shared" si="3536"/>
        <v>0</v>
      </c>
      <c r="AP424" s="260"/>
      <c r="AQ424" s="260"/>
      <c r="AR424" s="260"/>
      <c r="AS424" s="260">
        <f t="shared" si="3576"/>
        <v>0</v>
      </c>
      <c r="AT424" s="260">
        <f t="shared" si="3577"/>
        <v>0</v>
      </c>
      <c r="AU424" s="260">
        <f t="shared" si="3537"/>
        <v>0</v>
      </c>
      <c r="AV424" s="400"/>
      <c r="AW424" s="400"/>
      <c r="AX424" s="400"/>
      <c r="AY424" s="400">
        <v>0</v>
      </c>
      <c r="AZ424" s="400">
        <v>0</v>
      </c>
      <c r="BA424" s="400">
        <f t="shared" si="3538"/>
        <v>0</v>
      </c>
      <c r="BB424" s="400"/>
      <c r="BC424" s="400"/>
      <c r="BD424" s="400"/>
      <c r="BE424" s="400">
        <v>0</v>
      </c>
      <c r="BF424" s="400">
        <v>0</v>
      </c>
      <c r="BG424" s="400">
        <f t="shared" si="3919"/>
        <v>0</v>
      </c>
      <c r="BH424" s="400"/>
      <c r="BI424" s="400"/>
      <c r="BJ424" s="400"/>
      <c r="BK424" s="400">
        <v>0</v>
      </c>
      <c r="BL424" s="400">
        <v>0</v>
      </c>
      <c r="BM424" s="400">
        <f t="shared" si="3914"/>
        <v>0</v>
      </c>
      <c r="BN424" s="400"/>
      <c r="BO424" s="400"/>
      <c r="BP424" s="400"/>
      <c r="BQ424" s="400">
        <v>0</v>
      </c>
      <c r="BR424" s="400">
        <v>0</v>
      </c>
      <c r="BS424" s="400">
        <f t="shared" si="3751"/>
        <v>0</v>
      </c>
      <c r="BT424" s="262">
        <v>53.499999999999993</v>
      </c>
      <c r="BU424" s="262">
        <f t="shared" si="3570"/>
        <v>59.919999999999995</v>
      </c>
      <c r="BV424" s="262">
        <v>0</v>
      </c>
      <c r="BW424" s="1427">
        <v>0</v>
      </c>
      <c r="BX424" s="84" t="s">
        <v>48</v>
      </c>
      <c r="BY424" s="76">
        <v>2012</v>
      </c>
      <c r="BZ424" s="325"/>
      <c r="CA424" s="529">
        <f t="shared" si="3539"/>
        <v>0</v>
      </c>
      <c r="CB424" s="85">
        <v>144449.99999999997</v>
      </c>
      <c r="CC424" s="83">
        <v>161784</v>
      </c>
      <c r="CD424" s="888"/>
      <c r="CE424" s="26">
        <f t="shared" si="3540"/>
        <v>-144449.99999999997</v>
      </c>
      <c r="CF424" s="27">
        <f t="shared" si="3541"/>
        <v>-161784</v>
      </c>
      <c r="CG424" s="889">
        <f t="shared" si="3542"/>
        <v>-161784</v>
      </c>
      <c r="CH424" s="829" t="s">
        <v>552</v>
      </c>
      <c r="CI424" s="828"/>
      <c r="CJ424" s="1201" t="s">
        <v>25</v>
      </c>
      <c r="CK424" s="725" t="s">
        <v>317</v>
      </c>
      <c r="CL424" s="725" t="s">
        <v>2053</v>
      </c>
      <c r="CM424" s="726" t="s">
        <v>1846</v>
      </c>
      <c r="CN424" s="725" t="s">
        <v>372</v>
      </c>
      <c r="CO424" s="727" t="str">
        <f>D424</f>
        <v xml:space="preserve">Провод </v>
      </c>
      <c r="CP424" s="725" t="str">
        <f>E424</f>
        <v xml:space="preserve">Провод   ПВ 3 - 2,5 мм  </v>
      </c>
      <c r="CQ424" s="886" t="str">
        <f>M424</f>
        <v>метр</v>
      </c>
      <c r="CR424" s="262">
        <v>500</v>
      </c>
      <c r="CS424" s="262">
        <v>0</v>
      </c>
      <c r="CT424" s="262">
        <v>500</v>
      </c>
      <c r="CU424" s="262">
        <v>0</v>
      </c>
      <c r="CV424" s="262"/>
      <c r="CW424" s="262"/>
      <c r="CX424" s="262"/>
      <c r="CY424" s="262"/>
      <c r="CZ424" s="262">
        <f t="shared" si="3636"/>
        <v>1500</v>
      </c>
      <c r="DA424" s="262">
        <v>58</v>
      </c>
      <c r="DB424" s="262">
        <f t="shared" si="3713"/>
        <v>29000</v>
      </c>
      <c r="DC424" s="262"/>
      <c r="DD424" s="262">
        <f t="shared" si="3637"/>
        <v>29000</v>
      </c>
      <c r="DE424" s="262">
        <f>DA424*CU424</f>
        <v>0</v>
      </c>
      <c r="DF424" s="262">
        <f>DB424*CV424</f>
        <v>0</v>
      </c>
      <c r="DG424" s="262">
        <f>DB424*CV424</f>
        <v>0</v>
      </c>
      <c r="DH424" s="262"/>
      <c r="DI424" s="262"/>
      <c r="DJ424" s="262"/>
      <c r="DK424" s="262">
        <f>(Q424+CR424+CS424+CT424+CU424)*DA424</f>
        <v>87000</v>
      </c>
      <c r="DL424" s="893"/>
      <c r="DM424" s="847">
        <f>DB424</f>
        <v>29000</v>
      </c>
      <c r="DN424" s="893">
        <f t="shared" si="3638"/>
        <v>25892.857142857141</v>
      </c>
      <c r="DO424" s="1202">
        <v>0</v>
      </c>
      <c r="DP424" s="1203">
        <f t="shared" ref="DP424" si="4062">DO424/1.12</f>
        <v>0</v>
      </c>
      <c r="DQ424" s="1053">
        <f t="shared" si="3640"/>
        <v>29000</v>
      </c>
      <c r="DR424" s="1203">
        <f t="shared" si="3641"/>
        <v>25892.857142857141</v>
      </c>
      <c r="DS424" s="1053">
        <f t="shared" si="3642"/>
        <v>0</v>
      </c>
      <c r="DT424" s="1203">
        <f t="shared" si="3643"/>
        <v>0</v>
      </c>
      <c r="DU424" s="1053">
        <f t="shared" ref="DU424" si="4063">DF424</f>
        <v>0</v>
      </c>
      <c r="DV424" s="1204">
        <f t="shared" ref="DV424" si="4064">DU424/1.12</f>
        <v>0</v>
      </c>
      <c r="DW424" s="1205"/>
      <c r="DX424" s="1203"/>
      <c r="DY424" s="1206"/>
      <c r="DZ424" s="1203"/>
      <c r="EA424" s="1053">
        <f t="shared" si="3755"/>
        <v>0</v>
      </c>
      <c r="EB424" s="1204">
        <f t="shared" si="3547"/>
        <v>0</v>
      </c>
      <c r="EC424" s="1205"/>
      <c r="ED424" s="825"/>
      <c r="EE424" s="1046">
        <f>DK424</f>
        <v>87000</v>
      </c>
      <c r="EF424" s="893">
        <f t="shared" si="3572"/>
        <v>77678.57142857142</v>
      </c>
      <c r="EG424" s="461">
        <f t="shared" si="3756"/>
        <v>-25892.857142857141</v>
      </c>
      <c r="EH424" s="257">
        <f t="shared" si="3757"/>
        <v>-29000</v>
      </c>
      <c r="EI424" s="460">
        <f t="shared" si="3758"/>
        <v>0</v>
      </c>
      <c r="EJ424" s="538">
        <f t="shared" si="3759"/>
        <v>0</v>
      </c>
      <c r="EK424" s="677">
        <f t="shared" si="3760"/>
        <v>-25892.857142857141</v>
      </c>
      <c r="EL424" s="257">
        <f t="shared" si="3761"/>
        <v>-29000</v>
      </c>
      <c r="EM424" s="649">
        <f t="shared" si="3994"/>
        <v>0</v>
      </c>
      <c r="EN424" s="538">
        <f t="shared" si="3995"/>
        <v>0</v>
      </c>
      <c r="EO424" s="677">
        <f t="shared" si="3762"/>
        <v>0</v>
      </c>
      <c r="EP424" s="257">
        <f t="shared" si="3763"/>
        <v>0</v>
      </c>
      <c r="EQ424" s="649">
        <f t="shared" si="3764"/>
        <v>0</v>
      </c>
      <c r="ER424" s="538">
        <f t="shared" si="3765"/>
        <v>0</v>
      </c>
      <c r="ES424" s="677">
        <f t="shared" si="3766"/>
        <v>0</v>
      </c>
      <c r="ET424" s="538">
        <f t="shared" si="3767"/>
        <v>0</v>
      </c>
      <c r="EU424" s="462">
        <f t="shared" si="3768"/>
        <v>0</v>
      </c>
      <c r="EV424" s="263">
        <f t="shared" si="3769"/>
        <v>0</v>
      </c>
      <c r="EW424" s="462">
        <f t="shared" si="3770"/>
        <v>0</v>
      </c>
      <c r="EX424" s="263">
        <f t="shared" si="3771"/>
        <v>0</v>
      </c>
      <c r="EY424" s="472">
        <f t="shared" si="3772"/>
        <v>-77678.57142857142</v>
      </c>
      <c r="EZ424" s="263">
        <f t="shared" si="3773"/>
        <v>-87000</v>
      </c>
      <c r="FA424" s="550"/>
    </row>
    <row r="425" spans="1:157" s="551" customFormat="1" ht="18" hidden="1" customHeight="1" outlineLevel="1" x14ac:dyDescent="0.2">
      <c r="A425" s="5" t="s">
        <v>537</v>
      </c>
      <c r="B425" s="76" t="s">
        <v>21</v>
      </c>
      <c r="C425" s="77" t="s">
        <v>196</v>
      </c>
      <c r="D425" s="77" t="s">
        <v>192</v>
      </c>
      <c r="E425" s="76" t="s">
        <v>538</v>
      </c>
      <c r="F425" s="76" t="s">
        <v>197</v>
      </c>
      <c r="G425" s="78" t="s">
        <v>41</v>
      </c>
      <c r="H425" s="79">
        <v>0.8</v>
      </c>
      <c r="I425" s="76" t="s">
        <v>35</v>
      </c>
      <c r="J425" s="80" t="s">
        <v>496</v>
      </c>
      <c r="K425" s="81" t="s">
        <v>152</v>
      </c>
      <c r="L425" s="76" t="s">
        <v>46</v>
      </c>
      <c r="M425" s="10" t="s">
        <v>186</v>
      </c>
      <c r="N425" s="82"/>
      <c r="O425" s="82"/>
      <c r="P425" s="82"/>
      <c r="Q425" s="245">
        <v>500</v>
      </c>
      <c r="R425" s="398">
        <v>500</v>
      </c>
      <c r="S425" s="262">
        <v>53.499999999999993</v>
      </c>
      <c r="T425" s="262">
        <f t="shared" si="3531"/>
        <v>59.919999999999995</v>
      </c>
      <c r="U425" s="262">
        <v>0</v>
      </c>
      <c r="V425" s="263">
        <v>0</v>
      </c>
      <c r="W425" s="263">
        <f t="shared" si="3532"/>
        <v>0</v>
      </c>
      <c r="X425" s="399">
        <v>500</v>
      </c>
      <c r="Y425" s="399">
        <v>53.499999999999993</v>
      </c>
      <c r="Z425" s="399">
        <f t="shared" si="3533"/>
        <v>59.919999999999995</v>
      </c>
      <c r="AA425" s="399">
        <v>0</v>
      </c>
      <c r="AB425" s="399">
        <v>0</v>
      </c>
      <c r="AC425" s="399">
        <f t="shared" si="3534"/>
        <v>0</v>
      </c>
      <c r="AD425" s="260">
        <v>500</v>
      </c>
      <c r="AE425" s="260">
        <v>53.499999999999993</v>
      </c>
      <c r="AF425" s="260">
        <f t="shared" si="3568"/>
        <v>59.919999999999995</v>
      </c>
      <c r="AG425" s="260">
        <v>0</v>
      </c>
      <c r="AH425" s="260">
        <v>0</v>
      </c>
      <c r="AI425" s="260">
        <f t="shared" si="3535"/>
        <v>0</v>
      </c>
      <c r="AJ425" s="260">
        <v>700</v>
      </c>
      <c r="AK425" s="260">
        <v>53.499999999999993</v>
      </c>
      <c r="AL425" s="260">
        <f t="shared" si="3569"/>
        <v>59.919999999999995</v>
      </c>
      <c r="AM425" s="260">
        <v>0</v>
      </c>
      <c r="AN425" s="260">
        <v>0</v>
      </c>
      <c r="AO425" s="396">
        <f t="shared" ref="AO425:AO426" si="4065">AN425*H425</f>
        <v>0</v>
      </c>
      <c r="AP425" s="260"/>
      <c r="AQ425" s="260"/>
      <c r="AR425" s="260"/>
      <c r="AS425" s="260">
        <f t="shared" si="3576"/>
        <v>0</v>
      </c>
      <c r="AT425" s="260">
        <f t="shared" si="3577"/>
        <v>0</v>
      </c>
      <c r="AU425" s="260">
        <f t="shared" si="3537"/>
        <v>0</v>
      </c>
      <c r="AV425" s="400"/>
      <c r="AW425" s="400"/>
      <c r="AX425" s="400"/>
      <c r="AY425" s="400">
        <v>0</v>
      </c>
      <c r="AZ425" s="400">
        <v>0</v>
      </c>
      <c r="BA425" s="400">
        <f t="shared" si="3538"/>
        <v>0</v>
      </c>
      <c r="BB425" s="400"/>
      <c r="BC425" s="400"/>
      <c r="BD425" s="400"/>
      <c r="BE425" s="400">
        <v>0</v>
      </c>
      <c r="BF425" s="400">
        <v>0</v>
      </c>
      <c r="BG425" s="400">
        <f t="shared" si="3919"/>
        <v>0</v>
      </c>
      <c r="BH425" s="400"/>
      <c r="BI425" s="400"/>
      <c r="BJ425" s="400"/>
      <c r="BK425" s="400">
        <v>0</v>
      </c>
      <c r="BL425" s="400">
        <v>0</v>
      </c>
      <c r="BM425" s="400">
        <f t="shared" si="3914"/>
        <v>0</v>
      </c>
      <c r="BN425" s="400"/>
      <c r="BO425" s="400"/>
      <c r="BP425" s="400"/>
      <c r="BQ425" s="400">
        <v>0</v>
      </c>
      <c r="BR425" s="400">
        <v>0</v>
      </c>
      <c r="BS425" s="400">
        <f t="shared" si="3751"/>
        <v>0</v>
      </c>
      <c r="BT425" s="262">
        <v>53.499999999999993</v>
      </c>
      <c r="BU425" s="262">
        <f t="shared" si="3570"/>
        <v>59.919999999999995</v>
      </c>
      <c r="BV425" s="256">
        <v>0</v>
      </c>
      <c r="BW425" s="1427">
        <v>0</v>
      </c>
      <c r="BX425" s="84" t="s">
        <v>48</v>
      </c>
      <c r="BY425" s="76">
        <v>2012</v>
      </c>
      <c r="BZ425" s="325" t="s">
        <v>1103</v>
      </c>
      <c r="CA425" s="529">
        <f t="shared" si="3539"/>
        <v>0</v>
      </c>
      <c r="CB425" s="85"/>
      <c r="CC425" s="83"/>
      <c r="CD425" s="888"/>
      <c r="CE425" s="26">
        <f t="shared" si="3540"/>
        <v>0</v>
      </c>
      <c r="CF425" s="27">
        <f t="shared" si="3541"/>
        <v>0</v>
      </c>
      <c r="CG425" s="889">
        <f t="shared" si="3542"/>
        <v>0</v>
      </c>
      <c r="CH425" s="829" t="s">
        <v>552</v>
      </c>
      <c r="CI425" s="828"/>
      <c r="CJ425" s="1201" t="s">
        <v>25</v>
      </c>
      <c r="CK425" s="725" t="s">
        <v>317</v>
      </c>
      <c r="CL425" s="725" t="s">
        <v>2443</v>
      </c>
      <c r="CM425" s="178">
        <v>42535</v>
      </c>
      <c r="CN425" s="725" t="s">
        <v>372</v>
      </c>
      <c r="CO425" s="727" t="str">
        <f>D425</f>
        <v xml:space="preserve">Провод </v>
      </c>
      <c r="CP425" s="725" t="str">
        <f>E425</f>
        <v>ПВ-3 2.5</v>
      </c>
      <c r="CQ425" s="886" t="str">
        <f>M425</f>
        <v>метр</v>
      </c>
      <c r="CR425" s="262"/>
      <c r="CS425" s="262"/>
      <c r="CT425" s="262"/>
      <c r="CU425" s="262">
        <v>700</v>
      </c>
      <c r="CV425" s="262"/>
      <c r="CW425" s="262"/>
      <c r="CX425" s="262"/>
      <c r="CY425" s="262"/>
      <c r="CZ425" s="262">
        <f>CR425+CS425+CT425+CU425</f>
        <v>700</v>
      </c>
      <c r="DA425" s="262">
        <v>75.801600000000022</v>
      </c>
      <c r="DB425" s="262"/>
      <c r="DC425" s="262"/>
      <c r="DD425" s="262"/>
      <c r="DE425" s="262">
        <f>CU425*DA425</f>
        <v>53061.120000000017</v>
      </c>
      <c r="DF425" s="262"/>
      <c r="DG425" s="262"/>
      <c r="DH425" s="262"/>
      <c r="DI425" s="262"/>
      <c r="DJ425" s="262"/>
      <c r="DK425" s="262">
        <f>CZ425*DA425</f>
        <v>53061.120000000017</v>
      </c>
      <c r="DL425" s="893"/>
      <c r="DM425" s="847"/>
      <c r="DN425" s="893"/>
      <c r="DO425" s="1202"/>
      <c r="DP425" s="893"/>
      <c r="DQ425" s="1053"/>
      <c r="DR425" s="1203"/>
      <c r="DS425" s="1053">
        <f t="shared" ref="DS425" si="4066">DE425</f>
        <v>53061.120000000017</v>
      </c>
      <c r="DT425" s="1203">
        <f t="shared" ref="DT425" si="4067">DS425/1.12</f>
        <v>47376.000000000007</v>
      </c>
      <c r="DU425" s="1053"/>
      <c r="DV425" s="1204"/>
      <c r="DW425" s="1205"/>
      <c r="DX425" s="1203"/>
      <c r="DY425" s="1206"/>
      <c r="DZ425" s="1203"/>
      <c r="EA425" s="1053">
        <f t="shared" si="3755"/>
        <v>0</v>
      </c>
      <c r="EB425" s="1204">
        <f t="shared" si="3547"/>
        <v>0</v>
      </c>
      <c r="EC425" s="1205"/>
      <c r="ED425" s="825"/>
      <c r="EE425" s="1046">
        <f>DK425</f>
        <v>53061.120000000017</v>
      </c>
      <c r="EF425" s="893">
        <f t="shared" si="3572"/>
        <v>47376.000000000007</v>
      </c>
      <c r="EG425" s="461">
        <f t="shared" si="3756"/>
        <v>0</v>
      </c>
      <c r="EH425" s="257">
        <f t="shared" si="3757"/>
        <v>0</v>
      </c>
      <c r="EI425" s="460">
        <f t="shared" si="3758"/>
        <v>0</v>
      </c>
      <c r="EJ425" s="538">
        <f t="shared" si="3759"/>
        <v>0</v>
      </c>
      <c r="EK425" s="677">
        <f t="shared" si="3760"/>
        <v>0</v>
      </c>
      <c r="EL425" s="257">
        <f t="shared" si="3761"/>
        <v>0</v>
      </c>
      <c r="EM425" s="649">
        <f t="shared" si="3994"/>
        <v>-47376.000000000007</v>
      </c>
      <c r="EN425" s="538">
        <f t="shared" si="3995"/>
        <v>-53061.120000000017</v>
      </c>
      <c r="EO425" s="677">
        <f t="shared" si="3762"/>
        <v>0</v>
      </c>
      <c r="EP425" s="257">
        <f t="shared" si="3763"/>
        <v>0</v>
      </c>
      <c r="EQ425" s="649">
        <f t="shared" si="3764"/>
        <v>0</v>
      </c>
      <c r="ER425" s="538">
        <f t="shared" si="3765"/>
        <v>0</v>
      </c>
      <c r="ES425" s="677">
        <f t="shared" si="3766"/>
        <v>0</v>
      </c>
      <c r="ET425" s="538">
        <f t="shared" si="3767"/>
        <v>0</v>
      </c>
      <c r="EU425" s="462">
        <f t="shared" si="3768"/>
        <v>0</v>
      </c>
      <c r="EV425" s="263">
        <f t="shared" si="3769"/>
        <v>0</v>
      </c>
      <c r="EW425" s="462">
        <f t="shared" si="3770"/>
        <v>0</v>
      </c>
      <c r="EX425" s="263">
        <f t="shared" si="3771"/>
        <v>0</v>
      </c>
      <c r="EY425" s="472">
        <f t="shared" si="3772"/>
        <v>-47376.000000000007</v>
      </c>
      <c r="EZ425" s="263">
        <f t="shared" si="3773"/>
        <v>-53061.120000000017</v>
      </c>
      <c r="FA425" s="550"/>
    </row>
    <row r="426" spans="1:157" s="551" customFormat="1" ht="18" hidden="1" customHeight="1" outlineLevel="1" x14ac:dyDescent="0.2">
      <c r="A426" s="5" t="s">
        <v>2435</v>
      </c>
      <c r="B426" s="76" t="s">
        <v>21</v>
      </c>
      <c r="C426" s="77" t="s">
        <v>196</v>
      </c>
      <c r="D426" s="77" t="s">
        <v>192</v>
      </c>
      <c r="E426" s="76" t="s">
        <v>538</v>
      </c>
      <c r="F426" s="76" t="s">
        <v>197</v>
      </c>
      <c r="G426" s="78" t="s">
        <v>41</v>
      </c>
      <c r="H426" s="79">
        <v>0.8</v>
      </c>
      <c r="I426" s="76" t="s">
        <v>35</v>
      </c>
      <c r="J426" s="80" t="s">
        <v>496</v>
      </c>
      <c r="K426" s="81" t="s">
        <v>152</v>
      </c>
      <c r="L426" s="76" t="s">
        <v>46</v>
      </c>
      <c r="M426" s="10" t="s">
        <v>186</v>
      </c>
      <c r="N426" s="82"/>
      <c r="O426" s="82"/>
      <c r="P426" s="82"/>
      <c r="Q426" s="245">
        <v>500</v>
      </c>
      <c r="R426" s="398">
        <v>500</v>
      </c>
      <c r="S426" s="262">
        <v>53.499999999999993</v>
      </c>
      <c r="T426" s="262">
        <f t="shared" si="3531"/>
        <v>59.919999999999995</v>
      </c>
      <c r="U426" s="262">
        <v>0</v>
      </c>
      <c r="V426" s="263">
        <v>0</v>
      </c>
      <c r="W426" s="263">
        <f t="shared" ref="W426" si="4068">V426*H426</f>
        <v>0</v>
      </c>
      <c r="X426" s="399">
        <v>500</v>
      </c>
      <c r="Y426" s="399">
        <v>53.499999999999993</v>
      </c>
      <c r="Z426" s="399">
        <f t="shared" si="3533"/>
        <v>59.919999999999995</v>
      </c>
      <c r="AA426" s="399">
        <v>0</v>
      </c>
      <c r="AB426" s="399">
        <v>0</v>
      </c>
      <c r="AC426" s="399">
        <f t="shared" ref="AC426" si="4069">AB426*H426</f>
        <v>0</v>
      </c>
      <c r="AD426" s="260">
        <v>500</v>
      </c>
      <c r="AE426" s="260">
        <v>53.499999999999993</v>
      </c>
      <c r="AF426" s="260">
        <f t="shared" si="3568"/>
        <v>59.919999999999995</v>
      </c>
      <c r="AG426" s="260">
        <v>0</v>
      </c>
      <c r="AH426" s="260">
        <v>0</v>
      </c>
      <c r="AI426" s="260">
        <f t="shared" ref="AI426" si="4070">AH426*H426</f>
        <v>0</v>
      </c>
      <c r="AJ426" s="260">
        <v>0</v>
      </c>
      <c r="AK426" s="260">
        <v>53.499999999999993</v>
      </c>
      <c r="AL426" s="260">
        <f t="shared" si="3569"/>
        <v>59.919999999999995</v>
      </c>
      <c r="AM426" s="260">
        <v>0</v>
      </c>
      <c r="AN426" s="260">
        <v>0</v>
      </c>
      <c r="AO426" s="396">
        <f t="shared" si="4065"/>
        <v>0</v>
      </c>
      <c r="AP426" s="260"/>
      <c r="AQ426" s="260"/>
      <c r="AR426" s="260"/>
      <c r="AS426" s="260">
        <f t="shared" ref="AS426" si="4071">AP426*AQ426</f>
        <v>0</v>
      </c>
      <c r="AT426" s="260">
        <f t="shared" ref="AT426" si="4072">AP426*AR426</f>
        <v>0</v>
      </c>
      <c r="AU426" s="260">
        <f t="shared" ref="AU426" si="4073">AT426*H426</f>
        <v>0</v>
      </c>
      <c r="AV426" s="400"/>
      <c r="AW426" s="400"/>
      <c r="AX426" s="400"/>
      <c r="AY426" s="400">
        <v>0</v>
      </c>
      <c r="AZ426" s="400">
        <v>0</v>
      </c>
      <c r="BA426" s="400">
        <f t="shared" ref="BA426" si="4074">AZ426*H426</f>
        <v>0</v>
      </c>
      <c r="BB426" s="400"/>
      <c r="BC426" s="400"/>
      <c r="BD426" s="400"/>
      <c r="BE426" s="400">
        <v>0</v>
      </c>
      <c r="BF426" s="400">
        <v>0</v>
      </c>
      <c r="BG426" s="400">
        <f t="shared" ref="BG426" si="4075">BF426*H426</f>
        <v>0</v>
      </c>
      <c r="BH426" s="400"/>
      <c r="BI426" s="400"/>
      <c r="BJ426" s="400"/>
      <c r="BK426" s="400">
        <v>0</v>
      </c>
      <c r="BL426" s="400">
        <v>0</v>
      </c>
      <c r="BM426" s="400">
        <f t="shared" ref="BM426" si="4076">BL426*N426</f>
        <v>0</v>
      </c>
      <c r="BN426" s="400"/>
      <c r="BO426" s="400"/>
      <c r="BP426" s="400"/>
      <c r="BQ426" s="400">
        <v>0</v>
      </c>
      <c r="BR426" s="400">
        <v>0</v>
      </c>
      <c r="BS426" s="400">
        <f t="shared" si="3751"/>
        <v>0</v>
      </c>
      <c r="BT426" s="262">
        <v>53.499999999999993</v>
      </c>
      <c r="BU426" s="262">
        <f t="shared" si="3570"/>
        <v>59.919999999999995</v>
      </c>
      <c r="BV426" s="256">
        <v>0</v>
      </c>
      <c r="BW426" s="1427">
        <f t="shared" ref="BW426" si="4077">BV426*1.12</f>
        <v>0</v>
      </c>
      <c r="BX426" s="84" t="s">
        <v>48</v>
      </c>
      <c r="BY426" s="76" t="s">
        <v>2232</v>
      </c>
      <c r="BZ426" s="325" t="s">
        <v>1112</v>
      </c>
      <c r="CA426" s="529">
        <f t="shared" ref="CA426" si="4078">BW426*H426</f>
        <v>0</v>
      </c>
      <c r="CB426" s="85"/>
      <c r="CC426" s="83"/>
      <c r="CD426" s="888"/>
      <c r="CE426" s="26">
        <f t="shared" ref="CE426" si="4079">BV426-CB426</f>
        <v>0</v>
      </c>
      <c r="CF426" s="27">
        <f t="shared" ref="CF426" si="4080">BW426-CC426</f>
        <v>0</v>
      </c>
      <c r="CG426" s="889">
        <f t="shared" ref="CG426" si="4081">CA426-CC426</f>
        <v>0</v>
      </c>
      <c r="CH426" s="829" t="s">
        <v>2484</v>
      </c>
      <c r="CI426" s="828"/>
      <c r="CJ426" s="1201"/>
      <c r="CK426" s="725"/>
      <c r="CL426" s="725"/>
      <c r="CM426" s="726"/>
      <c r="CN426" s="725"/>
      <c r="CO426" s="727"/>
      <c r="CP426" s="725"/>
      <c r="CQ426" s="886"/>
      <c r="CR426" s="262"/>
      <c r="CS426" s="262"/>
      <c r="CT426" s="262"/>
      <c r="CU426" s="262"/>
      <c r="CV426" s="262"/>
      <c r="CW426" s="262"/>
      <c r="CX426" s="262"/>
      <c r="CY426" s="262"/>
      <c r="CZ426" s="262"/>
      <c r="DA426" s="262"/>
      <c r="DB426" s="262"/>
      <c r="DC426" s="262"/>
      <c r="DD426" s="262"/>
      <c r="DE426" s="262"/>
      <c r="DF426" s="262"/>
      <c r="DG426" s="262"/>
      <c r="DH426" s="262"/>
      <c r="DI426" s="262"/>
      <c r="DJ426" s="262"/>
      <c r="DK426" s="262"/>
      <c r="DL426" s="893"/>
      <c r="DM426" s="847"/>
      <c r="DN426" s="893"/>
      <c r="DO426" s="1202"/>
      <c r="DP426" s="893"/>
      <c r="DQ426" s="1053"/>
      <c r="DR426" s="1203"/>
      <c r="DS426" s="1053"/>
      <c r="DT426" s="1203"/>
      <c r="DU426" s="1053"/>
      <c r="DV426" s="1204"/>
      <c r="DW426" s="1205"/>
      <c r="DX426" s="1203"/>
      <c r="DY426" s="1206"/>
      <c r="DZ426" s="1203"/>
      <c r="EA426" s="1053">
        <f t="shared" si="3755"/>
        <v>0</v>
      </c>
      <c r="EB426" s="1204">
        <f t="shared" ref="EB426" si="4082">EA426/1.12</f>
        <v>0</v>
      </c>
      <c r="EC426" s="1205"/>
      <c r="ED426" s="825"/>
      <c r="EE426" s="1046"/>
      <c r="EF426" s="893"/>
      <c r="EG426" s="461">
        <f t="shared" si="3756"/>
        <v>0</v>
      </c>
      <c r="EH426" s="257">
        <f t="shared" si="3757"/>
        <v>0</v>
      </c>
      <c r="EI426" s="460">
        <f t="shared" si="3758"/>
        <v>0</v>
      </c>
      <c r="EJ426" s="538">
        <f t="shared" si="3759"/>
        <v>0</v>
      </c>
      <c r="EK426" s="677">
        <f t="shared" si="3760"/>
        <v>0</v>
      </c>
      <c r="EL426" s="257">
        <f t="shared" si="3761"/>
        <v>0</v>
      </c>
      <c r="EM426" s="649">
        <f t="shared" si="3994"/>
        <v>0</v>
      </c>
      <c r="EN426" s="538">
        <f t="shared" si="3995"/>
        <v>0</v>
      </c>
      <c r="EO426" s="677">
        <f t="shared" si="3762"/>
        <v>0</v>
      </c>
      <c r="EP426" s="257">
        <f t="shared" si="3763"/>
        <v>0</v>
      </c>
      <c r="EQ426" s="649">
        <f t="shared" si="3764"/>
        <v>0</v>
      </c>
      <c r="ER426" s="538">
        <f t="shared" si="3765"/>
        <v>0</v>
      </c>
      <c r="ES426" s="677">
        <f t="shared" si="3766"/>
        <v>0</v>
      </c>
      <c r="ET426" s="538">
        <f t="shared" si="3767"/>
        <v>0</v>
      </c>
      <c r="EU426" s="462">
        <f t="shared" si="3768"/>
        <v>0</v>
      </c>
      <c r="EV426" s="263">
        <f t="shared" si="3769"/>
        <v>0</v>
      </c>
      <c r="EW426" s="462">
        <f t="shared" si="3770"/>
        <v>0</v>
      </c>
      <c r="EX426" s="263">
        <f t="shared" si="3771"/>
        <v>0</v>
      </c>
      <c r="EY426" s="472">
        <f t="shared" si="3772"/>
        <v>0</v>
      </c>
      <c r="EZ426" s="263">
        <f t="shared" si="3773"/>
        <v>0</v>
      </c>
      <c r="FA426" s="550">
        <v>42523</v>
      </c>
    </row>
    <row r="427" spans="1:157" s="551" customFormat="1" ht="18" hidden="1" customHeight="1" outlineLevel="1" x14ac:dyDescent="0.2">
      <c r="A427" s="5" t="s">
        <v>2436</v>
      </c>
      <c r="B427" s="76" t="s">
        <v>21</v>
      </c>
      <c r="C427" s="77" t="s">
        <v>196</v>
      </c>
      <c r="D427" s="77" t="s">
        <v>192</v>
      </c>
      <c r="E427" s="76" t="s">
        <v>538</v>
      </c>
      <c r="F427" s="76" t="s">
        <v>197</v>
      </c>
      <c r="G427" s="78" t="s">
        <v>41</v>
      </c>
      <c r="H427" s="79">
        <v>0.8</v>
      </c>
      <c r="I427" s="76" t="s">
        <v>35</v>
      </c>
      <c r="J427" s="80" t="s">
        <v>496</v>
      </c>
      <c r="K427" s="81" t="s">
        <v>152</v>
      </c>
      <c r="L427" s="76" t="s">
        <v>46</v>
      </c>
      <c r="M427" s="10" t="s">
        <v>186</v>
      </c>
      <c r="N427" s="82"/>
      <c r="O427" s="82"/>
      <c r="P427" s="82"/>
      <c r="Q427" s="245">
        <v>0</v>
      </c>
      <c r="R427" s="398">
        <v>0</v>
      </c>
      <c r="S427" s="262">
        <v>67.680000000000007</v>
      </c>
      <c r="T427" s="262">
        <f t="shared" si="3531"/>
        <v>75.801600000000022</v>
      </c>
      <c r="U427" s="262">
        <f t="shared" ref="U427" si="4083">R427*S427</f>
        <v>0</v>
      </c>
      <c r="V427" s="263">
        <f t="shared" ref="V427" si="4084">R427*T427</f>
        <v>0</v>
      </c>
      <c r="W427" s="263">
        <f t="shared" ref="W427" si="4085">V427*H427</f>
        <v>0</v>
      </c>
      <c r="X427" s="399">
        <v>0</v>
      </c>
      <c r="Y427" s="399">
        <v>67.680000000000007</v>
      </c>
      <c r="Z427" s="399">
        <f t="shared" si="3533"/>
        <v>75.801600000000022</v>
      </c>
      <c r="AA427" s="399">
        <f t="shared" ref="AA427" si="4086">X427*Y427</f>
        <v>0</v>
      </c>
      <c r="AB427" s="399">
        <f t="shared" ref="AB427" si="4087">X427*Z427</f>
        <v>0</v>
      </c>
      <c r="AC427" s="399">
        <f t="shared" ref="AC427" si="4088">AB427*H427</f>
        <v>0</v>
      </c>
      <c r="AD427" s="260">
        <v>0</v>
      </c>
      <c r="AE427" s="260">
        <v>67.680000000000007</v>
      </c>
      <c r="AF427" s="260">
        <f t="shared" si="3568"/>
        <v>75.801600000000022</v>
      </c>
      <c r="AG427" s="260">
        <f t="shared" ref="AG427" si="4089">AD427*AE427</f>
        <v>0</v>
      </c>
      <c r="AH427" s="260">
        <f t="shared" ref="AH427" si="4090">AD427*AF427</f>
        <v>0</v>
      </c>
      <c r="AI427" s="260">
        <f t="shared" ref="AI427" si="4091">AH427*H427</f>
        <v>0</v>
      </c>
      <c r="AJ427" s="260">
        <v>700</v>
      </c>
      <c r="AK427" s="260">
        <v>67.680000000000007</v>
      </c>
      <c r="AL427" s="260">
        <f t="shared" si="3569"/>
        <v>75.801600000000022</v>
      </c>
      <c r="AM427" s="260">
        <v>0</v>
      </c>
      <c r="AN427" s="260">
        <v>0</v>
      </c>
      <c r="AO427" s="396">
        <f t="shared" ref="AO427" si="4092">AN427*H427</f>
        <v>0</v>
      </c>
      <c r="AP427" s="260"/>
      <c r="AQ427" s="260"/>
      <c r="AR427" s="260"/>
      <c r="AS427" s="260">
        <f t="shared" ref="AS427" si="4093">AP427*AQ427</f>
        <v>0</v>
      </c>
      <c r="AT427" s="260">
        <f t="shared" ref="AT427" si="4094">AP427*AR427</f>
        <v>0</v>
      </c>
      <c r="AU427" s="260">
        <f t="shared" ref="AU427" si="4095">AT427*H427</f>
        <v>0</v>
      </c>
      <c r="AV427" s="400"/>
      <c r="AW427" s="400"/>
      <c r="AX427" s="400"/>
      <c r="AY427" s="400">
        <v>0</v>
      </c>
      <c r="AZ427" s="400">
        <v>0</v>
      </c>
      <c r="BA427" s="400">
        <f t="shared" ref="BA427" si="4096">AZ427*H427</f>
        <v>0</v>
      </c>
      <c r="BB427" s="400"/>
      <c r="BC427" s="400"/>
      <c r="BD427" s="400"/>
      <c r="BE427" s="400">
        <v>0</v>
      </c>
      <c r="BF427" s="400">
        <v>0</v>
      </c>
      <c r="BG427" s="400">
        <f t="shared" ref="BG427" si="4097">BF427*H427</f>
        <v>0</v>
      </c>
      <c r="BH427" s="400"/>
      <c r="BI427" s="400"/>
      <c r="BJ427" s="400"/>
      <c r="BK427" s="400">
        <v>0</v>
      </c>
      <c r="BL427" s="400">
        <v>0</v>
      </c>
      <c r="BM427" s="400">
        <f t="shared" ref="BM427" si="4098">BL427*N427</f>
        <v>0</v>
      </c>
      <c r="BN427" s="400"/>
      <c r="BO427" s="400"/>
      <c r="BP427" s="400"/>
      <c r="BQ427" s="400">
        <v>0</v>
      </c>
      <c r="BR427" s="400">
        <v>0</v>
      </c>
      <c r="BS427" s="400">
        <f t="shared" si="3751"/>
        <v>0</v>
      </c>
      <c r="BT427" s="262">
        <v>67.680000000000007</v>
      </c>
      <c r="BU427" s="262">
        <f t="shared" si="3570"/>
        <v>75.801600000000022</v>
      </c>
      <c r="BV427" s="256">
        <v>0</v>
      </c>
      <c r="BW427" s="1427">
        <f t="shared" ref="BW427" si="4099">BV427*1.12</f>
        <v>0</v>
      </c>
      <c r="BX427" s="84" t="s">
        <v>48</v>
      </c>
      <c r="BY427" s="76" t="s">
        <v>2232</v>
      </c>
      <c r="BZ427" s="325" t="s">
        <v>1112</v>
      </c>
      <c r="CA427" s="529">
        <f t="shared" ref="CA427" si="4100">BW427*H427</f>
        <v>0</v>
      </c>
      <c r="CB427" s="85"/>
      <c r="CC427" s="83"/>
      <c r="CD427" s="888"/>
      <c r="CE427" s="26">
        <f t="shared" ref="CE427" si="4101">BV427-CB427</f>
        <v>0</v>
      </c>
      <c r="CF427" s="27">
        <f t="shared" ref="CF427" si="4102">BW427-CC427</f>
        <v>0</v>
      </c>
      <c r="CG427" s="889">
        <f t="shared" ref="CG427" si="4103">CA427-CC427</f>
        <v>0</v>
      </c>
      <c r="CH427" s="829" t="s">
        <v>2484</v>
      </c>
      <c r="CI427" s="828"/>
      <c r="CJ427" s="1201"/>
      <c r="CK427" s="725"/>
      <c r="CL427" s="725"/>
      <c r="CM427" s="726"/>
      <c r="CN427" s="725"/>
      <c r="CO427" s="727"/>
      <c r="CP427" s="725"/>
      <c r="CQ427" s="886"/>
      <c r="CR427" s="262"/>
      <c r="CS427" s="262"/>
      <c r="CT427" s="262"/>
      <c r="CU427" s="262"/>
      <c r="CV427" s="262"/>
      <c r="CW427" s="262"/>
      <c r="CX427" s="262"/>
      <c r="CY427" s="262"/>
      <c r="CZ427" s="262"/>
      <c r="DA427" s="262"/>
      <c r="DB427" s="262"/>
      <c r="DC427" s="262"/>
      <c r="DD427" s="262"/>
      <c r="DE427" s="262"/>
      <c r="DF427" s="262"/>
      <c r="DG427" s="262"/>
      <c r="DH427" s="262"/>
      <c r="DI427" s="262"/>
      <c r="DJ427" s="262"/>
      <c r="DK427" s="262"/>
      <c r="DL427" s="893"/>
      <c r="DM427" s="847"/>
      <c r="DN427" s="893"/>
      <c r="DO427" s="1202"/>
      <c r="DP427" s="893"/>
      <c r="DQ427" s="1053"/>
      <c r="DR427" s="1203"/>
      <c r="DS427" s="1053"/>
      <c r="DT427" s="1203"/>
      <c r="DU427" s="1053"/>
      <c r="DV427" s="1204"/>
      <c r="DW427" s="1205"/>
      <c r="DX427" s="1203"/>
      <c r="DY427" s="1206"/>
      <c r="DZ427" s="1203"/>
      <c r="EA427" s="1053">
        <f t="shared" si="3755"/>
        <v>0</v>
      </c>
      <c r="EB427" s="1204">
        <f t="shared" ref="EB427" si="4104">EA427/1.12</f>
        <v>0</v>
      </c>
      <c r="EC427" s="1205"/>
      <c r="ED427" s="825"/>
      <c r="EE427" s="1046"/>
      <c r="EF427" s="893"/>
      <c r="EG427" s="461">
        <f t="shared" si="3756"/>
        <v>0</v>
      </c>
      <c r="EH427" s="257">
        <f t="shared" si="3757"/>
        <v>0</v>
      </c>
      <c r="EI427" s="460">
        <f t="shared" si="3758"/>
        <v>0</v>
      </c>
      <c r="EJ427" s="538">
        <f t="shared" si="3759"/>
        <v>0</v>
      </c>
      <c r="EK427" s="677">
        <f t="shared" si="3760"/>
        <v>0</v>
      </c>
      <c r="EL427" s="257">
        <f t="shared" si="3761"/>
        <v>0</v>
      </c>
      <c r="EM427" s="649">
        <f t="shared" si="3994"/>
        <v>0</v>
      </c>
      <c r="EN427" s="538">
        <f t="shared" si="3995"/>
        <v>0</v>
      </c>
      <c r="EO427" s="677">
        <f t="shared" si="3762"/>
        <v>0</v>
      </c>
      <c r="EP427" s="257">
        <f t="shared" si="3763"/>
        <v>0</v>
      </c>
      <c r="EQ427" s="649">
        <f t="shared" si="3764"/>
        <v>0</v>
      </c>
      <c r="ER427" s="538">
        <f t="shared" si="3765"/>
        <v>0</v>
      </c>
      <c r="ES427" s="677">
        <f t="shared" si="3766"/>
        <v>0</v>
      </c>
      <c r="ET427" s="538">
        <f t="shared" si="3767"/>
        <v>0</v>
      </c>
      <c r="EU427" s="462">
        <f t="shared" si="3768"/>
        <v>0</v>
      </c>
      <c r="EV427" s="263">
        <f t="shared" si="3769"/>
        <v>0</v>
      </c>
      <c r="EW427" s="462">
        <f t="shared" si="3770"/>
        <v>0</v>
      </c>
      <c r="EX427" s="263">
        <f t="shared" si="3771"/>
        <v>0</v>
      </c>
      <c r="EY427" s="472">
        <f t="shared" si="3772"/>
        <v>0</v>
      </c>
      <c r="EZ427" s="263">
        <f t="shared" si="3773"/>
        <v>0</v>
      </c>
      <c r="FA427" s="550">
        <v>42523</v>
      </c>
    </row>
    <row r="428" spans="1:157" s="551" customFormat="1" ht="18" hidden="1" customHeight="1" outlineLevel="1" x14ac:dyDescent="0.2">
      <c r="A428" s="5" t="s">
        <v>2463</v>
      </c>
      <c r="B428" s="76" t="s">
        <v>21</v>
      </c>
      <c r="C428" s="77" t="s">
        <v>196</v>
      </c>
      <c r="D428" s="77" t="s">
        <v>192</v>
      </c>
      <c r="E428" s="76" t="s">
        <v>538</v>
      </c>
      <c r="F428" s="76" t="s">
        <v>197</v>
      </c>
      <c r="G428" s="78" t="s">
        <v>41</v>
      </c>
      <c r="H428" s="79">
        <v>0.8</v>
      </c>
      <c r="I428" s="76" t="s">
        <v>35</v>
      </c>
      <c r="J428" s="80" t="s">
        <v>496</v>
      </c>
      <c r="K428" s="81" t="s">
        <v>152</v>
      </c>
      <c r="L428" s="76" t="s">
        <v>46</v>
      </c>
      <c r="M428" s="10" t="s">
        <v>186</v>
      </c>
      <c r="N428" s="82"/>
      <c r="O428" s="82"/>
      <c r="P428" s="82"/>
      <c r="Q428" s="245">
        <v>500</v>
      </c>
      <c r="R428" s="398">
        <v>500</v>
      </c>
      <c r="S428" s="262">
        <v>67.680000000000007</v>
      </c>
      <c r="T428" s="262">
        <f t="shared" ref="T428" si="4105">S428*1.12</f>
        <v>75.801600000000022</v>
      </c>
      <c r="U428" s="262">
        <f t="shared" ref="U428" si="4106">R428*S428</f>
        <v>33840</v>
      </c>
      <c r="V428" s="263">
        <f t="shared" ref="V428" si="4107">R428*T428</f>
        <v>37900.80000000001</v>
      </c>
      <c r="W428" s="263">
        <f t="shared" ref="W428" si="4108">V428*H428</f>
        <v>30320.64000000001</v>
      </c>
      <c r="X428" s="399">
        <v>500</v>
      </c>
      <c r="Y428" s="399">
        <v>67.680000000000007</v>
      </c>
      <c r="Z428" s="399">
        <f t="shared" ref="Z428" si="4109">Y428*1.12</f>
        <v>75.801600000000022</v>
      </c>
      <c r="AA428" s="399">
        <f t="shared" ref="AA428" si="4110">X428*Y428</f>
        <v>33840</v>
      </c>
      <c r="AB428" s="399">
        <f t="shared" ref="AB428" si="4111">X428*Z428</f>
        <v>37900.80000000001</v>
      </c>
      <c r="AC428" s="399">
        <f t="shared" ref="AC428" si="4112">AB428*H428</f>
        <v>30320.64000000001</v>
      </c>
      <c r="AD428" s="260">
        <v>500</v>
      </c>
      <c r="AE428" s="260">
        <v>67.680000000000007</v>
      </c>
      <c r="AF428" s="260">
        <f t="shared" ref="AF428" si="4113">AE428*1.12</f>
        <v>75.801600000000022</v>
      </c>
      <c r="AG428" s="260">
        <f t="shared" ref="AG428" si="4114">AD428*AE428</f>
        <v>33840</v>
      </c>
      <c r="AH428" s="260">
        <f t="shared" ref="AH428" si="4115">AD428*AF428</f>
        <v>37900.80000000001</v>
      </c>
      <c r="AI428" s="260">
        <f t="shared" ref="AI428" si="4116">AH428*H428</f>
        <v>30320.64000000001</v>
      </c>
      <c r="AJ428" s="260">
        <v>700</v>
      </c>
      <c r="AK428" s="260">
        <v>67.680000000000007</v>
      </c>
      <c r="AL428" s="260">
        <f t="shared" ref="AL428" si="4117">AK428*1.12</f>
        <v>75.801600000000022</v>
      </c>
      <c r="AM428" s="1067">
        <f t="shared" ref="AM428" si="4118">AJ428*AK428</f>
        <v>47376.000000000007</v>
      </c>
      <c r="AN428" s="260">
        <f t="shared" ref="AN428" si="4119">AJ428*AL428</f>
        <v>53061.120000000017</v>
      </c>
      <c r="AO428" s="396">
        <f t="shared" ref="AO428" si="4120">AN428*H428</f>
        <v>42448.896000000015</v>
      </c>
      <c r="AP428" s="260"/>
      <c r="AQ428" s="260"/>
      <c r="AR428" s="260"/>
      <c r="AS428" s="260">
        <f t="shared" ref="AS428" si="4121">AP428*AQ428</f>
        <v>0</v>
      </c>
      <c r="AT428" s="260">
        <f t="shared" ref="AT428" si="4122">AP428*AR428</f>
        <v>0</v>
      </c>
      <c r="AU428" s="260">
        <f t="shared" ref="AU428" si="4123">AT428*H428</f>
        <v>0</v>
      </c>
      <c r="AV428" s="400"/>
      <c r="AW428" s="400"/>
      <c r="AX428" s="400"/>
      <c r="AY428" s="400">
        <v>0</v>
      </c>
      <c r="AZ428" s="400">
        <v>0</v>
      </c>
      <c r="BA428" s="400">
        <f t="shared" ref="BA428" si="4124">AZ428*H428</f>
        <v>0</v>
      </c>
      <c r="BB428" s="400"/>
      <c r="BC428" s="400"/>
      <c r="BD428" s="400"/>
      <c r="BE428" s="400">
        <v>0</v>
      </c>
      <c r="BF428" s="400">
        <v>0</v>
      </c>
      <c r="BG428" s="400">
        <f t="shared" ref="BG428" si="4125">BF428*H428</f>
        <v>0</v>
      </c>
      <c r="BH428" s="400"/>
      <c r="BI428" s="400"/>
      <c r="BJ428" s="400"/>
      <c r="BK428" s="400">
        <v>0</v>
      </c>
      <c r="BL428" s="400">
        <v>0</v>
      </c>
      <c r="BM428" s="400">
        <f t="shared" ref="BM428" si="4126">BL428*N428</f>
        <v>0</v>
      </c>
      <c r="BN428" s="400"/>
      <c r="BO428" s="400"/>
      <c r="BP428" s="400"/>
      <c r="BQ428" s="400">
        <v>0</v>
      </c>
      <c r="BR428" s="400">
        <v>0</v>
      </c>
      <c r="BS428" s="400">
        <f t="shared" si="3751"/>
        <v>0</v>
      </c>
      <c r="BT428" s="262">
        <v>67.680000000000007</v>
      </c>
      <c r="BU428" s="262">
        <f t="shared" ref="BU428" si="4127">BT428*1.12</f>
        <v>75.801600000000022</v>
      </c>
      <c r="BV428" s="256">
        <f>SUM(N428+O428+P428+Q428+R428+X428+AD428+AJ428+AP428+AV428+BB428+BH428)*BT428</f>
        <v>182736.00000000003</v>
      </c>
      <c r="BW428" s="262">
        <f t="shared" ref="BW428" si="4128">BV428*1.12</f>
        <v>204664.32000000007</v>
      </c>
      <c r="BX428" s="84" t="s">
        <v>48</v>
      </c>
      <c r="BY428" s="76" t="s">
        <v>2232</v>
      </c>
      <c r="BZ428" s="325"/>
      <c r="CA428" s="529">
        <f t="shared" ref="CA428" si="4129">BW428*H428</f>
        <v>163731.45600000006</v>
      </c>
      <c r="CB428" s="85"/>
      <c r="CC428" s="83"/>
      <c r="CD428" s="888"/>
      <c r="CE428" s="26">
        <f t="shared" ref="CE428" si="4130">BV428-CB428</f>
        <v>182736.00000000003</v>
      </c>
      <c r="CF428" s="27">
        <f t="shared" ref="CF428" si="4131">BW428-CC428</f>
        <v>204664.32000000007</v>
      </c>
      <c r="CG428" s="889">
        <f t="shared" ref="CG428" si="4132">CA428-CC428</f>
        <v>163731.45600000006</v>
      </c>
      <c r="CH428" s="829" t="s">
        <v>2491</v>
      </c>
      <c r="CI428" s="828"/>
      <c r="CJ428" s="1201"/>
      <c r="CK428" s="725"/>
      <c r="CL428" s="725"/>
      <c r="CM428" s="726"/>
      <c r="CN428" s="725"/>
      <c r="CO428" s="727"/>
      <c r="CP428" s="725"/>
      <c r="CQ428" s="886"/>
      <c r="CR428" s="262"/>
      <c r="CS428" s="262"/>
      <c r="CT428" s="262"/>
      <c r="CU428" s="262"/>
      <c r="CV428" s="262"/>
      <c r="CW428" s="262"/>
      <c r="CX428" s="262"/>
      <c r="CY428" s="262"/>
      <c r="CZ428" s="262"/>
      <c r="DA428" s="262"/>
      <c r="DB428" s="262"/>
      <c r="DC428" s="262"/>
      <c r="DD428" s="262"/>
      <c r="DE428" s="262"/>
      <c r="DF428" s="262"/>
      <c r="DG428" s="262"/>
      <c r="DH428" s="262"/>
      <c r="DI428" s="262"/>
      <c r="DJ428" s="262"/>
      <c r="DK428" s="262"/>
      <c r="DL428" s="893"/>
      <c r="DM428" s="847"/>
      <c r="DN428" s="893"/>
      <c r="DO428" s="1202"/>
      <c r="DP428" s="893"/>
      <c r="DQ428" s="1053"/>
      <c r="DR428" s="1203"/>
      <c r="DS428" s="1053"/>
      <c r="DT428" s="1203"/>
      <c r="DU428" s="1053"/>
      <c r="DV428" s="1204"/>
      <c r="DW428" s="1205"/>
      <c r="DX428" s="1203"/>
      <c r="DY428" s="1206"/>
      <c r="DZ428" s="1203"/>
      <c r="EA428" s="1053">
        <f t="shared" si="3755"/>
        <v>0</v>
      </c>
      <c r="EB428" s="1204">
        <f t="shared" ref="EB428" si="4133">EA428/1.12</f>
        <v>0</v>
      </c>
      <c r="EC428" s="1205"/>
      <c r="ED428" s="825"/>
      <c r="EE428" s="1046"/>
      <c r="EF428" s="893"/>
      <c r="EG428" s="461">
        <f t="shared" si="3756"/>
        <v>33840</v>
      </c>
      <c r="EH428" s="257">
        <f t="shared" si="3757"/>
        <v>37900.80000000001</v>
      </c>
      <c r="EI428" s="460">
        <f t="shared" si="3758"/>
        <v>33840</v>
      </c>
      <c r="EJ428" s="538">
        <f t="shared" si="3759"/>
        <v>37900.80000000001</v>
      </c>
      <c r="EK428" s="677">
        <f t="shared" si="3760"/>
        <v>33840</v>
      </c>
      <c r="EL428" s="257">
        <f t="shared" si="3761"/>
        <v>37900.80000000001</v>
      </c>
      <c r="EM428" s="649">
        <f t="shared" si="3994"/>
        <v>47376.000000000007</v>
      </c>
      <c r="EN428" s="538">
        <f t="shared" si="3995"/>
        <v>53061.120000000017</v>
      </c>
      <c r="EO428" s="677">
        <f t="shared" si="3762"/>
        <v>0</v>
      </c>
      <c r="EP428" s="257">
        <f t="shared" si="3763"/>
        <v>0</v>
      </c>
      <c r="EQ428" s="649">
        <f t="shared" si="3764"/>
        <v>0</v>
      </c>
      <c r="ER428" s="538">
        <f t="shared" si="3765"/>
        <v>0</v>
      </c>
      <c r="ES428" s="677">
        <f t="shared" si="3766"/>
        <v>0</v>
      </c>
      <c r="ET428" s="538">
        <f t="shared" si="3767"/>
        <v>0</v>
      </c>
      <c r="EU428" s="462">
        <f t="shared" si="3768"/>
        <v>0</v>
      </c>
      <c r="EV428" s="263">
        <f t="shared" si="3769"/>
        <v>0</v>
      </c>
      <c r="EW428" s="462">
        <f t="shared" si="3770"/>
        <v>0</v>
      </c>
      <c r="EX428" s="263">
        <f t="shared" si="3771"/>
        <v>0</v>
      </c>
      <c r="EY428" s="472">
        <f t="shared" si="3772"/>
        <v>182736.00000000003</v>
      </c>
      <c r="EZ428" s="263">
        <f t="shared" si="3773"/>
        <v>204664.32000000007</v>
      </c>
      <c r="FA428" s="550">
        <v>42535</v>
      </c>
    </row>
    <row r="429" spans="1:157" s="551" customFormat="1" ht="18" hidden="1" customHeight="1" outlineLevel="1" x14ac:dyDescent="0.2">
      <c r="A429" s="5" t="s">
        <v>539</v>
      </c>
      <c r="B429" s="76" t="s">
        <v>21</v>
      </c>
      <c r="C429" s="77" t="s">
        <v>196</v>
      </c>
      <c r="D429" s="77" t="s">
        <v>198</v>
      </c>
      <c r="E429" s="76" t="s">
        <v>199</v>
      </c>
      <c r="F429" s="76"/>
      <c r="G429" s="78" t="s">
        <v>41</v>
      </c>
      <c r="H429" s="79">
        <v>0.8</v>
      </c>
      <c r="I429" s="76" t="s">
        <v>35</v>
      </c>
      <c r="J429" s="80" t="s">
        <v>496</v>
      </c>
      <c r="K429" s="81" t="s">
        <v>152</v>
      </c>
      <c r="L429" s="76" t="s">
        <v>46</v>
      </c>
      <c r="M429" s="10" t="s">
        <v>186</v>
      </c>
      <c r="N429" s="82"/>
      <c r="O429" s="82"/>
      <c r="P429" s="82"/>
      <c r="Q429" s="245">
        <v>500</v>
      </c>
      <c r="R429" s="398">
        <v>520</v>
      </c>
      <c r="S429" s="262">
        <v>175.78571428571428</v>
      </c>
      <c r="T429" s="262">
        <f t="shared" si="3531"/>
        <v>196.88</v>
      </c>
      <c r="U429" s="262">
        <v>0</v>
      </c>
      <c r="V429" s="263">
        <v>0</v>
      </c>
      <c r="W429" s="263">
        <f t="shared" si="3532"/>
        <v>0</v>
      </c>
      <c r="X429" s="399">
        <v>500</v>
      </c>
      <c r="Y429" s="399">
        <v>175.78571428571428</v>
      </c>
      <c r="Z429" s="399">
        <f t="shared" si="3533"/>
        <v>196.88</v>
      </c>
      <c r="AA429" s="399">
        <v>0</v>
      </c>
      <c r="AB429" s="399">
        <v>0</v>
      </c>
      <c r="AC429" s="399">
        <f t="shared" si="3534"/>
        <v>0</v>
      </c>
      <c r="AD429" s="260">
        <v>500</v>
      </c>
      <c r="AE429" s="260">
        <v>175.78571428571428</v>
      </c>
      <c r="AF429" s="260">
        <f t="shared" si="3568"/>
        <v>196.88</v>
      </c>
      <c r="AG429" s="260">
        <v>0</v>
      </c>
      <c r="AH429" s="260">
        <v>0</v>
      </c>
      <c r="AI429" s="260">
        <f t="shared" si="3535"/>
        <v>0</v>
      </c>
      <c r="AJ429" s="260">
        <v>300</v>
      </c>
      <c r="AK429" s="260">
        <v>175.78571428571428</v>
      </c>
      <c r="AL429" s="260">
        <f t="shared" si="3569"/>
        <v>196.88</v>
      </c>
      <c r="AM429" s="260">
        <v>0</v>
      </c>
      <c r="AN429" s="260">
        <v>0</v>
      </c>
      <c r="AO429" s="396">
        <f t="shared" si="3536"/>
        <v>0</v>
      </c>
      <c r="AP429" s="260"/>
      <c r="AQ429" s="260"/>
      <c r="AR429" s="260"/>
      <c r="AS429" s="260">
        <f t="shared" si="3576"/>
        <v>0</v>
      </c>
      <c r="AT429" s="260">
        <f t="shared" si="3577"/>
        <v>0</v>
      </c>
      <c r="AU429" s="260">
        <f t="shared" si="3537"/>
        <v>0</v>
      </c>
      <c r="AV429" s="400"/>
      <c r="AW429" s="400"/>
      <c r="AX429" s="400"/>
      <c r="AY429" s="400">
        <v>0</v>
      </c>
      <c r="AZ429" s="400">
        <v>0</v>
      </c>
      <c r="BA429" s="400">
        <f t="shared" si="3538"/>
        <v>0</v>
      </c>
      <c r="BB429" s="400"/>
      <c r="BC429" s="400"/>
      <c r="BD429" s="400"/>
      <c r="BE429" s="400">
        <v>0</v>
      </c>
      <c r="BF429" s="400">
        <v>0</v>
      </c>
      <c r="BG429" s="400">
        <f t="shared" si="3919"/>
        <v>0</v>
      </c>
      <c r="BH429" s="400"/>
      <c r="BI429" s="400"/>
      <c r="BJ429" s="400"/>
      <c r="BK429" s="400">
        <v>0</v>
      </c>
      <c r="BL429" s="400">
        <v>0</v>
      </c>
      <c r="BM429" s="400">
        <f t="shared" si="3914"/>
        <v>0</v>
      </c>
      <c r="BN429" s="400"/>
      <c r="BO429" s="400"/>
      <c r="BP429" s="400"/>
      <c r="BQ429" s="400">
        <v>0</v>
      </c>
      <c r="BR429" s="400">
        <v>0</v>
      </c>
      <c r="BS429" s="400">
        <f t="shared" si="3751"/>
        <v>0</v>
      </c>
      <c r="BT429" s="262">
        <v>175.78571428571428</v>
      </c>
      <c r="BU429" s="262">
        <f t="shared" si="3570"/>
        <v>196.88</v>
      </c>
      <c r="BV429" s="262">
        <v>0</v>
      </c>
      <c r="BW429" s="1427">
        <v>0</v>
      </c>
      <c r="BX429" s="84" t="s">
        <v>48</v>
      </c>
      <c r="BY429" s="76">
        <v>2012</v>
      </c>
      <c r="BZ429" s="325"/>
      <c r="CA429" s="529">
        <f t="shared" si="3539"/>
        <v>0</v>
      </c>
      <c r="CB429" s="85">
        <v>407822.8571428571</v>
      </c>
      <c r="CC429" s="83">
        <v>456761.59999999998</v>
      </c>
      <c r="CD429" s="888"/>
      <c r="CE429" s="26">
        <f t="shared" si="3540"/>
        <v>-407822.8571428571</v>
      </c>
      <c r="CF429" s="27">
        <f t="shared" si="3541"/>
        <v>-456761.59999999998</v>
      </c>
      <c r="CG429" s="889">
        <f t="shared" si="3542"/>
        <v>-456761.59999999998</v>
      </c>
      <c r="CH429" s="829" t="s">
        <v>552</v>
      </c>
      <c r="CI429" s="828"/>
      <c r="CJ429" s="1201" t="s">
        <v>25</v>
      </c>
      <c r="CK429" s="725" t="s">
        <v>317</v>
      </c>
      <c r="CL429" s="725" t="s">
        <v>2053</v>
      </c>
      <c r="CM429" s="726" t="s">
        <v>1846</v>
      </c>
      <c r="CN429" s="725" t="s">
        <v>372</v>
      </c>
      <c r="CO429" s="727" t="str">
        <f>D429</f>
        <v>Изолированный провод</v>
      </c>
      <c r="CP429" s="725" t="str">
        <f>E429</f>
        <v>ППВ 3х2,5мм</v>
      </c>
      <c r="CQ429" s="886" t="str">
        <f>M429</f>
        <v>метр</v>
      </c>
      <c r="CR429" s="262">
        <v>520</v>
      </c>
      <c r="CS429" s="262">
        <v>0</v>
      </c>
      <c r="CT429" s="262">
        <v>500</v>
      </c>
      <c r="CU429" s="262">
        <v>0</v>
      </c>
      <c r="CV429" s="262"/>
      <c r="CW429" s="262"/>
      <c r="CX429" s="262"/>
      <c r="CY429" s="262"/>
      <c r="CZ429" s="262">
        <f t="shared" si="3636"/>
        <v>1520</v>
      </c>
      <c r="DA429" s="262">
        <v>196</v>
      </c>
      <c r="DB429" s="262">
        <f t="shared" si="3713"/>
        <v>101920</v>
      </c>
      <c r="DC429" s="262"/>
      <c r="DD429" s="262">
        <f t="shared" si="3637"/>
        <v>98000</v>
      </c>
      <c r="DE429" s="262">
        <f>DA429*CU429</f>
        <v>0</v>
      </c>
      <c r="DF429" s="262">
        <f>DB429*CV429</f>
        <v>0</v>
      </c>
      <c r="DG429" s="262">
        <f>DB429*CV429</f>
        <v>0</v>
      </c>
      <c r="DH429" s="262"/>
      <c r="DI429" s="262"/>
      <c r="DJ429" s="262"/>
      <c r="DK429" s="262">
        <f>(Q429+CR429+CS429+CT429+CU429)*DA429</f>
        <v>297920</v>
      </c>
      <c r="DL429" s="893"/>
      <c r="DM429" s="847">
        <f>DB429</f>
        <v>101920</v>
      </c>
      <c r="DN429" s="893">
        <f t="shared" si="3638"/>
        <v>90999.999999999985</v>
      </c>
      <c r="DO429" s="1202">
        <v>0</v>
      </c>
      <c r="DP429" s="1203">
        <f t="shared" ref="DP429" si="4134">DO429/1.12</f>
        <v>0</v>
      </c>
      <c r="DQ429" s="1053">
        <f t="shared" si="3640"/>
        <v>98000</v>
      </c>
      <c r="DR429" s="1203">
        <f t="shared" si="3641"/>
        <v>87499.999999999985</v>
      </c>
      <c r="DS429" s="1053">
        <f t="shared" si="3642"/>
        <v>0</v>
      </c>
      <c r="DT429" s="1203">
        <f t="shared" si="3643"/>
        <v>0</v>
      </c>
      <c r="DU429" s="1053">
        <f t="shared" ref="DU429" si="4135">DF429</f>
        <v>0</v>
      </c>
      <c r="DV429" s="1204">
        <f t="shared" ref="DV429" si="4136">DU429/1.12</f>
        <v>0</v>
      </c>
      <c r="DW429" s="1205"/>
      <c r="DX429" s="1203"/>
      <c r="DY429" s="1206"/>
      <c r="DZ429" s="1203"/>
      <c r="EA429" s="1053">
        <f t="shared" si="3755"/>
        <v>0</v>
      </c>
      <c r="EB429" s="1204">
        <f t="shared" si="3547"/>
        <v>0</v>
      </c>
      <c r="EC429" s="1205"/>
      <c r="ED429" s="825"/>
      <c r="EE429" s="1046">
        <f>DK429</f>
        <v>297920</v>
      </c>
      <c r="EF429" s="893">
        <f t="shared" si="3572"/>
        <v>266000</v>
      </c>
      <c r="EG429" s="461">
        <f t="shared" si="3756"/>
        <v>-90999.999999999985</v>
      </c>
      <c r="EH429" s="257">
        <f t="shared" si="3757"/>
        <v>-101920</v>
      </c>
      <c r="EI429" s="460">
        <f t="shared" si="3758"/>
        <v>0</v>
      </c>
      <c r="EJ429" s="538">
        <f t="shared" si="3759"/>
        <v>0</v>
      </c>
      <c r="EK429" s="677">
        <f t="shared" si="3760"/>
        <v>-87499.999999999985</v>
      </c>
      <c r="EL429" s="257">
        <f t="shared" si="3761"/>
        <v>-98000</v>
      </c>
      <c r="EM429" s="649">
        <f t="shared" si="3994"/>
        <v>0</v>
      </c>
      <c r="EN429" s="538">
        <f t="shared" si="3995"/>
        <v>0</v>
      </c>
      <c r="EO429" s="677">
        <f t="shared" si="3762"/>
        <v>0</v>
      </c>
      <c r="EP429" s="257">
        <f t="shared" si="3763"/>
        <v>0</v>
      </c>
      <c r="EQ429" s="649">
        <f t="shared" si="3764"/>
        <v>0</v>
      </c>
      <c r="ER429" s="538">
        <f t="shared" si="3765"/>
        <v>0</v>
      </c>
      <c r="ES429" s="677">
        <f t="shared" si="3766"/>
        <v>0</v>
      </c>
      <c r="ET429" s="538">
        <f t="shared" si="3767"/>
        <v>0</v>
      </c>
      <c r="EU429" s="462">
        <f t="shared" si="3768"/>
        <v>0</v>
      </c>
      <c r="EV429" s="263">
        <f t="shared" si="3769"/>
        <v>0</v>
      </c>
      <c r="EW429" s="462">
        <f t="shared" si="3770"/>
        <v>0</v>
      </c>
      <c r="EX429" s="263">
        <f t="shared" si="3771"/>
        <v>0</v>
      </c>
      <c r="EY429" s="472">
        <f t="shared" si="3772"/>
        <v>-266000</v>
      </c>
      <c r="EZ429" s="263">
        <f t="shared" si="3773"/>
        <v>-297920</v>
      </c>
      <c r="FA429" s="550"/>
    </row>
    <row r="430" spans="1:157" s="551" customFormat="1" ht="18" hidden="1" customHeight="1" outlineLevel="1" x14ac:dyDescent="0.2">
      <c r="A430" s="5" t="s">
        <v>540</v>
      </c>
      <c r="B430" s="76" t="s">
        <v>21</v>
      </c>
      <c r="C430" s="77" t="s">
        <v>541</v>
      </c>
      <c r="D430" s="77" t="s">
        <v>192</v>
      </c>
      <c r="E430" s="76" t="s">
        <v>542</v>
      </c>
      <c r="F430" s="76" t="s">
        <v>543</v>
      </c>
      <c r="G430" s="78" t="s">
        <v>41</v>
      </c>
      <c r="H430" s="79">
        <v>0.8</v>
      </c>
      <c r="I430" s="76" t="s">
        <v>35</v>
      </c>
      <c r="J430" s="80" t="s">
        <v>496</v>
      </c>
      <c r="K430" s="81" t="s">
        <v>152</v>
      </c>
      <c r="L430" s="76" t="s">
        <v>46</v>
      </c>
      <c r="M430" s="10" t="s">
        <v>186</v>
      </c>
      <c r="N430" s="82"/>
      <c r="O430" s="82"/>
      <c r="P430" s="82"/>
      <c r="Q430" s="245">
        <v>500</v>
      </c>
      <c r="R430" s="398">
        <v>520</v>
      </c>
      <c r="S430" s="262">
        <v>175.78571428571428</v>
      </c>
      <c r="T430" s="262">
        <f t="shared" si="3531"/>
        <v>196.88</v>
      </c>
      <c r="U430" s="262">
        <v>0</v>
      </c>
      <c r="V430" s="263">
        <v>0</v>
      </c>
      <c r="W430" s="263">
        <f t="shared" si="3532"/>
        <v>0</v>
      </c>
      <c r="X430" s="399">
        <v>500</v>
      </c>
      <c r="Y430" s="399">
        <v>175.78571428571428</v>
      </c>
      <c r="Z430" s="399">
        <f t="shared" si="3533"/>
        <v>196.88</v>
      </c>
      <c r="AA430" s="399">
        <v>0</v>
      </c>
      <c r="AB430" s="399">
        <v>0</v>
      </c>
      <c r="AC430" s="399">
        <f t="shared" si="3534"/>
        <v>0</v>
      </c>
      <c r="AD430" s="260">
        <v>500</v>
      </c>
      <c r="AE430" s="260">
        <v>175.78571428571428</v>
      </c>
      <c r="AF430" s="260">
        <f t="shared" si="3568"/>
        <v>196.88</v>
      </c>
      <c r="AG430" s="260">
        <v>0</v>
      </c>
      <c r="AH430" s="260">
        <v>0</v>
      </c>
      <c r="AI430" s="260">
        <f t="shared" si="3535"/>
        <v>0</v>
      </c>
      <c r="AJ430" s="260">
        <v>300</v>
      </c>
      <c r="AK430" s="260">
        <v>175.78571428571428</v>
      </c>
      <c r="AL430" s="260">
        <f t="shared" si="3569"/>
        <v>196.88</v>
      </c>
      <c r="AM430" s="260">
        <v>0</v>
      </c>
      <c r="AN430" s="260">
        <v>0</v>
      </c>
      <c r="AO430" s="396">
        <f t="shared" ref="AO430:AO431" si="4137">AN430*H430</f>
        <v>0</v>
      </c>
      <c r="AP430" s="260"/>
      <c r="AQ430" s="260"/>
      <c r="AR430" s="260"/>
      <c r="AS430" s="260">
        <f t="shared" si="3576"/>
        <v>0</v>
      </c>
      <c r="AT430" s="260">
        <f t="shared" si="3577"/>
        <v>0</v>
      </c>
      <c r="AU430" s="260">
        <f t="shared" si="3537"/>
        <v>0</v>
      </c>
      <c r="AV430" s="400"/>
      <c r="AW430" s="400"/>
      <c r="AX430" s="400"/>
      <c r="AY430" s="400">
        <v>0</v>
      </c>
      <c r="AZ430" s="400">
        <v>0</v>
      </c>
      <c r="BA430" s="400">
        <f t="shared" si="3538"/>
        <v>0</v>
      </c>
      <c r="BB430" s="400"/>
      <c r="BC430" s="400"/>
      <c r="BD430" s="400"/>
      <c r="BE430" s="400">
        <v>0</v>
      </c>
      <c r="BF430" s="400">
        <v>0</v>
      </c>
      <c r="BG430" s="400">
        <f t="shared" si="3919"/>
        <v>0</v>
      </c>
      <c r="BH430" s="400"/>
      <c r="BI430" s="400"/>
      <c r="BJ430" s="400"/>
      <c r="BK430" s="400">
        <v>0</v>
      </c>
      <c r="BL430" s="400">
        <v>0</v>
      </c>
      <c r="BM430" s="400">
        <f t="shared" si="3914"/>
        <v>0</v>
      </c>
      <c r="BN430" s="400"/>
      <c r="BO430" s="400"/>
      <c r="BP430" s="400"/>
      <c r="BQ430" s="400">
        <v>0</v>
      </c>
      <c r="BR430" s="400">
        <v>0</v>
      </c>
      <c r="BS430" s="400">
        <f t="shared" si="3751"/>
        <v>0</v>
      </c>
      <c r="BT430" s="262">
        <v>175.78571428571428</v>
      </c>
      <c r="BU430" s="262">
        <f t="shared" si="3570"/>
        <v>196.88</v>
      </c>
      <c r="BV430" s="256">
        <v>0</v>
      </c>
      <c r="BW430" s="1427">
        <v>0</v>
      </c>
      <c r="BX430" s="84" t="s">
        <v>48</v>
      </c>
      <c r="BY430" s="76">
        <v>2012</v>
      </c>
      <c r="BZ430" s="325" t="s">
        <v>1106</v>
      </c>
      <c r="CA430" s="529">
        <f t="shared" si="3539"/>
        <v>0</v>
      </c>
      <c r="CB430" s="85"/>
      <c r="CC430" s="83"/>
      <c r="CD430" s="888"/>
      <c r="CE430" s="26">
        <f t="shared" si="3540"/>
        <v>0</v>
      </c>
      <c r="CF430" s="27">
        <f t="shared" si="3541"/>
        <v>0</v>
      </c>
      <c r="CG430" s="889">
        <f t="shared" si="3542"/>
        <v>0</v>
      </c>
      <c r="CH430" s="829" t="s">
        <v>552</v>
      </c>
      <c r="CI430" s="828"/>
      <c r="CJ430" s="1201" t="s">
        <v>25</v>
      </c>
      <c r="CK430" s="725" t="s">
        <v>317</v>
      </c>
      <c r="CL430" s="725" t="s">
        <v>2443</v>
      </c>
      <c r="CM430" s="178">
        <v>42535</v>
      </c>
      <c r="CN430" s="725" t="s">
        <v>372</v>
      </c>
      <c r="CO430" s="727" t="str">
        <f>D430</f>
        <v xml:space="preserve">Провод </v>
      </c>
      <c r="CP430" s="725" t="str">
        <f>E430</f>
        <v>ППВ 3*2.5</v>
      </c>
      <c r="CQ430" s="886" t="str">
        <f>M430</f>
        <v>метр</v>
      </c>
      <c r="CR430" s="262"/>
      <c r="CS430" s="262"/>
      <c r="CT430" s="262"/>
      <c r="CU430" s="262">
        <v>300</v>
      </c>
      <c r="CV430" s="262"/>
      <c r="CW430" s="262"/>
      <c r="CX430" s="262"/>
      <c r="CY430" s="262"/>
      <c r="CZ430" s="262">
        <f>CR430+CS430+CT430+CU430</f>
        <v>300</v>
      </c>
      <c r="DA430" s="262">
        <v>207.62560000000002</v>
      </c>
      <c r="DB430" s="262"/>
      <c r="DC430" s="262"/>
      <c r="DD430" s="262"/>
      <c r="DE430" s="262">
        <f>CU430*DA430</f>
        <v>62287.680000000008</v>
      </c>
      <c r="DF430" s="262"/>
      <c r="DG430" s="262"/>
      <c r="DH430" s="262"/>
      <c r="DI430" s="262"/>
      <c r="DJ430" s="262"/>
      <c r="DK430" s="262">
        <f>CZ430*DA430</f>
        <v>62287.680000000008</v>
      </c>
      <c r="DL430" s="893"/>
      <c r="DM430" s="847"/>
      <c r="DN430" s="893"/>
      <c r="DO430" s="1202"/>
      <c r="DP430" s="893"/>
      <c r="DQ430" s="1053"/>
      <c r="DR430" s="1203"/>
      <c r="DS430" s="1053">
        <f t="shared" ref="DS430" si="4138">DE430</f>
        <v>62287.680000000008</v>
      </c>
      <c r="DT430" s="1203">
        <f t="shared" ref="DT430" si="4139">DS430/1.12</f>
        <v>55614</v>
      </c>
      <c r="DU430" s="1053"/>
      <c r="DV430" s="1204"/>
      <c r="DW430" s="1205"/>
      <c r="DX430" s="1203"/>
      <c r="DY430" s="1206"/>
      <c r="DZ430" s="1203"/>
      <c r="EA430" s="1053">
        <f t="shared" si="3755"/>
        <v>0</v>
      </c>
      <c r="EB430" s="1204">
        <f t="shared" si="3547"/>
        <v>0</v>
      </c>
      <c r="EC430" s="1205"/>
      <c r="ED430" s="825"/>
      <c r="EE430" s="1046">
        <f>DK430</f>
        <v>62287.680000000008</v>
      </c>
      <c r="EF430" s="893">
        <f t="shared" si="3572"/>
        <v>55614</v>
      </c>
      <c r="EG430" s="461">
        <f t="shared" si="3756"/>
        <v>0</v>
      </c>
      <c r="EH430" s="257">
        <f t="shared" si="3757"/>
        <v>0</v>
      </c>
      <c r="EI430" s="460">
        <f t="shared" si="3758"/>
        <v>0</v>
      </c>
      <c r="EJ430" s="538">
        <f t="shared" si="3759"/>
        <v>0</v>
      </c>
      <c r="EK430" s="677">
        <f t="shared" si="3760"/>
        <v>0</v>
      </c>
      <c r="EL430" s="257">
        <f t="shared" si="3761"/>
        <v>0</v>
      </c>
      <c r="EM430" s="649">
        <f t="shared" si="3994"/>
        <v>-55614</v>
      </c>
      <c r="EN430" s="538">
        <f t="shared" si="3995"/>
        <v>-62287.680000000008</v>
      </c>
      <c r="EO430" s="677">
        <f t="shared" si="3762"/>
        <v>0</v>
      </c>
      <c r="EP430" s="257">
        <f t="shared" si="3763"/>
        <v>0</v>
      </c>
      <c r="EQ430" s="649">
        <f t="shared" si="3764"/>
        <v>0</v>
      </c>
      <c r="ER430" s="538">
        <f t="shared" si="3765"/>
        <v>0</v>
      </c>
      <c r="ES430" s="677">
        <f t="shared" si="3766"/>
        <v>0</v>
      </c>
      <c r="ET430" s="538">
        <f t="shared" si="3767"/>
        <v>0</v>
      </c>
      <c r="EU430" s="462">
        <f t="shared" si="3768"/>
        <v>0</v>
      </c>
      <c r="EV430" s="263">
        <f t="shared" si="3769"/>
        <v>0</v>
      </c>
      <c r="EW430" s="462">
        <f t="shared" si="3770"/>
        <v>0</v>
      </c>
      <c r="EX430" s="263">
        <f t="shared" si="3771"/>
        <v>0</v>
      </c>
      <c r="EY430" s="472">
        <f t="shared" si="3772"/>
        <v>-55614</v>
      </c>
      <c r="EZ430" s="263">
        <f t="shared" si="3773"/>
        <v>-62287.680000000008</v>
      </c>
      <c r="FA430" s="550"/>
    </row>
    <row r="431" spans="1:157" s="551" customFormat="1" ht="18" hidden="1" customHeight="1" outlineLevel="1" x14ac:dyDescent="0.2">
      <c r="A431" s="5" t="s">
        <v>2437</v>
      </c>
      <c r="B431" s="76" t="s">
        <v>21</v>
      </c>
      <c r="C431" s="77" t="s">
        <v>541</v>
      </c>
      <c r="D431" s="77" t="s">
        <v>192</v>
      </c>
      <c r="E431" s="76" t="s">
        <v>542</v>
      </c>
      <c r="F431" s="76" t="s">
        <v>543</v>
      </c>
      <c r="G431" s="78" t="s">
        <v>41</v>
      </c>
      <c r="H431" s="79">
        <v>0.8</v>
      </c>
      <c r="I431" s="76" t="s">
        <v>35</v>
      </c>
      <c r="J431" s="80" t="s">
        <v>496</v>
      </c>
      <c r="K431" s="81" t="s">
        <v>152</v>
      </c>
      <c r="L431" s="76" t="s">
        <v>46</v>
      </c>
      <c r="M431" s="10" t="s">
        <v>186</v>
      </c>
      <c r="N431" s="82"/>
      <c r="O431" s="82"/>
      <c r="P431" s="82"/>
      <c r="Q431" s="245">
        <v>500</v>
      </c>
      <c r="R431" s="398">
        <v>520</v>
      </c>
      <c r="S431" s="262">
        <v>175.78571428571428</v>
      </c>
      <c r="T431" s="262">
        <f t="shared" si="3531"/>
        <v>196.88</v>
      </c>
      <c r="U431" s="262">
        <v>0</v>
      </c>
      <c r="V431" s="263">
        <v>0</v>
      </c>
      <c r="W431" s="263">
        <f t="shared" ref="W431" si="4140">V431*H431</f>
        <v>0</v>
      </c>
      <c r="X431" s="399">
        <v>500</v>
      </c>
      <c r="Y431" s="399">
        <v>175.78571428571428</v>
      </c>
      <c r="Z431" s="399">
        <f t="shared" si="3533"/>
        <v>196.88</v>
      </c>
      <c r="AA431" s="399">
        <v>0</v>
      </c>
      <c r="AB431" s="399">
        <v>0</v>
      </c>
      <c r="AC431" s="399">
        <f t="shared" ref="AC431" si="4141">AB431*H431</f>
        <v>0</v>
      </c>
      <c r="AD431" s="260">
        <v>500</v>
      </c>
      <c r="AE431" s="260">
        <v>175.78571428571428</v>
      </c>
      <c r="AF431" s="260">
        <f t="shared" si="3568"/>
        <v>196.88</v>
      </c>
      <c r="AG431" s="260">
        <v>0</v>
      </c>
      <c r="AH431" s="260">
        <v>0</v>
      </c>
      <c r="AI431" s="260">
        <f t="shared" ref="AI431" si="4142">AH431*H431</f>
        <v>0</v>
      </c>
      <c r="AJ431" s="260">
        <v>0</v>
      </c>
      <c r="AK431" s="260">
        <v>175.78571428571428</v>
      </c>
      <c r="AL431" s="260">
        <f t="shared" si="3569"/>
        <v>196.88</v>
      </c>
      <c r="AM431" s="260">
        <v>0</v>
      </c>
      <c r="AN431" s="260">
        <v>0</v>
      </c>
      <c r="AO431" s="396">
        <f t="shared" si="4137"/>
        <v>0</v>
      </c>
      <c r="AP431" s="260"/>
      <c r="AQ431" s="260"/>
      <c r="AR431" s="260"/>
      <c r="AS431" s="260">
        <f t="shared" ref="AS431" si="4143">AP431*AQ431</f>
        <v>0</v>
      </c>
      <c r="AT431" s="260">
        <f t="shared" ref="AT431" si="4144">AP431*AR431</f>
        <v>0</v>
      </c>
      <c r="AU431" s="260">
        <f t="shared" ref="AU431" si="4145">AT431*H431</f>
        <v>0</v>
      </c>
      <c r="AV431" s="400"/>
      <c r="AW431" s="400"/>
      <c r="AX431" s="400"/>
      <c r="AY431" s="400">
        <v>0</v>
      </c>
      <c r="AZ431" s="400">
        <v>0</v>
      </c>
      <c r="BA431" s="400">
        <f t="shared" ref="BA431" si="4146">AZ431*H431</f>
        <v>0</v>
      </c>
      <c r="BB431" s="400"/>
      <c r="BC431" s="400"/>
      <c r="BD431" s="400"/>
      <c r="BE431" s="400">
        <v>0</v>
      </c>
      <c r="BF431" s="400">
        <v>0</v>
      </c>
      <c r="BG431" s="400">
        <f t="shared" ref="BG431" si="4147">BF431*H431</f>
        <v>0</v>
      </c>
      <c r="BH431" s="400"/>
      <c r="BI431" s="400"/>
      <c r="BJ431" s="400"/>
      <c r="BK431" s="400">
        <v>0</v>
      </c>
      <c r="BL431" s="400">
        <v>0</v>
      </c>
      <c r="BM431" s="400">
        <f t="shared" ref="BM431" si="4148">BL431*N431</f>
        <v>0</v>
      </c>
      <c r="BN431" s="400"/>
      <c r="BO431" s="400"/>
      <c r="BP431" s="400"/>
      <c r="BQ431" s="400">
        <v>0</v>
      </c>
      <c r="BR431" s="400">
        <v>0</v>
      </c>
      <c r="BS431" s="400">
        <f t="shared" si="3751"/>
        <v>0</v>
      </c>
      <c r="BT431" s="262">
        <v>175.78571428571428</v>
      </c>
      <c r="BU431" s="262">
        <f t="shared" si="3570"/>
        <v>196.88</v>
      </c>
      <c r="BV431" s="256">
        <v>0</v>
      </c>
      <c r="BW431" s="1427">
        <f t="shared" ref="BW431" si="4149">BV431*1.12</f>
        <v>0</v>
      </c>
      <c r="BX431" s="84" t="s">
        <v>48</v>
      </c>
      <c r="BY431" s="76" t="s">
        <v>2232</v>
      </c>
      <c r="BZ431" s="325" t="s">
        <v>1112</v>
      </c>
      <c r="CA431" s="529">
        <f t="shared" ref="CA431" si="4150">BW431*H431</f>
        <v>0</v>
      </c>
      <c r="CB431" s="85"/>
      <c r="CC431" s="83"/>
      <c r="CD431" s="888"/>
      <c r="CE431" s="26">
        <f t="shared" ref="CE431" si="4151">BV431-CB431</f>
        <v>0</v>
      </c>
      <c r="CF431" s="27">
        <f t="shared" ref="CF431" si="4152">BW431-CC431</f>
        <v>0</v>
      </c>
      <c r="CG431" s="889">
        <f t="shared" ref="CG431" si="4153">CA431-CC431</f>
        <v>0</v>
      </c>
      <c r="CH431" s="829" t="s">
        <v>2484</v>
      </c>
      <c r="CI431" s="828"/>
      <c r="CJ431" s="1201"/>
      <c r="CK431" s="725"/>
      <c r="CL431" s="725"/>
      <c r="CM431" s="726"/>
      <c r="CN431" s="725"/>
      <c r="CO431" s="727"/>
      <c r="CP431" s="725"/>
      <c r="CQ431" s="886"/>
      <c r="CR431" s="262"/>
      <c r="CS431" s="262"/>
      <c r="CT431" s="262"/>
      <c r="CU431" s="262"/>
      <c r="CV431" s="262"/>
      <c r="CW431" s="262"/>
      <c r="CX431" s="262"/>
      <c r="CY431" s="262"/>
      <c r="CZ431" s="262"/>
      <c r="DA431" s="262"/>
      <c r="DB431" s="262"/>
      <c r="DC431" s="262"/>
      <c r="DD431" s="262"/>
      <c r="DE431" s="262"/>
      <c r="DF431" s="262"/>
      <c r="DG431" s="262"/>
      <c r="DH431" s="262"/>
      <c r="DI431" s="262"/>
      <c r="DJ431" s="262"/>
      <c r="DK431" s="262"/>
      <c r="DL431" s="893"/>
      <c r="DM431" s="847"/>
      <c r="DN431" s="893"/>
      <c r="DO431" s="1202"/>
      <c r="DP431" s="893"/>
      <c r="DQ431" s="1053"/>
      <c r="DR431" s="1203"/>
      <c r="DS431" s="1053"/>
      <c r="DT431" s="1203"/>
      <c r="DU431" s="1053"/>
      <c r="DV431" s="1204"/>
      <c r="DW431" s="1205"/>
      <c r="DX431" s="1203"/>
      <c r="DY431" s="1206"/>
      <c r="DZ431" s="1203"/>
      <c r="EA431" s="1053">
        <f t="shared" si="3755"/>
        <v>0</v>
      </c>
      <c r="EB431" s="1204">
        <f t="shared" ref="EB431" si="4154">EA431/1.12</f>
        <v>0</v>
      </c>
      <c r="EC431" s="1205"/>
      <c r="ED431" s="825"/>
      <c r="EE431" s="1046"/>
      <c r="EF431" s="893"/>
      <c r="EG431" s="461">
        <f t="shared" si="3756"/>
        <v>0</v>
      </c>
      <c r="EH431" s="257">
        <f t="shared" si="3757"/>
        <v>0</v>
      </c>
      <c r="EI431" s="460">
        <f t="shared" si="3758"/>
        <v>0</v>
      </c>
      <c r="EJ431" s="538">
        <f t="shared" si="3759"/>
        <v>0</v>
      </c>
      <c r="EK431" s="677">
        <f t="shared" si="3760"/>
        <v>0</v>
      </c>
      <c r="EL431" s="257">
        <f t="shared" si="3761"/>
        <v>0</v>
      </c>
      <c r="EM431" s="649">
        <f t="shared" si="3994"/>
        <v>0</v>
      </c>
      <c r="EN431" s="538">
        <f t="shared" si="3995"/>
        <v>0</v>
      </c>
      <c r="EO431" s="677">
        <f t="shared" si="3762"/>
        <v>0</v>
      </c>
      <c r="EP431" s="257">
        <f t="shared" si="3763"/>
        <v>0</v>
      </c>
      <c r="EQ431" s="649">
        <f t="shared" si="3764"/>
        <v>0</v>
      </c>
      <c r="ER431" s="538">
        <f t="shared" si="3765"/>
        <v>0</v>
      </c>
      <c r="ES431" s="677">
        <f t="shared" si="3766"/>
        <v>0</v>
      </c>
      <c r="ET431" s="538">
        <f t="shared" si="3767"/>
        <v>0</v>
      </c>
      <c r="EU431" s="462">
        <f t="shared" si="3768"/>
        <v>0</v>
      </c>
      <c r="EV431" s="263">
        <f t="shared" si="3769"/>
        <v>0</v>
      </c>
      <c r="EW431" s="462">
        <f t="shared" si="3770"/>
        <v>0</v>
      </c>
      <c r="EX431" s="263">
        <f t="shared" si="3771"/>
        <v>0</v>
      </c>
      <c r="EY431" s="472">
        <f t="shared" si="3772"/>
        <v>0</v>
      </c>
      <c r="EZ431" s="263">
        <f t="shared" si="3773"/>
        <v>0</v>
      </c>
      <c r="FA431" s="550">
        <v>42523</v>
      </c>
    </row>
    <row r="432" spans="1:157" s="551" customFormat="1" ht="18" hidden="1" customHeight="1" outlineLevel="1" x14ac:dyDescent="0.2">
      <c r="A432" s="5" t="s">
        <v>2438</v>
      </c>
      <c r="B432" s="76" t="s">
        <v>21</v>
      </c>
      <c r="C432" s="77" t="s">
        <v>541</v>
      </c>
      <c r="D432" s="77" t="s">
        <v>192</v>
      </c>
      <c r="E432" s="76" t="s">
        <v>542</v>
      </c>
      <c r="F432" s="76" t="s">
        <v>543</v>
      </c>
      <c r="G432" s="78" t="s">
        <v>41</v>
      </c>
      <c r="H432" s="79">
        <v>0.8</v>
      </c>
      <c r="I432" s="76" t="s">
        <v>35</v>
      </c>
      <c r="J432" s="80" t="s">
        <v>496</v>
      </c>
      <c r="K432" s="81" t="s">
        <v>152</v>
      </c>
      <c r="L432" s="76" t="s">
        <v>46</v>
      </c>
      <c r="M432" s="10" t="s">
        <v>186</v>
      </c>
      <c r="N432" s="82"/>
      <c r="O432" s="82"/>
      <c r="P432" s="82"/>
      <c r="Q432" s="245">
        <v>0</v>
      </c>
      <c r="R432" s="398">
        <v>0</v>
      </c>
      <c r="S432" s="262">
        <v>185.38</v>
      </c>
      <c r="T432" s="262">
        <f t="shared" si="3531"/>
        <v>207.62560000000002</v>
      </c>
      <c r="U432" s="262">
        <f t="shared" ref="U432" si="4155">R432*S432</f>
        <v>0</v>
      </c>
      <c r="V432" s="263">
        <f t="shared" ref="V432" si="4156">R432*T432</f>
        <v>0</v>
      </c>
      <c r="W432" s="263">
        <f t="shared" ref="W432" si="4157">V432*H432</f>
        <v>0</v>
      </c>
      <c r="X432" s="399">
        <v>0</v>
      </c>
      <c r="Y432" s="399">
        <v>185.38</v>
      </c>
      <c r="Z432" s="399">
        <f t="shared" si="3533"/>
        <v>207.62560000000002</v>
      </c>
      <c r="AA432" s="399">
        <f t="shared" ref="AA432" si="4158">X432*Y432</f>
        <v>0</v>
      </c>
      <c r="AB432" s="399">
        <f t="shared" ref="AB432" si="4159">X432*Z432</f>
        <v>0</v>
      </c>
      <c r="AC432" s="399">
        <f t="shared" ref="AC432" si="4160">AB432*H432</f>
        <v>0</v>
      </c>
      <c r="AD432" s="260">
        <v>0</v>
      </c>
      <c r="AE432" s="260">
        <v>185.38</v>
      </c>
      <c r="AF432" s="260">
        <f t="shared" si="3568"/>
        <v>207.62560000000002</v>
      </c>
      <c r="AG432" s="260">
        <f t="shared" ref="AG432" si="4161">AD432*AE432</f>
        <v>0</v>
      </c>
      <c r="AH432" s="260">
        <f t="shared" ref="AH432" si="4162">AD432*AF432</f>
        <v>0</v>
      </c>
      <c r="AI432" s="260">
        <f t="shared" ref="AI432" si="4163">AH432*H432</f>
        <v>0</v>
      </c>
      <c r="AJ432" s="260">
        <v>300</v>
      </c>
      <c r="AK432" s="260">
        <v>185.38</v>
      </c>
      <c r="AL432" s="260">
        <f t="shared" si="3569"/>
        <v>207.62560000000002</v>
      </c>
      <c r="AM432" s="260">
        <v>0</v>
      </c>
      <c r="AN432" s="260">
        <v>0</v>
      </c>
      <c r="AO432" s="396">
        <f t="shared" ref="AO432" si="4164">AN432*H432</f>
        <v>0</v>
      </c>
      <c r="AP432" s="260"/>
      <c r="AQ432" s="260"/>
      <c r="AR432" s="260"/>
      <c r="AS432" s="260">
        <f t="shared" ref="AS432" si="4165">AP432*AQ432</f>
        <v>0</v>
      </c>
      <c r="AT432" s="260">
        <f t="shared" ref="AT432" si="4166">AP432*AR432</f>
        <v>0</v>
      </c>
      <c r="AU432" s="260">
        <f t="shared" ref="AU432" si="4167">AT432*H432</f>
        <v>0</v>
      </c>
      <c r="AV432" s="400"/>
      <c r="AW432" s="400"/>
      <c r="AX432" s="400"/>
      <c r="AY432" s="400">
        <v>0</v>
      </c>
      <c r="AZ432" s="400">
        <v>0</v>
      </c>
      <c r="BA432" s="400">
        <f t="shared" ref="BA432" si="4168">AZ432*H432</f>
        <v>0</v>
      </c>
      <c r="BB432" s="400"/>
      <c r="BC432" s="400"/>
      <c r="BD432" s="400"/>
      <c r="BE432" s="400">
        <v>0</v>
      </c>
      <c r="BF432" s="400">
        <v>0</v>
      </c>
      <c r="BG432" s="400">
        <f t="shared" ref="BG432" si="4169">BF432*H432</f>
        <v>0</v>
      </c>
      <c r="BH432" s="400"/>
      <c r="BI432" s="400"/>
      <c r="BJ432" s="400"/>
      <c r="BK432" s="400">
        <v>0</v>
      </c>
      <c r="BL432" s="400">
        <v>0</v>
      </c>
      <c r="BM432" s="400">
        <f t="shared" ref="BM432" si="4170">BL432*N432</f>
        <v>0</v>
      </c>
      <c r="BN432" s="400"/>
      <c r="BO432" s="400"/>
      <c r="BP432" s="400"/>
      <c r="BQ432" s="400">
        <v>0</v>
      </c>
      <c r="BR432" s="400">
        <v>0</v>
      </c>
      <c r="BS432" s="400">
        <f t="shared" si="3751"/>
        <v>0</v>
      </c>
      <c r="BT432" s="262">
        <v>185.38</v>
      </c>
      <c r="BU432" s="262">
        <f t="shared" si="3570"/>
        <v>207.62560000000002</v>
      </c>
      <c r="BV432" s="256">
        <v>0</v>
      </c>
      <c r="BW432" s="1427">
        <f t="shared" ref="BW432" si="4171">BV432*1.12</f>
        <v>0</v>
      </c>
      <c r="BX432" s="84" t="s">
        <v>48</v>
      </c>
      <c r="BY432" s="76" t="s">
        <v>2232</v>
      </c>
      <c r="BZ432" s="325" t="s">
        <v>1112</v>
      </c>
      <c r="CA432" s="529">
        <f t="shared" ref="CA432" si="4172">BW432*H432</f>
        <v>0</v>
      </c>
      <c r="CB432" s="85"/>
      <c r="CC432" s="83"/>
      <c r="CD432" s="888"/>
      <c r="CE432" s="26">
        <f t="shared" ref="CE432" si="4173">BV432-CB432</f>
        <v>0</v>
      </c>
      <c r="CF432" s="27">
        <f t="shared" ref="CF432" si="4174">BW432-CC432</f>
        <v>0</v>
      </c>
      <c r="CG432" s="889">
        <f t="shared" ref="CG432" si="4175">CA432-CC432</f>
        <v>0</v>
      </c>
      <c r="CH432" s="829" t="s">
        <v>2484</v>
      </c>
      <c r="CI432" s="828"/>
      <c r="CJ432" s="1201"/>
      <c r="CK432" s="725"/>
      <c r="CL432" s="725"/>
      <c r="CM432" s="726"/>
      <c r="CN432" s="725"/>
      <c r="CO432" s="727"/>
      <c r="CP432" s="725"/>
      <c r="CQ432" s="886"/>
      <c r="CR432" s="262"/>
      <c r="CS432" s="262"/>
      <c r="CT432" s="262"/>
      <c r="CU432" s="262"/>
      <c r="CV432" s="262"/>
      <c r="CW432" s="262"/>
      <c r="CX432" s="262"/>
      <c r="CY432" s="262"/>
      <c r="CZ432" s="262"/>
      <c r="DA432" s="262"/>
      <c r="DB432" s="262"/>
      <c r="DC432" s="262"/>
      <c r="DD432" s="262"/>
      <c r="DE432" s="262"/>
      <c r="DF432" s="262"/>
      <c r="DG432" s="262"/>
      <c r="DH432" s="262"/>
      <c r="DI432" s="262"/>
      <c r="DJ432" s="262"/>
      <c r="DK432" s="262"/>
      <c r="DL432" s="893"/>
      <c r="DM432" s="847"/>
      <c r="DN432" s="893"/>
      <c r="DO432" s="1202"/>
      <c r="DP432" s="893"/>
      <c r="DQ432" s="1053"/>
      <c r="DR432" s="1203"/>
      <c r="DS432" s="1053"/>
      <c r="DT432" s="1203"/>
      <c r="DU432" s="1053"/>
      <c r="DV432" s="1204"/>
      <c r="DW432" s="1205"/>
      <c r="DX432" s="1203"/>
      <c r="DY432" s="1206"/>
      <c r="DZ432" s="1203"/>
      <c r="EA432" s="1053">
        <f t="shared" si="3755"/>
        <v>0</v>
      </c>
      <c r="EB432" s="1204">
        <f t="shared" ref="EB432" si="4176">EA432/1.12</f>
        <v>0</v>
      </c>
      <c r="EC432" s="1205"/>
      <c r="ED432" s="825"/>
      <c r="EE432" s="1046"/>
      <c r="EF432" s="893"/>
      <c r="EG432" s="461">
        <f t="shared" si="3756"/>
        <v>0</v>
      </c>
      <c r="EH432" s="257">
        <f t="shared" si="3757"/>
        <v>0</v>
      </c>
      <c r="EI432" s="460">
        <f t="shared" si="3758"/>
        <v>0</v>
      </c>
      <c r="EJ432" s="538">
        <f t="shared" si="3759"/>
        <v>0</v>
      </c>
      <c r="EK432" s="677">
        <f t="shared" si="3760"/>
        <v>0</v>
      </c>
      <c r="EL432" s="257">
        <f t="shared" si="3761"/>
        <v>0</v>
      </c>
      <c r="EM432" s="649">
        <f t="shared" si="3994"/>
        <v>0</v>
      </c>
      <c r="EN432" s="538">
        <f t="shared" si="3995"/>
        <v>0</v>
      </c>
      <c r="EO432" s="677">
        <f t="shared" si="3762"/>
        <v>0</v>
      </c>
      <c r="EP432" s="257">
        <f t="shared" si="3763"/>
        <v>0</v>
      </c>
      <c r="EQ432" s="649">
        <f t="shared" si="3764"/>
        <v>0</v>
      </c>
      <c r="ER432" s="538">
        <f t="shared" si="3765"/>
        <v>0</v>
      </c>
      <c r="ES432" s="677">
        <f t="shared" si="3766"/>
        <v>0</v>
      </c>
      <c r="ET432" s="538">
        <f t="shared" si="3767"/>
        <v>0</v>
      </c>
      <c r="EU432" s="462">
        <f t="shared" si="3768"/>
        <v>0</v>
      </c>
      <c r="EV432" s="263">
        <f t="shared" si="3769"/>
        <v>0</v>
      </c>
      <c r="EW432" s="462">
        <f t="shared" si="3770"/>
        <v>0</v>
      </c>
      <c r="EX432" s="263">
        <f t="shared" si="3771"/>
        <v>0</v>
      </c>
      <c r="EY432" s="472">
        <f t="shared" si="3772"/>
        <v>0</v>
      </c>
      <c r="EZ432" s="263">
        <f t="shared" si="3773"/>
        <v>0</v>
      </c>
      <c r="FA432" s="550">
        <v>42523</v>
      </c>
    </row>
    <row r="433" spans="1:158" s="551" customFormat="1" ht="18" hidden="1" customHeight="1" outlineLevel="1" x14ac:dyDescent="0.2">
      <c r="A433" s="5" t="s">
        <v>2464</v>
      </c>
      <c r="B433" s="76" t="s">
        <v>21</v>
      </c>
      <c r="C433" s="77" t="s">
        <v>541</v>
      </c>
      <c r="D433" s="77" t="s">
        <v>192</v>
      </c>
      <c r="E433" s="76" t="s">
        <v>542</v>
      </c>
      <c r="F433" s="76" t="s">
        <v>543</v>
      </c>
      <c r="G433" s="78" t="s">
        <v>41</v>
      </c>
      <c r="H433" s="79">
        <v>0.8</v>
      </c>
      <c r="I433" s="76" t="s">
        <v>35</v>
      </c>
      <c r="J433" s="80" t="s">
        <v>496</v>
      </c>
      <c r="K433" s="81" t="s">
        <v>152</v>
      </c>
      <c r="L433" s="76" t="s">
        <v>46</v>
      </c>
      <c r="M433" s="10" t="s">
        <v>186</v>
      </c>
      <c r="N433" s="82"/>
      <c r="O433" s="82"/>
      <c r="P433" s="82"/>
      <c r="Q433" s="245">
        <v>500</v>
      </c>
      <c r="R433" s="398">
        <v>520</v>
      </c>
      <c r="S433" s="262">
        <v>185.38</v>
      </c>
      <c r="T433" s="262">
        <f t="shared" ref="T433" si="4177">S433*1.12</f>
        <v>207.62560000000002</v>
      </c>
      <c r="U433" s="262">
        <f t="shared" ref="U433" si="4178">R433*S433</f>
        <v>96397.599999999991</v>
      </c>
      <c r="V433" s="263">
        <f t="shared" ref="V433" si="4179">R433*T433</f>
        <v>107965.31200000001</v>
      </c>
      <c r="W433" s="263">
        <f t="shared" ref="W433" si="4180">V433*H433</f>
        <v>86372.24960000001</v>
      </c>
      <c r="X433" s="399">
        <v>500</v>
      </c>
      <c r="Y433" s="399">
        <v>185.38</v>
      </c>
      <c r="Z433" s="399">
        <f t="shared" ref="Z433" si="4181">Y433*1.12</f>
        <v>207.62560000000002</v>
      </c>
      <c r="AA433" s="399">
        <f t="shared" ref="AA433" si="4182">X433*Y433</f>
        <v>92690</v>
      </c>
      <c r="AB433" s="399">
        <f t="shared" ref="AB433" si="4183">X433*Z433</f>
        <v>103812.8</v>
      </c>
      <c r="AC433" s="399">
        <f t="shared" ref="AC433" si="4184">AB433*H433</f>
        <v>83050.240000000005</v>
      </c>
      <c r="AD433" s="260">
        <v>500</v>
      </c>
      <c r="AE433" s="260">
        <v>185.38</v>
      </c>
      <c r="AF433" s="260">
        <f t="shared" ref="AF433" si="4185">AE433*1.12</f>
        <v>207.62560000000002</v>
      </c>
      <c r="AG433" s="260">
        <f t="shared" ref="AG433" si="4186">AD433*AE433</f>
        <v>92690</v>
      </c>
      <c r="AH433" s="260">
        <f t="shared" ref="AH433" si="4187">AD433*AF433</f>
        <v>103812.8</v>
      </c>
      <c r="AI433" s="260">
        <f t="shared" ref="AI433" si="4188">AH433*H433</f>
        <v>83050.240000000005</v>
      </c>
      <c r="AJ433" s="260">
        <v>300</v>
      </c>
      <c r="AK433" s="260">
        <v>185.38</v>
      </c>
      <c r="AL433" s="260">
        <f t="shared" ref="AL433" si="4189">AK433*1.12</f>
        <v>207.62560000000002</v>
      </c>
      <c r="AM433" s="1067">
        <f t="shared" ref="AM433" si="4190">AJ433*AK433</f>
        <v>55614</v>
      </c>
      <c r="AN433" s="260">
        <f t="shared" ref="AN433" si="4191">AJ433*AL433</f>
        <v>62287.680000000008</v>
      </c>
      <c r="AO433" s="396">
        <f t="shared" ref="AO433" si="4192">AN433*H433</f>
        <v>49830.144000000008</v>
      </c>
      <c r="AP433" s="260"/>
      <c r="AQ433" s="260"/>
      <c r="AR433" s="260"/>
      <c r="AS433" s="260">
        <f t="shared" ref="AS433" si="4193">AP433*AQ433</f>
        <v>0</v>
      </c>
      <c r="AT433" s="260">
        <f t="shared" ref="AT433" si="4194">AP433*AR433</f>
        <v>0</v>
      </c>
      <c r="AU433" s="260">
        <f t="shared" ref="AU433" si="4195">AT433*H433</f>
        <v>0</v>
      </c>
      <c r="AV433" s="400"/>
      <c r="AW433" s="400"/>
      <c r="AX433" s="400"/>
      <c r="AY433" s="400">
        <v>0</v>
      </c>
      <c r="AZ433" s="400">
        <v>0</v>
      </c>
      <c r="BA433" s="400">
        <f t="shared" ref="BA433" si="4196">AZ433*H433</f>
        <v>0</v>
      </c>
      <c r="BB433" s="400"/>
      <c r="BC433" s="400"/>
      <c r="BD433" s="400"/>
      <c r="BE433" s="400">
        <v>0</v>
      </c>
      <c r="BF433" s="400">
        <v>0</v>
      </c>
      <c r="BG433" s="400">
        <f t="shared" ref="BG433" si="4197">BF433*H433</f>
        <v>0</v>
      </c>
      <c r="BH433" s="400"/>
      <c r="BI433" s="400"/>
      <c r="BJ433" s="400"/>
      <c r="BK433" s="400">
        <v>0</v>
      </c>
      <c r="BL433" s="400">
        <v>0</v>
      </c>
      <c r="BM433" s="400">
        <f t="shared" ref="BM433" si="4198">BL433*N433</f>
        <v>0</v>
      </c>
      <c r="BN433" s="400"/>
      <c r="BO433" s="400"/>
      <c r="BP433" s="400"/>
      <c r="BQ433" s="400">
        <v>0</v>
      </c>
      <c r="BR433" s="400">
        <v>0</v>
      </c>
      <c r="BS433" s="400">
        <f t="shared" si="3751"/>
        <v>0</v>
      </c>
      <c r="BT433" s="262">
        <v>185.38</v>
      </c>
      <c r="BU433" s="262">
        <f t="shared" ref="BU433" si="4199">BT433*1.12</f>
        <v>207.62560000000002</v>
      </c>
      <c r="BV433" s="256">
        <f>SUM(N433+O433+P433+Q433+R433+X433+AD433+AJ433+AP433+AV433+BB433+BH433)*BT433</f>
        <v>430081.6</v>
      </c>
      <c r="BW433" s="262">
        <f t="shared" ref="BW433" si="4200">BV433*1.12</f>
        <v>481691.39199999999</v>
      </c>
      <c r="BX433" s="84" t="s">
        <v>48</v>
      </c>
      <c r="BY433" s="76" t="s">
        <v>2232</v>
      </c>
      <c r="BZ433" s="325"/>
      <c r="CA433" s="529">
        <f t="shared" ref="CA433" si="4201">BW433*H433</f>
        <v>385353.11360000004</v>
      </c>
      <c r="CB433" s="85"/>
      <c r="CC433" s="83"/>
      <c r="CD433" s="888"/>
      <c r="CE433" s="26">
        <f t="shared" ref="CE433" si="4202">BV433-CB433</f>
        <v>430081.6</v>
      </c>
      <c r="CF433" s="27">
        <f t="shared" ref="CF433" si="4203">BW433-CC433</f>
        <v>481691.39199999999</v>
      </c>
      <c r="CG433" s="889">
        <f t="shared" ref="CG433" si="4204">CA433-CC433</f>
        <v>385353.11360000004</v>
      </c>
      <c r="CH433" s="829" t="s">
        <v>2491</v>
      </c>
      <c r="CI433" s="828"/>
      <c r="CJ433" s="1201"/>
      <c r="CK433" s="725"/>
      <c r="CL433" s="725"/>
      <c r="CM433" s="726"/>
      <c r="CN433" s="725"/>
      <c r="CO433" s="727"/>
      <c r="CP433" s="725"/>
      <c r="CQ433" s="886"/>
      <c r="CR433" s="262"/>
      <c r="CS433" s="262"/>
      <c r="CT433" s="262"/>
      <c r="CU433" s="262"/>
      <c r="CV433" s="262"/>
      <c r="CW433" s="262"/>
      <c r="CX433" s="262"/>
      <c r="CY433" s="262"/>
      <c r="CZ433" s="262"/>
      <c r="DA433" s="262"/>
      <c r="DB433" s="262"/>
      <c r="DC433" s="262"/>
      <c r="DD433" s="262"/>
      <c r="DE433" s="262"/>
      <c r="DF433" s="262"/>
      <c r="DG433" s="262"/>
      <c r="DH433" s="262"/>
      <c r="DI433" s="262"/>
      <c r="DJ433" s="262"/>
      <c r="DK433" s="262"/>
      <c r="DL433" s="893"/>
      <c r="DM433" s="847"/>
      <c r="DN433" s="893"/>
      <c r="DO433" s="1202"/>
      <c r="DP433" s="893"/>
      <c r="DQ433" s="1053"/>
      <c r="DR433" s="1203"/>
      <c r="DS433" s="1053"/>
      <c r="DT433" s="1203"/>
      <c r="DU433" s="1053"/>
      <c r="DV433" s="1204"/>
      <c r="DW433" s="1205"/>
      <c r="DX433" s="1203"/>
      <c r="DY433" s="1206"/>
      <c r="DZ433" s="1203"/>
      <c r="EA433" s="1053">
        <f t="shared" si="3755"/>
        <v>0</v>
      </c>
      <c r="EB433" s="1204">
        <f t="shared" ref="EB433" si="4205">EA433/1.12</f>
        <v>0</v>
      </c>
      <c r="EC433" s="1205"/>
      <c r="ED433" s="825"/>
      <c r="EE433" s="1046"/>
      <c r="EF433" s="893"/>
      <c r="EG433" s="461">
        <f t="shared" si="3756"/>
        <v>96397.599999999991</v>
      </c>
      <c r="EH433" s="257">
        <f t="shared" si="3757"/>
        <v>107965.31200000001</v>
      </c>
      <c r="EI433" s="460">
        <f t="shared" si="3758"/>
        <v>92690</v>
      </c>
      <c r="EJ433" s="538">
        <f t="shared" si="3759"/>
        <v>103812.8</v>
      </c>
      <c r="EK433" s="677">
        <f t="shared" si="3760"/>
        <v>92690</v>
      </c>
      <c r="EL433" s="257">
        <f t="shared" si="3761"/>
        <v>103812.8</v>
      </c>
      <c r="EM433" s="649">
        <f t="shared" si="3994"/>
        <v>55614</v>
      </c>
      <c r="EN433" s="538">
        <f t="shared" si="3995"/>
        <v>62287.680000000008</v>
      </c>
      <c r="EO433" s="677">
        <f t="shared" si="3762"/>
        <v>0</v>
      </c>
      <c r="EP433" s="257">
        <f t="shared" si="3763"/>
        <v>0</v>
      </c>
      <c r="EQ433" s="649">
        <f t="shared" si="3764"/>
        <v>0</v>
      </c>
      <c r="ER433" s="538">
        <f t="shared" si="3765"/>
        <v>0</v>
      </c>
      <c r="ES433" s="677">
        <f t="shared" si="3766"/>
        <v>0</v>
      </c>
      <c r="ET433" s="538">
        <f t="shared" si="3767"/>
        <v>0</v>
      </c>
      <c r="EU433" s="462">
        <f t="shared" si="3768"/>
        <v>0</v>
      </c>
      <c r="EV433" s="263">
        <f t="shared" si="3769"/>
        <v>0</v>
      </c>
      <c r="EW433" s="462">
        <f t="shared" si="3770"/>
        <v>0</v>
      </c>
      <c r="EX433" s="263">
        <f t="shared" si="3771"/>
        <v>0</v>
      </c>
      <c r="EY433" s="472">
        <f t="shared" si="3772"/>
        <v>430081.6</v>
      </c>
      <c r="EZ433" s="263">
        <f t="shared" si="3773"/>
        <v>481691.39199999999</v>
      </c>
      <c r="FA433" s="550">
        <v>42535</v>
      </c>
    </row>
    <row r="434" spans="1:158" s="551" customFormat="1" ht="18" hidden="1" customHeight="1" outlineLevel="1" x14ac:dyDescent="0.2">
      <c r="A434" s="5" t="s">
        <v>544</v>
      </c>
      <c r="B434" s="76" t="s">
        <v>21</v>
      </c>
      <c r="C434" s="77" t="s">
        <v>200</v>
      </c>
      <c r="D434" s="77" t="s">
        <v>198</v>
      </c>
      <c r="E434" s="76" t="s">
        <v>201</v>
      </c>
      <c r="F434" s="76"/>
      <c r="G434" s="78" t="s">
        <v>41</v>
      </c>
      <c r="H434" s="79">
        <v>0.8</v>
      </c>
      <c r="I434" s="76" t="s">
        <v>35</v>
      </c>
      <c r="J434" s="80" t="s">
        <v>496</v>
      </c>
      <c r="K434" s="81" t="s">
        <v>152</v>
      </c>
      <c r="L434" s="76" t="s">
        <v>46</v>
      </c>
      <c r="M434" s="10" t="s">
        <v>186</v>
      </c>
      <c r="N434" s="82"/>
      <c r="O434" s="82"/>
      <c r="P434" s="82"/>
      <c r="Q434" s="245">
        <v>300</v>
      </c>
      <c r="R434" s="398">
        <v>400</v>
      </c>
      <c r="S434" s="262">
        <v>31.526785714285712</v>
      </c>
      <c r="T434" s="262">
        <f t="shared" si="3531"/>
        <v>35.31</v>
      </c>
      <c r="U434" s="262">
        <v>0</v>
      </c>
      <c r="V434" s="263">
        <v>0</v>
      </c>
      <c r="W434" s="263">
        <f t="shared" si="3532"/>
        <v>0</v>
      </c>
      <c r="X434" s="399">
        <v>250</v>
      </c>
      <c r="Y434" s="399">
        <v>31.526785714285712</v>
      </c>
      <c r="Z434" s="399">
        <f t="shared" si="3533"/>
        <v>35.31</v>
      </c>
      <c r="AA434" s="399">
        <v>0</v>
      </c>
      <c r="AB434" s="399">
        <v>0</v>
      </c>
      <c r="AC434" s="399">
        <f t="shared" si="3534"/>
        <v>0</v>
      </c>
      <c r="AD434" s="260">
        <v>400</v>
      </c>
      <c r="AE434" s="260">
        <v>31.526785714285712</v>
      </c>
      <c r="AF434" s="260">
        <f t="shared" si="3568"/>
        <v>35.31</v>
      </c>
      <c r="AG434" s="260">
        <v>0</v>
      </c>
      <c r="AH434" s="260">
        <v>0</v>
      </c>
      <c r="AI434" s="260">
        <f t="shared" si="3535"/>
        <v>0</v>
      </c>
      <c r="AJ434" s="260">
        <v>400</v>
      </c>
      <c r="AK434" s="260">
        <v>31.526785714285712</v>
      </c>
      <c r="AL434" s="260">
        <f t="shared" si="3569"/>
        <v>35.31</v>
      </c>
      <c r="AM434" s="260">
        <v>0</v>
      </c>
      <c r="AN434" s="260">
        <v>0</v>
      </c>
      <c r="AO434" s="396">
        <f t="shared" si="3536"/>
        <v>0</v>
      </c>
      <c r="AP434" s="260"/>
      <c r="AQ434" s="260"/>
      <c r="AR434" s="260"/>
      <c r="AS434" s="260">
        <f t="shared" si="3576"/>
        <v>0</v>
      </c>
      <c r="AT434" s="260">
        <f t="shared" si="3577"/>
        <v>0</v>
      </c>
      <c r="AU434" s="260">
        <f t="shared" si="3537"/>
        <v>0</v>
      </c>
      <c r="AV434" s="400"/>
      <c r="AW434" s="400"/>
      <c r="AX434" s="400"/>
      <c r="AY434" s="400">
        <v>0</v>
      </c>
      <c r="AZ434" s="400">
        <v>0</v>
      </c>
      <c r="BA434" s="400">
        <f t="shared" si="3538"/>
        <v>0</v>
      </c>
      <c r="BB434" s="400"/>
      <c r="BC434" s="400"/>
      <c r="BD434" s="400"/>
      <c r="BE434" s="400">
        <v>0</v>
      </c>
      <c r="BF434" s="400">
        <v>0</v>
      </c>
      <c r="BG434" s="400">
        <f t="shared" si="3919"/>
        <v>0</v>
      </c>
      <c r="BH434" s="400"/>
      <c r="BI434" s="400"/>
      <c r="BJ434" s="400"/>
      <c r="BK434" s="400">
        <v>0</v>
      </c>
      <c r="BL434" s="400">
        <v>0</v>
      </c>
      <c r="BM434" s="400">
        <f t="shared" si="3914"/>
        <v>0</v>
      </c>
      <c r="BN434" s="400"/>
      <c r="BO434" s="400"/>
      <c r="BP434" s="400"/>
      <c r="BQ434" s="400">
        <v>0</v>
      </c>
      <c r="BR434" s="400">
        <v>0</v>
      </c>
      <c r="BS434" s="400">
        <f t="shared" si="3751"/>
        <v>0</v>
      </c>
      <c r="BT434" s="262">
        <v>31.526785714285712</v>
      </c>
      <c r="BU434" s="262">
        <f t="shared" si="3570"/>
        <v>35.31</v>
      </c>
      <c r="BV434" s="262">
        <v>0</v>
      </c>
      <c r="BW434" s="1427">
        <v>0</v>
      </c>
      <c r="BX434" s="84" t="s">
        <v>48</v>
      </c>
      <c r="BY434" s="76">
        <v>2012</v>
      </c>
      <c r="BZ434" s="325"/>
      <c r="CA434" s="529">
        <f t="shared" si="3539"/>
        <v>0</v>
      </c>
      <c r="CB434" s="85">
        <v>55171.874999999993</v>
      </c>
      <c r="CC434" s="83">
        <v>61792.500000000007</v>
      </c>
      <c r="CD434" s="888"/>
      <c r="CE434" s="26">
        <f t="shared" si="3540"/>
        <v>-55171.874999999993</v>
      </c>
      <c r="CF434" s="27">
        <f t="shared" si="3541"/>
        <v>-61792.500000000007</v>
      </c>
      <c r="CG434" s="889">
        <f t="shared" si="3542"/>
        <v>-61792.500000000007</v>
      </c>
      <c r="CH434" s="829" t="s">
        <v>552</v>
      </c>
      <c r="CI434" s="828"/>
      <c r="CJ434" s="1201" t="s">
        <v>25</v>
      </c>
      <c r="CK434" s="725" t="s">
        <v>317</v>
      </c>
      <c r="CL434" s="725" t="s">
        <v>2053</v>
      </c>
      <c r="CM434" s="726" t="s">
        <v>1846</v>
      </c>
      <c r="CN434" s="725" t="s">
        <v>372</v>
      </c>
      <c r="CO434" s="727" t="str">
        <f>D434</f>
        <v>Изолированный провод</v>
      </c>
      <c r="CP434" s="725" t="str">
        <f>E434</f>
        <v>ПВ 1х1,5мм</v>
      </c>
      <c r="CQ434" s="886" t="str">
        <f>M434</f>
        <v>метр</v>
      </c>
      <c r="CR434" s="262">
        <v>400</v>
      </c>
      <c r="CS434" s="262">
        <v>0</v>
      </c>
      <c r="CT434" s="262">
        <v>400</v>
      </c>
      <c r="CU434" s="262">
        <v>0</v>
      </c>
      <c r="CV434" s="262"/>
      <c r="CW434" s="262"/>
      <c r="CX434" s="262"/>
      <c r="CY434" s="262"/>
      <c r="CZ434" s="262">
        <f t="shared" si="3636"/>
        <v>1100</v>
      </c>
      <c r="DA434" s="262">
        <v>35</v>
      </c>
      <c r="DB434" s="262">
        <f t="shared" si="3713"/>
        <v>14000</v>
      </c>
      <c r="DC434" s="262"/>
      <c r="DD434" s="262">
        <f t="shared" si="3637"/>
        <v>14000</v>
      </c>
      <c r="DE434" s="262">
        <f>DA434*CU434</f>
        <v>0</v>
      </c>
      <c r="DF434" s="262">
        <f>DB434*CV434</f>
        <v>0</v>
      </c>
      <c r="DG434" s="262">
        <f>DB434*CV434</f>
        <v>0</v>
      </c>
      <c r="DH434" s="262"/>
      <c r="DI434" s="262"/>
      <c r="DJ434" s="262"/>
      <c r="DK434" s="262">
        <f>(Q434+CR434+CS434+CT434+CU434)*DA434</f>
        <v>38500</v>
      </c>
      <c r="DL434" s="893"/>
      <c r="DM434" s="847">
        <f>DB434</f>
        <v>14000</v>
      </c>
      <c r="DN434" s="893">
        <f t="shared" si="3638"/>
        <v>12499.999999999998</v>
      </c>
      <c r="DO434" s="1202">
        <v>0</v>
      </c>
      <c r="DP434" s="1203">
        <f t="shared" ref="DP434" si="4206">DO434/1.12</f>
        <v>0</v>
      </c>
      <c r="DQ434" s="1053">
        <f t="shared" si="3640"/>
        <v>14000</v>
      </c>
      <c r="DR434" s="1203">
        <f t="shared" si="3641"/>
        <v>12499.999999999998</v>
      </c>
      <c r="DS434" s="1053">
        <f t="shared" si="3642"/>
        <v>0</v>
      </c>
      <c r="DT434" s="1203">
        <f t="shared" si="3643"/>
        <v>0</v>
      </c>
      <c r="DU434" s="1053">
        <f t="shared" ref="DU434" si="4207">DF434</f>
        <v>0</v>
      </c>
      <c r="DV434" s="1204">
        <f t="shared" ref="DV434" si="4208">DU434/1.12</f>
        <v>0</v>
      </c>
      <c r="DW434" s="1205"/>
      <c r="DX434" s="1203"/>
      <c r="DY434" s="1206"/>
      <c r="DZ434" s="1203"/>
      <c r="EA434" s="1053">
        <f t="shared" si="3755"/>
        <v>0</v>
      </c>
      <c r="EB434" s="1204">
        <f t="shared" si="3547"/>
        <v>0</v>
      </c>
      <c r="EC434" s="1205"/>
      <c r="ED434" s="825"/>
      <c r="EE434" s="1046">
        <f>DK434</f>
        <v>38500</v>
      </c>
      <c r="EF434" s="893">
        <f t="shared" si="3572"/>
        <v>34375</v>
      </c>
      <c r="EG434" s="461">
        <f t="shared" si="3756"/>
        <v>-12499.999999999998</v>
      </c>
      <c r="EH434" s="257">
        <f t="shared" si="3757"/>
        <v>-14000</v>
      </c>
      <c r="EI434" s="460">
        <f t="shared" si="3758"/>
        <v>0</v>
      </c>
      <c r="EJ434" s="538">
        <f t="shared" si="3759"/>
        <v>0</v>
      </c>
      <c r="EK434" s="677">
        <f t="shared" si="3760"/>
        <v>-12499.999999999998</v>
      </c>
      <c r="EL434" s="257">
        <f t="shared" si="3761"/>
        <v>-14000</v>
      </c>
      <c r="EM434" s="649">
        <f t="shared" si="3994"/>
        <v>0</v>
      </c>
      <c r="EN434" s="538">
        <f t="shared" si="3995"/>
        <v>0</v>
      </c>
      <c r="EO434" s="677">
        <f t="shared" si="3762"/>
        <v>0</v>
      </c>
      <c r="EP434" s="257">
        <f t="shared" si="3763"/>
        <v>0</v>
      </c>
      <c r="EQ434" s="649">
        <f t="shared" si="3764"/>
        <v>0</v>
      </c>
      <c r="ER434" s="538">
        <f t="shared" si="3765"/>
        <v>0</v>
      </c>
      <c r="ES434" s="677">
        <f t="shared" si="3766"/>
        <v>0</v>
      </c>
      <c r="ET434" s="538">
        <f t="shared" si="3767"/>
        <v>0</v>
      </c>
      <c r="EU434" s="462">
        <f t="shared" si="3768"/>
        <v>0</v>
      </c>
      <c r="EV434" s="263">
        <f t="shared" si="3769"/>
        <v>0</v>
      </c>
      <c r="EW434" s="462">
        <f t="shared" si="3770"/>
        <v>0</v>
      </c>
      <c r="EX434" s="263">
        <f t="shared" si="3771"/>
        <v>0</v>
      </c>
      <c r="EY434" s="472">
        <f t="shared" si="3772"/>
        <v>-34375</v>
      </c>
      <c r="EZ434" s="263">
        <f t="shared" si="3773"/>
        <v>-38500</v>
      </c>
      <c r="FA434" s="550"/>
    </row>
    <row r="435" spans="1:158" s="551" customFormat="1" ht="18" hidden="1" customHeight="1" outlineLevel="1" x14ac:dyDescent="0.2">
      <c r="A435" s="5" t="s">
        <v>545</v>
      </c>
      <c r="B435" s="76" t="s">
        <v>21</v>
      </c>
      <c r="C435" s="77" t="s">
        <v>200</v>
      </c>
      <c r="D435" s="77" t="s">
        <v>192</v>
      </c>
      <c r="E435" s="76" t="s">
        <v>546</v>
      </c>
      <c r="F435" s="76" t="s">
        <v>547</v>
      </c>
      <c r="G435" s="78" t="s">
        <v>41</v>
      </c>
      <c r="H435" s="79">
        <v>0.8</v>
      </c>
      <c r="I435" s="76" t="s">
        <v>35</v>
      </c>
      <c r="J435" s="80" t="s">
        <v>496</v>
      </c>
      <c r="K435" s="81" t="s">
        <v>152</v>
      </c>
      <c r="L435" s="76" t="s">
        <v>46</v>
      </c>
      <c r="M435" s="10" t="s">
        <v>186</v>
      </c>
      <c r="N435" s="82"/>
      <c r="O435" s="82"/>
      <c r="P435" s="82"/>
      <c r="Q435" s="245">
        <v>300</v>
      </c>
      <c r="R435" s="398">
        <v>400</v>
      </c>
      <c r="S435" s="262">
        <v>31.526785714285712</v>
      </c>
      <c r="T435" s="262">
        <f t="shared" si="3531"/>
        <v>35.31</v>
      </c>
      <c r="U435" s="262">
        <v>0</v>
      </c>
      <c r="V435" s="263">
        <v>0</v>
      </c>
      <c r="W435" s="263">
        <f t="shared" si="3532"/>
        <v>0</v>
      </c>
      <c r="X435" s="399">
        <v>250</v>
      </c>
      <c r="Y435" s="399">
        <v>31.526785714285712</v>
      </c>
      <c r="Z435" s="399">
        <f t="shared" si="3533"/>
        <v>35.31</v>
      </c>
      <c r="AA435" s="399">
        <v>0</v>
      </c>
      <c r="AB435" s="399">
        <v>0</v>
      </c>
      <c r="AC435" s="399">
        <f t="shared" si="3534"/>
        <v>0</v>
      </c>
      <c r="AD435" s="260">
        <v>400</v>
      </c>
      <c r="AE435" s="260">
        <v>31.526785714285712</v>
      </c>
      <c r="AF435" s="260">
        <f t="shared" si="3568"/>
        <v>35.31</v>
      </c>
      <c r="AG435" s="260">
        <v>0</v>
      </c>
      <c r="AH435" s="260">
        <v>0</v>
      </c>
      <c r="AI435" s="260">
        <f t="shared" si="3535"/>
        <v>0</v>
      </c>
      <c r="AJ435" s="260">
        <v>400</v>
      </c>
      <c r="AK435" s="260">
        <v>31.526785714285712</v>
      </c>
      <c r="AL435" s="260">
        <f t="shared" si="3569"/>
        <v>35.31</v>
      </c>
      <c r="AM435" s="260">
        <v>0</v>
      </c>
      <c r="AN435" s="260">
        <v>0</v>
      </c>
      <c r="AO435" s="396">
        <f t="shared" ref="AO435:AO436" si="4209">AN435*H435</f>
        <v>0</v>
      </c>
      <c r="AP435" s="260"/>
      <c r="AQ435" s="260"/>
      <c r="AR435" s="260"/>
      <c r="AS435" s="260">
        <f t="shared" si="3576"/>
        <v>0</v>
      </c>
      <c r="AT435" s="260">
        <f t="shared" si="3577"/>
        <v>0</v>
      </c>
      <c r="AU435" s="260">
        <f t="shared" si="3537"/>
        <v>0</v>
      </c>
      <c r="AV435" s="400"/>
      <c r="AW435" s="400"/>
      <c r="AX435" s="400"/>
      <c r="AY435" s="400">
        <v>0</v>
      </c>
      <c r="AZ435" s="400">
        <v>0</v>
      </c>
      <c r="BA435" s="400">
        <f t="shared" si="3538"/>
        <v>0</v>
      </c>
      <c r="BB435" s="400"/>
      <c r="BC435" s="400"/>
      <c r="BD435" s="400"/>
      <c r="BE435" s="400">
        <v>0</v>
      </c>
      <c r="BF435" s="400">
        <v>0</v>
      </c>
      <c r="BG435" s="400">
        <f t="shared" si="3919"/>
        <v>0</v>
      </c>
      <c r="BH435" s="400"/>
      <c r="BI435" s="400"/>
      <c r="BJ435" s="400"/>
      <c r="BK435" s="400">
        <v>0</v>
      </c>
      <c r="BL435" s="400">
        <v>0</v>
      </c>
      <c r="BM435" s="400">
        <f t="shared" si="3914"/>
        <v>0</v>
      </c>
      <c r="BN435" s="400"/>
      <c r="BO435" s="400"/>
      <c r="BP435" s="400"/>
      <c r="BQ435" s="400">
        <v>0</v>
      </c>
      <c r="BR435" s="400">
        <v>0</v>
      </c>
      <c r="BS435" s="400">
        <f t="shared" si="3751"/>
        <v>0</v>
      </c>
      <c r="BT435" s="262">
        <v>31.526785714285712</v>
      </c>
      <c r="BU435" s="262">
        <f t="shared" si="3570"/>
        <v>35.31</v>
      </c>
      <c r="BV435" s="256">
        <v>0</v>
      </c>
      <c r="BW435" s="1427">
        <v>0</v>
      </c>
      <c r="BX435" s="84" t="s">
        <v>48</v>
      </c>
      <c r="BY435" s="76">
        <v>2012</v>
      </c>
      <c r="BZ435" s="325" t="s">
        <v>1103</v>
      </c>
      <c r="CA435" s="529">
        <f t="shared" si="3539"/>
        <v>0</v>
      </c>
      <c r="CB435" s="85"/>
      <c r="CC435" s="83"/>
      <c r="CD435" s="888"/>
      <c r="CE435" s="26">
        <f t="shared" si="3540"/>
        <v>0</v>
      </c>
      <c r="CF435" s="27">
        <f t="shared" si="3541"/>
        <v>0</v>
      </c>
      <c r="CG435" s="889">
        <f t="shared" si="3542"/>
        <v>0</v>
      </c>
      <c r="CH435" s="829" t="s">
        <v>552</v>
      </c>
      <c r="CI435" s="828"/>
      <c r="CJ435" s="1201" t="s">
        <v>25</v>
      </c>
      <c r="CK435" s="725" t="s">
        <v>317</v>
      </c>
      <c r="CL435" s="725" t="s">
        <v>2443</v>
      </c>
      <c r="CM435" s="178">
        <v>42535</v>
      </c>
      <c r="CN435" s="725" t="s">
        <v>372</v>
      </c>
      <c r="CO435" s="727" t="str">
        <f>D435</f>
        <v xml:space="preserve">Провод </v>
      </c>
      <c r="CP435" s="725" t="str">
        <f>E435</f>
        <v>ПВ-1 1.5</v>
      </c>
      <c r="CQ435" s="886" t="str">
        <f>M435</f>
        <v>метр</v>
      </c>
      <c r="CR435" s="262"/>
      <c r="CS435" s="262"/>
      <c r="CT435" s="262"/>
      <c r="CU435" s="262">
        <v>400</v>
      </c>
      <c r="CV435" s="262"/>
      <c r="CW435" s="262"/>
      <c r="CX435" s="262"/>
      <c r="CY435" s="262"/>
      <c r="CZ435" s="262">
        <f>CR435+CS435+CT435+CU435</f>
        <v>400</v>
      </c>
      <c r="DA435" s="262">
        <v>41.048000000000002</v>
      </c>
      <c r="DB435" s="262"/>
      <c r="DC435" s="262"/>
      <c r="DD435" s="262"/>
      <c r="DE435" s="262">
        <f>CU435*DA435</f>
        <v>16419.2</v>
      </c>
      <c r="DF435" s="262"/>
      <c r="DG435" s="262"/>
      <c r="DH435" s="262"/>
      <c r="DI435" s="262"/>
      <c r="DJ435" s="262"/>
      <c r="DK435" s="262">
        <f>CZ435*DA435</f>
        <v>16419.2</v>
      </c>
      <c r="DL435" s="893"/>
      <c r="DM435" s="847"/>
      <c r="DN435" s="893"/>
      <c r="DO435" s="1202"/>
      <c r="DP435" s="893"/>
      <c r="DQ435" s="1053"/>
      <c r="DR435" s="1203"/>
      <c r="DS435" s="1053">
        <f t="shared" ref="DS435" si="4210">DE435</f>
        <v>16419.2</v>
      </c>
      <c r="DT435" s="1203">
        <f t="shared" ref="DT435" si="4211">DS435/1.12</f>
        <v>14660</v>
      </c>
      <c r="DU435" s="1053"/>
      <c r="DV435" s="1204"/>
      <c r="DW435" s="1205"/>
      <c r="DX435" s="1203"/>
      <c r="DY435" s="1206"/>
      <c r="DZ435" s="1203"/>
      <c r="EA435" s="1053">
        <f t="shared" si="3755"/>
        <v>0</v>
      </c>
      <c r="EB435" s="1204">
        <f t="shared" si="3547"/>
        <v>0</v>
      </c>
      <c r="EC435" s="1205"/>
      <c r="ED435" s="825"/>
      <c r="EE435" s="1046">
        <f>DK435</f>
        <v>16419.2</v>
      </c>
      <c r="EF435" s="893">
        <f t="shared" si="3572"/>
        <v>14660</v>
      </c>
      <c r="EG435" s="461">
        <f t="shared" si="3756"/>
        <v>0</v>
      </c>
      <c r="EH435" s="257">
        <f t="shared" si="3757"/>
        <v>0</v>
      </c>
      <c r="EI435" s="460">
        <f t="shared" si="3758"/>
        <v>0</v>
      </c>
      <c r="EJ435" s="538">
        <f t="shared" si="3759"/>
        <v>0</v>
      </c>
      <c r="EK435" s="677">
        <f t="shared" si="3760"/>
        <v>0</v>
      </c>
      <c r="EL435" s="257">
        <f t="shared" si="3761"/>
        <v>0</v>
      </c>
      <c r="EM435" s="649">
        <f t="shared" si="3994"/>
        <v>-14660</v>
      </c>
      <c r="EN435" s="538">
        <f t="shared" si="3995"/>
        <v>-16419.2</v>
      </c>
      <c r="EO435" s="677">
        <f t="shared" si="3762"/>
        <v>0</v>
      </c>
      <c r="EP435" s="257">
        <f t="shared" si="3763"/>
        <v>0</v>
      </c>
      <c r="EQ435" s="649">
        <f t="shared" si="3764"/>
        <v>0</v>
      </c>
      <c r="ER435" s="538">
        <f t="shared" si="3765"/>
        <v>0</v>
      </c>
      <c r="ES435" s="677">
        <f t="shared" si="3766"/>
        <v>0</v>
      </c>
      <c r="ET435" s="538">
        <f t="shared" si="3767"/>
        <v>0</v>
      </c>
      <c r="EU435" s="462">
        <f t="shared" si="3768"/>
        <v>0</v>
      </c>
      <c r="EV435" s="263">
        <f t="shared" si="3769"/>
        <v>0</v>
      </c>
      <c r="EW435" s="462">
        <f t="shared" si="3770"/>
        <v>0</v>
      </c>
      <c r="EX435" s="263">
        <f t="shared" si="3771"/>
        <v>0</v>
      </c>
      <c r="EY435" s="472">
        <f t="shared" si="3772"/>
        <v>-14660</v>
      </c>
      <c r="EZ435" s="263">
        <f t="shared" si="3773"/>
        <v>-16419.2</v>
      </c>
      <c r="FA435" s="550"/>
    </row>
    <row r="436" spans="1:158" s="551" customFormat="1" ht="18" hidden="1" customHeight="1" outlineLevel="1" x14ac:dyDescent="0.2">
      <c r="A436" s="5" t="s">
        <v>2439</v>
      </c>
      <c r="B436" s="76" t="s">
        <v>21</v>
      </c>
      <c r="C436" s="77" t="s">
        <v>200</v>
      </c>
      <c r="D436" s="77" t="s">
        <v>192</v>
      </c>
      <c r="E436" s="76" t="s">
        <v>546</v>
      </c>
      <c r="F436" s="76" t="s">
        <v>547</v>
      </c>
      <c r="G436" s="78" t="s">
        <v>41</v>
      </c>
      <c r="H436" s="79">
        <v>0.8</v>
      </c>
      <c r="I436" s="76" t="s">
        <v>35</v>
      </c>
      <c r="J436" s="80" t="s">
        <v>496</v>
      </c>
      <c r="K436" s="81" t="s">
        <v>152</v>
      </c>
      <c r="L436" s="76" t="s">
        <v>46</v>
      </c>
      <c r="M436" s="10" t="s">
        <v>186</v>
      </c>
      <c r="N436" s="82"/>
      <c r="O436" s="82"/>
      <c r="P436" s="82"/>
      <c r="Q436" s="245">
        <v>300</v>
      </c>
      <c r="R436" s="398">
        <v>400</v>
      </c>
      <c r="S436" s="262">
        <v>31.526785714285712</v>
      </c>
      <c r="T436" s="262">
        <f t="shared" si="3531"/>
        <v>35.31</v>
      </c>
      <c r="U436" s="262">
        <v>0</v>
      </c>
      <c r="V436" s="263">
        <v>0</v>
      </c>
      <c r="W436" s="263">
        <f t="shared" ref="W436" si="4212">V436*H436</f>
        <v>0</v>
      </c>
      <c r="X436" s="399">
        <v>250</v>
      </c>
      <c r="Y436" s="399">
        <v>31.526785714285712</v>
      </c>
      <c r="Z436" s="399">
        <f t="shared" si="3533"/>
        <v>35.31</v>
      </c>
      <c r="AA436" s="399">
        <v>0</v>
      </c>
      <c r="AB436" s="399">
        <v>0</v>
      </c>
      <c r="AC436" s="399">
        <f t="shared" ref="AC436" si="4213">AB436*H436</f>
        <v>0</v>
      </c>
      <c r="AD436" s="260">
        <v>400</v>
      </c>
      <c r="AE436" s="260">
        <v>31.526785714285712</v>
      </c>
      <c r="AF436" s="260">
        <f t="shared" si="3568"/>
        <v>35.31</v>
      </c>
      <c r="AG436" s="260">
        <v>0</v>
      </c>
      <c r="AH436" s="260">
        <v>0</v>
      </c>
      <c r="AI436" s="260">
        <f t="shared" ref="AI436" si="4214">AH436*H436</f>
        <v>0</v>
      </c>
      <c r="AJ436" s="260">
        <v>0</v>
      </c>
      <c r="AK436" s="260">
        <v>31.526785714285712</v>
      </c>
      <c r="AL436" s="260">
        <f t="shared" si="3569"/>
        <v>35.31</v>
      </c>
      <c r="AM436" s="260">
        <v>0</v>
      </c>
      <c r="AN436" s="260">
        <v>0</v>
      </c>
      <c r="AO436" s="396">
        <f t="shared" si="4209"/>
        <v>0</v>
      </c>
      <c r="AP436" s="260"/>
      <c r="AQ436" s="260"/>
      <c r="AR436" s="260"/>
      <c r="AS436" s="260">
        <f t="shared" ref="AS436" si="4215">AP436*AQ436</f>
        <v>0</v>
      </c>
      <c r="AT436" s="260">
        <f t="shared" ref="AT436" si="4216">AP436*AR436</f>
        <v>0</v>
      </c>
      <c r="AU436" s="260">
        <f t="shared" ref="AU436" si="4217">AT436*H436</f>
        <v>0</v>
      </c>
      <c r="AV436" s="400"/>
      <c r="AW436" s="400"/>
      <c r="AX436" s="400"/>
      <c r="AY436" s="400">
        <v>0</v>
      </c>
      <c r="AZ436" s="400">
        <v>0</v>
      </c>
      <c r="BA436" s="400">
        <f t="shared" ref="BA436" si="4218">AZ436*H436</f>
        <v>0</v>
      </c>
      <c r="BB436" s="400"/>
      <c r="BC436" s="400"/>
      <c r="BD436" s="400"/>
      <c r="BE436" s="400">
        <v>0</v>
      </c>
      <c r="BF436" s="400">
        <v>0</v>
      </c>
      <c r="BG436" s="400">
        <f t="shared" ref="BG436" si="4219">BF436*H436</f>
        <v>0</v>
      </c>
      <c r="BH436" s="400"/>
      <c r="BI436" s="400"/>
      <c r="BJ436" s="400"/>
      <c r="BK436" s="400">
        <v>0</v>
      </c>
      <c r="BL436" s="400">
        <v>0</v>
      </c>
      <c r="BM436" s="400">
        <f t="shared" ref="BM436" si="4220">BL436*N436</f>
        <v>0</v>
      </c>
      <c r="BN436" s="400"/>
      <c r="BO436" s="400"/>
      <c r="BP436" s="400"/>
      <c r="BQ436" s="400">
        <v>0</v>
      </c>
      <c r="BR436" s="400">
        <v>0</v>
      </c>
      <c r="BS436" s="400">
        <f t="shared" si="3751"/>
        <v>0</v>
      </c>
      <c r="BT436" s="262">
        <v>31.526785714285712</v>
      </c>
      <c r="BU436" s="262">
        <f t="shared" si="3570"/>
        <v>35.31</v>
      </c>
      <c r="BV436" s="256">
        <v>0</v>
      </c>
      <c r="BW436" s="1427">
        <f t="shared" ref="BW436" si="4221">BV436*1.12</f>
        <v>0</v>
      </c>
      <c r="BX436" s="84" t="s">
        <v>48</v>
      </c>
      <c r="BY436" s="76" t="s">
        <v>2232</v>
      </c>
      <c r="BZ436" s="325" t="s">
        <v>1112</v>
      </c>
      <c r="CA436" s="529">
        <f t="shared" ref="CA436" si="4222">BW436*H436</f>
        <v>0</v>
      </c>
      <c r="CB436" s="85"/>
      <c r="CC436" s="83"/>
      <c r="CD436" s="888"/>
      <c r="CE436" s="26">
        <f t="shared" ref="CE436" si="4223">BV436-CB436</f>
        <v>0</v>
      </c>
      <c r="CF436" s="27">
        <f t="shared" ref="CF436" si="4224">BW436-CC436</f>
        <v>0</v>
      </c>
      <c r="CG436" s="889">
        <f t="shared" ref="CG436" si="4225">CA436-CC436</f>
        <v>0</v>
      </c>
      <c r="CH436" s="829" t="s">
        <v>2484</v>
      </c>
      <c r="CI436" s="828"/>
      <c r="CJ436" s="1201"/>
      <c r="CK436" s="725"/>
      <c r="CL436" s="725"/>
      <c r="CM436" s="726"/>
      <c r="CN436" s="725"/>
      <c r="CO436" s="727"/>
      <c r="CP436" s="725"/>
      <c r="CQ436" s="886"/>
      <c r="CR436" s="262"/>
      <c r="CS436" s="262"/>
      <c r="CT436" s="262"/>
      <c r="CU436" s="262"/>
      <c r="CV436" s="262"/>
      <c r="CW436" s="262"/>
      <c r="CX436" s="262"/>
      <c r="CY436" s="262"/>
      <c r="CZ436" s="262"/>
      <c r="DA436" s="262"/>
      <c r="DB436" s="262"/>
      <c r="DC436" s="262"/>
      <c r="DD436" s="262"/>
      <c r="DE436" s="262"/>
      <c r="DF436" s="262"/>
      <c r="DG436" s="262"/>
      <c r="DH436" s="262"/>
      <c r="DI436" s="262"/>
      <c r="DJ436" s="262"/>
      <c r="DK436" s="262"/>
      <c r="DL436" s="893"/>
      <c r="DM436" s="847"/>
      <c r="DN436" s="893"/>
      <c r="DO436" s="1202"/>
      <c r="DP436" s="893"/>
      <c r="DQ436" s="1053"/>
      <c r="DR436" s="1203"/>
      <c r="DS436" s="1053"/>
      <c r="DT436" s="1203"/>
      <c r="DU436" s="1053"/>
      <c r="DV436" s="1204"/>
      <c r="DW436" s="1205"/>
      <c r="DX436" s="1203"/>
      <c r="DY436" s="1206"/>
      <c r="DZ436" s="1203"/>
      <c r="EA436" s="1053">
        <f t="shared" si="3755"/>
        <v>0</v>
      </c>
      <c r="EB436" s="1204">
        <f t="shared" ref="EB436" si="4226">EA436/1.12</f>
        <v>0</v>
      </c>
      <c r="EC436" s="1205"/>
      <c r="ED436" s="825"/>
      <c r="EE436" s="1046"/>
      <c r="EF436" s="893"/>
      <c r="EG436" s="461">
        <f t="shared" si="3756"/>
        <v>0</v>
      </c>
      <c r="EH436" s="257">
        <f t="shared" si="3757"/>
        <v>0</v>
      </c>
      <c r="EI436" s="460">
        <f t="shared" si="3758"/>
        <v>0</v>
      </c>
      <c r="EJ436" s="538">
        <f t="shared" si="3759"/>
        <v>0</v>
      </c>
      <c r="EK436" s="677">
        <f t="shared" si="3760"/>
        <v>0</v>
      </c>
      <c r="EL436" s="257">
        <f t="shared" si="3761"/>
        <v>0</v>
      </c>
      <c r="EM436" s="649">
        <f t="shared" si="3994"/>
        <v>0</v>
      </c>
      <c r="EN436" s="538">
        <f t="shared" si="3995"/>
        <v>0</v>
      </c>
      <c r="EO436" s="677">
        <f t="shared" si="3762"/>
        <v>0</v>
      </c>
      <c r="EP436" s="257">
        <f t="shared" si="3763"/>
        <v>0</v>
      </c>
      <c r="EQ436" s="649">
        <f t="shared" si="3764"/>
        <v>0</v>
      </c>
      <c r="ER436" s="538">
        <f t="shared" si="3765"/>
        <v>0</v>
      </c>
      <c r="ES436" s="677">
        <f t="shared" si="3766"/>
        <v>0</v>
      </c>
      <c r="ET436" s="538">
        <f t="shared" si="3767"/>
        <v>0</v>
      </c>
      <c r="EU436" s="462">
        <f t="shared" si="3768"/>
        <v>0</v>
      </c>
      <c r="EV436" s="263">
        <f t="shared" si="3769"/>
        <v>0</v>
      </c>
      <c r="EW436" s="462">
        <f t="shared" si="3770"/>
        <v>0</v>
      </c>
      <c r="EX436" s="263">
        <f t="shared" si="3771"/>
        <v>0</v>
      </c>
      <c r="EY436" s="472">
        <f t="shared" si="3772"/>
        <v>0</v>
      </c>
      <c r="EZ436" s="263">
        <f t="shared" si="3773"/>
        <v>0</v>
      </c>
      <c r="FA436" s="550">
        <v>42523</v>
      </c>
    </row>
    <row r="437" spans="1:158" s="551" customFormat="1" ht="18" hidden="1" customHeight="1" outlineLevel="1" x14ac:dyDescent="0.2">
      <c r="A437" s="5" t="s">
        <v>2440</v>
      </c>
      <c r="B437" s="76" t="s">
        <v>21</v>
      </c>
      <c r="C437" s="77" t="s">
        <v>200</v>
      </c>
      <c r="D437" s="77" t="s">
        <v>192</v>
      </c>
      <c r="E437" s="76" t="s">
        <v>546</v>
      </c>
      <c r="F437" s="76" t="s">
        <v>547</v>
      </c>
      <c r="G437" s="78" t="s">
        <v>41</v>
      </c>
      <c r="H437" s="79">
        <v>0.8</v>
      </c>
      <c r="I437" s="76" t="s">
        <v>35</v>
      </c>
      <c r="J437" s="80" t="s">
        <v>496</v>
      </c>
      <c r="K437" s="81" t="s">
        <v>152</v>
      </c>
      <c r="L437" s="76" t="s">
        <v>46</v>
      </c>
      <c r="M437" s="10" t="s">
        <v>186</v>
      </c>
      <c r="N437" s="82"/>
      <c r="O437" s="82"/>
      <c r="P437" s="82"/>
      <c r="Q437" s="245">
        <v>0</v>
      </c>
      <c r="R437" s="398">
        <v>0</v>
      </c>
      <c r="S437" s="262">
        <v>36.65</v>
      </c>
      <c r="T437" s="262">
        <f t="shared" si="3531"/>
        <v>41.048000000000002</v>
      </c>
      <c r="U437" s="262">
        <f t="shared" ref="U437" si="4227">R437*S437</f>
        <v>0</v>
      </c>
      <c r="V437" s="263">
        <f t="shared" ref="V437" si="4228">R437*T437</f>
        <v>0</v>
      </c>
      <c r="W437" s="263">
        <f t="shared" ref="W437" si="4229">V437*H437</f>
        <v>0</v>
      </c>
      <c r="X437" s="399">
        <v>0</v>
      </c>
      <c r="Y437" s="399">
        <v>36.65</v>
      </c>
      <c r="Z437" s="399">
        <f t="shared" si="3533"/>
        <v>41.048000000000002</v>
      </c>
      <c r="AA437" s="399">
        <f t="shared" ref="AA437" si="4230">X437*Y437</f>
        <v>0</v>
      </c>
      <c r="AB437" s="399">
        <f t="shared" ref="AB437" si="4231">X437*Z437</f>
        <v>0</v>
      </c>
      <c r="AC437" s="399">
        <f t="shared" ref="AC437" si="4232">AB437*H437</f>
        <v>0</v>
      </c>
      <c r="AD437" s="260">
        <v>0</v>
      </c>
      <c r="AE437" s="260">
        <v>36.65</v>
      </c>
      <c r="AF437" s="260">
        <f t="shared" si="3568"/>
        <v>41.048000000000002</v>
      </c>
      <c r="AG437" s="260">
        <f t="shared" ref="AG437" si="4233">AD437*AE437</f>
        <v>0</v>
      </c>
      <c r="AH437" s="260">
        <f t="shared" ref="AH437" si="4234">AD437*AF437</f>
        <v>0</v>
      </c>
      <c r="AI437" s="260">
        <f t="shared" ref="AI437" si="4235">AH437*H437</f>
        <v>0</v>
      </c>
      <c r="AJ437" s="260">
        <v>400</v>
      </c>
      <c r="AK437" s="260">
        <v>36.65</v>
      </c>
      <c r="AL437" s="260">
        <f t="shared" si="3569"/>
        <v>41.048000000000002</v>
      </c>
      <c r="AM437" s="260">
        <v>0</v>
      </c>
      <c r="AN437" s="260">
        <v>0</v>
      </c>
      <c r="AO437" s="396">
        <f t="shared" ref="AO437" si="4236">AN437*H437</f>
        <v>0</v>
      </c>
      <c r="AP437" s="260"/>
      <c r="AQ437" s="260"/>
      <c r="AR437" s="260"/>
      <c r="AS437" s="260">
        <f t="shared" ref="AS437" si="4237">AP437*AQ437</f>
        <v>0</v>
      </c>
      <c r="AT437" s="260">
        <f t="shared" ref="AT437" si="4238">AP437*AR437</f>
        <v>0</v>
      </c>
      <c r="AU437" s="260">
        <f t="shared" ref="AU437" si="4239">AT437*H437</f>
        <v>0</v>
      </c>
      <c r="AV437" s="400"/>
      <c r="AW437" s="400"/>
      <c r="AX437" s="400"/>
      <c r="AY437" s="400">
        <v>0</v>
      </c>
      <c r="AZ437" s="400">
        <v>0</v>
      </c>
      <c r="BA437" s="400">
        <f t="shared" ref="BA437" si="4240">AZ437*H437</f>
        <v>0</v>
      </c>
      <c r="BB437" s="400"/>
      <c r="BC437" s="400"/>
      <c r="BD437" s="400"/>
      <c r="BE437" s="400">
        <v>0</v>
      </c>
      <c r="BF437" s="400">
        <v>0</v>
      </c>
      <c r="BG437" s="400">
        <f t="shared" ref="BG437" si="4241">BF437*H437</f>
        <v>0</v>
      </c>
      <c r="BH437" s="400"/>
      <c r="BI437" s="400"/>
      <c r="BJ437" s="400"/>
      <c r="BK437" s="400">
        <v>0</v>
      </c>
      <c r="BL437" s="400">
        <v>0</v>
      </c>
      <c r="BM437" s="400">
        <f t="shared" ref="BM437" si="4242">BL437*N437</f>
        <v>0</v>
      </c>
      <c r="BN437" s="400"/>
      <c r="BO437" s="400"/>
      <c r="BP437" s="400"/>
      <c r="BQ437" s="400">
        <v>0</v>
      </c>
      <c r="BR437" s="400">
        <v>0</v>
      </c>
      <c r="BS437" s="400">
        <f t="shared" si="3751"/>
        <v>0</v>
      </c>
      <c r="BT437" s="262">
        <v>36.65</v>
      </c>
      <c r="BU437" s="262">
        <f t="shared" si="3570"/>
        <v>41.048000000000002</v>
      </c>
      <c r="BV437" s="256">
        <v>0</v>
      </c>
      <c r="BW437" s="1427">
        <f t="shared" ref="BW437" si="4243">BV437*1.12</f>
        <v>0</v>
      </c>
      <c r="BX437" s="84" t="s">
        <v>48</v>
      </c>
      <c r="BY437" s="76" t="s">
        <v>2232</v>
      </c>
      <c r="BZ437" s="325" t="s">
        <v>1112</v>
      </c>
      <c r="CA437" s="529">
        <f t="shared" ref="CA437" si="4244">BW437*H437</f>
        <v>0</v>
      </c>
      <c r="CB437" s="85"/>
      <c r="CC437" s="83"/>
      <c r="CD437" s="888"/>
      <c r="CE437" s="26">
        <f t="shared" ref="CE437" si="4245">BV437-CB437</f>
        <v>0</v>
      </c>
      <c r="CF437" s="27">
        <f t="shared" ref="CF437" si="4246">BW437-CC437</f>
        <v>0</v>
      </c>
      <c r="CG437" s="889">
        <f t="shared" ref="CG437" si="4247">CA437-CC437</f>
        <v>0</v>
      </c>
      <c r="CH437" s="829" t="s">
        <v>2484</v>
      </c>
      <c r="CI437" s="828"/>
      <c r="CJ437" s="1201"/>
      <c r="CK437" s="725"/>
      <c r="CL437" s="725"/>
      <c r="CM437" s="726"/>
      <c r="CN437" s="725"/>
      <c r="CO437" s="727"/>
      <c r="CP437" s="725"/>
      <c r="CQ437" s="886"/>
      <c r="CR437" s="262"/>
      <c r="CS437" s="262"/>
      <c r="CT437" s="262"/>
      <c r="CU437" s="262"/>
      <c r="CV437" s="262"/>
      <c r="CW437" s="262"/>
      <c r="CX437" s="262"/>
      <c r="CY437" s="262"/>
      <c r="CZ437" s="262"/>
      <c r="DA437" s="262"/>
      <c r="DB437" s="262"/>
      <c r="DC437" s="262"/>
      <c r="DD437" s="262"/>
      <c r="DE437" s="262"/>
      <c r="DF437" s="262"/>
      <c r="DG437" s="262"/>
      <c r="DH437" s="262"/>
      <c r="DI437" s="262"/>
      <c r="DJ437" s="262"/>
      <c r="DK437" s="262"/>
      <c r="DL437" s="893"/>
      <c r="DM437" s="847"/>
      <c r="DN437" s="893"/>
      <c r="DO437" s="1202"/>
      <c r="DP437" s="893"/>
      <c r="DQ437" s="1053"/>
      <c r="DR437" s="1203"/>
      <c r="DS437" s="1053"/>
      <c r="DT437" s="1203"/>
      <c r="DU437" s="1053"/>
      <c r="DV437" s="1204"/>
      <c r="DW437" s="1205"/>
      <c r="DX437" s="1203"/>
      <c r="DY437" s="1206"/>
      <c r="DZ437" s="1203"/>
      <c r="EA437" s="1053">
        <f t="shared" si="3755"/>
        <v>0</v>
      </c>
      <c r="EB437" s="1204">
        <f t="shared" ref="EB437" si="4248">EA437/1.12</f>
        <v>0</v>
      </c>
      <c r="EC437" s="1205"/>
      <c r="ED437" s="825"/>
      <c r="EE437" s="1046"/>
      <c r="EF437" s="893"/>
      <c r="EG437" s="461">
        <f t="shared" si="3756"/>
        <v>0</v>
      </c>
      <c r="EH437" s="257">
        <f t="shared" si="3757"/>
        <v>0</v>
      </c>
      <c r="EI437" s="460">
        <f t="shared" si="3758"/>
        <v>0</v>
      </c>
      <c r="EJ437" s="538">
        <f t="shared" si="3759"/>
        <v>0</v>
      </c>
      <c r="EK437" s="677">
        <f t="shared" si="3760"/>
        <v>0</v>
      </c>
      <c r="EL437" s="257">
        <f t="shared" si="3761"/>
        <v>0</v>
      </c>
      <c r="EM437" s="649">
        <f t="shared" si="3994"/>
        <v>0</v>
      </c>
      <c r="EN437" s="538">
        <f t="shared" si="3995"/>
        <v>0</v>
      </c>
      <c r="EO437" s="677">
        <f t="shared" si="3762"/>
        <v>0</v>
      </c>
      <c r="EP437" s="257">
        <f t="shared" si="3763"/>
        <v>0</v>
      </c>
      <c r="EQ437" s="649">
        <f t="shared" si="3764"/>
        <v>0</v>
      </c>
      <c r="ER437" s="538">
        <f t="shared" si="3765"/>
        <v>0</v>
      </c>
      <c r="ES437" s="677">
        <f t="shared" si="3766"/>
        <v>0</v>
      </c>
      <c r="ET437" s="538">
        <f t="shared" si="3767"/>
        <v>0</v>
      </c>
      <c r="EU437" s="462">
        <f t="shared" si="3768"/>
        <v>0</v>
      </c>
      <c r="EV437" s="263">
        <f t="shared" si="3769"/>
        <v>0</v>
      </c>
      <c r="EW437" s="462">
        <f t="shared" si="3770"/>
        <v>0</v>
      </c>
      <c r="EX437" s="263">
        <f t="shared" si="3771"/>
        <v>0</v>
      </c>
      <c r="EY437" s="472">
        <f t="shared" si="3772"/>
        <v>0</v>
      </c>
      <c r="EZ437" s="263">
        <f t="shared" si="3773"/>
        <v>0</v>
      </c>
      <c r="FA437" s="550">
        <v>42523</v>
      </c>
    </row>
    <row r="438" spans="1:158" s="551" customFormat="1" ht="18" hidden="1" customHeight="1" outlineLevel="1" x14ac:dyDescent="0.2">
      <c r="A438" s="5" t="s">
        <v>2465</v>
      </c>
      <c r="B438" s="76" t="s">
        <v>21</v>
      </c>
      <c r="C438" s="77" t="s">
        <v>200</v>
      </c>
      <c r="D438" s="77" t="s">
        <v>192</v>
      </c>
      <c r="E438" s="76" t="s">
        <v>546</v>
      </c>
      <c r="F438" s="76" t="s">
        <v>547</v>
      </c>
      <c r="G438" s="78" t="s">
        <v>41</v>
      </c>
      <c r="H438" s="79">
        <v>0.8</v>
      </c>
      <c r="I438" s="76" t="s">
        <v>35</v>
      </c>
      <c r="J438" s="80" t="s">
        <v>496</v>
      </c>
      <c r="K438" s="81" t="s">
        <v>152</v>
      </c>
      <c r="L438" s="76" t="s">
        <v>46</v>
      </c>
      <c r="M438" s="10" t="s">
        <v>186</v>
      </c>
      <c r="N438" s="82"/>
      <c r="O438" s="82"/>
      <c r="P438" s="82"/>
      <c r="Q438" s="245">
        <v>300</v>
      </c>
      <c r="R438" s="398">
        <v>400</v>
      </c>
      <c r="S438" s="262">
        <v>36.65</v>
      </c>
      <c r="T438" s="262">
        <f t="shared" ref="T438" si="4249">S438*1.12</f>
        <v>41.048000000000002</v>
      </c>
      <c r="U438" s="262">
        <f t="shared" ref="U438" si="4250">R438*S438</f>
        <v>14660</v>
      </c>
      <c r="V438" s="263">
        <f t="shared" ref="V438" si="4251">R438*T438</f>
        <v>16419.2</v>
      </c>
      <c r="W438" s="263">
        <f t="shared" ref="W438" si="4252">V438*H438</f>
        <v>13135.36</v>
      </c>
      <c r="X438" s="399">
        <v>250</v>
      </c>
      <c r="Y438" s="399">
        <v>36.65</v>
      </c>
      <c r="Z438" s="399">
        <f t="shared" ref="Z438" si="4253">Y438*1.12</f>
        <v>41.048000000000002</v>
      </c>
      <c r="AA438" s="399">
        <f t="shared" ref="AA438" si="4254">X438*Y438</f>
        <v>9162.5</v>
      </c>
      <c r="AB438" s="399">
        <f t="shared" ref="AB438" si="4255">X438*Z438</f>
        <v>10262</v>
      </c>
      <c r="AC438" s="399">
        <f t="shared" ref="AC438" si="4256">AB438*H438</f>
        <v>8209.6</v>
      </c>
      <c r="AD438" s="260">
        <v>400</v>
      </c>
      <c r="AE438" s="260">
        <v>36.65</v>
      </c>
      <c r="AF438" s="260">
        <f t="shared" ref="AF438" si="4257">AE438*1.12</f>
        <v>41.048000000000002</v>
      </c>
      <c r="AG438" s="260">
        <f t="shared" ref="AG438" si="4258">AD438*AE438</f>
        <v>14660</v>
      </c>
      <c r="AH438" s="260">
        <f t="shared" ref="AH438" si="4259">AD438*AF438</f>
        <v>16419.2</v>
      </c>
      <c r="AI438" s="260">
        <f t="shared" ref="AI438" si="4260">AH438*H438</f>
        <v>13135.36</v>
      </c>
      <c r="AJ438" s="260">
        <v>400</v>
      </c>
      <c r="AK438" s="260">
        <v>36.65</v>
      </c>
      <c r="AL438" s="260">
        <f t="shared" ref="AL438" si="4261">AK438*1.12</f>
        <v>41.048000000000002</v>
      </c>
      <c r="AM438" s="1067">
        <f t="shared" ref="AM438" si="4262">AJ438*AK438</f>
        <v>14660</v>
      </c>
      <c r="AN438" s="260">
        <f t="shared" ref="AN438" si="4263">AJ438*AL438</f>
        <v>16419.2</v>
      </c>
      <c r="AO438" s="396">
        <f t="shared" ref="AO438" si="4264">AN438*H438</f>
        <v>13135.36</v>
      </c>
      <c r="AP438" s="260"/>
      <c r="AQ438" s="260"/>
      <c r="AR438" s="260"/>
      <c r="AS438" s="260">
        <f t="shared" ref="AS438" si="4265">AP438*AQ438</f>
        <v>0</v>
      </c>
      <c r="AT438" s="260">
        <f t="shared" ref="AT438" si="4266">AP438*AR438</f>
        <v>0</v>
      </c>
      <c r="AU438" s="260">
        <f t="shared" ref="AU438" si="4267">AT438*H438</f>
        <v>0</v>
      </c>
      <c r="AV438" s="400"/>
      <c r="AW438" s="400"/>
      <c r="AX438" s="400"/>
      <c r="AY438" s="400">
        <v>0</v>
      </c>
      <c r="AZ438" s="400">
        <v>0</v>
      </c>
      <c r="BA438" s="400">
        <f t="shared" ref="BA438" si="4268">AZ438*H438</f>
        <v>0</v>
      </c>
      <c r="BB438" s="400"/>
      <c r="BC438" s="400"/>
      <c r="BD438" s="400"/>
      <c r="BE438" s="400">
        <v>0</v>
      </c>
      <c r="BF438" s="400">
        <v>0</v>
      </c>
      <c r="BG438" s="400">
        <f t="shared" ref="BG438" si="4269">BF438*H438</f>
        <v>0</v>
      </c>
      <c r="BH438" s="400"/>
      <c r="BI438" s="400"/>
      <c r="BJ438" s="400"/>
      <c r="BK438" s="400">
        <v>0</v>
      </c>
      <c r="BL438" s="400">
        <v>0</v>
      </c>
      <c r="BM438" s="400">
        <f t="shared" ref="BM438" si="4270">BL438*N438</f>
        <v>0</v>
      </c>
      <c r="BN438" s="400"/>
      <c r="BO438" s="400"/>
      <c r="BP438" s="400"/>
      <c r="BQ438" s="400">
        <v>0</v>
      </c>
      <c r="BR438" s="400">
        <v>0</v>
      </c>
      <c r="BS438" s="400">
        <f t="shared" si="3751"/>
        <v>0</v>
      </c>
      <c r="BT438" s="262">
        <v>36.65</v>
      </c>
      <c r="BU438" s="262">
        <f t="shared" ref="BU438" si="4271">BT438*1.12</f>
        <v>41.048000000000002</v>
      </c>
      <c r="BV438" s="256">
        <f>SUM(N438+O438+P438+Q438+R438+X438+AD438+AJ438+AP438+AV438+BB438+BH438)*BT438</f>
        <v>64137.5</v>
      </c>
      <c r="BW438" s="262">
        <f t="shared" ref="BW438" si="4272">BV438*1.12</f>
        <v>71834</v>
      </c>
      <c r="BX438" s="84" t="s">
        <v>48</v>
      </c>
      <c r="BY438" s="76" t="s">
        <v>2232</v>
      </c>
      <c r="BZ438" s="325"/>
      <c r="CA438" s="529">
        <f t="shared" ref="CA438" si="4273">BW438*H438</f>
        <v>57467.200000000004</v>
      </c>
      <c r="CB438" s="85"/>
      <c r="CC438" s="83"/>
      <c r="CD438" s="888"/>
      <c r="CE438" s="26">
        <f t="shared" ref="CE438" si="4274">BV438-CB438</f>
        <v>64137.5</v>
      </c>
      <c r="CF438" s="27">
        <f t="shared" ref="CF438" si="4275">BW438-CC438</f>
        <v>71834</v>
      </c>
      <c r="CG438" s="889">
        <f t="shared" ref="CG438" si="4276">CA438-CC438</f>
        <v>57467.200000000004</v>
      </c>
      <c r="CH438" s="829" t="s">
        <v>2491</v>
      </c>
      <c r="CI438" s="828"/>
      <c r="CJ438" s="1201"/>
      <c r="CK438" s="725"/>
      <c r="CL438" s="725"/>
      <c r="CM438" s="726"/>
      <c r="CN438" s="725"/>
      <c r="CO438" s="727"/>
      <c r="CP438" s="725"/>
      <c r="CQ438" s="886"/>
      <c r="CR438" s="262"/>
      <c r="CS438" s="262"/>
      <c r="CT438" s="262"/>
      <c r="CU438" s="262"/>
      <c r="CV438" s="262"/>
      <c r="CW438" s="262"/>
      <c r="CX438" s="262"/>
      <c r="CY438" s="262"/>
      <c r="CZ438" s="262"/>
      <c r="DA438" s="262"/>
      <c r="DB438" s="262"/>
      <c r="DC438" s="262"/>
      <c r="DD438" s="262"/>
      <c r="DE438" s="262"/>
      <c r="DF438" s="262"/>
      <c r="DG438" s="262"/>
      <c r="DH438" s="262"/>
      <c r="DI438" s="262"/>
      <c r="DJ438" s="262"/>
      <c r="DK438" s="262"/>
      <c r="DL438" s="893"/>
      <c r="DM438" s="847"/>
      <c r="DN438" s="893"/>
      <c r="DO438" s="1202"/>
      <c r="DP438" s="893"/>
      <c r="DQ438" s="1053"/>
      <c r="DR438" s="1203"/>
      <c r="DS438" s="1053"/>
      <c r="DT438" s="1203"/>
      <c r="DU438" s="1053"/>
      <c r="DV438" s="1204"/>
      <c r="DW438" s="1205"/>
      <c r="DX438" s="1203"/>
      <c r="DY438" s="1206"/>
      <c r="DZ438" s="1203"/>
      <c r="EA438" s="1053">
        <f t="shared" si="3755"/>
        <v>0</v>
      </c>
      <c r="EB438" s="1204">
        <f t="shared" ref="EB438" si="4277">EA438/1.12</f>
        <v>0</v>
      </c>
      <c r="EC438" s="1205"/>
      <c r="ED438" s="825"/>
      <c r="EE438" s="1046"/>
      <c r="EF438" s="893"/>
      <c r="EG438" s="461">
        <f t="shared" si="3756"/>
        <v>14660</v>
      </c>
      <c r="EH438" s="257">
        <f t="shared" si="3757"/>
        <v>16419.2</v>
      </c>
      <c r="EI438" s="460">
        <f t="shared" si="3758"/>
        <v>9162.5</v>
      </c>
      <c r="EJ438" s="538">
        <f t="shared" si="3759"/>
        <v>10262</v>
      </c>
      <c r="EK438" s="677">
        <f t="shared" si="3760"/>
        <v>14660</v>
      </c>
      <c r="EL438" s="257">
        <f t="shared" si="3761"/>
        <v>16419.2</v>
      </c>
      <c r="EM438" s="649">
        <f t="shared" si="3994"/>
        <v>14660</v>
      </c>
      <c r="EN438" s="538">
        <f t="shared" si="3995"/>
        <v>16419.2</v>
      </c>
      <c r="EO438" s="677">
        <f t="shared" si="3762"/>
        <v>0</v>
      </c>
      <c r="EP438" s="257">
        <f t="shared" si="3763"/>
        <v>0</v>
      </c>
      <c r="EQ438" s="649">
        <f t="shared" si="3764"/>
        <v>0</v>
      </c>
      <c r="ER438" s="538">
        <f t="shared" si="3765"/>
        <v>0</v>
      </c>
      <c r="ES438" s="677">
        <f t="shared" si="3766"/>
        <v>0</v>
      </c>
      <c r="ET438" s="538">
        <f t="shared" si="3767"/>
        <v>0</v>
      </c>
      <c r="EU438" s="462">
        <f t="shared" si="3768"/>
        <v>0</v>
      </c>
      <c r="EV438" s="263">
        <f t="shared" si="3769"/>
        <v>0</v>
      </c>
      <c r="EW438" s="462">
        <f t="shared" si="3770"/>
        <v>0</v>
      </c>
      <c r="EX438" s="263">
        <f t="shared" si="3771"/>
        <v>0</v>
      </c>
      <c r="EY438" s="472">
        <f t="shared" si="3772"/>
        <v>64137.5</v>
      </c>
      <c r="EZ438" s="263">
        <f t="shared" si="3773"/>
        <v>71834</v>
      </c>
      <c r="FA438" s="550">
        <v>42535</v>
      </c>
    </row>
    <row r="439" spans="1:158" s="551" customFormat="1" ht="18" hidden="1" customHeight="1" outlineLevel="1" x14ac:dyDescent="0.2">
      <c r="A439" s="5" t="s">
        <v>548</v>
      </c>
      <c r="B439" s="76" t="s">
        <v>21</v>
      </c>
      <c r="C439" s="77" t="s">
        <v>202</v>
      </c>
      <c r="D439" s="77" t="s">
        <v>198</v>
      </c>
      <c r="E439" s="76" t="s">
        <v>203</v>
      </c>
      <c r="F439" s="76"/>
      <c r="G439" s="78" t="s">
        <v>41</v>
      </c>
      <c r="H439" s="79">
        <v>0.8</v>
      </c>
      <c r="I439" s="76" t="s">
        <v>35</v>
      </c>
      <c r="J439" s="80" t="s">
        <v>496</v>
      </c>
      <c r="K439" s="81" t="s">
        <v>152</v>
      </c>
      <c r="L439" s="76" t="s">
        <v>46</v>
      </c>
      <c r="M439" s="10" t="s">
        <v>186</v>
      </c>
      <c r="N439" s="82"/>
      <c r="O439" s="82"/>
      <c r="P439" s="82"/>
      <c r="Q439" s="245">
        <v>300</v>
      </c>
      <c r="R439" s="398">
        <v>400</v>
      </c>
      <c r="S439" s="262">
        <v>46.428571428571423</v>
      </c>
      <c r="T439" s="262">
        <f t="shared" si="3531"/>
        <v>52</v>
      </c>
      <c r="U439" s="262">
        <v>0</v>
      </c>
      <c r="V439" s="263">
        <v>0</v>
      </c>
      <c r="W439" s="263">
        <f t="shared" si="3532"/>
        <v>0</v>
      </c>
      <c r="X439" s="399">
        <v>200</v>
      </c>
      <c r="Y439" s="399">
        <v>46.428571428571423</v>
      </c>
      <c r="Z439" s="399">
        <f t="shared" si="3533"/>
        <v>52</v>
      </c>
      <c r="AA439" s="399">
        <v>0</v>
      </c>
      <c r="AB439" s="399">
        <v>0</v>
      </c>
      <c r="AC439" s="399">
        <f t="shared" si="3534"/>
        <v>0</v>
      </c>
      <c r="AD439" s="260">
        <v>500</v>
      </c>
      <c r="AE439" s="260">
        <v>46.428571428571423</v>
      </c>
      <c r="AF439" s="260">
        <f t="shared" si="3568"/>
        <v>52</v>
      </c>
      <c r="AG439" s="260">
        <v>0</v>
      </c>
      <c r="AH439" s="260">
        <v>0</v>
      </c>
      <c r="AI439" s="260">
        <f t="shared" si="3535"/>
        <v>0</v>
      </c>
      <c r="AJ439" s="260">
        <v>400</v>
      </c>
      <c r="AK439" s="260">
        <v>46.428571428571423</v>
      </c>
      <c r="AL439" s="260">
        <f t="shared" si="3569"/>
        <v>52</v>
      </c>
      <c r="AM439" s="260">
        <v>0</v>
      </c>
      <c r="AN439" s="260">
        <v>0</v>
      </c>
      <c r="AO439" s="396">
        <f t="shared" si="3536"/>
        <v>0</v>
      </c>
      <c r="AP439" s="260"/>
      <c r="AQ439" s="260"/>
      <c r="AR439" s="260"/>
      <c r="AS439" s="260">
        <f t="shared" si="3576"/>
        <v>0</v>
      </c>
      <c r="AT439" s="260">
        <f t="shared" si="3577"/>
        <v>0</v>
      </c>
      <c r="AU439" s="260">
        <f t="shared" si="3537"/>
        <v>0</v>
      </c>
      <c r="AV439" s="400"/>
      <c r="AW439" s="400"/>
      <c r="AX439" s="400"/>
      <c r="AY439" s="400">
        <v>0</v>
      </c>
      <c r="AZ439" s="400">
        <v>0</v>
      </c>
      <c r="BA439" s="400">
        <f t="shared" si="3538"/>
        <v>0</v>
      </c>
      <c r="BB439" s="400"/>
      <c r="BC439" s="400"/>
      <c r="BD439" s="400"/>
      <c r="BE439" s="400">
        <v>0</v>
      </c>
      <c r="BF439" s="400">
        <v>0</v>
      </c>
      <c r="BG439" s="400">
        <f t="shared" si="3919"/>
        <v>0</v>
      </c>
      <c r="BH439" s="400"/>
      <c r="BI439" s="400"/>
      <c r="BJ439" s="400"/>
      <c r="BK439" s="400">
        <v>0</v>
      </c>
      <c r="BL439" s="400">
        <v>0</v>
      </c>
      <c r="BM439" s="400">
        <f t="shared" si="3914"/>
        <v>0</v>
      </c>
      <c r="BN439" s="400"/>
      <c r="BO439" s="400"/>
      <c r="BP439" s="400"/>
      <c r="BQ439" s="400">
        <v>0</v>
      </c>
      <c r="BR439" s="400">
        <v>0</v>
      </c>
      <c r="BS439" s="400">
        <f t="shared" si="3751"/>
        <v>0</v>
      </c>
      <c r="BT439" s="262">
        <v>46.428571428571423</v>
      </c>
      <c r="BU439" s="262">
        <f t="shared" si="3570"/>
        <v>52</v>
      </c>
      <c r="BV439" s="262">
        <v>0</v>
      </c>
      <c r="BW439" s="1427">
        <v>0</v>
      </c>
      <c r="BX439" s="84" t="s">
        <v>48</v>
      </c>
      <c r="BY439" s="76">
        <v>2012</v>
      </c>
      <c r="BZ439" s="325"/>
      <c r="CA439" s="529">
        <f t="shared" si="3539"/>
        <v>0</v>
      </c>
      <c r="CB439" s="85">
        <v>83571.428571428565</v>
      </c>
      <c r="CC439" s="83">
        <v>93600</v>
      </c>
      <c r="CD439" s="888"/>
      <c r="CE439" s="26">
        <f t="shared" si="3540"/>
        <v>-83571.428571428565</v>
      </c>
      <c r="CF439" s="27">
        <f t="shared" si="3541"/>
        <v>-93600</v>
      </c>
      <c r="CG439" s="889">
        <f t="shared" si="3542"/>
        <v>-93600</v>
      </c>
      <c r="CH439" s="829" t="s">
        <v>552</v>
      </c>
      <c r="CI439" s="828"/>
      <c r="CJ439" s="1201" t="s">
        <v>25</v>
      </c>
      <c r="CK439" s="725" t="s">
        <v>317</v>
      </c>
      <c r="CL439" s="725" t="s">
        <v>2053</v>
      </c>
      <c r="CM439" s="726" t="s">
        <v>1846</v>
      </c>
      <c r="CN439" s="725" t="s">
        <v>372</v>
      </c>
      <c r="CO439" s="727" t="str">
        <f>D439</f>
        <v>Изолированный провод</v>
      </c>
      <c r="CP439" s="725" t="str">
        <f>E439</f>
        <v>ПВ 1х2,5мм</v>
      </c>
      <c r="CQ439" s="886" t="str">
        <f>M439</f>
        <v>метр</v>
      </c>
      <c r="CR439" s="262">
        <v>400</v>
      </c>
      <c r="CS439" s="262">
        <v>0</v>
      </c>
      <c r="CT439" s="262">
        <v>500</v>
      </c>
      <c r="CU439" s="262">
        <v>0</v>
      </c>
      <c r="CV439" s="262"/>
      <c r="CW439" s="262"/>
      <c r="CX439" s="262"/>
      <c r="CY439" s="262"/>
      <c r="CZ439" s="262">
        <f t="shared" si="3636"/>
        <v>1200</v>
      </c>
      <c r="DA439" s="262">
        <v>51</v>
      </c>
      <c r="DB439" s="262">
        <f t="shared" ref="DB439" si="4278">CR439*DA439</f>
        <v>20400</v>
      </c>
      <c r="DC439" s="262"/>
      <c r="DD439" s="262">
        <f t="shared" si="3637"/>
        <v>25500</v>
      </c>
      <c r="DE439" s="262">
        <f>DA439*CU439</f>
        <v>0</v>
      </c>
      <c r="DF439" s="262">
        <f>DB439*CV439</f>
        <v>0</v>
      </c>
      <c r="DG439" s="262">
        <f>DB439*CV439</f>
        <v>0</v>
      </c>
      <c r="DH439" s="262"/>
      <c r="DI439" s="262"/>
      <c r="DJ439" s="262"/>
      <c r="DK439" s="262">
        <f>(Q439+CR439+CS439+CT439+CU439)*DA439</f>
        <v>61200</v>
      </c>
      <c r="DL439" s="893"/>
      <c r="DM439" s="847">
        <f>DB439</f>
        <v>20400</v>
      </c>
      <c r="DN439" s="893">
        <f t="shared" ref="DN439" si="4279">DM439/1.12</f>
        <v>18214.285714285714</v>
      </c>
      <c r="DO439" s="1202">
        <v>0</v>
      </c>
      <c r="DP439" s="1203">
        <f t="shared" ref="DP439" si="4280">DO439/1.12</f>
        <v>0</v>
      </c>
      <c r="DQ439" s="1053">
        <f t="shared" si="3640"/>
        <v>25500</v>
      </c>
      <c r="DR439" s="1203">
        <f t="shared" si="3641"/>
        <v>22767.857142857141</v>
      </c>
      <c r="DS439" s="1053">
        <f t="shared" si="3642"/>
        <v>0</v>
      </c>
      <c r="DT439" s="1203">
        <f t="shared" si="3643"/>
        <v>0</v>
      </c>
      <c r="DU439" s="1053">
        <f t="shared" ref="DU439" si="4281">DF439</f>
        <v>0</v>
      </c>
      <c r="DV439" s="1204">
        <f t="shared" ref="DV439:DV444" si="4282">DU439/1.12</f>
        <v>0</v>
      </c>
      <c r="DW439" s="1205"/>
      <c r="DX439" s="1203"/>
      <c r="DY439" s="1206"/>
      <c r="DZ439" s="1203"/>
      <c r="EA439" s="1053">
        <f t="shared" si="3755"/>
        <v>0</v>
      </c>
      <c r="EB439" s="1204">
        <f t="shared" si="3547"/>
        <v>0</v>
      </c>
      <c r="EC439" s="1205"/>
      <c r="ED439" s="825"/>
      <c r="EE439" s="1046">
        <f>DK439</f>
        <v>61200</v>
      </c>
      <c r="EF439" s="893">
        <f t="shared" si="3572"/>
        <v>54642.857142857138</v>
      </c>
      <c r="EG439" s="461">
        <f t="shared" si="3756"/>
        <v>-18214.285714285714</v>
      </c>
      <c r="EH439" s="257">
        <f t="shared" si="3757"/>
        <v>-20400</v>
      </c>
      <c r="EI439" s="460">
        <f t="shared" si="3758"/>
        <v>0</v>
      </c>
      <c r="EJ439" s="538">
        <f t="shared" si="3759"/>
        <v>0</v>
      </c>
      <c r="EK439" s="677">
        <f t="shared" si="3760"/>
        <v>-22767.857142857141</v>
      </c>
      <c r="EL439" s="257">
        <f t="shared" si="3761"/>
        <v>-25500</v>
      </c>
      <c r="EM439" s="649">
        <f t="shared" si="3994"/>
        <v>0</v>
      </c>
      <c r="EN439" s="538">
        <f t="shared" si="3995"/>
        <v>0</v>
      </c>
      <c r="EO439" s="677">
        <f t="shared" si="3762"/>
        <v>0</v>
      </c>
      <c r="EP439" s="257">
        <f t="shared" si="3763"/>
        <v>0</v>
      </c>
      <c r="EQ439" s="649">
        <f t="shared" si="3764"/>
        <v>0</v>
      </c>
      <c r="ER439" s="538">
        <f t="shared" si="3765"/>
        <v>0</v>
      </c>
      <c r="ES439" s="677">
        <f t="shared" si="3766"/>
        <v>0</v>
      </c>
      <c r="ET439" s="538">
        <f t="shared" si="3767"/>
        <v>0</v>
      </c>
      <c r="EU439" s="462">
        <f t="shared" si="3768"/>
        <v>0</v>
      </c>
      <c r="EV439" s="263">
        <f t="shared" si="3769"/>
        <v>0</v>
      </c>
      <c r="EW439" s="462">
        <f t="shared" si="3770"/>
        <v>0</v>
      </c>
      <c r="EX439" s="263">
        <f t="shared" si="3771"/>
        <v>0</v>
      </c>
      <c r="EY439" s="472">
        <f t="shared" si="3772"/>
        <v>-54642.857142857138</v>
      </c>
      <c r="EZ439" s="263">
        <f t="shared" si="3773"/>
        <v>-61200</v>
      </c>
      <c r="FA439" s="550"/>
    </row>
    <row r="440" spans="1:158" s="551" customFormat="1" ht="18" hidden="1" customHeight="1" outlineLevel="1" x14ac:dyDescent="0.2">
      <c r="A440" s="5" t="s">
        <v>549</v>
      </c>
      <c r="B440" s="76" t="s">
        <v>21</v>
      </c>
      <c r="C440" s="77" t="s">
        <v>202</v>
      </c>
      <c r="D440" s="77" t="s">
        <v>192</v>
      </c>
      <c r="E440" s="76" t="s">
        <v>550</v>
      </c>
      <c r="F440" s="76" t="s">
        <v>551</v>
      </c>
      <c r="G440" s="78" t="s">
        <v>41</v>
      </c>
      <c r="H440" s="79">
        <v>0.8</v>
      </c>
      <c r="I440" s="76" t="s">
        <v>35</v>
      </c>
      <c r="J440" s="80" t="s">
        <v>496</v>
      </c>
      <c r="K440" s="81" t="s">
        <v>152</v>
      </c>
      <c r="L440" s="76" t="s">
        <v>46</v>
      </c>
      <c r="M440" s="10" t="s">
        <v>186</v>
      </c>
      <c r="N440" s="82"/>
      <c r="O440" s="82"/>
      <c r="P440" s="82"/>
      <c r="Q440" s="245">
        <v>300</v>
      </c>
      <c r="R440" s="398">
        <v>400</v>
      </c>
      <c r="S440" s="262">
        <v>46.428571428571423</v>
      </c>
      <c r="T440" s="262">
        <f t="shared" si="3531"/>
        <v>52</v>
      </c>
      <c r="U440" s="262">
        <v>0</v>
      </c>
      <c r="V440" s="263">
        <v>0</v>
      </c>
      <c r="W440" s="263">
        <f t="shared" si="3532"/>
        <v>0</v>
      </c>
      <c r="X440" s="399">
        <v>200</v>
      </c>
      <c r="Y440" s="399">
        <v>46.428571428571423</v>
      </c>
      <c r="Z440" s="399">
        <f t="shared" si="3533"/>
        <v>52</v>
      </c>
      <c r="AA440" s="399">
        <v>0</v>
      </c>
      <c r="AB440" s="399">
        <v>0</v>
      </c>
      <c r="AC440" s="399">
        <f t="shared" si="3534"/>
        <v>0</v>
      </c>
      <c r="AD440" s="260">
        <v>500</v>
      </c>
      <c r="AE440" s="260">
        <v>46.428571428571423</v>
      </c>
      <c r="AF440" s="260">
        <f t="shared" si="3568"/>
        <v>52</v>
      </c>
      <c r="AG440" s="260">
        <v>0</v>
      </c>
      <c r="AH440" s="260">
        <v>0</v>
      </c>
      <c r="AI440" s="260">
        <f t="shared" si="3535"/>
        <v>0</v>
      </c>
      <c r="AJ440" s="260">
        <v>400</v>
      </c>
      <c r="AK440" s="260">
        <v>46.428571428571423</v>
      </c>
      <c r="AL440" s="260">
        <f t="shared" si="3569"/>
        <v>52</v>
      </c>
      <c r="AM440" s="260">
        <v>0</v>
      </c>
      <c r="AN440" s="260">
        <v>0</v>
      </c>
      <c r="AO440" s="396">
        <f t="shared" ref="AO440:AO441" si="4283">AN440*H440</f>
        <v>0</v>
      </c>
      <c r="AP440" s="260"/>
      <c r="AQ440" s="260"/>
      <c r="AR440" s="260"/>
      <c r="AS440" s="260">
        <f t="shared" si="3576"/>
        <v>0</v>
      </c>
      <c r="AT440" s="260">
        <f t="shared" si="3577"/>
        <v>0</v>
      </c>
      <c r="AU440" s="260">
        <f t="shared" si="3537"/>
        <v>0</v>
      </c>
      <c r="AV440" s="400"/>
      <c r="AW440" s="400"/>
      <c r="AX440" s="400"/>
      <c r="AY440" s="400">
        <v>0</v>
      </c>
      <c r="AZ440" s="400">
        <v>0</v>
      </c>
      <c r="BA440" s="400">
        <f t="shared" si="3538"/>
        <v>0</v>
      </c>
      <c r="BB440" s="400"/>
      <c r="BC440" s="400"/>
      <c r="BD440" s="400"/>
      <c r="BE440" s="400">
        <v>0</v>
      </c>
      <c r="BF440" s="400">
        <v>0</v>
      </c>
      <c r="BG440" s="400">
        <f t="shared" si="3919"/>
        <v>0</v>
      </c>
      <c r="BH440" s="400"/>
      <c r="BI440" s="400"/>
      <c r="BJ440" s="400"/>
      <c r="BK440" s="400">
        <v>0</v>
      </c>
      <c r="BL440" s="400">
        <v>0</v>
      </c>
      <c r="BM440" s="400">
        <f t="shared" si="3914"/>
        <v>0</v>
      </c>
      <c r="BN440" s="400"/>
      <c r="BO440" s="400"/>
      <c r="BP440" s="400"/>
      <c r="BQ440" s="400">
        <v>0</v>
      </c>
      <c r="BR440" s="400">
        <v>0</v>
      </c>
      <c r="BS440" s="400">
        <f t="shared" si="3751"/>
        <v>0</v>
      </c>
      <c r="BT440" s="262">
        <v>46.428571428571423</v>
      </c>
      <c r="BU440" s="262">
        <f t="shared" si="3570"/>
        <v>52</v>
      </c>
      <c r="BV440" s="256">
        <v>0</v>
      </c>
      <c r="BW440" s="1427">
        <v>0</v>
      </c>
      <c r="BX440" s="84" t="s">
        <v>48</v>
      </c>
      <c r="BY440" s="76">
        <v>2012</v>
      </c>
      <c r="BZ440" s="325" t="s">
        <v>1103</v>
      </c>
      <c r="CA440" s="529">
        <f t="shared" si="3539"/>
        <v>0</v>
      </c>
      <c r="CB440" s="85"/>
      <c r="CC440" s="83"/>
      <c r="CD440" s="888"/>
      <c r="CE440" s="26">
        <f t="shared" si="3540"/>
        <v>0</v>
      </c>
      <c r="CF440" s="27">
        <f t="shared" si="3541"/>
        <v>0</v>
      </c>
      <c r="CG440" s="889">
        <f t="shared" si="3542"/>
        <v>0</v>
      </c>
      <c r="CH440" s="829" t="s">
        <v>552</v>
      </c>
      <c r="CI440" s="828"/>
      <c r="CJ440" s="1201" t="s">
        <v>25</v>
      </c>
      <c r="CK440" s="725" t="s">
        <v>317</v>
      </c>
      <c r="CL440" s="725" t="s">
        <v>2443</v>
      </c>
      <c r="CM440" s="178">
        <v>42535</v>
      </c>
      <c r="CN440" s="725" t="s">
        <v>372</v>
      </c>
      <c r="CO440" s="727" t="str">
        <f>D440</f>
        <v xml:space="preserve">Провод </v>
      </c>
      <c r="CP440" s="725" t="str">
        <f>E440</f>
        <v>ПВ-1 2.5</v>
      </c>
      <c r="CQ440" s="886" t="str">
        <f>M440</f>
        <v>метр</v>
      </c>
      <c r="CR440" s="262"/>
      <c r="CS440" s="262"/>
      <c r="CT440" s="262"/>
      <c r="CU440" s="262">
        <v>400</v>
      </c>
      <c r="CV440" s="262"/>
      <c r="CW440" s="262"/>
      <c r="CX440" s="262"/>
      <c r="CY440" s="262"/>
      <c r="CZ440" s="262">
        <f>CR440+CS440+CT440+CU440</f>
        <v>400</v>
      </c>
      <c r="DA440" s="262">
        <v>68.19680000000001</v>
      </c>
      <c r="DB440" s="262"/>
      <c r="DC440" s="262"/>
      <c r="DD440" s="262"/>
      <c r="DE440" s="262">
        <f>CU440*DA440</f>
        <v>27278.720000000005</v>
      </c>
      <c r="DF440" s="262"/>
      <c r="DG440" s="262"/>
      <c r="DH440" s="262"/>
      <c r="DI440" s="262"/>
      <c r="DJ440" s="262"/>
      <c r="DK440" s="262">
        <f>CZ440*DA440</f>
        <v>27278.720000000005</v>
      </c>
      <c r="DL440" s="893"/>
      <c r="DM440" s="847"/>
      <c r="DN440" s="893"/>
      <c r="DO440" s="1202">
        <v>0</v>
      </c>
      <c r="DP440" s="893"/>
      <c r="DQ440" s="847"/>
      <c r="DR440" s="893"/>
      <c r="DS440" s="1053">
        <f t="shared" ref="DS440" si="4284">DE440</f>
        <v>27278.720000000005</v>
      </c>
      <c r="DT440" s="1203">
        <f t="shared" ref="DT440" si="4285">DS440/1.12</f>
        <v>24356.000000000004</v>
      </c>
      <c r="DU440" s="1053"/>
      <c r="DV440" s="1204"/>
      <c r="DW440" s="1205"/>
      <c r="DX440" s="1203"/>
      <c r="DY440" s="1206"/>
      <c r="DZ440" s="1203"/>
      <c r="EA440" s="1053">
        <f t="shared" si="3755"/>
        <v>0</v>
      </c>
      <c r="EB440" s="1204">
        <f t="shared" si="3547"/>
        <v>0</v>
      </c>
      <c r="EC440" s="1205"/>
      <c r="ED440" s="825"/>
      <c r="EE440" s="1046">
        <f>DK440</f>
        <v>27278.720000000005</v>
      </c>
      <c r="EF440" s="893">
        <f t="shared" si="3572"/>
        <v>24356.000000000004</v>
      </c>
      <c r="EG440" s="461">
        <f t="shared" si="3756"/>
        <v>0</v>
      </c>
      <c r="EH440" s="257">
        <f t="shared" si="3757"/>
        <v>0</v>
      </c>
      <c r="EI440" s="460">
        <f t="shared" si="3758"/>
        <v>0</v>
      </c>
      <c r="EJ440" s="538">
        <f t="shared" si="3759"/>
        <v>0</v>
      </c>
      <c r="EK440" s="677">
        <f t="shared" si="3760"/>
        <v>0</v>
      </c>
      <c r="EL440" s="257">
        <f t="shared" si="3761"/>
        <v>0</v>
      </c>
      <c r="EM440" s="649">
        <f t="shared" si="3994"/>
        <v>-24356.000000000004</v>
      </c>
      <c r="EN440" s="538">
        <f t="shared" si="3995"/>
        <v>-27278.720000000005</v>
      </c>
      <c r="EO440" s="677">
        <f t="shared" si="3762"/>
        <v>0</v>
      </c>
      <c r="EP440" s="257">
        <f t="shared" si="3763"/>
        <v>0</v>
      </c>
      <c r="EQ440" s="649">
        <f t="shared" si="3764"/>
        <v>0</v>
      </c>
      <c r="ER440" s="538">
        <f t="shared" si="3765"/>
        <v>0</v>
      </c>
      <c r="ES440" s="677">
        <f t="shared" si="3766"/>
        <v>0</v>
      </c>
      <c r="ET440" s="538">
        <f t="shared" si="3767"/>
        <v>0</v>
      </c>
      <c r="EU440" s="462">
        <f t="shared" si="3768"/>
        <v>0</v>
      </c>
      <c r="EV440" s="263">
        <f t="shared" si="3769"/>
        <v>0</v>
      </c>
      <c r="EW440" s="462">
        <f t="shared" si="3770"/>
        <v>0</v>
      </c>
      <c r="EX440" s="263">
        <f t="shared" si="3771"/>
        <v>0</v>
      </c>
      <c r="EY440" s="472">
        <f t="shared" si="3772"/>
        <v>-24356.000000000004</v>
      </c>
      <c r="EZ440" s="263">
        <f t="shared" si="3773"/>
        <v>-27278.720000000005</v>
      </c>
      <c r="FA440" s="550"/>
    </row>
    <row r="441" spans="1:158" s="551" customFormat="1" ht="18" hidden="1" customHeight="1" outlineLevel="1" x14ac:dyDescent="0.2">
      <c r="A441" s="5" t="s">
        <v>2441</v>
      </c>
      <c r="B441" s="76" t="s">
        <v>21</v>
      </c>
      <c r="C441" s="77" t="s">
        <v>202</v>
      </c>
      <c r="D441" s="77" t="s">
        <v>192</v>
      </c>
      <c r="E441" s="76" t="s">
        <v>550</v>
      </c>
      <c r="F441" s="76" t="s">
        <v>551</v>
      </c>
      <c r="G441" s="78" t="s">
        <v>41</v>
      </c>
      <c r="H441" s="79">
        <v>0.8</v>
      </c>
      <c r="I441" s="76" t="s">
        <v>35</v>
      </c>
      <c r="J441" s="80" t="s">
        <v>496</v>
      </c>
      <c r="K441" s="81" t="s">
        <v>152</v>
      </c>
      <c r="L441" s="76" t="s">
        <v>46</v>
      </c>
      <c r="M441" s="10" t="s">
        <v>186</v>
      </c>
      <c r="N441" s="82"/>
      <c r="O441" s="82"/>
      <c r="P441" s="82"/>
      <c r="Q441" s="245">
        <v>300</v>
      </c>
      <c r="R441" s="398">
        <v>400</v>
      </c>
      <c r="S441" s="262">
        <v>46.428571428571423</v>
      </c>
      <c r="T441" s="262">
        <f t="shared" si="3531"/>
        <v>52</v>
      </c>
      <c r="U441" s="262">
        <v>0</v>
      </c>
      <c r="V441" s="263">
        <v>0</v>
      </c>
      <c r="W441" s="263">
        <f t="shared" ref="W441" si="4286">V441*H441</f>
        <v>0</v>
      </c>
      <c r="X441" s="399">
        <v>200</v>
      </c>
      <c r="Y441" s="399">
        <v>46.428571428571423</v>
      </c>
      <c r="Z441" s="399">
        <f t="shared" si="3533"/>
        <v>52</v>
      </c>
      <c r="AA441" s="399">
        <v>0</v>
      </c>
      <c r="AB441" s="399">
        <v>0</v>
      </c>
      <c r="AC441" s="399">
        <f t="shared" ref="AC441" si="4287">AB441*H441</f>
        <v>0</v>
      </c>
      <c r="AD441" s="260">
        <v>500</v>
      </c>
      <c r="AE441" s="260">
        <v>46.428571428571423</v>
      </c>
      <c r="AF441" s="260">
        <f t="shared" si="3568"/>
        <v>52</v>
      </c>
      <c r="AG441" s="260">
        <v>0</v>
      </c>
      <c r="AH441" s="260">
        <v>0</v>
      </c>
      <c r="AI441" s="260">
        <f t="shared" ref="AI441" si="4288">AH441*H441</f>
        <v>0</v>
      </c>
      <c r="AJ441" s="260">
        <v>0</v>
      </c>
      <c r="AK441" s="260">
        <v>46.428571428571423</v>
      </c>
      <c r="AL441" s="260">
        <f t="shared" si="3569"/>
        <v>52</v>
      </c>
      <c r="AM441" s="260">
        <v>0</v>
      </c>
      <c r="AN441" s="260">
        <v>0</v>
      </c>
      <c r="AO441" s="396">
        <f t="shared" si="4283"/>
        <v>0</v>
      </c>
      <c r="AP441" s="260"/>
      <c r="AQ441" s="260"/>
      <c r="AR441" s="260"/>
      <c r="AS441" s="260">
        <f t="shared" ref="AS441" si="4289">AP441*AQ441</f>
        <v>0</v>
      </c>
      <c r="AT441" s="260">
        <f t="shared" ref="AT441" si="4290">AP441*AR441</f>
        <v>0</v>
      </c>
      <c r="AU441" s="260">
        <f t="shared" ref="AU441" si="4291">AT441*H441</f>
        <v>0</v>
      </c>
      <c r="AV441" s="400"/>
      <c r="AW441" s="400"/>
      <c r="AX441" s="400"/>
      <c r="AY441" s="400">
        <v>0</v>
      </c>
      <c r="AZ441" s="400">
        <v>0</v>
      </c>
      <c r="BA441" s="400">
        <f t="shared" ref="BA441" si="4292">AZ441*H441</f>
        <v>0</v>
      </c>
      <c r="BB441" s="400"/>
      <c r="BC441" s="400"/>
      <c r="BD441" s="400"/>
      <c r="BE441" s="400">
        <v>0</v>
      </c>
      <c r="BF441" s="400">
        <v>0</v>
      </c>
      <c r="BG441" s="400">
        <f t="shared" ref="BG441" si="4293">BF441*H441</f>
        <v>0</v>
      </c>
      <c r="BH441" s="400"/>
      <c r="BI441" s="400"/>
      <c r="BJ441" s="400"/>
      <c r="BK441" s="400">
        <v>0</v>
      </c>
      <c r="BL441" s="400">
        <v>0</v>
      </c>
      <c r="BM441" s="400">
        <f t="shared" ref="BM441" si="4294">BL441*N441</f>
        <v>0</v>
      </c>
      <c r="BN441" s="400"/>
      <c r="BO441" s="400"/>
      <c r="BP441" s="400"/>
      <c r="BQ441" s="400">
        <v>0</v>
      </c>
      <c r="BR441" s="400">
        <v>0</v>
      </c>
      <c r="BS441" s="400">
        <f t="shared" si="3751"/>
        <v>0</v>
      </c>
      <c r="BT441" s="262">
        <v>46.428571428571423</v>
      </c>
      <c r="BU441" s="262">
        <f t="shared" si="3570"/>
        <v>52</v>
      </c>
      <c r="BV441" s="256">
        <v>0</v>
      </c>
      <c r="BW441" s="1427">
        <f t="shared" ref="BW441" si="4295">BV441*1.12</f>
        <v>0</v>
      </c>
      <c r="BX441" s="84" t="s">
        <v>48</v>
      </c>
      <c r="BY441" s="76" t="s">
        <v>2232</v>
      </c>
      <c r="BZ441" s="325" t="s">
        <v>1112</v>
      </c>
      <c r="CA441" s="529">
        <f t="shared" ref="CA441" si="4296">BW441*H441</f>
        <v>0</v>
      </c>
      <c r="CB441" s="85"/>
      <c r="CC441" s="83"/>
      <c r="CD441" s="888"/>
      <c r="CE441" s="26">
        <f t="shared" ref="CE441" si="4297">BV441-CB441</f>
        <v>0</v>
      </c>
      <c r="CF441" s="27">
        <f t="shared" ref="CF441" si="4298">BW441-CC441</f>
        <v>0</v>
      </c>
      <c r="CG441" s="889">
        <f t="shared" ref="CG441" si="4299">CA441-CC441</f>
        <v>0</v>
      </c>
      <c r="CH441" s="829" t="s">
        <v>2484</v>
      </c>
      <c r="CI441" s="828"/>
      <c r="CJ441" s="1201"/>
      <c r="CK441" s="725"/>
      <c r="CL441" s="725"/>
      <c r="CM441" s="726"/>
      <c r="CN441" s="725"/>
      <c r="CO441" s="727"/>
      <c r="CP441" s="725"/>
      <c r="CQ441" s="886"/>
      <c r="CR441" s="262"/>
      <c r="CS441" s="262"/>
      <c r="CT441" s="262"/>
      <c r="CU441" s="262"/>
      <c r="CV441" s="262"/>
      <c r="CW441" s="262"/>
      <c r="CX441" s="262"/>
      <c r="CY441" s="262"/>
      <c r="CZ441" s="262"/>
      <c r="DA441" s="262"/>
      <c r="DB441" s="262"/>
      <c r="DC441" s="262"/>
      <c r="DD441" s="262"/>
      <c r="DE441" s="262"/>
      <c r="DF441" s="262"/>
      <c r="DG441" s="262"/>
      <c r="DH441" s="262"/>
      <c r="DI441" s="262"/>
      <c r="DJ441" s="262"/>
      <c r="DK441" s="262"/>
      <c r="DL441" s="893"/>
      <c r="DM441" s="847"/>
      <c r="DN441" s="893"/>
      <c r="DO441" s="1202">
        <v>0</v>
      </c>
      <c r="DP441" s="893"/>
      <c r="DQ441" s="847"/>
      <c r="DR441" s="893"/>
      <c r="DS441" s="1053"/>
      <c r="DT441" s="1203"/>
      <c r="DU441" s="1053"/>
      <c r="DV441" s="1204"/>
      <c r="DW441" s="1205"/>
      <c r="DX441" s="1203"/>
      <c r="DY441" s="1206"/>
      <c r="DZ441" s="1203"/>
      <c r="EA441" s="1053">
        <f t="shared" si="3755"/>
        <v>0</v>
      </c>
      <c r="EB441" s="1204">
        <f t="shared" ref="EB441" si="4300">EA441/1.12</f>
        <v>0</v>
      </c>
      <c r="EC441" s="1205"/>
      <c r="ED441" s="825"/>
      <c r="EE441" s="1046"/>
      <c r="EF441" s="893"/>
      <c r="EG441" s="461">
        <f t="shared" si="3756"/>
        <v>0</v>
      </c>
      <c r="EH441" s="257">
        <f t="shared" si="3757"/>
        <v>0</v>
      </c>
      <c r="EI441" s="460">
        <f t="shared" si="3758"/>
        <v>0</v>
      </c>
      <c r="EJ441" s="538">
        <f t="shared" si="3759"/>
        <v>0</v>
      </c>
      <c r="EK441" s="677">
        <f t="shared" si="3760"/>
        <v>0</v>
      </c>
      <c r="EL441" s="257">
        <f t="shared" si="3761"/>
        <v>0</v>
      </c>
      <c r="EM441" s="649">
        <f t="shared" si="3994"/>
        <v>0</v>
      </c>
      <c r="EN441" s="538">
        <f t="shared" si="3995"/>
        <v>0</v>
      </c>
      <c r="EO441" s="677">
        <f t="shared" si="3762"/>
        <v>0</v>
      </c>
      <c r="EP441" s="257">
        <f t="shared" si="3763"/>
        <v>0</v>
      </c>
      <c r="EQ441" s="649">
        <f t="shared" si="3764"/>
        <v>0</v>
      </c>
      <c r="ER441" s="538">
        <f t="shared" si="3765"/>
        <v>0</v>
      </c>
      <c r="ES441" s="677">
        <f t="shared" si="3766"/>
        <v>0</v>
      </c>
      <c r="ET441" s="538">
        <f t="shared" si="3767"/>
        <v>0</v>
      </c>
      <c r="EU441" s="462">
        <f t="shared" si="3768"/>
        <v>0</v>
      </c>
      <c r="EV441" s="263">
        <f t="shared" si="3769"/>
        <v>0</v>
      </c>
      <c r="EW441" s="462">
        <f t="shared" si="3770"/>
        <v>0</v>
      </c>
      <c r="EX441" s="263">
        <f t="shared" si="3771"/>
        <v>0</v>
      </c>
      <c r="EY441" s="472">
        <f t="shared" si="3772"/>
        <v>0</v>
      </c>
      <c r="EZ441" s="263">
        <f t="shared" si="3773"/>
        <v>0</v>
      </c>
      <c r="FA441" s="550">
        <v>42523</v>
      </c>
    </row>
    <row r="442" spans="1:158" s="551" customFormat="1" ht="18" hidden="1" customHeight="1" outlineLevel="1" x14ac:dyDescent="0.2">
      <c r="A442" s="5" t="s">
        <v>2442</v>
      </c>
      <c r="B442" s="76" t="s">
        <v>21</v>
      </c>
      <c r="C442" s="77" t="s">
        <v>202</v>
      </c>
      <c r="D442" s="77" t="s">
        <v>192</v>
      </c>
      <c r="E442" s="76" t="s">
        <v>550</v>
      </c>
      <c r="F442" s="76" t="s">
        <v>551</v>
      </c>
      <c r="G442" s="78" t="s">
        <v>41</v>
      </c>
      <c r="H442" s="79">
        <v>0.8</v>
      </c>
      <c r="I442" s="76" t="s">
        <v>35</v>
      </c>
      <c r="J442" s="80" t="s">
        <v>496</v>
      </c>
      <c r="K442" s="81" t="s">
        <v>152</v>
      </c>
      <c r="L442" s="76" t="s">
        <v>46</v>
      </c>
      <c r="M442" s="10" t="s">
        <v>186</v>
      </c>
      <c r="N442" s="82"/>
      <c r="O442" s="82"/>
      <c r="P442" s="82"/>
      <c r="Q442" s="245">
        <v>0</v>
      </c>
      <c r="R442" s="398">
        <v>0</v>
      </c>
      <c r="S442" s="262">
        <v>60.89</v>
      </c>
      <c r="T442" s="262">
        <f t="shared" si="3531"/>
        <v>68.19680000000001</v>
      </c>
      <c r="U442" s="262">
        <f t="shared" ref="U442" si="4301">R442*S442</f>
        <v>0</v>
      </c>
      <c r="V442" s="263">
        <f t="shared" ref="V442" si="4302">R442*T442</f>
        <v>0</v>
      </c>
      <c r="W442" s="263">
        <f t="shared" ref="W442" si="4303">V442*H442</f>
        <v>0</v>
      </c>
      <c r="X442" s="399">
        <v>0</v>
      </c>
      <c r="Y442" s="399">
        <v>60.89</v>
      </c>
      <c r="Z442" s="399">
        <f t="shared" si="3533"/>
        <v>68.19680000000001</v>
      </c>
      <c r="AA442" s="399">
        <f t="shared" ref="AA442" si="4304">X442*Y442</f>
        <v>0</v>
      </c>
      <c r="AB442" s="399">
        <f t="shared" ref="AB442" si="4305">X442*Z442</f>
        <v>0</v>
      </c>
      <c r="AC442" s="399">
        <f t="shared" ref="AC442" si="4306">AB442*H442</f>
        <v>0</v>
      </c>
      <c r="AD442" s="260">
        <v>0</v>
      </c>
      <c r="AE442" s="260">
        <v>60.89</v>
      </c>
      <c r="AF442" s="260">
        <f t="shared" si="3568"/>
        <v>68.19680000000001</v>
      </c>
      <c r="AG442" s="260">
        <f t="shared" ref="AG442" si="4307">AD442*AE442</f>
        <v>0</v>
      </c>
      <c r="AH442" s="260">
        <f t="shared" ref="AH442" si="4308">AD442*AF442</f>
        <v>0</v>
      </c>
      <c r="AI442" s="260">
        <f t="shared" ref="AI442" si="4309">AH442*H442</f>
        <v>0</v>
      </c>
      <c r="AJ442" s="260">
        <v>400</v>
      </c>
      <c r="AK442" s="260">
        <v>60.89</v>
      </c>
      <c r="AL442" s="260">
        <f t="shared" si="3569"/>
        <v>68.19680000000001</v>
      </c>
      <c r="AM442" s="260">
        <v>0</v>
      </c>
      <c r="AN442" s="260">
        <v>0</v>
      </c>
      <c r="AO442" s="396">
        <f t="shared" ref="AO442" si="4310">AN442*H442</f>
        <v>0</v>
      </c>
      <c r="AP442" s="260"/>
      <c r="AQ442" s="260"/>
      <c r="AR442" s="260"/>
      <c r="AS442" s="260">
        <f t="shared" ref="AS442" si="4311">AP442*AQ442</f>
        <v>0</v>
      </c>
      <c r="AT442" s="260">
        <f t="shared" ref="AT442" si="4312">AP442*AR442</f>
        <v>0</v>
      </c>
      <c r="AU442" s="260">
        <f t="shared" ref="AU442" si="4313">AT442*H442</f>
        <v>0</v>
      </c>
      <c r="AV442" s="400"/>
      <c r="AW442" s="400"/>
      <c r="AX442" s="400"/>
      <c r="AY442" s="400">
        <v>0</v>
      </c>
      <c r="AZ442" s="400">
        <v>0</v>
      </c>
      <c r="BA442" s="400">
        <f t="shared" ref="BA442" si="4314">AZ442*H442</f>
        <v>0</v>
      </c>
      <c r="BB442" s="400"/>
      <c r="BC442" s="400"/>
      <c r="BD442" s="400"/>
      <c r="BE442" s="400">
        <v>0</v>
      </c>
      <c r="BF442" s="400">
        <v>0</v>
      </c>
      <c r="BG442" s="400">
        <f t="shared" ref="BG442" si="4315">BF442*H442</f>
        <v>0</v>
      </c>
      <c r="BH442" s="400"/>
      <c r="BI442" s="400"/>
      <c r="BJ442" s="400"/>
      <c r="BK442" s="400">
        <v>0</v>
      </c>
      <c r="BL442" s="400">
        <v>0</v>
      </c>
      <c r="BM442" s="400">
        <f t="shared" ref="BM442" si="4316">BL442*N442</f>
        <v>0</v>
      </c>
      <c r="BN442" s="400"/>
      <c r="BO442" s="400"/>
      <c r="BP442" s="400"/>
      <c r="BQ442" s="400">
        <v>0</v>
      </c>
      <c r="BR442" s="400">
        <v>0</v>
      </c>
      <c r="BS442" s="400">
        <f t="shared" si="3751"/>
        <v>0</v>
      </c>
      <c r="BT442" s="262">
        <v>60.89</v>
      </c>
      <c r="BU442" s="262">
        <f t="shared" si="3570"/>
        <v>68.19680000000001</v>
      </c>
      <c r="BV442" s="256">
        <v>0</v>
      </c>
      <c r="BW442" s="1427">
        <f t="shared" ref="BW442" si="4317">BV442*1.12</f>
        <v>0</v>
      </c>
      <c r="BX442" s="84" t="s">
        <v>48</v>
      </c>
      <c r="BY442" s="76" t="s">
        <v>2232</v>
      </c>
      <c r="BZ442" s="325" t="s">
        <v>1112</v>
      </c>
      <c r="CA442" s="529">
        <f t="shared" ref="CA442" si="4318">BW442*H442</f>
        <v>0</v>
      </c>
      <c r="CB442" s="85"/>
      <c r="CC442" s="83"/>
      <c r="CD442" s="888"/>
      <c r="CE442" s="26">
        <f t="shared" ref="CE442" si="4319">BV442-CB442</f>
        <v>0</v>
      </c>
      <c r="CF442" s="27">
        <f t="shared" ref="CF442" si="4320">BW442-CC442</f>
        <v>0</v>
      </c>
      <c r="CG442" s="889">
        <f t="shared" ref="CG442" si="4321">CA442-CC442</f>
        <v>0</v>
      </c>
      <c r="CH442" s="829" t="s">
        <v>2484</v>
      </c>
      <c r="CI442" s="828"/>
      <c r="CJ442" s="1201"/>
      <c r="CK442" s="725"/>
      <c r="CL442" s="725"/>
      <c r="CM442" s="726"/>
      <c r="CN442" s="725"/>
      <c r="CO442" s="727"/>
      <c r="CP442" s="725"/>
      <c r="CQ442" s="886"/>
      <c r="CR442" s="262"/>
      <c r="CS442" s="262"/>
      <c r="CT442" s="262"/>
      <c r="CU442" s="262"/>
      <c r="CV442" s="262"/>
      <c r="CW442" s="262"/>
      <c r="CX442" s="262"/>
      <c r="CY442" s="262"/>
      <c r="CZ442" s="262"/>
      <c r="DA442" s="262"/>
      <c r="DB442" s="262"/>
      <c r="DC442" s="262"/>
      <c r="DD442" s="262"/>
      <c r="DE442" s="262"/>
      <c r="DF442" s="262"/>
      <c r="DG442" s="262"/>
      <c r="DH442" s="262"/>
      <c r="DI442" s="262"/>
      <c r="DJ442" s="262"/>
      <c r="DK442" s="262"/>
      <c r="DL442" s="893"/>
      <c r="DM442" s="847"/>
      <c r="DN442" s="893"/>
      <c r="DO442" s="1202">
        <v>0</v>
      </c>
      <c r="DP442" s="893"/>
      <c r="DQ442" s="847"/>
      <c r="DR442" s="893"/>
      <c r="DS442" s="1053"/>
      <c r="DT442" s="1203"/>
      <c r="DU442" s="1053"/>
      <c r="DV442" s="1204"/>
      <c r="DW442" s="1205"/>
      <c r="DX442" s="1203"/>
      <c r="DY442" s="1206"/>
      <c r="DZ442" s="1203"/>
      <c r="EA442" s="1053">
        <f t="shared" si="3755"/>
        <v>0</v>
      </c>
      <c r="EB442" s="1204">
        <f t="shared" ref="EB442" si="4322">EA442/1.12</f>
        <v>0</v>
      </c>
      <c r="EC442" s="1205"/>
      <c r="ED442" s="825"/>
      <c r="EE442" s="1046"/>
      <c r="EF442" s="893"/>
      <c r="EG442" s="461">
        <f t="shared" si="3756"/>
        <v>0</v>
      </c>
      <c r="EH442" s="257">
        <f t="shared" si="3757"/>
        <v>0</v>
      </c>
      <c r="EI442" s="460">
        <f t="shared" si="3758"/>
        <v>0</v>
      </c>
      <c r="EJ442" s="538">
        <f t="shared" si="3759"/>
        <v>0</v>
      </c>
      <c r="EK442" s="677">
        <f t="shared" si="3760"/>
        <v>0</v>
      </c>
      <c r="EL442" s="257">
        <f t="shared" si="3761"/>
        <v>0</v>
      </c>
      <c r="EM442" s="649">
        <f t="shared" si="3994"/>
        <v>0</v>
      </c>
      <c r="EN442" s="538">
        <f t="shared" si="3995"/>
        <v>0</v>
      </c>
      <c r="EO442" s="677">
        <f t="shared" si="3762"/>
        <v>0</v>
      </c>
      <c r="EP442" s="257">
        <f t="shared" si="3763"/>
        <v>0</v>
      </c>
      <c r="EQ442" s="649">
        <f t="shared" si="3764"/>
        <v>0</v>
      </c>
      <c r="ER442" s="538">
        <f t="shared" si="3765"/>
        <v>0</v>
      </c>
      <c r="ES442" s="677">
        <f t="shared" si="3766"/>
        <v>0</v>
      </c>
      <c r="ET442" s="538">
        <f t="shared" si="3767"/>
        <v>0</v>
      </c>
      <c r="EU442" s="462">
        <f t="shared" si="3768"/>
        <v>0</v>
      </c>
      <c r="EV442" s="263">
        <f t="shared" si="3769"/>
        <v>0</v>
      </c>
      <c r="EW442" s="462">
        <f t="shared" si="3770"/>
        <v>0</v>
      </c>
      <c r="EX442" s="263">
        <f t="shared" si="3771"/>
        <v>0</v>
      </c>
      <c r="EY442" s="472">
        <f t="shared" si="3772"/>
        <v>0</v>
      </c>
      <c r="EZ442" s="263">
        <f t="shared" si="3773"/>
        <v>0</v>
      </c>
      <c r="FA442" s="550">
        <v>42523</v>
      </c>
    </row>
    <row r="443" spans="1:158" s="551" customFormat="1" ht="18" hidden="1" customHeight="1" outlineLevel="1" x14ac:dyDescent="0.2">
      <c r="A443" s="5" t="s">
        <v>2466</v>
      </c>
      <c r="B443" s="76" t="s">
        <v>21</v>
      </c>
      <c r="C443" s="77" t="s">
        <v>202</v>
      </c>
      <c r="D443" s="77" t="s">
        <v>192</v>
      </c>
      <c r="E443" s="76" t="s">
        <v>550</v>
      </c>
      <c r="F443" s="76" t="s">
        <v>551</v>
      </c>
      <c r="G443" s="78" t="s">
        <v>41</v>
      </c>
      <c r="H443" s="79">
        <v>0.8</v>
      </c>
      <c r="I443" s="76" t="s">
        <v>35</v>
      </c>
      <c r="J443" s="80" t="s">
        <v>496</v>
      </c>
      <c r="K443" s="81" t="s">
        <v>152</v>
      </c>
      <c r="L443" s="76" t="s">
        <v>46</v>
      </c>
      <c r="M443" s="10" t="s">
        <v>186</v>
      </c>
      <c r="N443" s="82"/>
      <c r="O443" s="82"/>
      <c r="P443" s="82"/>
      <c r="Q443" s="245">
        <v>300</v>
      </c>
      <c r="R443" s="398">
        <v>400</v>
      </c>
      <c r="S443" s="262">
        <v>60.89</v>
      </c>
      <c r="T443" s="262">
        <f t="shared" ref="T443" si="4323">S443*1.12</f>
        <v>68.19680000000001</v>
      </c>
      <c r="U443" s="262">
        <f t="shared" ref="U443" si="4324">R443*S443</f>
        <v>24356</v>
      </c>
      <c r="V443" s="263">
        <f t="shared" ref="V443" si="4325">R443*T443</f>
        <v>27278.720000000005</v>
      </c>
      <c r="W443" s="263">
        <f t="shared" ref="W443" si="4326">V443*H443</f>
        <v>21822.976000000006</v>
      </c>
      <c r="X443" s="399">
        <v>200</v>
      </c>
      <c r="Y443" s="399">
        <v>60.89</v>
      </c>
      <c r="Z443" s="399">
        <f t="shared" ref="Z443" si="4327">Y443*1.12</f>
        <v>68.19680000000001</v>
      </c>
      <c r="AA443" s="399">
        <f t="shared" ref="AA443" si="4328">X443*Y443</f>
        <v>12178</v>
      </c>
      <c r="AB443" s="399">
        <f t="shared" ref="AB443" si="4329">X443*Z443</f>
        <v>13639.360000000002</v>
      </c>
      <c r="AC443" s="399">
        <f t="shared" ref="AC443" si="4330">AB443*H443</f>
        <v>10911.488000000003</v>
      </c>
      <c r="AD443" s="260">
        <v>500</v>
      </c>
      <c r="AE443" s="260">
        <v>60.89</v>
      </c>
      <c r="AF443" s="260">
        <f t="shared" ref="AF443" si="4331">AE443*1.12</f>
        <v>68.19680000000001</v>
      </c>
      <c r="AG443" s="260">
        <f t="shared" ref="AG443" si="4332">AD443*AE443</f>
        <v>30445</v>
      </c>
      <c r="AH443" s="260">
        <f t="shared" ref="AH443" si="4333">AD443*AF443</f>
        <v>34098.400000000009</v>
      </c>
      <c r="AI443" s="260">
        <f t="shared" ref="AI443" si="4334">AH443*H443</f>
        <v>27278.720000000008</v>
      </c>
      <c r="AJ443" s="260">
        <v>400</v>
      </c>
      <c r="AK443" s="260">
        <v>60.89</v>
      </c>
      <c r="AL443" s="260">
        <f t="shared" ref="AL443" si="4335">AK443*1.12</f>
        <v>68.19680000000001</v>
      </c>
      <c r="AM443" s="1067">
        <f>AJ443*AK443</f>
        <v>24356</v>
      </c>
      <c r="AN443" s="260">
        <f>AJ443*AL443</f>
        <v>27278.720000000005</v>
      </c>
      <c r="AO443" s="396">
        <f t="shared" ref="AO443" si="4336">AN443*H443</f>
        <v>21822.976000000006</v>
      </c>
      <c r="AP443" s="260"/>
      <c r="AQ443" s="260"/>
      <c r="AR443" s="260"/>
      <c r="AS443" s="260">
        <f t="shared" ref="AS443" si="4337">AP443*AQ443</f>
        <v>0</v>
      </c>
      <c r="AT443" s="260">
        <f t="shared" ref="AT443" si="4338">AP443*AR443</f>
        <v>0</v>
      </c>
      <c r="AU443" s="260">
        <f t="shared" ref="AU443" si="4339">AT443*H443</f>
        <v>0</v>
      </c>
      <c r="AV443" s="400"/>
      <c r="AW443" s="400"/>
      <c r="AX443" s="400"/>
      <c r="AY443" s="400">
        <v>0</v>
      </c>
      <c r="AZ443" s="400">
        <v>0</v>
      </c>
      <c r="BA443" s="400">
        <f t="shared" ref="BA443" si="4340">AZ443*H443</f>
        <v>0</v>
      </c>
      <c r="BB443" s="400"/>
      <c r="BC443" s="400"/>
      <c r="BD443" s="400"/>
      <c r="BE443" s="400">
        <v>0</v>
      </c>
      <c r="BF443" s="400">
        <v>0</v>
      </c>
      <c r="BG443" s="400">
        <f t="shared" ref="BG443" si="4341">BF443*H443</f>
        <v>0</v>
      </c>
      <c r="BH443" s="400"/>
      <c r="BI443" s="400"/>
      <c r="BJ443" s="400"/>
      <c r="BK443" s="400">
        <v>0</v>
      </c>
      <c r="BL443" s="400">
        <v>0</v>
      </c>
      <c r="BM443" s="400">
        <f t="shared" ref="BM443" si="4342">BL443*N443</f>
        <v>0</v>
      </c>
      <c r="BN443" s="400"/>
      <c r="BO443" s="400"/>
      <c r="BP443" s="400"/>
      <c r="BQ443" s="400">
        <v>0</v>
      </c>
      <c r="BR443" s="400">
        <v>0</v>
      </c>
      <c r="BS443" s="400">
        <f t="shared" si="3751"/>
        <v>0</v>
      </c>
      <c r="BT443" s="262">
        <v>60.89</v>
      </c>
      <c r="BU443" s="262">
        <f t="shared" ref="BU443" si="4343">BT443*1.12</f>
        <v>68.19680000000001</v>
      </c>
      <c r="BV443" s="256">
        <f>SUM(N443+O443+P443+Q443+R443+X443+AD443+AJ443+AP443+AV443+BB443+BH443)*BT443</f>
        <v>109602</v>
      </c>
      <c r="BW443" s="262">
        <f t="shared" ref="BW443" si="4344">BV443*1.12</f>
        <v>122754.24000000001</v>
      </c>
      <c r="BX443" s="84" t="s">
        <v>48</v>
      </c>
      <c r="BY443" s="76" t="s">
        <v>2232</v>
      </c>
      <c r="BZ443" s="325"/>
      <c r="CA443" s="529">
        <f t="shared" ref="CA443" si="4345">BW443*H443</f>
        <v>98203.392000000007</v>
      </c>
      <c r="CB443" s="85"/>
      <c r="CC443" s="83"/>
      <c r="CD443" s="888"/>
      <c r="CE443" s="26">
        <f t="shared" ref="CE443" si="4346">BV443-CB443</f>
        <v>109602</v>
      </c>
      <c r="CF443" s="27">
        <f t="shared" ref="CF443" si="4347">BW443-CC443</f>
        <v>122754.24000000001</v>
      </c>
      <c r="CG443" s="889">
        <f t="shared" ref="CG443" si="4348">CA443-CC443</f>
        <v>98203.392000000007</v>
      </c>
      <c r="CH443" s="829" t="s">
        <v>2491</v>
      </c>
      <c r="CI443" s="828"/>
      <c r="CJ443" s="1201"/>
      <c r="CK443" s="725"/>
      <c r="CL443" s="725"/>
      <c r="CM443" s="726"/>
      <c r="CN443" s="725"/>
      <c r="CO443" s="727"/>
      <c r="CP443" s="725"/>
      <c r="CQ443" s="886"/>
      <c r="CR443" s="262"/>
      <c r="CS443" s="262"/>
      <c r="CT443" s="262"/>
      <c r="CU443" s="262"/>
      <c r="CV443" s="262"/>
      <c r="CW443" s="262"/>
      <c r="CX443" s="262"/>
      <c r="CY443" s="262"/>
      <c r="CZ443" s="262"/>
      <c r="DA443" s="262"/>
      <c r="DB443" s="262"/>
      <c r="DC443" s="262"/>
      <c r="DD443" s="262"/>
      <c r="DE443" s="262"/>
      <c r="DF443" s="262"/>
      <c r="DG443" s="262"/>
      <c r="DH443" s="262"/>
      <c r="DI443" s="262"/>
      <c r="DJ443" s="262"/>
      <c r="DK443" s="262"/>
      <c r="DL443" s="893"/>
      <c r="DM443" s="847"/>
      <c r="DN443" s="893"/>
      <c r="DO443" s="1202">
        <v>0</v>
      </c>
      <c r="DP443" s="893"/>
      <c r="DQ443" s="847"/>
      <c r="DR443" s="893"/>
      <c r="DS443" s="1053"/>
      <c r="DT443" s="1203"/>
      <c r="DU443" s="1053"/>
      <c r="DV443" s="1204"/>
      <c r="DW443" s="1205"/>
      <c r="DX443" s="1203"/>
      <c r="DY443" s="1206"/>
      <c r="DZ443" s="1203"/>
      <c r="EA443" s="1053">
        <f t="shared" si="3755"/>
        <v>0</v>
      </c>
      <c r="EB443" s="1204">
        <f t="shared" ref="EB443" si="4349">EA443/1.12</f>
        <v>0</v>
      </c>
      <c r="EC443" s="1205"/>
      <c r="ED443" s="825"/>
      <c r="EE443" s="1046"/>
      <c r="EF443" s="893"/>
      <c r="EG443" s="461">
        <f t="shared" si="3756"/>
        <v>24356</v>
      </c>
      <c r="EH443" s="257">
        <f t="shared" si="3757"/>
        <v>27278.720000000005</v>
      </c>
      <c r="EI443" s="460">
        <f t="shared" si="3758"/>
        <v>12178</v>
      </c>
      <c r="EJ443" s="538">
        <f t="shared" si="3759"/>
        <v>13639.360000000002</v>
      </c>
      <c r="EK443" s="677">
        <f t="shared" si="3760"/>
        <v>30445</v>
      </c>
      <c r="EL443" s="257">
        <f t="shared" si="3761"/>
        <v>34098.400000000009</v>
      </c>
      <c r="EM443" s="649">
        <f t="shared" si="3994"/>
        <v>24356</v>
      </c>
      <c r="EN443" s="538">
        <f t="shared" si="3995"/>
        <v>27278.720000000005</v>
      </c>
      <c r="EO443" s="677">
        <f t="shared" si="3762"/>
        <v>0</v>
      </c>
      <c r="EP443" s="257">
        <f t="shared" si="3763"/>
        <v>0</v>
      </c>
      <c r="EQ443" s="649">
        <f t="shared" si="3764"/>
        <v>0</v>
      </c>
      <c r="ER443" s="538">
        <f t="shared" si="3765"/>
        <v>0</v>
      </c>
      <c r="ES443" s="677">
        <f t="shared" si="3766"/>
        <v>0</v>
      </c>
      <c r="ET443" s="538">
        <f t="shared" si="3767"/>
        <v>0</v>
      </c>
      <c r="EU443" s="462">
        <f t="shared" si="3768"/>
        <v>0</v>
      </c>
      <c r="EV443" s="263">
        <f t="shared" si="3769"/>
        <v>0</v>
      </c>
      <c r="EW443" s="462">
        <f t="shared" si="3770"/>
        <v>0</v>
      </c>
      <c r="EX443" s="263">
        <f t="shared" si="3771"/>
        <v>0</v>
      </c>
      <c r="EY443" s="472">
        <f t="shared" si="3772"/>
        <v>109602</v>
      </c>
      <c r="EZ443" s="263">
        <f t="shared" si="3773"/>
        <v>122754.24000000001</v>
      </c>
      <c r="FA443" s="550">
        <v>42535</v>
      </c>
    </row>
    <row r="444" spans="1:158" s="30" customFormat="1" ht="18" customHeight="1" collapsed="1" thickBot="1" x14ac:dyDescent="0.25">
      <c r="A444" s="6" t="s">
        <v>596</v>
      </c>
      <c r="B444" s="19" t="s">
        <v>21</v>
      </c>
      <c r="C444" s="90" t="s">
        <v>52</v>
      </c>
      <c r="D444" s="90" t="s">
        <v>53</v>
      </c>
      <c r="E444" s="19" t="s">
        <v>803</v>
      </c>
      <c r="F444" s="19" t="s">
        <v>804</v>
      </c>
      <c r="G444" s="18" t="s">
        <v>41</v>
      </c>
      <c r="H444" s="91">
        <v>0.152</v>
      </c>
      <c r="I444" s="19" t="s">
        <v>54</v>
      </c>
      <c r="J444" s="92" t="s">
        <v>45</v>
      </c>
      <c r="K444" s="93" t="s">
        <v>37</v>
      </c>
      <c r="L444" s="19" t="s">
        <v>46</v>
      </c>
      <c r="M444" s="11" t="s">
        <v>47</v>
      </c>
      <c r="N444" s="94"/>
      <c r="O444" s="94"/>
      <c r="P444" s="94"/>
      <c r="Q444" s="244">
        <v>96</v>
      </c>
      <c r="R444" s="401"/>
      <c r="S444" s="258">
        <v>212394.99999999997</v>
      </c>
      <c r="T444" s="258">
        <v>237882.4</v>
      </c>
      <c r="U444" s="258">
        <f>R444*S444</f>
        <v>0</v>
      </c>
      <c r="V444" s="259">
        <f>R444*T444</f>
        <v>0</v>
      </c>
      <c r="W444" s="259">
        <f t="shared" si="3532"/>
        <v>0</v>
      </c>
      <c r="X444" s="402"/>
      <c r="Y444" s="402">
        <v>212394.99999999997</v>
      </c>
      <c r="Z444" s="402">
        <v>237882.4</v>
      </c>
      <c r="AA444" s="402">
        <f>X444*Y444</f>
        <v>0</v>
      </c>
      <c r="AB444" s="402">
        <f>X444*Z444</f>
        <v>0</v>
      </c>
      <c r="AC444" s="399">
        <f t="shared" si="3534"/>
        <v>0</v>
      </c>
      <c r="AD444" s="264"/>
      <c r="AE444" s="264">
        <v>212394.99999999997</v>
      </c>
      <c r="AF444" s="264">
        <v>237882.4</v>
      </c>
      <c r="AG444" s="264">
        <f>AD444*AE444</f>
        <v>0</v>
      </c>
      <c r="AH444" s="264">
        <f>AD444*AF444</f>
        <v>0</v>
      </c>
      <c r="AI444" s="260">
        <f t="shared" si="3535"/>
        <v>0</v>
      </c>
      <c r="AJ444" s="264"/>
      <c r="AK444" s="264">
        <v>212394.99999999997</v>
      </c>
      <c r="AL444" s="264">
        <v>237882.4</v>
      </c>
      <c r="AM444" s="264">
        <f>AJ444*AK444</f>
        <v>0</v>
      </c>
      <c r="AN444" s="264">
        <f t="shared" ref="AN444:AN491" si="4350">AJ444*AL444</f>
        <v>0</v>
      </c>
      <c r="AO444" s="396">
        <f t="shared" si="3536"/>
        <v>0</v>
      </c>
      <c r="AP444" s="264"/>
      <c r="AQ444" s="264">
        <v>212394.99999999997</v>
      </c>
      <c r="AR444" s="264">
        <v>237882.4</v>
      </c>
      <c r="AS444" s="264">
        <f t="shared" si="3576"/>
        <v>0</v>
      </c>
      <c r="AT444" s="264">
        <f t="shared" si="3577"/>
        <v>0</v>
      </c>
      <c r="AU444" s="264">
        <f>AT444*H444</f>
        <v>0</v>
      </c>
      <c r="AV444" s="403"/>
      <c r="AW444" s="403"/>
      <c r="AX444" s="403"/>
      <c r="AY444" s="403">
        <v>0</v>
      </c>
      <c r="AZ444" s="403">
        <v>0</v>
      </c>
      <c r="BA444" s="403">
        <f t="shared" si="3538"/>
        <v>0</v>
      </c>
      <c r="BB444" s="403"/>
      <c r="BC444" s="403"/>
      <c r="BD444" s="403"/>
      <c r="BE444" s="403">
        <v>0</v>
      </c>
      <c r="BF444" s="403">
        <v>0</v>
      </c>
      <c r="BG444" s="403">
        <f t="shared" si="3919"/>
        <v>0</v>
      </c>
      <c r="BH444" s="403"/>
      <c r="BI444" s="403"/>
      <c r="BJ444" s="403"/>
      <c r="BK444" s="403">
        <v>0</v>
      </c>
      <c r="BL444" s="403">
        <v>0</v>
      </c>
      <c r="BM444" s="403">
        <f t="shared" si="3914"/>
        <v>0</v>
      </c>
      <c r="BN444" s="403"/>
      <c r="BO444" s="403"/>
      <c r="BP444" s="403"/>
      <c r="BQ444" s="403">
        <v>0</v>
      </c>
      <c r="BR444" s="403">
        <v>0</v>
      </c>
      <c r="BS444" s="403">
        <f t="shared" si="3751"/>
        <v>0</v>
      </c>
      <c r="BT444" s="258">
        <v>212394.99999999997</v>
      </c>
      <c r="BU444" s="258">
        <v>237882.4</v>
      </c>
      <c r="BV444" s="258">
        <f>SUM(N444+O444+P444+Q444+R444+X444+AD444+AJ444+AP444+AV444+BB444+BH444)*BT444</f>
        <v>20389919.999999996</v>
      </c>
      <c r="BW444" s="258">
        <f t="shared" ref="BW444" si="4351">BV444*1.12</f>
        <v>22836710.399999999</v>
      </c>
      <c r="BX444" s="96" t="s">
        <v>48</v>
      </c>
      <c r="BY444" s="76">
        <v>2012</v>
      </c>
      <c r="BZ444" s="571"/>
      <c r="CA444" s="531">
        <f t="shared" si="3539"/>
        <v>3471179.9807999996</v>
      </c>
      <c r="CB444" s="97">
        <v>101949599.99999999</v>
      </c>
      <c r="CC444" s="95">
        <v>114183552</v>
      </c>
      <c r="CD444" s="100"/>
      <c r="CE444" s="26">
        <f t="shared" si="3540"/>
        <v>-81559679.999999985</v>
      </c>
      <c r="CF444" s="27">
        <f t="shared" si="3541"/>
        <v>-91346841.599999994</v>
      </c>
      <c r="CG444" s="738">
        <f t="shared" si="3542"/>
        <v>-110712372.0192</v>
      </c>
      <c r="CH444" s="164" t="s">
        <v>960</v>
      </c>
      <c r="CI444" s="165" t="s">
        <v>961</v>
      </c>
      <c r="CJ444" s="337" t="s">
        <v>25</v>
      </c>
      <c r="CK444" s="184" t="str">
        <f>D444</f>
        <v>Пенообразователь</v>
      </c>
      <c r="CL444" s="185" t="s">
        <v>357</v>
      </c>
      <c r="CM444" s="186" t="s">
        <v>358</v>
      </c>
      <c r="CN444" s="184" t="s">
        <v>356</v>
      </c>
      <c r="CO444" s="184" t="str">
        <f>D444</f>
        <v>Пенообразователь</v>
      </c>
      <c r="CP444" s="185" t="str">
        <f>E444</f>
        <v>для пожаротушения</v>
      </c>
      <c r="CQ444" s="185" t="str">
        <f>M444</f>
        <v>тонна метрическая</v>
      </c>
      <c r="CR444" s="406">
        <v>0</v>
      </c>
      <c r="CS444" s="406"/>
      <c r="CT444" s="406"/>
      <c r="CU444" s="406"/>
      <c r="CV444" s="406"/>
      <c r="CW444" s="406"/>
      <c r="CX444" s="406"/>
      <c r="CY444" s="406"/>
      <c r="CZ444" s="406">
        <v>0</v>
      </c>
      <c r="DA444" s="405">
        <v>237882</v>
      </c>
      <c r="DB444" s="405">
        <v>0</v>
      </c>
      <c r="DC444" s="405">
        <v>0</v>
      </c>
      <c r="DD444" s="405">
        <v>0</v>
      </c>
      <c r="DE444" s="405"/>
      <c r="DF444" s="405"/>
      <c r="DG444" s="405"/>
      <c r="DH444" s="405"/>
      <c r="DI444" s="405"/>
      <c r="DJ444" s="405"/>
      <c r="DK444" s="405">
        <v>22836672</v>
      </c>
      <c r="DL444" s="507"/>
      <c r="DM444" s="476">
        <v>0</v>
      </c>
      <c r="DN444" s="507">
        <v>0</v>
      </c>
      <c r="DO444" s="820">
        <f>DC444</f>
        <v>0</v>
      </c>
      <c r="DP444" s="655">
        <f t="shared" ref="DP444" si="4352">DO444/1.12</f>
        <v>0</v>
      </c>
      <c r="DQ444" s="1053">
        <f t="shared" ref="DQ444" si="4353">DD444</f>
        <v>0</v>
      </c>
      <c r="DR444" s="655">
        <f t="shared" ref="DR444" si="4354">DQ444/1.12</f>
        <v>0</v>
      </c>
      <c r="DS444" s="782">
        <f t="shared" ref="DS444" si="4355">DE444</f>
        <v>0</v>
      </c>
      <c r="DT444" s="655">
        <f t="shared" ref="DT444" si="4356">DS444/1.12</f>
        <v>0</v>
      </c>
      <c r="DU444" s="782">
        <f t="shared" ref="DU444" si="4357">DF444</f>
        <v>0</v>
      </c>
      <c r="DV444" s="465">
        <f t="shared" si="4282"/>
        <v>0</v>
      </c>
      <c r="DW444" s="465">
        <f t="shared" ref="DW444" si="4358">DV444/1.12</f>
        <v>0</v>
      </c>
      <c r="DX444" s="655">
        <f t="shared" ref="DX444" si="4359">DW444/1.12</f>
        <v>0</v>
      </c>
      <c r="DY444" s="956">
        <f>DX444/1.12</f>
        <v>0</v>
      </c>
      <c r="DZ444" s="655">
        <f t="shared" ref="DZ444" si="4360">DY444/1.12</f>
        <v>0</v>
      </c>
      <c r="EA444" s="782">
        <f t="shared" si="3755"/>
        <v>0</v>
      </c>
      <c r="EB444" s="465">
        <f t="shared" si="3547"/>
        <v>0</v>
      </c>
      <c r="EC444" s="465"/>
      <c r="ED444" s="463"/>
      <c r="EE444" s="467">
        <v>22836672</v>
      </c>
      <c r="EF444" s="507">
        <v>20389885.714285713</v>
      </c>
      <c r="EG444" s="708">
        <f>BV444-DN444</f>
        <v>20389919.999999996</v>
      </c>
      <c r="EH444" s="474">
        <f>BW444-DM444</f>
        <v>22836710.399999999</v>
      </c>
      <c r="EI444" s="454">
        <f t="shared" si="3758"/>
        <v>0</v>
      </c>
      <c r="EJ444" s="659">
        <f t="shared" si="3759"/>
        <v>0</v>
      </c>
      <c r="EK444" s="680">
        <f t="shared" si="3760"/>
        <v>0</v>
      </c>
      <c r="EL444" s="267">
        <f t="shared" si="3761"/>
        <v>0</v>
      </c>
      <c r="EM444" s="748">
        <f t="shared" si="3994"/>
        <v>0</v>
      </c>
      <c r="EN444" s="657">
        <f t="shared" si="3995"/>
        <v>0</v>
      </c>
      <c r="EO444" s="679">
        <f t="shared" si="3762"/>
        <v>0</v>
      </c>
      <c r="EP444" s="267">
        <f t="shared" si="3763"/>
        <v>0</v>
      </c>
      <c r="EQ444" s="748">
        <f t="shared" si="3764"/>
        <v>0</v>
      </c>
      <c r="ER444" s="657">
        <f t="shared" si="3765"/>
        <v>0</v>
      </c>
      <c r="ES444" s="679">
        <f t="shared" si="3766"/>
        <v>0</v>
      </c>
      <c r="ET444" s="657">
        <f t="shared" si="3767"/>
        <v>0</v>
      </c>
      <c r="EU444" s="687">
        <f t="shared" si="3768"/>
        <v>0</v>
      </c>
      <c r="EV444" s="259">
        <f t="shared" si="3769"/>
        <v>0</v>
      </c>
      <c r="EW444" s="687">
        <f t="shared" si="3770"/>
        <v>0</v>
      </c>
      <c r="EX444" s="259">
        <f t="shared" si="3771"/>
        <v>0</v>
      </c>
      <c r="EY444" s="473">
        <f t="shared" si="3772"/>
        <v>34.285714283585548</v>
      </c>
      <c r="EZ444" s="474">
        <f t="shared" si="3773"/>
        <v>38.399999998509884</v>
      </c>
      <c r="FA444" s="312"/>
    </row>
    <row r="445" spans="1:158" s="30" customFormat="1" ht="18" customHeight="1" collapsed="1" x14ac:dyDescent="0.2">
      <c r="A445" s="23"/>
      <c r="B445" s="112"/>
      <c r="C445" s="113"/>
      <c r="D445" s="113" t="s">
        <v>398</v>
      </c>
      <c r="E445" s="112"/>
      <c r="F445" s="112"/>
      <c r="G445" s="114"/>
      <c r="H445" s="115"/>
      <c r="I445" s="112"/>
      <c r="J445" s="116"/>
      <c r="K445" s="117"/>
      <c r="L445" s="112"/>
      <c r="M445" s="24"/>
      <c r="N445" s="94"/>
      <c r="O445" s="94"/>
      <c r="P445" s="94"/>
      <c r="Q445" s="244"/>
      <c r="R445" s="412"/>
      <c r="S445" s="266"/>
      <c r="T445" s="266"/>
      <c r="U445" s="266">
        <f>SUM(U446:U510)</f>
        <v>0</v>
      </c>
      <c r="V445" s="266">
        <f t="shared" ref="V445:W445" si="4361">SUM(V446:V510)</f>
        <v>0</v>
      </c>
      <c r="W445" s="266">
        <f t="shared" si="4361"/>
        <v>0</v>
      </c>
      <c r="X445" s="413"/>
      <c r="Y445" s="413"/>
      <c r="Z445" s="413"/>
      <c r="AA445" s="413">
        <f>SUM(AA446:AA510)</f>
        <v>0</v>
      </c>
      <c r="AB445" s="413">
        <f t="shared" ref="AB445" si="4362">SUM(AB446:AB510)</f>
        <v>0</v>
      </c>
      <c r="AC445" s="413">
        <f t="shared" ref="AC445" si="4363">SUM(AC446:AC510)</f>
        <v>0</v>
      </c>
      <c r="AD445" s="414"/>
      <c r="AE445" s="414"/>
      <c r="AF445" s="414"/>
      <c r="AG445" s="414">
        <f>SUM(AG446:AG510)</f>
        <v>0</v>
      </c>
      <c r="AH445" s="414">
        <f t="shared" ref="AH445" si="4364">SUM(AH446:AH510)</f>
        <v>0</v>
      </c>
      <c r="AI445" s="414">
        <f t="shared" ref="AI445" si="4365">SUM(AI446:AI510)</f>
        <v>0</v>
      </c>
      <c r="AJ445" s="414"/>
      <c r="AK445" s="414"/>
      <c r="AL445" s="414"/>
      <c r="AM445" s="414">
        <f>SUM(AM446:AM510)</f>
        <v>0</v>
      </c>
      <c r="AN445" s="414">
        <f t="shared" ref="AN445" si="4366">SUM(AN446:AN510)</f>
        <v>0</v>
      </c>
      <c r="AO445" s="414">
        <f t="shared" ref="AO445" si="4367">SUM(AO446:AO510)</f>
        <v>0</v>
      </c>
      <c r="AP445" s="414"/>
      <c r="AQ445" s="414"/>
      <c r="AR445" s="414"/>
      <c r="AS445" s="414">
        <f>SUM(AS446:AS510)</f>
        <v>0</v>
      </c>
      <c r="AT445" s="414">
        <f t="shared" ref="AT445" si="4368">SUM(AT446:AT510)</f>
        <v>0</v>
      </c>
      <c r="AU445" s="414">
        <f t="shared" ref="AU445" si="4369">SUM(AU446:AU510)</f>
        <v>0</v>
      </c>
      <c r="AV445" s="415"/>
      <c r="AW445" s="415"/>
      <c r="AX445" s="415"/>
      <c r="AY445" s="414">
        <f>SUM(AY446:AY510)</f>
        <v>0</v>
      </c>
      <c r="AZ445" s="414">
        <f t="shared" ref="AZ445" si="4370">SUM(AZ446:AZ510)</f>
        <v>0</v>
      </c>
      <c r="BA445" s="414">
        <f t="shared" ref="BA445" si="4371">SUM(BA446:BA510)</f>
        <v>0</v>
      </c>
      <c r="BB445" s="415"/>
      <c r="BC445" s="415"/>
      <c r="BD445" s="415"/>
      <c r="BE445" s="415">
        <f>SUM(BE446:BE510)</f>
        <v>0</v>
      </c>
      <c r="BF445" s="415">
        <f t="shared" ref="BF445" si="4372">SUM(BF446:BF510)</f>
        <v>0</v>
      </c>
      <c r="BG445" s="415">
        <f t="shared" ref="BG445" si="4373">SUM(BG446:BG510)</f>
        <v>0</v>
      </c>
      <c r="BH445" s="415"/>
      <c r="BI445" s="415"/>
      <c r="BJ445" s="415"/>
      <c r="BK445" s="415">
        <f>SUM(BK446:BK510)</f>
        <v>0</v>
      </c>
      <c r="BL445" s="415">
        <f t="shared" ref="BL445" si="4374">SUM(BL446:BL510)</f>
        <v>0</v>
      </c>
      <c r="BM445" s="415">
        <f t="shared" ref="BM445" si="4375">SUM(BM446:BM510)</f>
        <v>0</v>
      </c>
      <c r="BN445" s="415"/>
      <c r="BO445" s="415"/>
      <c r="BP445" s="415"/>
      <c r="BQ445" s="415">
        <f>SUM(BQ446:BQ510)</f>
        <v>0</v>
      </c>
      <c r="BR445" s="415">
        <f t="shared" ref="BR445:BS445" si="4376">SUM(BR446:BR510)</f>
        <v>0</v>
      </c>
      <c r="BS445" s="415">
        <f t="shared" si="4376"/>
        <v>0</v>
      </c>
      <c r="BT445" s="266"/>
      <c r="BU445" s="266"/>
      <c r="BV445" s="266">
        <f t="shared" ref="BV445:BW445" si="4377">SUM(BV446:BV510)</f>
        <v>0</v>
      </c>
      <c r="BW445" s="266">
        <f t="shared" si="4377"/>
        <v>0</v>
      </c>
      <c r="BX445" s="119"/>
      <c r="BY445" s="112"/>
      <c r="BZ445" s="572"/>
      <c r="CA445" s="475">
        <f>SUM(CA446:CA510)</f>
        <v>0</v>
      </c>
      <c r="CB445" s="120"/>
      <c r="CC445" s="118"/>
      <c r="CD445" s="123"/>
      <c r="CE445" s="120">
        <f>SUM(CE446:CE510)</f>
        <v>0</v>
      </c>
      <c r="CF445" s="118">
        <f>SUM(CF446:CF510)</f>
        <v>0</v>
      </c>
      <c r="CG445" s="352">
        <f>SUM(CG446:CG510)</f>
        <v>0</v>
      </c>
      <c r="CH445" s="166"/>
      <c r="CI445" s="167"/>
      <c r="CJ445" s="101"/>
      <c r="CK445" s="99"/>
      <c r="CL445" s="99"/>
      <c r="CM445" s="99"/>
      <c r="CN445" s="99"/>
      <c r="CO445" s="99"/>
      <c r="CP445" s="99"/>
      <c r="CQ445" s="99"/>
      <c r="CR445" s="406"/>
      <c r="CS445" s="406"/>
      <c r="CT445" s="406"/>
      <c r="CU445" s="406"/>
      <c r="CV445" s="406"/>
      <c r="CW445" s="406"/>
      <c r="CX445" s="406"/>
      <c r="CY445" s="406"/>
      <c r="CZ445" s="406"/>
      <c r="DA445" s="406"/>
      <c r="DB445" s="406"/>
      <c r="DC445" s="406"/>
      <c r="DD445" s="406"/>
      <c r="DE445" s="406"/>
      <c r="DF445" s="406"/>
      <c r="DG445" s="406"/>
      <c r="DH445" s="406"/>
      <c r="DI445" s="406"/>
      <c r="DJ445" s="406"/>
      <c r="DK445" s="406"/>
      <c r="DL445" s="507"/>
      <c r="DM445" s="687">
        <f t="shared" ref="DM445:EZ445" si="4378">SUM(DM446:DM510)</f>
        <v>0</v>
      </c>
      <c r="DN445" s="656">
        <f t="shared" si="4378"/>
        <v>0</v>
      </c>
      <c r="DO445" s="687">
        <f t="shared" si="4378"/>
        <v>0</v>
      </c>
      <c r="DP445" s="656">
        <f t="shared" si="4378"/>
        <v>0</v>
      </c>
      <c r="DQ445" s="687">
        <f t="shared" si="4378"/>
        <v>0</v>
      </c>
      <c r="DR445" s="656">
        <f t="shared" si="4378"/>
        <v>0</v>
      </c>
      <c r="DS445" s="656">
        <f t="shared" si="4378"/>
        <v>0</v>
      </c>
      <c r="DT445" s="656">
        <f t="shared" si="4378"/>
        <v>0</v>
      </c>
      <c r="DU445" s="656">
        <f t="shared" si="4378"/>
        <v>0</v>
      </c>
      <c r="DV445" s="656">
        <f t="shared" si="4378"/>
        <v>0</v>
      </c>
      <c r="DW445" s="656">
        <f t="shared" si="4378"/>
        <v>0</v>
      </c>
      <c r="DX445" s="656">
        <f t="shared" si="4378"/>
        <v>0</v>
      </c>
      <c r="DY445" s="673">
        <f t="shared" si="4378"/>
        <v>0</v>
      </c>
      <c r="DZ445" s="656">
        <f t="shared" si="4378"/>
        <v>0</v>
      </c>
      <c r="EA445" s="687">
        <f t="shared" si="4378"/>
        <v>0</v>
      </c>
      <c r="EB445" s="259">
        <f t="shared" si="4378"/>
        <v>0</v>
      </c>
      <c r="EC445" s="656">
        <f t="shared" ref="EC445:ED445" si="4379">SUM(EC446:EC510)</f>
        <v>0</v>
      </c>
      <c r="ED445" s="258">
        <f t="shared" si="4379"/>
        <v>0</v>
      </c>
      <c r="EE445" s="471">
        <f t="shared" si="4378"/>
        <v>0</v>
      </c>
      <c r="EF445" s="656">
        <f t="shared" si="4378"/>
        <v>0</v>
      </c>
      <c r="EG445" s="688">
        <f t="shared" si="4378"/>
        <v>0</v>
      </c>
      <c r="EH445" s="267">
        <f t="shared" si="4378"/>
        <v>0</v>
      </c>
      <c r="EI445" s="687">
        <f t="shared" si="4378"/>
        <v>0</v>
      </c>
      <c r="EJ445" s="656">
        <f t="shared" si="4378"/>
        <v>0</v>
      </c>
      <c r="EK445" s="673">
        <f t="shared" si="4378"/>
        <v>0</v>
      </c>
      <c r="EL445" s="259">
        <f t="shared" si="4378"/>
        <v>0</v>
      </c>
      <c r="EM445" s="259">
        <f t="shared" si="4378"/>
        <v>0</v>
      </c>
      <c r="EN445" s="259">
        <f t="shared" si="4378"/>
        <v>0</v>
      </c>
      <c r="EO445" s="259">
        <f t="shared" si="4378"/>
        <v>0</v>
      </c>
      <c r="EP445" s="259">
        <f t="shared" si="4378"/>
        <v>0</v>
      </c>
      <c r="EQ445" s="259">
        <f t="shared" si="4378"/>
        <v>0</v>
      </c>
      <c r="ER445" s="259">
        <f t="shared" si="4378"/>
        <v>0</v>
      </c>
      <c r="ES445" s="259">
        <f t="shared" si="4378"/>
        <v>0</v>
      </c>
      <c r="ET445" s="258">
        <f t="shared" si="4378"/>
        <v>0</v>
      </c>
      <c r="EU445" s="657">
        <f t="shared" si="4378"/>
        <v>0</v>
      </c>
      <c r="EV445" s="657">
        <f t="shared" si="4378"/>
        <v>0</v>
      </c>
      <c r="EW445" s="657">
        <f t="shared" ref="EW445:EX445" si="4380">SUM(EW446:EW510)</f>
        <v>0</v>
      </c>
      <c r="EX445" s="657">
        <f t="shared" si="4380"/>
        <v>0</v>
      </c>
      <c r="EY445" s="475">
        <f t="shared" si="4378"/>
        <v>0</v>
      </c>
      <c r="EZ445" s="267">
        <f t="shared" si="4378"/>
        <v>0</v>
      </c>
      <c r="FA445" s="312"/>
    </row>
    <row r="446" spans="1:158" ht="18" hidden="1" customHeight="1" outlineLevel="1" x14ac:dyDescent="0.2">
      <c r="A446" s="5" t="s">
        <v>603</v>
      </c>
      <c r="B446" s="76" t="s">
        <v>21</v>
      </c>
      <c r="C446" s="77" t="s">
        <v>399</v>
      </c>
      <c r="D446" s="77" t="s">
        <v>400</v>
      </c>
      <c r="E446" s="76" t="s">
        <v>401</v>
      </c>
      <c r="F446" s="76" t="s">
        <v>402</v>
      </c>
      <c r="G446" s="78" t="s">
        <v>41</v>
      </c>
      <c r="H446" s="79">
        <v>0.3</v>
      </c>
      <c r="I446" s="76" t="s">
        <v>403</v>
      </c>
      <c r="J446" s="80" t="s">
        <v>56</v>
      </c>
      <c r="K446" s="81" t="s">
        <v>37</v>
      </c>
      <c r="L446" s="76" t="s">
        <v>46</v>
      </c>
      <c r="M446" s="10" t="s">
        <v>65</v>
      </c>
      <c r="N446" s="82"/>
      <c r="O446" s="82"/>
      <c r="P446" s="82"/>
      <c r="Q446" s="245"/>
      <c r="R446" s="398">
        <v>0</v>
      </c>
      <c r="S446" s="262">
        <v>4955.3571428571422</v>
      </c>
      <c r="T446" s="262">
        <v>5550</v>
      </c>
      <c r="U446" s="262">
        <f>R446*S446</f>
        <v>0</v>
      </c>
      <c r="V446" s="263">
        <f>R446*T446</f>
        <v>0</v>
      </c>
      <c r="W446" s="263">
        <f t="shared" ref="W446:W508" si="4381">V446*H446</f>
        <v>0</v>
      </c>
      <c r="X446" s="399">
        <v>0</v>
      </c>
      <c r="Y446" s="399">
        <v>4955.3571428571422</v>
      </c>
      <c r="Z446" s="399">
        <v>5550</v>
      </c>
      <c r="AA446" s="399">
        <f>X446*Y446</f>
        <v>0</v>
      </c>
      <c r="AB446" s="399">
        <f>X446*Z446</f>
        <v>0</v>
      </c>
      <c r="AC446" s="399">
        <f t="shared" ref="AC446:AC508" si="4382">AB446*H446</f>
        <v>0</v>
      </c>
      <c r="AD446" s="260">
        <v>0</v>
      </c>
      <c r="AE446" s="260">
        <v>4955.3571428571422</v>
      </c>
      <c r="AF446" s="260">
        <v>5550</v>
      </c>
      <c r="AG446" s="260">
        <v>0</v>
      </c>
      <c r="AH446" s="260">
        <v>0</v>
      </c>
      <c r="AI446" s="260">
        <f t="shared" ref="AI446:AI508" si="4383">AH446*H446</f>
        <v>0</v>
      </c>
      <c r="AJ446" s="260">
        <v>0</v>
      </c>
      <c r="AK446" s="260">
        <v>4955.3571428571422</v>
      </c>
      <c r="AL446" s="260">
        <v>5550</v>
      </c>
      <c r="AM446" s="260">
        <f t="shared" ref="AM446:AM491" si="4384">AJ446*AK446</f>
        <v>0</v>
      </c>
      <c r="AN446" s="260">
        <f t="shared" si="4350"/>
        <v>0</v>
      </c>
      <c r="AO446" s="396">
        <f t="shared" ref="AO446:AO509" si="4385">AN446*H446</f>
        <v>0</v>
      </c>
      <c r="AP446" s="260">
        <v>0</v>
      </c>
      <c r="AQ446" s="260">
        <v>4955.3571428571422</v>
      </c>
      <c r="AR446" s="260">
        <v>5550</v>
      </c>
      <c r="AS446" s="260">
        <f t="shared" si="3576"/>
        <v>0</v>
      </c>
      <c r="AT446" s="260">
        <f>AS446*1.12</f>
        <v>0</v>
      </c>
      <c r="AU446" s="260">
        <f t="shared" ref="AU446:AU509" si="4386">AT446*H446</f>
        <v>0</v>
      </c>
      <c r="AV446" s="400">
        <v>0</v>
      </c>
      <c r="AW446" s="400">
        <v>4955.3571428571422</v>
      </c>
      <c r="AX446" s="400">
        <v>5550</v>
      </c>
      <c r="AY446" s="400">
        <v>0</v>
      </c>
      <c r="AZ446" s="400">
        <f>AY446*1.12</f>
        <v>0</v>
      </c>
      <c r="BA446" s="400">
        <f t="shared" ref="BA446" si="4387">AZ446*H446</f>
        <v>0</v>
      </c>
      <c r="BB446" s="400"/>
      <c r="BC446" s="400"/>
      <c r="BD446" s="400"/>
      <c r="BE446" s="400">
        <v>0</v>
      </c>
      <c r="BF446" s="400">
        <v>0</v>
      </c>
      <c r="BG446" s="400">
        <f t="shared" si="3919"/>
        <v>0</v>
      </c>
      <c r="BH446" s="400"/>
      <c r="BI446" s="400"/>
      <c r="BJ446" s="400"/>
      <c r="BK446" s="400">
        <v>0</v>
      </c>
      <c r="BL446" s="400">
        <v>0</v>
      </c>
      <c r="BM446" s="400">
        <f t="shared" si="3914"/>
        <v>0</v>
      </c>
      <c r="BN446" s="400"/>
      <c r="BO446" s="400"/>
      <c r="BP446" s="400"/>
      <c r="BQ446" s="400">
        <v>0</v>
      </c>
      <c r="BR446" s="400">
        <v>0</v>
      </c>
      <c r="BS446" s="400">
        <f t="shared" ref="BS446:BS510" si="4388">BR446*T446</f>
        <v>0</v>
      </c>
      <c r="BT446" s="262">
        <v>4955.3571428571422</v>
      </c>
      <c r="BU446" s="262">
        <f>BT446*1.12</f>
        <v>5550</v>
      </c>
      <c r="BV446" s="262">
        <f t="shared" ref="BV446:BV456" si="4389">SUM(N446+O446+P446+Q446+R446+X446+AD446+AJ446+AP446+AV446+BB446+BH446)*BT446</f>
        <v>0</v>
      </c>
      <c r="BW446" s="1427">
        <f t="shared" ref="BW446:BW501" si="4390">BV446*1.12</f>
        <v>0</v>
      </c>
      <c r="BX446" s="84" t="s">
        <v>48</v>
      </c>
      <c r="BY446" s="76">
        <v>2013</v>
      </c>
      <c r="BZ446" s="325"/>
      <c r="CA446" s="529">
        <f t="shared" ref="CA446:CA508" si="4391">BW446*H446</f>
        <v>0</v>
      </c>
      <c r="CB446" s="85"/>
      <c r="CC446" s="83"/>
      <c r="CD446" s="88"/>
      <c r="CE446" s="26">
        <f t="shared" ref="CE446:CE509" si="4392">BV446-CB446</f>
        <v>0</v>
      </c>
      <c r="CF446" s="27">
        <f t="shared" ref="CF446:CF509" si="4393">BW446-CC446</f>
        <v>0</v>
      </c>
      <c r="CG446" s="738">
        <f t="shared" ref="CG446:CG509" si="4394">CA446-CC446</f>
        <v>0</v>
      </c>
      <c r="CH446" s="164" t="s">
        <v>423</v>
      </c>
      <c r="CI446" s="165" t="s">
        <v>422</v>
      </c>
      <c r="CJ446" s="89"/>
      <c r="CK446" s="175"/>
      <c r="CL446" s="175"/>
      <c r="CM446" s="178"/>
      <c r="CN446" s="175"/>
      <c r="CO446" s="176"/>
      <c r="CP446" s="175"/>
      <c r="CQ446" s="87"/>
      <c r="CR446" s="455"/>
      <c r="CS446" s="455"/>
      <c r="CT446" s="455"/>
      <c r="CU446" s="455"/>
      <c r="CV446" s="455"/>
      <c r="CW446" s="455"/>
      <c r="CX446" s="455"/>
      <c r="CY446" s="455"/>
      <c r="CZ446" s="455"/>
      <c r="DA446" s="456"/>
      <c r="DB446" s="455"/>
      <c r="DC446" s="455"/>
      <c r="DD446" s="455"/>
      <c r="DE446" s="455"/>
      <c r="DF446" s="455"/>
      <c r="DG446" s="455"/>
      <c r="DH446" s="455"/>
      <c r="DI446" s="455"/>
      <c r="DJ446" s="455"/>
      <c r="DK446" s="455"/>
      <c r="DL446" s="501"/>
      <c r="DM446" s="508"/>
      <c r="DN446" s="501"/>
      <c r="DO446" s="508"/>
      <c r="DP446" s="501"/>
      <c r="DQ446" s="847"/>
      <c r="DR446" s="501"/>
      <c r="DS446" s="508"/>
      <c r="DT446" s="501"/>
      <c r="DU446" s="508"/>
      <c r="DV446" s="457"/>
      <c r="DW446" s="503"/>
      <c r="DX446" s="501"/>
      <c r="DY446" s="672"/>
      <c r="DZ446" s="501"/>
      <c r="EA446" s="508">
        <f t="shared" ref="EA446:EA477" si="4395">DI446</f>
        <v>0</v>
      </c>
      <c r="EB446" s="457">
        <f t="shared" ref="EB446:EB509" si="4396">EA446/1.12</f>
        <v>0</v>
      </c>
      <c r="EC446" s="503"/>
      <c r="ED446" s="455"/>
      <c r="EE446" s="459"/>
      <c r="EF446" s="501"/>
      <c r="EG446" s="462">
        <f t="shared" ref="EG446:EG477" si="4397">U446-DN446</f>
        <v>0</v>
      </c>
      <c r="EH446" s="263">
        <f t="shared" ref="EH446:EH477" si="4398">V446-DM446</f>
        <v>0</v>
      </c>
      <c r="EI446" s="460">
        <f t="shared" ref="EI446:EI477" si="4399">AA446-DP446</f>
        <v>0</v>
      </c>
      <c r="EJ446" s="538">
        <f t="shared" ref="EJ446:EJ477" si="4400">AB446-DO446</f>
        <v>0</v>
      </c>
      <c r="EK446" s="677">
        <f t="shared" ref="EK446:EK477" si="4401">AG446-DR446</f>
        <v>0</v>
      </c>
      <c r="EL446" s="257">
        <f t="shared" ref="EL446:EL477" si="4402">AH446-DQ446</f>
        <v>0</v>
      </c>
      <c r="EM446" s="649">
        <f t="shared" ref="EM446:EM477" si="4403">AM446-DT446</f>
        <v>0</v>
      </c>
      <c r="EN446" s="538">
        <f t="shared" ref="EN446:EN477" si="4404">AN446-DS446</f>
        <v>0</v>
      </c>
      <c r="EO446" s="677">
        <f t="shared" ref="EO446:EO477" si="4405">AS446-DV446</f>
        <v>0</v>
      </c>
      <c r="EP446" s="257">
        <f t="shared" ref="EP446:EP477" si="4406">AT446-DU446</f>
        <v>0</v>
      </c>
      <c r="EQ446" s="649">
        <f t="shared" ref="EQ446:EQ477" si="4407">AY446-DX446</f>
        <v>0</v>
      </c>
      <c r="ER446" s="538">
        <f t="shared" ref="ER446:ER477" si="4408">AZ446-DW446</f>
        <v>0</v>
      </c>
      <c r="ES446" s="677">
        <f t="shared" ref="ES446:ES477" si="4409">BE446-DZ446</f>
        <v>0</v>
      </c>
      <c r="ET446" s="538">
        <f t="shared" ref="ET446:ET477" si="4410">BF446-DY446</f>
        <v>0</v>
      </c>
      <c r="EU446" s="462">
        <f t="shared" ref="EU446:EU477" si="4411">BK446-EB446</f>
        <v>0</v>
      </c>
      <c r="EV446" s="263">
        <f t="shared" ref="EV446:EV477" si="4412">BL446-EA446</f>
        <v>0</v>
      </c>
      <c r="EW446" s="462">
        <f t="shared" ref="EW446:EW477" si="4413">BM446-ED446</f>
        <v>0</v>
      </c>
      <c r="EX446" s="263">
        <f t="shared" ref="EX446:EX477" si="4414">BN446-EC446</f>
        <v>0</v>
      </c>
      <c r="EY446" s="472">
        <f t="shared" ref="EY446:EY477" si="4415">BV446-EF446</f>
        <v>0</v>
      </c>
      <c r="EZ446" s="263">
        <f t="shared" ref="EZ446:EZ477" si="4416">BW446-EE446</f>
        <v>0</v>
      </c>
      <c r="FA446" s="312">
        <v>41428</v>
      </c>
      <c r="FB446" s="33" t="s">
        <v>421</v>
      </c>
    </row>
    <row r="447" spans="1:158" ht="18" hidden="1" customHeight="1" outlineLevel="1" x14ac:dyDescent="0.2">
      <c r="A447" s="5" t="s">
        <v>604</v>
      </c>
      <c r="B447" s="76" t="s">
        <v>21</v>
      </c>
      <c r="C447" s="77" t="s">
        <v>399</v>
      </c>
      <c r="D447" s="77" t="s">
        <v>400</v>
      </c>
      <c r="E447" s="76" t="s">
        <v>401</v>
      </c>
      <c r="F447" s="76" t="s">
        <v>402</v>
      </c>
      <c r="G447" s="78" t="s">
        <v>41</v>
      </c>
      <c r="H447" s="79">
        <v>0.3</v>
      </c>
      <c r="I447" s="76" t="s">
        <v>403</v>
      </c>
      <c r="J447" s="80" t="s">
        <v>56</v>
      </c>
      <c r="K447" s="81" t="s">
        <v>37</v>
      </c>
      <c r="L447" s="76" t="s">
        <v>46</v>
      </c>
      <c r="M447" s="10" t="s">
        <v>65</v>
      </c>
      <c r="N447" s="82"/>
      <c r="O447" s="82"/>
      <c r="P447" s="82"/>
      <c r="Q447" s="245"/>
      <c r="R447" s="398">
        <v>0</v>
      </c>
      <c r="S447" s="262">
        <v>4955.3571428571422</v>
      </c>
      <c r="T447" s="262">
        <v>5550</v>
      </c>
      <c r="U447" s="262">
        <f>R447*S447</f>
        <v>0</v>
      </c>
      <c r="V447" s="263">
        <f>R447*T447</f>
        <v>0</v>
      </c>
      <c r="W447" s="263">
        <f t="shared" si="4381"/>
        <v>0</v>
      </c>
      <c r="X447" s="399">
        <v>50</v>
      </c>
      <c r="Y447" s="399">
        <v>4955.3571428571422</v>
      </c>
      <c r="Z447" s="399">
        <v>5550</v>
      </c>
      <c r="AA447" s="399">
        <v>0</v>
      </c>
      <c r="AB447" s="399">
        <v>0</v>
      </c>
      <c r="AC447" s="399">
        <f t="shared" si="4382"/>
        <v>0</v>
      </c>
      <c r="AD447" s="260">
        <v>20</v>
      </c>
      <c r="AE447" s="260">
        <v>4955.3571428571422</v>
      </c>
      <c r="AF447" s="260">
        <v>5550</v>
      </c>
      <c r="AG447" s="260">
        <v>0</v>
      </c>
      <c r="AH447" s="260">
        <v>0</v>
      </c>
      <c r="AI447" s="260">
        <f t="shared" si="4383"/>
        <v>0</v>
      </c>
      <c r="AJ447" s="260">
        <v>70</v>
      </c>
      <c r="AK447" s="260">
        <v>4955.3571428571422</v>
      </c>
      <c r="AL447" s="260">
        <v>5550</v>
      </c>
      <c r="AM447" s="260">
        <v>0</v>
      </c>
      <c r="AN447" s="260">
        <v>0</v>
      </c>
      <c r="AO447" s="396">
        <f t="shared" si="4385"/>
        <v>0</v>
      </c>
      <c r="AP447" s="260">
        <v>20</v>
      </c>
      <c r="AQ447" s="260">
        <v>4955.3571428571422</v>
      </c>
      <c r="AR447" s="260">
        <v>5550</v>
      </c>
      <c r="AS447" s="260">
        <v>0</v>
      </c>
      <c r="AT447" s="260">
        <f t="shared" ref="AT447:AT533" si="4417">AS447*1.12</f>
        <v>0</v>
      </c>
      <c r="AU447" s="260">
        <f t="shared" si="4386"/>
        <v>0</v>
      </c>
      <c r="AV447" s="400">
        <v>30</v>
      </c>
      <c r="AW447" s="400">
        <v>4955.3571428571422</v>
      </c>
      <c r="AX447" s="400">
        <v>5550</v>
      </c>
      <c r="AY447" s="400">
        <v>0</v>
      </c>
      <c r="AZ447" s="400">
        <f>AY447*1.12</f>
        <v>0</v>
      </c>
      <c r="BA447" s="400">
        <f t="shared" ref="BA447" si="4418">AZ447*H447</f>
        <v>0</v>
      </c>
      <c r="BB447" s="400"/>
      <c r="BC447" s="400"/>
      <c r="BD447" s="400"/>
      <c r="BE447" s="400">
        <v>0</v>
      </c>
      <c r="BF447" s="400">
        <v>0</v>
      </c>
      <c r="BG447" s="400">
        <f t="shared" si="3919"/>
        <v>0</v>
      </c>
      <c r="BH447" s="400"/>
      <c r="BI447" s="400"/>
      <c r="BJ447" s="400"/>
      <c r="BK447" s="400">
        <v>0</v>
      </c>
      <c r="BL447" s="400">
        <v>0</v>
      </c>
      <c r="BM447" s="400">
        <f t="shared" si="3914"/>
        <v>0</v>
      </c>
      <c r="BN447" s="400"/>
      <c r="BO447" s="400"/>
      <c r="BP447" s="400"/>
      <c r="BQ447" s="400">
        <v>0</v>
      </c>
      <c r="BR447" s="400">
        <v>0</v>
      </c>
      <c r="BS447" s="400">
        <f t="shared" si="4388"/>
        <v>0</v>
      </c>
      <c r="BT447" s="262">
        <v>4955.3571428571422</v>
      </c>
      <c r="BU447" s="262">
        <f>BT447*1.12</f>
        <v>5550</v>
      </c>
      <c r="BV447" s="262">
        <v>0</v>
      </c>
      <c r="BW447" s="1427">
        <f t="shared" ref="BW447" si="4419">BV447*1.12</f>
        <v>0</v>
      </c>
      <c r="BX447" s="84" t="s">
        <v>48</v>
      </c>
      <c r="BY447" s="76">
        <v>2013</v>
      </c>
      <c r="BZ447" s="325"/>
      <c r="CA447" s="529">
        <f t="shared" si="4391"/>
        <v>0</v>
      </c>
      <c r="CB447" s="85"/>
      <c r="CC447" s="83"/>
      <c r="CD447" s="88"/>
      <c r="CE447" s="26">
        <f t="shared" si="4392"/>
        <v>0</v>
      </c>
      <c r="CF447" s="27">
        <f t="shared" si="4393"/>
        <v>0</v>
      </c>
      <c r="CG447" s="738">
        <f t="shared" si="4394"/>
        <v>0</v>
      </c>
      <c r="CH447" s="164" t="s">
        <v>423</v>
      </c>
      <c r="CI447" s="165" t="s">
        <v>422</v>
      </c>
      <c r="CJ447" s="89"/>
      <c r="CK447" s="175"/>
      <c r="CL447" s="175"/>
      <c r="CM447" s="178"/>
      <c r="CN447" s="175"/>
      <c r="CO447" s="176"/>
      <c r="CP447" s="175"/>
      <c r="CQ447" s="87"/>
      <c r="CR447" s="455"/>
      <c r="CS447" s="455"/>
      <c r="CT447" s="455"/>
      <c r="CU447" s="455"/>
      <c r="CV447" s="455"/>
      <c r="CW447" s="455"/>
      <c r="CX447" s="455"/>
      <c r="CY447" s="455"/>
      <c r="CZ447" s="455"/>
      <c r="DA447" s="456"/>
      <c r="DB447" s="455"/>
      <c r="DC447" s="455"/>
      <c r="DD447" s="455"/>
      <c r="DE447" s="455"/>
      <c r="DF447" s="455"/>
      <c r="DG447" s="455"/>
      <c r="DH447" s="455"/>
      <c r="DI447" s="455"/>
      <c r="DJ447" s="455"/>
      <c r="DK447" s="455"/>
      <c r="DL447" s="501"/>
      <c r="DM447" s="508"/>
      <c r="DN447" s="501"/>
      <c r="DO447" s="508"/>
      <c r="DP447" s="501"/>
      <c r="DQ447" s="847"/>
      <c r="DR447" s="501"/>
      <c r="DS447" s="508"/>
      <c r="DT447" s="501"/>
      <c r="DU447" s="508"/>
      <c r="DV447" s="457"/>
      <c r="DW447" s="503"/>
      <c r="DX447" s="501"/>
      <c r="DY447" s="672"/>
      <c r="DZ447" s="501"/>
      <c r="EA447" s="508">
        <f t="shared" si="4395"/>
        <v>0</v>
      </c>
      <c r="EB447" s="457">
        <f t="shared" si="4396"/>
        <v>0</v>
      </c>
      <c r="EC447" s="503"/>
      <c r="ED447" s="455"/>
      <c r="EE447" s="459"/>
      <c r="EF447" s="501"/>
      <c r="EG447" s="462">
        <f t="shared" si="4397"/>
        <v>0</v>
      </c>
      <c r="EH447" s="263">
        <f t="shared" si="4398"/>
        <v>0</v>
      </c>
      <c r="EI447" s="460">
        <f t="shared" si="4399"/>
        <v>0</v>
      </c>
      <c r="EJ447" s="538">
        <f t="shared" si="4400"/>
        <v>0</v>
      </c>
      <c r="EK447" s="677">
        <f t="shared" si="4401"/>
        <v>0</v>
      </c>
      <c r="EL447" s="257">
        <f t="shared" si="4402"/>
        <v>0</v>
      </c>
      <c r="EM447" s="649">
        <f t="shared" si="4403"/>
        <v>0</v>
      </c>
      <c r="EN447" s="538">
        <f t="shared" si="4404"/>
        <v>0</v>
      </c>
      <c r="EO447" s="677">
        <f t="shared" si="4405"/>
        <v>0</v>
      </c>
      <c r="EP447" s="257">
        <f t="shared" si="4406"/>
        <v>0</v>
      </c>
      <c r="EQ447" s="649">
        <f t="shared" si="4407"/>
        <v>0</v>
      </c>
      <c r="ER447" s="538">
        <f t="shared" si="4408"/>
        <v>0</v>
      </c>
      <c r="ES447" s="677">
        <f t="shared" si="4409"/>
        <v>0</v>
      </c>
      <c r="ET447" s="538">
        <f t="shared" si="4410"/>
        <v>0</v>
      </c>
      <c r="EU447" s="462">
        <f t="shared" si="4411"/>
        <v>0</v>
      </c>
      <c r="EV447" s="263">
        <f t="shared" si="4412"/>
        <v>0</v>
      </c>
      <c r="EW447" s="462">
        <f t="shared" si="4413"/>
        <v>0</v>
      </c>
      <c r="EX447" s="263">
        <f t="shared" si="4414"/>
        <v>0</v>
      </c>
      <c r="EY447" s="472">
        <f t="shared" si="4415"/>
        <v>0</v>
      </c>
      <c r="EZ447" s="263">
        <f t="shared" si="4416"/>
        <v>0</v>
      </c>
      <c r="FA447" s="312">
        <v>41428</v>
      </c>
      <c r="FB447" s="33" t="s">
        <v>421</v>
      </c>
    </row>
    <row r="448" spans="1:158" ht="18" hidden="1" customHeight="1" outlineLevel="1" x14ac:dyDescent="0.2">
      <c r="A448" s="5" t="s">
        <v>1333</v>
      </c>
      <c r="B448" s="76" t="s">
        <v>21</v>
      </c>
      <c r="C448" s="77" t="s">
        <v>399</v>
      </c>
      <c r="D448" s="77" t="s">
        <v>400</v>
      </c>
      <c r="E448" s="76" t="s">
        <v>401</v>
      </c>
      <c r="F448" s="76" t="s">
        <v>402</v>
      </c>
      <c r="G448" s="78" t="s">
        <v>41</v>
      </c>
      <c r="H448" s="79">
        <v>0.3</v>
      </c>
      <c r="I448" s="76" t="s">
        <v>403</v>
      </c>
      <c r="J448" s="80" t="s">
        <v>56</v>
      </c>
      <c r="K448" s="81" t="s">
        <v>37</v>
      </c>
      <c r="L448" s="76" t="s">
        <v>46</v>
      </c>
      <c r="M448" s="10" t="s">
        <v>65</v>
      </c>
      <c r="N448" s="82"/>
      <c r="O448" s="82"/>
      <c r="P448" s="82"/>
      <c r="Q448" s="245"/>
      <c r="R448" s="398">
        <v>0</v>
      </c>
      <c r="S448" s="262">
        <v>4955.3571428571422</v>
      </c>
      <c r="T448" s="262">
        <v>5550</v>
      </c>
      <c r="U448" s="262">
        <f>R448*S448</f>
        <v>0</v>
      </c>
      <c r="V448" s="263">
        <f>R448*T448</f>
        <v>0</v>
      </c>
      <c r="W448" s="263">
        <f t="shared" ref="W448" si="4420">V448*H448</f>
        <v>0</v>
      </c>
      <c r="X448" s="399">
        <v>50</v>
      </c>
      <c r="Y448" s="399">
        <v>4955.3571428571422</v>
      </c>
      <c r="Z448" s="399">
        <v>5550</v>
      </c>
      <c r="AA448" s="399">
        <v>0</v>
      </c>
      <c r="AB448" s="399">
        <v>0</v>
      </c>
      <c r="AC448" s="399">
        <f t="shared" si="4382"/>
        <v>0</v>
      </c>
      <c r="AD448" s="260">
        <v>20</v>
      </c>
      <c r="AE448" s="260">
        <v>4955.3571428571422</v>
      </c>
      <c r="AF448" s="260">
        <v>5550</v>
      </c>
      <c r="AG448" s="260">
        <v>0</v>
      </c>
      <c r="AH448" s="260">
        <v>0</v>
      </c>
      <c r="AI448" s="260">
        <f t="shared" si="4383"/>
        <v>0</v>
      </c>
      <c r="AJ448" s="260">
        <v>70</v>
      </c>
      <c r="AK448" s="260">
        <v>4955.3571428571422</v>
      </c>
      <c r="AL448" s="260">
        <v>5550</v>
      </c>
      <c r="AM448" s="260">
        <v>0</v>
      </c>
      <c r="AN448" s="260">
        <v>0</v>
      </c>
      <c r="AO448" s="396">
        <f t="shared" si="4385"/>
        <v>0</v>
      </c>
      <c r="AP448" s="260">
        <v>20</v>
      </c>
      <c r="AQ448" s="260">
        <v>4955.3571428571422</v>
      </c>
      <c r="AR448" s="260">
        <v>5550</v>
      </c>
      <c r="AS448" s="260">
        <v>0</v>
      </c>
      <c r="AT448" s="260">
        <f t="shared" si="4417"/>
        <v>0</v>
      </c>
      <c r="AU448" s="260">
        <f t="shared" si="4386"/>
        <v>0</v>
      </c>
      <c r="AV448" s="400">
        <v>30</v>
      </c>
      <c r="AW448" s="400">
        <v>4955.3571428571422</v>
      </c>
      <c r="AX448" s="400">
        <v>5550</v>
      </c>
      <c r="AY448" s="400">
        <v>0</v>
      </c>
      <c r="AZ448" s="400">
        <f t="shared" ref="AZ448:AZ534" si="4421">AY448*1.12</f>
        <v>0</v>
      </c>
      <c r="BA448" s="400">
        <f t="shared" ref="BA448:BA509" si="4422">AZ448*H448</f>
        <v>0</v>
      </c>
      <c r="BB448" s="400"/>
      <c r="BC448" s="400"/>
      <c r="BD448" s="400"/>
      <c r="BE448" s="400">
        <v>0</v>
      </c>
      <c r="BF448" s="400">
        <v>0</v>
      </c>
      <c r="BG448" s="400">
        <f t="shared" si="3919"/>
        <v>0</v>
      </c>
      <c r="BH448" s="400"/>
      <c r="BI448" s="400"/>
      <c r="BJ448" s="400"/>
      <c r="BK448" s="400">
        <v>0</v>
      </c>
      <c r="BL448" s="400">
        <v>0</v>
      </c>
      <c r="BM448" s="400">
        <f t="shared" si="3914"/>
        <v>0</v>
      </c>
      <c r="BN448" s="400"/>
      <c r="BO448" s="400"/>
      <c r="BP448" s="400"/>
      <c r="BQ448" s="400">
        <v>0</v>
      </c>
      <c r="BR448" s="400">
        <v>0</v>
      </c>
      <c r="BS448" s="400">
        <f t="shared" si="4388"/>
        <v>0</v>
      </c>
      <c r="BT448" s="262">
        <v>4955.3571428571422</v>
      </c>
      <c r="BU448" s="262">
        <f>BT448*1.12</f>
        <v>5550</v>
      </c>
      <c r="BV448" s="256">
        <v>0</v>
      </c>
      <c r="BW448" s="1427">
        <f t="shared" ref="BW448" si="4423">BV448*1.12</f>
        <v>0</v>
      </c>
      <c r="BX448" s="84" t="s">
        <v>48</v>
      </c>
      <c r="BY448" s="76">
        <v>2013</v>
      </c>
      <c r="BZ448" s="325" t="s">
        <v>1339</v>
      </c>
      <c r="CA448" s="529">
        <f t="shared" ref="CA448" si="4424">BW448*H448</f>
        <v>0</v>
      </c>
      <c r="CB448" s="85"/>
      <c r="CC448" s="83"/>
      <c r="CD448" s="88"/>
      <c r="CE448" s="26">
        <f t="shared" si="4392"/>
        <v>0</v>
      </c>
      <c r="CF448" s="27">
        <f t="shared" si="4393"/>
        <v>0</v>
      </c>
      <c r="CG448" s="738">
        <f t="shared" si="4394"/>
        <v>0</v>
      </c>
      <c r="CH448" s="164" t="s">
        <v>1874</v>
      </c>
      <c r="CI448" s="165"/>
      <c r="CJ448" s="89"/>
      <c r="CK448" s="175"/>
      <c r="CL448" s="175"/>
      <c r="CM448" s="178"/>
      <c r="CN448" s="175"/>
      <c r="CO448" s="176"/>
      <c r="CP448" s="175"/>
      <c r="CQ448" s="87"/>
      <c r="CR448" s="455"/>
      <c r="CS448" s="455"/>
      <c r="CT448" s="455"/>
      <c r="CU448" s="455"/>
      <c r="CV448" s="455"/>
      <c r="CW448" s="455"/>
      <c r="CX448" s="455"/>
      <c r="CY448" s="455"/>
      <c r="CZ448" s="455"/>
      <c r="DA448" s="456"/>
      <c r="DB448" s="455"/>
      <c r="DC448" s="455"/>
      <c r="DD448" s="455"/>
      <c r="DE448" s="455"/>
      <c r="DF448" s="455"/>
      <c r="DG448" s="455"/>
      <c r="DH448" s="455"/>
      <c r="DI448" s="455"/>
      <c r="DJ448" s="455"/>
      <c r="DK448" s="455"/>
      <c r="DL448" s="501"/>
      <c r="DM448" s="508"/>
      <c r="DN448" s="501"/>
      <c r="DO448" s="508"/>
      <c r="DP448" s="501"/>
      <c r="DQ448" s="847"/>
      <c r="DR448" s="501"/>
      <c r="DS448" s="508"/>
      <c r="DT448" s="501"/>
      <c r="DU448" s="508"/>
      <c r="DV448" s="457"/>
      <c r="DW448" s="503"/>
      <c r="DX448" s="501"/>
      <c r="DY448" s="672"/>
      <c r="DZ448" s="501"/>
      <c r="EA448" s="508">
        <f t="shared" si="4395"/>
        <v>0</v>
      </c>
      <c r="EB448" s="457">
        <f t="shared" si="4396"/>
        <v>0</v>
      </c>
      <c r="EC448" s="503"/>
      <c r="ED448" s="455"/>
      <c r="EE448" s="459"/>
      <c r="EF448" s="501"/>
      <c r="EG448" s="462">
        <f t="shared" si="4397"/>
        <v>0</v>
      </c>
      <c r="EH448" s="263">
        <f t="shared" si="4398"/>
        <v>0</v>
      </c>
      <c r="EI448" s="460">
        <f t="shared" si="4399"/>
        <v>0</v>
      </c>
      <c r="EJ448" s="538">
        <f t="shared" si="4400"/>
        <v>0</v>
      </c>
      <c r="EK448" s="677">
        <f t="shared" si="4401"/>
        <v>0</v>
      </c>
      <c r="EL448" s="257">
        <f t="shared" si="4402"/>
        <v>0</v>
      </c>
      <c r="EM448" s="649">
        <f t="shared" si="4403"/>
        <v>0</v>
      </c>
      <c r="EN448" s="538">
        <f t="shared" si="4404"/>
        <v>0</v>
      </c>
      <c r="EO448" s="677">
        <f t="shared" si="4405"/>
        <v>0</v>
      </c>
      <c r="EP448" s="257">
        <f t="shared" si="4406"/>
        <v>0</v>
      </c>
      <c r="EQ448" s="649">
        <f t="shared" si="4407"/>
        <v>0</v>
      </c>
      <c r="ER448" s="538">
        <f t="shared" si="4408"/>
        <v>0</v>
      </c>
      <c r="ES448" s="677">
        <f t="shared" si="4409"/>
        <v>0</v>
      </c>
      <c r="ET448" s="538">
        <f t="shared" si="4410"/>
        <v>0</v>
      </c>
      <c r="EU448" s="462">
        <f t="shared" si="4411"/>
        <v>0</v>
      </c>
      <c r="EV448" s="263">
        <f t="shared" si="4412"/>
        <v>0</v>
      </c>
      <c r="EW448" s="462">
        <f t="shared" si="4413"/>
        <v>0</v>
      </c>
      <c r="EX448" s="263">
        <f t="shared" si="4414"/>
        <v>0</v>
      </c>
      <c r="EY448" s="472">
        <f t="shared" si="4415"/>
        <v>0</v>
      </c>
      <c r="EZ448" s="263">
        <f t="shared" si="4416"/>
        <v>0</v>
      </c>
      <c r="FA448" s="312">
        <v>41928</v>
      </c>
      <c r="FB448" s="33" t="s">
        <v>421</v>
      </c>
    </row>
    <row r="449" spans="1:158" ht="18" hidden="1" customHeight="1" outlineLevel="1" x14ac:dyDescent="0.2">
      <c r="A449" s="732" t="s">
        <v>1850</v>
      </c>
      <c r="B449" s="76" t="s">
        <v>21</v>
      </c>
      <c r="C449" s="77" t="s">
        <v>399</v>
      </c>
      <c r="D449" s="77" t="s">
        <v>400</v>
      </c>
      <c r="E449" s="76" t="s">
        <v>401</v>
      </c>
      <c r="F449" s="76" t="s">
        <v>402</v>
      </c>
      <c r="G449" s="78" t="s">
        <v>41</v>
      </c>
      <c r="H449" s="79">
        <v>0.3</v>
      </c>
      <c r="I449" s="76" t="s">
        <v>403</v>
      </c>
      <c r="J449" s="80" t="s">
        <v>56</v>
      </c>
      <c r="K449" s="81" t="s">
        <v>37</v>
      </c>
      <c r="L449" s="76" t="s">
        <v>46</v>
      </c>
      <c r="M449" s="10" t="s">
        <v>65</v>
      </c>
      <c r="N449" s="82"/>
      <c r="O449" s="82"/>
      <c r="P449" s="82"/>
      <c r="Q449" s="245"/>
      <c r="R449" s="398">
        <v>0</v>
      </c>
      <c r="S449" s="262">
        <v>4955.3571428571422</v>
      </c>
      <c r="T449" s="262">
        <v>5550</v>
      </c>
      <c r="U449" s="262">
        <f>R449*S449</f>
        <v>0</v>
      </c>
      <c r="V449" s="263">
        <f>R449*T449</f>
        <v>0</v>
      </c>
      <c r="W449" s="263">
        <f t="shared" ref="W449" si="4425">V449*H449</f>
        <v>0</v>
      </c>
      <c r="X449" s="399">
        <v>50</v>
      </c>
      <c r="Y449" s="399">
        <v>4955.3571428571422</v>
      </c>
      <c r="Z449" s="399">
        <v>5550</v>
      </c>
      <c r="AA449" s="399">
        <v>0</v>
      </c>
      <c r="AB449" s="399">
        <v>0</v>
      </c>
      <c r="AC449" s="399">
        <f t="shared" ref="AC449" si="4426">AB449*H449</f>
        <v>0</v>
      </c>
      <c r="AD449" s="260">
        <v>0</v>
      </c>
      <c r="AE449" s="260">
        <v>4955.3571428571422</v>
      </c>
      <c r="AF449" s="260">
        <v>5550</v>
      </c>
      <c r="AG449" s="260">
        <f t="shared" ref="AG449" si="4427">AD449*AE449</f>
        <v>0</v>
      </c>
      <c r="AH449" s="260">
        <f t="shared" ref="AH449" si="4428">AD449*AF449</f>
        <v>0</v>
      </c>
      <c r="AI449" s="260">
        <f t="shared" ref="AI449" si="4429">AH449*H449</f>
        <v>0</v>
      </c>
      <c r="AJ449" s="260">
        <v>70</v>
      </c>
      <c r="AK449" s="260">
        <v>4955.3571428571422</v>
      </c>
      <c r="AL449" s="260">
        <v>5550</v>
      </c>
      <c r="AM449" s="260">
        <v>0</v>
      </c>
      <c r="AN449" s="260">
        <v>0</v>
      </c>
      <c r="AO449" s="396">
        <f t="shared" si="4385"/>
        <v>0</v>
      </c>
      <c r="AP449" s="260">
        <v>20</v>
      </c>
      <c r="AQ449" s="260">
        <v>4955.3571428571422</v>
      </c>
      <c r="AR449" s="260">
        <v>5550</v>
      </c>
      <c r="AS449" s="260">
        <v>0</v>
      </c>
      <c r="AT449" s="260">
        <f t="shared" si="4417"/>
        <v>0</v>
      </c>
      <c r="AU449" s="260">
        <f t="shared" si="4386"/>
        <v>0</v>
      </c>
      <c r="AV449" s="400">
        <v>30</v>
      </c>
      <c r="AW449" s="400">
        <v>4955.3571428571422</v>
      </c>
      <c r="AX449" s="400">
        <v>5550</v>
      </c>
      <c r="AY449" s="400">
        <v>0</v>
      </c>
      <c r="AZ449" s="400">
        <f t="shared" si="4421"/>
        <v>0</v>
      </c>
      <c r="BA449" s="400">
        <f t="shared" si="4422"/>
        <v>0</v>
      </c>
      <c r="BB449" s="400"/>
      <c r="BC449" s="400"/>
      <c r="BD449" s="400"/>
      <c r="BE449" s="400">
        <v>0</v>
      </c>
      <c r="BF449" s="400">
        <v>0</v>
      </c>
      <c r="BG449" s="400">
        <f t="shared" si="3919"/>
        <v>0</v>
      </c>
      <c r="BH449" s="400"/>
      <c r="BI449" s="400"/>
      <c r="BJ449" s="400"/>
      <c r="BK449" s="400">
        <v>0</v>
      </c>
      <c r="BL449" s="400">
        <v>0</v>
      </c>
      <c r="BM449" s="400">
        <f t="shared" si="3914"/>
        <v>0</v>
      </c>
      <c r="BN449" s="400"/>
      <c r="BO449" s="400"/>
      <c r="BP449" s="400"/>
      <c r="BQ449" s="400">
        <v>0</v>
      </c>
      <c r="BR449" s="400">
        <v>0</v>
      </c>
      <c r="BS449" s="400">
        <f t="shared" si="4388"/>
        <v>0</v>
      </c>
      <c r="BT449" s="262">
        <v>4955.3571428571422</v>
      </c>
      <c r="BU449" s="262">
        <f>BT449*1.12</f>
        <v>5550</v>
      </c>
      <c r="BV449" s="256">
        <v>0</v>
      </c>
      <c r="BW449" s="1427">
        <f t="shared" ref="BW449" si="4430">BV449*1.12</f>
        <v>0</v>
      </c>
      <c r="BX449" s="84" t="s">
        <v>48</v>
      </c>
      <c r="BY449" s="76">
        <v>2013</v>
      </c>
      <c r="BZ449" s="325" t="s">
        <v>1339</v>
      </c>
      <c r="CA449" s="529">
        <f t="shared" ref="CA449" si="4431">BW449*H449</f>
        <v>0</v>
      </c>
      <c r="CB449" s="85"/>
      <c r="CC449" s="83"/>
      <c r="CD449" s="88"/>
      <c r="CE449" s="26">
        <f t="shared" si="4392"/>
        <v>0</v>
      </c>
      <c r="CF449" s="27">
        <f t="shared" si="4393"/>
        <v>0</v>
      </c>
      <c r="CG449" s="738">
        <f t="shared" si="4394"/>
        <v>0</v>
      </c>
      <c r="CH449" s="164" t="s">
        <v>1873</v>
      </c>
      <c r="CI449" s="165"/>
      <c r="CJ449" s="89"/>
      <c r="CK449" s="175"/>
      <c r="CL449" s="175"/>
      <c r="CM449" s="178"/>
      <c r="CN449" s="175"/>
      <c r="CO449" s="176"/>
      <c r="CP449" s="175"/>
      <c r="CQ449" s="87"/>
      <c r="CR449" s="455"/>
      <c r="CS449" s="455"/>
      <c r="CT449" s="455"/>
      <c r="CU449" s="455"/>
      <c r="CV449" s="455"/>
      <c r="CW449" s="455"/>
      <c r="CX449" s="455"/>
      <c r="CY449" s="455"/>
      <c r="CZ449" s="455"/>
      <c r="DA449" s="456"/>
      <c r="DB449" s="455"/>
      <c r="DC449" s="455"/>
      <c r="DD449" s="455"/>
      <c r="DE449" s="455"/>
      <c r="DF449" s="455"/>
      <c r="DG449" s="455"/>
      <c r="DH449" s="455"/>
      <c r="DI449" s="455"/>
      <c r="DJ449" s="455"/>
      <c r="DK449" s="455"/>
      <c r="DL449" s="501"/>
      <c r="DM449" s="508"/>
      <c r="DN449" s="501"/>
      <c r="DO449" s="508"/>
      <c r="DP449" s="501"/>
      <c r="DQ449" s="847"/>
      <c r="DR449" s="501"/>
      <c r="DS449" s="508"/>
      <c r="DT449" s="501"/>
      <c r="DU449" s="508"/>
      <c r="DV449" s="457"/>
      <c r="DW449" s="503"/>
      <c r="DX449" s="501"/>
      <c r="DY449" s="672"/>
      <c r="DZ449" s="501"/>
      <c r="EA449" s="508">
        <f t="shared" si="4395"/>
        <v>0</v>
      </c>
      <c r="EB449" s="457">
        <f t="shared" si="4396"/>
        <v>0</v>
      </c>
      <c r="EC449" s="503"/>
      <c r="ED449" s="455"/>
      <c r="EE449" s="459"/>
      <c r="EF449" s="501"/>
      <c r="EG449" s="462">
        <f t="shared" si="4397"/>
        <v>0</v>
      </c>
      <c r="EH449" s="263">
        <f t="shared" si="4398"/>
        <v>0</v>
      </c>
      <c r="EI449" s="460">
        <f t="shared" si="4399"/>
        <v>0</v>
      </c>
      <c r="EJ449" s="538">
        <f t="shared" si="4400"/>
        <v>0</v>
      </c>
      <c r="EK449" s="677">
        <f t="shared" si="4401"/>
        <v>0</v>
      </c>
      <c r="EL449" s="257">
        <f t="shared" si="4402"/>
        <v>0</v>
      </c>
      <c r="EM449" s="649">
        <f t="shared" si="4403"/>
        <v>0</v>
      </c>
      <c r="EN449" s="538">
        <f t="shared" si="4404"/>
        <v>0</v>
      </c>
      <c r="EO449" s="677">
        <f t="shared" si="4405"/>
        <v>0</v>
      </c>
      <c r="EP449" s="257">
        <f t="shared" si="4406"/>
        <v>0</v>
      </c>
      <c r="EQ449" s="649">
        <f t="shared" si="4407"/>
        <v>0</v>
      </c>
      <c r="ER449" s="538">
        <f t="shared" si="4408"/>
        <v>0</v>
      </c>
      <c r="ES449" s="677">
        <f t="shared" si="4409"/>
        <v>0</v>
      </c>
      <c r="ET449" s="538">
        <f t="shared" si="4410"/>
        <v>0</v>
      </c>
      <c r="EU449" s="462">
        <f t="shared" si="4411"/>
        <v>0</v>
      </c>
      <c r="EV449" s="263">
        <f t="shared" si="4412"/>
        <v>0</v>
      </c>
      <c r="EW449" s="462">
        <f t="shared" si="4413"/>
        <v>0</v>
      </c>
      <c r="EX449" s="263">
        <f t="shared" si="4414"/>
        <v>0</v>
      </c>
      <c r="EY449" s="472">
        <f t="shared" si="4415"/>
        <v>0</v>
      </c>
      <c r="EZ449" s="263">
        <f t="shared" si="4416"/>
        <v>0</v>
      </c>
      <c r="FA449" s="313">
        <v>42102</v>
      </c>
      <c r="FB449" s="33" t="s">
        <v>421</v>
      </c>
    </row>
    <row r="450" spans="1:158" s="1200" customFormat="1" ht="18" hidden="1" customHeight="1" outlineLevel="1" x14ac:dyDescent="0.2">
      <c r="A450" s="1167" t="s">
        <v>2379</v>
      </c>
      <c r="B450" s="691" t="s">
        <v>21</v>
      </c>
      <c r="C450" s="1168" t="s">
        <v>399</v>
      </c>
      <c r="D450" s="1168" t="s">
        <v>400</v>
      </c>
      <c r="E450" s="691" t="s">
        <v>401</v>
      </c>
      <c r="F450" s="691" t="s">
        <v>402</v>
      </c>
      <c r="G450" s="692" t="s">
        <v>41</v>
      </c>
      <c r="H450" s="693">
        <v>0.3</v>
      </c>
      <c r="I450" s="691" t="s">
        <v>403</v>
      </c>
      <c r="J450" s="694" t="s">
        <v>56</v>
      </c>
      <c r="K450" s="695" t="s">
        <v>37</v>
      </c>
      <c r="L450" s="691" t="s">
        <v>46</v>
      </c>
      <c r="M450" s="1169" t="s">
        <v>65</v>
      </c>
      <c r="N450" s="696"/>
      <c r="O450" s="696"/>
      <c r="P450" s="696"/>
      <c r="Q450" s="697"/>
      <c r="R450" s="1170">
        <v>0</v>
      </c>
      <c r="S450" s="698">
        <v>4955.3571428571422</v>
      </c>
      <c r="T450" s="698">
        <v>5550</v>
      </c>
      <c r="U450" s="698">
        <f>R450*S450</f>
        <v>0</v>
      </c>
      <c r="V450" s="699">
        <f>R450*T450</f>
        <v>0</v>
      </c>
      <c r="W450" s="699">
        <f t="shared" ref="W450" si="4432">V450*H450</f>
        <v>0</v>
      </c>
      <c r="X450" s="700">
        <v>50</v>
      </c>
      <c r="Y450" s="700">
        <v>4955.3571428571422</v>
      </c>
      <c r="Z450" s="700">
        <v>5550</v>
      </c>
      <c r="AA450" s="700">
        <v>0</v>
      </c>
      <c r="AB450" s="700">
        <v>0</v>
      </c>
      <c r="AC450" s="700">
        <f t="shared" ref="AC450" si="4433">AB450*H450</f>
        <v>0</v>
      </c>
      <c r="AD450" s="1171">
        <v>0</v>
      </c>
      <c r="AE450" s="1171">
        <v>4955.3571428571422</v>
      </c>
      <c r="AF450" s="1171">
        <v>5550</v>
      </c>
      <c r="AG450" s="1171">
        <f t="shared" ref="AG450" si="4434">AD450*AE450</f>
        <v>0</v>
      </c>
      <c r="AH450" s="1171">
        <f t="shared" ref="AH450" si="4435">AD450*AF450</f>
        <v>0</v>
      </c>
      <c r="AI450" s="1171">
        <f t="shared" ref="AI450" si="4436">AH450*H450</f>
        <v>0</v>
      </c>
      <c r="AJ450" s="1171">
        <v>70</v>
      </c>
      <c r="AK450" s="1171">
        <v>4955.3571428571422</v>
      </c>
      <c r="AL450" s="1171">
        <v>5550</v>
      </c>
      <c r="AM450" s="1171">
        <v>0</v>
      </c>
      <c r="AN450" s="1171">
        <v>0</v>
      </c>
      <c r="AO450" s="1172">
        <f t="shared" ref="AO450" si="4437">AN450*H450</f>
        <v>0</v>
      </c>
      <c r="AP450" s="1171">
        <v>20</v>
      </c>
      <c r="AQ450" s="1171">
        <v>4955.3571428571422</v>
      </c>
      <c r="AR450" s="1171">
        <v>5550</v>
      </c>
      <c r="AS450" s="1171">
        <v>0</v>
      </c>
      <c r="AT450" s="1171">
        <f t="shared" ref="AT450" si="4438">AS450*1.12</f>
        <v>0</v>
      </c>
      <c r="AU450" s="1171">
        <f t="shared" ref="AU450" si="4439">AT450*H450</f>
        <v>0</v>
      </c>
      <c r="AV450" s="1173">
        <v>30</v>
      </c>
      <c r="AW450" s="1173">
        <v>4955.3571428571422</v>
      </c>
      <c r="AX450" s="1173">
        <v>5550</v>
      </c>
      <c r="AY450" s="1173">
        <v>0</v>
      </c>
      <c r="AZ450" s="1173">
        <f t="shared" ref="AZ450" si="4440">AY450*1.12</f>
        <v>0</v>
      </c>
      <c r="BA450" s="1173">
        <f t="shared" ref="BA450" si="4441">AZ450*H450</f>
        <v>0</v>
      </c>
      <c r="BB450" s="1173"/>
      <c r="BC450" s="1173"/>
      <c r="BD450" s="1173"/>
      <c r="BE450" s="1173">
        <v>0</v>
      </c>
      <c r="BF450" s="1173">
        <v>0</v>
      </c>
      <c r="BG450" s="1173">
        <f t="shared" ref="BG450" si="4442">BF450*H450</f>
        <v>0</v>
      </c>
      <c r="BH450" s="1173"/>
      <c r="BI450" s="1173"/>
      <c r="BJ450" s="1173"/>
      <c r="BK450" s="1173">
        <v>0</v>
      </c>
      <c r="BL450" s="1173">
        <v>0</v>
      </c>
      <c r="BM450" s="1173">
        <f t="shared" ref="BM450" si="4443">BL450*N450</f>
        <v>0</v>
      </c>
      <c r="BN450" s="1173"/>
      <c r="BO450" s="1173"/>
      <c r="BP450" s="1173"/>
      <c r="BQ450" s="1173">
        <v>0</v>
      </c>
      <c r="BR450" s="1173">
        <v>0</v>
      </c>
      <c r="BS450" s="1173">
        <f t="shared" si="4388"/>
        <v>0</v>
      </c>
      <c r="BT450" s="698">
        <v>4955.3571428571422</v>
      </c>
      <c r="BU450" s="698">
        <f>BT450*1.12</f>
        <v>5550</v>
      </c>
      <c r="BV450" s="1174">
        <v>0</v>
      </c>
      <c r="BW450" s="1436">
        <f t="shared" ref="BW450" si="4444">BV450*1.12</f>
        <v>0</v>
      </c>
      <c r="BX450" s="1175"/>
      <c r="BY450" s="691"/>
      <c r="BZ450" s="1176">
        <v>14</v>
      </c>
      <c r="CA450" s="1177">
        <f t="shared" ref="CA450" si="4445">BW450*H450</f>
        <v>0</v>
      </c>
      <c r="CB450" s="1178"/>
      <c r="CC450" s="1179"/>
      <c r="CD450" s="1180"/>
      <c r="CE450" s="1181">
        <f t="shared" ref="CE450" si="4446">BV450-CB450</f>
        <v>0</v>
      </c>
      <c r="CF450" s="1182">
        <f t="shared" ref="CF450" si="4447">BW450-CC450</f>
        <v>0</v>
      </c>
      <c r="CG450" s="1183">
        <f t="shared" ref="CG450" si="4448">CA450-CC450</f>
        <v>0</v>
      </c>
      <c r="CH450" s="1184" t="s">
        <v>2408</v>
      </c>
      <c r="CI450" s="1185" t="s">
        <v>2409</v>
      </c>
      <c r="CJ450" s="1186"/>
      <c r="CK450" s="1187"/>
      <c r="CL450" s="1187"/>
      <c r="CM450" s="1188"/>
      <c r="CN450" s="1187"/>
      <c r="CO450" s="1189"/>
      <c r="CP450" s="1187"/>
      <c r="CQ450" s="1190"/>
      <c r="CR450" s="701"/>
      <c r="CS450" s="701"/>
      <c r="CT450" s="701"/>
      <c r="CU450" s="701"/>
      <c r="CV450" s="701"/>
      <c r="CW450" s="701"/>
      <c r="CX450" s="701"/>
      <c r="CY450" s="701"/>
      <c r="CZ450" s="701"/>
      <c r="DA450" s="702"/>
      <c r="DB450" s="701"/>
      <c r="DC450" s="701"/>
      <c r="DD450" s="701"/>
      <c r="DE450" s="701"/>
      <c r="DF450" s="701"/>
      <c r="DG450" s="701"/>
      <c r="DH450" s="701"/>
      <c r="DI450" s="701"/>
      <c r="DJ450" s="701"/>
      <c r="DK450" s="701"/>
      <c r="DL450" s="653"/>
      <c r="DM450" s="740"/>
      <c r="DN450" s="653"/>
      <c r="DO450" s="740"/>
      <c r="DP450" s="653"/>
      <c r="DQ450" s="1191"/>
      <c r="DR450" s="653"/>
      <c r="DS450" s="740"/>
      <c r="DT450" s="653"/>
      <c r="DU450" s="740"/>
      <c r="DV450" s="458"/>
      <c r="DW450" s="744"/>
      <c r="DX450" s="653"/>
      <c r="DY450" s="953"/>
      <c r="DZ450" s="653"/>
      <c r="EA450" s="740">
        <f t="shared" si="4395"/>
        <v>0</v>
      </c>
      <c r="EB450" s="458">
        <f t="shared" ref="EB450" si="4449">EA450/1.12</f>
        <v>0</v>
      </c>
      <c r="EC450" s="744"/>
      <c r="ED450" s="701"/>
      <c r="EE450" s="946"/>
      <c r="EF450" s="653"/>
      <c r="EG450" s="1192">
        <f t="shared" si="4397"/>
        <v>0</v>
      </c>
      <c r="EH450" s="699">
        <f t="shared" si="4398"/>
        <v>0</v>
      </c>
      <c r="EI450" s="1193">
        <f t="shared" si="4399"/>
        <v>0</v>
      </c>
      <c r="EJ450" s="1194">
        <f t="shared" si="4400"/>
        <v>0</v>
      </c>
      <c r="EK450" s="1195">
        <f t="shared" si="4401"/>
        <v>0</v>
      </c>
      <c r="EL450" s="1196">
        <f t="shared" si="4402"/>
        <v>0</v>
      </c>
      <c r="EM450" s="1197">
        <f t="shared" si="4403"/>
        <v>0</v>
      </c>
      <c r="EN450" s="1194">
        <f t="shared" si="4404"/>
        <v>0</v>
      </c>
      <c r="EO450" s="1195">
        <f t="shared" si="4405"/>
        <v>0</v>
      </c>
      <c r="EP450" s="1196">
        <f t="shared" si="4406"/>
        <v>0</v>
      </c>
      <c r="EQ450" s="1197">
        <f t="shared" si="4407"/>
        <v>0</v>
      </c>
      <c r="ER450" s="1194">
        <f t="shared" si="4408"/>
        <v>0</v>
      </c>
      <c r="ES450" s="1195">
        <f t="shared" si="4409"/>
        <v>0</v>
      </c>
      <c r="ET450" s="1194">
        <f t="shared" si="4410"/>
        <v>0</v>
      </c>
      <c r="EU450" s="1192">
        <f t="shared" si="4411"/>
        <v>0</v>
      </c>
      <c r="EV450" s="699">
        <f t="shared" si="4412"/>
        <v>0</v>
      </c>
      <c r="EW450" s="1192">
        <f t="shared" si="4413"/>
        <v>0</v>
      </c>
      <c r="EX450" s="699">
        <f t="shared" si="4414"/>
        <v>0</v>
      </c>
      <c r="EY450" s="1198">
        <f t="shared" si="4415"/>
        <v>0</v>
      </c>
      <c r="EZ450" s="699">
        <f t="shared" si="4416"/>
        <v>0</v>
      </c>
      <c r="FA450" s="1199">
        <v>42502</v>
      </c>
      <c r="FB450" s="1200" t="s">
        <v>421</v>
      </c>
    </row>
    <row r="451" spans="1:158" ht="18" hidden="1" customHeight="1" outlineLevel="1" x14ac:dyDescent="0.2">
      <c r="A451" s="732" t="s">
        <v>605</v>
      </c>
      <c r="B451" s="76" t="s">
        <v>21</v>
      </c>
      <c r="C451" s="77" t="s">
        <v>399</v>
      </c>
      <c r="D451" s="77" t="s">
        <v>400</v>
      </c>
      <c r="E451" s="76" t="s">
        <v>401</v>
      </c>
      <c r="F451" s="76" t="s">
        <v>404</v>
      </c>
      <c r="G451" s="78" t="s">
        <v>41</v>
      </c>
      <c r="H451" s="79">
        <v>0.3</v>
      </c>
      <c r="I451" s="76" t="s">
        <v>403</v>
      </c>
      <c r="J451" s="80" t="s">
        <v>56</v>
      </c>
      <c r="K451" s="81" t="s">
        <v>37</v>
      </c>
      <c r="L451" s="76" t="s">
        <v>46</v>
      </c>
      <c r="M451" s="10" t="s">
        <v>65</v>
      </c>
      <c r="N451" s="82"/>
      <c r="O451" s="82"/>
      <c r="P451" s="82"/>
      <c r="Q451" s="245"/>
      <c r="R451" s="398">
        <v>0</v>
      </c>
      <c r="S451" s="262">
        <v>2767.8571428571427</v>
      </c>
      <c r="T451" s="262">
        <v>3100</v>
      </c>
      <c r="U451" s="262">
        <f t="shared" ref="U451:U507" si="4450">R451*S451</f>
        <v>0</v>
      </c>
      <c r="V451" s="263">
        <f t="shared" ref="V451:V507" si="4451">R451*T451</f>
        <v>0</v>
      </c>
      <c r="W451" s="263">
        <f t="shared" si="4381"/>
        <v>0</v>
      </c>
      <c r="X451" s="399">
        <v>0</v>
      </c>
      <c r="Y451" s="399">
        <v>2767.8571428571427</v>
      </c>
      <c r="Z451" s="399">
        <v>3100</v>
      </c>
      <c r="AA451" s="399">
        <f t="shared" ref="AA451:AA508" si="4452">X451*Y451</f>
        <v>0</v>
      </c>
      <c r="AB451" s="399">
        <f t="shared" ref="AB451:AB508" si="4453">X451*Z451</f>
        <v>0</v>
      </c>
      <c r="AC451" s="399">
        <f t="shared" si="4382"/>
        <v>0</v>
      </c>
      <c r="AD451" s="260">
        <v>0</v>
      </c>
      <c r="AE451" s="260">
        <v>2767.8571428571427</v>
      </c>
      <c r="AF451" s="260">
        <v>3100</v>
      </c>
      <c r="AG451" s="260">
        <v>0</v>
      </c>
      <c r="AH451" s="260">
        <v>0</v>
      </c>
      <c r="AI451" s="260">
        <f t="shared" si="4383"/>
        <v>0</v>
      </c>
      <c r="AJ451" s="260">
        <v>0</v>
      </c>
      <c r="AK451" s="260">
        <v>2767.8571428571427</v>
      </c>
      <c r="AL451" s="260">
        <v>3100</v>
      </c>
      <c r="AM451" s="260">
        <v>0</v>
      </c>
      <c r="AN451" s="260">
        <v>0</v>
      </c>
      <c r="AO451" s="396">
        <f t="shared" si="4385"/>
        <v>0</v>
      </c>
      <c r="AP451" s="260">
        <v>0</v>
      </c>
      <c r="AQ451" s="260">
        <v>2767.8571428571427</v>
      </c>
      <c r="AR451" s="260">
        <v>3100</v>
      </c>
      <c r="AS451" s="260">
        <f t="shared" si="3576"/>
        <v>0</v>
      </c>
      <c r="AT451" s="260">
        <f t="shared" si="4417"/>
        <v>0</v>
      </c>
      <c r="AU451" s="260">
        <f t="shared" si="4386"/>
        <v>0</v>
      </c>
      <c r="AV451" s="400">
        <v>0</v>
      </c>
      <c r="AW451" s="400">
        <v>2767.8571428571427</v>
      </c>
      <c r="AX451" s="400">
        <v>3100</v>
      </c>
      <c r="AY451" s="400">
        <v>0</v>
      </c>
      <c r="AZ451" s="400">
        <f t="shared" si="4421"/>
        <v>0</v>
      </c>
      <c r="BA451" s="400">
        <f t="shared" si="4422"/>
        <v>0</v>
      </c>
      <c r="BB451" s="400"/>
      <c r="BC451" s="400"/>
      <c r="BD451" s="400"/>
      <c r="BE451" s="400">
        <v>0</v>
      </c>
      <c r="BF451" s="400">
        <v>0</v>
      </c>
      <c r="BG451" s="400">
        <f t="shared" si="3919"/>
        <v>0</v>
      </c>
      <c r="BH451" s="400"/>
      <c r="BI451" s="400"/>
      <c r="BJ451" s="400"/>
      <c r="BK451" s="400">
        <v>0</v>
      </c>
      <c r="BL451" s="400">
        <v>0</v>
      </c>
      <c r="BM451" s="400">
        <f t="shared" si="3914"/>
        <v>0</v>
      </c>
      <c r="BN451" s="400"/>
      <c r="BO451" s="400"/>
      <c r="BP451" s="400"/>
      <c r="BQ451" s="400">
        <v>0</v>
      </c>
      <c r="BR451" s="400">
        <v>0</v>
      </c>
      <c r="BS451" s="400">
        <f t="shared" si="4388"/>
        <v>0</v>
      </c>
      <c r="BT451" s="262">
        <v>2767.8571428571427</v>
      </c>
      <c r="BU451" s="262">
        <f t="shared" ref="BU451:BU507" si="4454">BT451*1.12</f>
        <v>3100</v>
      </c>
      <c r="BV451" s="262">
        <v>0</v>
      </c>
      <c r="BW451" s="1427">
        <f t="shared" si="4390"/>
        <v>0</v>
      </c>
      <c r="BX451" s="84" t="s">
        <v>48</v>
      </c>
      <c r="BY451" s="76">
        <v>2013</v>
      </c>
      <c r="BZ451" s="325"/>
      <c r="CA451" s="529">
        <f t="shared" si="4391"/>
        <v>0</v>
      </c>
      <c r="CB451" s="85"/>
      <c r="CC451" s="83"/>
      <c r="CD451" s="88"/>
      <c r="CE451" s="26">
        <f t="shared" si="4392"/>
        <v>0</v>
      </c>
      <c r="CF451" s="27">
        <f t="shared" si="4393"/>
        <v>0</v>
      </c>
      <c r="CG451" s="738">
        <f t="shared" si="4394"/>
        <v>0</v>
      </c>
      <c r="CH451" s="164" t="s">
        <v>423</v>
      </c>
      <c r="CI451" s="165" t="s">
        <v>422</v>
      </c>
      <c r="CJ451" s="89"/>
      <c r="CK451" s="175"/>
      <c r="CL451" s="175"/>
      <c r="CM451" s="178"/>
      <c r="CN451" s="175"/>
      <c r="CO451" s="176"/>
      <c r="CP451" s="175"/>
      <c r="CQ451" s="87"/>
      <c r="CR451" s="455"/>
      <c r="CS451" s="455"/>
      <c r="CT451" s="455"/>
      <c r="CU451" s="455"/>
      <c r="CV451" s="455"/>
      <c r="CW451" s="455"/>
      <c r="CX451" s="455"/>
      <c r="CY451" s="455"/>
      <c r="CZ451" s="455"/>
      <c r="DA451" s="456"/>
      <c r="DB451" s="455"/>
      <c r="DC451" s="455"/>
      <c r="DD451" s="455"/>
      <c r="DE451" s="455"/>
      <c r="DF451" s="455"/>
      <c r="DG451" s="455"/>
      <c r="DH451" s="455"/>
      <c r="DI451" s="455"/>
      <c r="DJ451" s="455"/>
      <c r="DK451" s="455"/>
      <c r="DL451" s="501"/>
      <c r="DM451" s="508"/>
      <c r="DN451" s="501"/>
      <c r="DO451" s="508"/>
      <c r="DP451" s="501"/>
      <c r="DQ451" s="847"/>
      <c r="DR451" s="501"/>
      <c r="DS451" s="508"/>
      <c r="DT451" s="501"/>
      <c r="DU451" s="508"/>
      <c r="DV451" s="457"/>
      <c r="DW451" s="503"/>
      <c r="DX451" s="501"/>
      <c r="DY451" s="672"/>
      <c r="DZ451" s="501"/>
      <c r="EA451" s="508">
        <f t="shared" si="4395"/>
        <v>0</v>
      </c>
      <c r="EB451" s="457">
        <f t="shared" si="4396"/>
        <v>0</v>
      </c>
      <c r="EC451" s="503"/>
      <c r="ED451" s="455"/>
      <c r="EE451" s="459"/>
      <c r="EF451" s="501"/>
      <c r="EG451" s="462">
        <f t="shared" si="4397"/>
        <v>0</v>
      </c>
      <c r="EH451" s="263">
        <f t="shared" si="4398"/>
        <v>0</v>
      </c>
      <c r="EI451" s="460">
        <f t="shared" si="4399"/>
        <v>0</v>
      </c>
      <c r="EJ451" s="538">
        <f t="shared" si="4400"/>
        <v>0</v>
      </c>
      <c r="EK451" s="677">
        <f t="shared" si="4401"/>
        <v>0</v>
      </c>
      <c r="EL451" s="257">
        <f t="shared" si="4402"/>
        <v>0</v>
      </c>
      <c r="EM451" s="649">
        <f t="shared" si="4403"/>
        <v>0</v>
      </c>
      <c r="EN451" s="538">
        <f t="shared" si="4404"/>
        <v>0</v>
      </c>
      <c r="EO451" s="677">
        <f t="shared" si="4405"/>
        <v>0</v>
      </c>
      <c r="EP451" s="257">
        <f t="shared" si="4406"/>
        <v>0</v>
      </c>
      <c r="EQ451" s="649">
        <f t="shared" si="4407"/>
        <v>0</v>
      </c>
      <c r="ER451" s="538">
        <f t="shared" si="4408"/>
        <v>0</v>
      </c>
      <c r="ES451" s="677">
        <f t="shared" si="4409"/>
        <v>0</v>
      </c>
      <c r="ET451" s="538">
        <f t="shared" si="4410"/>
        <v>0</v>
      </c>
      <c r="EU451" s="462">
        <f t="shared" si="4411"/>
        <v>0</v>
      </c>
      <c r="EV451" s="263">
        <f t="shared" si="4412"/>
        <v>0</v>
      </c>
      <c r="EW451" s="462">
        <f t="shared" si="4413"/>
        <v>0</v>
      </c>
      <c r="EX451" s="263">
        <f t="shared" si="4414"/>
        <v>0</v>
      </c>
      <c r="EY451" s="472">
        <f t="shared" si="4415"/>
        <v>0</v>
      </c>
      <c r="EZ451" s="263">
        <f t="shared" si="4416"/>
        <v>0</v>
      </c>
      <c r="FA451" s="312">
        <v>41428</v>
      </c>
      <c r="FB451" s="33" t="s">
        <v>421</v>
      </c>
    </row>
    <row r="452" spans="1:158" ht="18" hidden="1" customHeight="1" outlineLevel="1" x14ac:dyDescent="0.2">
      <c r="A452" s="732" t="s">
        <v>606</v>
      </c>
      <c r="B452" s="76" t="s">
        <v>21</v>
      </c>
      <c r="C452" s="77" t="s">
        <v>399</v>
      </c>
      <c r="D452" s="77" t="s">
        <v>400</v>
      </c>
      <c r="E452" s="76" t="s">
        <v>401</v>
      </c>
      <c r="F452" s="76" t="s">
        <v>404</v>
      </c>
      <c r="G452" s="78" t="s">
        <v>41</v>
      </c>
      <c r="H452" s="79">
        <v>0.3</v>
      </c>
      <c r="I452" s="76" t="s">
        <v>403</v>
      </c>
      <c r="J452" s="80" t="s">
        <v>56</v>
      </c>
      <c r="K452" s="81" t="s">
        <v>37</v>
      </c>
      <c r="L452" s="76" t="s">
        <v>46</v>
      </c>
      <c r="M452" s="10" t="s">
        <v>65</v>
      </c>
      <c r="N452" s="82"/>
      <c r="O452" s="82"/>
      <c r="P452" s="82"/>
      <c r="Q452" s="245"/>
      <c r="R452" s="398">
        <v>0</v>
      </c>
      <c r="S452" s="262">
        <v>2767.8571428571427</v>
      </c>
      <c r="T452" s="262">
        <v>3100</v>
      </c>
      <c r="U452" s="262">
        <f t="shared" ref="U452" si="4455">R452*S452</f>
        <v>0</v>
      </c>
      <c r="V452" s="263">
        <f t="shared" ref="V452" si="4456">R452*T452</f>
        <v>0</v>
      </c>
      <c r="W452" s="263">
        <f t="shared" si="4381"/>
        <v>0</v>
      </c>
      <c r="X452" s="399">
        <v>10</v>
      </c>
      <c r="Y452" s="399">
        <v>2767.8571428571427</v>
      </c>
      <c r="Z452" s="399">
        <v>3100</v>
      </c>
      <c r="AA452" s="399">
        <v>0</v>
      </c>
      <c r="AB452" s="399">
        <v>0</v>
      </c>
      <c r="AC452" s="399">
        <f t="shared" si="4382"/>
        <v>0</v>
      </c>
      <c r="AD452" s="260">
        <v>20</v>
      </c>
      <c r="AE452" s="260">
        <v>2767.8571428571427</v>
      </c>
      <c r="AF452" s="260">
        <v>3100</v>
      </c>
      <c r="AG452" s="260">
        <v>0</v>
      </c>
      <c r="AH452" s="260">
        <v>0</v>
      </c>
      <c r="AI452" s="260">
        <f t="shared" si="4383"/>
        <v>0</v>
      </c>
      <c r="AJ452" s="260">
        <v>10</v>
      </c>
      <c r="AK452" s="260">
        <v>2767.8571428571427</v>
      </c>
      <c r="AL452" s="260">
        <v>3100</v>
      </c>
      <c r="AM452" s="260">
        <v>0</v>
      </c>
      <c r="AN452" s="260">
        <v>0</v>
      </c>
      <c r="AO452" s="396">
        <f t="shared" si="4385"/>
        <v>0</v>
      </c>
      <c r="AP452" s="260">
        <v>10</v>
      </c>
      <c r="AQ452" s="260">
        <v>2767.8571428571427</v>
      </c>
      <c r="AR452" s="260">
        <v>3100</v>
      </c>
      <c r="AS452" s="260">
        <v>0</v>
      </c>
      <c r="AT452" s="260">
        <f t="shared" si="4417"/>
        <v>0</v>
      </c>
      <c r="AU452" s="260">
        <f t="shared" si="4386"/>
        <v>0</v>
      </c>
      <c r="AV452" s="400">
        <v>20</v>
      </c>
      <c r="AW452" s="400">
        <v>2767.8571428571427</v>
      </c>
      <c r="AX452" s="400">
        <v>3100</v>
      </c>
      <c r="AY452" s="400">
        <v>0</v>
      </c>
      <c r="AZ452" s="400">
        <f t="shared" si="4421"/>
        <v>0</v>
      </c>
      <c r="BA452" s="400">
        <f t="shared" si="4422"/>
        <v>0</v>
      </c>
      <c r="BB452" s="400"/>
      <c r="BC452" s="400"/>
      <c r="BD452" s="400"/>
      <c r="BE452" s="400">
        <v>0</v>
      </c>
      <c r="BF452" s="400">
        <v>0</v>
      </c>
      <c r="BG452" s="400">
        <f t="shared" si="3919"/>
        <v>0</v>
      </c>
      <c r="BH452" s="400"/>
      <c r="BI452" s="400"/>
      <c r="BJ452" s="400"/>
      <c r="BK452" s="400">
        <v>0</v>
      </c>
      <c r="BL452" s="400">
        <v>0</v>
      </c>
      <c r="BM452" s="400">
        <f t="shared" si="3914"/>
        <v>0</v>
      </c>
      <c r="BN452" s="400"/>
      <c r="BO452" s="400"/>
      <c r="BP452" s="400"/>
      <c r="BQ452" s="400">
        <v>0</v>
      </c>
      <c r="BR452" s="400">
        <v>0</v>
      </c>
      <c r="BS452" s="400">
        <f t="shared" si="4388"/>
        <v>0</v>
      </c>
      <c r="BT452" s="262">
        <v>2767.8571428571427</v>
      </c>
      <c r="BU452" s="262">
        <f t="shared" ref="BU452" si="4457">BT452*1.12</f>
        <v>3100</v>
      </c>
      <c r="BV452" s="256">
        <v>0</v>
      </c>
      <c r="BW452" s="1427">
        <f t="shared" ref="BW452" si="4458">BV452*1.12</f>
        <v>0</v>
      </c>
      <c r="BX452" s="84" t="s">
        <v>48</v>
      </c>
      <c r="BY452" s="76">
        <v>2013</v>
      </c>
      <c r="BZ452" s="325"/>
      <c r="CA452" s="529">
        <f t="shared" si="4391"/>
        <v>0</v>
      </c>
      <c r="CB452" s="85"/>
      <c r="CC452" s="83"/>
      <c r="CD452" s="88"/>
      <c r="CE452" s="26">
        <f t="shared" si="4392"/>
        <v>0</v>
      </c>
      <c r="CF452" s="27">
        <f t="shared" si="4393"/>
        <v>0</v>
      </c>
      <c r="CG452" s="738">
        <f t="shared" si="4394"/>
        <v>0</v>
      </c>
      <c r="CH452" s="164" t="s">
        <v>423</v>
      </c>
      <c r="CI452" s="165" t="s">
        <v>422</v>
      </c>
      <c r="CJ452" s="89"/>
      <c r="CK452" s="175"/>
      <c r="CL452" s="175"/>
      <c r="CM452" s="178"/>
      <c r="CN452" s="175"/>
      <c r="CO452" s="176"/>
      <c r="CP452" s="175"/>
      <c r="CQ452" s="87"/>
      <c r="CR452" s="455"/>
      <c r="CS452" s="455"/>
      <c r="CT452" s="455"/>
      <c r="CU452" s="455"/>
      <c r="CV452" s="455"/>
      <c r="CW452" s="455"/>
      <c r="CX452" s="455"/>
      <c r="CY452" s="455"/>
      <c r="CZ452" s="455"/>
      <c r="DA452" s="456"/>
      <c r="DB452" s="455"/>
      <c r="DC452" s="455"/>
      <c r="DD452" s="455"/>
      <c r="DE452" s="455"/>
      <c r="DF452" s="455"/>
      <c r="DG452" s="455"/>
      <c r="DH452" s="455"/>
      <c r="DI452" s="455"/>
      <c r="DJ452" s="455"/>
      <c r="DK452" s="455"/>
      <c r="DL452" s="501"/>
      <c r="DM452" s="508"/>
      <c r="DN452" s="501"/>
      <c r="DO452" s="508"/>
      <c r="DP452" s="501"/>
      <c r="DQ452" s="847"/>
      <c r="DR452" s="501"/>
      <c r="DS452" s="508"/>
      <c r="DT452" s="501"/>
      <c r="DU452" s="508"/>
      <c r="DV452" s="457"/>
      <c r="DW452" s="503"/>
      <c r="DX452" s="501"/>
      <c r="DY452" s="672"/>
      <c r="DZ452" s="501"/>
      <c r="EA452" s="508">
        <f t="shared" si="4395"/>
        <v>0</v>
      </c>
      <c r="EB452" s="457">
        <f t="shared" si="4396"/>
        <v>0</v>
      </c>
      <c r="EC452" s="503"/>
      <c r="ED452" s="455"/>
      <c r="EE452" s="459"/>
      <c r="EF452" s="501"/>
      <c r="EG452" s="462">
        <f t="shared" si="4397"/>
        <v>0</v>
      </c>
      <c r="EH452" s="263">
        <f t="shared" si="4398"/>
        <v>0</v>
      </c>
      <c r="EI452" s="460">
        <f t="shared" si="4399"/>
        <v>0</v>
      </c>
      <c r="EJ452" s="538">
        <f t="shared" si="4400"/>
        <v>0</v>
      </c>
      <c r="EK452" s="677">
        <f t="shared" si="4401"/>
        <v>0</v>
      </c>
      <c r="EL452" s="257">
        <f t="shared" si="4402"/>
        <v>0</v>
      </c>
      <c r="EM452" s="649">
        <f t="shared" si="4403"/>
        <v>0</v>
      </c>
      <c r="EN452" s="538">
        <f t="shared" si="4404"/>
        <v>0</v>
      </c>
      <c r="EO452" s="677">
        <f t="shared" si="4405"/>
        <v>0</v>
      </c>
      <c r="EP452" s="257">
        <f t="shared" si="4406"/>
        <v>0</v>
      </c>
      <c r="EQ452" s="649">
        <f t="shared" si="4407"/>
        <v>0</v>
      </c>
      <c r="ER452" s="538">
        <f t="shared" si="4408"/>
        <v>0</v>
      </c>
      <c r="ES452" s="677">
        <f t="shared" si="4409"/>
        <v>0</v>
      </c>
      <c r="ET452" s="538">
        <f t="shared" si="4410"/>
        <v>0</v>
      </c>
      <c r="EU452" s="462">
        <f t="shared" si="4411"/>
        <v>0</v>
      </c>
      <c r="EV452" s="263">
        <f t="shared" si="4412"/>
        <v>0</v>
      </c>
      <c r="EW452" s="462">
        <f t="shared" si="4413"/>
        <v>0</v>
      </c>
      <c r="EX452" s="263">
        <f t="shared" si="4414"/>
        <v>0</v>
      </c>
      <c r="EY452" s="472">
        <f t="shared" si="4415"/>
        <v>0</v>
      </c>
      <c r="EZ452" s="263">
        <f t="shared" si="4416"/>
        <v>0</v>
      </c>
      <c r="FA452" s="312">
        <v>41428</v>
      </c>
      <c r="FB452" s="33" t="s">
        <v>421</v>
      </c>
    </row>
    <row r="453" spans="1:158" ht="18" hidden="1" customHeight="1" outlineLevel="1" x14ac:dyDescent="0.2">
      <c r="A453" s="732" t="s">
        <v>1334</v>
      </c>
      <c r="B453" s="76" t="s">
        <v>21</v>
      </c>
      <c r="C453" s="77" t="s">
        <v>399</v>
      </c>
      <c r="D453" s="77" t="s">
        <v>400</v>
      </c>
      <c r="E453" s="76" t="s">
        <v>401</v>
      </c>
      <c r="F453" s="76" t="s">
        <v>404</v>
      </c>
      <c r="G453" s="78" t="s">
        <v>41</v>
      </c>
      <c r="H453" s="79">
        <v>0.3</v>
      </c>
      <c r="I453" s="76" t="s">
        <v>403</v>
      </c>
      <c r="J453" s="80" t="s">
        <v>56</v>
      </c>
      <c r="K453" s="81" t="s">
        <v>37</v>
      </c>
      <c r="L453" s="76" t="s">
        <v>46</v>
      </c>
      <c r="M453" s="10" t="s">
        <v>65</v>
      </c>
      <c r="N453" s="82"/>
      <c r="O453" s="82"/>
      <c r="P453" s="82"/>
      <c r="Q453" s="245"/>
      <c r="R453" s="398">
        <v>0</v>
      </c>
      <c r="S453" s="262">
        <v>2767.8571428571427</v>
      </c>
      <c r="T453" s="262">
        <v>3100</v>
      </c>
      <c r="U453" s="262">
        <f t="shared" ref="U453" si="4459">R453*S453</f>
        <v>0</v>
      </c>
      <c r="V453" s="263">
        <f t="shared" ref="V453" si="4460">R453*T453</f>
        <v>0</v>
      </c>
      <c r="W453" s="263">
        <f t="shared" ref="W453" si="4461">V453*H453</f>
        <v>0</v>
      </c>
      <c r="X453" s="399">
        <v>10</v>
      </c>
      <c r="Y453" s="399">
        <v>2767.8571428571427</v>
      </c>
      <c r="Z453" s="399">
        <v>3100</v>
      </c>
      <c r="AA453" s="399">
        <v>0</v>
      </c>
      <c r="AB453" s="399">
        <v>0</v>
      </c>
      <c r="AC453" s="399">
        <f t="shared" si="4382"/>
        <v>0</v>
      </c>
      <c r="AD453" s="260">
        <v>20</v>
      </c>
      <c r="AE453" s="260">
        <v>2767.8571428571427</v>
      </c>
      <c r="AF453" s="260">
        <v>3100</v>
      </c>
      <c r="AG453" s="260">
        <v>0</v>
      </c>
      <c r="AH453" s="260">
        <v>0</v>
      </c>
      <c r="AI453" s="260">
        <f t="shared" si="4383"/>
        <v>0</v>
      </c>
      <c r="AJ453" s="260">
        <v>10</v>
      </c>
      <c r="AK453" s="260">
        <v>2767.8571428571427</v>
      </c>
      <c r="AL453" s="260">
        <v>3100</v>
      </c>
      <c r="AM453" s="260">
        <v>0</v>
      </c>
      <c r="AN453" s="260">
        <v>0</v>
      </c>
      <c r="AO453" s="396">
        <f t="shared" si="4385"/>
        <v>0</v>
      </c>
      <c r="AP453" s="260">
        <v>10</v>
      </c>
      <c r="AQ453" s="260">
        <v>2767.8571428571427</v>
      </c>
      <c r="AR453" s="260">
        <v>3100</v>
      </c>
      <c r="AS453" s="260">
        <v>0</v>
      </c>
      <c r="AT453" s="260">
        <f t="shared" si="4417"/>
        <v>0</v>
      </c>
      <c r="AU453" s="260">
        <f t="shared" si="4386"/>
        <v>0</v>
      </c>
      <c r="AV453" s="400">
        <v>20</v>
      </c>
      <c r="AW453" s="400">
        <v>2767.8571428571427</v>
      </c>
      <c r="AX453" s="400">
        <v>3100</v>
      </c>
      <c r="AY453" s="400">
        <v>0</v>
      </c>
      <c r="AZ453" s="400">
        <f t="shared" si="4421"/>
        <v>0</v>
      </c>
      <c r="BA453" s="400">
        <f t="shared" si="4422"/>
        <v>0</v>
      </c>
      <c r="BB453" s="400"/>
      <c r="BC453" s="400"/>
      <c r="BD453" s="400"/>
      <c r="BE453" s="400">
        <v>0</v>
      </c>
      <c r="BF453" s="400">
        <v>0</v>
      </c>
      <c r="BG453" s="400">
        <f t="shared" si="3919"/>
        <v>0</v>
      </c>
      <c r="BH453" s="400"/>
      <c r="BI453" s="400"/>
      <c r="BJ453" s="400"/>
      <c r="BK453" s="400">
        <v>0</v>
      </c>
      <c r="BL453" s="400">
        <v>0</v>
      </c>
      <c r="BM453" s="400">
        <f t="shared" si="3914"/>
        <v>0</v>
      </c>
      <c r="BN453" s="400"/>
      <c r="BO453" s="400"/>
      <c r="BP453" s="400"/>
      <c r="BQ453" s="400">
        <v>0</v>
      </c>
      <c r="BR453" s="400">
        <v>0</v>
      </c>
      <c r="BS453" s="400">
        <f t="shared" si="4388"/>
        <v>0</v>
      </c>
      <c r="BT453" s="262">
        <v>2767.8571428571427</v>
      </c>
      <c r="BU453" s="262">
        <f t="shared" ref="BU453" si="4462">BT453*1.12</f>
        <v>3100</v>
      </c>
      <c r="BV453" s="256">
        <v>0</v>
      </c>
      <c r="BW453" s="1427">
        <f t="shared" ref="BW453" si="4463">BV453*1.12</f>
        <v>0</v>
      </c>
      <c r="BX453" s="84" t="s">
        <v>48</v>
      </c>
      <c r="BY453" s="76">
        <v>2013</v>
      </c>
      <c r="BZ453" s="325" t="s">
        <v>1339</v>
      </c>
      <c r="CA453" s="529">
        <f t="shared" ref="CA453" si="4464">BW453*H453</f>
        <v>0</v>
      </c>
      <c r="CB453" s="85"/>
      <c r="CC453" s="83"/>
      <c r="CD453" s="88"/>
      <c r="CE453" s="26">
        <f t="shared" si="4392"/>
        <v>0</v>
      </c>
      <c r="CF453" s="27">
        <f t="shared" si="4393"/>
        <v>0</v>
      </c>
      <c r="CG453" s="738">
        <f t="shared" si="4394"/>
        <v>0</v>
      </c>
      <c r="CH453" s="164" t="s">
        <v>1874</v>
      </c>
      <c r="CI453" s="165"/>
      <c r="CJ453" s="89"/>
      <c r="CK453" s="175"/>
      <c r="CL453" s="175"/>
      <c r="CM453" s="178"/>
      <c r="CN453" s="175"/>
      <c r="CO453" s="176"/>
      <c r="CP453" s="175"/>
      <c r="CQ453" s="87"/>
      <c r="CR453" s="455"/>
      <c r="CS453" s="455"/>
      <c r="CT453" s="455"/>
      <c r="CU453" s="455"/>
      <c r="CV453" s="455"/>
      <c r="CW453" s="455"/>
      <c r="CX453" s="455"/>
      <c r="CY453" s="455"/>
      <c r="CZ453" s="455"/>
      <c r="DA453" s="456"/>
      <c r="DB453" s="455"/>
      <c r="DC453" s="455"/>
      <c r="DD453" s="455"/>
      <c r="DE453" s="455"/>
      <c r="DF453" s="455"/>
      <c r="DG453" s="455"/>
      <c r="DH453" s="455"/>
      <c r="DI453" s="455"/>
      <c r="DJ453" s="455"/>
      <c r="DK453" s="455"/>
      <c r="DL453" s="501"/>
      <c r="DM453" s="508"/>
      <c r="DN453" s="501"/>
      <c r="DO453" s="508"/>
      <c r="DP453" s="501"/>
      <c r="DQ453" s="847"/>
      <c r="DR453" s="501"/>
      <c r="DS453" s="508"/>
      <c r="DT453" s="501"/>
      <c r="DU453" s="508"/>
      <c r="DV453" s="457"/>
      <c r="DW453" s="503"/>
      <c r="DX453" s="501"/>
      <c r="DY453" s="672"/>
      <c r="DZ453" s="501"/>
      <c r="EA453" s="508">
        <f t="shared" si="4395"/>
        <v>0</v>
      </c>
      <c r="EB453" s="457">
        <f t="shared" si="4396"/>
        <v>0</v>
      </c>
      <c r="EC453" s="503"/>
      <c r="ED453" s="455"/>
      <c r="EE453" s="459"/>
      <c r="EF453" s="501"/>
      <c r="EG453" s="462">
        <f t="shared" si="4397"/>
        <v>0</v>
      </c>
      <c r="EH453" s="263">
        <f t="shared" si="4398"/>
        <v>0</v>
      </c>
      <c r="EI453" s="460">
        <f t="shared" si="4399"/>
        <v>0</v>
      </c>
      <c r="EJ453" s="538">
        <f t="shared" si="4400"/>
        <v>0</v>
      </c>
      <c r="EK453" s="677">
        <f t="shared" si="4401"/>
        <v>0</v>
      </c>
      <c r="EL453" s="257">
        <f t="shared" si="4402"/>
        <v>0</v>
      </c>
      <c r="EM453" s="649">
        <f t="shared" si="4403"/>
        <v>0</v>
      </c>
      <c r="EN453" s="538">
        <f t="shared" si="4404"/>
        <v>0</v>
      </c>
      <c r="EO453" s="677">
        <f t="shared" si="4405"/>
        <v>0</v>
      </c>
      <c r="EP453" s="257">
        <f t="shared" si="4406"/>
        <v>0</v>
      </c>
      <c r="EQ453" s="649">
        <f t="shared" si="4407"/>
        <v>0</v>
      </c>
      <c r="ER453" s="538">
        <f t="shared" si="4408"/>
        <v>0</v>
      </c>
      <c r="ES453" s="677">
        <f t="shared" si="4409"/>
        <v>0</v>
      </c>
      <c r="ET453" s="538">
        <f t="shared" si="4410"/>
        <v>0</v>
      </c>
      <c r="EU453" s="462">
        <f t="shared" si="4411"/>
        <v>0</v>
      </c>
      <c r="EV453" s="263">
        <f t="shared" si="4412"/>
        <v>0</v>
      </c>
      <c r="EW453" s="462">
        <f t="shared" si="4413"/>
        <v>0</v>
      </c>
      <c r="EX453" s="263">
        <f t="shared" si="4414"/>
        <v>0</v>
      </c>
      <c r="EY453" s="472">
        <f t="shared" si="4415"/>
        <v>0</v>
      </c>
      <c r="EZ453" s="263">
        <f t="shared" si="4416"/>
        <v>0</v>
      </c>
      <c r="FA453" s="312">
        <v>41928</v>
      </c>
      <c r="FB453" s="33" t="s">
        <v>421</v>
      </c>
    </row>
    <row r="454" spans="1:158" ht="18" hidden="1" customHeight="1" outlineLevel="1" x14ac:dyDescent="0.2">
      <c r="A454" s="732" t="s">
        <v>1851</v>
      </c>
      <c r="B454" s="76" t="s">
        <v>21</v>
      </c>
      <c r="C454" s="77" t="s">
        <v>399</v>
      </c>
      <c r="D454" s="77" t="s">
        <v>400</v>
      </c>
      <c r="E454" s="76" t="s">
        <v>401</v>
      </c>
      <c r="F454" s="76" t="s">
        <v>404</v>
      </c>
      <c r="G454" s="78" t="s">
        <v>41</v>
      </c>
      <c r="H454" s="79">
        <v>0.3</v>
      </c>
      <c r="I454" s="76" t="s">
        <v>403</v>
      </c>
      <c r="J454" s="80" t="s">
        <v>56</v>
      </c>
      <c r="K454" s="81" t="s">
        <v>37</v>
      </c>
      <c r="L454" s="76" t="s">
        <v>46</v>
      </c>
      <c r="M454" s="10" t="s">
        <v>65</v>
      </c>
      <c r="N454" s="82"/>
      <c r="O454" s="82"/>
      <c r="P454" s="82"/>
      <c r="Q454" s="245"/>
      <c r="R454" s="398">
        <v>0</v>
      </c>
      <c r="S454" s="262">
        <v>2767.8571428571427</v>
      </c>
      <c r="T454" s="262">
        <v>3100</v>
      </c>
      <c r="U454" s="262">
        <f t="shared" ref="U454" si="4465">R454*S454</f>
        <v>0</v>
      </c>
      <c r="V454" s="263">
        <f t="shared" ref="V454" si="4466">R454*T454</f>
        <v>0</v>
      </c>
      <c r="W454" s="263">
        <f t="shared" ref="W454" si="4467">V454*H454</f>
        <v>0</v>
      </c>
      <c r="X454" s="399">
        <v>10</v>
      </c>
      <c r="Y454" s="399">
        <v>2767.8571428571427</v>
      </c>
      <c r="Z454" s="399">
        <v>3100</v>
      </c>
      <c r="AA454" s="399">
        <v>0</v>
      </c>
      <c r="AB454" s="399">
        <v>0</v>
      </c>
      <c r="AC454" s="399">
        <f t="shared" ref="AC454" si="4468">AB454*H454</f>
        <v>0</v>
      </c>
      <c r="AD454" s="260">
        <v>0</v>
      </c>
      <c r="AE454" s="260">
        <v>2767.8571428571427</v>
      </c>
      <c r="AF454" s="260">
        <v>3100</v>
      </c>
      <c r="AG454" s="260">
        <f t="shared" ref="AG454" si="4469">AD454*AE454</f>
        <v>0</v>
      </c>
      <c r="AH454" s="260">
        <f t="shared" ref="AH454" si="4470">AD454*AF454</f>
        <v>0</v>
      </c>
      <c r="AI454" s="260">
        <f t="shared" ref="AI454" si="4471">AH454*H454</f>
        <v>0</v>
      </c>
      <c r="AJ454" s="260">
        <v>10</v>
      </c>
      <c r="AK454" s="260">
        <v>2767.8571428571427</v>
      </c>
      <c r="AL454" s="260">
        <v>3100</v>
      </c>
      <c r="AM454" s="260">
        <v>0</v>
      </c>
      <c r="AN454" s="260">
        <v>0</v>
      </c>
      <c r="AO454" s="396">
        <f t="shared" si="4385"/>
        <v>0</v>
      </c>
      <c r="AP454" s="260">
        <v>10</v>
      </c>
      <c r="AQ454" s="260">
        <v>2767.8571428571427</v>
      </c>
      <c r="AR454" s="260">
        <v>3100</v>
      </c>
      <c r="AS454" s="260">
        <v>0</v>
      </c>
      <c r="AT454" s="260">
        <f t="shared" si="4417"/>
        <v>0</v>
      </c>
      <c r="AU454" s="260">
        <f t="shared" si="4386"/>
        <v>0</v>
      </c>
      <c r="AV454" s="400">
        <v>20</v>
      </c>
      <c r="AW454" s="400">
        <v>2767.8571428571427</v>
      </c>
      <c r="AX454" s="400">
        <v>3100</v>
      </c>
      <c r="AY454" s="400">
        <v>0</v>
      </c>
      <c r="AZ454" s="400">
        <f t="shared" si="4421"/>
        <v>0</v>
      </c>
      <c r="BA454" s="400">
        <f t="shared" si="4422"/>
        <v>0</v>
      </c>
      <c r="BB454" s="400"/>
      <c r="BC454" s="400"/>
      <c r="BD454" s="400"/>
      <c r="BE454" s="400">
        <v>0</v>
      </c>
      <c r="BF454" s="400">
        <v>0</v>
      </c>
      <c r="BG454" s="400">
        <f t="shared" si="3919"/>
        <v>0</v>
      </c>
      <c r="BH454" s="400"/>
      <c r="BI454" s="400"/>
      <c r="BJ454" s="400"/>
      <c r="BK454" s="400">
        <v>0</v>
      </c>
      <c r="BL454" s="400">
        <v>0</v>
      </c>
      <c r="BM454" s="400">
        <f t="shared" si="3914"/>
        <v>0</v>
      </c>
      <c r="BN454" s="400"/>
      <c r="BO454" s="400"/>
      <c r="BP454" s="400"/>
      <c r="BQ454" s="400">
        <v>0</v>
      </c>
      <c r="BR454" s="400">
        <v>0</v>
      </c>
      <c r="BS454" s="400">
        <f t="shared" si="4388"/>
        <v>0</v>
      </c>
      <c r="BT454" s="262">
        <v>2767.8571428571427</v>
      </c>
      <c r="BU454" s="262">
        <f t="shared" ref="BU454" si="4472">BT454*1.12</f>
        <v>3100</v>
      </c>
      <c r="BV454" s="256">
        <v>0</v>
      </c>
      <c r="BW454" s="1427">
        <f t="shared" ref="BW454" si="4473">BV454*1.12</f>
        <v>0</v>
      </c>
      <c r="BX454" s="84" t="s">
        <v>48</v>
      </c>
      <c r="BY454" s="76">
        <v>2013</v>
      </c>
      <c r="BZ454" s="325" t="s">
        <v>1339</v>
      </c>
      <c r="CA454" s="529">
        <f t="shared" ref="CA454" si="4474">BW454*H454</f>
        <v>0</v>
      </c>
      <c r="CB454" s="85"/>
      <c r="CC454" s="83"/>
      <c r="CD454" s="88"/>
      <c r="CE454" s="26">
        <f t="shared" si="4392"/>
        <v>0</v>
      </c>
      <c r="CF454" s="27">
        <f t="shared" si="4393"/>
        <v>0</v>
      </c>
      <c r="CG454" s="738">
        <f t="shared" si="4394"/>
        <v>0</v>
      </c>
      <c r="CH454" s="164" t="s">
        <v>1873</v>
      </c>
      <c r="CI454" s="165"/>
      <c r="CJ454" s="89"/>
      <c r="CK454" s="175"/>
      <c r="CL454" s="175"/>
      <c r="CM454" s="178"/>
      <c r="CN454" s="175"/>
      <c r="CO454" s="176"/>
      <c r="CP454" s="175"/>
      <c r="CQ454" s="87"/>
      <c r="CR454" s="455"/>
      <c r="CS454" s="455"/>
      <c r="CT454" s="455"/>
      <c r="CU454" s="455"/>
      <c r="CV454" s="455"/>
      <c r="CW454" s="455"/>
      <c r="CX454" s="455"/>
      <c r="CY454" s="455"/>
      <c r="CZ454" s="455"/>
      <c r="DA454" s="456"/>
      <c r="DB454" s="455"/>
      <c r="DC454" s="455"/>
      <c r="DD454" s="455"/>
      <c r="DE454" s="455"/>
      <c r="DF454" s="455"/>
      <c r="DG454" s="455"/>
      <c r="DH454" s="455"/>
      <c r="DI454" s="455"/>
      <c r="DJ454" s="455"/>
      <c r="DK454" s="455"/>
      <c r="DL454" s="501"/>
      <c r="DM454" s="508"/>
      <c r="DN454" s="501"/>
      <c r="DO454" s="508"/>
      <c r="DP454" s="501"/>
      <c r="DQ454" s="847"/>
      <c r="DR454" s="501"/>
      <c r="DS454" s="508"/>
      <c r="DT454" s="501"/>
      <c r="DU454" s="508"/>
      <c r="DV454" s="457"/>
      <c r="DW454" s="503"/>
      <c r="DX454" s="501"/>
      <c r="DY454" s="672"/>
      <c r="DZ454" s="501"/>
      <c r="EA454" s="508">
        <f t="shared" si="4395"/>
        <v>0</v>
      </c>
      <c r="EB454" s="457">
        <f t="shared" si="4396"/>
        <v>0</v>
      </c>
      <c r="EC454" s="503"/>
      <c r="ED454" s="455"/>
      <c r="EE454" s="459"/>
      <c r="EF454" s="501"/>
      <c r="EG454" s="462">
        <f t="shared" si="4397"/>
        <v>0</v>
      </c>
      <c r="EH454" s="263">
        <f t="shared" si="4398"/>
        <v>0</v>
      </c>
      <c r="EI454" s="460">
        <f t="shared" si="4399"/>
        <v>0</v>
      </c>
      <c r="EJ454" s="538">
        <f t="shared" si="4400"/>
        <v>0</v>
      </c>
      <c r="EK454" s="677">
        <f t="shared" si="4401"/>
        <v>0</v>
      </c>
      <c r="EL454" s="257">
        <f t="shared" si="4402"/>
        <v>0</v>
      </c>
      <c r="EM454" s="649">
        <f t="shared" si="4403"/>
        <v>0</v>
      </c>
      <c r="EN454" s="538">
        <f t="shared" si="4404"/>
        <v>0</v>
      </c>
      <c r="EO454" s="677">
        <f t="shared" si="4405"/>
        <v>0</v>
      </c>
      <c r="EP454" s="257">
        <f t="shared" si="4406"/>
        <v>0</v>
      </c>
      <c r="EQ454" s="649">
        <f t="shared" si="4407"/>
        <v>0</v>
      </c>
      <c r="ER454" s="538">
        <f t="shared" si="4408"/>
        <v>0</v>
      </c>
      <c r="ES454" s="677">
        <f t="shared" si="4409"/>
        <v>0</v>
      </c>
      <c r="ET454" s="538">
        <f t="shared" si="4410"/>
        <v>0</v>
      </c>
      <c r="EU454" s="462">
        <f t="shared" si="4411"/>
        <v>0</v>
      </c>
      <c r="EV454" s="263">
        <f t="shared" si="4412"/>
        <v>0</v>
      </c>
      <c r="EW454" s="462">
        <f t="shared" si="4413"/>
        <v>0</v>
      </c>
      <c r="EX454" s="263">
        <f t="shared" si="4414"/>
        <v>0</v>
      </c>
      <c r="EY454" s="472">
        <f t="shared" si="4415"/>
        <v>0</v>
      </c>
      <c r="EZ454" s="263">
        <f t="shared" si="4416"/>
        <v>0</v>
      </c>
      <c r="FA454" s="313">
        <v>42102</v>
      </c>
      <c r="FB454" s="33" t="s">
        <v>421</v>
      </c>
    </row>
    <row r="455" spans="1:158" s="1200" customFormat="1" ht="18" hidden="1" customHeight="1" outlineLevel="1" x14ac:dyDescent="0.2">
      <c r="A455" s="1167" t="s">
        <v>2380</v>
      </c>
      <c r="B455" s="691" t="s">
        <v>21</v>
      </c>
      <c r="C455" s="1168" t="s">
        <v>399</v>
      </c>
      <c r="D455" s="1168" t="s">
        <v>400</v>
      </c>
      <c r="E455" s="691" t="s">
        <v>401</v>
      </c>
      <c r="F455" s="691" t="s">
        <v>404</v>
      </c>
      <c r="G455" s="692" t="s">
        <v>41</v>
      </c>
      <c r="H455" s="693">
        <v>0.3</v>
      </c>
      <c r="I455" s="691" t="s">
        <v>403</v>
      </c>
      <c r="J455" s="694" t="s">
        <v>56</v>
      </c>
      <c r="K455" s="695" t="s">
        <v>37</v>
      </c>
      <c r="L455" s="691" t="s">
        <v>46</v>
      </c>
      <c r="M455" s="1169" t="s">
        <v>65</v>
      </c>
      <c r="N455" s="696"/>
      <c r="O455" s="696"/>
      <c r="P455" s="696"/>
      <c r="Q455" s="697"/>
      <c r="R455" s="1170">
        <v>0</v>
      </c>
      <c r="S455" s="698">
        <v>2767.8571428571427</v>
      </c>
      <c r="T455" s="698">
        <v>3100</v>
      </c>
      <c r="U455" s="698">
        <f t="shared" ref="U455" si="4475">R455*S455</f>
        <v>0</v>
      </c>
      <c r="V455" s="699">
        <f t="shared" ref="V455" si="4476">R455*T455</f>
        <v>0</v>
      </c>
      <c r="W455" s="699">
        <f t="shared" ref="W455" si="4477">V455*H455</f>
        <v>0</v>
      </c>
      <c r="X455" s="700">
        <v>10</v>
      </c>
      <c r="Y455" s="700">
        <v>2767.8571428571427</v>
      </c>
      <c r="Z455" s="700">
        <v>3100</v>
      </c>
      <c r="AA455" s="700">
        <v>0</v>
      </c>
      <c r="AB455" s="700">
        <v>0</v>
      </c>
      <c r="AC455" s="700">
        <f t="shared" ref="AC455" si="4478">AB455*H455</f>
        <v>0</v>
      </c>
      <c r="AD455" s="1171">
        <v>0</v>
      </c>
      <c r="AE455" s="1171">
        <v>2767.8571428571427</v>
      </c>
      <c r="AF455" s="1171">
        <v>3100</v>
      </c>
      <c r="AG455" s="1171">
        <f t="shared" ref="AG455" si="4479">AD455*AE455</f>
        <v>0</v>
      </c>
      <c r="AH455" s="1171">
        <f t="shared" ref="AH455" si="4480">AD455*AF455</f>
        <v>0</v>
      </c>
      <c r="AI455" s="1171">
        <f t="shared" ref="AI455" si="4481">AH455*H455</f>
        <v>0</v>
      </c>
      <c r="AJ455" s="1171">
        <v>10</v>
      </c>
      <c r="AK455" s="1171">
        <v>2767.8571428571427</v>
      </c>
      <c r="AL455" s="1171">
        <v>3100</v>
      </c>
      <c r="AM455" s="1171">
        <v>0</v>
      </c>
      <c r="AN455" s="1171">
        <v>0</v>
      </c>
      <c r="AO455" s="1172">
        <f t="shared" ref="AO455" si="4482">AN455*H455</f>
        <v>0</v>
      </c>
      <c r="AP455" s="1171">
        <v>10</v>
      </c>
      <c r="AQ455" s="1171">
        <v>2767.8571428571427</v>
      </c>
      <c r="AR455" s="1171">
        <v>3100</v>
      </c>
      <c r="AS455" s="1171">
        <v>0</v>
      </c>
      <c r="AT455" s="1171">
        <f t="shared" ref="AT455" si="4483">AS455*1.12</f>
        <v>0</v>
      </c>
      <c r="AU455" s="1171">
        <f t="shared" ref="AU455" si="4484">AT455*H455</f>
        <v>0</v>
      </c>
      <c r="AV455" s="1173">
        <v>20</v>
      </c>
      <c r="AW455" s="1173">
        <v>2767.8571428571427</v>
      </c>
      <c r="AX455" s="1173">
        <v>3100</v>
      </c>
      <c r="AY455" s="1173">
        <v>0</v>
      </c>
      <c r="AZ455" s="1173">
        <f t="shared" ref="AZ455" si="4485">AY455*1.12</f>
        <v>0</v>
      </c>
      <c r="BA455" s="1173">
        <f t="shared" ref="BA455" si="4486">AZ455*H455</f>
        <v>0</v>
      </c>
      <c r="BB455" s="1173"/>
      <c r="BC455" s="1173"/>
      <c r="BD455" s="1173"/>
      <c r="BE455" s="1173">
        <v>0</v>
      </c>
      <c r="BF455" s="1173">
        <v>0</v>
      </c>
      <c r="BG455" s="1173">
        <f t="shared" ref="BG455" si="4487">BF455*H455</f>
        <v>0</v>
      </c>
      <c r="BH455" s="1173"/>
      <c r="BI455" s="1173"/>
      <c r="BJ455" s="1173"/>
      <c r="BK455" s="1173">
        <v>0</v>
      </c>
      <c r="BL455" s="1173">
        <v>0</v>
      </c>
      <c r="BM455" s="1173">
        <f t="shared" ref="BM455" si="4488">BL455*N455</f>
        <v>0</v>
      </c>
      <c r="BN455" s="1173"/>
      <c r="BO455" s="1173"/>
      <c r="BP455" s="1173"/>
      <c r="BQ455" s="1173">
        <v>0</v>
      </c>
      <c r="BR455" s="1173">
        <v>0</v>
      </c>
      <c r="BS455" s="1173">
        <f t="shared" si="4388"/>
        <v>0</v>
      </c>
      <c r="BT455" s="698">
        <v>2767.8571428571427</v>
      </c>
      <c r="BU455" s="698">
        <f t="shared" ref="BU455" si="4489">BT455*1.12</f>
        <v>3100</v>
      </c>
      <c r="BV455" s="1174">
        <v>0</v>
      </c>
      <c r="BW455" s="1436">
        <f t="shared" ref="BW455" si="4490">BV455*1.12</f>
        <v>0</v>
      </c>
      <c r="BX455" s="1175"/>
      <c r="BY455" s="691"/>
      <c r="BZ455" s="1176">
        <v>14</v>
      </c>
      <c r="CA455" s="1177">
        <f t="shared" ref="CA455" si="4491">BW455*H455</f>
        <v>0</v>
      </c>
      <c r="CB455" s="1178"/>
      <c r="CC455" s="1179"/>
      <c r="CD455" s="1180"/>
      <c r="CE455" s="1181">
        <f t="shared" ref="CE455" si="4492">BV455-CB455</f>
        <v>0</v>
      </c>
      <c r="CF455" s="1182">
        <f t="shared" ref="CF455" si="4493">BW455-CC455</f>
        <v>0</v>
      </c>
      <c r="CG455" s="1183">
        <f t="shared" ref="CG455" si="4494">CA455-CC455</f>
        <v>0</v>
      </c>
      <c r="CH455" s="1184" t="s">
        <v>2408</v>
      </c>
      <c r="CI455" s="1185" t="s">
        <v>2409</v>
      </c>
      <c r="CJ455" s="1186"/>
      <c r="CK455" s="1187"/>
      <c r="CL455" s="1187"/>
      <c r="CM455" s="1188"/>
      <c r="CN455" s="1187"/>
      <c r="CO455" s="1189"/>
      <c r="CP455" s="1187"/>
      <c r="CQ455" s="1190"/>
      <c r="CR455" s="701"/>
      <c r="CS455" s="701"/>
      <c r="CT455" s="701"/>
      <c r="CU455" s="701"/>
      <c r="CV455" s="701"/>
      <c r="CW455" s="701"/>
      <c r="CX455" s="701"/>
      <c r="CY455" s="701"/>
      <c r="CZ455" s="701"/>
      <c r="DA455" s="702"/>
      <c r="DB455" s="701"/>
      <c r="DC455" s="701"/>
      <c r="DD455" s="701"/>
      <c r="DE455" s="701"/>
      <c r="DF455" s="701"/>
      <c r="DG455" s="701"/>
      <c r="DH455" s="701"/>
      <c r="DI455" s="701"/>
      <c r="DJ455" s="701"/>
      <c r="DK455" s="701"/>
      <c r="DL455" s="653"/>
      <c r="DM455" s="740"/>
      <c r="DN455" s="653"/>
      <c r="DO455" s="740"/>
      <c r="DP455" s="653"/>
      <c r="DQ455" s="1191"/>
      <c r="DR455" s="653"/>
      <c r="DS455" s="740"/>
      <c r="DT455" s="653"/>
      <c r="DU455" s="740"/>
      <c r="DV455" s="458"/>
      <c r="DW455" s="744"/>
      <c r="DX455" s="653"/>
      <c r="DY455" s="953"/>
      <c r="DZ455" s="653"/>
      <c r="EA455" s="740">
        <f t="shared" si="4395"/>
        <v>0</v>
      </c>
      <c r="EB455" s="458">
        <f t="shared" ref="EB455" si="4495">EA455/1.12</f>
        <v>0</v>
      </c>
      <c r="EC455" s="744"/>
      <c r="ED455" s="701"/>
      <c r="EE455" s="946"/>
      <c r="EF455" s="653"/>
      <c r="EG455" s="1192">
        <f t="shared" si="4397"/>
        <v>0</v>
      </c>
      <c r="EH455" s="699">
        <f t="shared" si="4398"/>
        <v>0</v>
      </c>
      <c r="EI455" s="1193">
        <f t="shared" si="4399"/>
        <v>0</v>
      </c>
      <c r="EJ455" s="1194">
        <f t="shared" si="4400"/>
        <v>0</v>
      </c>
      <c r="EK455" s="1195">
        <f t="shared" si="4401"/>
        <v>0</v>
      </c>
      <c r="EL455" s="1196">
        <f t="shared" si="4402"/>
        <v>0</v>
      </c>
      <c r="EM455" s="1197">
        <f t="shared" si="4403"/>
        <v>0</v>
      </c>
      <c r="EN455" s="1194">
        <f t="shared" si="4404"/>
        <v>0</v>
      </c>
      <c r="EO455" s="1195">
        <f t="shared" si="4405"/>
        <v>0</v>
      </c>
      <c r="EP455" s="1196">
        <f t="shared" si="4406"/>
        <v>0</v>
      </c>
      <c r="EQ455" s="1197">
        <f t="shared" si="4407"/>
        <v>0</v>
      </c>
      <c r="ER455" s="1194">
        <f t="shared" si="4408"/>
        <v>0</v>
      </c>
      <c r="ES455" s="1195">
        <f t="shared" si="4409"/>
        <v>0</v>
      </c>
      <c r="ET455" s="1194">
        <f t="shared" si="4410"/>
        <v>0</v>
      </c>
      <c r="EU455" s="1192">
        <f t="shared" si="4411"/>
        <v>0</v>
      </c>
      <c r="EV455" s="699">
        <f t="shared" si="4412"/>
        <v>0</v>
      </c>
      <c r="EW455" s="1192">
        <f t="shared" si="4413"/>
        <v>0</v>
      </c>
      <c r="EX455" s="699">
        <f t="shared" si="4414"/>
        <v>0</v>
      </c>
      <c r="EY455" s="1198">
        <f t="shared" si="4415"/>
        <v>0</v>
      </c>
      <c r="EZ455" s="699">
        <f t="shared" si="4416"/>
        <v>0</v>
      </c>
      <c r="FA455" s="1199">
        <v>42502</v>
      </c>
      <c r="FB455" s="1200" t="s">
        <v>421</v>
      </c>
    </row>
    <row r="456" spans="1:158" ht="18" hidden="1" customHeight="1" outlineLevel="1" x14ac:dyDescent="0.2">
      <c r="A456" s="732" t="s">
        <v>607</v>
      </c>
      <c r="B456" s="76" t="s">
        <v>21</v>
      </c>
      <c r="C456" s="77" t="s">
        <v>399</v>
      </c>
      <c r="D456" s="77" t="s">
        <v>400</v>
      </c>
      <c r="E456" s="76" t="s">
        <v>401</v>
      </c>
      <c r="F456" s="76" t="s">
        <v>405</v>
      </c>
      <c r="G456" s="78" t="s">
        <v>41</v>
      </c>
      <c r="H456" s="79">
        <v>0.3</v>
      </c>
      <c r="I456" s="76" t="s">
        <v>403</v>
      </c>
      <c r="J456" s="80" t="s">
        <v>56</v>
      </c>
      <c r="K456" s="81" t="s">
        <v>37</v>
      </c>
      <c r="L456" s="76" t="s">
        <v>46</v>
      </c>
      <c r="M456" s="10" t="s">
        <v>65</v>
      </c>
      <c r="N456" s="82"/>
      <c r="O456" s="82"/>
      <c r="P456" s="82"/>
      <c r="Q456" s="245"/>
      <c r="R456" s="398">
        <v>0</v>
      </c>
      <c r="S456" s="262">
        <v>7187.4999999999991</v>
      </c>
      <c r="T456" s="262">
        <v>8050</v>
      </c>
      <c r="U456" s="262">
        <f t="shared" si="4450"/>
        <v>0</v>
      </c>
      <c r="V456" s="263">
        <f t="shared" si="4451"/>
        <v>0</v>
      </c>
      <c r="W456" s="263">
        <f t="shared" si="4381"/>
        <v>0</v>
      </c>
      <c r="X456" s="399">
        <v>0</v>
      </c>
      <c r="Y456" s="399">
        <v>7187.4999999999991</v>
      </c>
      <c r="Z456" s="399">
        <v>8050</v>
      </c>
      <c r="AA456" s="399">
        <f t="shared" si="4452"/>
        <v>0</v>
      </c>
      <c r="AB456" s="399">
        <f t="shared" si="4453"/>
        <v>0</v>
      </c>
      <c r="AC456" s="399">
        <f t="shared" si="4382"/>
        <v>0</v>
      </c>
      <c r="AD456" s="260">
        <v>0</v>
      </c>
      <c r="AE456" s="260">
        <v>7187.4999999999991</v>
      </c>
      <c r="AF456" s="260">
        <v>8050</v>
      </c>
      <c r="AG456" s="260">
        <v>0</v>
      </c>
      <c r="AH456" s="260">
        <v>0</v>
      </c>
      <c r="AI456" s="260">
        <f t="shared" si="4383"/>
        <v>0</v>
      </c>
      <c r="AJ456" s="260">
        <v>0</v>
      </c>
      <c r="AK456" s="260">
        <v>7187.4999999999991</v>
      </c>
      <c r="AL456" s="260">
        <v>8050</v>
      </c>
      <c r="AM456" s="260">
        <f t="shared" si="4384"/>
        <v>0</v>
      </c>
      <c r="AN456" s="260">
        <f t="shared" si="4350"/>
        <v>0</v>
      </c>
      <c r="AO456" s="396">
        <f t="shared" si="4385"/>
        <v>0</v>
      </c>
      <c r="AP456" s="260">
        <v>0</v>
      </c>
      <c r="AQ456" s="260">
        <v>7187.4999999999991</v>
      </c>
      <c r="AR456" s="260">
        <v>8050</v>
      </c>
      <c r="AS456" s="260">
        <v>0</v>
      </c>
      <c r="AT456" s="260">
        <f t="shared" si="4417"/>
        <v>0</v>
      </c>
      <c r="AU456" s="260">
        <f t="shared" si="4386"/>
        <v>0</v>
      </c>
      <c r="AV456" s="400">
        <v>0</v>
      </c>
      <c r="AW456" s="400">
        <v>7187.4999999999991</v>
      </c>
      <c r="AX456" s="400">
        <v>8050</v>
      </c>
      <c r="AY456" s="400">
        <v>0</v>
      </c>
      <c r="AZ456" s="400">
        <f t="shared" si="4421"/>
        <v>0</v>
      </c>
      <c r="BA456" s="400">
        <f t="shared" si="4422"/>
        <v>0</v>
      </c>
      <c r="BB456" s="400"/>
      <c r="BC456" s="400"/>
      <c r="BD456" s="400"/>
      <c r="BE456" s="400">
        <v>0</v>
      </c>
      <c r="BF456" s="400">
        <v>0</v>
      </c>
      <c r="BG456" s="400">
        <f t="shared" si="3919"/>
        <v>0</v>
      </c>
      <c r="BH456" s="400"/>
      <c r="BI456" s="400"/>
      <c r="BJ456" s="400"/>
      <c r="BK456" s="400">
        <v>0</v>
      </c>
      <c r="BL456" s="400">
        <v>0</v>
      </c>
      <c r="BM456" s="400">
        <f t="shared" si="3914"/>
        <v>0</v>
      </c>
      <c r="BN456" s="400"/>
      <c r="BO456" s="400"/>
      <c r="BP456" s="400"/>
      <c r="BQ456" s="400">
        <v>0</v>
      </c>
      <c r="BR456" s="400">
        <v>0</v>
      </c>
      <c r="BS456" s="400">
        <f t="shared" si="4388"/>
        <v>0</v>
      </c>
      <c r="BT456" s="262">
        <v>7187.4999999999991</v>
      </c>
      <c r="BU456" s="262">
        <f t="shared" si="4454"/>
        <v>8050</v>
      </c>
      <c r="BV456" s="262">
        <f t="shared" si="4389"/>
        <v>0</v>
      </c>
      <c r="BW456" s="1427">
        <f t="shared" si="4390"/>
        <v>0</v>
      </c>
      <c r="BX456" s="84" t="s">
        <v>48</v>
      </c>
      <c r="BY456" s="76">
        <v>2013</v>
      </c>
      <c r="BZ456" s="325"/>
      <c r="CA456" s="529">
        <f t="shared" si="4391"/>
        <v>0</v>
      </c>
      <c r="CB456" s="85"/>
      <c r="CC456" s="83"/>
      <c r="CD456" s="88"/>
      <c r="CE456" s="26">
        <f t="shared" si="4392"/>
        <v>0</v>
      </c>
      <c r="CF456" s="27">
        <f t="shared" si="4393"/>
        <v>0</v>
      </c>
      <c r="CG456" s="738">
        <f t="shared" si="4394"/>
        <v>0</v>
      </c>
      <c r="CH456" s="164" t="s">
        <v>423</v>
      </c>
      <c r="CI456" s="165" t="s">
        <v>422</v>
      </c>
      <c r="CJ456" s="89"/>
      <c r="CK456" s="175"/>
      <c r="CL456" s="175"/>
      <c r="CM456" s="178"/>
      <c r="CN456" s="175"/>
      <c r="CO456" s="176"/>
      <c r="CP456" s="175"/>
      <c r="CQ456" s="87"/>
      <c r="CR456" s="455"/>
      <c r="CS456" s="455"/>
      <c r="CT456" s="455"/>
      <c r="CU456" s="455"/>
      <c r="CV456" s="455"/>
      <c r="CW456" s="455"/>
      <c r="CX456" s="455"/>
      <c r="CY456" s="455"/>
      <c r="CZ456" s="455"/>
      <c r="DA456" s="456"/>
      <c r="DB456" s="455"/>
      <c r="DC456" s="455"/>
      <c r="DD456" s="455"/>
      <c r="DE456" s="455"/>
      <c r="DF456" s="455"/>
      <c r="DG456" s="455"/>
      <c r="DH456" s="455"/>
      <c r="DI456" s="455"/>
      <c r="DJ456" s="455"/>
      <c r="DK456" s="455"/>
      <c r="DL456" s="501"/>
      <c r="DM456" s="508"/>
      <c r="DN456" s="501"/>
      <c r="DO456" s="508"/>
      <c r="DP456" s="501"/>
      <c r="DQ456" s="847"/>
      <c r="DR456" s="501"/>
      <c r="DS456" s="508"/>
      <c r="DT456" s="501"/>
      <c r="DU456" s="508"/>
      <c r="DV456" s="457"/>
      <c r="DW456" s="503"/>
      <c r="DX456" s="501"/>
      <c r="DY456" s="672"/>
      <c r="DZ456" s="501"/>
      <c r="EA456" s="508">
        <f t="shared" si="4395"/>
        <v>0</v>
      </c>
      <c r="EB456" s="457">
        <f t="shared" si="4396"/>
        <v>0</v>
      </c>
      <c r="EC456" s="503"/>
      <c r="ED456" s="455"/>
      <c r="EE456" s="459"/>
      <c r="EF456" s="501"/>
      <c r="EG456" s="462">
        <f t="shared" si="4397"/>
        <v>0</v>
      </c>
      <c r="EH456" s="263">
        <f t="shared" si="4398"/>
        <v>0</v>
      </c>
      <c r="EI456" s="460">
        <f t="shared" si="4399"/>
        <v>0</v>
      </c>
      <c r="EJ456" s="538">
        <f t="shared" si="4400"/>
        <v>0</v>
      </c>
      <c r="EK456" s="677">
        <f t="shared" si="4401"/>
        <v>0</v>
      </c>
      <c r="EL456" s="257">
        <f t="shared" si="4402"/>
        <v>0</v>
      </c>
      <c r="EM456" s="649">
        <f t="shared" si="4403"/>
        <v>0</v>
      </c>
      <c r="EN456" s="538">
        <f t="shared" si="4404"/>
        <v>0</v>
      </c>
      <c r="EO456" s="677">
        <f t="shared" si="4405"/>
        <v>0</v>
      </c>
      <c r="EP456" s="257">
        <f t="shared" si="4406"/>
        <v>0</v>
      </c>
      <c r="EQ456" s="649">
        <f t="shared" si="4407"/>
        <v>0</v>
      </c>
      <c r="ER456" s="538">
        <f t="shared" si="4408"/>
        <v>0</v>
      </c>
      <c r="ES456" s="677">
        <f t="shared" si="4409"/>
        <v>0</v>
      </c>
      <c r="ET456" s="538">
        <f t="shared" si="4410"/>
        <v>0</v>
      </c>
      <c r="EU456" s="462">
        <f t="shared" si="4411"/>
        <v>0</v>
      </c>
      <c r="EV456" s="263">
        <f t="shared" si="4412"/>
        <v>0</v>
      </c>
      <c r="EW456" s="462">
        <f t="shared" si="4413"/>
        <v>0</v>
      </c>
      <c r="EX456" s="263">
        <f t="shared" si="4414"/>
        <v>0</v>
      </c>
      <c r="EY456" s="472">
        <f t="shared" si="4415"/>
        <v>0</v>
      </c>
      <c r="EZ456" s="263">
        <f t="shared" si="4416"/>
        <v>0</v>
      </c>
      <c r="FA456" s="312">
        <v>41428</v>
      </c>
      <c r="FB456" s="33" t="s">
        <v>421</v>
      </c>
    </row>
    <row r="457" spans="1:158" ht="18" hidden="1" customHeight="1" outlineLevel="1" x14ac:dyDescent="0.2">
      <c r="A457" s="732" t="s">
        <v>608</v>
      </c>
      <c r="B457" s="76" t="s">
        <v>21</v>
      </c>
      <c r="C457" s="77" t="s">
        <v>399</v>
      </c>
      <c r="D457" s="77" t="s">
        <v>400</v>
      </c>
      <c r="E457" s="76" t="s">
        <v>401</v>
      </c>
      <c r="F457" s="76" t="s">
        <v>405</v>
      </c>
      <c r="G457" s="78" t="s">
        <v>41</v>
      </c>
      <c r="H457" s="79">
        <v>0.3</v>
      </c>
      <c r="I457" s="76" t="s">
        <v>403</v>
      </c>
      <c r="J457" s="80" t="s">
        <v>56</v>
      </c>
      <c r="K457" s="81" t="s">
        <v>37</v>
      </c>
      <c r="L457" s="76" t="s">
        <v>46</v>
      </c>
      <c r="M457" s="10" t="s">
        <v>65</v>
      </c>
      <c r="N457" s="82"/>
      <c r="O457" s="82"/>
      <c r="P457" s="82"/>
      <c r="Q457" s="245"/>
      <c r="R457" s="398">
        <v>0</v>
      </c>
      <c r="S457" s="262">
        <v>7187.4999999999991</v>
      </c>
      <c r="T457" s="262">
        <v>8050</v>
      </c>
      <c r="U457" s="262">
        <f t="shared" ref="U457" si="4496">R457*S457</f>
        <v>0</v>
      </c>
      <c r="V457" s="263">
        <f t="shared" ref="V457" si="4497">R457*T457</f>
        <v>0</v>
      </c>
      <c r="W457" s="263">
        <f t="shared" si="4381"/>
        <v>0</v>
      </c>
      <c r="X457" s="399">
        <v>50</v>
      </c>
      <c r="Y457" s="399">
        <v>7187.4999999999991</v>
      </c>
      <c r="Z457" s="399">
        <v>8050</v>
      </c>
      <c r="AA457" s="399">
        <v>0</v>
      </c>
      <c r="AB457" s="399">
        <v>0</v>
      </c>
      <c r="AC457" s="399">
        <f t="shared" si="4382"/>
        <v>0</v>
      </c>
      <c r="AD457" s="260">
        <v>70</v>
      </c>
      <c r="AE457" s="260">
        <v>7187.4999999999991</v>
      </c>
      <c r="AF457" s="260">
        <v>8050</v>
      </c>
      <c r="AG457" s="260">
        <v>0</v>
      </c>
      <c r="AH457" s="260">
        <v>0</v>
      </c>
      <c r="AI457" s="260">
        <f t="shared" si="4383"/>
        <v>0</v>
      </c>
      <c r="AJ457" s="260">
        <v>50</v>
      </c>
      <c r="AK457" s="260">
        <v>7187.4999999999991</v>
      </c>
      <c r="AL457" s="260">
        <v>8050</v>
      </c>
      <c r="AM457" s="260">
        <v>0</v>
      </c>
      <c r="AN457" s="260">
        <v>0</v>
      </c>
      <c r="AO457" s="396">
        <f t="shared" si="4385"/>
        <v>0</v>
      </c>
      <c r="AP457" s="260">
        <v>30</v>
      </c>
      <c r="AQ457" s="260">
        <v>7187.4999999999991</v>
      </c>
      <c r="AR457" s="260">
        <v>8050</v>
      </c>
      <c r="AS457" s="260">
        <v>0</v>
      </c>
      <c r="AT457" s="260">
        <f t="shared" si="4417"/>
        <v>0</v>
      </c>
      <c r="AU457" s="260">
        <f t="shared" si="4386"/>
        <v>0</v>
      </c>
      <c r="AV457" s="400">
        <v>50</v>
      </c>
      <c r="AW457" s="400">
        <v>7187.4999999999991</v>
      </c>
      <c r="AX457" s="400">
        <v>8050</v>
      </c>
      <c r="AY457" s="400">
        <v>0</v>
      </c>
      <c r="AZ457" s="400">
        <f t="shared" si="4421"/>
        <v>0</v>
      </c>
      <c r="BA457" s="400">
        <f t="shared" si="4422"/>
        <v>0</v>
      </c>
      <c r="BB457" s="400"/>
      <c r="BC457" s="400"/>
      <c r="BD457" s="400"/>
      <c r="BE457" s="400">
        <v>0</v>
      </c>
      <c r="BF457" s="400">
        <v>0</v>
      </c>
      <c r="BG457" s="400">
        <f t="shared" si="3919"/>
        <v>0</v>
      </c>
      <c r="BH457" s="400"/>
      <c r="BI457" s="400"/>
      <c r="BJ457" s="400"/>
      <c r="BK457" s="400">
        <v>0</v>
      </c>
      <c r="BL457" s="400">
        <v>0</v>
      </c>
      <c r="BM457" s="400">
        <f t="shared" si="3914"/>
        <v>0</v>
      </c>
      <c r="BN457" s="400"/>
      <c r="BO457" s="400"/>
      <c r="BP457" s="400"/>
      <c r="BQ457" s="400">
        <v>0</v>
      </c>
      <c r="BR457" s="400">
        <v>0</v>
      </c>
      <c r="BS457" s="400">
        <f t="shared" si="4388"/>
        <v>0</v>
      </c>
      <c r="BT457" s="262">
        <v>7187.4999999999991</v>
      </c>
      <c r="BU457" s="262">
        <f t="shared" ref="BU457" si="4498">BT457*1.12</f>
        <v>8050</v>
      </c>
      <c r="BV457" s="256">
        <v>0</v>
      </c>
      <c r="BW457" s="1427">
        <f t="shared" ref="BW457" si="4499">BV457*1.12</f>
        <v>0</v>
      </c>
      <c r="BX457" s="84" t="s">
        <v>48</v>
      </c>
      <c r="BY457" s="76">
        <v>2013</v>
      </c>
      <c r="BZ457" s="325"/>
      <c r="CA457" s="529">
        <f t="shared" si="4391"/>
        <v>0</v>
      </c>
      <c r="CB457" s="85"/>
      <c r="CC457" s="83"/>
      <c r="CD457" s="88"/>
      <c r="CE457" s="26">
        <f t="shared" si="4392"/>
        <v>0</v>
      </c>
      <c r="CF457" s="27">
        <f t="shared" si="4393"/>
        <v>0</v>
      </c>
      <c r="CG457" s="738">
        <f t="shared" si="4394"/>
        <v>0</v>
      </c>
      <c r="CH457" s="164" t="s">
        <v>423</v>
      </c>
      <c r="CI457" s="165" t="s">
        <v>422</v>
      </c>
      <c r="CJ457" s="89"/>
      <c r="CK457" s="175"/>
      <c r="CL457" s="175"/>
      <c r="CM457" s="178"/>
      <c r="CN457" s="175"/>
      <c r="CO457" s="176"/>
      <c r="CP457" s="175"/>
      <c r="CQ457" s="87"/>
      <c r="CR457" s="455"/>
      <c r="CS457" s="455"/>
      <c r="CT457" s="455"/>
      <c r="CU457" s="455"/>
      <c r="CV457" s="455"/>
      <c r="CW457" s="455"/>
      <c r="CX457" s="455"/>
      <c r="CY457" s="455"/>
      <c r="CZ457" s="455"/>
      <c r="DA457" s="456"/>
      <c r="DB457" s="455"/>
      <c r="DC457" s="455"/>
      <c r="DD457" s="455"/>
      <c r="DE457" s="455"/>
      <c r="DF457" s="455"/>
      <c r="DG457" s="455"/>
      <c r="DH457" s="455"/>
      <c r="DI457" s="455"/>
      <c r="DJ457" s="455"/>
      <c r="DK457" s="455"/>
      <c r="DL457" s="501"/>
      <c r="DM457" s="508"/>
      <c r="DN457" s="501"/>
      <c r="DO457" s="508"/>
      <c r="DP457" s="501"/>
      <c r="DQ457" s="847"/>
      <c r="DR457" s="501"/>
      <c r="DS457" s="508"/>
      <c r="DT457" s="501"/>
      <c r="DU457" s="508"/>
      <c r="DV457" s="457"/>
      <c r="DW457" s="503"/>
      <c r="DX457" s="501"/>
      <c r="DY457" s="672"/>
      <c r="DZ457" s="501"/>
      <c r="EA457" s="508">
        <f t="shared" si="4395"/>
        <v>0</v>
      </c>
      <c r="EB457" s="457">
        <f t="shared" si="4396"/>
        <v>0</v>
      </c>
      <c r="EC457" s="503"/>
      <c r="ED457" s="455"/>
      <c r="EE457" s="459"/>
      <c r="EF457" s="501"/>
      <c r="EG457" s="462">
        <f t="shared" si="4397"/>
        <v>0</v>
      </c>
      <c r="EH457" s="263">
        <f t="shared" si="4398"/>
        <v>0</v>
      </c>
      <c r="EI457" s="460">
        <f t="shared" si="4399"/>
        <v>0</v>
      </c>
      <c r="EJ457" s="538">
        <f t="shared" si="4400"/>
        <v>0</v>
      </c>
      <c r="EK457" s="677">
        <f t="shared" si="4401"/>
        <v>0</v>
      </c>
      <c r="EL457" s="257">
        <f t="shared" si="4402"/>
        <v>0</v>
      </c>
      <c r="EM457" s="649">
        <f t="shared" si="4403"/>
        <v>0</v>
      </c>
      <c r="EN457" s="538">
        <f t="shared" si="4404"/>
        <v>0</v>
      </c>
      <c r="EO457" s="677">
        <f t="shared" si="4405"/>
        <v>0</v>
      </c>
      <c r="EP457" s="257">
        <f t="shared" si="4406"/>
        <v>0</v>
      </c>
      <c r="EQ457" s="649">
        <f t="shared" si="4407"/>
        <v>0</v>
      </c>
      <c r="ER457" s="538">
        <f t="shared" si="4408"/>
        <v>0</v>
      </c>
      <c r="ES457" s="677">
        <f t="shared" si="4409"/>
        <v>0</v>
      </c>
      <c r="ET457" s="538">
        <f t="shared" si="4410"/>
        <v>0</v>
      </c>
      <c r="EU457" s="462">
        <f t="shared" si="4411"/>
        <v>0</v>
      </c>
      <c r="EV457" s="263">
        <f t="shared" si="4412"/>
        <v>0</v>
      </c>
      <c r="EW457" s="462">
        <f t="shared" si="4413"/>
        <v>0</v>
      </c>
      <c r="EX457" s="263">
        <f t="shared" si="4414"/>
        <v>0</v>
      </c>
      <c r="EY457" s="472">
        <f t="shared" si="4415"/>
        <v>0</v>
      </c>
      <c r="EZ457" s="263">
        <f t="shared" si="4416"/>
        <v>0</v>
      </c>
      <c r="FA457" s="312">
        <v>41428</v>
      </c>
      <c r="FB457" s="33" t="s">
        <v>421</v>
      </c>
    </row>
    <row r="458" spans="1:158" ht="18" hidden="1" customHeight="1" outlineLevel="1" x14ac:dyDescent="0.2">
      <c r="A458" s="732" t="s">
        <v>1335</v>
      </c>
      <c r="B458" s="76" t="s">
        <v>21</v>
      </c>
      <c r="C458" s="77" t="s">
        <v>399</v>
      </c>
      <c r="D458" s="77" t="s">
        <v>400</v>
      </c>
      <c r="E458" s="76" t="s">
        <v>401</v>
      </c>
      <c r="F458" s="76" t="s">
        <v>405</v>
      </c>
      <c r="G458" s="78" t="s">
        <v>41</v>
      </c>
      <c r="H458" s="79">
        <v>0.3</v>
      </c>
      <c r="I458" s="76" t="s">
        <v>403</v>
      </c>
      <c r="J458" s="80" t="s">
        <v>56</v>
      </c>
      <c r="K458" s="81" t="s">
        <v>37</v>
      </c>
      <c r="L458" s="76" t="s">
        <v>46</v>
      </c>
      <c r="M458" s="10" t="s">
        <v>65</v>
      </c>
      <c r="N458" s="82"/>
      <c r="O458" s="82"/>
      <c r="P458" s="82"/>
      <c r="Q458" s="245"/>
      <c r="R458" s="398">
        <v>0</v>
      </c>
      <c r="S458" s="262">
        <v>7187.4999999999991</v>
      </c>
      <c r="T458" s="262">
        <v>8050</v>
      </c>
      <c r="U458" s="262">
        <f t="shared" ref="U458" si="4500">R458*S458</f>
        <v>0</v>
      </c>
      <c r="V458" s="263">
        <f t="shared" ref="V458" si="4501">R458*T458</f>
        <v>0</v>
      </c>
      <c r="W458" s="263">
        <f t="shared" ref="W458" si="4502">V458*H458</f>
        <v>0</v>
      </c>
      <c r="X458" s="399">
        <v>50</v>
      </c>
      <c r="Y458" s="399">
        <v>7187.4999999999991</v>
      </c>
      <c r="Z458" s="399">
        <v>8050</v>
      </c>
      <c r="AA458" s="399">
        <v>0</v>
      </c>
      <c r="AB458" s="399">
        <v>0</v>
      </c>
      <c r="AC458" s="399">
        <f t="shared" si="4382"/>
        <v>0</v>
      </c>
      <c r="AD458" s="260">
        <v>70</v>
      </c>
      <c r="AE458" s="260">
        <v>7187.4999999999991</v>
      </c>
      <c r="AF458" s="260">
        <v>8050</v>
      </c>
      <c r="AG458" s="260">
        <v>0</v>
      </c>
      <c r="AH458" s="260">
        <v>0</v>
      </c>
      <c r="AI458" s="260">
        <f t="shared" si="4383"/>
        <v>0</v>
      </c>
      <c r="AJ458" s="260">
        <v>50</v>
      </c>
      <c r="AK458" s="260">
        <v>7187.4999999999991</v>
      </c>
      <c r="AL458" s="260">
        <v>8050</v>
      </c>
      <c r="AM458" s="260">
        <v>0</v>
      </c>
      <c r="AN458" s="260">
        <v>0</v>
      </c>
      <c r="AO458" s="396">
        <f t="shared" si="4385"/>
        <v>0</v>
      </c>
      <c r="AP458" s="260">
        <v>30</v>
      </c>
      <c r="AQ458" s="260">
        <v>7187.4999999999991</v>
      </c>
      <c r="AR458" s="260">
        <v>8050</v>
      </c>
      <c r="AS458" s="260">
        <v>0</v>
      </c>
      <c r="AT458" s="260">
        <f t="shared" si="4417"/>
        <v>0</v>
      </c>
      <c r="AU458" s="260">
        <f t="shared" si="4386"/>
        <v>0</v>
      </c>
      <c r="AV458" s="400">
        <v>50</v>
      </c>
      <c r="AW458" s="400">
        <v>7187.4999999999991</v>
      </c>
      <c r="AX458" s="400">
        <v>8050</v>
      </c>
      <c r="AY458" s="400">
        <v>0</v>
      </c>
      <c r="AZ458" s="400">
        <f t="shared" si="4421"/>
        <v>0</v>
      </c>
      <c r="BA458" s="400">
        <f t="shared" si="4422"/>
        <v>0</v>
      </c>
      <c r="BB458" s="400"/>
      <c r="BC458" s="400"/>
      <c r="BD458" s="400"/>
      <c r="BE458" s="400">
        <v>0</v>
      </c>
      <c r="BF458" s="400">
        <v>0</v>
      </c>
      <c r="BG458" s="400">
        <f t="shared" si="3919"/>
        <v>0</v>
      </c>
      <c r="BH458" s="400"/>
      <c r="BI458" s="400"/>
      <c r="BJ458" s="400"/>
      <c r="BK458" s="400">
        <v>0</v>
      </c>
      <c r="BL458" s="400">
        <v>0</v>
      </c>
      <c r="BM458" s="400">
        <f t="shared" si="3914"/>
        <v>0</v>
      </c>
      <c r="BN458" s="400"/>
      <c r="BO458" s="400"/>
      <c r="BP458" s="400"/>
      <c r="BQ458" s="400">
        <v>0</v>
      </c>
      <c r="BR458" s="400">
        <v>0</v>
      </c>
      <c r="BS458" s="400">
        <f t="shared" si="4388"/>
        <v>0</v>
      </c>
      <c r="BT458" s="262">
        <v>7187.4999999999991</v>
      </c>
      <c r="BU458" s="262">
        <f t="shared" ref="BU458" si="4503">BT458*1.12</f>
        <v>8050</v>
      </c>
      <c r="BV458" s="256">
        <v>0</v>
      </c>
      <c r="BW458" s="1427">
        <f t="shared" ref="BW458" si="4504">BV458*1.12</f>
        <v>0</v>
      </c>
      <c r="BX458" s="84" t="s">
        <v>48</v>
      </c>
      <c r="BY458" s="76">
        <v>2013</v>
      </c>
      <c r="BZ458" s="325" t="s">
        <v>1339</v>
      </c>
      <c r="CA458" s="529">
        <f t="shared" ref="CA458" si="4505">BW458*H458</f>
        <v>0</v>
      </c>
      <c r="CB458" s="85"/>
      <c r="CC458" s="83"/>
      <c r="CD458" s="88"/>
      <c r="CE458" s="26">
        <f t="shared" si="4392"/>
        <v>0</v>
      </c>
      <c r="CF458" s="27">
        <f t="shared" si="4393"/>
        <v>0</v>
      </c>
      <c r="CG458" s="738">
        <f t="shared" si="4394"/>
        <v>0</v>
      </c>
      <c r="CH458" s="164" t="s">
        <v>1874</v>
      </c>
      <c r="CI458" s="165"/>
      <c r="CJ458" s="89"/>
      <c r="CK458" s="175"/>
      <c r="CL458" s="175"/>
      <c r="CM458" s="178"/>
      <c r="CN458" s="175"/>
      <c r="CO458" s="176"/>
      <c r="CP458" s="175"/>
      <c r="CQ458" s="87"/>
      <c r="CR458" s="455"/>
      <c r="CS458" s="455"/>
      <c r="CT458" s="455"/>
      <c r="CU458" s="455"/>
      <c r="CV458" s="455"/>
      <c r="CW458" s="455"/>
      <c r="CX458" s="455"/>
      <c r="CY458" s="455"/>
      <c r="CZ458" s="455"/>
      <c r="DA458" s="456"/>
      <c r="DB458" s="455"/>
      <c r="DC458" s="455"/>
      <c r="DD458" s="455"/>
      <c r="DE458" s="455"/>
      <c r="DF458" s="455"/>
      <c r="DG458" s="455"/>
      <c r="DH458" s="455"/>
      <c r="DI458" s="455"/>
      <c r="DJ458" s="455"/>
      <c r="DK458" s="455"/>
      <c r="DL458" s="501"/>
      <c r="DM458" s="508"/>
      <c r="DN458" s="501"/>
      <c r="DO458" s="508"/>
      <c r="DP458" s="501"/>
      <c r="DQ458" s="847"/>
      <c r="DR458" s="501"/>
      <c r="DS458" s="508"/>
      <c r="DT458" s="501"/>
      <c r="DU458" s="508"/>
      <c r="DV458" s="457"/>
      <c r="DW458" s="503"/>
      <c r="DX458" s="501"/>
      <c r="DY458" s="672"/>
      <c r="DZ458" s="501"/>
      <c r="EA458" s="508">
        <f t="shared" si="4395"/>
        <v>0</v>
      </c>
      <c r="EB458" s="457">
        <f t="shared" si="4396"/>
        <v>0</v>
      </c>
      <c r="EC458" s="503"/>
      <c r="ED458" s="455"/>
      <c r="EE458" s="459"/>
      <c r="EF458" s="501"/>
      <c r="EG458" s="462">
        <f t="shared" si="4397"/>
        <v>0</v>
      </c>
      <c r="EH458" s="263">
        <f t="shared" si="4398"/>
        <v>0</v>
      </c>
      <c r="EI458" s="460">
        <f t="shared" si="4399"/>
        <v>0</v>
      </c>
      <c r="EJ458" s="538">
        <f t="shared" si="4400"/>
        <v>0</v>
      </c>
      <c r="EK458" s="677">
        <f t="shared" si="4401"/>
        <v>0</v>
      </c>
      <c r="EL458" s="257">
        <f t="shared" si="4402"/>
        <v>0</v>
      </c>
      <c r="EM458" s="649">
        <f t="shared" si="4403"/>
        <v>0</v>
      </c>
      <c r="EN458" s="538">
        <f t="shared" si="4404"/>
        <v>0</v>
      </c>
      <c r="EO458" s="677">
        <f t="shared" si="4405"/>
        <v>0</v>
      </c>
      <c r="EP458" s="257">
        <f t="shared" si="4406"/>
        <v>0</v>
      </c>
      <c r="EQ458" s="649">
        <f t="shared" si="4407"/>
        <v>0</v>
      </c>
      <c r="ER458" s="538">
        <f t="shared" si="4408"/>
        <v>0</v>
      </c>
      <c r="ES458" s="677">
        <f t="shared" si="4409"/>
        <v>0</v>
      </c>
      <c r="ET458" s="538">
        <f t="shared" si="4410"/>
        <v>0</v>
      </c>
      <c r="EU458" s="462">
        <f t="shared" si="4411"/>
        <v>0</v>
      </c>
      <c r="EV458" s="263">
        <f t="shared" si="4412"/>
        <v>0</v>
      </c>
      <c r="EW458" s="462">
        <f t="shared" si="4413"/>
        <v>0</v>
      </c>
      <c r="EX458" s="263">
        <f t="shared" si="4414"/>
        <v>0</v>
      </c>
      <c r="EY458" s="472">
        <f t="shared" si="4415"/>
        <v>0</v>
      </c>
      <c r="EZ458" s="263">
        <f t="shared" si="4416"/>
        <v>0</v>
      </c>
      <c r="FA458" s="312">
        <v>41928</v>
      </c>
      <c r="FB458" s="33" t="s">
        <v>421</v>
      </c>
    </row>
    <row r="459" spans="1:158" ht="18" hidden="1" customHeight="1" outlineLevel="1" x14ac:dyDescent="0.2">
      <c r="A459" s="732" t="s">
        <v>1852</v>
      </c>
      <c r="B459" s="76" t="s">
        <v>21</v>
      </c>
      <c r="C459" s="77" t="s">
        <v>399</v>
      </c>
      <c r="D459" s="77" t="s">
        <v>400</v>
      </c>
      <c r="E459" s="76" t="s">
        <v>401</v>
      </c>
      <c r="F459" s="76" t="s">
        <v>405</v>
      </c>
      <c r="G459" s="78" t="s">
        <v>41</v>
      </c>
      <c r="H459" s="79">
        <v>0.3</v>
      </c>
      <c r="I459" s="76" t="s">
        <v>403</v>
      </c>
      <c r="J459" s="80" t="s">
        <v>56</v>
      </c>
      <c r="K459" s="81" t="s">
        <v>37</v>
      </c>
      <c r="L459" s="76" t="s">
        <v>46</v>
      </c>
      <c r="M459" s="10" t="s">
        <v>65</v>
      </c>
      <c r="N459" s="82"/>
      <c r="O459" s="82"/>
      <c r="P459" s="82"/>
      <c r="Q459" s="245"/>
      <c r="R459" s="398">
        <v>0</v>
      </c>
      <c r="S459" s="262">
        <v>7187.4999999999991</v>
      </c>
      <c r="T459" s="262">
        <v>8050</v>
      </c>
      <c r="U459" s="262">
        <f t="shared" ref="U459" si="4506">R459*S459</f>
        <v>0</v>
      </c>
      <c r="V459" s="263">
        <f t="shared" ref="V459" si="4507">R459*T459</f>
        <v>0</v>
      </c>
      <c r="W459" s="263">
        <f t="shared" ref="W459" si="4508">V459*H459</f>
        <v>0</v>
      </c>
      <c r="X459" s="399">
        <v>50</v>
      </c>
      <c r="Y459" s="399">
        <v>7187.4999999999991</v>
      </c>
      <c r="Z459" s="399">
        <v>8050</v>
      </c>
      <c r="AA459" s="399">
        <v>0</v>
      </c>
      <c r="AB459" s="399">
        <v>0</v>
      </c>
      <c r="AC459" s="399">
        <f t="shared" ref="AC459" si="4509">AB459*H459</f>
        <v>0</v>
      </c>
      <c r="AD459" s="260">
        <v>0</v>
      </c>
      <c r="AE459" s="260">
        <v>7187.4999999999991</v>
      </c>
      <c r="AF459" s="260">
        <v>8050</v>
      </c>
      <c r="AG459" s="260">
        <f t="shared" ref="AG459" si="4510">AD459*AE459</f>
        <v>0</v>
      </c>
      <c r="AH459" s="260">
        <f t="shared" ref="AH459" si="4511">AD459*AF459</f>
        <v>0</v>
      </c>
      <c r="AI459" s="260">
        <f t="shared" ref="AI459" si="4512">AH459*H459</f>
        <v>0</v>
      </c>
      <c r="AJ459" s="260">
        <v>50</v>
      </c>
      <c r="AK459" s="260">
        <v>7187.4999999999991</v>
      </c>
      <c r="AL459" s="260">
        <v>8050</v>
      </c>
      <c r="AM459" s="260">
        <v>0</v>
      </c>
      <c r="AN459" s="260">
        <v>0</v>
      </c>
      <c r="AO459" s="396">
        <f t="shared" si="4385"/>
        <v>0</v>
      </c>
      <c r="AP459" s="260">
        <v>30</v>
      </c>
      <c r="AQ459" s="260">
        <v>7187.4999999999991</v>
      </c>
      <c r="AR459" s="260">
        <v>8050</v>
      </c>
      <c r="AS459" s="260">
        <v>0</v>
      </c>
      <c r="AT459" s="260">
        <f t="shared" si="4417"/>
        <v>0</v>
      </c>
      <c r="AU459" s="260">
        <f t="shared" si="4386"/>
        <v>0</v>
      </c>
      <c r="AV459" s="400">
        <v>50</v>
      </c>
      <c r="AW459" s="400">
        <v>7187.4999999999991</v>
      </c>
      <c r="AX459" s="400">
        <v>8050</v>
      </c>
      <c r="AY459" s="400">
        <v>0</v>
      </c>
      <c r="AZ459" s="400">
        <f t="shared" si="4421"/>
        <v>0</v>
      </c>
      <c r="BA459" s="400">
        <f t="shared" si="4422"/>
        <v>0</v>
      </c>
      <c r="BB459" s="400"/>
      <c r="BC459" s="400"/>
      <c r="BD459" s="400"/>
      <c r="BE459" s="400">
        <v>0</v>
      </c>
      <c r="BF459" s="400">
        <v>0</v>
      </c>
      <c r="BG459" s="400">
        <f t="shared" si="3919"/>
        <v>0</v>
      </c>
      <c r="BH459" s="400"/>
      <c r="BI459" s="400"/>
      <c r="BJ459" s="400"/>
      <c r="BK459" s="400">
        <v>0</v>
      </c>
      <c r="BL459" s="400">
        <v>0</v>
      </c>
      <c r="BM459" s="400">
        <f t="shared" si="3914"/>
        <v>0</v>
      </c>
      <c r="BN459" s="400"/>
      <c r="BO459" s="400"/>
      <c r="BP459" s="400"/>
      <c r="BQ459" s="400">
        <v>0</v>
      </c>
      <c r="BR459" s="400">
        <v>0</v>
      </c>
      <c r="BS459" s="400">
        <f t="shared" si="4388"/>
        <v>0</v>
      </c>
      <c r="BT459" s="262">
        <v>7187.4999999999991</v>
      </c>
      <c r="BU459" s="262">
        <f t="shared" ref="BU459" si="4513">BT459*1.12</f>
        <v>8050</v>
      </c>
      <c r="BV459" s="256">
        <v>0</v>
      </c>
      <c r="BW459" s="1427">
        <f t="shared" ref="BW459" si="4514">BV459*1.12</f>
        <v>0</v>
      </c>
      <c r="BX459" s="84" t="s">
        <v>48</v>
      </c>
      <c r="BY459" s="76">
        <v>2013</v>
      </c>
      <c r="BZ459" s="325" t="s">
        <v>1339</v>
      </c>
      <c r="CA459" s="529">
        <f t="shared" ref="CA459" si="4515">BW459*H459</f>
        <v>0</v>
      </c>
      <c r="CB459" s="85"/>
      <c r="CC459" s="83"/>
      <c r="CD459" s="88"/>
      <c r="CE459" s="26">
        <f t="shared" si="4392"/>
        <v>0</v>
      </c>
      <c r="CF459" s="27">
        <f t="shared" si="4393"/>
        <v>0</v>
      </c>
      <c r="CG459" s="738">
        <f t="shared" si="4394"/>
        <v>0</v>
      </c>
      <c r="CH459" s="164" t="s">
        <v>1873</v>
      </c>
      <c r="CI459" s="165"/>
      <c r="CJ459" s="89"/>
      <c r="CK459" s="175"/>
      <c r="CL459" s="175"/>
      <c r="CM459" s="178"/>
      <c r="CN459" s="175"/>
      <c r="CO459" s="176"/>
      <c r="CP459" s="175"/>
      <c r="CQ459" s="87"/>
      <c r="CR459" s="455"/>
      <c r="CS459" s="455"/>
      <c r="CT459" s="455"/>
      <c r="CU459" s="455"/>
      <c r="CV459" s="455"/>
      <c r="CW459" s="455"/>
      <c r="CX459" s="455"/>
      <c r="CY459" s="455"/>
      <c r="CZ459" s="455"/>
      <c r="DA459" s="456"/>
      <c r="DB459" s="455"/>
      <c r="DC459" s="455"/>
      <c r="DD459" s="455"/>
      <c r="DE459" s="455"/>
      <c r="DF459" s="455"/>
      <c r="DG459" s="455"/>
      <c r="DH459" s="455"/>
      <c r="DI459" s="455"/>
      <c r="DJ459" s="455"/>
      <c r="DK459" s="455"/>
      <c r="DL459" s="501"/>
      <c r="DM459" s="508"/>
      <c r="DN459" s="501"/>
      <c r="DO459" s="508"/>
      <c r="DP459" s="501"/>
      <c r="DQ459" s="847"/>
      <c r="DR459" s="501"/>
      <c r="DS459" s="508"/>
      <c r="DT459" s="501"/>
      <c r="DU459" s="508"/>
      <c r="DV459" s="457"/>
      <c r="DW459" s="503"/>
      <c r="DX459" s="501"/>
      <c r="DY459" s="672"/>
      <c r="DZ459" s="501"/>
      <c r="EA459" s="508">
        <f t="shared" si="4395"/>
        <v>0</v>
      </c>
      <c r="EB459" s="457">
        <f t="shared" si="4396"/>
        <v>0</v>
      </c>
      <c r="EC459" s="503"/>
      <c r="ED459" s="455"/>
      <c r="EE459" s="459"/>
      <c r="EF459" s="501"/>
      <c r="EG459" s="462">
        <f t="shared" si="4397"/>
        <v>0</v>
      </c>
      <c r="EH459" s="263">
        <f t="shared" si="4398"/>
        <v>0</v>
      </c>
      <c r="EI459" s="460">
        <f t="shared" si="4399"/>
        <v>0</v>
      </c>
      <c r="EJ459" s="538">
        <f t="shared" si="4400"/>
        <v>0</v>
      </c>
      <c r="EK459" s="677">
        <f t="shared" si="4401"/>
        <v>0</v>
      </c>
      <c r="EL459" s="257">
        <f t="shared" si="4402"/>
        <v>0</v>
      </c>
      <c r="EM459" s="649">
        <f t="shared" si="4403"/>
        <v>0</v>
      </c>
      <c r="EN459" s="538">
        <f t="shared" si="4404"/>
        <v>0</v>
      </c>
      <c r="EO459" s="677">
        <f t="shared" si="4405"/>
        <v>0</v>
      </c>
      <c r="EP459" s="257">
        <f t="shared" si="4406"/>
        <v>0</v>
      </c>
      <c r="EQ459" s="649">
        <f t="shared" si="4407"/>
        <v>0</v>
      </c>
      <c r="ER459" s="538">
        <f t="shared" si="4408"/>
        <v>0</v>
      </c>
      <c r="ES459" s="677">
        <f t="shared" si="4409"/>
        <v>0</v>
      </c>
      <c r="ET459" s="538">
        <f t="shared" si="4410"/>
        <v>0</v>
      </c>
      <c r="EU459" s="462">
        <f t="shared" si="4411"/>
        <v>0</v>
      </c>
      <c r="EV459" s="263">
        <f t="shared" si="4412"/>
        <v>0</v>
      </c>
      <c r="EW459" s="462">
        <f t="shared" si="4413"/>
        <v>0</v>
      </c>
      <c r="EX459" s="263">
        <f t="shared" si="4414"/>
        <v>0</v>
      </c>
      <c r="EY459" s="472">
        <f t="shared" si="4415"/>
        <v>0</v>
      </c>
      <c r="EZ459" s="263">
        <f t="shared" si="4416"/>
        <v>0</v>
      </c>
      <c r="FA459" s="313">
        <v>42102</v>
      </c>
      <c r="FB459" s="33" t="s">
        <v>421</v>
      </c>
    </row>
    <row r="460" spans="1:158" s="1200" customFormat="1" ht="18" hidden="1" customHeight="1" outlineLevel="1" x14ac:dyDescent="0.2">
      <c r="A460" s="1167" t="s">
        <v>2381</v>
      </c>
      <c r="B460" s="691" t="s">
        <v>21</v>
      </c>
      <c r="C460" s="1168" t="s">
        <v>399</v>
      </c>
      <c r="D460" s="1168" t="s">
        <v>400</v>
      </c>
      <c r="E460" s="691" t="s">
        <v>401</v>
      </c>
      <c r="F460" s="691" t="s">
        <v>405</v>
      </c>
      <c r="G460" s="692" t="s">
        <v>41</v>
      </c>
      <c r="H460" s="693">
        <v>0.3</v>
      </c>
      <c r="I460" s="691" t="s">
        <v>403</v>
      </c>
      <c r="J460" s="694" t="s">
        <v>56</v>
      </c>
      <c r="K460" s="695" t="s">
        <v>37</v>
      </c>
      <c r="L460" s="691" t="s">
        <v>46</v>
      </c>
      <c r="M460" s="1169" t="s">
        <v>65</v>
      </c>
      <c r="N460" s="696"/>
      <c r="O460" s="696"/>
      <c r="P460" s="696"/>
      <c r="Q460" s="697"/>
      <c r="R460" s="1170">
        <v>0</v>
      </c>
      <c r="S460" s="698">
        <v>7187.4999999999991</v>
      </c>
      <c r="T460" s="698">
        <v>8050</v>
      </c>
      <c r="U460" s="698">
        <f t="shared" ref="U460" si="4516">R460*S460</f>
        <v>0</v>
      </c>
      <c r="V460" s="699">
        <f t="shared" ref="V460" si="4517">R460*T460</f>
        <v>0</v>
      </c>
      <c r="W460" s="699">
        <f t="shared" ref="W460" si="4518">V460*H460</f>
        <v>0</v>
      </c>
      <c r="X460" s="700">
        <v>50</v>
      </c>
      <c r="Y460" s="700">
        <v>7187.4999999999991</v>
      </c>
      <c r="Z460" s="700">
        <v>8050</v>
      </c>
      <c r="AA460" s="700">
        <v>0</v>
      </c>
      <c r="AB460" s="700">
        <v>0</v>
      </c>
      <c r="AC460" s="700">
        <f t="shared" ref="AC460" si="4519">AB460*H460</f>
        <v>0</v>
      </c>
      <c r="AD460" s="1171">
        <v>0</v>
      </c>
      <c r="AE460" s="1171">
        <v>7187.4999999999991</v>
      </c>
      <c r="AF460" s="1171">
        <v>8050</v>
      </c>
      <c r="AG460" s="1171">
        <f t="shared" ref="AG460" si="4520">AD460*AE460</f>
        <v>0</v>
      </c>
      <c r="AH460" s="1171">
        <f t="shared" ref="AH460" si="4521">AD460*AF460</f>
        <v>0</v>
      </c>
      <c r="AI460" s="1171">
        <f t="shared" ref="AI460" si="4522">AH460*H460</f>
        <v>0</v>
      </c>
      <c r="AJ460" s="1171">
        <v>50</v>
      </c>
      <c r="AK460" s="1171">
        <v>7187.4999999999991</v>
      </c>
      <c r="AL460" s="1171">
        <v>8050</v>
      </c>
      <c r="AM460" s="1171">
        <v>0</v>
      </c>
      <c r="AN460" s="1171">
        <v>0</v>
      </c>
      <c r="AO460" s="1172">
        <f t="shared" ref="AO460" si="4523">AN460*H460</f>
        <v>0</v>
      </c>
      <c r="AP460" s="1171">
        <v>30</v>
      </c>
      <c r="AQ460" s="1171">
        <v>7187.4999999999991</v>
      </c>
      <c r="AR460" s="1171">
        <v>8050</v>
      </c>
      <c r="AS460" s="1171">
        <v>0</v>
      </c>
      <c r="AT460" s="1171">
        <f t="shared" ref="AT460" si="4524">AS460*1.12</f>
        <v>0</v>
      </c>
      <c r="AU460" s="1171">
        <f t="shared" ref="AU460" si="4525">AT460*H460</f>
        <v>0</v>
      </c>
      <c r="AV460" s="1173">
        <v>50</v>
      </c>
      <c r="AW460" s="1173">
        <v>7187.4999999999991</v>
      </c>
      <c r="AX460" s="1173">
        <v>8050</v>
      </c>
      <c r="AY460" s="1173">
        <v>0</v>
      </c>
      <c r="AZ460" s="1173">
        <f t="shared" ref="AZ460" si="4526">AY460*1.12</f>
        <v>0</v>
      </c>
      <c r="BA460" s="1173">
        <f t="shared" ref="BA460" si="4527">AZ460*H460</f>
        <v>0</v>
      </c>
      <c r="BB460" s="1173"/>
      <c r="BC460" s="1173"/>
      <c r="BD460" s="1173"/>
      <c r="BE460" s="1173">
        <v>0</v>
      </c>
      <c r="BF460" s="1173">
        <v>0</v>
      </c>
      <c r="BG460" s="1173">
        <f t="shared" ref="BG460" si="4528">BF460*H460</f>
        <v>0</v>
      </c>
      <c r="BH460" s="1173"/>
      <c r="BI460" s="1173"/>
      <c r="BJ460" s="1173"/>
      <c r="BK460" s="1173">
        <v>0</v>
      </c>
      <c r="BL460" s="1173">
        <v>0</v>
      </c>
      <c r="BM460" s="1173">
        <f t="shared" ref="BM460" si="4529">BL460*N460</f>
        <v>0</v>
      </c>
      <c r="BN460" s="1173"/>
      <c r="BO460" s="1173"/>
      <c r="BP460" s="1173"/>
      <c r="BQ460" s="1173">
        <v>0</v>
      </c>
      <c r="BR460" s="1173">
        <v>0</v>
      </c>
      <c r="BS460" s="1173">
        <f t="shared" si="4388"/>
        <v>0</v>
      </c>
      <c r="BT460" s="698">
        <v>7187.4999999999991</v>
      </c>
      <c r="BU460" s="698">
        <f t="shared" ref="BU460" si="4530">BT460*1.12</f>
        <v>8050</v>
      </c>
      <c r="BV460" s="1174">
        <v>0</v>
      </c>
      <c r="BW460" s="1436">
        <f t="shared" ref="BW460" si="4531">BV460*1.12</f>
        <v>0</v>
      </c>
      <c r="BX460" s="1175"/>
      <c r="BY460" s="691"/>
      <c r="BZ460" s="1176">
        <v>14</v>
      </c>
      <c r="CA460" s="1177">
        <f t="shared" ref="CA460" si="4532">BW460*H460</f>
        <v>0</v>
      </c>
      <c r="CB460" s="1178"/>
      <c r="CC460" s="1179"/>
      <c r="CD460" s="1180"/>
      <c r="CE460" s="1181">
        <f t="shared" ref="CE460" si="4533">BV460-CB460</f>
        <v>0</v>
      </c>
      <c r="CF460" s="1182">
        <f t="shared" ref="CF460" si="4534">BW460-CC460</f>
        <v>0</v>
      </c>
      <c r="CG460" s="1183">
        <f t="shared" ref="CG460" si="4535">CA460-CC460</f>
        <v>0</v>
      </c>
      <c r="CH460" s="1184" t="s">
        <v>2408</v>
      </c>
      <c r="CI460" s="1185" t="s">
        <v>2409</v>
      </c>
      <c r="CJ460" s="1186"/>
      <c r="CK460" s="1187"/>
      <c r="CL460" s="1187"/>
      <c r="CM460" s="1188"/>
      <c r="CN460" s="1187"/>
      <c r="CO460" s="1189"/>
      <c r="CP460" s="1187"/>
      <c r="CQ460" s="1190"/>
      <c r="CR460" s="701"/>
      <c r="CS460" s="701"/>
      <c r="CT460" s="701"/>
      <c r="CU460" s="701"/>
      <c r="CV460" s="701"/>
      <c r="CW460" s="701"/>
      <c r="CX460" s="701"/>
      <c r="CY460" s="701"/>
      <c r="CZ460" s="701"/>
      <c r="DA460" s="702"/>
      <c r="DB460" s="701"/>
      <c r="DC460" s="701"/>
      <c r="DD460" s="701"/>
      <c r="DE460" s="701"/>
      <c r="DF460" s="701"/>
      <c r="DG460" s="701"/>
      <c r="DH460" s="701"/>
      <c r="DI460" s="701"/>
      <c r="DJ460" s="701"/>
      <c r="DK460" s="701"/>
      <c r="DL460" s="653"/>
      <c r="DM460" s="740"/>
      <c r="DN460" s="653"/>
      <c r="DO460" s="740"/>
      <c r="DP460" s="653"/>
      <c r="DQ460" s="1191"/>
      <c r="DR460" s="653"/>
      <c r="DS460" s="740"/>
      <c r="DT460" s="653"/>
      <c r="DU460" s="740"/>
      <c r="DV460" s="458"/>
      <c r="DW460" s="744"/>
      <c r="DX460" s="653"/>
      <c r="DY460" s="953"/>
      <c r="DZ460" s="653"/>
      <c r="EA460" s="740">
        <f t="shared" si="4395"/>
        <v>0</v>
      </c>
      <c r="EB460" s="458">
        <f t="shared" ref="EB460" si="4536">EA460/1.12</f>
        <v>0</v>
      </c>
      <c r="EC460" s="744"/>
      <c r="ED460" s="701"/>
      <c r="EE460" s="946"/>
      <c r="EF460" s="653"/>
      <c r="EG460" s="1192">
        <f t="shared" si="4397"/>
        <v>0</v>
      </c>
      <c r="EH460" s="699">
        <f t="shared" si="4398"/>
        <v>0</v>
      </c>
      <c r="EI460" s="1193">
        <f t="shared" si="4399"/>
        <v>0</v>
      </c>
      <c r="EJ460" s="1194">
        <f t="shared" si="4400"/>
        <v>0</v>
      </c>
      <c r="EK460" s="1195">
        <f t="shared" si="4401"/>
        <v>0</v>
      </c>
      <c r="EL460" s="1196">
        <f t="shared" si="4402"/>
        <v>0</v>
      </c>
      <c r="EM460" s="1197">
        <f t="shared" si="4403"/>
        <v>0</v>
      </c>
      <c r="EN460" s="1194">
        <f t="shared" si="4404"/>
        <v>0</v>
      </c>
      <c r="EO460" s="1195">
        <f t="shared" si="4405"/>
        <v>0</v>
      </c>
      <c r="EP460" s="1196">
        <f t="shared" si="4406"/>
        <v>0</v>
      </c>
      <c r="EQ460" s="1197">
        <f t="shared" si="4407"/>
        <v>0</v>
      </c>
      <c r="ER460" s="1194">
        <f t="shared" si="4408"/>
        <v>0</v>
      </c>
      <c r="ES460" s="1195">
        <f t="shared" si="4409"/>
        <v>0</v>
      </c>
      <c r="ET460" s="1194">
        <f t="shared" si="4410"/>
        <v>0</v>
      </c>
      <c r="EU460" s="1192">
        <f t="shared" si="4411"/>
        <v>0</v>
      </c>
      <c r="EV460" s="699">
        <f t="shared" si="4412"/>
        <v>0</v>
      </c>
      <c r="EW460" s="1192">
        <f t="shared" si="4413"/>
        <v>0</v>
      </c>
      <c r="EX460" s="699">
        <f t="shared" si="4414"/>
        <v>0</v>
      </c>
      <c r="EY460" s="1198">
        <f t="shared" si="4415"/>
        <v>0</v>
      </c>
      <c r="EZ460" s="699">
        <f t="shared" si="4416"/>
        <v>0</v>
      </c>
      <c r="FA460" s="1199">
        <v>42502</v>
      </c>
      <c r="FB460" s="1200" t="s">
        <v>421</v>
      </c>
    </row>
    <row r="461" spans="1:158" ht="18" hidden="1" customHeight="1" outlineLevel="1" x14ac:dyDescent="0.2">
      <c r="A461" s="732" t="s">
        <v>609</v>
      </c>
      <c r="B461" s="76" t="s">
        <v>21</v>
      </c>
      <c r="C461" s="77" t="s">
        <v>406</v>
      </c>
      <c r="D461" s="77" t="s">
        <v>407</v>
      </c>
      <c r="E461" s="76" t="s">
        <v>408</v>
      </c>
      <c r="F461" s="76" t="s">
        <v>409</v>
      </c>
      <c r="G461" s="78" t="s">
        <v>41</v>
      </c>
      <c r="H461" s="79">
        <v>0.3</v>
      </c>
      <c r="I461" s="76" t="s">
        <v>403</v>
      </c>
      <c r="J461" s="80" t="s">
        <v>56</v>
      </c>
      <c r="K461" s="81" t="s">
        <v>37</v>
      </c>
      <c r="L461" s="76" t="s">
        <v>46</v>
      </c>
      <c r="M461" s="10" t="s">
        <v>65</v>
      </c>
      <c r="N461" s="82"/>
      <c r="O461" s="82"/>
      <c r="P461" s="82"/>
      <c r="Q461" s="245"/>
      <c r="R461" s="398">
        <v>0</v>
      </c>
      <c r="S461" s="262">
        <v>15077.4</v>
      </c>
      <c r="T461" s="262">
        <v>16886.688000000002</v>
      </c>
      <c r="U461" s="262">
        <f t="shared" si="4450"/>
        <v>0</v>
      </c>
      <c r="V461" s="263">
        <f t="shared" si="4451"/>
        <v>0</v>
      </c>
      <c r="W461" s="263">
        <f t="shared" si="4381"/>
        <v>0</v>
      </c>
      <c r="X461" s="399">
        <v>0</v>
      </c>
      <c r="Y461" s="399">
        <v>15077.4</v>
      </c>
      <c r="Z461" s="399">
        <v>16886.688000000002</v>
      </c>
      <c r="AA461" s="399">
        <f t="shared" si="4452"/>
        <v>0</v>
      </c>
      <c r="AB461" s="399">
        <f t="shared" si="4453"/>
        <v>0</v>
      </c>
      <c r="AC461" s="399">
        <f t="shared" si="4382"/>
        <v>0</v>
      </c>
      <c r="AD461" s="260">
        <v>10</v>
      </c>
      <c r="AE461" s="260">
        <v>15077.4</v>
      </c>
      <c r="AF461" s="260">
        <v>16886.688000000002</v>
      </c>
      <c r="AG461" s="260">
        <v>0</v>
      </c>
      <c r="AH461" s="260">
        <v>0</v>
      </c>
      <c r="AI461" s="260">
        <f t="shared" si="4383"/>
        <v>0</v>
      </c>
      <c r="AJ461" s="260">
        <v>0</v>
      </c>
      <c r="AK461" s="260">
        <v>15077.4</v>
      </c>
      <c r="AL461" s="260">
        <v>16886.688000000002</v>
      </c>
      <c r="AM461" s="260">
        <f t="shared" si="4384"/>
        <v>0</v>
      </c>
      <c r="AN461" s="260">
        <f t="shared" si="4350"/>
        <v>0</v>
      </c>
      <c r="AO461" s="396">
        <f t="shared" si="4385"/>
        <v>0</v>
      </c>
      <c r="AP461" s="260">
        <v>0</v>
      </c>
      <c r="AQ461" s="260">
        <v>15077.4</v>
      </c>
      <c r="AR461" s="260">
        <v>16886.688000000002</v>
      </c>
      <c r="AS461" s="260">
        <f t="shared" si="3576"/>
        <v>0</v>
      </c>
      <c r="AT461" s="260">
        <f t="shared" si="4417"/>
        <v>0</v>
      </c>
      <c r="AU461" s="260">
        <f t="shared" si="4386"/>
        <v>0</v>
      </c>
      <c r="AV461" s="400">
        <v>0</v>
      </c>
      <c r="AW461" s="400">
        <v>15077.4</v>
      </c>
      <c r="AX461" s="400">
        <v>16886.688000000002</v>
      </c>
      <c r="AY461" s="400">
        <f t="shared" ref="AY461:AY506" si="4537">AV461*AW461</f>
        <v>0</v>
      </c>
      <c r="AZ461" s="400">
        <f t="shared" si="4421"/>
        <v>0</v>
      </c>
      <c r="BA461" s="400">
        <f t="shared" si="4422"/>
        <v>0</v>
      </c>
      <c r="BB461" s="400"/>
      <c r="BC461" s="400"/>
      <c r="BD461" s="400"/>
      <c r="BE461" s="400">
        <v>0</v>
      </c>
      <c r="BF461" s="400">
        <v>0</v>
      </c>
      <c r="BG461" s="400">
        <f t="shared" si="3919"/>
        <v>0</v>
      </c>
      <c r="BH461" s="400"/>
      <c r="BI461" s="400"/>
      <c r="BJ461" s="400"/>
      <c r="BK461" s="400">
        <v>0</v>
      </c>
      <c r="BL461" s="400">
        <v>0</v>
      </c>
      <c r="BM461" s="400">
        <f t="shared" si="3914"/>
        <v>0</v>
      </c>
      <c r="BN461" s="400"/>
      <c r="BO461" s="400"/>
      <c r="BP461" s="400"/>
      <c r="BQ461" s="400">
        <v>0</v>
      </c>
      <c r="BR461" s="400">
        <v>0</v>
      </c>
      <c r="BS461" s="400">
        <f t="shared" si="4388"/>
        <v>0</v>
      </c>
      <c r="BT461" s="262">
        <v>15077.4</v>
      </c>
      <c r="BU461" s="262">
        <f t="shared" si="4454"/>
        <v>16886.688000000002</v>
      </c>
      <c r="BV461" s="262">
        <v>0</v>
      </c>
      <c r="BW461" s="1427">
        <f t="shared" si="4390"/>
        <v>0</v>
      </c>
      <c r="BX461" s="84" t="s">
        <v>48</v>
      </c>
      <c r="BY461" s="76">
        <v>2013</v>
      </c>
      <c r="BZ461" s="325"/>
      <c r="CA461" s="529">
        <f t="shared" si="4391"/>
        <v>0</v>
      </c>
      <c r="CB461" s="85"/>
      <c r="CC461" s="83"/>
      <c r="CD461" s="88"/>
      <c r="CE461" s="26">
        <f t="shared" si="4392"/>
        <v>0</v>
      </c>
      <c r="CF461" s="27">
        <f t="shared" si="4393"/>
        <v>0</v>
      </c>
      <c r="CG461" s="738">
        <f t="shared" si="4394"/>
        <v>0</v>
      </c>
      <c r="CH461" s="164" t="s">
        <v>423</v>
      </c>
      <c r="CI461" s="165" t="s">
        <v>422</v>
      </c>
      <c r="CJ461" s="89"/>
      <c r="CK461" s="175"/>
      <c r="CL461" s="175"/>
      <c r="CM461" s="178"/>
      <c r="CN461" s="175"/>
      <c r="CO461" s="176"/>
      <c r="CP461" s="175"/>
      <c r="CQ461" s="87"/>
      <c r="CR461" s="455"/>
      <c r="CS461" s="455"/>
      <c r="CT461" s="455"/>
      <c r="CU461" s="455"/>
      <c r="CV461" s="455"/>
      <c r="CW461" s="455"/>
      <c r="CX461" s="455"/>
      <c r="CY461" s="455"/>
      <c r="CZ461" s="455"/>
      <c r="DA461" s="456"/>
      <c r="DB461" s="455"/>
      <c r="DC461" s="455"/>
      <c r="DD461" s="455"/>
      <c r="DE461" s="455"/>
      <c r="DF461" s="455"/>
      <c r="DG461" s="455"/>
      <c r="DH461" s="455"/>
      <c r="DI461" s="455"/>
      <c r="DJ461" s="455"/>
      <c r="DK461" s="455"/>
      <c r="DL461" s="501"/>
      <c r="DM461" s="508"/>
      <c r="DN461" s="501"/>
      <c r="DO461" s="508"/>
      <c r="DP461" s="501"/>
      <c r="DQ461" s="847"/>
      <c r="DR461" s="501"/>
      <c r="DS461" s="508"/>
      <c r="DT461" s="501"/>
      <c r="DU461" s="508"/>
      <c r="DV461" s="457"/>
      <c r="DW461" s="503"/>
      <c r="DX461" s="501"/>
      <c r="DY461" s="672"/>
      <c r="DZ461" s="501"/>
      <c r="EA461" s="508">
        <f t="shared" si="4395"/>
        <v>0</v>
      </c>
      <c r="EB461" s="457">
        <f t="shared" si="4396"/>
        <v>0</v>
      </c>
      <c r="EC461" s="503"/>
      <c r="ED461" s="455"/>
      <c r="EE461" s="459"/>
      <c r="EF461" s="501"/>
      <c r="EG461" s="462">
        <f t="shared" si="4397"/>
        <v>0</v>
      </c>
      <c r="EH461" s="263">
        <f t="shared" si="4398"/>
        <v>0</v>
      </c>
      <c r="EI461" s="460">
        <f t="shared" si="4399"/>
        <v>0</v>
      </c>
      <c r="EJ461" s="538">
        <f t="shared" si="4400"/>
        <v>0</v>
      </c>
      <c r="EK461" s="677">
        <f t="shared" si="4401"/>
        <v>0</v>
      </c>
      <c r="EL461" s="257">
        <f t="shared" si="4402"/>
        <v>0</v>
      </c>
      <c r="EM461" s="649">
        <f t="shared" si="4403"/>
        <v>0</v>
      </c>
      <c r="EN461" s="538">
        <f t="shared" si="4404"/>
        <v>0</v>
      </c>
      <c r="EO461" s="677">
        <f t="shared" si="4405"/>
        <v>0</v>
      </c>
      <c r="EP461" s="257">
        <f t="shared" si="4406"/>
        <v>0</v>
      </c>
      <c r="EQ461" s="649">
        <f t="shared" si="4407"/>
        <v>0</v>
      </c>
      <c r="ER461" s="538">
        <f t="shared" si="4408"/>
        <v>0</v>
      </c>
      <c r="ES461" s="677">
        <f t="shared" si="4409"/>
        <v>0</v>
      </c>
      <c r="ET461" s="538">
        <f t="shared" si="4410"/>
        <v>0</v>
      </c>
      <c r="EU461" s="462">
        <f t="shared" si="4411"/>
        <v>0</v>
      </c>
      <c r="EV461" s="263">
        <f t="shared" si="4412"/>
        <v>0</v>
      </c>
      <c r="EW461" s="462">
        <f t="shared" si="4413"/>
        <v>0</v>
      </c>
      <c r="EX461" s="263">
        <f t="shared" si="4414"/>
        <v>0</v>
      </c>
      <c r="EY461" s="472">
        <f t="shared" si="4415"/>
        <v>0</v>
      </c>
      <c r="EZ461" s="263">
        <f t="shared" si="4416"/>
        <v>0</v>
      </c>
      <c r="FA461" s="312">
        <v>41428</v>
      </c>
      <c r="FB461" s="33" t="s">
        <v>421</v>
      </c>
    </row>
    <row r="462" spans="1:158" ht="18" hidden="1" customHeight="1" outlineLevel="1" x14ac:dyDescent="0.2">
      <c r="A462" s="732" t="s">
        <v>610</v>
      </c>
      <c r="B462" s="76" t="s">
        <v>21</v>
      </c>
      <c r="C462" s="77" t="s">
        <v>406</v>
      </c>
      <c r="D462" s="77" t="s">
        <v>407</v>
      </c>
      <c r="E462" s="76" t="s">
        <v>408</v>
      </c>
      <c r="F462" s="76" t="s">
        <v>409</v>
      </c>
      <c r="G462" s="78" t="s">
        <v>41</v>
      </c>
      <c r="H462" s="79">
        <v>0.3</v>
      </c>
      <c r="I462" s="76" t="s">
        <v>403</v>
      </c>
      <c r="J462" s="80" t="s">
        <v>56</v>
      </c>
      <c r="K462" s="81" t="s">
        <v>37</v>
      </c>
      <c r="L462" s="76" t="s">
        <v>46</v>
      </c>
      <c r="M462" s="10" t="s">
        <v>65</v>
      </c>
      <c r="N462" s="82"/>
      <c r="O462" s="82"/>
      <c r="P462" s="82"/>
      <c r="Q462" s="245"/>
      <c r="R462" s="398">
        <v>0</v>
      </c>
      <c r="S462" s="262">
        <v>15077.4</v>
      </c>
      <c r="T462" s="262">
        <v>16886.688000000002</v>
      </c>
      <c r="U462" s="262">
        <f t="shared" ref="U462" si="4538">R462*S462</f>
        <v>0</v>
      </c>
      <c r="V462" s="263">
        <f t="shared" ref="V462" si="4539">R462*T462</f>
        <v>0</v>
      </c>
      <c r="W462" s="263">
        <f t="shared" si="4381"/>
        <v>0</v>
      </c>
      <c r="X462" s="399">
        <v>10</v>
      </c>
      <c r="Y462" s="399">
        <v>15077.4</v>
      </c>
      <c r="Z462" s="399">
        <v>16886.688000000002</v>
      </c>
      <c r="AA462" s="399">
        <v>0</v>
      </c>
      <c r="AB462" s="399">
        <v>0</v>
      </c>
      <c r="AC462" s="399">
        <f t="shared" si="4382"/>
        <v>0</v>
      </c>
      <c r="AD462" s="260">
        <v>10</v>
      </c>
      <c r="AE462" s="260">
        <v>15077.4</v>
      </c>
      <c r="AF462" s="260">
        <v>16886.688000000002</v>
      </c>
      <c r="AG462" s="260">
        <v>0</v>
      </c>
      <c r="AH462" s="260">
        <v>0</v>
      </c>
      <c r="AI462" s="260">
        <f t="shared" si="4383"/>
        <v>0</v>
      </c>
      <c r="AJ462" s="260">
        <v>10</v>
      </c>
      <c r="AK462" s="260">
        <v>15077.4</v>
      </c>
      <c r="AL462" s="260">
        <v>16886.688000000002</v>
      </c>
      <c r="AM462" s="260">
        <v>0</v>
      </c>
      <c r="AN462" s="260">
        <v>0</v>
      </c>
      <c r="AO462" s="396">
        <f t="shared" si="4385"/>
        <v>0</v>
      </c>
      <c r="AP462" s="260">
        <v>10</v>
      </c>
      <c r="AQ462" s="260">
        <v>15077.4</v>
      </c>
      <c r="AR462" s="260">
        <v>16886.688000000002</v>
      </c>
      <c r="AS462" s="260">
        <v>0</v>
      </c>
      <c r="AT462" s="260">
        <f t="shared" si="4417"/>
        <v>0</v>
      </c>
      <c r="AU462" s="260">
        <f t="shared" si="4386"/>
        <v>0</v>
      </c>
      <c r="AV462" s="400">
        <v>10</v>
      </c>
      <c r="AW462" s="400">
        <v>15077.4</v>
      </c>
      <c r="AX462" s="400">
        <v>16886.688000000002</v>
      </c>
      <c r="AY462" s="400">
        <v>0</v>
      </c>
      <c r="AZ462" s="400">
        <f t="shared" si="4421"/>
        <v>0</v>
      </c>
      <c r="BA462" s="400">
        <f t="shared" si="4422"/>
        <v>0</v>
      </c>
      <c r="BB462" s="400"/>
      <c r="BC462" s="400"/>
      <c r="BD462" s="400"/>
      <c r="BE462" s="400">
        <v>0</v>
      </c>
      <c r="BF462" s="400">
        <v>0</v>
      </c>
      <c r="BG462" s="400">
        <f t="shared" si="3919"/>
        <v>0</v>
      </c>
      <c r="BH462" s="400"/>
      <c r="BI462" s="400"/>
      <c r="BJ462" s="400"/>
      <c r="BK462" s="400">
        <v>0</v>
      </c>
      <c r="BL462" s="400">
        <v>0</v>
      </c>
      <c r="BM462" s="400">
        <f t="shared" si="3914"/>
        <v>0</v>
      </c>
      <c r="BN462" s="400"/>
      <c r="BO462" s="400"/>
      <c r="BP462" s="400"/>
      <c r="BQ462" s="400">
        <v>0</v>
      </c>
      <c r="BR462" s="400">
        <v>0</v>
      </c>
      <c r="BS462" s="400">
        <f t="shared" si="4388"/>
        <v>0</v>
      </c>
      <c r="BT462" s="262">
        <v>15077.4</v>
      </c>
      <c r="BU462" s="262">
        <f t="shared" ref="BU462" si="4540">BT462*1.12</f>
        <v>16886.688000000002</v>
      </c>
      <c r="BV462" s="262">
        <v>0</v>
      </c>
      <c r="BW462" s="1427">
        <f t="shared" ref="BW462" si="4541">BV462*1.12</f>
        <v>0</v>
      </c>
      <c r="BX462" s="84" t="s">
        <v>48</v>
      </c>
      <c r="BY462" s="76">
        <v>2013</v>
      </c>
      <c r="BZ462" s="325" t="s">
        <v>1100</v>
      </c>
      <c r="CA462" s="529">
        <f t="shared" si="4391"/>
        <v>0</v>
      </c>
      <c r="CB462" s="85"/>
      <c r="CC462" s="83"/>
      <c r="CD462" s="88"/>
      <c r="CE462" s="26">
        <f t="shared" si="4392"/>
        <v>0</v>
      </c>
      <c r="CF462" s="27">
        <f t="shared" si="4393"/>
        <v>0</v>
      </c>
      <c r="CG462" s="738">
        <f t="shared" si="4394"/>
        <v>0</v>
      </c>
      <c r="CH462" s="164" t="s">
        <v>423</v>
      </c>
      <c r="CI462" s="165" t="s">
        <v>422</v>
      </c>
      <c r="CJ462" s="89"/>
      <c r="CK462" s="175"/>
      <c r="CL462" s="175"/>
      <c r="CM462" s="178"/>
      <c r="CN462" s="175"/>
      <c r="CO462" s="176"/>
      <c r="CP462" s="175"/>
      <c r="CQ462" s="87"/>
      <c r="CR462" s="455"/>
      <c r="CS462" s="455"/>
      <c r="CT462" s="455"/>
      <c r="CU462" s="455"/>
      <c r="CV462" s="455"/>
      <c r="CW462" s="455"/>
      <c r="CX462" s="455"/>
      <c r="CY462" s="455"/>
      <c r="CZ462" s="455"/>
      <c r="DA462" s="456"/>
      <c r="DB462" s="455"/>
      <c r="DC462" s="455"/>
      <c r="DD462" s="455"/>
      <c r="DE462" s="455"/>
      <c r="DF462" s="455"/>
      <c r="DG462" s="455"/>
      <c r="DH462" s="455"/>
      <c r="DI462" s="455"/>
      <c r="DJ462" s="455"/>
      <c r="DK462" s="455"/>
      <c r="DL462" s="501"/>
      <c r="DM462" s="508"/>
      <c r="DN462" s="501"/>
      <c r="DO462" s="508"/>
      <c r="DP462" s="501"/>
      <c r="DQ462" s="847"/>
      <c r="DR462" s="501"/>
      <c r="DS462" s="508"/>
      <c r="DT462" s="501"/>
      <c r="DU462" s="508"/>
      <c r="DV462" s="457"/>
      <c r="DW462" s="503"/>
      <c r="DX462" s="501"/>
      <c r="DY462" s="672"/>
      <c r="DZ462" s="501"/>
      <c r="EA462" s="508">
        <f t="shared" si="4395"/>
        <v>0</v>
      </c>
      <c r="EB462" s="457">
        <f t="shared" si="4396"/>
        <v>0</v>
      </c>
      <c r="EC462" s="503"/>
      <c r="ED462" s="455"/>
      <c r="EE462" s="459"/>
      <c r="EF462" s="501"/>
      <c r="EG462" s="462">
        <f t="shared" si="4397"/>
        <v>0</v>
      </c>
      <c r="EH462" s="263">
        <f t="shared" si="4398"/>
        <v>0</v>
      </c>
      <c r="EI462" s="460">
        <f t="shared" si="4399"/>
        <v>0</v>
      </c>
      <c r="EJ462" s="538">
        <f t="shared" si="4400"/>
        <v>0</v>
      </c>
      <c r="EK462" s="677">
        <f t="shared" si="4401"/>
        <v>0</v>
      </c>
      <c r="EL462" s="257">
        <f t="shared" si="4402"/>
        <v>0</v>
      </c>
      <c r="EM462" s="649">
        <f t="shared" si="4403"/>
        <v>0</v>
      </c>
      <c r="EN462" s="538">
        <f t="shared" si="4404"/>
        <v>0</v>
      </c>
      <c r="EO462" s="677">
        <f t="shared" si="4405"/>
        <v>0</v>
      </c>
      <c r="EP462" s="257">
        <f t="shared" si="4406"/>
        <v>0</v>
      </c>
      <c r="EQ462" s="649">
        <f t="shared" si="4407"/>
        <v>0</v>
      </c>
      <c r="ER462" s="538">
        <f t="shared" si="4408"/>
        <v>0</v>
      </c>
      <c r="ES462" s="677">
        <f t="shared" si="4409"/>
        <v>0</v>
      </c>
      <c r="ET462" s="538">
        <f t="shared" si="4410"/>
        <v>0</v>
      </c>
      <c r="EU462" s="462">
        <f t="shared" si="4411"/>
        <v>0</v>
      </c>
      <c r="EV462" s="263">
        <f t="shared" si="4412"/>
        <v>0</v>
      </c>
      <c r="EW462" s="462">
        <f t="shared" si="4413"/>
        <v>0</v>
      </c>
      <c r="EX462" s="263">
        <f t="shared" si="4414"/>
        <v>0</v>
      </c>
      <c r="EY462" s="472">
        <f t="shared" si="4415"/>
        <v>0</v>
      </c>
      <c r="EZ462" s="263">
        <f t="shared" si="4416"/>
        <v>0</v>
      </c>
      <c r="FA462" s="312">
        <v>41428</v>
      </c>
      <c r="FB462" s="33" t="s">
        <v>421</v>
      </c>
    </row>
    <row r="463" spans="1:158" ht="18" hidden="1" customHeight="1" outlineLevel="1" x14ac:dyDescent="0.2">
      <c r="A463" s="732" t="s">
        <v>1007</v>
      </c>
      <c r="B463" s="76" t="s">
        <v>21</v>
      </c>
      <c r="C463" s="77" t="s">
        <v>406</v>
      </c>
      <c r="D463" s="77" t="s">
        <v>407</v>
      </c>
      <c r="E463" s="76" t="s">
        <v>408</v>
      </c>
      <c r="F463" s="76" t="s">
        <v>409</v>
      </c>
      <c r="G463" s="78" t="s">
        <v>41</v>
      </c>
      <c r="H463" s="79">
        <v>0.3</v>
      </c>
      <c r="I463" s="76" t="s">
        <v>403</v>
      </c>
      <c r="J463" s="80" t="s">
        <v>56</v>
      </c>
      <c r="K463" s="81" t="s">
        <v>37</v>
      </c>
      <c r="L463" s="76" t="s">
        <v>46</v>
      </c>
      <c r="M463" s="10" t="s">
        <v>65</v>
      </c>
      <c r="N463" s="82"/>
      <c r="O463" s="82"/>
      <c r="P463" s="82"/>
      <c r="Q463" s="245"/>
      <c r="R463" s="398">
        <v>0</v>
      </c>
      <c r="S463" s="262">
        <v>15077.4</v>
      </c>
      <c r="T463" s="262">
        <v>16886.688000000002</v>
      </c>
      <c r="U463" s="262">
        <f t="shared" ref="U463" si="4542">R463*S463</f>
        <v>0</v>
      </c>
      <c r="V463" s="263">
        <f t="shared" ref="V463" si="4543">R463*T463</f>
        <v>0</v>
      </c>
      <c r="W463" s="263">
        <f t="shared" si="4381"/>
        <v>0</v>
      </c>
      <c r="X463" s="399">
        <v>0</v>
      </c>
      <c r="Y463" s="399">
        <v>15077.4</v>
      </c>
      <c r="Z463" s="399">
        <v>16886.688000000002</v>
      </c>
      <c r="AA463" s="399">
        <f t="shared" si="4452"/>
        <v>0</v>
      </c>
      <c r="AB463" s="399">
        <f t="shared" si="4453"/>
        <v>0</v>
      </c>
      <c r="AC463" s="399">
        <f t="shared" si="4382"/>
        <v>0</v>
      </c>
      <c r="AD463" s="260">
        <v>10</v>
      </c>
      <c r="AE463" s="260">
        <v>15077.4</v>
      </c>
      <c r="AF463" s="260">
        <v>16886.688000000002</v>
      </c>
      <c r="AG463" s="260">
        <v>0</v>
      </c>
      <c r="AH463" s="260">
        <v>0</v>
      </c>
      <c r="AI463" s="260">
        <f t="shared" si="4383"/>
        <v>0</v>
      </c>
      <c r="AJ463" s="260">
        <v>10</v>
      </c>
      <c r="AK463" s="260">
        <v>15077.4</v>
      </c>
      <c r="AL463" s="260">
        <v>16886.688000000002</v>
      </c>
      <c r="AM463" s="260">
        <v>0</v>
      </c>
      <c r="AN463" s="260">
        <v>0</v>
      </c>
      <c r="AO463" s="396">
        <f t="shared" si="4385"/>
        <v>0</v>
      </c>
      <c r="AP463" s="260">
        <v>10</v>
      </c>
      <c r="AQ463" s="260">
        <v>15077.4</v>
      </c>
      <c r="AR463" s="260">
        <v>16886.688000000002</v>
      </c>
      <c r="AS463" s="260">
        <v>0</v>
      </c>
      <c r="AT463" s="260">
        <f t="shared" si="4417"/>
        <v>0</v>
      </c>
      <c r="AU463" s="260">
        <f t="shared" si="4386"/>
        <v>0</v>
      </c>
      <c r="AV463" s="400">
        <v>10</v>
      </c>
      <c r="AW463" s="400">
        <v>15077.4</v>
      </c>
      <c r="AX463" s="400">
        <v>16886.688000000002</v>
      </c>
      <c r="AY463" s="400">
        <v>0</v>
      </c>
      <c r="AZ463" s="400">
        <f t="shared" si="4421"/>
        <v>0</v>
      </c>
      <c r="BA463" s="400">
        <f t="shared" si="4422"/>
        <v>0</v>
      </c>
      <c r="BB463" s="400"/>
      <c r="BC463" s="400"/>
      <c r="BD463" s="400"/>
      <c r="BE463" s="400">
        <v>0</v>
      </c>
      <c r="BF463" s="400">
        <v>0</v>
      </c>
      <c r="BG463" s="400">
        <f t="shared" si="3919"/>
        <v>0</v>
      </c>
      <c r="BH463" s="400"/>
      <c r="BI463" s="400"/>
      <c r="BJ463" s="400"/>
      <c r="BK463" s="400">
        <v>0</v>
      </c>
      <c r="BL463" s="400">
        <v>0</v>
      </c>
      <c r="BM463" s="400">
        <f t="shared" si="3914"/>
        <v>0</v>
      </c>
      <c r="BN463" s="400"/>
      <c r="BO463" s="400"/>
      <c r="BP463" s="400"/>
      <c r="BQ463" s="400">
        <v>0</v>
      </c>
      <c r="BR463" s="400">
        <v>0</v>
      </c>
      <c r="BS463" s="400">
        <f t="shared" si="4388"/>
        <v>0</v>
      </c>
      <c r="BT463" s="262">
        <v>15077.4</v>
      </c>
      <c r="BU463" s="262">
        <f t="shared" ref="BU463" si="4544">BT463*1.12</f>
        <v>16886.688000000002</v>
      </c>
      <c r="BV463" s="256">
        <v>0</v>
      </c>
      <c r="BW463" s="1427">
        <f t="shared" ref="BW463" si="4545">BV463*1.12</f>
        <v>0</v>
      </c>
      <c r="BX463" s="84" t="s">
        <v>48</v>
      </c>
      <c r="BY463" s="76">
        <v>2013</v>
      </c>
      <c r="BZ463" s="325" t="s">
        <v>1100</v>
      </c>
      <c r="CA463" s="529">
        <f t="shared" si="4391"/>
        <v>0</v>
      </c>
      <c r="CB463" s="85"/>
      <c r="CC463" s="83"/>
      <c r="CD463" s="88"/>
      <c r="CE463" s="26">
        <f t="shared" si="4392"/>
        <v>0</v>
      </c>
      <c r="CF463" s="27">
        <f t="shared" si="4393"/>
        <v>0</v>
      </c>
      <c r="CG463" s="738">
        <f t="shared" si="4394"/>
        <v>0</v>
      </c>
      <c r="CH463" s="164" t="s">
        <v>1874</v>
      </c>
      <c r="CI463" s="165"/>
      <c r="CJ463" s="89"/>
      <c r="CK463" s="175"/>
      <c r="CL463" s="175"/>
      <c r="CM463" s="178"/>
      <c r="CN463" s="175"/>
      <c r="CO463" s="176"/>
      <c r="CP463" s="175"/>
      <c r="CQ463" s="87"/>
      <c r="CR463" s="455"/>
      <c r="CS463" s="455"/>
      <c r="CT463" s="455"/>
      <c r="CU463" s="455"/>
      <c r="CV463" s="455"/>
      <c r="CW463" s="455"/>
      <c r="CX463" s="455"/>
      <c r="CY463" s="455"/>
      <c r="CZ463" s="455"/>
      <c r="DA463" s="456"/>
      <c r="DB463" s="455"/>
      <c r="DC463" s="455"/>
      <c r="DD463" s="455"/>
      <c r="DE463" s="455"/>
      <c r="DF463" s="455"/>
      <c r="DG463" s="455"/>
      <c r="DH463" s="455"/>
      <c r="DI463" s="455"/>
      <c r="DJ463" s="455"/>
      <c r="DK463" s="455"/>
      <c r="DL463" s="501"/>
      <c r="DM463" s="508"/>
      <c r="DN463" s="501"/>
      <c r="DO463" s="508"/>
      <c r="DP463" s="501"/>
      <c r="DQ463" s="847"/>
      <c r="DR463" s="501"/>
      <c r="DS463" s="508"/>
      <c r="DT463" s="501"/>
      <c r="DU463" s="508"/>
      <c r="DV463" s="457"/>
      <c r="DW463" s="503"/>
      <c r="DX463" s="501"/>
      <c r="DY463" s="672"/>
      <c r="DZ463" s="501"/>
      <c r="EA463" s="508">
        <f t="shared" si="4395"/>
        <v>0</v>
      </c>
      <c r="EB463" s="457">
        <f t="shared" si="4396"/>
        <v>0</v>
      </c>
      <c r="EC463" s="503"/>
      <c r="ED463" s="455"/>
      <c r="EE463" s="459"/>
      <c r="EF463" s="501"/>
      <c r="EG463" s="462">
        <f t="shared" si="4397"/>
        <v>0</v>
      </c>
      <c r="EH463" s="263">
        <f t="shared" si="4398"/>
        <v>0</v>
      </c>
      <c r="EI463" s="460">
        <f t="shared" si="4399"/>
        <v>0</v>
      </c>
      <c r="EJ463" s="538">
        <f t="shared" si="4400"/>
        <v>0</v>
      </c>
      <c r="EK463" s="677">
        <f t="shared" si="4401"/>
        <v>0</v>
      </c>
      <c r="EL463" s="257">
        <f t="shared" si="4402"/>
        <v>0</v>
      </c>
      <c r="EM463" s="649">
        <f t="shared" si="4403"/>
        <v>0</v>
      </c>
      <c r="EN463" s="538">
        <f t="shared" si="4404"/>
        <v>0</v>
      </c>
      <c r="EO463" s="677">
        <f t="shared" si="4405"/>
        <v>0</v>
      </c>
      <c r="EP463" s="257">
        <f t="shared" si="4406"/>
        <v>0</v>
      </c>
      <c r="EQ463" s="649">
        <f t="shared" si="4407"/>
        <v>0</v>
      </c>
      <c r="ER463" s="538">
        <f t="shared" si="4408"/>
        <v>0</v>
      </c>
      <c r="ES463" s="677">
        <f t="shared" si="4409"/>
        <v>0</v>
      </c>
      <c r="ET463" s="538">
        <f t="shared" si="4410"/>
        <v>0</v>
      </c>
      <c r="EU463" s="462">
        <f t="shared" si="4411"/>
        <v>0</v>
      </c>
      <c r="EV463" s="263">
        <f t="shared" si="4412"/>
        <v>0</v>
      </c>
      <c r="EW463" s="462">
        <f t="shared" si="4413"/>
        <v>0</v>
      </c>
      <c r="EX463" s="263">
        <f t="shared" si="4414"/>
        <v>0</v>
      </c>
      <c r="EY463" s="472">
        <f t="shared" si="4415"/>
        <v>0</v>
      </c>
      <c r="EZ463" s="263">
        <f t="shared" si="4416"/>
        <v>0</v>
      </c>
      <c r="FA463" s="312">
        <v>41928</v>
      </c>
      <c r="FB463" s="33" t="s">
        <v>421</v>
      </c>
    </row>
    <row r="464" spans="1:158" ht="18" hidden="1" customHeight="1" outlineLevel="1" x14ac:dyDescent="0.2">
      <c r="A464" s="732" t="s">
        <v>1853</v>
      </c>
      <c r="B464" s="76" t="s">
        <v>21</v>
      </c>
      <c r="C464" s="77" t="s">
        <v>406</v>
      </c>
      <c r="D464" s="77" t="s">
        <v>407</v>
      </c>
      <c r="E464" s="76" t="s">
        <v>408</v>
      </c>
      <c r="F464" s="76" t="s">
        <v>409</v>
      </c>
      <c r="G464" s="78" t="s">
        <v>41</v>
      </c>
      <c r="H464" s="79">
        <v>0.3</v>
      </c>
      <c r="I464" s="76" t="s">
        <v>403</v>
      </c>
      <c r="J464" s="80" t="s">
        <v>56</v>
      </c>
      <c r="K464" s="81" t="s">
        <v>37</v>
      </c>
      <c r="L464" s="76" t="s">
        <v>46</v>
      </c>
      <c r="M464" s="10" t="s">
        <v>65</v>
      </c>
      <c r="N464" s="82"/>
      <c r="O464" s="82"/>
      <c r="P464" s="82"/>
      <c r="Q464" s="245"/>
      <c r="R464" s="398">
        <v>0</v>
      </c>
      <c r="S464" s="262">
        <v>15077.4</v>
      </c>
      <c r="T464" s="262">
        <v>16886.688000000002</v>
      </c>
      <c r="U464" s="262">
        <f t="shared" ref="U464" si="4546">R464*S464</f>
        <v>0</v>
      </c>
      <c r="V464" s="263">
        <f t="shared" ref="V464" si="4547">R464*T464</f>
        <v>0</v>
      </c>
      <c r="W464" s="263">
        <f t="shared" ref="W464" si="4548">V464*H464</f>
        <v>0</v>
      </c>
      <c r="X464" s="399">
        <v>0</v>
      </c>
      <c r="Y464" s="399">
        <v>15077.4</v>
      </c>
      <c r="Z464" s="399">
        <v>16886.688000000002</v>
      </c>
      <c r="AA464" s="399">
        <f t="shared" ref="AA464" si="4549">X464*Y464</f>
        <v>0</v>
      </c>
      <c r="AB464" s="399">
        <f t="shared" ref="AB464" si="4550">X464*Z464</f>
        <v>0</v>
      </c>
      <c r="AC464" s="399">
        <f t="shared" ref="AC464" si="4551">AB464*H464</f>
        <v>0</v>
      </c>
      <c r="AD464" s="260">
        <v>0</v>
      </c>
      <c r="AE464" s="260">
        <v>15077.4</v>
      </c>
      <c r="AF464" s="260">
        <v>16886.688000000002</v>
      </c>
      <c r="AG464" s="260">
        <f t="shared" ref="AG464" si="4552">AD464*AE464</f>
        <v>0</v>
      </c>
      <c r="AH464" s="260">
        <f t="shared" ref="AH464" si="4553">AD464*AF464</f>
        <v>0</v>
      </c>
      <c r="AI464" s="260">
        <f t="shared" ref="AI464" si="4554">AH464*H464</f>
        <v>0</v>
      </c>
      <c r="AJ464" s="260">
        <v>10</v>
      </c>
      <c r="AK464" s="260">
        <v>15077.4</v>
      </c>
      <c r="AL464" s="260">
        <v>16886.688000000002</v>
      </c>
      <c r="AM464" s="260">
        <v>0</v>
      </c>
      <c r="AN464" s="260">
        <v>0</v>
      </c>
      <c r="AO464" s="396">
        <f t="shared" si="4385"/>
        <v>0</v>
      </c>
      <c r="AP464" s="260">
        <v>10</v>
      </c>
      <c r="AQ464" s="260">
        <v>15077.4</v>
      </c>
      <c r="AR464" s="260">
        <v>16886.688000000002</v>
      </c>
      <c r="AS464" s="260">
        <v>0</v>
      </c>
      <c r="AT464" s="260">
        <f t="shared" si="4417"/>
        <v>0</v>
      </c>
      <c r="AU464" s="260">
        <f t="shared" si="4386"/>
        <v>0</v>
      </c>
      <c r="AV464" s="400">
        <v>10</v>
      </c>
      <c r="AW464" s="400">
        <v>15077.4</v>
      </c>
      <c r="AX464" s="400">
        <v>16886.688000000002</v>
      </c>
      <c r="AY464" s="400">
        <v>0</v>
      </c>
      <c r="AZ464" s="400">
        <f t="shared" si="4421"/>
        <v>0</v>
      </c>
      <c r="BA464" s="400">
        <f t="shared" si="4422"/>
        <v>0</v>
      </c>
      <c r="BB464" s="400"/>
      <c r="BC464" s="400"/>
      <c r="BD464" s="400"/>
      <c r="BE464" s="400">
        <v>0</v>
      </c>
      <c r="BF464" s="400">
        <v>0</v>
      </c>
      <c r="BG464" s="400">
        <f t="shared" si="3919"/>
        <v>0</v>
      </c>
      <c r="BH464" s="400"/>
      <c r="BI464" s="400"/>
      <c r="BJ464" s="400"/>
      <c r="BK464" s="400">
        <v>0</v>
      </c>
      <c r="BL464" s="400">
        <v>0</v>
      </c>
      <c r="BM464" s="400">
        <f t="shared" si="3914"/>
        <v>0</v>
      </c>
      <c r="BN464" s="400"/>
      <c r="BO464" s="400"/>
      <c r="BP464" s="400"/>
      <c r="BQ464" s="400">
        <v>0</v>
      </c>
      <c r="BR464" s="400">
        <v>0</v>
      </c>
      <c r="BS464" s="400">
        <f t="shared" si="4388"/>
        <v>0</v>
      </c>
      <c r="BT464" s="262">
        <v>15077.4</v>
      </c>
      <c r="BU464" s="262">
        <f t="shared" ref="BU464" si="4555">BT464*1.12</f>
        <v>16886.688000000002</v>
      </c>
      <c r="BV464" s="256">
        <v>0</v>
      </c>
      <c r="BW464" s="1427">
        <v>0</v>
      </c>
      <c r="BX464" s="84" t="s">
        <v>48</v>
      </c>
      <c r="BY464" s="76">
        <v>2013</v>
      </c>
      <c r="BZ464" s="325" t="s">
        <v>1100</v>
      </c>
      <c r="CA464" s="529">
        <f t="shared" ref="CA464" si="4556">BW464*H464</f>
        <v>0</v>
      </c>
      <c r="CB464" s="85"/>
      <c r="CC464" s="83"/>
      <c r="CD464" s="88"/>
      <c r="CE464" s="26">
        <f t="shared" si="4392"/>
        <v>0</v>
      </c>
      <c r="CF464" s="27">
        <f t="shared" si="4393"/>
        <v>0</v>
      </c>
      <c r="CG464" s="738">
        <f t="shared" si="4394"/>
        <v>0</v>
      </c>
      <c r="CH464" s="164" t="s">
        <v>1873</v>
      </c>
      <c r="CI464" s="165"/>
      <c r="CJ464" s="89"/>
      <c r="CK464" s="175"/>
      <c r="CL464" s="175"/>
      <c r="CM464" s="178"/>
      <c r="CN464" s="175"/>
      <c r="CO464" s="176"/>
      <c r="CP464" s="175"/>
      <c r="CQ464" s="87"/>
      <c r="CR464" s="455"/>
      <c r="CS464" s="455"/>
      <c r="CT464" s="455"/>
      <c r="CU464" s="455"/>
      <c r="CV464" s="455"/>
      <c r="CW464" s="455"/>
      <c r="CX464" s="455"/>
      <c r="CY464" s="455"/>
      <c r="CZ464" s="455"/>
      <c r="DA464" s="456"/>
      <c r="DB464" s="455"/>
      <c r="DC464" s="455"/>
      <c r="DD464" s="455"/>
      <c r="DE464" s="455"/>
      <c r="DF464" s="455"/>
      <c r="DG464" s="455"/>
      <c r="DH464" s="455"/>
      <c r="DI464" s="455"/>
      <c r="DJ464" s="455"/>
      <c r="DK464" s="455"/>
      <c r="DL464" s="501"/>
      <c r="DM464" s="508"/>
      <c r="DN464" s="501"/>
      <c r="DO464" s="508"/>
      <c r="DP464" s="501"/>
      <c r="DQ464" s="847"/>
      <c r="DR464" s="501"/>
      <c r="DS464" s="508"/>
      <c r="DT464" s="501"/>
      <c r="DU464" s="508"/>
      <c r="DV464" s="457"/>
      <c r="DW464" s="503"/>
      <c r="DX464" s="501"/>
      <c r="DY464" s="672"/>
      <c r="DZ464" s="501"/>
      <c r="EA464" s="508">
        <f t="shared" si="4395"/>
        <v>0</v>
      </c>
      <c r="EB464" s="457">
        <f t="shared" si="4396"/>
        <v>0</v>
      </c>
      <c r="EC464" s="503"/>
      <c r="ED464" s="455"/>
      <c r="EE464" s="459"/>
      <c r="EF464" s="501"/>
      <c r="EG464" s="462">
        <f t="shared" si="4397"/>
        <v>0</v>
      </c>
      <c r="EH464" s="263">
        <f t="shared" si="4398"/>
        <v>0</v>
      </c>
      <c r="EI464" s="460">
        <f t="shared" si="4399"/>
        <v>0</v>
      </c>
      <c r="EJ464" s="538">
        <f t="shared" si="4400"/>
        <v>0</v>
      </c>
      <c r="EK464" s="677">
        <f t="shared" si="4401"/>
        <v>0</v>
      </c>
      <c r="EL464" s="257">
        <f t="shared" si="4402"/>
        <v>0</v>
      </c>
      <c r="EM464" s="649">
        <f t="shared" si="4403"/>
        <v>0</v>
      </c>
      <c r="EN464" s="538">
        <f t="shared" si="4404"/>
        <v>0</v>
      </c>
      <c r="EO464" s="677">
        <f t="shared" si="4405"/>
        <v>0</v>
      </c>
      <c r="EP464" s="257">
        <f t="shared" si="4406"/>
        <v>0</v>
      </c>
      <c r="EQ464" s="649">
        <f t="shared" si="4407"/>
        <v>0</v>
      </c>
      <c r="ER464" s="538">
        <f t="shared" si="4408"/>
        <v>0</v>
      </c>
      <c r="ES464" s="677">
        <f t="shared" si="4409"/>
        <v>0</v>
      </c>
      <c r="ET464" s="538">
        <f t="shared" si="4410"/>
        <v>0</v>
      </c>
      <c r="EU464" s="462">
        <f t="shared" si="4411"/>
        <v>0</v>
      </c>
      <c r="EV464" s="263">
        <f t="shared" si="4412"/>
        <v>0</v>
      </c>
      <c r="EW464" s="462">
        <f t="shared" si="4413"/>
        <v>0</v>
      </c>
      <c r="EX464" s="263">
        <f t="shared" si="4414"/>
        <v>0</v>
      </c>
      <c r="EY464" s="472">
        <f t="shared" si="4415"/>
        <v>0</v>
      </c>
      <c r="EZ464" s="263">
        <f t="shared" si="4416"/>
        <v>0</v>
      </c>
      <c r="FA464" s="313">
        <v>42102</v>
      </c>
      <c r="FB464" s="33" t="s">
        <v>421</v>
      </c>
    </row>
    <row r="465" spans="1:158" s="1200" customFormat="1" ht="18" hidden="1" customHeight="1" outlineLevel="1" x14ac:dyDescent="0.2">
      <c r="A465" s="1167" t="s">
        <v>2382</v>
      </c>
      <c r="B465" s="691" t="s">
        <v>21</v>
      </c>
      <c r="C465" s="1168" t="s">
        <v>406</v>
      </c>
      <c r="D465" s="1168" t="s">
        <v>407</v>
      </c>
      <c r="E465" s="691" t="s">
        <v>408</v>
      </c>
      <c r="F465" s="691" t="s">
        <v>409</v>
      </c>
      <c r="G465" s="692" t="s">
        <v>41</v>
      </c>
      <c r="H465" s="693">
        <v>0.3</v>
      </c>
      <c r="I465" s="691" t="s">
        <v>403</v>
      </c>
      <c r="J465" s="694" t="s">
        <v>56</v>
      </c>
      <c r="K465" s="695" t="s">
        <v>37</v>
      </c>
      <c r="L465" s="691" t="s">
        <v>46</v>
      </c>
      <c r="M465" s="1169" t="s">
        <v>65</v>
      </c>
      <c r="N465" s="696"/>
      <c r="O465" s="696"/>
      <c r="P465" s="696"/>
      <c r="Q465" s="697"/>
      <c r="R465" s="1170">
        <v>0</v>
      </c>
      <c r="S465" s="698">
        <v>15077.4</v>
      </c>
      <c r="T465" s="698">
        <v>16886.688000000002</v>
      </c>
      <c r="U465" s="698">
        <f t="shared" ref="U465" si="4557">R465*S465</f>
        <v>0</v>
      </c>
      <c r="V465" s="699">
        <f t="shared" ref="V465" si="4558">R465*T465</f>
        <v>0</v>
      </c>
      <c r="W465" s="699">
        <f t="shared" ref="W465" si="4559">V465*H465</f>
        <v>0</v>
      </c>
      <c r="X465" s="700">
        <v>0</v>
      </c>
      <c r="Y465" s="700">
        <v>15077.4</v>
      </c>
      <c r="Z465" s="700">
        <v>16886.688000000002</v>
      </c>
      <c r="AA465" s="700">
        <f t="shared" ref="AA465" si="4560">X465*Y465</f>
        <v>0</v>
      </c>
      <c r="AB465" s="700">
        <f t="shared" ref="AB465" si="4561">X465*Z465</f>
        <v>0</v>
      </c>
      <c r="AC465" s="700">
        <f t="shared" ref="AC465" si="4562">AB465*H465</f>
        <v>0</v>
      </c>
      <c r="AD465" s="1171">
        <v>0</v>
      </c>
      <c r="AE465" s="1171">
        <v>15077.4</v>
      </c>
      <c r="AF465" s="1171">
        <v>16886.688000000002</v>
      </c>
      <c r="AG465" s="1171">
        <f t="shared" ref="AG465" si="4563">AD465*AE465</f>
        <v>0</v>
      </c>
      <c r="AH465" s="1171">
        <f t="shared" ref="AH465" si="4564">AD465*AF465</f>
        <v>0</v>
      </c>
      <c r="AI465" s="1171">
        <f t="shared" ref="AI465" si="4565">AH465*H465</f>
        <v>0</v>
      </c>
      <c r="AJ465" s="1171">
        <v>10</v>
      </c>
      <c r="AK465" s="1171">
        <v>15077.4</v>
      </c>
      <c r="AL465" s="1171">
        <v>16886.688000000002</v>
      </c>
      <c r="AM465" s="1171">
        <v>0</v>
      </c>
      <c r="AN465" s="1171">
        <v>0</v>
      </c>
      <c r="AO465" s="1172">
        <f t="shared" ref="AO465" si="4566">AN465*H465</f>
        <v>0</v>
      </c>
      <c r="AP465" s="1171">
        <v>10</v>
      </c>
      <c r="AQ465" s="1171">
        <v>15077.4</v>
      </c>
      <c r="AR465" s="1171">
        <v>16886.688000000002</v>
      </c>
      <c r="AS465" s="1171">
        <v>0</v>
      </c>
      <c r="AT465" s="1171">
        <f t="shared" ref="AT465" si="4567">AS465*1.12</f>
        <v>0</v>
      </c>
      <c r="AU465" s="1171">
        <f t="shared" ref="AU465" si="4568">AT465*H465</f>
        <v>0</v>
      </c>
      <c r="AV465" s="1173">
        <v>10</v>
      </c>
      <c r="AW465" s="1173">
        <v>15077.4</v>
      </c>
      <c r="AX465" s="1173">
        <v>16886.688000000002</v>
      </c>
      <c r="AY465" s="1173">
        <v>0</v>
      </c>
      <c r="AZ465" s="1173">
        <f t="shared" ref="AZ465" si="4569">AY465*1.12</f>
        <v>0</v>
      </c>
      <c r="BA465" s="1173">
        <f t="shared" ref="BA465" si="4570">AZ465*H465</f>
        <v>0</v>
      </c>
      <c r="BB465" s="1173"/>
      <c r="BC465" s="1173"/>
      <c r="BD465" s="1173"/>
      <c r="BE465" s="1173">
        <v>0</v>
      </c>
      <c r="BF465" s="1173">
        <v>0</v>
      </c>
      <c r="BG465" s="1173">
        <f t="shared" ref="BG465" si="4571">BF465*H465</f>
        <v>0</v>
      </c>
      <c r="BH465" s="1173"/>
      <c r="BI465" s="1173"/>
      <c r="BJ465" s="1173"/>
      <c r="BK465" s="1173">
        <v>0</v>
      </c>
      <c r="BL465" s="1173">
        <v>0</v>
      </c>
      <c r="BM465" s="1173">
        <f t="shared" ref="BM465" si="4572">BL465*N465</f>
        <v>0</v>
      </c>
      <c r="BN465" s="1173"/>
      <c r="BO465" s="1173"/>
      <c r="BP465" s="1173"/>
      <c r="BQ465" s="1173">
        <v>0</v>
      </c>
      <c r="BR465" s="1173">
        <v>0</v>
      </c>
      <c r="BS465" s="1173">
        <f t="shared" si="4388"/>
        <v>0</v>
      </c>
      <c r="BT465" s="698">
        <v>15077.4</v>
      </c>
      <c r="BU465" s="698">
        <f t="shared" ref="BU465" si="4573">BT465*1.12</f>
        <v>16886.688000000002</v>
      </c>
      <c r="BV465" s="1174">
        <v>0</v>
      </c>
      <c r="BW465" s="1436">
        <v>0</v>
      </c>
      <c r="BX465" s="1175"/>
      <c r="BY465" s="691"/>
      <c r="BZ465" s="1176">
        <v>14</v>
      </c>
      <c r="CA465" s="1177">
        <f t="shared" ref="CA465" si="4574">BW465*H465</f>
        <v>0</v>
      </c>
      <c r="CB465" s="1178"/>
      <c r="CC465" s="1179"/>
      <c r="CD465" s="1180"/>
      <c r="CE465" s="1181">
        <f t="shared" ref="CE465" si="4575">BV465-CB465</f>
        <v>0</v>
      </c>
      <c r="CF465" s="1182">
        <f t="shared" ref="CF465" si="4576">BW465-CC465</f>
        <v>0</v>
      </c>
      <c r="CG465" s="1183">
        <f t="shared" ref="CG465" si="4577">CA465-CC465</f>
        <v>0</v>
      </c>
      <c r="CH465" s="1184" t="s">
        <v>2408</v>
      </c>
      <c r="CI465" s="1185" t="s">
        <v>2409</v>
      </c>
      <c r="CJ465" s="1186"/>
      <c r="CK465" s="1187"/>
      <c r="CL465" s="1187"/>
      <c r="CM465" s="1188"/>
      <c r="CN465" s="1187"/>
      <c r="CO465" s="1189"/>
      <c r="CP465" s="1187"/>
      <c r="CQ465" s="1190"/>
      <c r="CR465" s="701"/>
      <c r="CS465" s="701"/>
      <c r="CT465" s="701"/>
      <c r="CU465" s="701"/>
      <c r="CV465" s="701"/>
      <c r="CW465" s="701"/>
      <c r="CX465" s="701"/>
      <c r="CY465" s="701"/>
      <c r="CZ465" s="701"/>
      <c r="DA465" s="702"/>
      <c r="DB465" s="701"/>
      <c r="DC465" s="701"/>
      <c r="DD465" s="701"/>
      <c r="DE465" s="701"/>
      <c r="DF465" s="701"/>
      <c r="DG465" s="701"/>
      <c r="DH465" s="701"/>
      <c r="DI465" s="701"/>
      <c r="DJ465" s="701"/>
      <c r="DK465" s="701"/>
      <c r="DL465" s="653"/>
      <c r="DM465" s="740"/>
      <c r="DN465" s="653"/>
      <c r="DO465" s="740"/>
      <c r="DP465" s="653"/>
      <c r="DQ465" s="1191"/>
      <c r="DR465" s="653"/>
      <c r="DS465" s="740"/>
      <c r="DT465" s="653"/>
      <c r="DU465" s="740"/>
      <c r="DV465" s="458"/>
      <c r="DW465" s="744"/>
      <c r="DX465" s="653"/>
      <c r="DY465" s="953"/>
      <c r="DZ465" s="653"/>
      <c r="EA465" s="740">
        <f t="shared" si="4395"/>
        <v>0</v>
      </c>
      <c r="EB465" s="458">
        <f t="shared" ref="EB465" si="4578">EA465/1.12</f>
        <v>0</v>
      </c>
      <c r="EC465" s="744"/>
      <c r="ED465" s="701"/>
      <c r="EE465" s="946"/>
      <c r="EF465" s="653"/>
      <c r="EG465" s="1192">
        <f t="shared" si="4397"/>
        <v>0</v>
      </c>
      <c r="EH465" s="699">
        <f t="shared" si="4398"/>
        <v>0</v>
      </c>
      <c r="EI465" s="1193">
        <f t="shared" si="4399"/>
        <v>0</v>
      </c>
      <c r="EJ465" s="1194">
        <f t="shared" si="4400"/>
        <v>0</v>
      </c>
      <c r="EK465" s="1195">
        <f t="shared" si="4401"/>
        <v>0</v>
      </c>
      <c r="EL465" s="1196">
        <f t="shared" si="4402"/>
        <v>0</v>
      </c>
      <c r="EM465" s="1197">
        <f t="shared" si="4403"/>
        <v>0</v>
      </c>
      <c r="EN465" s="1194">
        <f t="shared" si="4404"/>
        <v>0</v>
      </c>
      <c r="EO465" s="1195">
        <f t="shared" si="4405"/>
        <v>0</v>
      </c>
      <c r="EP465" s="1196">
        <f t="shared" si="4406"/>
        <v>0</v>
      </c>
      <c r="EQ465" s="1197">
        <f t="shared" si="4407"/>
        <v>0</v>
      </c>
      <c r="ER465" s="1194">
        <f t="shared" si="4408"/>
        <v>0</v>
      </c>
      <c r="ES465" s="1195">
        <f t="shared" si="4409"/>
        <v>0</v>
      </c>
      <c r="ET465" s="1194">
        <f t="shared" si="4410"/>
        <v>0</v>
      </c>
      <c r="EU465" s="1192">
        <f t="shared" si="4411"/>
        <v>0</v>
      </c>
      <c r="EV465" s="699">
        <f t="shared" si="4412"/>
        <v>0</v>
      </c>
      <c r="EW465" s="1192">
        <f t="shared" si="4413"/>
        <v>0</v>
      </c>
      <c r="EX465" s="699">
        <f t="shared" si="4414"/>
        <v>0</v>
      </c>
      <c r="EY465" s="1198">
        <f t="shared" si="4415"/>
        <v>0</v>
      </c>
      <c r="EZ465" s="699">
        <f t="shared" si="4416"/>
        <v>0</v>
      </c>
      <c r="FA465" s="1199">
        <v>42502</v>
      </c>
      <c r="FB465" s="1200" t="s">
        <v>421</v>
      </c>
    </row>
    <row r="466" spans="1:158" ht="18" hidden="1" customHeight="1" outlineLevel="1" x14ac:dyDescent="0.2">
      <c r="A466" s="732" t="s">
        <v>611</v>
      </c>
      <c r="B466" s="76" t="s">
        <v>21</v>
      </c>
      <c r="C466" s="77" t="s">
        <v>410</v>
      </c>
      <c r="D466" s="77" t="s">
        <v>400</v>
      </c>
      <c r="E466" s="76" t="s">
        <v>411</v>
      </c>
      <c r="F466" s="76" t="s">
        <v>412</v>
      </c>
      <c r="G466" s="78" t="s">
        <v>41</v>
      </c>
      <c r="H466" s="79">
        <v>0.3</v>
      </c>
      <c r="I466" s="76" t="s">
        <v>403</v>
      </c>
      <c r="J466" s="80" t="s">
        <v>56</v>
      </c>
      <c r="K466" s="81" t="s">
        <v>37</v>
      </c>
      <c r="L466" s="76" t="s">
        <v>46</v>
      </c>
      <c r="M466" s="10" t="s">
        <v>65</v>
      </c>
      <c r="N466" s="82"/>
      <c r="O466" s="82"/>
      <c r="P466" s="82"/>
      <c r="Q466" s="245"/>
      <c r="R466" s="398">
        <v>0</v>
      </c>
      <c r="S466" s="262">
        <v>5446.4285714285706</v>
      </c>
      <c r="T466" s="262">
        <v>6100</v>
      </c>
      <c r="U466" s="262">
        <f t="shared" si="4450"/>
        <v>0</v>
      </c>
      <c r="V466" s="263">
        <f t="shared" si="4451"/>
        <v>0</v>
      </c>
      <c r="W466" s="263">
        <f t="shared" si="4381"/>
        <v>0</v>
      </c>
      <c r="X466" s="399">
        <v>0</v>
      </c>
      <c r="Y466" s="399">
        <v>5446.4285714285706</v>
      </c>
      <c r="Z466" s="399">
        <v>6100</v>
      </c>
      <c r="AA466" s="399">
        <f t="shared" si="4452"/>
        <v>0</v>
      </c>
      <c r="AB466" s="399">
        <f t="shared" si="4453"/>
        <v>0</v>
      </c>
      <c r="AC466" s="399">
        <f t="shared" si="4382"/>
        <v>0</v>
      </c>
      <c r="AD466" s="260">
        <v>0</v>
      </c>
      <c r="AE466" s="260">
        <v>5446.4285714285706</v>
      </c>
      <c r="AF466" s="260">
        <v>6100</v>
      </c>
      <c r="AG466" s="260">
        <v>0</v>
      </c>
      <c r="AH466" s="260">
        <v>0</v>
      </c>
      <c r="AI466" s="260">
        <f t="shared" si="4383"/>
        <v>0</v>
      </c>
      <c r="AJ466" s="260">
        <v>0</v>
      </c>
      <c r="AK466" s="260">
        <v>5446.4285714285706</v>
      </c>
      <c r="AL466" s="260">
        <v>6100</v>
      </c>
      <c r="AM466" s="260">
        <f t="shared" si="4384"/>
        <v>0</v>
      </c>
      <c r="AN466" s="260">
        <f t="shared" si="4350"/>
        <v>0</v>
      </c>
      <c r="AO466" s="396">
        <f t="shared" si="4385"/>
        <v>0</v>
      </c>
      <c r="AP466" s="260">
        <v>0</v>
      </c>
      <c r="AQ466" s="260">
        <v>5446.4285714285706</v>
      </c>
      <c r="AR466" s="260">
        <v>6100</v>
      </c>
      <c r="AS466" s="260">
        <f t="shared" si="3576"/>
        <v>0</v>
      </c>
      <c r="AT466" s="260">
        <f t="shared" si="4417"/>
        <v>0</v>
      </c>
      <c r="AU466" s="260">
        <f t="shared" si="4386"/>
        <v>0</v>
      </c>
      <c r="AV466" s="400">
        <v>0</v>
      </c>
      <c r="AW466" s="400">
        <v>5446.4285714285706</v>
      </c>
      <c r="AX466" s="400">
        <v>6100</v>
      </c>
      <c r="AY466" s="400">
        <f t="shared" si="4537"/>
        <v>0</v>
      </c>
      <c r="AZ466" s="400">
        <f t="shared" si="4421"/>
        <v>0</v>
      </c>
      <c r="BA466" s="400">
        <f t="shared" si="4422"/>
        <v>0</v>
      </c>
      <c r="BB466" s="400"/>
      <c r="BC466" s="400"/>
      <c r="BD466" s="400"/>
      <c r="BE466" s="400">
        <v>0</v>
      </c>
      <c r="BF466" s="400">
        <v>0</v>
      </c>
      <c r="BG466" s="400">
        <f t="shared" si="3919"/>
        <v>0</v>
      </c>
      <c r="BH466" s="400"/>
      <c r="BI466" s="400"/>
      <c r="BJ466" s="400"/>
      <c r="BK466" s="400">
        <v>0</v>
      </c>
      <c r="BL466" s="400">
        <v>0</v>
      </c>
      <c r="BM466" s="400">
        <f t="shared" si="3914"/>
        <v>0</v>
      </c>
      <c r="BN466" s="400"/>
      <c r="BO466" s="400"/>
      <c r="BP466" s="400"/>
      <c r="BQ466" s="400">
        <v>0</v>
      </c>
      <c r="BR466" s="400">
        <v>0</v>
      </c>
      <c r="BS466" s="400">
        <f t="shared" si="4388"/>
        <v>0</v>
      </c>
      <c r="BT466" s="262">
        <v>5446.4285714285706</v>
      </c>
      <c r="BU466" s="262">
        <f t="shared" si="4454"/>
        <v>6100</v>
      </c>
      <c r="BV466" s="262">
        <f t="shared" ref="BV466:BV481" si="4579">SUM(N466+O466+P466+Q466+R466+X466+AD466+AJ466+AP466+AV466+BB466+BH466)*BT466</f>
        <v>0</v>
      </c>
      <c r="BW466" s="1427">
        <f t="shared" si="4390"/>
        <v>0</v>
      </c>
      <c r="BX466" s="84" t="s">
        <v>48</v>
      </c>
      <c r="BY466" s="76">
        <v>2013</v>
      </c>
      <c r="BZ466" s="325"/>
      <c r="CA466" s="529">
        <f t="shared" si="4391"/>
        <v>0</v>
      </c>
      <c r="CB466" s="85"/>
      <c r="CC466" s="83"/>
      <c r="CD466" s="88"/>
      <c r="CE466" s="26">
        <f t="shared" si="4392"/>
        <v>0</v>
      </c>
      <c r="CF466" s="27">
        <f t="shared" si="4393"/>
        <v>0</v>
      </c>
      <c r="CG466" s="738">
        <f t="shared" si="4394"/>
        <v>0</v>
      </c>
      <c r="CH466" s="164" t="s">
        <v>423</v>
      </c>
      <c r="CI466" s="165" t="s">
        <v>422</v>
      </c>
      <c r="CJ466" s="89"/>
      <c r="CK466" s="175"/>
      <c r="CL466" s="175"/>
      <c r="CM466" s="178"/>
      <c r="CN466" s="175"/>
      <c r="CO466" s="176"/>
      <c r="CP466" s="175"/>
      <c r="CQ466" s="87"/>
      <c r="CR466" s="455"/>
      <c r="CS466" s="455"/>
      <c r="CT466" s="455"/>
      <c r="CU466" s="455"/>
      <c r="CV466" s="455"/>
      <c r="CW466" s="455"/>
      <c r="CX466" s="455"/>
      <c r="CY466" s="455"/>
      <c r="CZ466" s="455"/>
      <c r="DA466" s="456"/>
      <c r="DB466" s="455"/>
      <c r="DC466" s="455"/>
      <c r="DD466" s="455"/>
      <c r="DE466" s="455"/>
      <c r="DF466" s="455"/>
      <c r="DG466" s="455"/>
      <c r="DH466" s="455"/>
      <c r="DI466" s="455"/>
      <c r="DJ466" s="455"/>
      <c r="DK466" s="455"/>
      <c r="DL466" s="501"/>
      <c r="DM466" s="508"/>
      <c r="DN466" s="501"/>
      <c r="DO466" s="508"/>
      <c r="DP466" s="501"/>
      <c r="DQ466" s="847"/>
      <c r="DR466" s="501"/>
      <c r="DS466" s="508"/>
      <c r="DT466" s="501"/>
      <c r="DU466" s="508"/>
      <c r="DV466" s="457"/>
      <c r="DW466" s="503"/>
      <c r="DX466" s="501"/>
      <c r="DY466" s="672"/>
      <c r="DZ466" s="501"/>
      <c r="EA466" s="508">
        <f t="shared" si="4395"/>
        <v>0</v>
      </c>
      <c r="EB466" s="457">
        <f t="shared" si="4396"/>
        <v>0</v>
      </c>
      <c r="EC466" s="503"/>
      <c r="ED466" s="455"/>
      <c r="EE466" s="459"/>
      <c r="EF466" s="501"/>
      <c r="EG466" s="462">
        <f t="shared" si="4397"/>
        <v>0</v>
      </c>
      <c r="EH466" s="263">
        <f t="shared" si="4398"/>
        <v>0</v>
      </c>
      <c r="EI466" s="460">
        <f t="shared" si="4399"/>
        <v>0</v>
      </c>
      <c r="EJ466" s="538">
        <f t="shared" si="4400"/>
        <v>0</v>
      </c>
      <c r="EK466" s="677">
        <f t="shared" si="4401"/>
        <v>0</v>
      </c>
      <c r="EL466" s="257">
        <f t="shared" si="4402"/>
        <v>0</v>
      </c>
      <c r="EM466" s="649">
        <f t="shared" si="4403"/>
        <v>0</v>
      </c>
      <c r="EN466" s="538">
        <f t="shared" si="4404"/>
        <v>0</v>
      </c>
      <c r="EO466" s="677">
        <f t="shared" si="4405"/>
        <v>0</v>
      </c>
      <c r="EP466" s="257">
        <f t="shared" si="4406"/>
        <v>0</v>
      </c>
      <c r="EQ466" s="649">
        <f t="shared" si="4407"/>
        <v>0</v>
      </c>
      <c r="ER466" s="538">
        <f t="shared" si="4408"/>
        <v>0</v>
      </c>
      <c r="ES466" s="677">
        <f t="shared" si="4409"/>
        <v>0</v>
      </c>
      <c r="ET466" s="538">
        <f t="shared" si="4410"/>
        <v>0</v>
      </c>
      <c r="EU466" s="462">
        <f t="shared" si="4411"/>
        <v>0</v>
      </c>
      <c r="EV466" s="263">
        <f t="shared" si="4412"/>
        <v>0</v>
      </c>
      <c r="EW466" s="462">
        <f t="shared" si="4413"/>
        <v>0</v>
      </c>
      <c r="EX466" s="263">
        <f t="shared" si="4414"/>
        <v>0</v>
      </c>
      <c r="EY466" s="472">
        <f t="shared" si="4415"/>
        <v>0</v>
      </c>
      <c r="EZ466" s="263">
        <f t="shared" si="4416"/>
        <v>0</v>
      </c>
      <c r="FA466" s="312">
        <v>41428</v>
      </c>
      <c r="FB466" s="33" t="s">
        <v>421</v>
      </c>
    </row>
    <row r="467" spans="1:158" ht="18" hidden="1" customHeight="1" outlineLevel="1" x14ac:dyDescent="0.2">
      <c r="A467" s="732" t="s">
        <v>612</v>
      </c>
      <c r="B467" s="76" t="s">
        <v>21</v>
      </c>
      <c r="C467" s="77" t="s">
        <v>410</v>
      </c>
      <c r="D467" s="77" t="s">
        <v>400</v>
      </c>
      <c r="E467" s="76" t="s">
        <v>411</v>
      </c>
      <c r="F467" s="76" t="s">
        <v>412</v>
      </c>
      <c r="G467" s="78" t="s">
        <v>41</v>
      </c>
      <c r="H467" s="79">
        <v>0.3</v>
      </c>
      <c r="I467" s="76" t="s">
        <v>403</v>
      </c>
      <c r="J467" s="80" t="s">
        <v>56</v>
      </c>
      <c r="K467" s="81" t="s">
        <v>37</v>
      </c>
      <c r="L467" s="76" t="s">
        <v>46</v>
      </c>
      <c r="M467" s="10" t="s">
        <v>65</v>
      </c>
      <c r="N467" s="82"/>
      <c r="O467" s="82"/>
      <c r="P467" s="82"/>
      <c r="Q467" s="245"/>
      <c r="R467" s="398">
        <v>0</v>
      </c>
      <c r="S467" s="262">
        <v>5446.4285714285706</v>
      </c>
      <c r="T467" s="262">
        <v>6100</v>
      </c>
      <c r="U467" s="262">
        <f t="shared" ref="U467" si="4580">R467*S467</f>
        <v>0</v>
      </c>
      <c r="V467" s="263">
        <f t="shared" ref="V467" si="4581">R467*T467</f>
        <v>0</v>
      </c>
      <c r="W467" s="263">
        <f t="shared" si="4381"/>
        <v>0</v>
      </c>
      <c r="X467" s="399">
        <v>10</v>
      </c>
      <c r="Y467" s="399">
        <v>5446.4285714285706</v>
      </c>
      <c r="Z467" s="399">
        <v>6100</v>
      </c>
      <c r="AA467" s="399">
        <v>0</v>
      </c>
      <c r="AB467" s="399">
        <v>0</v>
      </c>
      <c r="AC467" s="399">
        <f t="shared" si="4382"/>
        <v>0</v>
      </c>
      <c r="AD467" s="260">
        <v>5</v>
      </c>
      <c r="AE467" s="260">
        <v>5446.4285714285706</v>
      </c>
      <c r="AF467" s="260">
        <v>6100</v>
      </c>
      <c r="AG467" s="260">
        <v>0</v>
      </c>
      <c r="AH467" s="260">
        <v>0</v>
      </c>
      <c r="AI467" s="260">
        <f t="shared" si="4383"/>
        <v>0</v>
      </c>
      <c r="AJ467" s="260">
        <v>20</v>
      </c>
      <c r="AK467" s="260">
        <v>5446.4285714285706</v>
      </c>
      <c r="AL467" s="260">
        <v>6100</v>
      </c>
      <c r="AM467" s="260">
        <v>0</v>
      </c>
      <c r="AN467" s="260">
        <v>0</v>
      </c>
      <c r="AO467" s="396">
        <f t="shared" si="4385"/>
        <v>0</v>
      </c>
      <c r="AP467" s="260">
        <v>5</v>
      </c>
      <c r="AQ467" s="260">
        <v>5446.4285714285706</v>
      </c>
      <c r="AR467" s="260">
        <v>6100</v>
      </c>
      <c r="AS467" s="260">
        <v>0</v>
      </c>
      <c r="AT467" s="260">
        <f t="shared" si="4417"/>
        <v>0</v>
      </c>
      <c r="AU467" s="260">
        <f t="shared" si="4386"/>
        <v>0</v>
      </c>
      <c r="AV467" s="400">
        <v>5</v>
      </c>
      <c r="AW467" s="400">
        <v>5446.4285714285706</v>
      </c>
      <c r="AX467" s="400">
        <v>6100</v>
      </c>
      <c r="AY467" s="400">
        <v>0</v>
      </c>
      <c r="AZ467" s="400">
        <f t="shared" si="4421"/>
        <v>0</v>
      </c>
      <c r="BA467" s="400">
        <f t="shared" si="4422"/>
        <v>0</v>
      </c>
      <c r="BB467" s="400"/>
      <c r="BC467" s="400"/>
      <c r="BD467" s="400"/>
      <c r="BE467" s="400">
        <v>0</v>
      </c>
      <c r="BF467" s="400">
        <v>0</v>
      </c>
      <c r="BG467" s="400">
        <f t="shared" si="3919"/>
        <v>0</v>
      </c>
      <c r="BH467" s="400"/>
      <c r="BI467" s="400"/>
      <c r="BJ467" s="400"/>
      <c r="BK467" s="400">
        <v>0</v>
      </c>
      <c r="BL467" s="400">
        <v>0</v>
      </c>
      <c r="BM467" s="400">
        <f t="shared" si="3914"/>
        <v>0</v>
      </c>
      <c r="BN467" s="400"/>
      <c r="BO467" s="400"/>
      <c r="BP467" s="400"/>
      <c r="BQ467" s="400">
        <v>0</v>
      </c>
      <c r="BR467" s="400">
        <v>0</v>
      </c>
      <c r="BS467" s="400">
        <f t="shared" si="4388"/>
        <v>0</v>
      </c>
      <c r="BT467" s="262">
        <v>5446.4285714285706</v>
      </c>
      <c r="BU467" s="262">
        <f t="shared" ref="BU467" si="4582">BT467*1.12</f>
        <v>6100</v>
      </c>
      <c r="BV467" s="256">
        <v>0</v>
      </c>
      <c r="BW467" s="1427">
        <v>0</v>
      </c>
      <c r="BX467" s="84" t="s">
        <v>48</v>
      </c>
      <c r="BY467" s="76">
        <v>2013</v>
      </c>
      <c r="BZ467" s="325"/>
      <c r="CA467" s="529">
        <f t="shared" si="4391"/>
        <v>0</v>
      </c>
      <c r="CB467" s="85"/>
      <c r="CC467" s="83"/>
      <c r="CD467" s="88"/>
      <c r="CE467" s="26">
        <f t="shared" si="4392"/>
        <v>0</v>
      </c>
      <c r="CF467" s="27">
        <f t="shared" si="4393"/>
        <v>0</v>
      </c>
      <c r="CG467" s="738">
        <f t="shared" si="4394"/>
        <v>0</v>
      </c>
      <c r="CH467" s="164" t="s">
        <v>423</v>
      </c>
      <c r="CI467" s="165" t="s">
        <v>422</v>
      </c>
      <c r="CJ467" s="89"/>
      <c r="CK467" s="175"/>
      <c r="CL467" s="175"/>
      <c r="CM467" s="178"/>
      <c r="CN467" s="175"/>
      <c r="CO467" s="176"/>
      <c r="CP467" s="175"/>
      <c r="CQ467" s="87"/>
      <c r="CR467" s="455"/>
      <c r="CS467" s="455"/>
      <c r="CT467" s="455"/>
      <c r="CU467" s="455"/>
      <c r="CV467" s="455"/>
      <c r="CW467" s="455"/>
      <c r="CX467" s="455"/>
      <c r="CY467" s="455"/>
      <c r="CZ467" s="455"/>
      <c r="DA467" s="456"/>
      <c r="DB467" s="455"/>
      <c r="DC467" s="455"/>
      <c r="DD467" s="455"/>
      <c r="DE467" s="455"/>
      <c r="DF467" s="455"/>
      <c r="DG467" s="455"/>
      <c r="DH467" s="455"/>
      <c r="DI467" s="455"/>
      <c r="DJ467" s="455"/>
      <c r="DK467" s="455"/>
      <c r="DL467" s="501"/>
      <c r="DM467" s="508"/>
      <c r="DN467" s="501"/>
      <c r="DO467" s="508"/>
      <c r="DP467" s="501"/>
      <c r="DQ467" s="847"/>
      <c r="DR467" s="501"/>
      <c r="DS467" s="508"/>
      <c r="DT467" s="501"/>
      <c r="DU467" s="508"/>
      <c r="DV467" s="457"/>
      <c r="DW467" s="503"/>
      <c r="DX467" s="501"/>
      <c r="DY467" s="672"/>
      <c r="DZ467" s="501"/>
      <c r="EA467" s="508">
        <f t="shared" si="4395"/>
        <v>0</v>
      </c>
      <c r="EB467" s="457">
        <f t="shared" si="4396"/>
        <v>0</v>
      </c>
      <c r="EC467" s="503"/>
      <c r="ED467" s="455"/>
      <c r="EE467" s="459"/>
      <c r="EF467" s="501"/>
      <c r="EG467" s="462">
        <f t="shared" si="4397"/>
        <v>0</v>
      </c>
      <c r="EH467" s="263">
        <f t="shared" si="4398"/>
        <v>0</v>
      </c>
      <c r="EI467" s="460">
        <f t="shared" si="4399"/>
        <v>0</v>
      </c>
      <c r="EJ467" s="538">
        <f t="shared" si="4400"/>
        <v>0</v>
      </c>
      <c r="EK467" s="677">
        <f t="shared" si="4401"/>
        <v>0</v>
      </c>
      <c r="EL467" s="257">
        <f t="shared" si="4402"/>
        <v>0</v>
      </c>
      <c r="EM467" s="649">
        <f t="shared" si="4403"/>
        <v>0</v>
      </c>
      <c r="EN467" s="538">
        <f t="shared" si="4404"/>
        <v>0</v>
      </c>
      <c r="EO467" s="677">
        <f t="shared" si="4405"/>
        <v>0</v>
      </c>
      <c r="EP467" s="257">
        <f t="shared" si="4406"/>
        <v>0</v>
      </c>
      <c r="EQ467" s="649">
        <f t="shared" si="4407"/>
        <v>0</v>
      </c>
      <c r="ER467" s="538">
        <f t="shared" si="4408"/>
        <v>0</v>
      </c>
      <c r="ES467" s="677">
        <f t="shared" si="4409"/>
        <v>0</v>
      </c>
      <c r="ET467" s="538">
        <f t="shared" si="4410"/>
        <v>0</v>
      </c>
      <c r="EU467" s="462">
        <f t="shared" si="4411"/>
        <v>0</v>
      </c>
      <c r="EV467" s="263">
        <f t="shared" si="4412"/>
        <v>0</v>
      </c>
      <c r="EW467" s="462">
        <f t="shared" si="4413"/>
        <v>0</v>
      </c>
      <c r="EX467" s="263">
        <f t="shared" si="4414"/>
        <v>0</v>
      </c>
      <c r="EY467" s="472">
        <f t="shared" si="4415"/>
        <v>0</v>
      </c>
      <c r="EZ467" s="263">
        <f t="shared" si="4416"/>
        <v>0</v>
      </c>
      <c r="FA467" s="312">
        <v>41428</v>
      </c>
      <c r="FB467" s="33" t="s">
        <v>421</v>
      </c>
    </row>
    <row r="468" spans="1:158" ht="18" hidden="1" customHeight="1" outlineLevel="1" x14ac:dyDescent="0.2">
      <c r="A468" s="732" t="s">
        <v>1336</v>
      </c>
      <c r="B468" s="76" t="s">
        <v>21</v>
      </c>
      <c r="C468" s="77" t="s">
        <v>410</v>
      </c>
      <c r="D468" s="77" t="s">
        <v>400</v>
      </c>
      <c r="E468" s="76" t="s">
        <v>411</v>
      </c>
      <c r="F468" s="76" t="s">
        <v>412</v>
      </c>
      <c r="G468" s="78" t="s">
        <v>41</v>
      </c>
      <c r="H468" s="79">
        <v>0.3</v>
      </c>
      <c r="I468" s="76" t="s">
        <v>403</v>
      </c>
      <c r="J468" s="80" t="s">
        <v>56</v>
      </c>
      <c r="K468" s="81" t="s">
        <v>37</v>
      </c>
      <c r="L468" s="76" t="s">
        <v>46</v>
      </c>
      <c r="M468" s="10" t="s">
        <v>65</v>
      </c>
      <c r="N468" s="82"/>
      <c r="O468" s="82"/>
      <c r="P468" s="82"/>
      <c r="Q468" s="245"/>
      <c r="R468" s="398">
        <v>0</v>
      </c>
      <c r="S468" s="262">
        <v>5446.4285714285706</v>
      </c>
      <c r="T468" s="262">
        <v>6100</v>
      </c>
      <c r="U468" s="262">
        <f t="shared" ref="U468" si="4583">R468*S468</f>
        <v>0</v>
      </c>
      <c r="V468" s="263">
        <f t="shared" ref="V468" si="4584">R468*T468</f>
        <v>0</v>
      </c>
      <c r="W468" s="263">
        <f t="shared" ref="W468" si="4585">V468*H468</f>
        <v>0</v>
      </c>
      <c r="X468" s="399">
        <v>10</v>
      </c>
      <c r="Y468" s="399">
        <v>5446.4285714285706</v>
      </c>
      <c r="Z468" s="399">
        <v>6100</v>
      </c>
      <c r="AA468" s="399">
        <v>0</v>
      </c>
      <c r="AB468" s="399">
        <v>0</v>
      </c>
      <c r="AC468" s="399">
        <f t="shared" si="4382"/>
        <v>0</v>
      </c>
      <c r="AD468" s="260">
        <v>5</v>
      </c>
      <c r="AE468" s="260">
        <v>5446.4285714285706</v>
      </c>
      <c r="AF468" s="260">
        <v>6100</v>
      </c>
      <c r="AG468" s="260">
        <v>0</v>
      </c>
      <c r="AH468" s="260">
        <v>0</v>
      </c>
      <c r="AI468" s="260">
        <f t="shared" si="4383"/>
        <v>0</v>
      </c>
      <c r="AJ468" s="260">
        <v>20</v>
      </c>
      <c r="AK468" s="260">
        <v>5446.4285714285706</v>
      </c>
      <c r="AL468" s="260">
        <v>6100</v>
      </c>
      <c r="AM468" s="260">
        <v>0</v>
      </c>
      <c r="AN468" s="260">
        <v>0</v>
      </c>
      <c r="AO468" s="396">
        <f t="shared" si="4385"/>
        <v>0</v>
      </c>
      <c r="AP468" s="260">
        <v>5</v>
      </c>
      <c r="AQ468" s="260">
        <v>5446.4285714285706</v>
      </c>
      <c r="AR468" s="260">
        <v>6100</v>
      </c>
      <c r="AS468" s="260">
        <v>0</v>
      </c>
      <c r="AT468" s="260">
        <f t="shared" si="4417"/>
        <v>0</v>
      </c>
      <c r="AU468" s="260">
        <f t="shared" si="4386"/>
        <v>0</v>
      </c>
      <c r="AV468" s="400">
        <v>5</v>
      </c>
      <c r="AW468" s="400">
        <v>5446.4285714285706</v>
      </c>
      <c r="AX468" s="400">
        <v>6100</v>
      </c>
      <c r="AY468" s="400">
        <v>0</v>
      </c>
      <c r="AZ468" s="400">
        <f t="shared" si="4421"/>
        <v>0</v>
      </c>
      <c r="BA468" s="400">
        <f t="shared" si="4422"/>
        <v>0</v>
      </c>
      <c r="BB468" s="400"/>
      <c r="BC468" s="400"/>
      <c r="BD468" s="400"/>
      <c r="BE468" s="400">
        <v>0</v>
      </c>
      <c r="BF468" s="400">
        <v>0</v>
      </c>
      <c r="BG468" s="400">
        <f t="shared" si="3919"/>
        <v>0</v>
      </c>
      <c r="BH468" s="400"/>
      <c r="BI468" s="400"/>
      <c r="BJ468" s="400"/>
      <c r="BK468" s="400">
        <v>0</v>
      </c>
      <c r="BL468" s="400">
        <v>0</v>
      </c>
      <c r="BM468" s="400">
        <f t="shared" si="3914"/>
        <v>0</v>
      </c>
      <c r="BN468" s="400"/>
      <c r="BO468" s="400"/>
      <c r="BP468" s="400"/>
      <c r="BQ468" s="400">
        <v>0</v>
      </c>
      <c r="BR468" s="400">
        <v>0</v>
      </c>
      <c r="BS468" s="400">
        <f t="shared" si="4388"/>
        <v>0</v>
      </c>
      <c r="BT468" s="262">
        <v>5446.4285714285706</v>
      </c>
      <c r="BU468" s="262">
        <f t="shared" ref="BU468" si="4586">BT468*1.12</f>
        <v>6100</v>
      </c>
      <c r="BV468" s="256">
        <v>0</v>
      </c>
      <c r="BW468" s="1427">
        <f t="shared" ref="BW468" si="4587">BV468*1.12</f>
        <v>0</v>
      </c>
      <c r="BX468" s="84" t="s">
        <v>48</v>
      </c>
      <c r="BY468" s="76">
        <v>2013</v>
      </c>
      <c r="BZ468" s="325" t="s">
        <v>1339</v>
      </c>
      <c r="CA468" s="529">
        <f t="shared" ref="CA468" si="4588">BW468*H468</f>
        <v>0</v>
      </c>
      <c r="CB468" s="85"/>
      <c r="CC468" s="83"/>
      <c r="CD468" s="88"/>
      <c r="CE468" s="26">
        <f t="shared" si="4392"/>
        <v>0</v>
      </c>
      <c r="CF468" s="27">
        <f t="shared" si="4393"/>
        <v>0</v>
      </c>
      <c r="CG468" s="738">
        <f t="shared" si="4394"/>
        <v>0</v>
      </c>
      <c r="CH468" s="164" t="s">
        <v>1874</v>
      </c>
      <c r="CI468" s="165"/>
      <c r="CJ468" s="89"/>
      <c r="CK468" s="175"/>
      <c r="CL468" s="175"/>
      <c r="CM468" s="178"/>
      <c r="CN468" s="175"/>
      <c r="CO468" s="176"/>
      <c r="CP468" s="175"/>
      <c r="CQ468" s="87"/>
      <c r="CR468" s="455"/>
      <c r="CS468" s="455"/>
      <c r="CT468" s="455"/>
      <c r="CU468" s="455"/>
      <c r="CV468" s="455"/>
      <c r="CW468" s="455"/>
      <c r="CX468" s="455"/>
      <c r="CY468" s="455"/>
      <c r="CZ468" s="455"/>
      <c r="DA468" s="456"/>
      <c r="DB468" s="455"/>
      <c r="DC468" s="455"/>
      <c r="DD468" s="455"/>
      <c r="DE468" s="455"/>
      <c r="DF468" s="455"/>
      <c r="DG468" s="455"/>
      <c r="DH468" s="455"/>
      <c r="DI468" s="455"/>
      <c r="DJ468" s="455"/>
      <c r="DK468" s="455"/>
      <c r="DL468" s="501"/>
      <c r="DM468" s="508"/>
      <c r="DN468" s="501"/>
      <c r="DO468" s="508"/>
      <c r="DP468" s="501"/>
      <c r="DQ468" s="847"/>
      <c r="DR468" s="501"/>
      <c r="DS468" s="508"/>
      <c r="DT468" s="501"/>
      <c r="DU468" s="508"/>
      <c r="DV468" s="457"/>
      <c r="DW468" s="503"/>
      <c r="DX468" s="501"/>
      <c r="DY468" s="672"/>
      <c r="DZ468" s="501"/>
      <c r="EA468" s="508">
        <f t="shared" si="4395"/>
        <v>0</v>
      </c>
      <c r="EB468" s="457">
        <f t="shared" si="4396"/>
        <v>0</v>
      </c>
      <c r="EC468" s="503"/>
      <c r="ED468" s="455"/>
      <c r="EE468" s="459"/>
      <c r="EF468" s="501"/>
      <c r="EG468" s="462">
        <f t="shared" si="4397"/>
        <v>0</v>
      </c>
      <c r="EH468" s="263">
        <f t="shared" si="4398"/>
        <v>0</v>
      </c>
      <c r="EI468" s="460">
        <f t="shared" si="4399"/>
        <v>0</v>
      </c>
      <c r="EJ468" s="538">
        <f t="shared" si="4400"/>
        <v>0</v>
      </c>
      <c r="EK468" s="677">
        <f t="shared" si="4401"/>
        <v>0</v>
      </c>
      <c r="EL468" s="257">
        <f t="shared" si="4402"/>
        <v>0</v>
      </c>
      <c r="EM468" s="649">
        <f t="shared" si="4403"/>
        <v>0</v>
      </c>
      <c r="EN468" s="538">
        <f t="shared" si="4404"/>
        <v>0</v>
      </c>
      <c r="EO468" s="677">
        <f t="shared" si="4405"/>
        <v>0</v>
      </c>
      <c r="EP468" s="257">
        <f t="shared" si="4406"/>
        <v>0</v>
      </c>
      <c r="EQ468" s="649">
        <f t="shared" si="4407"/>
        <v>0</v>
      </c>
      <c r="ER468" s="538">
        <f t="shared" si="4408"/>
        <v>0</v>
      </c>
      <c r="ES468" s="677">
        <f t="shared" si="4409"/>
        <v>0</v>
      </c>
      <c r="ET468" s="538">
        <f t="shared" si="4410"/>
        <v>0</v>
      </c>
      <c r="EU468" s="462">
        <f t="shared" si="4411"/>
        <v>0</v>
      </c>
      <c r="EV468" s="263">
        <f t="shared" si="4412"/>
        <v>0</v>
      </c>
      <c r="EW468" s="462">
        <f t="shared" si="4413"/>
        <v>0</v>
      </c>
      <c r="EX468" s="263">
        <f t="shared" si="4414"/>
        <v>0</v>
      </c>
      <c r="EY468" s="472">
        <f t="shared" si="4415"/>
        <v>0</v>
      </c>
      <c r="EZ468" s="263">
        <f t="shared" si="4416"/>
        <v>0</v>
      </c>
      <c r="FA468" s="312">
        <v>41928</v>
      </c>
      <c r="FB468" s="33" t="s">
        <v>421</v>
      </c>
    </row>
    <row r="469" spans="1:158" ht="18" hidden="1" customHeight="1" outlineLevel="1" x14ac:dyDescent="0.2">
      <c r="A469" s="732" t="s">
        <v>1854</v>
      </c>
      <c r="B469" s="76" t="s">
        <v>21</v>
      </c>
      <c r="C469" s="77" t="s">
        <v>410</v>
      </c>
      <c r="D469" s="77" t="s">
        <v>400</v>
      </c>
      <c r="E469" s="76" t="s">
        <v>411</v>
      </c>
      <c r="F469" s="76" t="s">
        <v>412</v>
      </c>
      <c r="G469" s="78" t="s">
        <v>41</v>
      </c>
      <c r="H469" s="79">
        <v>0.3</v>
      </c>
      <c r="I469" s="76" t="s">
        <v>403</v>
      </c>
      <c r="J469" s="80" t="s">
        <v>56</v>
      </c>
      <c r="K469" s="81" t="s">
        <v>37</v>
      </c>
      <c r="L469" s="76" t="s">
        <v>46</v>
      </c>
      <c r="M469" s="10" t="s">
        <v>65</v>
      </c>
      <c r="N469" s="82"/>
      <c r="O469" s="82"/>
      <c r="P469" s="82"/>
      <c r="Q469" s="245"/>
      <c r="R469" s="398">
        <v>0</v>
      </c>
      <c r="S469" s="262">
        <v>5446.4285714285706</v>
      </c>
      <c r="T469" s="262">
        <v>6100</v>
      </c>
      <c r="U469" s="262">
        <f t="shared" ref="U469" si="4589">R469*S469</f>
        <v>0</v>
      </c>
      <c r="V469" s="263">
        <f t="shared" ref="V469" si="4590">R469*T469</f>
        <v>0</v>
      </c>
      <c r="W469" s="263">
        <f t="shared" ref="W469" si="4591">V469*H469</f>
        <v>0</v>
      </c>
      <c r="X469" s="399">
        <v>10</v>
      </c>
      <c r="Y469" s="399">
        <v>5446.4285714285706</v>
      </c>
      <c r="Z469" s="399">
        <v>6100</v>
      </c>
      <c r="AA469" s="399">
        <v>0</v>
      </c>
      <c r="AB469" s="399">
        <v>0</v>
      </c>
      <c r="AC469" s="399">
        <f t="shared" ref="AC469" si="4592">AB469*H469</f>
        <v>0</v>
      </c>
      <c r="AD469" s="260">
        <v>0</v>
      </c>
      <c r="AE469" s="260">
        <v>5446.4285714285706</v>
      </c>
      <c r="AF469" s="260">
        <v>6100</v>
      </c>
      <c r="AG469" s="260">
        <f t="shared" ref="AG469" si="4593">AD469*AE469</f>
        <v>0</v>
      </c>
      <c r="AH469" s="260">
        <f t="shared" ref="AH469" si="4594">AD469*AF469</f>
        <v>0</v>
      </c>
      <c r="AI469" s="260">
        <f t="shared" ref="AI469" si="4595">AH469*H469</f>
        <v>0</v>
      </c>
      <c r="AJ469" s="260">
        <v>20</v>
      </c>
      <c r="AK469" s="260">
        <v>5446.4285714285706</v>
      </c>
      <c r="AL469" s="260">
        <v>6100</v>
      </c>
      <c r="AM469" s="260">
        <v>0</v>
      </c>
      <c r="AN469" s="260">
        <v>0</v>
      </c>
      <c r="AO469" s="396">
        <f t="shared" si="4385"/>
        <v>0</v>
      </c>
      <c r="AP469" s="260">
        <v>5</v>
      </c>
      <c r="AQ469" s="260">
        <v>5446.4285714285706</v>
      </c>
      <c r="AR469" s="260">
        <v>6100</v>
      </c>
      <c r="AS469" s="260">
        <v>0</v>
      </c>
      <c r="AT469" s="260">
        <f t="shared" si="4417"/>
        <v>0</v>
      </c>
      <c r="AU469" s="260">
        <f t="shared" si="4386"/>
        <v>0</v>
      </c>
      <c r="AV469" s="400">
        <v>5</v>
      </c>
      <c r="AW469" s="400">
        <v>5446.4285714285706</v>
      </c>
      <c r="AX469" s="400">
        <v>6100</v>
      </c>
      <c r="AY469" s="400">
        <v>0</v>
      </c>
      <c r="AZ469" s="400">
        <f t="shared" si="4421"/>
        <v>0</v>
      </c>
      <c r="BA469" s="400">
        <f t="shared" si="4422"/>
        <v>0</v>
      </c>
      <c r="BB469" s="400"/>
      <c r="BC469" s="400"/>
      <c r="BD469" s="400"/>
      <c r="BE469" s="400">
        <v>0</v>
      </c>
      <c r="BF469" s="400">
        <v>0</v>
      </c>
      <c r="BG469" s="400">
        <f t="shared" si="3919"/>
        <v>0</v>
      </c>
      <c r="BH469" s="400"/>
      <c r="BI469" s="400"/>
      <c r="BJ469" s="400"/>
      <c r="BK469" s="400">
        <v>0</v>
      </c>
      <c r="BL469" s="400">
        <v>0</v>
      </c>
      <c r="BM469" s="400">
        <f t="shared" si="3914"/>
        <v>0</v>
      </c>
      <c r="BN469" s="400"/>
      <c r="BO469" s="400"/>
      <c r="BP469" s="400"/>
      <c r="BQ469" s="400">
        <v>0</v>
      </c>
      <c r="BR469" s="400">
        <v>0</v>
      </c>
      <c r="BS469" s="400">
        <f t="shared" si="4388"/>
        <v>0</v>
      </c>
      <c r="BT469" s="262">
        <v>5446.4285714285706</v>
      </c>
      <c r="BU469" s="262">
        <f t="shared" ref="BU469" si="4596">BT469*1.12</f>
        <v>6100</v>
      </c>
      <c r="BV469" s="256">
        <v>0</v>
      </c>
      <c r="BW469" s="1427">
        <f t="shared" ref="BW469" si="4597">BV469*1.12</f>
        <v>0</v>
      </c>
      <c r="BX469" s="84" t="s">
        <v>48</v>
      </c>
      <c r="BY469" s="76">
        <v>2013</v>
      </c>
      <c r="BZ469" s="325" t="s">
        <v>1339</v>
      </c>
      <c r="CA469" s="529">
        <f t="shared" ref="CA469" si="4598">BW469*H469</f>
        <v>0</v>
      </c>
      <c r="CB469" s="85"/>
      <c r="CC469" s="83"/>
      <c r="CD469" s="88"/>
      <c r="CE469" s="26">
        <f t="shared" si="4392"/>
        <v>0</v>
      </c>
      <c r="CF469" s="27">
        <f t="shared" si="4393"/>
        <v>0</v>
      </c>
      <c r="CG469" s="738">
        <f t="shared" si="4394"/>
        <v>0</v>
      </c>
      <c r="CH469" s="164" t="s">
        <v>1873</v>
      </c>
      <c r="CI469" s="165"/>
      <c r="CJ469" s="89"/>
      <c r="CK469" s="175"/>
      <c r="CL469" s="175"/>
      <c r="CM469" s="178"/>
      <c r="CN469" s="175"/>
      <c r="CO469" s="176"/>
      <c r="CP469" s="175"/>
      <c r="CQ469" s="87"/>
      <c r="CR469" s="455"/>
      <c r="CS469" s="455"/>
      <c r="CT469" s="455"/>
      <c r="CU469" s="455"/>
      <c r="CV469" s="455"/>
      <c r="CW469" s="455"/>
      <c r="CX469" s="455"/>
      <c r="CY469" s="455"/>
      <c r="CZ469" s="455"/>
      <c r="DA469" s="456"/>
      <c r="DB469" s="455"/>
      <c r="DC469" s="455"/>
      <c r="DD469" s="455"/>
      <c r="DE469" s="455"/>
      <c r="DF469" s="455"/>
      <c r="DG469" s="455"/>
      <c r="DH469" s="455"/>
      <c r="DI469" s="455"/>
      <c r="DJ469" s="455"/>
      <c r="DK469" s="455"/>
      <c r="DL469" s="501"/>
      <c r="DM469" s="508"/>
      <c r="DN469" s="501"/>
      <c r="DO469" s="508"/>
      <c r="DP469" s="501"/>
      <c r="DQ469" s="847"/>
      <c r="DR469" s="501"/>
      <c r="DS469" s="508"/>
      <c r="DT469" s="501"/>
      <c r="DU469" s="508"/>
      <c r="DV469" s="457"/>
      <c r="DW469" s="503"/>
      <c r="DX469" s="501"/>
      <c r="DY469" s="672"/>
      <c r="DZ469" s="501"/>
      <c r="EA469" s="508">
        <f t="shared" si="4395"/>
        <v>0</v>
      </c>
      <c r="EB469" s="457">
        <f t="shared" si="4396"/>
        <v>0</v>
      </c>
      <c r="EC469" s="503"/>
      <c r="ED469" s="455"/>
      <c r="EE469" s="459"/>
      <c r="EF469" s="501"/>
      <c r="EG469" s="462">
        <f t="shared" si="4397"/>
        <v>0</v>
      </c>
      <c r="EH469" s="263">
        <f t="shared" si="4398"/>
        <v>0</v>
      </c>
      <c r="EI469" s="460">
        <f t="shared" si="4399"/>
        <v>0</v>
      </c>
      <c r="EJ469" s="538">
        <f t="shared" si="4400"/>
        <v>0</v>
      </c>
      <c r="EK469" s="677">
        <f t="shared" si="4401"/>
        <v>0</v>
      </c>
      <c r="EL469" s="257">
        <f t="shared" si="4402"/>
        <v>0</v>
      </c>
      <c r="EM469" s="649">
        <f t="shared" si="4403"/>
        <v>0</v>
      </c>
      <c r="EN469" s="538">
        <f t="shared" si="4404"/>
        <v>0</v>
      </c>
      <c r="EO469" s="677">
        <f t="shared" si="4405"/>
        <v>0</v>
      </c>
      <c r="EP469" s="257">
        <f t="shared" si="4406"/>
        <v>0</v>
      </c>
      <c r="EQ469" s="649">
        <f t="shared" si="4407"/>
        <v>0</v>
      </c>
      <c r="ER469" s="538">
        <f t="shared" si="4408"/>
        <v>0</v>
      </c>
      <c r="ES469" s="677">
        <f t="shared" si="4409"/>
        <v>0</v>
      </c>
      <c r="ET469" s="538">
        <f t="shared" si="4410"/>
        <v>0</v>
      </c>
      <c r="EU469" s="462">
        <f t="shared" si="4411"/>
        <v>0</v>
      </c>
      <c r="EV469" s="263">
        <f t="shared" si="4412"/>
        <v>0</v>
      </c>
      <c r="EW469" s="462">
        <f t="shared" si="4413"/>
        <v>0</v>
      </c>
      <c r="EX469" s="263">
        <f t="shared" si="4414"/>
        <v>0</v>
      </c>
      <c r="EY469" s="472">
        <f t="shared" si="4415"/>
        <v>0</v>
      </c>
      <c r="EZ469" s="263">
        <f t="shared" si="4416"/>
        <v>0</v>
      </c>
      <c r="FA469" s="313">
        <v>42102</v>
      </c>
      <c r="FB469" s="33" t="s">
        <v>421</v>
      </c>
    </row>
    <row r="470" spans="1:158" s="1200" customFormat="1" ht="18" hidden="1" customHeight="1" outlineLevel="1" x14ac:dyDescent="0.2">
      <c r="A470" s="1167" t="s">
        <v>2383</v>
      </c>
      <c r="B470" s="691" t="s">
        <v>21</v>
      </c>
      <c r="C470" s="1168" t="s">
        <v>410</v>
      </c>
      <c r="D470" s="1168" t="s">
        <v>400</v>
      </c>
      <c r="E470" s="691" t="s">
        <v>411</v>
      </c>
      <c r="F470" s="691" t="s">
        <v>412</v>
      </c>
      <c r="G470" s="692" t="s">
        <v>41</v>
      </c>
      <c r="H470" s="693">
        <v>0.3</v>
      </c>
      <c r="I470" s="691" t="s">
        <v>403</v>
      </c>
      <c r="J470" s="694" t="s">
        <v>56</v>
      </c>
      <c r="K470" s="695" t="s">
        <v>37</v>
      </c>
      <c r="L470" s="691" t="s">
        <v>46</v>
      </c>
      <c r="M470" s="1169" t="s">
        <v>65</v>
      </c>
      <c r="N470" s="696"/>
      <c r="O470" s="696"/>
      <c r="P470" s="696"/>
      <c r="Q470" s="697"/>
      <c r="R470" s="1170">
        <v>0</v>
      </c>
      <c r="S470" s="698">
        <v>5446.4285714285706</v>
      </c>
      <c r="T470" s="698">
        <v>6100</v>
      </c>
      <c r="U470" s="698">
        <f t="shared" ref="U470" si="4599">R470*S470</f>
        <v>0</v>
      </c>
      <c r="V470" s="699">
        <f t="shared" ref="V470" si="4600">R470*T470</f>
        <v>0</v>
      </c>
      <c r="W470" s="699">
        <f t="shared" ref="W470" si="4601">V470*H470</f>
        <v>0</v>
      </c>
      <c r="X470" s="700">
        <v>10</v>
      </c>
      <c r="Y470" s="700">
        <v>5446.4285714285706</v>
      </c>
      <c r="Z470" s="700">
        <v>6100</v>
      </c>
      <c r="AA470" s="700">
        <v>0</v>
      </c>
      <c r="AB470" s="700">
        <v>0</v>
      </c>
      <c r="AC470" s="700">
        <f t="shared" ref="AC470" si="4602">AB470*H470</f>
        <v>0</v>
      </c>
      <c r="AD470" s="1171">
        <v>0</v>
      </c>
      <c r="AE470" s="1171">
        <v>5446.4285714285706</v>
      </c>
      <c r="AF470" s="1171">
        <v>6100</v>
      </c>
      <c r="AG470" s="1171">
        <f t="shared" ref="AG470" si="4603">AD470*AE470</f>
        <v>0</v>
      </c>
      <c r="AH470" s="1171">
        <f t="shared" ref="AH470" si="4604">AD470*AF470</f>
        <v>0</v>
      </c>
      <c r="AI470" s="1171">
        <f t="shared" ref="AI470" si="4605">AH470*H470</f>
        <v>0</v>
      </c>
      <c r="AJ470" s="1171">
        <v>20</v>
      </c>
      <c r="AK470" s="1171">
        <v>5446.4285714285706</v>
      </c>
      <c r="AL470" s="1171">
        <v>6100</v>
      </c>
      <c r="AM470" s="1171">
        <v>0</v>
      </c>
      <c r="AN470" s="1171">
        <v>0</v>
      </c>
      <c r="AO470" s="1172">
        <f t="shared" ref="AO470" si="4606">AN470*H470</f>
        <v>0</v>
      </c>
      <c r="AP470" s="1171">
        <v>5</v>
      </c>
      <c r="AQ470" s="1171">
        <v>5446.4285714285706</v>
      </c>
      <c r="AR470" s="1171">
        <v>6100</v>
      </c>
      <c r="AS470" s="1171">
        <v>0</v>
      </c>
      <c r="AT470" s="1171">
        <f t="shared" ref="AT470" si="4607">AS470*1.12</f>
        <v>0</v>
      </c>
      <c r="AU470" s="1171">
        <f t="shared" ref="AU470" si="4608">AT470*H470</f>
        <v>0</v>
      </c>
      <c r="AV470" s="1173">
        <v>5</v>
      </c>
      <c r="AW470" s="1173">
        <v>5446.4285714285706</v>
      </c>
      <c r="AX470" s="1173">
        <v>6100</v>
      </c>
      <c r="AY470" s="1173">
        <v>0</v>
      </c>
      <c r="AZ470" s="1173">
        <f t="shared" ref="AZ470" si="4609">AY470*1.12</f>
        <v>0</v>
      </c>
      <c r="BA470" s="1173">
        <f t="shared" ref="BA470" si="4610">AZ470*H470</f>
        <v>0</v>
      </c>
      <c r="BB470" s="1173"/>
      <c r="BC470" s="1173"/>
      <c r="BD470" s="1173"/>
      <c r="BE470" s="1173">
        <v>0</v>
      </c>
      <c r="BF470" s="1173">
        <v>0</v>
      </c>
      <c r="BG470" s="1173">
        <f t="shared" ref="BG470" si="4611">BF470*H470</f>
        <v>0</v>
      </c>
      <c r="BH470" s="1173"/>
      <c r="BI470" s="1173"/>
      <c r="BJ470" s="1173"/>
      <c r="BK470" s="1173">
        <v>0</v>
      </c>
      <c r="BL470" s="1173">
        <v>0</v>
      </c>
      <c r="BM470" s="1173">
        <f t="shared" ref="BM470" si="4612">BL470*N470</f>
        <v>0</v>
      </c>
      <c r="BN470" s="1173"/>
      <c r="BO470" s="1173"/>
      <c r="BP470" s="1173"/>
      <c r="BQ470" s="1173">
        <v>0</v>
      </c>
      <c r="BR470" s="1173">
        <v>0</v>
      </c>
      <c r="BS470" s="1173">
        <f t="shared" si="4388"/>
        <v>0</v>
      </c>
      <c r="BT470" s="698">
        <v>5446.4285714285706</v>
      </c>
      <c r="BU470" s="698">
        <f t="shared" ref="BU470" si="4613">BT470*1.12</f>
        <v>6100</v>
      </c>
      <c r="BV470" s="1174">
        <v>0</v>
      </c>
      <c r="BW470" s="1436">
        <f t="shared" ref="BW470" si="4614">BV470*1.12</f>
        <v>0</v>
      </c>
      <c r="BX470" s="1175"/>
      <c r="BY470" s="691"/>
      <c r="BZ470" s="1176">
        <v>14</v>
      </c>
      <c r="CA470" s="1177">
        <f t="shared" ref="CA470" si="4615">BW470*H470</f>
        <v>0</v>
      </c>
      <c r="CB470" s="1178"/>
      <c r="CC470" s="1179"/>
      <c r="CD470" s="1180"/>
      <c r="CE470" s="1181">
        <f t="shared" ref="CE470" si="4616">BV470-CB470</f>
        <v>0</v>
      </c>
      <c r="CF470" s="1182">
        <f t="shared" ref="CF470" si="4617">BW470-CC470</f>
        <v>0</v>
      </c>
      <c r="CG470" s="1183">
        <f t="shared" ref="CG470" si="4618">CA470-CC470</f>
        <v>0</v>
      </c>
      <c r="CH470" s="1184" t="s">
        <v>2408</v>
      </c>
      <c r="CI470" s="1185" t="s">
        <v>2409</v>
      </c>
      <c r="CJ470" s="1186"/>
      <c r="CK470" s="1187"/>
      <c r="CL470" s="1187"/>
      <c r="CM470" s="1188"/>
      <c r="CN470" s="1187"/>
      <c r="CO470" s="1189"/>
      <c r="CP470" s="1187"/>
      <c r="CQ470" s="1190"/>
      <c r="CR470" s="701"/>
      <c r="CS470" s="701"/>
      <c r="CT470" s="701"/>
      <c r="CU470" s="701"/>
      <c r="CV470" s="701"/>
      <c r="CW470" s="701"/>
      <c r="CX470" s="701"/>
      <c r="CY470" s="701"/>
      <c r="CZ470" s="701"/>
      <c r="DA470" s="702"/>
      <c r="DB470" s="701"/>
      <c r="DC470" s="701"/>
      <c r="DD470" s="701"/>
      <c r="DE470" s="701"/>
      <c r="DF470" s="701"/>
      <c r="DG470" s="701"/>
      <c r="DH470" s="701"/>
      <c r="DI470" s="701"/>
      <c r="DJ470" s="701"/>
      <c r="DK470" s="701"/>
      <c r="DL470" s="653"/>
      <c r="DM470" s="740"/>
      <c r="DN470" s="653"/>
      <c r="DO470" s="740"/>
      <c r="DP470" s="653"/>
      <c r="DQ470" s="1191"/>
      <c r="DR470" s="653"/>
      <c r="DS470" s="740"/>
      <c r="DT470" s="653"/>
      <c r="DU470" s="740"/>
      <c r="DV470" s="458"/>
      <c r="DW470" s="744"/>
      <c r="DX470" s="653"/>
      <c r="DY470" s="953"/>
      <c r="DZ470" s="653"/>
      <c r="EA470" s="740">
        <f t="shared" si="4395"/>
        <v>0</v>
      </c>
      <c r="EB470" s="458">
        <f t="shared" ref="EB470" si="4619">EA470/1.12</f>
        <v>0</v>
      </c>
      <c r="EC470" s="744"/>
      <c r="ED470" s="701"/>
      <c r="EE470" s="946"/>
      <c r="EF470" s="653"/>
      <c r="EG470" s="1192">
        <f t="shared" si="4397"/>
        <v>0</v>
      </c>
      <c r="EH470" s="699">
        <f t="shared" si="4398"/>
        <v>0</v>
      </c>
      <c r="EI470" s="1193">
        <f t="shared" si="4399"/>
        <v>0</v>
      </c>
      <c r="EJ470" s="1194">
        <f t="shared" si="4400"/>
        <v>0</v>
      </c>
      <c r="EK470" s="1195">
        <f t="shared" si="4401"/>
        <v>0</v>
      </c>
      <c r="EL470" s="1196">
        <f t="shared" si="4402"/>
        <v>0</v>
      </c>
      <c r="EM470" s="1197">
        <f t="shared" si="4403"/>
        <v>0</v>
      </c>
      <c r="EN470" s="1194">
        <f t="shared" si="4404"/>
        <v>0</v>
      </c>
      <c r="EO470" s="1195">
        <f t="shared" si="4405"/>
        <v>0</v>
      </c>
      <c r="EP470" s="1196">
        <f t="shared" si="4406"/>
        <v>0</v>
      </c>
      <c r="EQ470" s="1197">
        <f t="shared" si="4407"/>
        <v>0</v>
      </c>
      <c r="ER470" s="1194">
        <f t="shared" si="4408"/>
        <v>0</v>
      </c>
      <c r="ES470" s="1195">
        <f t="shared" si="4409"/>
        <v>0</v>
      </c>
      <c r="ET470" s="1194">
        <f t="shared" si="4410"/>
        <v>0</v>
      </c>
      <c r="EU470" s="1192">
        <f t="shared" si="4411"/>
        <v>0</v>
      </c>
      <c r="EV470" s="699">
        <f t="shared" si="4412"/>
        <v>0</v>
      </c>
      <c r="EW470" s="1192">
        <f t="shared" si="4413"/>
        <v>0</v>
      </c>
      <c r="EX470" s="699">
        <f t="shared" si="4414"/>
        <v>0</v>
      </c>
      <c r="EY470" s="1198">
        <f t="shared" si="4415"/>
        <v>0</v>
      </c>
      <c r="EZ470" s="699">
        <f t="shared" si="4416"/>
        <v>0</v>
      </c>
      <c r="FA470" s="1199">
        <v>42502</v>
      </c>
      <c r="FB470" s="1200" t="s">
        <v>421</v>
      </c>
    </row>
    <row r="471" spans="1:158" ht="18" hidden="1" customHeight="1" outlineLevel="1" x14ac:dyDescent="0.2">
      <c r="A471" s="732" t="s">
        <v>613</v>
      </c>
      <c r="B471" s="76" t="s">
        <v>21</v>
      </c>
      <c r="C471" s="77" t="s">
        <v>410</v>
      </c>
      <c r="D471" s="77" t="s">
        <v>400</v>
      </c>
      <c r="E471" s="76" t="s">
        <v>411</v>
      </c>
      <c r="F471" s="76" t="s">
        <v>413</v>
      </c>
      <c r="G471" s="78" t="s">
        <v>41</v>
      </c>
      <c r="H471" s="79">
        <v>0.3</v>
      </c>
      <c r="I471" s="76" t="s">
        <v>403</v>
      </c>
      <c r="J471" s="80" t="s">
        <v>56</v>
      </c>
      <c r="K471" s="81" t="s">
        <v>37</v>
      </c>
      <c r="L471" s="76" t="s">
        <v>46</v>
      </c>
      <c r="M471" s="10" t="s">
        <v>65</v>
      </c>
      <c r="N471" s="82"/>
      <c r="O471" s="82"/>
      <c r="P471" s="82"/>
      <c r="Q471" s="245"/>
      <c r="R471" s="398">
        <v>0</v>
      </c>
      <c r="S471" s="262">
        <v>7142.8571428571422</v>
      </c>
      <c r="T471" s="262">
        <v>8000</v>
      </c>
      <c r="U471" s="262">
        <f t="shared" si="4450"/>
        <v>0</v>
      </c>
      <c r="V471" s="263">
        <f t="shared" si="4451"/>
        <v>0</v>
      </c>
      <c r="W471" s="263">
        <f t="shared" si="4381"/>
        <v>0</v>
      </c>
      <c r="X471" s="399">
        <v>0</v>
      </c>
      <c r="Y471" s="399">
        <v>7142.8571428571422</v>
      </c>
      <c r="Z471" s="399">
        <v>8000</v>
      </c>
      <c r="AA471" s="399">
        <f t="shared" si="4452"/>
        <v>0</v>
      </c>
      <c r="AB471" s="399">
        <f t="shared" si="4453"/>
        <v>0</v>
      </c>
      <c r="AC471" s="399">
        <f t="shared" si="4382"/>
        <v>0</v>
      </c>
      <c r="AD471" s="260">
        <v>0</v>
      </c>
      <c r="AE471" s="260">
        <v>7142.8571428571422</v>
      </c>
      <c r="AF471" s="260">
        <v>8000</v>
      </c>
      <c r="AG471" s="260">
        <v>0</v>
      </c>
      <c r="AH471" s="260">
        <v>0</v>
      </c>
      <c r="AI471" s="260">
        <f t="shared" si="4383"/>
        <v>0</v>
      </c>
      <c r="AJ471" s="260">
        <v>0</v>
      </c>
      <c r="AK471" s="260">
        <v>7142.8571428571422</v>
      </c>
      <c r="AL471" s="260">
        <v>8000</v>
      </c>
      <c r="AM471" s="260">
        <f t="shared" si="4384"/>
        <v>0</v>
      </c>
      <c r="AN471" s="260">
        <f t="shared" si="4350"/>
        <v>0</v>
      </c>
      <c r="AO471" s="396">
        <f t="shared" si="4385"/>
        <v>0</v>
      </c>
      <c r="AP471" s="260">
        <v>0</v>
      </c>
      <c r="AQ471" s="260">
        <v>7142.8571428571422</v>
      </c>
      <c r="AR471" s="260">
        <v>8000</v>
      </c>
      <c r="AS471" s="260">
        <f t="shared" si="3576"/>
        <v>0</v>
      </c>
      <c r="AT471" s="260">
        <f t="shared" si="4417"/>
        <v>0</v>
      </c>
      <c r="AU471" s="260">
        <f t="shared" si="4386"/>
        <v>0</v>
      </c>
      <c r="AV471" s="400">
        <v>0</v>
      </c>
      <c r="AW471" s="400">
        <v>7142.8571428571422</v>
      </c>
      <c r="AX471" s="400">
        <v>8000</v>
      </c>
      <c r="AY471" s="400">
        <f t="shared" si="4537"/>
        <v>0</v>
      </c>
      <c r="AZ471" s="400">
        <f t="shared" si="4421"/>
        <v>0</v>
      </c>
      <c r="BA471" s="400">
        <f t="shared" si="4422"/>
        <v>0</v>
      </c>
      <c r="BB471" s="400"/>
      <c r="BC471" s="400"/>
      <c r="BD471" s="400"/>
      <c r="BE471" s="400">
        <v>0</v>
      </c>
      <c r="BF471" s="400">
        <v>0</v>
      </c>
      <c r="BG471" s="400">
        <f t="shared" si="3919"/>
        <v>0</v>
      </c>
      <c r="BH471" s="400"/>
      <c r="BI471" s="400"/>
      <c r="BJ471" s="400"/>
      <c r="BK471" s="400">
        <v>0</v>
      </c>
      <c r="BL471" s="400">
        <v>0</v>
      </c>
      <c r="BM471" s="400">
        <f t="shared" si="3914"/>
        <v>0</v>
      </c>
      <c r="BN471" s="400"/>
      <c r="BO471" s="400"/>
      <c r="BP471" s="400"/>
      <c r="BQ471" s="400">
        <v>0</v>
      </c>
      <c r="BR471" s="400">
        <v>0</v>
      </c>
      <c r="BS471" s="400">
        <f t="shared" si="4388"/>
        <v>0</v>
      </c>
      <c r="BT471" s="262">
        <v>7142.8571428571422</v>
      </c>
      <c r="BU471" s="262">
        <f t="shared" si="4454"/>
        <v>8000</v>
      </c>
      <c r="BV471" s="262">
        <f t="shared" si="4579"/>
        <v>0</v>
      </c>
      <c r="BW471" s="1427">
        <f t="shared" si="4390"/>
        <v>0</v>
      </c>
      <c r="BX471" s="84" t="s">
        <v>48</v>
      </c>
      <c r="BY471" s="76">
        <v>2013</v>
      </c>
      <c r="BZ471" s="325"/>
      <c r="CA471" s="529">
        <f t="shared" si="4391"/>
        <v>0</v>
      </c>
      <c r="CB471" s="85"/>
      <c r="CC471" s="83"/>
      <c r="CD471" s="88"/>
      <c r="CE471" s="26">
        <f t="shared" si="4392"/>
        <v>0</v>
      </c>
      <c r="CF471" s="27">
        <f t="shared" si="4393"/>
        <v>0</v>
      </c>
      <c r="CG471" s="738">
        <f t="shared" si="4394"/>
        <v>0</v>
      </c>
      <c r="CH471" s="164" t="s">
        <v>423</v>
      </c>
      <c r="CI471" s="165" t="s">
        <v>422</v>
      </c>
      <c r="CJ471" s="89"/>
      <c r="CK471" s="175"/>
      <c r="CL471" s="175"/>
      <c r="CM471" s="178"/>
      <c r="CN471" s="175"/>
      <c r="CO471" s="176"/>
      <c r="CP471" s="175"/>
      <c r="CQ471" s="87"/>
      <c r="CR471" s="455"/>
      <c r="CS471" s="455"/>
      <c r="CT471" s="455"/>
      <c r="CU471" s="455"/>
      <c r="CV471" s="455"/>
      <c r="CW471" s="455"/>
      <c r="CX471" s="455"/>
      <c r="CY471" s="455"/>
      <c r="CZ471" s="455"/>
      <c r="DA471" s="456"/>
      <c r="DB471" s="455"/>
      <c r="DC471" s="455"/>
      <c r="DD471" s="455"/>
      <c r="DE471" s="455"/>
      <c r="DF471" s="455"/>
      <c r="DG471" s="455"/>
      <c r="DH471" s="455"/>
      <c r="DI471" s="455"/>
      <c r="DJ471" s="455"/>
      <c r="DK471" s="455"/>
      <c r="DL471" s="501"/>
      <c r="DM471" s="508"/>
      <c r="DN471" s="501"/>
      <c r="DO471" s="508"/>
      <c r="DP471" s="501"/>
      <c r="DQ471" s="847"/>
      <c r="DR471" s="501"/>
      <c r="DS471" s="508"/>
      <c r="DT471" s="501"/>
      <c r="DU471" s="508"/>
      <c r="DV471" s="457"/>
      <c r="DW471" s="503"/>
      <c r="DX471" s="501"/>
      <c r="DY471" s="672"/>
      <c r="DZ471" s="501"/>
      <c r="EA471" s="508">
        <f t="shared" si="4395"/>
        <v>0</v>
      </c>
      <c r="EB471" s="457">
        <f t="shared" si="4396"/>
        <v>0</v>
      </c>
      <c r="EC471" s="503"/>
      <c r="ED471" s="455"/>
      <c r="EE471" s="459"/>
      <c r="EF471" s="501"/>
      <c r="EG471" s="462">
        <f t="shared" si="4397"/>
        <v>0</v>
      </c>
      <c r="EH471" s="263">
        <f t="shared" si="4398"/>
        <v>0</v>
      </c>
      <c r="EI471" s="460">
        <f t="shared" si="4399"/>
        <v>0</v>
      </c>
      <c r="EJ471" s="538">
        <f t="shared" si="4400"/>
        <v>0</v>
      </c>
      <c r="EK471" s="677">
        <f t="shared" si="4401"/>
        <v>0</v>
      </c>
      <c r="EL471" s="257">
        <f t="shared" si="4402"/>
        <v>0</v>
      </c>
      <c r="EM471" s="649">
        <f t="shared" si="4403"/>
        <v>0</v>
      </c>
      <c r="EN471" s="538">
        <f t="shared" si="4404"/>
        <v>0</v>
      </c>
      <c r="EO471" s="677">
        <f t="shared" si="4405"/>
        <v>0</v>
      </c>
      <c r="EP471" s="257">
        <f t="shared" si="4406"/>
        <v>0</v>
      </c>
      <c r="EQ471" s="649">
        <f t="shared" si="4407"/>
        <v>0</v>
      </c>
      <c r="ER471" s="538">
        <f t="shared" si="4408"/>
        <v>0</v>
      </c>
      <c r="ES471" s="677">
        <f t="shared" si="4409"/>
        <v>0</v>
      </c>
      <c r="ET471" s="538">
        <f t="shared" si="4410"/>
        <v>0</v>
      </c>
      <c r="EU471" s="462">
        <f t="shared" si="4411"/>
        <v>0</v>
      </c>
      <c r="EV471" s="263">
        <f t="shared" si="4412"/>
        <v>0</v>
      </c>
      <c r="EW471" s="462">
        <f t="shared" si="4413"/>
        <v>0</v>
      </c>
      <c r="EX471" s="263">
        <f t="shared" si="4414"/>
        <v>0</v>
      </c>
      <c r="EY471" s="472">
        <f t="shared" si="4415"/>
        <v>0</v>
      </c>
      <c r="EZ471" s="263">
        <f t="shared" si="4416"/>
        <v>0</v>
      </c>
      <c r="FA471" s="312">
        <v>41428</v>
      </c>
      <c r="FB471" s="33" t="s">
        <v>421</v>
      </c>
    </row>
    <row r="472" spans="1:158" ht="18" hidden="1" customHeight="1" outlineLevel="1" x14ac:dyDescent="0.2">
      <c r="A472" s="732" t="s">
        <v>614</v>
      </c>
      <c r="B472" s="76" t="s">
        <v>21</v>
      </c>
      <c r="C472" s="77" t="s">
        <v>410</v>
      </c>
      <c r="D472" s="77" t="s">
        <v>400</v>
      </c>
      <c r="E472" s="76" t="s">
        <v>411</v>
      </c>
      <c r="F472" s="76" t="s">
        <v>413</v>
      </c>
      <c r="G472" s="78" t="s">
        <v>41</v>
      </c>
      <c r="H472" s="79">
        <v>0.3</v>
      </c>
      <c r="I472" s="76" t="s">
        <v>403</v>
      </c>
      <c r="J472" s="80" t="s">
        <v>56</v>
      </c>
      <c r="K472" s="81" t="s">
        <v>37</v>
      </c>
      <c r="L472" s="76" t="s">
        <v>46</v>
      </c>
      <c r="M472" s="10" t="s">
        <v>65</v>
      </c>
      <c r="N472" s="82"/>
      <c r="O472" s="82"/>
      <c r="P472" s="82"/>
      <c r="Q472" s="245"/>
      <c r="R472" s="398">
        <v>0</v>
      </c>
      <c r="S472" s="262">
        <v>7142.8571428571422</v>
      </c>
      <c r="T472" s="262">
        <v>8000</v>
      </c>
      <c r="U472" s="262">
        <f t="shared" ref="U472" si="4620">R472*S472</f>
        <v>0</v>
      </c>
      <c r="V472" s="263">
        <f t="shared" ref="V472" si="4621">R472*T472</f>
        <v>0</v>
      </c>
      <c r="W472" s="263">
        <f t="shared" si="4381"/>
        <v>0</v>
      </c>
      <c r="X472" s="399">
        <v>30</v>
      </c>
      <c r="Y472" s="399">
        <v>7142.8571428571422</v>
      </c>
      <c r="Z472" s="399">
        <v>8000</v>
      </c>
      <c r="AA472" s="399">
        <v>0</v>
      </c>
      <c r="AB472" s="399">
        <v>0</v>
      </c>
      <c r="AC472" s="399">
        <f t="shared" si="4382"/>
        <v>0</v>
      </c>
      <c r="AD472" s="260">
        <v>10</v>
      </c>
      <c r="AE472" s="260">
        <v>7142.8571428571422</v>
      </c>
      <c r="AF472" s="260">
        <v>8000</v>
      </c>
      <c r="AG472" s="260">
        <v>0</v>
      </c>
      <c r="AH472" s="260">
        <v>0</v>
      </c>
      <c r="AI472" s="260">
        <f t="shared" si="4383"/>
        <v>0</v>
      </c>
      <c r="AJ472" s="260">
        <v>30</v>
      </c>
      <c r="AK472" s="260">
        <v>7142.8571428571422</v>
      </c>
      <c r="AL472" s="260">
        <v>8000</v>
      </c>
      <c r="AM472" s="260">
        <v>0</v>
      </c>
      <c r="AN472" s="260">
        <v>0</v>
      </c>
      <c r="AO472" s="396">
        <f t="shared" si="4385"/>
        <v>0</v>
      </c>
      <c r="AP472" s="260">
        <v>20</v>
      </c>
      <c r="AQ472" s="260">
        <v>7142.8571428571422</v>
      </c>
      <c r="AR472" s="260">
        <v>8000</v>
      </c>
      <c r="AS472" s="260">
        <v>0</v>
      </c>
      <c r="AT472" s="260">
        <f t="shared" si="4417"/>
        <v>0</v>
      </c>
      <c r="AU472" s="260">
        <f t="shared" si="4386"/>
        <v>0</v>
      </c>
      <c r="AV472" s="400">
        <v>20</v>
      </c>
      <c r="AW472" s="400">
        <v>7142.8571428571422</v>
      </c>
      <c r="AX472" s="400">
        <v>8000</v>
      </c>
      <c r="AY472" s="400">
        <v>0</v>
      </c>
      <c r="AZ472" s="400">
        <f t="shared" si="4421"/>
        <v>0</v>
      </c>
      <c r="BA472" s="400">
        <f t="shared" si="4422"/>
        <v>0</v>
      </c>
      <c r="BB472" s="400"/>
      <c r="BC472" s="400"/>
      <c r="BD472" s="400"/>
      <c r="BE472" s="400">
        <v>0</v>
      </c>
      <c r="BF472" s="400">
        <v>0</v>
      </c>
      <c r="BG472" s="400">
        <f t="shared" si="3919"/>
        <v>0</v>
      </c>
      <c r="BH472" s="400"/>
      <c r="BI472" s="400"/>
      <c r="BJ472" s="400"/>
      <c r="BK472" s="400">
        <v>0</v>
      </c>
      <c r="BL472" s="400">
        <v>0</v>
      </c>
      <c r="BM472" s="400">
        <f t="shared" si="3914"/>
        <v>0</v>
      </c>
      <c r="BN472" s="400"/>
      <c r="BO472" s="400"/>
      <c r="BP472" s="400"/>
      <c r="BQ472" s="400">
        <v>0</v>
      </c>
      <c r="BR472" s="400">
        <v>0</v>
      </c>
      <c r="BS472" s="400">
        <f t="shared" si="4388"/>
        <v>0</v>
      </c>
      <c r="BT472" s="262">
        <v>7142.8571428571422</v>
      </c>
      <c r="BU472" s="262">
        <f t="shared" ref="BU472" si="4622">BT472*1.12</f>
        <v>8000</v>
      </c>
      <c r="BV472" s="256">
        <v>0</v>
      </c>
      <c r="BW472" s="1427">
        <f t="shared" ref="BW472" si="4623">BV472*1.12</f>
        <v>0</v>
      </c>
      <c r="BX472" s="84" t="s">
        <v>48</v>
      </c>
      <c r="BY472" s="76">
        <v>2013</v>
      </c>
      <c r="BZ472" s="325"/>
      <c r="CA472" s="529">
        <f t="shared" si="4391"/>
        <v>0</v>
      </c>
      <c r="CB472" s="85"/>
      <c r="CC472" s="83"/>
      <c r="CD472" s="88"/>
      <c r="CE472" s="26">
        <f t="shared" si="4392"/>
        <v>0</v>
      </c>
      <c r="CF472" s="27">
        <f t="shared" si="4393"/>
        <v>0</v>
      </c>
      <c r="CG472" s="738">
        <f t="shared" si="4394"/>
        <v>0</v>
      </c>
      <c r="CH472" s="164" t="s">
        <v>423</v>
      </c>
      <c r="CI472" s="165" t="s">
        <v>422</v>
      </c>
      <c r="CJ472" s="89"/>
      <c r="CK472" s="175"/>
      <c r="CL472" s="175"/>
      <c r="CM472" s="178"/>
      <c r="CN472" s="175"/>
      <c r="CO472" s="176"/>
      <c r="CP472" s="175"/>
      <c r="CQ472" s="87"/>
      <c r="CR472" s="455"/>
      <c r="CS472" s="455"/>
      <c r="CT472" s="455"/>
      <c r="CU472" s="455"/>
      <c r="CV472" s="455"/>
      <c r="CW472" s="455"/>
      <c r="CX472" s="455"/>
      <c r="CY472" s="455"/>
      <c r="CZ472" s="455"/>
      <c r="DA472" s="456"/>
      <c r="DB472" s="455"/>
      <c r="DC472" s="455"/>
      <c r="DD472" s="455"/>
      <c r="DE472" s="455"/>
      <c r="DF472" s="455"/>
      <c r="DG472" s="455"/>
      <c r="DH472" s="455"/>
      <c r="DI472" s="455"/>
      <c r="DJ472" s="455"/>
      <c r="DK472" s="455"/>
      <c r="DL472" s="501"/>
      <c r="DM472" s="508"/>
      <c r="DN472" s="501"/>
      <c r="DO472" s="508"/>
      <c r="DP472" s="501"/>
      <c r="DQ472" s="847"/>
      <c r="DR472" s="501"/>
      <c r="DS472" s="508"/>
      <c r="DT472" s="501"/>
      <c r="DU472" s="508"/>
      <c r="DV472" s="457"/>
      <c r="DW472" s="503"/>
      <c r="DX472" s="501"/>
      <c r="DY472" s="672"/>
      <c r="DZ472" s="501"/>
      <c r="EA472" s="508">
        <f t="shared" si="4395"/>
        <v>0</v>
      </c>
      <c r="EB472" s="457">
        <f t="shared" si="4396"/>
        <v>0</v>
      </c>
      <c r="EC472" s="503"/>
      <c r="ED472" s="455"/>
      <c r="EE472" s="459"/>
      <c r="EF472" s="501"/>
      <c r="EG472" s="462">
        <f t="shared" si="4397"/>
        <v>0</v>
      </c>
      <c r="EH472" s="263">
        <f t="shared" si="4398"/>
        <v>0</v>
      </c>
      <c r="EI472" s="460">
        <f t="shared" si="4399"/>
        <v>0</v>
      </c>
      <c r="EJ472" s="538">
        <f t="shared" si="4400"/>
        <v>0</v>
      </c>
      <c r="EK472" s="677">
        <f t="shared" si="4401"/>
        <v>0</v>
      </c>
      <c r="EL472" s="257">
        <f t="shared" si="4402"/>
        <v>0</v>
      </c>
      <c r="EM472" s="649">
        <f t="shared" si="4403"/>
        <v>0</v>
      </c>
      <c r="EN472" s="538">
        <f t="shared" si="4404"/>
        <v>0</v>
      </c>
      <c r="EO472" s="677">
        <f t="shared" si="4405"/>
        <v>0</v>
      </c>
      <c r="EP472" s="257">
        <f t="shared" si="4406"/>
        <v>0</v>
      </c>
      <c r="EQ472" s="649">
        <f t="shared" si="4407"/>
        <v>0</v>
      </c>
      <c r="ER472" s="538">
        <f t="shared" si="4408"/>
        <v>0</v>
      </c>
      <c r="ES472" s="677">
        <f t="shared" si="4409"/>
        <v>0</v>
      </c>
      <c r="ET472" s="538">
        <f t="shared" si="4410"/>
        <v>0</v>
      </c>
      <c r="EU472" s="462">
        <f t="shared" si="4411"/>
        <v>0</v>
      </c>
      <c r="EV472" s="263">
        <f t="shared" si="4412"/>
        <v>0</v>
      </c>
      <c r="EW472" s="462">
        <f t="shared" si="4413"/>
        <v>0</v>
      </c>
      <c r="EX472" s="263">
        <f t="shared" si="4414"/>
        <v>0</v>
      </c>
      <c r="EY472" s="472">
        <f t="shared" si="4415"/>
        <v>0</v>
      </c>
      <c r="EZ472" s="263">
        <f t="shared" si="4416"/>
        <v>0</v>
      </c>
      <c r="FA472" s="312">
        <v>41428</v>
      </c>
      <c r="FB472" s="33" t="s">
        <v>421</v>
      </c>
    </row>
    <row r="473" spans="1:158" ht="18" hidden="1" customHeight="1" outlineLevel="1" x14ac:dyDescent="0.2">
      <c r="A473" s="732" t="s">
        <v>1337</v>
      </c>
      <c r="B473" s="76" t="s">
        <v>21</v>
      </c>
      <c r="C473" s="77" t="s">
        <v>410</v>
      </c>
      <c r="D473" s="77" t="s">
        <v>400</v>
      </c>
      <c r="E473" s="76" t="s">
        <v>411</v>
      </c>
      <c r="F473" s="76" t="s">
        <v>413</v>
      </c>
      <c r="G473" s="78" t="s">
        <v>41</v>
      </c>
      <c r="H473" s="79">
        <v>0.3</v>
      </c>
      <c r="I473" s="76" t="s">
        <v>403</v>
      </c>
      <c r="J473" s="80" t="s">
        <v>56</v>
      </c>
      <c r="K473" s="81" t="s">
        <v>37</v>
      </c>
      <c r="L473" s="76" t="s">
        <v>46</v>
      </c>
      <c r="M473" s="10" t="s">
        <v>65</v>
      </c>
      <c r="N473" s="82"/>
      <c r="O473" s="82"/>
      <c r="P473" s="82"/>
      <c r="Q473" s="245"/>
      <c r="R473" s="398">
        <v>0</v>
      </c>
      <c r="S473" s="262">
        <v>7142.8571428571422</v>
      </c>
      <c r="T473" s="262">
        <v>8000</v>
      </c>
      <c r="U473" s="262">
        <f t="shared" ref="U473" si="4624">R473*S473</f>
        <v>0</v>
      </c>
      <c r="V473" s="263">
        <f t="shared" ref="V473" si="4625">R473*T473</f>
        <v>0</v>
      </c>
      <c r="W473" s="263">
        <f t="shared" ref="W473" si="4626">V473*H473</f>
        <v>0</v>
      </c>
      <c r="X473" s="399">
        <v>30</v>
      </c>
      <c r="Y473" s="399">
        <v>7142.8571428571422</v>
      </c>
      <c r="Z473" s="399">
        <v>8000</v>
      </c>
      <c r="AA473" s="399">
        <v>0</v>
      </c>
      <c r="AB473" s="399">
        <v>0</v>
      </c>
      <c r="AC473" s="399">
        <f t="shared" si="4382"/>
        <v>0</v>
      </c>
      <c r="AD473" s="260">
        <v>10</v>
      </c>
      <c r="AE473" s="260">
        <v>7142.8571428571422</v>
      </c>
      <c r="AF473" s="260">
        <v>8000</v>
      </c>
      <c r="AG473" s="260">
        <v>0</v>
      </c>
      <c r="AH473" s="260">
        <v>0</v>
      </c>
      <c r="AI473" s="260">
        <v>0</v>
      </c>
      <c r="AJ473" s="260">
        <v>30</v>
      </c>
      <c r="AK473" s="260">
        <v>7142.8571428571422</v>
      </c>
      <c r="AL473" s="260">
        <v>8000</v>
      </c>
      <c r="AM473" s="260">
        <v>0</v>
      </c>
      <c r="AN473" s="260">
        <v>0</v>
      </c>
      <c r="AO473" s="396">
        <f t="shared" si="4385"/>
        <v>0</v>
      </c>
      <c r="AP473" s="260">
        <v>20</v>
      </c>
      <c r="AQ473" s="260">
        <v>7142.8571428571422</v>
      </c>
      <c r="AR473" s="260">
        <v>8000</v>
      </c>
      <c r="AS473" s="260">
        <v>0</v>
      </c>
      <c r="AT473" s="260">
        <f t="shared" si="4417"/>
        <v>0</v>
      </c>
      <c r="AU473" s="260">
        <f t="shared" si="4386"/>
        <v>0</v>
      </c>
      <c r="AV473" s="400">
        <v>20</v>
      </c>
      <c r="AW473" s="400">
        <v>7142.8571428571422</v>
      </c>
      <c r="AX473" s="400">
        <v>8000</v>
      </c>
      <c r="AY473" s="400">
        <v>0</v>
      </c>
      <c r="AZ473" s="400">
        <f t="shared" si="4421"/>
        <v>0</v>
      </c>
      <c r="BA473" s="400">
        <f t="shared" si="4422"/>
        <v>0</v>
      </c>
      <c r="BB473" s="400"/>
      <c r="BC473" s="400"/>
      <c r="BD473" s="400"/>
      <c r="BE473" s="400">
        <v>0</v>
      </c>
      <c r="BF473" s="400">
        <v>0</v>
      </c>
      <c r="BG473" s="400">
        <f t="shared" si="3919"/>
        <v>0</v>
      </c>
      <c r="BH473" s="400"/>
      <c r="BI473" s="400"/>
      <c r="BJ473" s="400"/>
      <c r="BK473" s="400">
        <v>0</v>
      </c>
      <c r="BL473" s="400">
        <v>0</v>
      </c>
      <c r="BM473" s="400">
        <f t="shared" si="3914"/>
        <v>0</v>
      </c>
      <c r="BN473" s="400"/>
      <c r="BO473" s="400"/>
      <c r="BP473" s="400"/>
      <c r="BQ473" s="400">
        <v>0</v>
      </c>
      <c r="BR473" s="400">
        <v>0</v>
      </c>
      <c r="BS473" s="400">
        <f t="shared" si="4388"/>
        <v>0</v>
      </c>
      <c r="BT473" s="262">
        <v>7142.8571428571422</v>
      </c>
      <c r="BU473" s="262">
        <f t="shared" ref="BU473" si="4627">BT473*1.12</f>
        <v>8000</v>
      </c>
      <c r="BV473" s="256">
        <v>0</v>
      </c>
      <c r="BW473" s="1427">
        <f t="shared" ref="BW473" si="4628">BV473*1.12</f>
        <v>0</v>
      </c>
      <c r="BX473" s="84" t="s">
        <v>48</v>
      </c>
      <c r="BY473" s="76">
        <v>2013</v>
      </c>
      <c r="BZ473" s="325" t="s">
        <v>1339</v>
      </c>
      <c r="CA473" s="529">
        <f t="shared" ref="CA473" si="4629">BW473*H473</f>
        <v>0</v>
      </c>
      <c r="CB473" s="85"/>
      <c r="CC473" s="83"/>
      <c r="CD473" s="88"/>
      <c r="CE473" s="26">
        <f t="shared" si="4392"/>
        <v>0</v>
      </c>
      <c r="CF473" s="27">
        <f t="shared" si="4393"/>
        <v>0</v>
      </c>
      <c r="CG473" s="738">
        <f t="shared" si="4394"/>
        <v>0</v>
      </c>
      <c r="CH473" s="164" t="s">
        <v>1874</v>
      </c>
      <c r="CI473" s="165"/>
      <c r="CJ473" s="89"/>
      <c r="CK473" s="175"/>
      <c r="CL473" s="175"/>
      <c r="CM473" s="178"/>
      <c r="CN473" s="175"/>
      <c r="CO473" s="176"/>
      <c r="CP473" s="175"/>
      <c r="CQ473" s="87"/>
      <c r="CR473" s="455"/>
      <c r="CS473" s="455"/>
      <c r="CT473" s="455"/>
      <c r="CU473" s="455"/>
      <c r="CV473" s="455"/>
      <c r="CW473" s="455"/>
      <c r="CX473" s="455"/>
      <c r="CY473" s="455"/>
      <c r="CZ473" s="455"/>
      <c r="DA473" s="456"/>
      <c r="DB473" s="455"/>
      <c r="DC473" s="455"/>
      <c r="DD473" s="455"/>
      <c r="DE473" s="455"/>
      <c r="DF473" s="455"/>
      <c r="DG473" s="455"/>
      <c r="DH473" s="455"/>
      <c r="DI473" s="455"/>
      <c r="DJ473" s="455"/>
      <c r="DK473" s="455"/>
      <c r="DL473" s="501"/>
      <c r="DM473" s="508"/>
      <c r="DN473" s="501"/>
      <c r="DO473" s="508"/>
      <c r="DP473" s="501"/>
      <c r="DQ473" s="847"/>
      <c r="DR473" s="501"/>
      <c r="DS473" s="508"/>
      <c r="DT473" s="501"/>
      <c r="DU473" s="508"/>
      <c r="DV473" s="457"/>
      <c r="DW473" s="503"/>
      <c r="DX473" s="501"/>
      <c r="DY473" s="672"/>
      <c r="DZ473" s="501"/>
      <c r="EA473" s="508">
        <f t="shared" si="4395"/>
        <v>0</v>
      </c>
      <c r="EB473" s="457">
        <f t="shared" si="4396"/>
        <v>0</v>
      </c>
      <c r="EC473" s="503"/>
      <c r="ED473" s="455"/>
      <c r="EE473" s="459"/>
      <c r="EF473" s="501"/>
      <c r="EG473" s="462">
        <f t="shared" si="4397"/>
        <v>0</v>
      </c>
      <c r="EH473" s="263">
        <f t="shared" si="4398"/>
        <v>0</v>
      </c>
      <c r="EI473" s="460">
        <f t="shared" si="4399"/>
        <v>0</v>
      </c>
      <c r="EJ473" s="538">
        <f t="shared" si="4400"/>
        <v>0</v>
      </c>
      <c r="EK473" s="677">
        <f t="shared" si="4401"/>
        <v>0</v>
      </c>
      <c r="EL473" s="257">
        <f t="shared" si="4402"/>
        <v>0</v>
      </c>
      <c r="EM473" s="649">
        <f t="shared" si="4403"/>
        <v>0</v>
      </c>
      <c r="EN473" s="538">
        <f t="shared" si="4404"/>
        <v>0</v>
      </c>
      <c r="EO473" s="677">
        <f t="shared" si="4405"/>
        <v>0</v>
      </c>
      <c r="EP473" s="257">
        <f t="shared" si="4406"/>
        <v>0</v>
      </c>
      <c r="EQ473" s="649">
        <f t="shared" si="4407"/>
        <v>0</v>
      </c>
      <c r="ER473" s="538">
        <f t="shared" si="4408"/>
        <v>0</v>
      </c>
      <c r="ES473" s="677">
        <f t="shared" si="4409"/>
        <v>0</v>
      </c>
      <c r="ET473" s="538">
        <f t="shared" si="4410"/>
        <v>0</v>
      </c>
      <c r="EU473" s="462">
        <f t="shared" si="4411"/>
        <v>0</v>
      </c>
      <c r="EV473" s="263">
        <f t="shared" si="4412"/>
        <v>0</v>
      </c>
      <c r="EW473" s="462">
        <f t="shared" si="4413"/>
        <v>0</v>
      </c>
      <c r="EX473" s="263">
        <f t="shared" si="4414"/>
        <v>0</v>
      </c>
      <c r="EY473" s="472">
        <f t="shared" si="4415"/>
        <v>0</v>
      </c>
      <c r="EZ473" s="263">
        <f t="shared" si="4416"/>
        <v>0</v>
      </c>
      <c r="FA473" s="312">
        <v>41928</v>
      </c>
      <c r="FB473" s="33" t="s">
        <v>421</v>
      </c>
    </row>
    <row r="474" spans="1:158" ht="18" hidden="1" customHeight="1" outlineLevel="1" x14ac:dyDescent="0.2">
      <c r="A474" s="732" t="s">
        <v>1855</v>
      </c>
      <c r="B474" s="76" t="s">
        <v>21</v>
      </c>
      <c r="C474" s="77" t="s">
        <v>410</v>
      </c>
      <c r="D474" s="77" t="s">
        <v>400</v>
      </c>
      <c r="E474" s="76" t="s">
        <v>411</v>
      </c>
      <c r="F474" s="76" t="s">
        <v>413</v>
      </c>
      <c r="G474" s="78" t="s">
        <v>41</v>
      </c>
      <c r="H474" s="79">
        <v>0.3</v>
      </c>
      <c r="I474" s="76" t="s">
        <v>403</v>
      </c>
      <c r="J474" s="80" t="s">
        <v>56</v>
      </c>
      <c r="K474" s="81" t="s">
        <v>37</v>
      </c>
      <c r="L474" s="76" t="s">
        <v>46</v>
      </c>
      <c r="M474" s="10" t="s">
        <v>65</v>
      </c>
      <c r="N474" s="82"/>
      <c r="O474" s="82"/>
      <c r="P474" s="82"/>
      <c r="Q474" s="245"/>
      <c r="R474" s="398">
        <v>0</v>
      </c>
      <c r="S474" s="262">
        <v>7142.8571428571422</v>
      </c>
      <c r="T474" s="262">
        <v>8000</v>
      </c>
      <c r="U474" s="262">
        <f t="shared" ref="U474" si="4630">R474*S474</f>
        <v>0</v>
      </c>
      <c r="V474" s="263">
        <f t="shared" ref="V474" si="4631">R474*T474</f>
        <v>0</v>
      </c>
      <c r="W474" s="263">
        <f t="shared" ref="W474" si="4632">V474*H474</f>
        <v>0</v>
      </c>
      <c r="X474" s="399">
        <v>30</v>
      </c>
      <c r="Y474" s="399">
        <v>7142.8571428571422</v>
      </c>
      <c r="Z474" s="399">
        <v>8000</v>
      </c>
      <c r="AA474" s="399">
        <v>0</v>
      </c>
      <c r="AB474" s="399">
        <v>0</v>
      </c>
      <c r="AC474" s="399">
        <f t="shared" ref="AC474" si="4633">AB474*H474</f>
        <v>0</v>
      </c>
      <c r="AD474" s="260">
        <v>0</v>
      </c>
      <c r="AE474" s="260">
        <v>7142.8571428571422</v>
      </c>
      <c r="AF474" s="260">
        <v>8000</v>
      </c>
      <c r="AG474" s="260">
        <f t="shared" ref="AG474" si="4634">AD474*AE474</f>
        <v>0</v>
      </c>
      <c r="AH474" s="260">
        <f t="shared" ref="AH474" si="4635">AD474*AF474</f>
        <v>0</v>
      </c>
      <c r="AI474" s="260">
        <f t="shared" ref="AI474" si="4636">AH474*H474</f>
        <v>0</v>
      </c>
      <c r="AJ474" s="260">
        <v>30</v>
      </c>
      <c r="AK474" s="260">
        <v>7142.8571428571422</v>
      </c>
      <c r="AL474" s="260">
        <v>8000</v>
      </c>
      <c r="AM474" s="260">
        <v>0</v>
      </c>
      <c r="AN474" s="260">
        <v>0</v>
      </c>
      <c r="AO474" s="396">
        <f t="shared" si="4385"/>
        <v>0</v>
      </c>
      <c r="AP474" s="260">
        <v>20</v>
      </c>
      <c r="AQ474" s="260">
        <v>7142.8571428571422</v>
      </c>
      <c r="AR474" s="260">
        <v>8000</v>
      </c>
      <c r="AS474" s="260">
        <v>0</v>
      </c>
      <c r="AT474" s="260">
        <f t="shared" si="4417"/>
        <v>0</v>
      </c>
      <c r="AU474" s="260">
        <f t="shared" si="4386"/>
        <v>0</v>
      </c>
      <c r="AV474" s="400">
        <v>20</v>
      </c>
      <c r="AW474" s="400">
        <v>7142.8571428571422</v>
      </c>
      <c r="AX474" s="400">
        <v>8000</v>
      </c>
      <c r="AY474" s="400">
        <v>0</v>
      </c>
      <c r="AZ474" s="400">
        <f t="shared" si="4421"/>
        <v>0</v>
      </c>
      <c r="BA474" s="400">
        <f t="shared" si="4422"/>
        <v>0</v>
      </c>
      <c r="BB474" s="400"/>
      <c r="BC474" s="400"/>
      <c r="BD474" s="400"/>
      <c r="BE474" s="400">
        <v>0</v>
      </c>
      <c r="BF474" s="400">
        <v>0</v>
      </c>
      <c r="BG474" s="400">
        <f t="shared" si="3919"/>
        <v>0</v>
      </c>
      <c r="BH474" s="400"/>
      <c r="BI474" s="400"/>
      <c r="BJ474" s="400"/>
      <c r="BK474" s="400">
        <v>0</v>
      </c>
      <c r="BL474" s="400">
        <v>0</v>
      </c>
      <c r="BM474" s="400">
        <f t="shared" si="3914"/>
        <v>0</v>
      </c>
      <c r="BN474" s="400"/>
      <c r="BO474" s="400"/>
      <c r="BP474" s="400"/>
      <c r="BQ474" s="400">
        <v>0</v>
      </c>
      <c r="BR474" s="400">
        <v>0</v>
      </c>
      <c r="BS474" s="400">
        <f t="shared" si="4388"/>
        <v>0</v>
      </c>
      <c r="BT474" s="262">
        <v>7142.8571428571422</v>
      </c>
      <c r="BU474" s="262">
        <f t="shared" ref="BU474" si="4637">BT474*1.12</f>
        <v>8000</v>
      </c>
      <c r="BV474" s="256">
        <v>0</v>
      </c>
      <c r="BW474" s="1427">
        <f t="shared" ref="BW474" si="4638">BV474*1.12</f>
        <v>0</v>
      </c>
      <c r="BX474" s="84" t="s">
        <v>48</v>
      </c>
      <c r="BY474" s="76">
        <v>2013</v>
      </c>
      <c r="BZ474" s="325" t="s">
        <v>1339</v>
      </c>
      <c r="CA474" s="529">
        <f t="shared" ref="CA474" si="4639">BW474*H474</f>
        <v>0</v>
      </c>
      <c r="CB474" s="85"/>
      <c r="CC474" s="83"/>
      <c r="CD474" s="88"/>
      <c r="CE474" s="26">
        <f t="shared" si="4392"/>
        <v>0</v>
      </c>
      <c r="CF474" s="27">
        <f t="shared" si="4393"/>
        <v>0</v>
      </c>
      <c r="CG474" s="738">
        <f t="shared" si="4394"/>
        <v>0</v>
      </c>
      <c r="CH474" s="164" t="s">
        <v>1873</v>
      </c>
      <c r="CI474" s="165"/>
      <c r="CJ474" s="89"/>
      <c r="CK474" s="175"/>
      <c r="CL474" s="175"/>
      <c r="CM474" s="178"/>
      <c r="CN474" s="175"/>
      <c r="CO474" s="176"/>
      <c r="CP474" s="175"/>
      <c r="CQ474" s="87"/>
      <c r="CR474" s="455"/>
      <c r="CS474" s="455"/>
      <c r="CT474" s="455"/>
      <c r="CU474" s="455"/>
      <c r="CV474" s="455"/>
      <c r="CW474" s="455"/>
      <c r="CX474" s="455"/>
      <c r="CY474" s="455"/>
      <c r="CZ474" s="455"/>
      <c r="DA474" s="456"/>
      <c r="DB474" s="455"/>
      <c r="DC474" s="455"/>
      <c r="DD474" s="455"/>
      <c r="DE474" s="455"/>
      <c r="DF474" s="455"/>
      <c r="DG474" s="455"/>
      <c r="DH474" s="455"/>
      <c r="DI474" s="455"/>
      <c r="DJ474" s="455"/>
      <c r="DK474" s="455"/>
      <c r="DL474" s="501"/>
      <c r="DM474" s="508"/>
      <c r="DN474" s="501"/>
      <c r="DO474" s="508"/>
      <c r="DP474" s="501"/>
      <c r="DQ474" s="847"/>
      <c r="DR474" s="501"/>
      <c r="DS474" s="508"/>
      <c r="DT474" s="501"/>
      <c r="DU474" s="508"/>
      <c r="DV474" s="457"/>
      <c r="DW474" s="503"/>
      <c r="DX474" s="501"/>
      <c r="DY474" s="672"/>
      <c r="DZ474" s="501"/>
      <c r="EA474" s="508">
        <f t="shared" si="4395"/>
        <v>0</v>
      </c>
      <c r="EB474" s="457">
        <f t="shared" si="4396"/>
        <v>0</v>
      </c>
      <c r="EC474" s="503"/>
      <c r="ED474" s="455"/>
      <c r="EE474" s="459"/>
      <c r="EF474" s="501"/>
      <c r="EG474" s="462">
        <f t="shared" si="4397"/>
        <v>0</v>
      </c>
      <c r="EH474" s="263">
        <f t="shared" si="4398"/>
        <v>0</v>
      </c>
      <c r="EI474" s="460">
        <f t="shared" si="4399"/>
        <v>0</v>
      </c>
      <c r="EJ474" s="538">
        <f t="shared" si="4400"/>
        <v>0</v>
      </c>
      <c r="EK474" s="677">
        <f t="shared" si="4401"/>
        <v>0</v>
      </c>
      <c r="EL474" s="257">
        <f t="shared" si="4402"/>
        <v>0</v>
      </c>
      <c r="EM474" s="649">
        <f t="shared" si="4403"/>
        <v>0</v>
      </c>
      <c r="EN474" s="538">
        <f t="shared" si="4404"/>
        <v>0</v>
      </c>
      <c r="EO474" s="677">
        <f t="shared" si="4405"/>
        <v>0</v>
      </c>
      <c r="EP474" s="257">
        <f t="shared" si="4406"/>
        <v>0</v>
      </c>
      <c r="EQ474" s="649">
        <f t="shared" si="4407"/>
        <v>0</v>
      </c>
      <c r="ER474" s="538">
        <f t="shared" si="4408"/>
        <v>0</v>
      </c>
      <c r="ES474" s="677">
        <f t="shared" si="4409"/>
        <v>0</v>
      </c>
      <c r="ET474" s="538">
        <f t="shared" si="4410"/>
        <v>0</v>
      </c>
      <c r="EU474" s="462">
        <f t="shared" si="4411"/>
        <v>0</v>
      </c>
      <c r="EV474" s="263">
        <f t="shared" si="4412"/>
        <v>0</v>
      </c>
      <c r="EW474" s="462">
        <f t="shared" si="4413"/>
        <v>0</v>
      </c>
      <c r="EX474" s="263">
        <f t="shared" si="4414"/>
        <v>0</v>
      </c>
      <c r="EY474" s="472">
        <f t="shared" si="4415"/>
        <v>0</v>
      </c>
      <c r="EZ474" s="263">
        <f t="shared" si="4416"/>
        <v>0</v>
      </c>
      <c r="FA474" s="313">
        <v>42102</v>
      </c>
      <c r="FB474" s="33" t="s">
        <v>421</v>
      </c>
    </row>
    <row r="475" spans="1:158" s="1200" customFormat="1" ht="18" hidden="1" customHeight="1" outlineLevel="1" x14ac:dyDescent="0.2">
      <c r="A475" s="1167" t="s">
        <v>2384</v>
      </c>
      <c r="B475" s="691" t="s">
        <v>21</v>
      </c>
      <c r="C475" s="1168" t="s">
        <v>410</v>
      </c>
      <c r="D475" s="1168" t="s">
        <v>400</v>
      </c>
      <c r="E475" s="691" t="s">
        <v>411</v>
      </c>
      <c r="F475" s="691" t="s">
        <v>413</v>
      </c>
      <c r="G475" s="692" t="s">
        <v>41</v>
      </c>
      <c r="H475" s="693">
        <v>0.3</v>
      </c>
      <c r="I475" s="691" t="s">
        <v>403</v>
      </c>
      <c r="J475" s="694" t="s">
        <v>56</v>
      </c>
      <c r="K475" s="695" t="s">
        <v>37</v>
      </c>
      <c r="L475" s="691" t="s">
        <v>46</v>
      </c>
      <c r="M475" s="1169" t="s">
        <v>65</v>
      </c>
      <c r="N475" s="696"/>
      <c r="O475" s="696"/>
      <c r="P475" s="696"/>
      <c r="Q475" s="697"/>
      <c r="R475" s="1170">
        <v>0</v>
      </c>
      <c r="S475" s="698">
        <v>7142.8571428571422</v>
      </c>
      <c r="T475" s="698">
        <v>8000</v>
      </c>
      <c r="U475" s="698">
        <f t="shared" ref="U475" si="4640">R475*S475</f>
        <v>0</v>
      </c>
      <c r="V475" s="699">
        <f t="shared" ref="V475" si="4641">R475*T475</f>
        <v>0</v>
      </c>
      <c r="W475" s="699">
        <f t="shared" ref="W475" si="4642">V475*H475</f>
        <v>0</v>
      </c>
      <c r="X475" s="700">
        <v>30</v>
      </c>
      <c r="Y475" s="700">
        <v>7142.8571428571422</v>
      </c>
      <c r="Z475" s="700">
        <v>8000</v>
      </c>
      <c r="AA475" s="700">
        <v>0</v>
      </c>
      <c r="AB475" s="700">
        <v>0</v>
      </c>
      <c r="AC475" s="700">
        <f t="shared" ref="AC475" si="4643">AB475*H475</f>
        <v>0</v>
      </c>
      <c r="AD475" s="1171">
        <v>0</v>
      </c>
      <c r="AE475" s="1171">
        <v>7142.8571428571422</v>
      </c>
      <c r="AF475" s="1171">
        <v>8000</v>
      </c>
      <c r="AG475" s="1171">
        <f t="shared" ref="AG475" si="4644">AD475*AE475</f>
        <v>0</v>
      </c>
      <c r="AH475" s="1171">
        <f t="shared" ref="AH475" si="4645">AD475*AF475</f>
        <v>0</v>
      </c>
      <c r="AI475" s="1171">
        <f t="shared" ref="AI475" si="4646">AH475*H475</f>
        <v>0</v>
      </c>
      <c r="AJ475" s="1171">
        <v>30</v>
      </c>
      <c r="AK475" s="1171">
        <v>7142.8571428571422</v>
      </c>
      <c r="AL475" s="1171">
        <v>8000</v>
      </c>
      <c r="AM475" s="1171">
        <v>0</v>
      </c>
      <c r="AN475" s="1171">
        <v>0</v>
      </c>
      <c r="AO475" s="1172">
        <f t="shared" ref="AO475" si="4647">AN475*H475</f>
        <v>0</v>
      </c>
      <c r="AP475" s="1171">
        <v>20</v>
      </c>
      <c r="AQ475" s="1171">
        <v>7142.8571428571422</v>
      </c>
      <c r="AR475" s="1171">
        <v>8000</v>
      </c>
      <c r="AS475" s="1171">
        <v>0</v>
      </c>
      <c r="AT475" s="1171">
        <f t="shared" ref="AT475" si="4648">AS475*1.12</f>
        <v>0</v>
      </c>
      <c r="AU475" s="1171">
        <f t="shared" ref="AU475" si="4649">AT475*H475</f>
        <v>0</v>
      </c>
      <c r="AV475" s="1173">
        <v>20</v>
      </c>
      <c r="AW475" s="1173">
        <v>7142.8571428571422</v>
      </c>
      <c r="AX475" s="1173">
        <v>8000</v>
      </c>
      <c r="AY475" s="1173">
        <v>0</v>
      </c>
      <c r="AZ475" s="1173">
        <f t="shared" ref="AZ475" si="4650">AY475*1.12</f>
        <v>0</v>
      </c>
      <c r="BA475" s="1173">
        <f t="shared" ref="BA475" si="4651">AZ475*H475</f>
        <v>0</v>
      </c>
      <c r="BB475" s="1173"/>
      <c r="BC475" s="1173"/>
      <c r="BD475" s="1173"/>
      <c r="BE475" s="1173">
        <v>0</v>
      </c>
      <c r="BF475" s="1173">
        <v>0</v>
      </c>
      <c r="BG475" s="1173">
        <f t="shared" ref="BG475" si="4652">BF475*H475</f>
        <v>0</v>
      </c>
      <c r="BH475" s="1173"/>
      <c r="BI475" s="1173"/>
      <c r="BJ475" s="1173"/>
      <c r="BK475" s="1173">
        <v>0</v>
      </c>
      <c r="BL475" s="1173">
        <v>0</v>
      </c>
      <c r="BM475" s="1173">
        <f t="shared" ref="BM475" si="4653">BL475*N475</f>
        <v>0</v>
      </c>
      <c r="BN475" s="1173"/>
      <c r="BO475" s="1173"/>
      <c r="BP475" s="1173"/>
      <c r="BQ475" s="1173">
        <v>0</v>
      </c>
      <c r="BR475" s="1173">
        <v>0</v>
      </c>
      <c r="BS475" s="1173">
        <f t="shared" si="4388"/>
        <v>0</v>
      </c>
      <c r="BT475" s="698">
        <v>7142.8571428571422</v>
      </c>
      <c r="BU475" s="698">
        <f t="shared" ref="BU475" si="4654">BT475*1.12</f>
        <v>8000</v>
      </c>
      <c r="BV475" s="1174">
        <v>0</v>
      </c>
      <c r="BW475" s="1436">
        <f t="shared" ref="BW475" si="4655">BV475*1.12</f>
        <v>0</v>
      </c>
      <c r="BX475" s="1175"/>
      <c r="BY475" s="691"/>
      <c r="BZ475" s="1176">
        <v>14</v>
      </c>
      <c r="CA475" s="1177">
        <f t="shared" ref="CA475" si="4656">BW475*H475</f>
        <v>0</v>
      </c>
      <c r="CB475" s="1178"/>
      <c r="CC475" s="1179"/>
      <c r="CD475" s="1180"/>
      <c r="CE475" s="1181">
        <f t="shared" ref="CE475" si="4657">BV475-CB475</f>
        <v>0</v>
      </c>
      <c r="CF475" s="1182">
        <f t="shared" ref="CF475" si="4658">BW475-CC475</f>
        <v>0</v>
      </c>
      <c r="CG475" s="1183">
        <f t="shared" ref="CG475" si="4659">CA475-CC475</f>
        <v>0</v>
      </c>
      <c r="CH475" s="1184" t="s">
        <v>2408</v>
      </c>
      <c r="CI475" s="1185" t="s">
        <v>2409</v>
      </c>
      <c r="CJ475" s="1186"/>
      <c r="CK475" s="1187"/>
      <c r="CL475" s="1187"/>
      <c r="CM475" s="1188"/>
      <c r="CN475" s="1187"/>
      <c r="CO475" s="1189"/>
      <c r="CP475" s="1187"/>
      <c r="CQ475" s="1190"/>
      <c r="CR475" s="701"/>
      <c r="CS475" s="701"/>
      <c r="CT475" s="701"/>
      <c r="CU475" s="701"/>
      <c r="CV475" s="701"/>
      <c r="CW475" s="701"/>
      <c r="CX475" s="701"/>
      <c r="CY475" s="701"/>
      <c r="CZ475" s="701"/>
      <c r="DA475" s="702"/>
      <c r="DB475" s="701"/>
      <c r="DC475" s="701"/>
      <c r="DD475" s="701"/>
      <c r="DE475" s="701"/>
      <c r="DF475" s="701"/>
      <c r="DG475" s="701"/>
      <c r="DH475" s="701"/>
      <c r="DI475" s="701"/>
      <c r="DJ475" s="701"/>
      <c r="DK475" s="701"/>
      <c r="DL475" s="653"/>
      <c r="DM475" s="740"/>
      <c r="DN475" s="653"/>
      <c r="DO475" s="740"/>
      <c r="DP475" s="653"/>
      <c r="DQ475" s="1191"/>
      <c r="DR475" s="653"/>
      <c r="DS475" s="740"/>
      <c r="DT475" s="653"/>
      <c r="DU475" s="740"/>
      <c r="DV475" s="458"/>
      <c r="DW475" s="744"/>
      <c r="DX475" s="653"/>
      <c r="DY475" s="953"/>
      <c r="DZ475" s="653"/>
      <c r="EA475" s="740">
        <f t="shared" si="4395"/>
        <v>0</v>
      </c>
      <c r="EB475" s="458">
        <f t="shared" ref="EB475" si="4660">EA475/1.12</f>
        <v>0</v>
      </c>
      <c r="EC475" s="744"/>
      <c r="ED475" s="701"/>
      <c r="EE475" s="946"/>
      <c r="EF475" s="653"/>
      <c r="EG475" s="1192">
        <f t="shared" si="4397"/>
        <v>0</v>
      </c>
      <c r="EH475" s="699">
        <f t="shared" si="4398"/>
        <v>0</v>
      </c>
      <c r="EI475" s="1193">
        <f t="shared" si="4399"/>
        <v>0</v>
      </c>
      <c r="EJ475" s="1194">
        <f t="shared" si="4400"/>
        <v>0</v>
      </c>
      <c r="EK475" s="1195">
        <f t="shared" si="4401"/>
        <v>0</v>
      </c>
      <c r="EL475" s="1196">
        <f t="shared" si="4402"/>
        <v>0</v>
      </c>
      <c r="EM475" s="1197">
        <f t="shared" si="4403"/>
        <v>0</v>
      </c>
      <c r="EN475" s="1194">
        <f t="shared" si="4404"/>
        <v>0</v>
      </c>
      <c r="EO475" s="1195">
        <f t="shared" si="4405"/>
        <v>0</v>
      </c>
      <c r="EP475" s="1196">
        <f t="shared" si="4406"/>
        <v>0</v>
      </c>
      <c r="EQ475" s="1197">
        <f t="shared" si="4407"/>
        <v>0</v>
      </c>
      <c r="ER475" s="1194">
        <f t="shared" si="4408"/>
        <v>0</v>
      </c>
      <c r="ES475" s="1195">
        <f t="shared" si="4409"/>
        <v>0</v>
      </c>
      <c r="ET475" s="1194">
        <f t="shared" si="4410"/>
        <v>0</v>
      </c>
      <c r="EU475" s="1192">
        <f t="shared" si="4411"/>
        <v>0</v>
      </c>
      <c r="EV475" s="699">
        <f t="shared" si="4412"/>
        <v>0</v>
      </c>
      <c r="EW475" s="1192">
        <f t="shared" si="4413"/>
        <v>0</v>
      </c>
      <c r="EX475" s="699">
        <f t="shared" si="4414"/>
        <v>0</v>
      </c>
      <c r="EY475" s="1198">
        <f t="shared" si="4415"/>
        <v>0</v>
      </c>
      <c r="EZ475" s="699">
        <f t="shared" si="4416"/>
        <v>0</v>
      </c>
      <c r="FA475" s="1199">
        <v>42502</v>
      </c>
      <c r="FB475" s="1200" t="s">
        <v>421</v>
      </c>
    </row>
    <row r="476" spans="1:158" ht="18" hidden="1" customHeight="1" outlineLevel="1" x14ac:dyDescent="0.2">
      <c r="A476" s="732" t="s">
        <v>615</v>
      </c>
      <c r="B476" s="76" t="s">
        <v>21</v>
      </c>
      <c r="C476" s="77" t="s">
        <v>410</v>
      </c>
      <c r="D476" s="77" t="s">
        <v>400</v>
      </c>
      <c r="E476" s="76" t="s">
        <v>411</v>
      </c>
      <c r="F476" s="76" t="s">
        <v>414</v>
      </c>
      <c r="G476" s="78" t="s">
        <v>41</v>
      </c>
      <c r="H476" s="79">
        <v>0.3</v>
      </c>
      <c r="I476" s="76" t="s">
        <v>403</v>
      </c>
      <c r="J476" s="80" t="s">
        <v>56</v>
      </c>
      <c r="K476" s="81" t="s">
        <v>37</v>
      </c>
      <c r="L476" s="76" t="s">
        <v>46</v>
      </c>
      <c r="M476" s="10" t="s">
        <v>65</v>
      </c>
      <c r="N476" s="82"/>
      <c r="O476" s="82"/>
      <c r="P476" s="82"/>
      <c r="Q476" s="245"/>
      <c r="R476" s="398">
        <v>0</v>
      </c>
      <c r="S476" s="262">
        <v>10267.857142857141</v>
      </c>
      <c r="T476" s="262">
        <v>11500</v>
      </c>
      <c r="U476" s="262">
        <f t="shared" si="4450"/>
        <v>0</v>
      </c>
      <c r="V476" s="263">
        <f t="shared" si="4451"/>
        <v>0</v>
      </c>
      <c r="W476" s="263">
        <f t="shared" si="4381"/>
        <v>0</v>
      </c>
      <c r="X476" s="399">
        <v>0</v>
      </c>
      <c r="Y476" s="399">
        <v>10267.857142857141</v>
      </c>
      <c r="Z476" s="399">
        <v>11500</v>
      </c>
      <c r="AA476" s="399">
        <f t="shared" si="4452"/>
        <v>0</v>
      </c>
      <c r="AB476" s="399">
        <f t="shared" si="4453"/>
        <v>0</v>
      </c>
      <c r="AC476" s="399">
        <f t="shared" si="4382"/>
        <v>0</v>
      </c>
      <c r="AD476" s="260">
        <v>0</v>
      </c>
      <c r="AE476" s="260">
        <v>10267.857142857141</v>
      </c>
      <c r="AF476" s="260">
        <v>11500</v>
      </c>
      <c r="AG476" s="260">
        <v>0</v>
      </c>
      <c r="AH476" s="260">
        <v>0</v>
      </c>
      <c r="AI476" s="260">
        <f t="shared" si="4383"/>
        <v>0</v>
      </c>
      <c r="AJ476" s="260">
        <v>0</v>
      </c>
      <c r="AK476" s="260">
        <v>10267.857142857141</v>
      </c>
      <c r="AL476" s="260">
        <v>11500</v>
      </c>
      <c r="AM476" s="260">
        <f t="shared" si="4384"/>
        <v>0</v>
      </c>
      <c r="AN476" s="260">
        <f t="shared" si="4350"/>
        <v>0</v>
      </c>
      <c r="AO476" s="396">
        <f t="shared" si="4385"/>
        <v>0</v>
      </c>
      <c r="AP476" s="260">
        <v>0</v>
      </c>
      <c r="AQ476" s="260">
        <v>10267.857142857141</v>
      </c>
      <c r="AR476" s="260">
        <v>11500</v>
      </c>
      <c r="AS476" s="260">
        <f t="shared" si="3576"/>
        <v>0</v>
      </c>
      <c r="AT476" s="260">
        <f t="shared" si="4417"/>
        <v>0</v>
      </c>
      <c r="AU476" s="260">
        <f t="shared" si="4386"/>
        <v>0</v>
      </c>
      <c r="AV476" s="400">
        <v>0</v>
      </c>
      <c r="AW476" s="400">
        <v>10267.857142857141</v>
      </c>
      <c r="AX476" s="400">
        <v>11500</v>
      </c>
      <c r="AY476" s="400">
        <f t="shared" si="4537"/>
        <v>0</v>
      </c>
      <c r="AZ476" s="400">
        <f t="shared" si="4421"/>
        <v>0</v>
      </c>
      <c r="BA476" s="400">
        <f t="shared" si="4422"/>
        <v>0</v>
      </c>
      <c r="BB476" s="400"/>
      <c r="BC476" s="400"/>
      <c r="BD476" s="400"/>
      <c r="BE476" s="400">
        <v>0</v>
      </c>
      <c r="BF476" s="400">
        <v>0</v>
      </c>
      <c r="BG476" s="400">
        <f t="shared" si="3919"/>
        <v>0</v>
      </c>
      <c r="BH476" s="400"/>
      <c r="BI476" s="400"/>
      <c r="BJ476" s="400"/>
      <c r="BK476" s="400">
        <v>0</v>
      </c>
      <c r="BL476" s="400">
        <v>0</v>
      </c>
      <c r="BM476" s="400">
        <f t="shared" si="3914"/>
        <v>0</v>
      </c>
      <c r="BN476" s="400"/>
      <c r="BO476" s="400"/>
      <c r="BP476" s="400"/>
      <c r="BQ476" s="400">
        <v>0</v>
      </c>
      <c r="BR476" s="400">
        <v>0</v>
      </c>
      <c r="BS476" s="400">
        <f t="shared" si="4388"/>
        <v>0</v>
      </c>
      <c r="BT476" s="262">
        <v>10267.857142857141</v>
      </c>
      <c r="BU476" s="262">
        <f t="shared" si="4454"/>
        <v>11500</v>
      </c>
      <c r="BV476" s="262">
        <f t="shared" si="4579"/>
        <v>0</v>
      </c>
      <c r="BW476" s="1427">
        <f t="shared" si="4390"/>
        <v>0</v>
      </c>
      <c r="BX476" s="84" t="s">
        <v>48</v>
      </c>
      <c r="BY476" s="76">
        <v>2013</v>
      </c>
      <c r="BZ476" s="325"/>
      <c r="CA476" s="529">
        <f t="shared" si="4391"/>
        <v>0</v>
      </c>
      <c r="CB476" s="85"/>
      <c r="CC476" s="83"/>
      <c r="CD476" s="88"/>
      <c r="CE476" s="26">
        <f t="shared" si="4392"/>
        <v>0</v>
      </c>
      <c r="CF476" s="27">
        <f t="shared" si="4393"/>
        <v>0</v>
      </c>
      <c r="CG476" s="738">
        <f t="shared" si="4394"/>
        <v>0</v>
      </c>
      <c r="CH476" s="164" t="s">
        <v>423</v>
      </c>
      <c r="CI476" s="165" t="s">
        <v>422</v>
      </c>
      <c r="CJ476" s="89"/>
      <c r="CK476" s="175"/>
      <c r="CL476" s="175"/>
      <c r="CM476" s="178"/>
      <c r="CN476" s="175"/>
      <c r="CO476" s="176"/>
      <c r="CP476" s="175"/>
      <c r="CQ476" s="87"/>
      <c r="CR476" s="455"/>
      <c r="CS476" s="455"/>
      <c r="CT476" s="455"/>
      <c r="CU476" s="455"/>
      <c r="CV476" s="455"/>
      <c r="CW476" s="455"/>
      <c r="CX476" s="455"/>
      <c r="CY476" s="455"/>
      <c r="CZ476" s="455"/>
      <c r="DA476" s="456"/>
      <c r="DB476" s="455"/>
      <c r="DC476" s="455"/>
      <c r="DD476" s="455"/>
      <c r="DE476" s="455"/>
      <c r="DF476" s="455"/>
      <c r="DG476" s="455"/>
      <c r="DH476" s="455"/>
      <c r="DI476" s="455"/>
      <c r="DJ476" s="455"/>
      <c r="DK476" s="455"/>
      <c r="DL476" s="501"/>
      <c r="DM476" s="508"/>
      <c r="DN476" s="501"/>
      <c r="DO476" s="508"/>
      <c r="DP476" s="501"/>
      <c r="DQ476" s="847"/>
      <c r="DR476" s="501"/>
      <c r="DS476" s="508"/>
      <c r="DT476" s="501"/>
      <c r="DU476" s="508"/>
      <c r="DV476" s="457"/>
      <c r="DW476" s="503"/>
      <c r="DX476" s="501"/>
      <c r="DY476" s="672"/>
      <c r="DZ476" s="501"/>
      <c r="EA476" s="508">
        <f t="shared" si="4395"/>
        <v>0</v>
      </c>
      <c r="EB476" s="457">
        <f t="shared" si="4396"/>
        <v>0</v>
      </c>
      <c r="EC476" s="503"/>
      <c r="ED476" s="455"/>
      <c r="EE476" s="459"/>
      <c r="EF476" s="501"/>
      <c r="EG476" s="462">
        <f t="shared" si="4397"/>
        <v>0</v>
      </c>
      <c r="EH476" s="263">
        <f t="shared" si="4398"/>
        <v>0</v>
      </c>
      <c r="EI476" s="460">
        <f t="shared" si="4399"/>
        <v>0</v>
      </c>
      <c r="EJ476" s="538">
        <f t="shared" si="4400"/>
        <v>0</v>
      </c>
      <c r="EK476" s="677">
        <f t="shared" si="4401"/>
        <v>0</v>
      </c>
      <c r="EL476" s="257">
        <f t="shared" si="4402"/>
        <v>0</v>
      </c>
      <c r="EM476" s="649">
        <f t="shared" si="4403"/>
        <v>0</v>
      </c>
      <c r="EN476" s="538">
        <f t="shared" si="4404"/>
        <v>0</v>
      </c>
      <c r="EO476" s="677">
        <f t="shared" si="4405"/>
        <v>0</v>
      </c>
      <c r="EP476" s="257">
        <f t="shared" si="4406"/>
        <v>0</v>
      </c>
      <c r="EQ476" s="649">
        <f t="shared" si="4407"/>
        <v>0</v>
      </c>
      <c r="ER476" s="538">
        <f t="shared" si="4408"/>
        <v>0</v>
      </c>
      <c r="ES476" s="677">
        <f t="shared" si="4409"/>
        <v>0</v>
      </c>
      <c r="ET476" s="538">
        <f t="shared" si="4410"/>
        <v>0</v>
      </c>
      <c r="EU476" s="462">
        <f t="shared" si="4411"/>
        <v>0</v>
      </c>
      <c r="EV476" s="263">
        <f t="shared" si="4412"/>
        <v>0</v>
      </c>
      <c r="EW476" s="462">
        <f t="shared" si="4413"/>
        <v>0</v>
      </c>
      <c r="EX476" s="263">
        <f t="shared" si="4414"/>
        <v>0</v>
      </c>
      <c r="EY476" s="472">
        <f t="shared" si="4415"/>
        <v>0</v>
      </c>
      <c r="EZ476" s="263">
        <f t="shared" si="4416"/>
        <v>0</v>
      </c>
      <c r="FA476" s="312">
        <v>41428</v>
      </c>
      <c r="FB476" s="33" t="s">
        <v>421</v>
      </c>
    </row>
    <row r="477" spans="1:158" ht="18" hidden="1" customHeight="1" outlineLevel="1" x14ac:dyDescent="0.2">
      <c r="A477" s="732" t="s">
        <v>616</v>
      </c>
      <c r="B477" s="76" t="s">
        <v>21</v>
      </c>
      <c r="C477" s="77" t="s">
        <v>410</v>
      </c>
      <c r="D477" s="77" t="s">
        <v>400</v>
      </c>
      <c r="E477" s="76" t="s">
        <v>411</v>
      </c>
      <c r="F477" s="76" t="s">
        <v>414</v>
      </c>
      <c r="G477" s="78" t="s">
        <v>41</v>
      </c>
      <c r="H477" s="79">
        <v>0.3</v>
      </c>
      <c r="I477" s="76" t="s">
        <v>403</v>
      </c>
      <c r="J477" s="80" t="s">
        <v>56</v>
      </c>
      <c r="K477" s="81" t="s">
        <v>37</v>
      </c>
      <c r="L477" s="76" t="s">
        <v>46</v>
      </c>
      <c r="M477" s="10" t="s">
        <v>65</v>
      </c>
      <c r="N477" s="82"/>
      <c r="O477" s="82"/>
      <c r="P477" s="82"/>
      <c r="Q477" s="245"/>
      <c r="R477" s="398">
        <v>0</v>
      </c>
      <c r="S477" s="262">
        <v>10267.857142857141</v>
      </c>
      <c r="T477" s="262">
        <v>11500</v>
      </c>
      <c r="U477" s="262">
        <f t="shared" ref="U477" si="4661">R477*S477</f>
        <v>0</v>
      </c>
      <c r="V477" s="263">
        <f t="shared" ref="V477" si="4662">R477*T477</f>
        <v>0</v>
      </c>
      <c r="W477" s="263">
        <f t="shared" si="4381"/>
        <v>0</v>
      </c>
      <c r="X477" s="399">
        <v>10</v>
      </c>
      <c r="Y477" s="399">
        <v>10267.857142857141</v>
      </c>
      <c r="Z477" s="399">
        <v>11500</v>
      </c>
      <c r="AA477" s="399">
        <v>0</v>
      </c>
      <c r="AB477" s="399">
        <v>0</v>
      </c>
      <c r="AC477" s="399">
        <f t="shared" si="4382"/>
        <v>0</v>
      </c>
      <c r="AD477" s="260">
        <v>10</v>
      </c>
      <c r="AE477" s="260">
        <v>10267.857142857141</v>
      </c>
      <c r="AF477" s="260">
        <v>11500</v>
      </c>
      <c r="AG477" s="260">
        <v>0</v>
      </c>
      <c r="AH477" s="260">
        <v>0</v>
      </c>
      <c r="AI477" s="260">
        <f t="shared" si="4383"/>
        <v>0</v>
      </c>
      <c r="AJ477" s="260">
        <v>10</v>
      </c>
      <c r="AK477" s="260">
        <v>10267.857142857141</v>
      </c>
      <c r="AL477" s="260">
        <v>11500</v>
      </c>
      <c r="AM477" s="260">
        <v>0</v>
      </c>
      <c r="AN477" s="260">
        <v>0</v>
      </c>
      <c r="AO477" s="396">
        <f t="shared" si="4385"/>
        <v>0</v>
      </c>
      <c r="AP477" s="260">
        <v>10</v>
      </c>
      <c r="AQ477" s="260">
        <v>10267.857142857141</v>
      </c>
      <c r="AR477" s="260">
        <v>11500</v>
      </c>
      <c r="AS477" s="260">
        <v>0</v>
      </c>
      <c r="AT477" s="260">
        <f t="shared" si="4417"/>
        <v>0</v>
      </c>
      <c r="AU477" s="260">
        <f t="shared" si="4386"/>
        <v>0</v>
      </c>
      <c r="AV477" s="400">
        <v>10</v>
      </c>
      <c r="AW477" s="400">
        <v>10267.857142857141</v>
      </c>
      <c r="AX477" s="400">
        <v>11500</v>
      </c>
      <c r="AY477" s="400">
        <v>0</v>
      </c>
      <c r="AZ477" s="400">
        <f t="shared" si="4421"/>
        <v>0</v>
      </c>
      <c r="BA477" s="400">
        <f t="shared" si="4422"/>
        <v>0</v>
      </c>
      <c r="BB477" s="400"/>
      <c r="BC477" s="400"/>
      <c r="BD477" s="400"/>
      <c r="BE477" s="400">
        <v>0</v>
      </c>
      <c r="BF477" s="400">
        <v>0</v>
      </c>
      <c r="BG477" s="400">
        <f t="shared" si="3919"/>
        <v>0</v>
      </c>
      <c r="BH477" s="400"/>
      <c r="BI477" s="400"/>
      <c r="BJ477" s="400"/>
      <c r="BK477" s="400">
        <v>0</v>
      </c>
      <c r="BL477" s="400">
        <v>0</v>
      </c>
      <c r="BM477" s="400">
        <f t="shared" si="3914"/>
        <v>0</v>
      </c>
      <c r="BN477" s="400"/>
      <c r="BO477" s="400"/>
      <c r="BP477" s="400"/>
      <c r="BQ477" s="400">
        <v>0</v>
      </c>
      <c r="BR477" s="400">
        <v>0</v>
      </c>
      <c r="BS477" s="400">
        <f t="shared" si="4388"/>
        <v>0</v>
      </c>
      <c r="BT477" s="262">
        <v>10267.857142857141</v>
      </c>
      <c r="BU477" s="262">
        <f t="shared" ref="BU477" si="4663">BT477*1.12</f>
        <v>11500</v>
      </c>
      <c r="BV477" s="256">
        <v>0</v>
      </c>
      <c r="BW477" s="1427">
        <f t="shared" ref="BW477" si="4664">BV477*1.12</f>
        <v>0</v>
      </c>
      <c r="BX477" s="84" t="s">
        <v>48</v>
      </c>
      <c r="BY477" s="76">
        <v>2013</v>
      </c>
      <c r="BZ477" s="325"/>
      <c r="CA477" s="529">
        <f t="shared" si="4391"/>
        <v>0</v>
      </c>
      <c r="CB477" s="85"/>
      <c r="CC477" s="83"/>
      <c r="CD477" s="88"/>
      <c r="CE477" s="26">
        <f t="shared" si="4392"/>
        <v>0</v>
      </c>
      <c r="CF477" s="27">
        <f t="shared" si="4393"/>
        <v>0</v>
      </c>
      <c r="CG477" s="738">
        <f t="shared" si="4394"/>
        <v>0</v>
      </c>
      <c r="CH477" s="164" t="s">
        <v>423</v>
      </c>
      <c r="CI477" s="165" t="s">
        <v>422</v>
      </c>
      <c r="CJ477" s="89"/>
      <c r="CK477" s="175"/>
      <c r="CL477" s="175"/>
      <c r="CM477" s="178"/>
      <c r="CN477" s="175"/>
      <c r="CO477" s="176"/>
      <c r="CP477" s="175"/>
      <c r="CQ477" s="87"/>
      <c r="CR477" s="455"/>
      <c r="CS477" s="455"/>
      <c r="CT477" s="455"/>
      <c r="CU477" s="455"/>
      <c r="CV477" s="455"/>
      <c r="CW477" s="455"/>
      <c r="CX477" s="455"/>
      <c r="CY477" s="455"/>
      <c r="CZ477" s="455"/>
      <c r="DA477" s="456"/>
      <c r="DB477" s="455"/>
      <c r="DC477" s="455"/>
      <c r="DD477" s="455"/>
      <c r="DE477" s="455"/>
      <c r="DF477" s="455"/>
      <c r="DG477" s="455"/>
      <c r="DH477" s="455"/>
      <c r="DI477" s="455"/>
      <c r="DJ477" s="455"/>
      <c r="DK477" s="455"/>
      <c r="DL477" s="501"/>
      <c r="DM477" s="508"/>
      <c r="DN477" s="501"/>
      <c r="DO477" s="508"/>
      <c r="DP477" s="501"/>
      <c r="DQ477" s="847"/>
      <c r="DR477" s="501"/>
      <c r="DS477" s="508"/>
      <c r="DT477" s="501"/>
      <c r="DU477" s="508"/>
      <c r="DV477" s="457"/>
      <c r="DW477" s="503"/>
      <c r="DX477" s="501"/>
      <c r="DY477" s="672"/>
      <c r="DZ477" s="501"/>
      <c r="EA477" s="508">
        <f t="shared" si="4395"/>
        <v>0</v>
      </c>
      <c r="EB477" s="457">
        <f t="shared" si="4396"/>
        <v>0</v>
      </c>
      <c r="EC477" s="503"/>
      <c r="ED477" s="455"/>
      <c r="EE477" s="459"/>
      <c r="EF477" s="501"/>
      <c r="EG477" s="462">
        <f t="shared" si="4397"/>
        <v>0</v>
      </c>
      <c r="EH477" s="263">
        <f t="shared" si="4398"/>
        <v>0</v>
      </c>
      <c r="EI477" s="460">
        <f t="shared" si="4399"/>
        <v>0</v>
      </c>
      <c r="EJ477" s="538">
        <f t="shared" si="4400"/>
        <v>0</v>
      </c>
      <c r="EK477" s="677">
        <f t="shared" si="4401"/>
        <v>0</v>
      </c>
      <c r="EL477" s="257">
        <f t="shared" si="4402"/>
        <v>0</v>
      </c>
      <c r="EM477" s="649">
        <f t="shared" si="4403"/>
        <v>0</v>
      </c>
      <c r="EN477" s="538">
        <f t="shared" si="4404"/>
        <v>0</v>
      </c>
      <c r="EO477" s="677">
        <f t="shared" si="4405"/>
        <v>0</v>
      </c>
      <c r="EP477" s="257">
        <f t="shared" si="4406"/>
        <v>0</v>
      </c>
      <c r="EQ477" s="649">
        <f t="shared" si="4407"/>
        <v>0</v>
      </c>
      <c r="ER477" s="538">
        <f t="shared" si="4408"/>
        <v>0</v>
      </c>
      <c r="ES477" s="677">
        <f t="shared" si="4409"/>
        <v>0</v>
      </c>
      <c r="ET477" s="538">
        <f t="shared" si="4410"/>
        <v>0</v>
      </c>
      <c r="EU477" s="462">
        <f t="shared" si="4411"/>
        <v>0</v>
      </c>
      <c r="EV477" s="263">
        <f t="shared" si="4412"/>
        <v>0</v>
      </c>
      <c r="EW477" s="462">
        <f t="shared" si="4413"/>
        <v>0</v>
      </c>
      <c r="EX477" s="263">
        <f t="shared" si="4414"/>
        <v>0</v>
      </c>
      <c r="EY477" s="472">
        <f t="shared" si="4415"/>
        <v>0</v>
      </c>
      <c r="EZ477" s="263">
        <f t="shared" si="4416"/>
        <v>0</v>
      </c>
      <c r="FA477" s="312">
        <v>41428</v>
      </c>
      <c r="FB477" s="33" t="s">
        <v>421</v>
      </c>
    </row>
    <row r="478" spans="1:158" ht="18" hidden="1" customHeight="1" outlineLevel="1" x14ac:dyDescent="0.2">
      <c r="A478" s="732" t="s">
        <v>1338</v>
      </c>
      <c r="B478" s="76" t="s">
        <v>21</v>
      </c>
      <c r="C478" s="77" t="s">
        <v>410</v>
      </c>
      <c r="D478" s="77" t="s">
        <v>400</v>
      </c>
      <c r="E478" s="76" t="s">
        <v>411</v>
      </c>
      <c r="F478" s="76" t="s">
        <v>414</v>
      </c>
      <c r="G478" s="78" t="s">
        <v>41</v>
      </c>
      <c r="H478" s="79">
        <v>0.3</v>
      </c>
      <c r="I478" s="76" t="s">
        <v>403</v>
      </c>
      <c r="J478" s="80" t="s">
        <v>56</v>
      </c>
      <c r="K478" s="81" t="s">
        <v>37</v>
      </c>
      <c r="L478" s="76" t="s">
        <v>46</v>
      </c>
      <c r="M478" s="10" t="s">
        <v>65</v>
      </c>
      <c r="N478" s="82"/>
      <c r="O478" s="82"/>
      <c r="P478" s="82"/>
      <c r="Q478" s="245"/>
      <c r="R478" s="398">
        <v>0</v>
      </c>
      <c r="S478" s="262">
        <v>10267.857142857141</v>
      </c>
      <c r="T478" s="262">
        <v>11500</v>
      </c>
      <c r="U478" s="262">
        <f t="shared" ref="U478" si="4665">R478*S478</f>
        <v>0</v>
      </c>
      <c r="V478" s="263">
        <f t="shared" ref="V478" si="4666">R478*T478</f>
        <v>0</v>
      </c>
      <c r="W478" s="263">
        <f t="shared" ref="W478" si="4667">V478*H478</f>
        <v>0</v>
      </c>
      <c r="X478" s="399">
        <v>10</v>
      </c>
      <c r="Y478" s="399">
        <v>10267.857142857141</v>
      </c>
      <c r="Z478" s="399">
        <v>11500</v>
      </c>
      <c r="AA478" s="399">
        <v>0</v>
      </c>
      <c r="AB478" s="399">
        <v>0</v>
      </c>
      <c r="AC478" s="399">
        <f t="shared" si="4382"/>
        <v>0</v>
      </c>
      <c r="AD478" s="260">
        <v>10</v>
      </c>
      <c r="AE478" s="260">
        <v>10267.857142857141</v>
      </c>
      <c r="AF478" s="260">
        <v>11500</v>
      </c>
      <c r="AG478" s="260">
        <v>0</v>
      </c>
      <c r="AH478" s="260">
        <v>0</v>
      </c>
      <c r="AI478" s="260">
        <f t="shared" si="4383"/>
        <v>0</v>
      </c>
      <c r="AJ478" s="260">
        <v>10</v>
      </c>
      <c r="AK478" s="260">
        <v>10267.857142857141</v>
      </c>
      <c r="AL478" s="260">
        <v>11500</v>
      </c>
      <c r="AM478" s="260">
        <v>0</v>
      </c>
      <c r="AN478" s="260">
        <v>0</v>
      </c>
      <c r="AO478" s="396">
        <f t="shared" si="4385"/>
        <v>0</v>
      </c>
      <c r="AP478" s="260">
        <v>10</v>
      </c>
      <c r="AQ478" s="260">
        <v>10267.857142857141</v>
      </c>
      <c r="AR478" s="260">
        <v>11500</v>
      </c>
      <c r="AS478" s="260">
        <v>0</v>
      </c>
      <c r="AT478" s="260">
        <f t="shared" si="4417"/>
        <v>0</v>
      </c>
      <c r="AU478" s="260">
        <f t="shared" si="4386"/>
        <v>0</v>
      </c>
      <c r="AV478" s="400">
        <v>10</v>
      </c>
      <c r="AW478" s="400">
        <v>10267.857142857141</v>
      </c>
      <c r="AX478" s="400">
        <v>11500</v>
      </c>
      <c r="AY478" s="400">
        <v>0</v>
      </c>
      <c r="AZ478" s="400">
        <f t="shared" si="4421"/>
        <v>0</v>
      </c>
      <c r="BA478" s="400">
        <f t="shared" si="4422"/>
        <v>0</v>
      </c>
      <c r="BB478" s="400"/>
      <c r="BC478" s="400"/>
      <c r="BD478" s="400"/>
      <c r="BE478" s="400">
        <v>0</v>
      </c>
      <c r="BF478" s="400">
        <v>0</v>
      </c>
      <c r="BG478" s="400">
        <f t="shared" si="3919"/>
        <v>0</v>
      </c>
      <c r="BH478" s="400"/>
      <c r="BI478" s="400"/>
      <c r="BJ478" s="400"/>
      <c r="BK478" s="400">
        <v>0</v>
      </c>
      <c r="BL478" s="400">
        <v>0</v>
      </c>
      <c r="BM478" s="400">
        <f t="shared" si="3914"/>
        <v>0</v>
      </c>
      <c r="BN478" s="400"/>
      <c r="BO478" s="400"/>
      <c r="BP478" s="400"/>
      <c r="BQ478" s="400">
        <v>0</v>
      </c>
      <c r="BR478" s="400">
        <v>0</v>
      </c>
      <c r="BS478" s="400">
        <f t="shared" si="4388"/>
        <v>0</v>
      </c>
      <c r="BT478" s="262">
        <v>10267.857142857141</v>
      </c>
      <c r="BU478" s="262">
        <f t="shared" ref="BU478" si="4668">BT478*1.12</f>
        <v>11500</v>
      </c>
      <c r="BV478" s="256">
        <v>0</v>
      </c>
      <c r="BW478" s="1427">
        <f t="shared" ref="BW478" si="4669">BV478*1.12</f>
        <v>0</v>
      </c>
      <c r="BX478" s="84" t="s">
        <v>48</v>
      </c>
      <c r="BY478" s="76">
        <v>2013</v>
      </c>
      <c r="BZ478" s="325" t="s">
        <v>1339</v>
      </c>
      <c r="CA478" s="529">
        <f t="shared" ref="CA478" si="4670">BW478*H478</f>
        <v>0</v>
      </c>
      <c r="CB478" s="85"/>
      <c r="CC478" s="83"/>
      <c r="CD478" s="88"/>
      <c r="CE478" s="26">
        <f t="shared" si="4392"/>
        <v>0</v>
      </c>
      <c r="CF478" s="27">
        <f t="shared" si="4393"/>
        <v>0</v>
      </c>
      <c r="CG478" s="738">
        <f t="shared" si="4394"/>
        <v>0</v>
      </c>
      <c r="CH478" s="164" t="s">
        <v>1874</v>
      </c>
      <c r="CI478" s="165"/>
      <c r="CJ478" s="89"/>
      <c r="CK478" s="175"/>
      <c r="CL478" s="175"/>
      <c r="CM478" s="178"/>
      <c r="CN478" s="175"/>
      <c r="CO478" s="176"/>
      <c r="CP478" s="175"/>
      <c r="CQ478" s="87"/>
      <c r="CR478" s="455"/>
      <c r="CS478" s="455"/>
      <c r="CT478" s="455"/>
      <c r="CU478" s="455"/>
      <c r="CV478" s="455"/>
      <c r="CW478" s="455"/>
      <c r="CX478" s="455"/>
      <c r="CY478" s="455"/>
      <c r="CZ478" s="455"/>
      <c r="DA478" s="456"/>
      <c r="DB478" s="455"/>
      <c r="DC478" s="455"/>
      <c r="DD478" s="455"/>
      <c r="DE478" s="455"/>
      <c r="DF478" s="455"/>
      <c r="DG478" s="455"/>
      <c r="DH478" s="455"/>
      <c r="DI478" s="455"/>
      <c r="DJ478" s="455"/>
      <c r="DK478" s="455"/>
      <c r="DL478" s="501"/>
      <c r="DM478" s="508"/>
      <c r="DN478" s="501"/>
      <c r="DO478" s="508"/>
      <c r="DP478" s="501"/>
      <c r="DQ478" s="847"/>
      <c r="DR478" s="501"/>
      <c r="DS478" s="508"/>
      <c r="DT478" s="501"/>
      <c r="DU478" s="508"/>
      <c r="DV478" s="457"/>
      <c r="DW478" s="503"/>
      <c r="DX478" s="501"/>
      <c r="DY478" s="672"/>
      <c r="DZ478" s="501"/>
      <c r="EA478" s="508">
        <f t="shared" ref="EA478:EA510" si="4671">DI478</f>
        <v>0</v>
      </c>
      <c r="EB478" s="457">
        <f t="shared" si="4396"/>
        <v>0</v>
      </c>
      <c r="EC478" s="503"/>
      <c r="ED478" s="455"/>
      <c r="EE478" s="459"/>
      <c r="EF478" s="501"/>
      <c r="EG478" s="462">
        <f t="shared" ref="EG478:EG510" si="4672">U478-DN478</f>
        <v>0</v>
      </c>
      <c r="EH478" s="263">
        <f t="shared" ref="EH478:EH510" si="4673">V478-DM478</f>
        <v>0</v>
      </c>
      <c r="EI478" s="460">
        <f t="shared" ref="EI478:EI510" si="4674">AA478-DP478</f>
        <v>0</v>
      </c>
      <c r="EJ478" s="538">
        <f t="shared" ref="EJ478:EJ510" si="4675">AB478-DO478</f>
        <v>0</v>
      </c>
      <c r="EK478" s="677">
        <f t="shared" ref="EK478:EK510" si="4676">AG478-DR478</f>
        <v>0</v>
      </c>
      <c r="EL478" s="257">
        <f t="shared" ref="EL478:EL510" si="4677">AH478-DQ478</f>
        <v>0</v>
      </c>
      <c r="EM478" s="649">
        <f t="shared" ref="EM478:EM510" si="4678">AM478-DT478</f>
        <v>0</v>
      </c>
      <c r="EN478" s="538">
        <f t="shared" ref="EN478:EN510" si="4679">AN478-DS478</f>
        <v>0</v>
      </c>
      <c r="EO478" s="677">
        <f t="shared" ref="EO478:EO510" si="4680">AS478-DV478</f>
        <v>0</v>
      </c>
      <c r="EP478" s="257">
        <f t="shared" ref="EP478:EP510" si="4681">AT478-DU478</f>
        <v>0</v>
      </c>
      <c r="EQ478" s="649">
        <f t="shared" ref="EQ478:EQ510" si="4682">AY478-DX478</f>
        <v>0</v>
      </c>
      <c r="ER478" s="538">
        <f t="shared" ref="ER478:ER510" si="4683">AZ478-DW478</f>
        <v>0</v>
      </c>
      <c r="ES478" s="677">
        <f t="shared" ref="ES478:ES510" si="4684">BE478-DZ478</f>
        <v>0</v>
      </c>
      <c r="ET478" s="538">
        <f t="shared" ref="ET478:ET510" si="4685">BF478-DY478</f>
        <v>0</v>
      </c>
      <c r="EU478" s="462">
        <f t="shared" ref="EU478:EU510" si="4686">BK478-EB478</f>
        <v>0</v>
      </c>
      <c r="EV478" s="263">
        <f t="shared" ref="EV478:EV510" si="4687">BL478-EA478</f>
        <v>0</v>
      </c>
      <c r="EW478" s="462">
        <f t="shared" ref="EW478:EW510" si="4688">BM478-ED478</f>
        <v>0</v>
      </c>
      <c r="EX478" s="263">
        <f t="shared" ref="EX478:EX510" si="4689">BN478-EC478</f>
        <v>0</v>
      </c>
      <c r="EY478" s="472">
        <f t="shared" ref="EY478:EY510" si="4690">BV478-EF478</f>
        <v>0</v>
      </c>
      <c r="EZ478" s="263">
        <f t="shared" ref="EZ478:EZ510" si="4691">BW478-EE478</f>
        <v>0</v>
      </c>
      <c r="FA478" s="312">
        <v>41928</v>
      </c>
      <c r="FB478" s="33" t="s">
        <v>421</v>
      </c>
    </row>
    <row r="479" spans="1:158" ht="18" hidden="1" customHeight="1" outlineLevel="1" x14ac:dyDescent="0.2">
      <c r="A479" s="732" t="s">
        <v>1856</v>
      </c>
      <c r="B479" s="76" t="s">
        <v>21</v>
      </c>
      <c r="C479" s="77" t="s">
        <v>410</v>
      </c>
      <c r="D479" s="77" t="s">
        <v>400</v>
      </c>
      <c r="E479" s="76" t="s">
        <v>411</v>
      </c>
      <c r="F479" s="76" t="s">
        <v>414</v>
      </c>
      <c r="G479" s="78" t="s">
        <v>41</v>
      </c>
      <c r="H479" s="79">
        <v>0.3</v>
      </c>
      <c r="I479" s="76" t="s">
        <v>403</v>
      </c>
      <c r="J479" s="80" t="s">
        <v>56</v>
      </c>
      <c r="K479" s="81" t="s">
        <v>37</v>
      </c>
      <c r="L479" s="76" t="s">
        <v>46</v>
      </c>
      <c r="M479" s="10" t="s">
        <v>65</v>
      </c>
      <c r="N479" s="82"/>
      <c r="O479" s="82"/>
      <c r="P479" s="82"/>
      <c r="Q479" s="245"/>
      <c r="R479" s="398">
        <v>0</v>
      </c>
      <c r="S479" s="262">
        <v>10267.857142857141</v>
      </c>
      <c r="T479" s="262">
        <v>11500</v>
      </c>
      <c r="U479" s="262">
        <f t="shared" ref="U479" si="4692">R479*S479</f>
        <v>0</v>
      </c>
      <c r="V479" s="263">
        <f t="shared" ref="V479" si="4693">R479*T479</f>
        <v>0</v>
      </c>
      <c r="W479" s="263">
        <f t="shared" ref="W479" si="4694">V479*H479</f>
        <v>0</v>
      </c>
      <c r="X479" s="399">
        <v>10</v>
      </c>
      <c r="Y479" s="399">
        <v>10267.857142857141</v>
      </c>
      <c r="Z479" s="399">
        <v>11500</v>
      </c>
      <c r="AA479" s="399">
        <v>0</v>
      </c>
      <c r="AB479" s="399">
        <v>0</v>
      </c>
      <c r="AC479" s="399">
        <f t="shared" ref="AC479" si="4695">AB479*H479</f>
        <v>0</v>
      </c>
      <c r="AD479" s="260">
        <v>0</v>
      </c>
      <c r="AE479" s="260">
        <v>10267.857142857141</v>
      </c>
      <c r="AF479" s="260">
        <v>11500</v>
      </c>
      <c r="AG479" s="260">
        <f t="shared" ref="AG479" si="4696">AD479*AE479</f>
        <v>0</v>
      </c>
      <c r="AH479" s="260">
        <f t="shared" ref="AH479" si="4697">AD479*AF479</f>
        <v>0</v>
      </c>
      <c r="AI479" s="260">
        <f t="shared" ref="AI479" si="4698">AH479*H479</f>
        <v>0</v>
      </c>
      <c r="AJ479" s="260">
        <v>10</v>
      </c>
      <c r="AK479" s="260">
        <v>10267.857142857141</v>
      </c>
      <c r="AL479" s="260">
        <v>11500</v>
      </c>
      <c r="AM479" s="260">
        <v>0</v>
      </c>
      <c r="AN479" s="260">
        <v>0</v>
      </c>
      <c r="AO479" s="396">
        <f t="shared" si="4385"/>
        <v>0</v>
      </c>
      <c r="AP479" s="260">
        <v>10</v>
      </c>
      <c r="AQ479" s="260">
        <v>10267.857142857141</v>
      </c>
      <c r="AR479" s="260">
        <v>11500</v>
      </c>
      <c r="AS479" s="260">
        <v>0</v>
      </c>
      <c r="AT479" s="260">
        <f t="shared" si="4417"/>
        <v>0</v>
      </c>
      <c r="AU479" s="260">
        <f t="shared" si="4386"/>
        <v>0</v>
      </c>
      <c r="AV479" s="400">
        <v>10</v>
      </c>
      <c r="AW479" s="400">
        <v>10267.857142857141</v>
      </c>
      <c r="AX479" s="400">
        <v>11500</v>
      </c>
      <c r="AY479" s="400">
        <v>0</v>
      </c>
      <c r="AZ479" s="400">
        <f t="shared" si="4421"/>
        <v>0</v>
      </c>
      <c r="BA479" s="400">
        <f t="shared" si="4422"/>
        <v>0</v>
      </c>
      <c r="BB479" s="400"/>
      <c r="BC479" s="400"/>
      <c r="BD479" s="400"/>
      <c r="BE479" s="400">
        <v>0</v>
      </c>
      <c r="BF479" s="400">
        <v>0</v>
      </c>
      <c r="BG479" s="400">
        <f t="shared" si="3919"/>
        <v>0</v>
      </c>
      <c r="BH479" s="400"/>
      <c r="BI479" s="400"/>
      <c r="BJ479" s="400"/>
      <c r="BK479" s="400">
        <v>0</v>
      </c>
      <c r="BL479" s="400">
        <v>0</v>
      </c>
      <c r="BM479" s="400">
        <f t="shared" si="3914"/>
        <v>0</v>
      </c>
      <c r="BN479" s="400"/>
      <c r="BO479" s="400"/>
      <c r="BP479" s="400"/>
      <c r="BQ479" s="400">
        <v>0</v>
      </c>
      <c r="BR479" s="400">
        <v>0</v>
      </c>
      <c r="BS479" s="400">
        <f t="shared" si="4388"/>
        <v>0</v>
      </c>
      <c r="BT479" s="262">
        <v>10267.857142857141</v>
      </c>
      <c r="BU479" s="262">
        <f t="shared" ref="BU479" si="4699">BT479*1.12</f>
        <v>11500</v>
      </c>
      <c r="BV479" s="256">
        <v>0</v>
      </c>
      <c r="BW479" s="1427">
        <f t="shared" ref="BW479" si="4700">BV479*1.12</f>
        <v>0</v>
      </c>
      <c r="BX479" s="84" t="s">
        <v>48</v>
      </c>
      <c r="BY479" s="76">
        <v>2013</v>
      </c>
      <c r="BZ479" s="325" t="s">
        <v>1339</v>
      </c>
      <c r="CA479" s="529">
        <f t="shared" ref="CA479" si="4701">BW479*H479</f>
        <v>0</v>
      </c>
      <c r="CB479" s="85"/>
      <c r="CC479" s="83"/>
      <c r="CD479" s="88"/>
      <c r="CE479" s="26">
        <f t="shared" si="4392"/>
        <v>0</v>
      </c>
      <c r="CF479" s="27">
        <f t="shared" si="4393"/>
        <v>0</v>
      </c>
      <c r="CG479" s="738">
        <f t="shared" si="4394"/>
        <v>0</v>
      </c>
      <c r="CH479" s="164" t="s">
        <v>1873</v>
      </c>
      <c r="CI479" s="165"/>
      <c r="CJ479" s="89"/>
      <c r="CK479" s="175"/>
      <c r="CL479" s="175"/>
      <c r="CM479" s="178"/>
      <c r="CN479" s="175"/>
      <c r="CO479" s="176"/>
      <c r="CP479" s="175"/>
      <c r="CQ479" s="87"/>
      <c r="CR479" s="455"/>
      <c r="CS479" s="455"/>
      <c r="CT479" s="455"/>
      <c r="CU479" s="455"/>
      <c r="CV479" s="455"/>
      <c r="CW479" s="455"/>
      <c r="CX479" s="455"/>
      <c r="CY479" s="455"/>
      <c r="CZ479" s="455"/>
      <c r="DA479" s="456"/>
      <c r="DB479" s="455"/>
      <c r="DC479" s="455"/>
      <c r="DD479" s="455"/>
      <c r="DE479" s="455"/>
      <c r="DF479" s="455"/>
      <c r="DG479" s="455"/>
      <c r="DH479" s="455"/>
      <c r="DI479" s="455"/>
      <c r="DJ479" s="455"/>
      <c r="DK479" s="455"/>
      <c r="DL479" s="501"/>
      <c r="DM479" s="508"/>
      <c r="DN479" s="501"/>
      <c r="DO479" s="508"/>
      <c r="DP479" s="501"/>
      <c r="DQ479" s="847"/>
      <c r="DR479" s="501"/>
      <c r="DS479" s="508"/>
      <c r="DT479" s="501"/>
      <c r="DU479" s="508"/>
      <c r="DV479" s="457"/>
      <c r="DW479" s="503"/>
      <c r="DX479" s="501"/>
      <c r="DY479" s="672"/>
      <c r="DZ479" s="501"/>
      <c r="EA479" s="508">
        <f t="shared" si="4671"/>
        <v>0</v>
      </c>
      <c r="EB479" s="457">
        <f t="shared" si="4396"/>
        <v>0</v>
      </c>
      <c r="EC479" s="503"/>
      <c r="ED479" s="455"/>
      <c r="EE479" s="459"/>
      <c r="EF479" s="501"/>
      <c r="EG479" s="462">
        <f t="shared" si="4672"/>
        <v>0</v>
      </c>
      <c r="EH479" s="263">
        <f t="shared" si="4673"/>
        <v>0</v>
      </c>
      <c r="EI479" s="460">
        <f t="shared" si="4674"/>
        <v>0</v>
      </c>
      <c r="EJ479" s="538">
        <f t="shared" si="4675"/>
        <v>0</v>
      </c>
      <c r="EK479" s="677">
        <f t="shared" si="4676"/>
        <v>0</v>
      </c>
      <c r="EL479" s="257">
        <f t="shared" si="4677"/>
        <v>0</v>
      </c>
      <c r="EM479" s="649">
        <f t="shared" si="4678"/>
        <v>0</v>
      </c>
      <c r="EN479" s="538">
        <f t="shared" si="4679"/>
        <v>0</v>
      </c>
      <c r="EO479" s="677">
        <f t="shared" si="4680"/>
        <v>0</v>
      </c>
      <c r="EP479" s="257">
        <f t="shared" si="4681"/>
        <v>0</v>
      </c>
      <c r="EQ479" s="649">
        <f t="shared" si="4682"/>
        <v>0</v>
      </c>
      <c r="ER479" s="538">
        <f t="shared" si="4683"/>
        <v>0</v>
      </c>
      <c r="ES479" s="677">
        <f t="shared" si="4684"/>
        <v>0</v>
      </c>
      <c r="ET479" s="538">
        <f t="shared" si="4685"/>
        <v>0</v>
      </c>
      <c r="EU479" s="462">
        <f t="shared" si="4686"/>
        <v>0</v>
      </c>
      <c r="EV479" s="263">
        <f t="shared" si="4687"/>
        <v>0</v>
      </c>
      <c r="EW479" s="462">
        <f t="shared" si="4688"/>
        <v>0</v>
      </c>
      <c r="EX479" s="263">
        <f t="shared" si="4689"/>
        <v>0</v>
      </c>
      <c r="EY479" s="472">
        <f t="shared" si="4690"/>
        <v>0</v>
      </c>
      <c r="EZ479" s="263">
        <f t="shared" si="4691"/>
        <v>0</v>
      </c>
      <c r="FA479" s="313">
        <v>42102</v>
      </c>
      <c r="FB479" s="33" t="s">
        <v>421</v>
      </c>
    </row>
    <row r="480" spans="1:158" s="1200" customFormat="1" ht="18" hidden="1" customHeight="1" outlineLevel="1" x14ac:dyDescent="0.2">
      <c r="A480" s="1167" t="s">
        <v>2385</v>
      </c>
      <c r="B480" s="691" t="s">
        <v>21</v>
      </c>
      <c r="C480" s="1168" t="s">
        <v>410</v>
      </c>
      <c r="D480" s="1168" t="s">
        <v>400</v>
      </c>
      <c r="E480" s="691" t="s">
        <v>411</v>
      </c>
      <c r="F480" s="691" t="s">
        <v>414</v>
      </c>
      <c r="G480" s="692" t="s">
        <v>41</v>
      </c>
      <c r="H480" s="693">
        <v>0.3</v>
      </c>
      <c r="I480" s="691" t="s">
        <v>403</v>
      </c>
      <c r="J480" s="694" t="s">
        <v>56</v>
      </c>
      <c r="K480" s="695" t="s">
        <v>37</v>
      </c>
      <c r="L480" s="691" t="s">
        <v>46</v>
      </c>
      <c r="M480" s="1169" t="s">
        <v>65</v>
      </c>
      <c r="N480" s="696"/>
      <c r="O480" s="696"/>
      <c r="P480" s="696"/>
      <c r="Q480" s="697"/>
      <c r="R480" s="1170">
        <v>0</v>
      </c>
      <c r="S480" s="698">
        <v>10267.857142857141</v>
      </c>
      <c r="T480" s="698">
        <v>11500</v>
      </c>
      <c r="U480" s="698">
        <f t="shared" ref="U480" si="4702">R480*S480</f>
        <v>0</v>
      </c>
      <c r="V480" s="699">
        <f t="shared" ref="V480" si="4703">R480*T480</f>
        <v>0</v>
      </c>
      <c r="W480" s="699">
        <f t="shared" ref="W480" si="4704">V480*H480</f>
        <v>0</v>
      </c>
      <c r="X480" s="700">
        <v>10</v>
      </c>
      <c r="Y480" s="700">
        <v>10267.857142857141</v>
      </c>
      <c r="Z480" s="700">
        <v>11500</v>
      </c>
      <c r="AA480" s="700">
        <v>0</v>
      </c>
      <c r="AB480" s="700">
        <v>0</v>
      </c>
      <c r="AC480" s="700">
        <f t="shared" ref="AC480" si="4705">AB480*H480</f>
        <v>0</v>
      </c>
      <c r="AD480" s="1171">
        <v>0</v>
      </c>
      <c r="AE480" s="1171">
        <v>10267.857142857141</v>
      </c>
      <c r="AF480" s="1171">
        <v>11500</v>
      </c>
      <c r="AG480" s="1171">
        <f t="shared" ref="AG480" si="4706">AD480*AE480</f>
        <v>0</v>
      </c>
      <c r="AH480" s="1171">
        <f t="shared" ref="AH480" si="4707">AD480*AF480</f>
        <v>0</v>
      </c>
      <c r="AI480" s="1171">
        <f t="shared" ref="AI480" si="4708">AH480*H480</f>
        <v>0</v>
      </c>
      <c r="AJ480" s="1171">
        <v>10</v>
      </c>
      <c r="AK480" s="1171">
        <v>10267.857142857141</v>
      </c>
      <c r="AL480" s="1171">
        <v>11500</v>
      </c>
      <c r="AM480" s="1171">
        <v>0</v>
      </c>
      <c r="AN480" s="1171">
        <v>0</v>
      </c>
      <c r="AO480" s="1172">
        <f t="shared" ref="AO480" si="4709">AN480*H480</f>
        <v>0</v>
      </c>
      <c r="AP480" s="1171">
        <v>10</v>
      </c>
      <c r="AQ480" s="1171">
        <v>10267.857142857141</v>
      </c>
      <c r="AR480" s="1171">
        <v>11500</v>
      </c>
      <c r="AS480" s="1171">
        <v>0</v>
      </c>
      <c r="AT480" s="1171">
        <f t="shared" ref="AT480" si="4710">AS480*1.12</f>
        <v>0</v>
      </c>
      <c r="AU480" s="1171">
        <f t="shared" ref="AU480" si="4711">AT480*H480</f>
        <v>0</v>
      </c>
      <c r="AV480" s="1173">
        <v>10</v>
      </c>
      <c r="AW480" s="1173">
        <v>10267.857142857141</v>
      </c>
      <c r="AX480" s="1173">
        <v>11500</v>
      </c>
      <c r="AY480" s="1173">
        <v>0</v>
      </c>
      <c r="AZ480" s="1173">
        <f t="shared" ref="AZ480" si="4712">AY480*1.12</f>
        <v>0</v>
      </c>
      <c r="BA480" s="1173">
        <f t="shared" ref="BA480" si="4713">AZ480*H480</f>
        <v>0</v>
      </c>
      <c r="BB480" s="1173"/>
      <c r="BC480" s="1173"/>
      <c r="BD480" s="1173"/>
      <c r="BE480" s="1173">
        <v>0</v>
      </c>
      <c r="BF480" s="1173">
        <v>0</v>
      </c>
      <c r="BG480" s="1173">
        <f t="shared" ref="BG480" si="4714">BF480*H480</f>
        <v>0</v>
      </c>
      <c r="BH480" s="1173"/>
      <c r="BI480" s="1173"/>
      <c r="BJ480" s="1173"/>
      <c r="BK480" s="1173">
        <v>0</v>
      </c>
      <c r="BL480" s="1173">
        <v>0</v>
      </c>
      <c r="BM480" s="1173">
        <f t="shared" ref="BM480" si="4715">BL480*N480</f>
        <v>0</v>
      </c>
      <c r="BN480" s="1173"/>
      <c r="BO480" s="1173"/>
      <c r="BP480" s="1173"/>
      <c r="BQ480" s="1173">
        <v>0</v>
      </c>
      <c r="BR480" s="1173">
        <v>0</v>
      </c>
      <c r="BS480" s="1173">
        <f t="shared" si="4388"/>
        <v>0</v>
      </c>
      <c r="BT480" s="698">
        <v>10267.857142857141</v>
      </c>
      <c r="BU480" s="698">
        <f t="shared" ref="BU480" si="4716">BT480*1.12</f>
        <v>11500</v>
      </c>
      <c r="BV480" s="1174">
        <v>0</v>
      </c>
      <c r="BW480" s="1436">
        <f t="shared" ref="BW480" si="4717">BV480*1.12</f>
        <v>0</v>
      </c>
      <c r="BX480" s="1175"/>
      <c r="BY480" s="691"/>
      <c r="BZ480" s="1176">
        <v>14</v>
      </c>
      <c r="CA480" s="1177">
        <f t="shared" ref="CA480" si="4718">BW480*H480</f>
        <v>0</v>
      </c>
      <c r="CB480" s="1178"/>
      <c r="CC480" s="1179"/>
      <c r="CD480" s="1180"/>
      <c r="CE480" s="1181">
        <f t="shared" ref="CE480" si="4719">BV480-CB480</f>
        <v>0</v>
      </c>
      <c r="CF480" s="1182">
        <f t="shared" ref="CF480" si="4720">BW480-CC480</f>
        <v>0</v>
      </c>
      <c r="CG480" s="1183">
        <f t="shared" ref="CG480" si="4721">CA480-CC480</f>
        <v>0</v>
      </c>
      <c r="CH480" s="1184" t="s">
        <v>2408</v>
      </c>
      <c r="CI480" s="1185" t="s">
        <v>2409</v>
      </c>
      <c r="CJ480" s="1186"/>
      <c r="CK480" s="1187"/>
      <c r="CL480" s="1187"/>
      <c r="CM480" s="1188"/>
      <c r="CN480" s="1187"/>
      <c r="CO480" s="1189"/>
      <c r="CP480" s="1187"/>
      <c r="CQ480" s="1190"/>
      <c r="CR480" s="701"/>
      <c r="CS480" s="701"/>
      <c r="CT480" s="701"/>
      <c r="CU480" s="701"/>
      <c r="CV480" s="701"/>
      <c r="CW480" s="701"/>
      <c r="CX480" s="701"/>
      <c r="CY480" s="701"/>
      <c r="CZ480" s="701"/>
      <c r="DA480" s="702"/>
      <c r="DB480" s="701"/>
      <c r="DC480" s="701"/>
      <c r="DD480" s="701"/>
      <c r="DE480" s="701"/>
      <c r="DF480" s="701"/>
      <c r="DG480" s="701"/>
      <c r="DH480" s="701"/>
      <c r="DI480" s="701"/>
      <c r="DJ480" s="701"/>
      <c r="DK480" s="701"/>
      <c r="DL480" s="653"/>
      <c r="DM480" s="740"/>
      <c r="DN480" s="653"/>
      <c r="DO480" s="740"/>
      <c r="DP480" s="653"/>
      <c r="DQ480" s="1191"/>
      <c r="DR480" s="653"/>
      <c r="DS480" s="740"/>
      <c r="DT480" s="653"/>
      <c r="DU480" s="740"/>
      <c r="DV480" s="458"/>
      <c r="DW480" s="744"/>
      <c r="DX480" s="653"/>
      <c r="DY480" s="953"/>
      <c r="DZ480" s="653"/>
      <c r="EA480" s="740">
        <f t="shared" si="4671"/>
        <v>0</v>
      </c>
      <c r="EB480" s="458">
        <f t="shared" ref="EB480" si="4722">EA480/1.12</f>
        <v>0</v>
      </c>
      <c r="EC480" s="744"/>
      <c r="ED480" s="701"/>
      <c r="EE480" s="946"/>
      <c r="EF480" s="653"/>
      <c r="EG480" s="1192">
        <f t="shared" si="4672"/>
        <v>0</v>
      </c>
      <c r="EH480" s="699">
        <f t="shared" si="4673"/>
        <v>0</v>
      </c>
      <c r="EI480" s="1193">
        <f t="shared" si="4674"/>
        <v>0</v>
      </c>
      <c r="EJ480" s="1194">
        <f t="shared" si="4675"/>
        <v>0</v>
      </c>
      <c r="EK480" s="1195">
        <f t="shared" si="4676"/>
        <v>0</v>
      </c>
      <c r="EL480" s="1196">
        <f t="shared" si="4677"/>
        <v>0</v>
      </c>
      <c r="EM480" s="1197">
        <f t="shared" si="4678"/>
        <v>0</v>
      </c>
      <c r="EN480" s="1194">
        <f t="shared" si="4679"/>
        <v>0</v>
      </c>
      <c r="EO480" s="1195">
        <f t="shared" si="4680"/>
        <v>0</v>
      </c>
      <c r="EP480" s="1196">
        <f t="shared" si="4681"/>
        <v>0</v>
      </c>
      <c r="EQ480" s="1197">
        <f t="shared" si="4682"/>
        <v>0</v>
      </c>
      <c r="ER480" s="1194">
        <f t="shared" si="4683"/>
        <v>0</v>
      </c>
      <c r="ES480" s="1195">
        <f t="shared" si="4684"/>
        <v>0</v>
      </c>
      <c r="ET480" s="1194">
        <f t="shared" si="4685"/>
        <v>0</v>
      </c>
      <c r="EU480" s="1192">
        <f t="shared" si="4686"/>
        <v>0</v>
      </c>
      <c r="EV480" s="699">
        <f t="shared" si="4687"/>
        <v>0</v>
      </c>
      <c r="EW480" s="1192">
        <f t="shared" si="4688"/>
        <v>0</v>
      </c>
      <c r="EX480" s="699">
        <f t="shared" si="4689"/>
        <v>0</v>
      </c>
      <c r="EY480" s="1198">
        <f t="shared" si="4690"/>
        <v>0</v>
      </c>
      <c r="EZ480" s="699">
        <f t="shared" si="4691"/>
        <v>0</v>
      </c>
      <c r="FA480" s="1199">
        <v>42502</v>
      </c>
      <c r="FB480" s="1200" t="s">
        <v>421</v>
      </c>
    </row>
    <row r="481" spans="1:158" ht="18" hidden="1" customHeight="1" outlineLevel="1" x14ac:dyDescent="0.2">
      <c r="A481" s="732" t="s">
        <v>617</v>
      </c>
      <c r="B481" s="76" t="s">
        <v>21</v>
      </c>
      <c r="C481" s="77" t="s">
        <v>406</v>
      </c>
      <c r="D481" s="77" t="s">
        <v>407</v>
      </c>
      <c r="E481" s="76" t="s">
        <v>408</v>
      </c>
      <c r="F481" s="76" t="s">
        <v>415</v>
      </c>
      <c r="G481" s="78" t="s">
        <v>41</v>
      </c>
      <c r="H481" s="79">
        <v>0.3</v>
      </c>
      <c r="I481" s="76" t="s">
        <v>403</v>
      </c>
      <c r="J481" s="80" t="s">
        <v>56</v>
      </c>
      <c r="K481" s="81" t="s">
        <v>37</v>
      </c>
      <c r="L481" s="76" t="s">
        <v>46</v>
      </c>
      <c r="M481" s="10" t="s">
        <v>65</v>
      </c>
      <c r="N481" s="82"/>
      <c r="O481" s="82"/>
      <c r="P481" s="82"/>
      <c r="Q481" s="245"/>
      <c r="R481" s="398">
        <v>0</v>
      </c>
      <c r="S481" s="262">
        <v>30419.500800000005</v>
      </c>
      <c r="T481" s="262">
        <v>34069.840896000009</v>
      </c>
      <c r="U481" s="262">
        <f t="shared" si="4450"/>
        <v>0</v>
      </c>
      <c r="V481" s="263">
        <f t="shared" si="4451"/>
        <v>0</v>
      </c>
      <c r="W481" s="263">
        <f t="shared" si="4381"/>
        <v>0</v>
      </c>
      <c r="X481" s="399">
        <v>0</v>
      </c>
      <c r="Y481" s="399">
        <v>30419.500800000005</v>
      </c>
      <c r="Z481" s="399">
        <v>34069.840896000009</v>
      </c>
      <c r="AA481" s="399">
        <f t="shared" si="4452"/>
        <v>0</v>
      </c>
      <c r="AB481" s="399">
        <f t="shared" si="4453"/>
        <v>0</v>
      </c>
      <c r="AC481" s="399">
        <f t="shared" si="4382"/>
        <v>0</v>
      </c>
      <c r="AD481" s="260">
        <v>0</v>
      </c>
      <c r="AE481" s="260">
        <v>30419.500800000005</v>
      </c>
      <c r="AF481" s="260">
        <v>34069.840896000009</v>
      </c>
      <c r="AG481" s="260">
        <v>0</v>
      </c>
      <c r="AH481" s="260">
        <v>0</v>
      </c>
      <c r="AI481" s="260">
        <f t="shared" si="4383"/>
        <v>0</v>
      </c>
      <c r="AJ481" s="260">
        <v>0</v>
      </c>
      <c r="AK481" s="260">
        <v>30419.500800000005</v>
      </c>
      <c r="AL481" s="260">
        <v>34069.840896000009</v>
      </c>
      <c r="AM481" s="260">
        <f t="shared" si="4384"/>
        <v>0</v>
      </c>
      <c r="AN481" s="260">
        <f t="shared" si="4350"/>
        <v>0</v>
      </c>
      <c r="AO481" s="396">
        <f t="shared" si="4385"/>
        <v>0</v>
      </c>
      <c r="AP481" s="260">
        <v>0</v>
      </c>
      <c r="AQ481" s="260">
        <v>30419.500800000005</v>
      </c>
      <c r="AR481" s="260">
        <v>34069.840896000009</v>
      </c>
      <c r="AS481" s="260">
        <f t="shared" si="3576"/>
        <v>0</v>
      </c>
      <c r="AT481" s="260">
        <f t="shared" si="4417"/>
        <v>0</v>
      </c>
      <c r="AU481" s="260">
        <f t="shared" si="4386"/>
        <v>0</v>
      </c>
      <c r="AV481" s="400">
        <v>0</v>
      </c>
      <c r="AW481" s="400">
        <v>30419.500800000005</v>
      </c>
      <c r="AX481" s="400">
        <v>34069.840896000009</v>
      </c>
      <c r="AY481" s="400">
        <f t="shared" si="4537"/>
        <v>0</v>
      </c>
      <c r="AZ481" s="400">
        <f t="shared" si="4421"/>
        <v>0</v>
      </c>
      <c r="BA481" s="400">
        <f t="shared" si="4422"/>
        <v>0</v>
      </c>
      <c r="BB481" s="400"/>
      <c r="BC481" s="400"/>
      <c r="BD481" s="400"/>
      <c r="BE481" s="400">
        <v>0</v>
      </c>
      <c r="BF481" s="400">
        <v>0</v>
      </c>
      <c r="BG481" s="400">
        <f t="shared" si="3919"/>
        <v>0</v>
      </c>
      <c r="BH481" s="400"/>
      <c r="BI481" s="400"/>
      <c r="BJ481" s="400"/>
      <c r="BK481" s="400">
        <v>0</v>
      </c>
      <c r="BL481" s="400">
        <v>0</v>
      </c>
      <c r="BM481" s="400">
        <f t="shared" si="3914"/>
        <v>0</v>
      </c>
      <c r="BN481" s="400"/>
      <c r="BO481" s="400"/>
      <c r="BP481" s="400"/>
      <c r="BQ481" s="400">
        <v>0</v>
      </c>
      <c r="BR481" s="400">
        <v>0</v>
      </c>
      <c r="BS481" s="400">
        <f t="shared" si="4388"/>
        <v>0</v>
      </c>
      <c r="BT481" s="262">
        <v>30419.500800000005</v>
      </c>
      <c r="BU481" s="262">
        <f t="shared" si="4454"/>
        <v>34069.840896000009</v>
      </c>
      <c r="BV481" s="262">
        <f t="shared" si="4579"/>
        <v>0</v>
      </c>
      <c r="BW481" s="1427">
        <f t="shared" si="4390"/>
        <v>0</v>
      </c>
      <c r="BX481" s="84" t="s">
        <v>48</v>
      </c>
      <c r="BY481" s="76">
        <v>2013</v>
      </c>
      <c r="BZ481" s="325"/>
      <c r="CA481" s="529">
        <f t="shared" si="4391"/>
        <v>0</v>
      </c>
      <c r="CB481" s="85"/>
      <c r="CC481" s="83"/>
      <c r="CD481" s="88"/>
      <c r="CE481" s="26">
        <f t="shared" si="4392"/>
        <v>0</v>
      </c>
      <c r="CF481" s="27">
        <f t="shared" si="4393"/>
        <v>0</v>
      </c>
      <c r="CG481" s="738">
        <f t="shared" si="4394"/>
        <v>0</v>
      </c>
      <c r="CH481" s="164" t="s">
        <v>423</v>
      </c>
      <c r="CI481" s="165" t="s">
        <v>422</v>
      </c>
      <c r="CJ481" s="89"/>
      <c r="CK481" s="175"/>
      <c r="CL481" s="175"/>
      <c r="CM481" s="178"/>
      <c r="CN481" s="175"/>
      <c r="CO481" s="176"/>
      <c r="CP481" s="175"/>
      <c r="CQ481" s="87"/>
      <c r="CR481" s="455"/>
      <c r="CS481" s="455"/>
      <c r="CT481" s="455"/>
      <c r="CU481" s="455"/>
      <c r="CV481" s="455"/>
      <c r="CW481" s="455"/>
      <c r="CX481" s="455"/>
      <c r="CY481" s="455"/>
      <c r="CZ481" s="455"/>
      <c r="DA481" s="456"/>
      <c r="DB481" s="455"/>
      <c r="DC481" s="455"/>
      <c r="DD481" s="455"/>
      <c r="DE481" s="455"/>
      <c r="DF481" s="455"/>
      <c r="DG481" s="455"/>
      <c r="DH481" s="455"/>
      <c r="DI481" s="455"/>
      <c r="DJ481" s="455"/>
      <c r="DK481" s="455"/>
      <c r="DL481" s="501"/>
      <c r="DM481" s="508"/>
      <c r="DN481" s="501"/>
      <c r="DO481" s="508"/>
      <c r="DP481" s="501"/>
      <c r="DQ481" s="847"/>
      <c r="DR481" s="501"/>
      <c r="DS481" s="508"/>
      <c r="DT481" s="501"/>
      <c r="DU481" s="508"/>
      <c r="DV481" s="457"/>
      <c r="DW481" s="503"/>
      <c r="DX481" s="501"/>
      <c r="DY481" s="672"/>
      <c r="DZ481" s="501"/>
      <c r="EA481" s="508">
        <f t="shared" si="4671"/>
        <v>0</v>
      </c>
      <c r="EB481" s="457">
        <f t="shared" si="4396"/>
        <v>0</v>
      </c>
      <c r="EC481" s="503"/>
      <c r="ED481" s="455"/>
      <c r="EE481" s="459"/>
      <c r="EF481" s="501"/>
      <c r="EG481" s="462">
        <f t="shared" si="4672"/>
        <v>0</v>
      </c>
      <c r="EH481" s="263">
        <f t="shared" si="4673"/>
        <v>0</v>
      </c>
      <c r="EI481" s="460">
        <f t="shared" si="4674"/>
        <v>0</v>
      </c>
      <c r="EJ481" s="538">
        <f t="shared" si="4675"/>
        <v>0</v>
      </c>
      <c r="EK481" s="677">
        <f t="shared" si="4676"/>
        <v>0</v>
      </c>
      <c r="EL481" s="257">
        <f t="shared" si="4677"/>
        <v>0</v>
      </c>
      <c r="EM481" s="649">
        <f t="shared" si="4678"/>
        <v>0</v>
      </c>
      <c r="EN481" s="538">
        <f t="shared" si="4679"/>
        <v>0</v>
      </c>
      <c r="EO481" s="677">
        <f t="shared" si="4680"/>
        <v>0</v>
      </c>
      <c r="EP481" s="257">
        <f t="shared" si="4681"/>
        <v>0</v>
      </c>
      <c r="EQ481" s="649">
        <f t="shared" si="4682"/>
        <v>0</v>
      </c>
      <c r="ER481" s="538">
        <f t="shared" si="4683"/>
        <v>0</v>
      </c>
      <c r="ES481" s="677">
        <f t="shared" si="4684"/>
        <v>0</v>
      </c>
      <c r="ET481" s="538">
        <f t="shared" si="4685"/>
        <v>0</v>
      </c>
      <c r="EU481" s="462">
        <f t="shared" si="4686"/>
        <v>0</v>
      </c>
      <c r="EV481" s="263">
        <f t="shared" si="4687"/>
        <v>0</v>
      </c>
      <c r="EW481" s="462">
        <f t="shared" si="4688"/>
        <v>0</v>
      </c>
      <c r="EX481" s="263">
        <f t="shared" si="4689"/>
        <v>0</v>
      </c>
      <c r="EY481" s="472">
        <f t="shared" si="4690"/>
        <v>0</v>
      </c>
      <c r="EZ481" s="263">
        <f t="shared" si="4691"/>
        <v>0</v>
      </c>
      <c r="FA481" s="312">
        <v>41428</v>
      </c>
      <c r="FB481" s="33" t="s">
        <v>421</v>
      </c>
    </row>
    <row r="482" spans="1:158" ht="18" hidden="1" customHeight="1" outlineLevel="1" x14ac:dyDescent="0.2">
      <c r="A482" s="732" t="s">
        <v>618</v>
      </c>
      <c r="B482" s="76" t="s">
        <v>21</v>
      </c>
      <c r="C482" s="77" t="s">
        <v>406</v>
      </c>
      <c r="D482" s="77" t="s">
        <v>407</v>
      </c>
      <c r="E482" s="76" t="s">
        <v>408</v>
      </c>
      <c r="F482" s="76" t="s">
        <v>415</v>
      </c>
      <c r="G482" s="78" t="s">
        <v>41</v>
      </c>
      <c r="H482" s="79">
        <v>0.3</v>
      </c>
      <c r="I482" s="76" t="s">
        <v>403</v>
      </c>
      <c r="J482" s="80" t="s">
        <v>56</v>
      </c>
      <c r="K482" s="81" t="s">
        <v>37</v>
      </c>
      <c r="L482" s="76" t="s">
        <v>46</v>
      </c>
      <c r="M482" s="10" t="s">
        <v>65</v>
      </c>
      <c r="N482" s="82"/>
      <c r="O482" s="82"/>
      <c r="P482" s="82"/>
      <c r="Q482" s="245"/>
      <c r="R482" s="398">
        <v>0</v>
      </c>
      <c r="S482" s="262">
        <v>30419.500800000005</v>
      </c>
      <c r="T482" s="262">
        <v>34069.840896000009</v>
      </c>
      <c r="U482" s="262">
        <f t="shared" ref="U482" si="4723">R482*S482</f>
        <v>0</v>
      </c>
      <c r="V482" s="263">
        <f t="shared" ref="V482" si="4724">R482*T482</f>
        <v>0</v>
      </c>
      <c r="W482" s="263">
        <f t="shared" si="4381"/>
        <v>0</v>
      </c>
      <c r="X482" s="399">
        <v>20</v>
      </c>
      <c r="Y482" s="399">
        <v>30419.500800000005</v>
      </c>
      <c r="Z482" s="399">
        <v>34069.840896000009</v>
      </c>
      <c r="AA482" s="399">
        <v>0</v>
      </c>
      <c r="AB482" s="399">
        <v>0</v>
      </c>
      <c r="AC482" s="399">
        <f t="shared" si="4382"/>
        <v>0</v>
      </c>
      <c r="AD482" s="260">
        <v>40</v>
      </c>
      <c r="AE482" s="260">
        <v>30419.500800000005</v>
      </c>
      <c r="AF482" s="260">
        <v>34069.840896000009</v>
      </c>
      <c r="AG482" s="260">
        <v>0</v>
      </c>
      <c r="AH482" s="260">
        <v>0</v>
      </c>
      <c r="AI482" s="260">
        <f t="shared" si="4383"/>
        <v>0</v>
      </c>
      <c r="AJ482" s="260">
        <v>30</v>
      </c>
      <c r="AK482" s="260">
        <v>30419.500800000005</v>
      </c>
      <c r="AL482" s="260">
        <v>34069.840896000009</v>
      </c>
      <c r="AM482" s="260">
        <v>0</v>
      </c>
      <c r="AN482" s="260">
        <v>0</v>
      </c>
      <c r="AO482" s="396">
        <f t="shared" si="4385"/>
        <v>0</v>
      </c>
      <c r="AP482" s="260">
        <v>40</v>
      </c>
      <c r="AQ482" s="260">
        <v>30419.500800000005</v>
      </c>
      <c r="AR482" s="260">
        <v>34069.840896000009</v>
      </c>
      <c r="AS482" s="260">
        <v>0</v>
      </c>
      <c r="AT482" s="260">
        <f t="shared" si="4417"/>
        <v>0</v>
      </c>
      <c r="AU482" s="260">
        <f t="shared" si="4386"/>
        <v>0</v>
      </c>
      <c r="AV482" s="400">
        <v>20</v>
      </c>
      <c r="AW482" s="400">
        <v>30419.500800000005</v>
      </c>
      <c r="AX482" s="400">
        <v>34069.840896000009</v>
      </c>
      <c r="AY482" s="400">
        <v>0</v>
      </c>
      <c r="AZ482" s="400">
        <f t="shared" si="4421"/>
        <v>0</v>
      </c>
      <c r="BA482" s="400">
        <f t="shared" si="4422"/>
        <v>0</v>
      </c>
      <c r="BB482" s="400"/>
      <c r="BC482" s="400"/>
      <c r="BD482" s="400"/>
      <c r="BE482" s="400">
        <v>0</v>
      </c>
      <c r="BF482" s="400">
        <v>0</v>
      </c>
      <c r="BG482" s="400">
        <f t="shared" si="3919"/>
        <v>0</v>
      </c>
      <c r="BH482" s="400"/>
      <c r="BI482" s="400"/>
      <c r="BJ482" s="400"/>
      <c r="BK482" s="400">
        <v>0</v>
      </c>
      <c r="BL482" s="400">
        <v>0</v>
      </c>
      <c r="BM482" s="400">
        <f t="shared" si="3914"/>
        <v>0</v>
      </c>
      <c r="BN482" s="400"/>
      <c r="BO482" s="400"/>
      <c r="BP482" s="400"/>
      <c r="BQ482" s="400">
        <v>0</v>
      </c>
      <c r="BR482" s="400">
        <v>0</v>
      </c>
      <c r="BS482" s="400">
        <f t="shared" si="4388"/>
        <v>0</v>
      </c>
      <c r="BT482" s="262">
        <v>30419.500800000005</v>
      </c>
      <c r="BU482" s="262">
        <f t="shared" ref="BU482" si="4725">BT482*1.12</f>
        <v>34069.840896000009</v>
      </c>
      <c r="BV482" s="262">
        <v>0</v>
      </c>
      <c r="BW482" s="1427">
        <f t="shared" ref="BW482" si="4726">BV482*1.12</f>
        <v>0</v>
      </c>
      <c r="BX482" s="84" t="s">
        <v>48</v>
      </c>
      <c r="BY482" s="76">
        <v>2013</v>
      </c>
      <c r="BZ482" s="325" t="s">
        <v>1100</v>
      </c>
      <c r="CA482" s="529">
        <f t="shared" si="4391"/>
        <v>0</v>
      </c>
      <c r="CB482" s="85"/>
      <c r="CC482" s="83"/>
      <c r="CD482" s="88"/>
      <c r="CE482" s="26">
        <f t="shared" si="4392"/>
        <v>0</v>
      </c>
      <c r="CF482" s="27">
        <f t="shared" si="4393"/>
        <v>0</v>
      </c>
      <c r="CG482" s="738">
        <f t="shared" si="4394"/>
        <v>0</v>
      </c>
      <c r="CH482" s="164" t="s">
        <v>423</v>
      </c>
      <c r="CI482" s="165" t="s">
        <v>422</v>
      </c>
      <c r="CJ482" s="89"/>
      <c r="CK482" s="175"/>
      <c r="CL482" s="175"/>
      <c r="CM482" s="178"/>
      <c r="CN482" s="175"/>
      <c r="CO482" s="176"/>
      <c r="CP482" s="175"/>
      <c r="CQ482" s="87"/>
      <c r="CR482" s="455"/>
      <c r="CS482" s="455"/>
      <c r="CT482" s="455"/>
      <c r="CU482" s="455"/>
      <c r="CV482" s="455"/>
      <c r="CW482" s="455"/>
      <c r="CX482" s="455"/>
      <c r="CY482" s="455"/>
      <c r="CZ482" s="455"/>
      <c r="DA482" s="456"/>
      <c r="DB482" s="455"/>
      <c r="DC482" s="455"/>
      <c r="DD482" s="455"/>
      <c r="DE482" s="455"/>
      <c r="DF482" s="455"/>
      <c r="DG482" s="455"/>
      <c r="DH482" s="455"/>
      <c r="DI482" s="455"/>
      <c r="DJ482" s="455"/>
      <c r="DK482" s="455"/>
      <c r="DL482" s="501"/>
      <c r="DM482" s="508"/>
      <c r="DN482" s="501"/>
      <c r="DO482" s="508"/>
      <c r="DP482" s="501"/>
      <c r="DQ482" s="847"/>
      <c r="DR482" s="501"/>
      <c r="DS482" s="508"/>
      <c r="DT482" s="501"/>
      <c r="DU482" s="508"/>
      <c r="DV482" s="457"/>
      <c r="DW482" s="503"/>
      <c r="DX482" s="501"/>
      <c r="DY482" s="672"/>
      <c r="DZ482" s="501"/>
      <c r="EA482" s="508">
        <f t="shared" si="4671"/>
        <v>0</v>
      </c>
      <c r="EB482" s="457">
        <f t="shared" si="4396"/>
        <v>0</v>
      </c>
      <c r="EC482" s="503"/>
      <c r="ED482" s="455"/>
      <c r="EE482" s="459"/>
      <c r="EF482" s="501"/>
      <c r="EG482" s="462">
        <f t="shared" si="4672"/>
        <v>0</v>
      </c>
      <c r="EH482" s="263">
        <f t="shared" si="4673"/>
        <v>0</v>
      </c>
      <c r="EI482" s="460">
        <f t="shared" si="4674"/>
        <v>0</v>
      </c>
      <c r="EJ482" s="538">
        <f t="shared" si="4675"/>
        <v>0</v>
      </c>
      <c r="EK482" s="677">
        <f t="shared" si="4676"/>
        <v>0</v>
      </c>
      <c r="EL482" s="257">
        <f t="shared" si="4677"/>
        <v>0</v>
      </c>
      <c r="EM482" s="649">
        <f t="shared" si="4678"/>
        <v>0</v>
      </c>
      <c r="EN482" s="538">
        <f t="shared" si="4679"/>
        <v>0</v>
      </c>
      <c r="EO482" s="677">
        <f t="shared" si="4680"/>
        <v>0</v>
      </c>
      <c r="EP482" s="257">
        <f t="shared" si="4681"/>
        <v>0</v>
      </c>
      <c r="EQ482" s="649">
        <f t="shared" si="4682"/>
        <v>0</v>
      </c>
      <c r="ER482" s="538">
        <f t="shared" si="4683"/>
        <v>0</v>
      </c>
      <c r="ES482" s="677">
        <f t="shared" si="4684"/>
        <v>0</v>
      </c>
      <c r="ET482" s="538">
        <f t="shared" si="4685"/>
        <v>0</v>
      </c>
      <c r="EU482" s="462">
        <f t="shared" si="4686"/>
        <v>0</v>
      </c>
      <c r="EV482" s="263">
        <f t="shared" si="4687"/>
        <v>0</v>
      </c>
      <c r="EW482" s="462">
        <f t="shared" si="4688"/>
        <v>0</v>
      </c>
      <c r="EX482" s="263">
        <f t="shared" si="4689"/>
        <v>0</v>
      </c>
      <c r="EY482" s="472">
        <f t="shared" si="4690"/>
        <v>0</v>
      </c>
      <c r="EZ482" s="263">
        <f t="shared" si="4691"/>
        <v>0</v>
      </c>
      <c r="FA482" s="312">
        <v>41428</v>
      </c>
      <c r="FB482" s="33" t="s">
        <v>421</v>
      </c>
    </row>
    <row r="483" spans="1:158" ht="18" hidden="1" customHeight="1" outlineLevel="1" x14ac:dyDescent="0.2">
      <c r="A483" s="732" t="s">
        <v>1008</v>
      </c>
      <c r="B483" s="76" t="s">
        <v>21</v>
      </c>
      <c r="C483" s="77" t="s">
        <v>406</v>
      </c>
      <c r="D483" s="77" t="s">
        <v>407</v>
      </c>
      <c r="E483" s="76" t="s">
        <v>408</v>
      </c>
      <c r="F483" s="76" t="s">
        <v>415</v>
      </c>
      <c r="G483" s="78" t="s">
        <v>41</v>
      </c>
      <c r="H483" s="79">
        <v>0.3</v>
      </c>
      <c r="I483" s="76" t="s">
        <v>403</v>
      </c>
      <c r="J483" s="80" t="s">
        <v>56</v>
      </c>
      <c r="K483" s="81" t="s">
        <v>37</v>
      </c>
      <c r="L483" s="76" t="s">
        <v>46</v>
      </c>
      <c r="M483" s="10" t="s">
        <v>65</v>
      </c>
      <c r="N483" s="82"/>
      <c r="O483" s="82"/>
      <c r="P483" s="82"/>
      <c r="Q483" s="245"/>
      <c r="R483" s="398">
        <v>0</v>
      </c>
      <c r="S483" s="262">
        <v>30419.500800000005</v>
      </c>
      <c r="T483" s="262">
        <v>34069.840896000009</v>
      </c>
      <c r="U483" s="262">
        <f t="shared" ref="U483" si="4727">R483*S483</f>
        <v>0</v>
      </c>
      <c r="V483" s="263">
        <f t="shared" ref="V483" si="4728">R483*T483</f>
        <v>0</v>
      </c>
      <c r="W483" s="263">
        <f t="shared" si="4381"/>
        <v>0</v>
      </c>
      <c r="X483" s="399">
        <v>0</v>
      </c>
      <c r="Y483" s="399">
        <v>30419.500800000005</v>
      </c>
      <c r="Z483" s="399">
        <v>34069.840896000009</v>
      </c>
      <c r="AA483" s="399">
        <f t="shared" si="4452"/>
        <v>0</v>
      </c>
      <c r="AB483" s="399">
        <f t="shared" si="4453"/>
        <v>0</v>
      </c>
      <c r="AC483" s="399">
        <f t="shared" si="4382"/>
        <v>0</v>
      </c>
      <c r="AD483" s="260">
        <v>40</v>
      </c>
      <c r="AE483" s="260">
        <v>30419.500800000005</v>
      </c>
      <c r="AF483" s="260">
        <v>34069.840896000009</v>
      </c>
      <c r="AG483" s="260">
        <v>0</v>
      </c>
      <c r="AH483" s="260">
        <v>0</v>
      </c>
      <c r="AI483" s="260">
        <f t="shared" si="4383"/>
        <v>0</v>
      </c>
      <c r="AJ483" s="260">
        <v>30</v>
      </c>
      <c r="AK483" s="260">
        <v>30419.500800000005</v>
      </c>
      <c r="AL483" s="260">
        <v>34069.840896000009</v>
      </c>
      <c r="AM483" s="260">
        <v>0</v>
      </c>
      <c r="AN483" s="260">
        <v>0</v>
      </c>
      <c r="AO483" s="396">
        <f t="shared" si="4385"/>
        <v>0</v>
      </c>
      <c r="AP483" s="260">
        <v>40</v>
      </c>
      <c r="AQ483" s="260">
        <v>30419.500800000005</v>
      </c>
      <c r="AR483" s="260">
        <v>34069.840896000009</v>
      </c>
      <c r="AS483" s="260">
        <v>0</v>
      </c>
      <c r="AT483" s="260">
        <f t="shared" si="4417"/>
        <v>0</v>
      </c>
      <c r="AU483" s="260">
        <f t="shared" si="4386"/>
        <v>0</v>
      </c>
      <c r="AV483" s="400">
        <v>20</v>
      </c>
      <c r="AW483" s="400">
        <v>30419.500800000005</v>
      </c>
      <c r="AX483" s="400">
        <v>34069.840896000009</v>
      </c>
      <c r="AY483" s="400">
        <v>0</v>
      </c>
      <c r="AZ483" s="400">
        <f t="shared" si="4421"/>
        <v>0</v>
      </c>
      <c r="BA483" s="400">
        <f t="shared" si="4422"/>
        <v>0</v>
      </c>
      <c r="BB483" s="400"/>
      <c r="BC483" s="400"/>
      <c r="BD483" s="400"/>
      <c r="BE483" s="400">
        <v>0</v>
      </c>
      <c r="BF483" s="400">
        <v>0</v>
      </c>
      <c r="BG483" s="400">
        <f t="shared" si="3919"/>
        <v>0</v>
      </c>
      <c r="BH483" s="400"/>
      <c r="BI483" s="400"/>
      <c r="BJ483" s="400"/>
      <c r="BK483" s="400">
        <v>0</v>
      </c>
      <c r="BL483" s="400">
        <v>0</v>
      </c>
      <c r="BM483" s="400">
        <f t="shared" si="3914"/>
        <v>0</v>
      </c>
      <c r="BN483" s="400"/>
      <c r="BO483" s="400"/>
      <c r="BP483" s="400"/>
      <c r="BQ483" s="400">
        <v>0</v>
      </c>
      <c r="BR483" s="400">
        <v>0</v>
      </c>
      <c r="BS483" s="400">
        <f t="shared" si="4388"/>
        <v>0</v>
      </c>
      <c r="BT483" s="262">
        <v>30419.500800000005</v>
      </c>
      <c r="BU483" s="262">
        <f t="shared" ref="BU483" si="4729">BT483*1.12</f>
        <v>34069.840896000009</v>
      </c>
      <c r="BV483" s="256">
        <v>0</v>
      </c>
      <c r="BW483" s="1427">
        <f t="shared" ref="BW483" si="4730">BV483*1.12</f>
        <v>0</v>
      </c>
      <c r="BX483" s="84" t="s">
        <v>48</v>
      </c>
      <c r="BY483" s="76">
        <v>2013</v>
      </c>
      <c r="BZ483" s="325" t="s">
        <v>1100</v>
      </c>
      <c r="CA483" s="529">
        <f t="shared" si="4391"/>
        <v>0</v>
      </c>
      <c r="CB483" s="85"/>
      <c r="CC483" s="83"/>
      <c r="CD483" s="88"/>
      <c r="CE483" s="26">
        <f t="shared" si="4392"/>
        <v>0</v>
      </c>
      <c r="CF483" s="27">
        <f t="shared" si="4393"/>
        <v>0</v>
      </c>
      <c r="CG483" s="738">
        <f t="shared" si="4394"/>
        <v>0</v>
      </c>
      <c r="CH483" s="164" t="s">
        <v>1874</v>
      </c>
      <c r="CI483" s="165"/>
      <c r="CJ483" s="89"/>
      <c r="CK483" s="175"/>
      <c r="CL483" s="175"/>
      <c r="CM483" s="178"/>
      <c r="CN483" s="175"/>
      <c r="CO483" s="176"/>
      <c r="CP483" s="175"/>
      <c r="CQ483" s="87"/>
      <c r="CR483" s="455"/>
      <c r="CS483" s="455"/>
      <c r="CT483" s="455"/>
      <c r="CU483" s="455"/>
      <c r="CV483" s="455"/>
      <c r="CW483" s="455"/>
      <c r="CX483" s="455"/>
      <c r="CY483" s="455"/>
      <c r="CZ483" s="455"/>
      <c r="DA483" s="456"/>
      <c r="DB483" s="455"/>
      <c r="DC483" s="455"/>
      <c r="DD483" s="455"/>
      <c r="DE483" s="455"/>
      <c r="DF483" s="455"/>
      <c r="DG483" s="455"/>
      <c r="DH483" s="455"/>
      <c r="DI483" s="455"/>
      <c r="DJ483" s="455"/>
      <c r="DK483" s="455"/>
      <c r="DL483" s="501"/>
      <c r="DM483" s="508"/>
      <c r="DN483" s="501"/>
      <c r="DO483" s="508"/>
      <c r="DP483" s="501"/>
      <c r="DQ483" s="847"/>
      <c r="DR483" s="501"/>
      <c r="DS483" s="508"/>
      <c r="DT483" s="501"/>
      <c r="DU483" s="508"/>
      <c r="DV483" s="457"/>
      <c r="DW483" s="503"/>
      <c r="DX483" s="501"/>
      <c r="DY483" s="672"/>
      <c r="DZ483" s="501"/>
      <c r="EA483" s="508">
        <f t="shared" si="4671"/>
        <v>0</v>
      </c>
      <c r="EB483" s="457">
        <f t="shared" si="4396"/>
        <v>0</v>
      </c>
      <c r="EC483" s="503"/>
      <c r="ED483" s="455"/>
      <c r="EE483" s="459"/>
      <c r="EF483" s="501"/>
      <c r="EG483" s="462">
        <f t="shared" si="4672"/>
        <v>0</v>
      </c>
      <c r="EH483" s="263">
        <f t="shared" si="4673"/>
        <v>0</v>
      </c>
      <c r="EI483" s="460">
        <f t="shared" si="4674"/>
        <v>0</v>
      </c>
      <c r="EJ483" s="538">
        <f t="shared" si="4675"/>
        <v>0</v>
      </c>
      <c r="EK483" s="677">
        <f t="shared" si="4676"/>
        <v>0</v>
      </c>
      <c r="EL483" s="257">
        <f t="shared" si="4677"/>
        <v>0</v>
      </c>
      <c r="EM483" s="649">
        <f t="shared" si="4678"/>
        <v>0</v>
      </c>
      <c r="EN483" s="538">
        <f t="shared" si="4679"/>
        <v>0</v>
      </c>
      <c r="EO483" s="677">
        <f t="shared" si="4680"/>
        <v>0</v>
      </c>
      <c r="EP483" s="257">
        <f t="shared" si="4681"/>
        <v>0</v>
      </c>
      <c r="EQ483" s="649">
        <f t="shared" si="4682"/>
        <v>0</v>
      </c>
      <c r="ER483" s="538">
        <f t="shared" si="4683"/>
        <v>0</v>
      </c>
      <c r="ES483" s="677">
        <f t="shared" si="4684"/>
        <v>0</v>
      </c>
      <c r="ET483" s="538">
        <f t="shared" si="4685"/>
        <v>0</v>
      </c>
      <c r="EU483" s="462">
        <f t="shared" si="4686"/>
        <v>0</v>
      </c>
      <c r="EV483" s="263">
        <f t="shared" si="4687"/>
        <v>0</v>
      </c>
      <c r="EW483" s="462">
        <f t="shared" si="4688"/>
        <v>0</v>
      </c>
      <c r="EX483" s="263">
        <f t="shared" si="4689"/>
        <v>0</v>
      </c>
      <c r="EY483" s="472">
        <f t="shared" si="4690"/>
        <v>0</v>
      </c>
      <c r="EZ483" s="263">
        <f t="shared" si="4691"/>
        <v>0</v>
      </c>
      <c r="FA483" s="312">
        <v>41928</v>
      </c>
      <c r="FB483" s="33" t="s">
        <v>421</v>
      </c>
    </row>
    <row r="484" spans="1:158" ht="18" hidden="1" customHeight="1" outlineLevel="1" x14ac:dyDescent="0.2">
      <c r="A484" s="732" t="s">
        <v>1857</v>
      </c>
      <c r="B484" s="76" t="s">
        <v>21</v>
      </c>
      <c r="C484" s="77" t="s">
        <v>406</v>
      </c>
      <c r="D484" s="77" t="s">
        <v>407</v>
      </c>
      <c r="E484" s="76" t="s">
        <v>408</v>
      </c>
      <c r="F484" s="76" t="s">
        <v>415</v>
      </c>
      <c r="G484" s="78" t="s">
        <v>41</v>
      </c>
      <c r="H484" s="79">
        <v>0.3</v>
      </c>
      <c r="I484" s="76" t="s">
        <v>403</v>
      </c>
      <c r="J484" s="80" t="s">
        <v>56</v>
      </c>
      <c r="K484" s="81" t="s">
        <v>37</v>
      </c>
      <c r="L484" s="76" t="s">
        <v>46</v>
      </c>
      <c r="M484" s="10" t="s">
        <v>65</v>
      </c>
      <c r="N484" s="82"/>
      <c r="O484" s="82"/>
      <c r="P484" s="82"/>
      <c r="Q484" s="245"/>
      <c r="R484" s="398">
        <v>0</v>
      </c>
      <c r="S484" s="262">
        <v>30419.500800000005</v>
      </c>
      <c r="T484" s="262">
        <v>34069.840896000009</v>
      </c>
      <c r="U484" s="262">
        <f t="shared" ref="U484" si="4731">R484*S484</f>
        <v>0</v>
      </c>
      <c r="V484" s="263">
        <f t="shared" ref="V484" si="4732">R484*T484</f>
        <v>0</v>
      </c>
      <c r="W484" s="263">
        <f t="shared" ref="W484" si="4733">V484*H484</f>
        <v>0</v>
      </c>
      <c r="X484" s="399">
        <v>0</v>
      </c>
      <c r="Y484" s="399">
        <v>30419.500800000005</v>
      </c>
      <c r="Z484" s="399">
        <v>34069.840896000009</v>
      </c>
      <c r="AA484" s="399">
        <f t="shared" ref="AA484" si="4734">X484*Y484</f>
        <v>0</v>
      </c>
      <c r="AB484" s="399">
        <f t="shared" ref="AB484" si="4735">X484*Z484</f>
        <v>0</v>
      </c>
      <c r="AC484" s="399">
        <f t="shared" ref="AC484" si="4736">AB484*H484</f>
        <v>0</v>
      </c>
      <c r="AD484" s="260">
        <v>0</v>
      </c>
      <c r="AE484" s="260">
        <v>30419.500800000005</v>
      </c>
      <c r="AF484" s="260">
        <v>34069.840896000009</v>
      </c>
      <c r="AG484" s="260">
        <f t="shared" ref="AG484" si="4737">AD484*AE484</f>
        <v>0</v>
      </c>
      <c r="AH484" s="260">
        <f t="shared" ref="AH484" si="4738">AD484*AF484</f>
        <v>0</v>
      </c>
      <c r="AI484" s="260">
        <f t="shared" ref="AI484" si="4739">AH484*H484</f>
        <v>0</v>
      </c>
      <c r="AJ484" s="260">
        <v>30</v>
      </c>
      <c r="AK484" s="260">
        <v>30419.500800000005</v>
      </c>
      <c r="AL484" s="260">
        <v>34069.840896000009</v>
      </c>
      <c r="AM484" s="260">
        <v>0</v>
      </c>
      <c r="AN484" s="260">
        <v>0</v>
      </c>
      <c r="AO484" s="396">
        <f t="shared" si="4385"/>
        <v>0</v>
      </c>
      <c r="AP484" s="260">
        <v>40</v>
      </c>
      <c r="AQ484" s="260">
        <v>30419.500800000005</v>
      </c>
      <c r="AR484" s="260">
        <v>34069.840896000009</v>
      </c>
      <c r="AS484" s="260">
        <v>0</v>
      </c>
      <c r="AT484" s="260">
        <f t="shared" si="4417"/>
        <v>0</v>
      </c>
      <c r="AU484" s="260">
        <f t="shared" si="4386"/>
        <v>0</v>
      </c>
      <c r="AV484" s="400">
        <v>20</v>
      </c>
      <c r="AW484" s="400">
        <v>30419.500800000005</v>
      </c>
      <c r="AX484" s="400">
        <v>34069.840896000009</v>
      </c>
      <c r="AY484" s="400">
        <v>0</v>
      </c>
      <c r="AZ484" s="400">
        <f t="shared" si="4421"/>
        <v>0</v>
      </c>
      <c r="BA484" s="400">
        <f t="shared" si="4422"/>
        <v>0</v>
      </c>
      <c r="BB484" s="400"/>
      <c r="BC484" s="400"/>
      <c r="BD484" s="400"/>
      <c r="BE484" s="400">
        <v>0</v>
      </c>
      <c r="BF484" s="400">
        <v>0</v>
      </c>
      <c r="BG484" s="400">
        <f t="shared" si="3919"/>
        <v>0</v>
      </c>
      <c r="BH484" s="400"/>
      <c r="BI484" s="400"/>
      <c r="BJ484" s="400"/>
      <c r="BK484" s="400">
        <v>0</v>
      </c>
      <c r="BL484" s="400">
        <v>0</v>
      </c>
      <c r="BM484" s="400">
        <f t="shared" si="3914"/>
        <v>0</v>
      </c>
      <c r="BN484" s="400"/>
      <c r="BO484" s="400"/>
      <c r="BP484" s="400"/>
      <c r="BQ484" s="400">
        <v>0</v>
      </c>
      <c r="BR484" s="400">
        <v>0</v>
      </c>
      <c r="BS484" s="400">
        <f t="shared" si="4388"/>
        <v>0</v>
      </c>
      <c r="BT484" s="262">
        <v>30419.500800000005</v>
      </c>
      <c r="BU484" s="262">
        <f t="shared" ref="BU484" si="4740">BT484*1.12</f>
        <v>34069.840896000009</v>
      </c>
      <c r="BV484" s="256">
        <v>0</v>
      </c>
      <c r="BW484" s="1427">
        <v>0</v>
      </c>
      <c r="BX484" s="84" t="s">
        <v>48</v>
      </c>
      <c r="BY484" s="76">
        <v>2013</v>
      </c>
      <c r="BZ484" s="325" t="s">
        <v>1100</v>
      </c>
      <c r="CA484" s="529">
        <f t="shared" ref="CA484" si="4741">BW484*H484</f>
        <v>0</v>
      </c>
      <c r="CB484" s="85"/>
      <c r="CC484" s="83"/>
      <c r="CD484" s="88"/>
      <c r="CE484" s="26">
        <f t="shared" si="4392"/>
        <v>0</v>
      </c>
      <c r="CF484" s="27">
        <f t="shared" si="4393"/>
        <v>0</v>
      </c>
      <c r="CG484" s="738">
        <f t="shared" si="4394"/>
        <v>0</v>
      </c>
      <c r="CH484" s="164" t="s">
        <v>1873</v>
      </c>
      <c r="CI484" s="165"/>
      <c r="CJ484" s="89"/>
      <c r="CK484" s="175"/>
      <c r="CL484" s="175"/>
      <c r="CM484" s="178"/>
      <c r="CN484" s="175"/>
      <c r="CO484" s="176"/>
      <c r="CP484" s="175"/>
      <c r="CQ484" s="87"/>
      <c r="CR484" s="455"/>
      <c r="CS484" s="455"/>
      <c r="CT484" s="455"/>
      <c r="CU484" s="455"/>
      <c r="CV484" s="455"/>
      <c r="CW484" s="455"/>
      <c r="CX484" s="455"/>
      <c r="CY484" s="455"/>
      <c r="CZ484" s="455"/>
      <c r="DA484" s="456"/>
      <c r="DB484" s="455"/>
      <c r="DC484" s="455"/>
      <c r="DD484" s="455"/>
      <c r="DE484" s="455"/>
      <c r="DF484" s="455"/>
      <c r="DG484" s="455"/>
      <c r="DH484" s="455"/>
      <c r="DI484" s="455"/>
      <c r="DJ484" s="455"/>
      <c r="DK484" s="455"/>
      <c r="DL484" s="501"/>
      <c r="DM484" s="508"/>
      <c r="DN484" s="501"/>
      <c r="DO484" s="508"/>
      <c r="DP484" s="501"/>
      <c r="DQ484" s="847"/>
      <c r="DR484" s="501"/>
      <c r="DS484" s="508"/>
      <c r="DT484" s="501"/>
      <c r="DU484" s="508"/>
      <c r="DV484" s="457"/>
      <c r="DW484" s="503"/>
      <c r="DX484" s="501"/>
      <c r="DY484" s="672"/>
      <c r="DZ484" s="501"/>
      <c r="EA484" s="508">
        <f t="shared" si="4671"/>
        <v>0</v>
      </c>
      <c r="EB484" s="457">
        <f t="shared" si="4396"/>
        <v>0</v>
      </c>
      <c r="EC484" s="503"/>
      <c r="ED484" s="455"/>
      <c r="EE484" s="459"/>
      <c r="EF484" s="501"/>
      <c r="EG484" s="462">
        <f t="shared" si="4672"/>
        <v>0</v>
      </c>
      <c r="EH484" s="263">
        <f t="shared" si="4673"/>
        <v>0</v>
      </c>
      <c r="EI484" s="460">
        <f t="shared" si="4674"/>
        <v>0</v>
      </c>
      <c r="EJ484" s="538">
        <f t="shared" si="4675"/>
        <v>0</v>
      </c>
      <c r="EK484" s="677">
        <f t="shared" si="4676"/>
        <v>0</v>
      </c>
      <c r="EL484" s="257">
        <f t="shared" si="4677"/>
        <v>0</v>
      </c>
      <c r="EM484" s="649">
        <f t="shared" si="4678"/>
        <v>0</v>
      </c>
      <c r="EN484" s="538">
        <f t="shared" si="4679"/>
        <v>0</v>
      </c>
      <c r="EO484" s="677">
        <f t="shared" si="4680"/>
        <v>0</v>
      </c>
      <c r="EP484" s="257">
        <f t="shared" si="4681"/>
        <v>0</v>
      </c>
      <c r="EQ484" s="649">
        <f t="shared" si="4682"/>
        <v>0</v>
      </c>
      <c r="ER484" s="538">
        <f t="shared" si="4683"/>
        <v>0</v>
      </c>
      <c r="ES484" s="677">
        <f t="shared" si="4684"/>
        <v>0</v>
      </c>
      <c r="ET484" s="538">
        <f t="shared" si="4685"/>
        <v>0</v>
      </c>
      <c r="EU484" s="462">
        <f t="shared" si="4686"/>
        <v>0</v>
      </c>
      <c r="EV484" s="263">
        <f t="shared" si="4687"/>
        <v>0</v>
      </c>
      <c r="EW484" s="462">
        <f t="shared" si="4688"/>
        <v>0</v>
      </c>
      <c r="EX484" s="263">
        <f t="shared" si="4689"/>
        <v>0</v>
      </c>
      <c r="EY484" s="472">
        <f t="shared" si="4690"/>
        <v>0</v>
      </c>
      <c r="EZ484" s="263">
        <f t="shared" si="4691"/>
        <v>0</v>
      </c>
      <c r="FA484" s="313">
        <v>42102</v>
      </c>
      <c r="FB484" s="33" t="s">
        <v>421</v>
      </c>
    </row>
    <row r="485" spans="1:158" s="1200" customFormat="1" ht="18" hidden="1" customHeight="1" outlineLevel="1" x14ac:dyDescent="0.2">
      <c r="A485" s="1167" t="s">
        <v>2386</v>
      </c>
      <c r="B485" s="691" t="s">
        <v>21</v>
      </c>
      <c r="C485" s="1168" t="s">
        <v>406</v>
      </c>
      <c r="D485" s="1168" t="s">
        <v>407</v>
      </c>
      <c r="E485" s="691" t="s">
        <v>408</v>
      </c>
      <c r="F485" s="691" t="s">
        <v>415</v>
      </c>
      <c r="G485" s="692" t="s">
        <v>41</v>
      </c>
      <c r="H485" s="693">
        <v>0.3</v>
      </c>
      <c r="I485" s="691" t="s">
        <v>403</v>
      </c>
      <c r="J485" s="694" t="s">
        <v>56</v>
      </c>
      <c r="K485" s="695" t="s">
        <v>37</v>
      </c>
      <c r="L485" s="691" t="s">
        <v>46</v>
      </c>
      <c r="M485" s="1169" t="s">
        <v>65</v>
      </c>
      <c r="N485" s="696"/>
      <c r="O485" s="696"/>
      <c r="P485" s="696"/>
      <c r="Q485" s="697"/>
      <c r="R485" s="1170">
        <v>0</v>
      </c>
      <c r="S485" s="698">
        <v>30419.500800000005</v>
      </c>
      <c r="T485" s="698">
        <v>34069.840896000009</v>
      </c>
      <c r="U485" s="698">
        <f t="shared" ref="U485" si="4742">R485*S485</f>
        <v>0</v>
      </c>
      <c r="V485" s="699">
        <f t="shared" ref="V485" si="4743">R485*T485</f>
        <v>0</v>
      </c>
      <c r="W485" s="699">
        <f t="shared" ref="W485" si="4744">V485*H485</f>
        <v>0</v>
      </c>
      <c r="X485" s="700">
        <v>0</v>
      </c>
      <c r="Y485" s="700">
        <v>30419.500800000005</v>
      </c>
      <c r="Z485" s="700">
        <v>34069.840896000009</v>
      </c>
      <c r="AA485" s="700">
        <f t="shared" ref="AA485" si="4745">X485*Y485</f>
        <v>0</v>
      </c>
      <c r="AB485" s="700">
        <f t="shared" ref="AB485" si="4746">X485*Z485</f>
        <v>0</v>
      </c>
      <c r="AC485" s="700">
        <f t="shared" ref="AC485" si="4747">AB485*H485</f>
        <v>0</v>
      </c>
      <c r="AD485" s="1171">
        <v>0</v>
      </c>
      <c r="AE485" s="1171">
        <v>30419.500800000005</v>
      </c>
      <c r="AF485" s="1171">
        <v>34069.840896000009</v>
      </c>
      <c r="AG485" s="1171">
        <f t="shared" ref="AG485" si="4748">AD485*AE485</f>
        <v>0</v>
      </c>
      <c r="AH485" s="1171">
        <f t="shared" ref="AH485" si="4749">AD485*AF485</f>
        <v>0</v>
      </c>
      <c r="AI485" s="1171">
        <f t="shared" ref="AI485" si="4750">AH485*H485</f>
        <v>0</v>
      </c>
      <c r="AJ485" s="1171">
        <v>30</v>
      </c>
      <c r="AK485" s="1171">
        <v>30419.500800000005</v>
      </c>
      <c r="AL485" s="1171">
        <v>34069.840896000009</v>
      </c>
      <c r="AM485" s="1171">
        <v>0</v>
      </c>
      <c r="AN485" s="1171">
        <v>0</v>
      </c>
      <c r="AO485" s="1172">
        <f t="shared" ref="AO485" si="4751">AN485*H485</f>
        <v>0</v>
      </c>
      <c r="AP485" s="1171">
        <v>40</v>
      </c>
      <c r="AQ485" s="1171">
        <v>30419.500800000005</v>
      </c>
      <c r="AR485" s="1171">
        <v>34069.840896000009</v>
      </c>
      <c r="AS485" s="1171">
        <v>0</v>
      </c>
      <c r="AT485" s="1171">
        <f t="shared" ref="AT485" si="4752">AS485*1.12</f>
        <v>0</v>
      </c>
      <c r="AU485" s="1171">
        <f t="shared" ref="AU485" si="4753">AT485*H485</f>
        <v>0</v>
      </c>
      <c r="AV485" s="1173">
        <v>20</v>
      </c>
      <c r="AW485" s="1173">
        <v>30419.500800000005</v>
      </c>
      <c r="AX485" s="1173">
        <v>34069.840896000009</v>
      </c>
      <c r="AY485" s="1173">
        <v>0</v>
      </c>
      <c r="AZ485" s="1173">
        <f t="shared" ref="AZ485" si="4754">AY485*1.12</f>
        <v>0</v>
      </c>
      <c r="BA485" s="1173">
        <f t="shared" ref="BA485" si="4755">AZ485*H485</f>
        <v>0</v>
      </c>
      <c r="BB485" s="1173"/>
      <c r="BC485" s="1173"/>
      <c r="BD485" s="1173"/>
      <c r="BE485" s="1173">
        <v>0</v>
      </c>
      <c r="BF485" s="1173">
        <v>0</v>
      </c>
      <c r="BG485" s="1173">
        <f t="shared" ref="BG485" si="4756">BF485*H485</f>
        <v>0</v>
      </c>
      <c r="BH485" s="1173"/>
      <c r="BI485" s="1173"/>
      <c r="BJ485" s="1173"/>
      <c r="BK485" s="1173">
        <v>0</v>
      </c>
      <c r="BL485" s="1173">
        <v>0</v>
      </c>
      <c r="BM485" s="1173">
        <f t="shared" ref="BM485" si="4757">BL485*N485</f>
        <v>0</v>
      </c>
      <c r="BN485" s="1173"/>
      <c r="BO485" s="1173"/>
      <c r="BP485" s="1173"/>
      <c r="BQ485" s="1173">
        <v>0</v>
      </c>
      <c r="BR485" s="1173">
        <v>0</v>
      </c>
      <c r="BS485" s="1173">
        <f t="shared" si="4388"/>
        <v>0</v>
      </c>
      <c r="BT485" s="698">
        <v>30419.500800000005</v>
      </c>
      <c r="BU485" s="698">
        <f t="shared" ref="BU485" si="4758">BT485*1.12</f>
        <v>34069.840896000009</v>
      </c>
      <c r="BV485" s="1174">
        <v>0</v>
      </c>
      <c r="BW485" s="1436">
        <v>0</v>
      </c>
      <c r="BX485" s="1175"/>
      <c r="BY485" s="691"/>
      <c r="BZ485" s="1176">
        <v>14</v>
      </c>
      <c r="CA485" s="1177">
        <f t="shared" ref="CA485" si="4759">BW485*H485</f>
        <v>0</v>
      </c>
      <c r="CB485" s="1178"/>
      <c r="CC485" s="1179"/>
      <c r="CD485" s="1180"/>
      <c r="CE485" s="1181">
        <f t="shared" ref="CE485" si="4760">BV485-CB485</f>
        <v>0</v>
      </c>
      <c r="CF485" s="1182">
        <f t="shared" ref="CF485" si="4761">BW485-CC485</f>
        <v>0</v>
      </c>
      <c r="CG485" s="1183">
        <f t="shared" ref="CG485" si="4762">CA485-CC485</f>
        <v>0</v>
      </c>
      <c r="CH485" s="1184" t="s">
        <v>2408</v>
      </c>
      <c r="CI485" s="1185" t="s">
        <v>2409</v>
      </c>
      <c r="CJ485" s="1186"/>
      <c r="CK485" s="1187"/>
      <c r="CL485" s="1187"/>
      <c r="CM485" s="1188"/>
      <c r="CN485" s="1187"/>
      <c r="CO485" s="1189"/>
      <c r="CP485" s="1187"/>
      <c r="CQ485" s="1190"/>
      <c r="CR485" s="701"/>
      <c r="CS485" s="701"/>
      <c r="CT485" s="701"/>
      <c r="CU485" s="701"/>
      <c r="CV485" s="701"/>
      <c r="CW485" s="701"/>
      <c r="CX485" s="701"/>
      <c r="CY485" s="701"/>
      <c r="CZ485" s="701"/>
      <c r="DA485" s="702"/>
      <c r="DB485" s="701"/>
      <c r="DC485" s="701"/>
      <c r="DD485" s="701"/>
      <c r="DE485" s="701"/>
      <c r="DF485" s="701"/>
      <c r="DG485" s="701"/>
      <c r="DH485" s="701"/>
      <c r="DI485" s="701"/>
      <c r="DJ485" s="701"/>
      <c r="DK485" s="701"/>
      <c r="DL485" s="653"/>
      <c r="DM485" s="740"/>
      <c r="DN485" s="653"/>
      <c r="DO485" s="740"/>
      <c r="DP485" s="653"/>
      <c r="DQ485" s="1191"/>
      <c r="DR485" s="653"/>
      <c r="DS485" s="740"/>
      <c r="DT485" s="653"/>
      <c r="DU485" s="740"/>
      <c r="DV485" s="458"/>
      <c r="DW485" s="744"/>
      <c r="DX485" s="653"/>
      <c r="DY485" s="953"/>
      <c r="DZ485" s="653"/>
      <c r="EA485" s="740">
        <f t="shared" si="4671"/>
        <v>0</v>
      </c>
      <c r="EB485" s="458">
        <f t="shared" ref="EB485" si="4763">EA485/1.12</f>
        <v>0</v>
      </c>
      <c r="EC485" s="744"/>
      <c r="ED485" s="701"/>
      <c r="EE485" s="946"/>
      <c r="EF485" s="653"/>
      <c r="EG485" s="1192">
        <f t="shared" si="4672"/>
        <v>0</v>
      </c>
      <c r="EH485" s="699">
        <f t="shared" si="4673"/>
        <v>0</v>
      </c>
      <c r="EI485" s="1193">
        <f t="shared" si="4674"/>
        <v>0</v>
      </c>
      <c r="EJ485" s="1194">
        <f t="shared" si="4675"/>
        <v>0</v>
      </c>
      <c r="EK485" s="1195">
        <f t="shared" si="4676"/>
        <v>0</v>
      </c>
      <c r="EL485" s="1196">
        <f t="shared" si="4677"/>
        <v>0</v>
      </c>
      <c r="EM485" s="1197">
        <f t="shared" si="4678"/>
        <v>0</v>
      </c>
      <c r="EN485" s="1194">
        <f t="shared" si="4679"/>
        <v>0</v>
      </c>
      <c r="EO485" s="1195">
        <f t="shared" si="4680"/>
        <v>0</v>
      </c>
      <c r="EP485" s="1196">
        <f t="shared" si="4681"/>
        <v>0</v>
      </c>
      <c r="EQ485" s="1197">
        <f t="shared" si="4682"/>
        <v>0</v>
      </c>
      <c r="ER485" s="1194">
        <f t="shared" si="4683"/>
        <v>0</v>
      </c>
      <c r="ES485" s="1195">
        <f t="shared" si="4684"/>
        <v>0</v>
      </c>
      <c r="ET485" s="1194">
        <f t="shared" si="4685"/>
        <v>0</v>
      </c>
      <c r="EU485" s="1192">
        <f t="shared" si="4686"/>
        <v>0</v>
      </c>
      <c r="EV485" s="699">
        <f t="shared" si="4687"/>
        <v>0</v>
      </c>
      <c r="EW485" s="1192">
        <f t="shared" si="4688"/>
        <v>0</v>
      </c>
      <c r="EX485" s="699">
        <f t="shared" si="4689"/>
        <v>0</v>
      </c>
      <c r="EY485" s="1198">
        <f t="shared" si="4690"/>
        <v>0</v>
      </c>
      <c r="EZ485" s="699">
        <f t="shared" si="4691"/>
        <v>0</v>
      </c>
      <c r="FA485" s="1199">
        <v>42502</v>
      </c>
      <c r="FB485" s="1200" t="s">
        <v>421</v>
      </c>
    </row>
    <row r="486" spans="1:158" ht="18" hidden="1" customHeight="1" outlineLevel="1" x14ac:dyDescent="0.2">
      <c r="A486" s="732" t="s">
        <v>619</v>
      </c>
      <c r="B486" s="76" t="s">
        <v>21</v>
      </c>
      <c r="C486" s="77" t="s">
        <v>1637</v>
      </c>
      <c r="D486" s="77" t="s">
        <v>1638</v>
      </c>
      <c r="E486" s="76" t="s">
        <v>1639</v>
      </c>
      <c r="F486" s="76" t="s">
        <v>416</v>
      </c>
      <c r="G486" s="78" t="s">
        <v>41</v>
      </c>
      <c r="H486" s="79">
        <v>0.3</v>
      </c>
      <c r="I486" s="76" t="s">
        <v>403</v>
      </c>
      <c r="J486" s="80" t="s">
        <v>56</v>
      </c>
      <c r="K486" s="81" t="s">
        <v>37</v>
      </c>
      <c r="L486" s="76" t="s">
        <v>46</v>
      </c>
      <c r="M486" s="10" t="s">
        <v>65</v>
      </c>
      <c r="N486" s="82"/>
      <c r="O486" s="82"/>
      <c r="P486" s="82"/>
      <c r="Q486" s="245"/>
      <c r="R486" s="398">
        <v>0</v>
      </c>
      <c r="S486" s="262">
        <v>53571.428571428565</v>
      </c>
      <c r="T486" s="262">
        <v>60000</v>
      </c>
      <c r="U486" s="262">
        <f t="shared" si="4450"/>
        <v>0</v>
      </c>
      <c r="V486" s="263">
        <f t="shared" si="4451"/>
        <v>0</v>
      </c>
      <c r="W486" s="263">
        <f t="shared" si="4381"/>
        <v>0</v>
      </c>
      <c r="X486" s="399">
        <v>0</v>
      </c>
      <c r="Y486" s="399">
        <v>53571.428571428565</v>
      </c>
      <c r="Z486" s="399">
        <v>60000</v>
      </c>
      <c r="AA486" s="399">
        <f t="shared" si="4452"/>
        <v>0</v>
      </c>
      <c r="AB486" s="399">
        <f t="shared" si="4453"/>
        <v>0</v>
      </c>
      <c r="AC486" s="399">
        <f t="shared" si="4382"/>
        <v>0</v>
      </c>
      <c r="AD486" s="260">
        <v>0</v>
      </c>
      <c r="AE486" s="260">
        <v>53571.428571428565</v>
      </c>
      <c r="AF486" s="260">
        <v>60000</v>
      </c>
      <c r="AG486" s="260">
        <v>0</v>
      </c>
      <c r="AH486" s="260">
        <v>0</v>
      </c>
      <c r="AI486" s="260">
        <f t="shared" si="4383"/>
        <v>0</v>
      </c>
      <c r="AJ486" s="260">
        <v>0</v>
      </c>
      <c r="AK486" s="260">
        <v>53571.428571428565</v>
      </c>
      <c r="AL486" s="260">
        <v>60000</v>
      </c>
      <c r="AM486" s="260">
        <f t="shared" si="4384"/>
        <v>0</v>
      </c>
      <c r="AN486" s="260">
        <f t="shared" si="4350"/>
        <v>0</v>
      </c>
      <c r="AO486" s="396">
        <f t="shared" si="4385"/>
        <v>0</v>
      </c>
      <c r="AP486" s="260">
        <v>0</v>
      </c>
      <c r="AQ486" s="260">
        <v>53571.428571428565</v>
      </c>
      <c r="AR486" s="260">
        <v>60000</v>
      </c>
      <c r="AS486" s="260">
        <f t="shared" si="3576"/>
        <v>0</v>
      </c>
      <c r="AT486" s="260">
        <f t="shared" si="4417"/>
        <v>0</v>
      </c>
      <c r="AU486" s="260">
        <f t="shared" si="4386"/>
        <v>0</v>
      </c>
      <c r="AV486" s="400">
        <v>0</v>
      </c>
      <c r="AW486" s="400">
        <v>53571.428571428565</v>
      </c>
      <c r="AX486" s="400">
        <v>60000</v>
      </c>
      <c r="AY486" s="400">
        <f t="shared" si="4537"/>
        <v>0</v>
      </c>
      <c r="AZ486" s="400">
        <f t="shared" si="4421"/>
        <v>0</v>
      </c>
      <c r="BA486" s="400">
        <f t="shared" si="4422"/>
        <v>0</v>
      </c>
      <c r="BB486" s="400"/>
      <c r="BC486" s="400"/>
      <c r="BD486" s="400"/>
      <c r="BE486" s="400">
        <v>0</v>
      </c>
      <c r="BF486" s="400">
        <v>0</v>
      </c>
      <c r="BG486" s="400">
        <f t="shared" si="3919"/>
        <v>0</v>
      </c>
      <c r="BH486" s="400"/>
      <c r="BI486" s="400"/>
      <c r="BJ486" s="400"/>
      <c r="BK486" s="400">
        <v>0</v>
      </c>
      <c r="BL486" s="400">
        <v>0</v>
      </c>
      <c r="BM486" s="400">
        <f t="shared" si="3914"/>
        <v>0</v>
      </c>
      <c r="BN486" s="400"/>
      <c r="BO486" s="400"/>
      <c r="BP486" s="400"/>
      <c r="BQ486" s="400">
        <v>0</v>
      </c>
      <c r="BR486" s="400">
        <v>0</v>
      </c>
      <c r="BS486" s="400">
        <f t="shared" si="4388"/>
        <v>0</v>
      </c>
      <c r="BT486" s="262">
        <v>53571.428571428565</v>
      </c>
      <c r="BU486" s="262">
        <f t="shared" si="4454"/>
        <v>60000</v>
      </c>
      <c r="BV486" s="262">
        <f>SUM(N486+O486+P486+Q486+R486+X486+AD486+AJ486+AP486+AV486+BB486+BH486)*BT486</f>
        <v>0</v>
      </c>
      <c r="BW486" s="1427">
        <f t="shared" si="4390"/>
        <v>0</v>
      </c>
      <c r="BX486" s="84" t="s">
        <v>48</v>
      </c>
      <c r="BY486" s="76">
        <v>2013</v>
      </c>
      <c r="BZ486" s="325"/>
      <c r="CA486" s="529">
        <f t="shared" si="4391"/>
        <v>0</v>
      </c>
      <c r="CB486" s="85"/>
      <c r="CC486" s="83"/>
      <c r="CD486" s="88"/>
      <c r="CE486" s="26">
        <f t="shared" si="4392"/>
        <v>0</v>
      </c>
      <c r="CF486" s="27">
        <f t="shared" si="4393"/>
        <v>0</v>
      </c>
      <c r="CG486" s="738">
        <f t="shared" si="4394"/>
        <v>0</v>
      </c>
      <c r="CH486" s="164" t="s">
        <v>423</v>
      </c>
      <c r="CI486" s="165" t="s">
        <v>422</v>
      </c>
      <c r="CJ486" s="89"/>
      <c r="CK486" s="175"/>
      <c r="CL486" s="175"/>
      <c r="CM486" s="178"/>
      <c r="CN486" s="175"/>
      <c r="CO486" s="176"/>
      <c r="CP486" s="175"/>
      <c r="CQ486" s="87"/>
      <c r="CR486" s="455"/>
      <c r="CS486" s="455"/>
      <c r="CT486" s="455"/>
      <c r="CU486" s="455"/>
      <c r="CV486" s="455"/>
      <c r="CW486" s="455"/>
      <c r="CX486" s="455"/>
      <c r="CY486" s="455"/>
      <c r="CZ486" s="455"/>
      <c r="DA486" s="456"/>
      <c r="DB486" s="455"/>
      <c r="DC486" s="455"/>
      <c r="DD486" s="455"/>
      <c r="DE486" s="455"/>
      <c r="DF486" s="455"/>
      <c r="DG486" s="455"/>
      <c r="DH486" s="455"/>
      <c r="DI486" s="455"/>
      <c r="DJ486" s="455"/>
      <c r="DK486" s="455"/>
      <c r="DL486" s="501"/>
      <c r="DM486" s="508"/>
      <c r="DN486" s="501"/>
      <c r="DO486" s="508"/>
      <c r="DP486" s="501"/>
      <c r="DQ486" s="847"/>
      <c r="DR486" s="501"/>
      <c r="DS486" s="508"/>
      <c r="DT486" s="501"/>
      <c r="DU486" s="508"/>
      <c r="DV486" s="457"/>
      <c r="DW486" s="503"/>
      <c r="DX486" s="501"/>
      <c r="DY486" s="672"/>
      <c r="DZ486" s="501"/>
      <c r="EA486" s="508">
        <f t="shared" si="4671"/>
        <v>0</v>
      </c>
      <c r="EB486" s="457">
        <f t="shared" si="4396"/>
        <v>0</v>
      </c>
      <c r="EC486" s="503"/>
      <c r="ED486" s="455"/>
      <c r="EE486" s="459"/>
      <c r="EF486" s="501"/>
      <c r="EG486" s="462">
        <f t="shared" si="4672"/>
        <v>0</v>
      </c>
      <c r="EH486" s="263">
        <f t="shared" si="4673"/>
        <v>0</v>
      </c>
      <c r="EI486" s="460">
        <f t="shared" si="4674"/>
        <v>0</v>
      </c>
      <c r="EJ486" s="538">
        <f t="shared" si="4675"/>
        <v>0</v>
      </c>
      <c r="EK486" s="677">
        <f t="shared" si="4676"/>
        <v>0</v>
      </c>
      <c r="EL486" s="257">
        <f t="shared" si="4677"/>
        <v>0</v>
      </c>
      <c r="EM486" s="649">
        <f t="shared" si="4678"/>
        <v>0</v>
      </c>
      <c r="EN486" s="538">
        <f t="shared" si="4679"/>
        <v>0</v>
      </c>
      <c r="EO486" s="677">
        <f t="shared" si="4680"/>
        <v>0</v>
      </c>
      <c r="EP486" s="257">
        <f t="shared" si="4681"/>
        <v>0</v>
      </c>
      <c r="EQ486" s="649">
        <f t="shared" si="4682"/>
        <v>0</v>
      </c>
      <c r="ER486" s="538">
        <f t="shared" si="4683"/>
        <v>0</v>
      </c>
      <c r="ES486" s="677">
        <f t="shared" si="4684"/>
        <v>0</v>
      </c>
      <c r="ET486" s="538">
        <f t="shared" si="4685"/>
        <v>0</v>
      </c>
      <c r="EU486" s="462">
        <f t="shared" si="4686"/>
        <v>0</v>
      </c>
      <c r="EV486" s="263">
        <f t="shared" si="4687"/>
        <v>0</v>
      </c>
      <c r="EW486" s="462">
        <f t="shared" si="4688"/>
        <v>0</v>
      </c>
      <c r="EX486" s="263">
        <f t="shared" si="4689"/>
        <v>0</v>
      </c>
      <c r="EY486" s="472">
        <f t="shared" si="4690"/>
        <v>0</v>
      </c>
      <c r="EZ486" s="263">
        <f t="shared" si="4691"/>
        <v>0</v>
      </c>
      <c r="FA486" s="312">
        <v>41428</v>
      </c>
      <c r="FB486" s="33" t="s">
        <v>421</v>
      </c>
    </row>
    <row r="487" spans="1:158" ht="18" hidden="1" customHeight="1" outlineLevel="1" x14ac:dyDescent="0.2">
      <c r="A487" s="732" t="s">
        <v>620</v>
      </c>
      <c r="B487" s="76" t="s">
        <v>21</v>
      </c>
      <c r="C487" s="77" t="s">
        <v>1637</v>
      </c>
      <c r="D487" s="77" t="s">
        <v>1638</v>
      </c>
      <c r="E487" s="76" t="s">
        <v>1639</v>
      </c>
      <c r="F487" s="76" t="s">
        <v>416</v>
      </c>
      <c r="G487" s="78" t="s">
        <v>41</v>
      </c>
      <c r="H487" s="79">
        <v>0.3</v>
      </c>
      <c r="I487" s="76" t="s">
        <v>403</v>
      </c>
      <c r="J487" s="80" t="s">
        <v>56</v>
      </c>
      <c r="K487" s="81" t="s">
        <v>37</v>
      </c>
      <c r="L487" s="76" t="s">
        <v>46</v>
      </c>
      <c r="M487" s="10" t="s">
        <v>65</v>
      </c>
      <c r="N487" s="82"/>
      <c r="O487" s="82"/>
      <c r="P487" s="82"/>
      <c r="Q487" s="245"/>
      <c r="R487" s="398">
        <v>0</v>
      </c>
      <c r="S487" s="262">
        <v>53571.428571428565</v>
      </c>
      <c r="T487" s="262">
        <v>60000</v>
      </c>
      <c r="U487" s="262">
        <f t="shared" ref="U487" si="4764">R487*S487</f>
        <v>0</v>
      </c>
      <c r="V487" s="263">
        <f t="shared" ref="V487" si="4765">R487*T487</f>
        <v>0</v>
      </c>
      <c r="W487" s="263">
        <f t="shared" si="4381"/>
        <v>0</v>
      </c>
      <c r="X487" s="399">
        <v>5</v>
      </c>
      <c r="Y487" s="399">
        <v>53571.428571428565</v>
      </c>
      <c r="Z487" s="399">
        <v>60000</v>
      </c>
      <c r="AA487" s="399">
        <v>0</v>
      </c>
      <c r="AB487" s="399">
        <v>0</v>
      </c>
      <c r="AC487" s="399">
        <f t="shared" si="4382"/>
        <v>0</v>
      </c>
      <c r="AD487" s="260">
        <v>6</v>
      </c>
      <c r="AE487" s="260">
        <v>53571.428571428565</v>
      </c>
      <c r="AF487" s="260">
        <v>60000</v>
      </c>
      <c r="AG487" s="260">
        <v>0</v>
      </c>
      <c r="AH487" s="260">
        <v>0</v>
      </c>
      <c r="AI487" s="260">
        <f t="shared" si="4383"/>
        <v>0</v>
      </c>
      <c r="AJ487" s="260">
        <v>5</v>
      </c>
      <c r="AK487" s="260">
        <v>53571.428571428565</v>
      </c>
      <c r="AL487" s="260">
        <v>60000</v>
      </c>
      <c r="AM487" s="260">
        <v>0</v>
      </c>
      <c r="AN487" s="260">
        <v>0</v>
      </c>
      <c r="AO487" s="396">
        <f t="shared" si="4385"/>
        <v>0</v>
      </c>
      <c r="AP487" s="260">
        <v>6</v>
      </c>
      <c r="AQ487" s="260">
        <v>53571.428571428565</v>
      </c>
      <c r="AR487" s="260">
        <v>60000</v>
      </c>
      <c r="AS487" s="260">
        <v>0</v>
      </c>
      <c r="AT487" s="260">
        <f t="shared" si="4417"/>
        <v>0</v>
      </c>
      <c r="AU487" s="260">
        <f t="shared" si="4386"/>
        <v>0</v>
      </c>
      <c r="AV487" s="400">
        <v>6</v>
      </c>
      <c r="AW487" s="400">
        <v>53571.428571428565</v>
      </c>
      <c r="AX487" s="400">
        <v>60000</v>
      </c>
      <c r="AY487" s="400">
        <v>0</v>
      </c>
      <c r="AZ487" s="400">
        <f t="shared" si="4421"/>
        <v>0</v>
      </c>
      <c r="BA487" s="400">
        <f t="shared" si="4422"/>
        <v>0</v>
      </c>
      <c r="BB487" s="400"/>
      <c r="BC487" s="400"/>
      <c r="BD487" s="400"/>
      <c r="BE487" s="400">
        <v>0</v>
      </c>
      <c r="BF487" s="400">
        <v>0</v>
      </c>
      <c r="BG487" s="400">
        <f t="shared" si="3919"/>
        <v>0</v>
      </c>
      <c r="BH487" s="400"/>
      <c r="BI487" s="400"/>
      <c r="BJ487" s="400"/>
      <c r="BK487" s="400">
        <v>0</v>
      </c>
      <c r="BL487" s="400">
        <v>0</v>
      </c>
      <c r="BM487" s="400">
        <f t="shared" si="3914"/>
        <v>0</v>
      </c>
      <c r="BN487" s="400"/>
      <c r="BO487" s="400"/>
      <c r="BP487" s="400"/>
      <c r="BQ487" s="400">
        <v>0</v>
      </c>
      <c r="BR487" s="400">
        <v>0</v>
      </c>
      <c r="BS487" s="400">
        <f t="shared" si="4388"/>
        <v>0</v>
      </c>
      <c r="BT487" s="262">
        <v>53571.428571428565</v>
      </c>
      <c r="BU487" s="262">
        <f t="shared" ref="BU487" si="4766">BT487*1.12</f>
        <v>60000</v>
      </c>
      <c r="BV487" s="262">
        <v>0</v>
      </c>
      <c r="BW487" s="1427">
        <f t="shared" ref="BW487" si="4767">BV487*1.12</f>
        <v>0</v>
      </c>
      <c r="BX487" s="84" t="s">
        <v>48</v>
      </c>
      <c r="BY487" s="76">
        <v>2013</v>
      </c>
      <c r="BZ487" s="325" t="s">
        <v>1100</v>
      </c>
      <c r="CA487" s="529">
        <f t="shared" si="4391"/>
        <v>0</v>
      </c>
      <c r="CB487" s="85"/>
      <c r="CC487" s="83"/>
      <c r="CD487" s="88"/>
      <c r="CE487" s="26">
        <f t="shared" si="4392"/>
        <v>0</v>
      </c>
      <c r="CF487" s="27">
        <f t="shared" si="4393"/>
        <v>0</v>
      </c>
      <c r="CG487" s="738">
        <f t="shared" si="4394"/>
        <v>0</v>
      </c>
      <c r="CH487" s="164" t="s">
        <v>423</v>
      </c>
      <c r="CI487" s="165" t="s">
        <v>422</v>
      </c>
      <c r="CJ487" s="89"/>
      <c r="CK487" s="175"/>
      <c r="CL487" s="175"/>
      <c r="CM487" s="178"/>
      <c r="CN487" s="175"/>
      <c r="CO487" s="176"/>
      <c r="CP487" s="175"/>
      <c r="CQ487" s="87"/>
      <c r="CR487" s="455"/>
      <c r="CS487" s="455"/>
      <c r="CT487" s="455"/>
      <c r="CU487" s="455"/>
      <c r="CV487" s="455"/>
      <c r="CW487" s="455"/>
      <c r="CX487" s="455"/>
      <c r="CY487" s="455"/>
      <c r="CZ487" s="455"/>
      <c r="DA487" s="456"/>
      <c r="DB487" s="455"/>
      <c r="DC487" s="455"/>
      <c r="DD487" s="455"/>
      <c r="DE487" s="455"/>
      <c r="DF487" s="455"/>
      <c r="DG487" s="455"/>
      <c r="DH487" s="455"/>
      <c r="DI487" s="455"/>
      <c r="DJ487" s="455"/>
      <c r="DK487" s="455"/>
      <c r="DL487" s="501"/>
      <c r="DM487" s="508"/>
      <c r="DN487" s="501"/>
      <c r="DO487" s="508"/>
      <c r="DP487" s="501"/>
      <c r="DQ487" s="847"/>
      <c r="DR487" s="501"/>
      <c r="DS487" s="508"/>
      <c r="DT487" s="501"/>
      <c r="DU487" s="508"/>
      <c r="DV487" s="457"/>
      <c r="DW487" s="503"/>
      <c r="DX487" s="501"/>
      <c r="DY487" s="672"/>
      <c r="DZ487" s="501"/>
      <c r="EA487" s="508">
        <f t="shared" si="4671"/>
        <v>0</v>
      </c>
      <c r="EB487" s="457">
        <f t="shared" si="4396"/>
        <v>0</v>
      </c>
      <c r="EC487" s="503"/>
      <c r="ED487" s="455"/>
      <c r="EE487" s="459"/>
      <c r="EF487" s="501"/>
      <c r="EG487" s="462">
        <f t="shared" si="4672"/>
        <v>0</v>
      </c>
      <c r="EH487" s="263">
        <f t="shared" si="4673"/>
        <v>0</v>
      </c>
      <c r="EI487" s="460">
        <f t="shared" si="4674"/>
        <v>0</v>
      </c>
      <c r="EJ487" s="538">
        <f t="shared" si="4675"/>
        <v>0</v>
      </c>
      <c r="EK487" s="677">
        <f t="shared" si="4676"/>
        <v>0</v>
      </c>
      <c r="EL487" s="257">
        <f t="shared" si="4677"/>
        <v>0</v>
      </c>
      <c r="EM487" s="649">
        <f t="shared" si="4678"/>
        <v>0</v>
      </c>
      <c r="EN487" s="538">
        <f t="shared" si="4679"/>
        <v>0</v>
      </c>
      <c r="EO487" s="677">
        <f t="shared" si="4680"/>
        <v>0</v>
      </c>
      <c r="EP487" s="257">
        <f t="shared" si="4681"/>
        <v>0</v>
      </c>
      <c r="EQ487" s="649">
        <f t="shared" si="4682"/>
        <v>0</v>
      </c>
      <c r="ER487" s="538">
        <f t="shared" si="4683"/>
        <v>0</v>
      </c>
      <c r="ES487" s="677">
        <f t="shared" si="4684"/>
        <v>0</v>
      </c>
      <c r="ET487" s="538">
        <f t="shared" si="4685"/>
        <v>0</v>
      </c>
      <c r="EU487" s="462">
        <f t="shared" si="4686"/>
        <v>0</v>
      </c>
      <c r="EV487" s="263">
        <f t="shared" si="4687"/>
        <v>0</v>
      </c>
      <c r="EW487" s="462">
        <f t="shared" si="4688"/>
        <v>0</v>
      </c>
      <c r="EX487" s="263">
        <f t="shared" si="4689"/>
        <v>0</v>
      </c>
      <c r="EY487" s="472">
        <f t="shared" si="4690"/>
        <v>0</v>
      </c>
      <c r="EZ487" s="263">
        <f t="shared" si="4691"/>
        <v>0</v>
      </c>
      <c r="FA487" s="312">
        <v>41428</v>
      </c>
      <c r="FB487" s="33" t="s">
        <v>421</v>
      </c>
    </row>
    <row r="488" spans="1:158" ht="18" hidden="1" customHeight="1" outlineLevel="1" x14ac:dyDescent="0.2">
      <c r="A488" s="732" t="s">
        <v>1009</v>
      </c>
      <c r="B488" s="76" t="s">
        <v>21</v>
      </c>
      <c r="C488" s="77" t="s">
        <v>1637</v>
      </c>
      <c r="D488" s="77" t="s">
        <v>1638</v>
      </c>
      <c r="E488" s="76" t="s">
        <v>1639</v>
      </c>
      <c r="F488" s="76" t="s">
        <v>416</v>
      </c>
      <c r="G488" s="78" t="s">
        <v>41</v>
      </c>
      <c r="H488" s="79">
        <v>0.3</v>
      </c>
      <c r="I488" s="76" t="s">
        <v>403</v>
      </c>
      <c r="J488" s="80" t="s">
        <v>56</v>
      </c>
      <c r="K488" s="81" t="s">
        <v>37</v>
      </c>
      <c r="L488" s="76" t="s">
        <v>46</v>
      </c>
      <c r="M488" s="10" t="s">
        <v>65</v>
      </c>
      <c r="N488" s="82"/>
      <c r="O488" s="82"/>
      <c r="P488" s="82"/>
      <c r="Q488" s="245"/>
      <c r="R488" s="398">
        <v>0</v>
      </c>
      <c r="S488" s="262">
        <v>53571.428571428565</v>
      </c>
      <c r="T488" s="262">
        <v>60000</v>
      </c>
      <c r="U488" s="262">
        <f t="shared" ref="U488" si="4768">R488*S488</f>
        <v>0</v>
      </c>
      <c r="V488" s="263">
        <f t="shared" ref="V488" si="4769">R488*T488</f>
        <v>0</v>
      </c>
      <c r="W488" s="263">
        <f t="shared" si="4381"/>
        <v>0</v>
      </c>
      <c r="X488" s="399">
        <v>0</v>
      </c>
      <c r="Y488" s="399">
        <v>53571.428571428565</v>
      </c>
      <c r="Z488" s="399">
        <v>60000</v>
      </c>
      <c r="AA488" s="399">
        <f t="shared" si="4452"/>
        <v>0</v>
      </c>
      <c r="AB488" s="399">
        <f t="shared" si="4453"/>
        <v>0</v>
      </c>
      <c r="AC488" s="399">
        <f t="shared" si="4382"/>
        <v>0</v>
      </c>
      <c r="AD488" s="260">
        <v>6</v>
      </c>
      <c r="AE488" s="260">
        <v>53571.428571428565</v>
      </c>
      <c r="AF488" s="260">
        <v>60000</v>
      </c>
      <c r="AG488" s="260">
        <v>0</v>
      </c>
      <c r="AH488" s="260">
        <v>0</v>
      </c>
      <c r="AI488" s="260">
        <f t="shared" si="4383"/>
        <v>0</v>
      </c>
      <c r="AJ488" s="260">
        <v>5</v>
      </c>
      <c r="AK488" s="260">
        <v>53571.428571428565</v>
      </c>
      <c r="AL488" s="260">
        <v>60000</v>
      </c>
      <c r="AM488" s="260">
        <v>0</v>
      </c>
      <c r="AN488" s="260">
        <v>0</v>
      </c>
      <c r="AO488" s="396">
        <f t="shared" si="4385"/>
        <v>0</v>
      </c>
      <c r="AP488" s="260">
        <v>6</v>
      </c>
      <c r="AQ488" s="260">
        <v>53571.428571428565</v>
      </c>
      <c r="AR488" s="260">
        <v>60000</v>
      </c>
      <c r="AS488" s="260">
        <v>0</v>
      </c>
      <c r="AT488" s="260">
        <f t="shared" si="4417"/>
        <v>0</v>
      </c>
      <c r="AU488" s="260">
        <f t="shared" si="4386"/>
        <v>0</v>
      </c>
      <c r="AV488" s="400">
        <v>6</v>
      </c>
      <c r="AW488" s="400">
        <v>53571.428571428565</v>
      </c>
      <c r="AX488" s="400">
        <v>60000</v>
      </c>
      <c r="AY488" s="400">
        <v>0</v>
      </c>
      <c r="AZ488" s="400">
        <f t="shared" si="4421"/>
        <v>0</v>
      </c>
      <c r="BA488" s="400">
        <f t="shared" si="4422"/>
        <v>0</v>
      </c>
      <c r="BB488" s="400"/>
      <c r="BC488" s="400"/>
      <c r="BD488" s="400"/>
      <c r="BE488" s="400">
        <v>0</v>
      </c>
      <c r="BF488" s="400">
        <v>0</v>
      </c>
      <c r="BG488" s="400">
        <f t="shared" si="3919"/>
        <v>0</v>
      </c>
      <c r="BH488" s="400"/>
      <c r="BI488" s="400"/>
      <c r="BJ488" s="400"/>
      <c r="BK488" s="400">
        <v>0</v>
      </c>
      <c r="BL488" s="400">
        <v>0</v>
      </c>
      <c r="BM488" s="400">
        <f t="shared" si="3914"/>
        <v>0</v>
      </c>
      <c r="BN488" s="400"/>
      <c r="BO488" s="400"/>
      <c r="BP488" s="400"/>
      <c r="BQ488" s="400">
        <v>0</v>
      </c>
      <c r="BR488" s="400">
        <v>0</v>
      </c>
      <c r="BS488" s="400">
        <f t="shared" si="4388"/>
        <v>0</v>
      </c>
      <c r="BT488" s="262">
        <v>53571.428571428565</v>
      </c>
      <c r="BU488" s="262">
        <f t="shared" ref="BU488" si="4770">BT488*1.12</f>
        <v>60000</v>
      </c>
      <c r="BV488" s="256">
        <v>0</v>
      </c>
      <c r="BW488" s="1427">
        <v>0</v>
      </c>
      <c r="BX488" s="84" t="s">
        <v>48</v>
      </c>
      <c r="BY488" s="76">
        <v>2013</v>
      </c>
      <c r="BZ488" s="325" t="s">
        <v>1100</v>
      </c>
      <c r="CA488" s="529">
        <f t="shared" si="4391"/>
        <v>0</v>
      </c>
      <c r="CB488" s="85"/>
      <c r="CC488" s="83"/>
      <c r="CD488" s="88"/>
      <c r="CE488" s="26">
        <f t="shared" si="4392"/>
        <v>0</v>
      </c>
      <c r="CF488" s="27">
        <f t="shared" si="4393"/>
        <v>0</v>
      </c>
      <c r="CG488" s="738">
        <f t="shared" si="4394"/>
        <v>0</v>
      </c>
      <c r="CH488" s="164" t="s">
        <v>1874</v>
      </c>
      <c r="CI488" s="165"/>
      <c r="CJ488" s="89"/>
      <c r="CK488" s="175"/>
      <c r="CL488" s="175"/>
      <c r="CM488" s="178"/>
      <c r="CN488" s="175"/>
      <c r="CO488" s="176"/>
      <c r="CP488" s="175"/>
      <c r="CQ488" s="87"/>
      <c r="CR488" s="455"/>
      <c r="CS488" s="455"/>
      <c r="CT488" s="455"/>
      <c r="CU488" s="455"/>
      <c r="CV488" s="455"/>
      <c r="CW488" s="455"/>
      <c r="CX488" s="455"/>
      <c r="CY488" s="455"/>
      <c r="CZ488" s="455"/>
      <c r="DA488" s="456"/>
      <c r="DB488" s="455"/>
      <c r="DC488" s="455"/>
      <c r="DD488" s="455"/>
      <c r="DE488" s="455"/>
      <c r="DF488" s="455"/>
      <c r="DG488" s="455"/>
      <c r="DH488" s="455"/>
      <c r="DI488" s="455"/>
      <c r="DJ488" s="455"/>
      <c r="DK488" s="455"/>
      <c r="DL488" s="501"/>
      <c r="DM488" s="508"/>
      <c r="DN488" s="501"/>
      <c r="DO488" s="508"/>
      <c r="DP488" s="501"/>
      <c r="DQ488" s="847"/>
      <c r="DR488" s="501"/>
      <c r="DS488" s="508"/>
      <c r="DT488" s="501"/>
      <c r="DU488" s="508"/>
      <c r="DV488" s="457"/>
      <c r="DW488" s="503"/>
      <c r="DX488" s="501"/>
      <c r="DY488" s="672"/>
      <c r="DZ488" s="501"/>
      <c r="EA488" s="508">
        <f t="shared" si="4671"/>
        <v>0</v>
      </c>
      <c r="EB488" s="457">
        <f t="shared" si="4396"/>
        <v>0</v>
      </c>
      <c r="EC488" s="503"/>
      <c r="ED488" s="455"/>
      <c r="EE488" s="459"/>
      <c r="EF488" s="501"/>
      <c r="EG488" s="462">
        <f t="shared" si="4672"/>
        <v>0</v>
      </c>
      <c r="EH488" s="263">
        <f t="shared" si="4673"/>
        <v>0</v>
      </c>
      <c r="EI488" s="460">
        <f t="shared" si="4674"/>
        <v>0</v>
      </c>
      <c r="EJ488" s="538">
        <f t="shared" si="4675"/>
        <v>0</v>
      </c>
      <c r="EK488" s="677">
        <f t="shared" si="4676"/>
        <v>0</v>
      </c>
      <c r="EL488" s="257">
        <f t="shared" si="4677"/>
        <v>0</v>
      </c>
      <c r="EM488" s="649">
        <f t="shared" si="4678"/>
        <v>0</v>
      </c>
      <c r="EN488" s="538">
        <f t="shared" si="4679"/>
        <v>0</v>
      </c>
      <c r="EO488" s="677">
        <f t="shared" si="4680"/>
        <v>0</v>
      </c>
      <c r="EP488" s="257">
        <f t="shared" si="4681"/>
        <v>0</v>
      </c>
      <c r="EQ488" s="649">
        <f t="shared" si="4682"/>
        <v>0</v>
      </c>
      <c r="ER488" s="538">
        <f t="shared" si="4683"/>
        <v>0</v>
      </c>
      <c r="ES488" s="677">
        <f t="shared" si="4684"/>
        <v>0</v>
      </c>
      <c r="ET488" s="538">
        <f t="shared" si="4685"/>
        <v>0</v>
      </c>
      <c r="EU488" s="462">
        <f t="shared" si="4686"/>
        <v>0</v>
      </c>
      <c r="EV488" s="263">
        <f t="shared" si="4687"/>
        <v>0</v>
      </c>
      <c r="EW488" s="462">
        <f t="shared" si="4688"/>
        <v>0</v>
      </c>
      <c r="EX488" s="263">
        <f t="shared" si="4689"/>
        <v>0</v>
      </c>
      <c r="EY488" s="472">
        <f t="shared" si="4690"/>
        <v>0</v>
      </c>
      <c r="EZ488" s="263">
        <f t="shared" si="4691"/>
        <v>0</v>
      </c>
      <c r="FA488" s="312">
        <v>41928</v>
      </c>
      <c r="FB488" s="33" t="s">
        <v>421</v>
      </c>
    </row>
    <row r="489" spans="1:158" ht="18" hidden="1" customHeight="1" outlineLevel="1" x14ac:dyDescent="0.2">
      <c r="A489" s="732" t="s">
        <v>1858</v>
      </c>
      <c r="B489" s="76" t="s">
        <v>21</v>
      </c>
      <c r="C489" s="77" t="s">
        <v>1637</v>
      </c>
      <c r="D489" s="77" t="s">
        <v>1638</v>
      </c>
      <c r="E489" s="76" t="s">
        <v>1639</v>
      </c>
      <c r="F489" s="76" t="s">
        <v>416</v>
      </c>
      <c r="G489" s="78" t="s">
        <v>41</v>
      </c>
      <c r="H489" s="79">
        <v>0.3</v>
      </c>
      <c r="I489" s="76" t="s">
        <v>403</v>
      </c>
      <c r="J489" s="80" t="s">
        <v>56</v>
      </c>
      <c r="K489" s="81" t="s">
        <v>37</v>
      </c>
      <c r="L489" s="76" t="s">
        <v>46</v>
      </c>
      <c r="M489" s="10" t="s">
        <v>65</v>
      </c>
      <c r="N489" s="82"/>
      <c r="O489" s="82"/>
      <c r="P489" s="82"/>
      <c r="Q489" s="245"/>
      <c r="R489" s="398">
        <v>0</v>
      </c>
      <c r="S489" s="262">
        <v>53571.428571428565</v>
      </c>
      <c r="T489" s="262">
        <v>60000</v>
      </c>
      <c r="U489" s="262">
        <f t="shared" ref="U489" si="4771">R489*S489</f>
        <v>0</v>
      </c>
      <c r="V489" s="263">
        <f t="shared" ref="V489" si="4772">R489*T489</f>
        <v>0</v>
      </c>
      <c r="W489" s="263">
        <f t="shared" ref="W489" si="4773">V489*H489</f>
        <v>0</v>
      </c>
      <c r="X489" s="399">
        <v>0</v>
      </c>
      <c r="Y489" s="399">
        <v>53571.428571428565</v>
      </c>
      <c r="Z489" s="399">
        <v>60000</v>
      </c>
      <c r="AA489" s="399">
        <f t="shared" ref="AA489" si="4774">X489*Y489</f>
        <v>0</v>
      </c>
      <c r="AB489" s="399">
        <f t="shared" ref="AB489" si="4775">X489*Z489</f>
        <v>0</v>
      </c>
      <c r="AC489" s="399">
        <f t="shared" ref="AC489" si="4776">AB489*H489</f>
        <v>0</v>
      </c>
      <c r="AD489" s="260">
        <v>0</v>
      </c>
      <c r="AE489" s="260">
        <v>53571.428571428565</v>
      </c>
      <c r="AF489" s="260">
        <v>60000</v>
      </c>
      <c r="AG489" s="260">
        <f t="shared" ref="AG489" si="4777">AD489*AE489</f>
        <v>0</v>
      </c>
      <c r="AH489" s="260">
        <f t="shared" ref="AH489" si="4778">AD489*AF489</f>
        <v>0</v>
      </c>
      <c r="AI489" s="260">
        <f t="shared" ref="AI489" si="4779">AH489*H489</f>
        <v>0</v>
      </c>
      <c r="AJ489" s="260">
        <v>5</v>
      </c>
      <c r="AK489" s="260">
        <v>53571.428571428565</v>
      </c>
      <c r="AL489" s="260">
        <v>60000</v>
      </c>
      <c r="AM489" s="260">
        <v>0</v>
      </c>
      <c r="AN489" s="260">
        <v>0</v>
      </c>
      <c r="AO489" s="396">
        <f t="shared" si="4385"/>
        <v>0</v>
      </c>
      <c r="AP489" s="260">
        <v>6</v>
      </c>
      <c r="AQ489" s="260">
        <v>53571.428571428565</v>
      </c>
      <c r="AR489" s="260">
        <v>60000</v>
      </c>
      <c r="AS489" s="260">
        <v>0</v>
      </c>
      <c r="AT489" s="260">
        <f t="shared" si="4417"/>
        <v>0</v>
      </c>
      <c r="AU489" s="260">
        <f t="shared" si="4386"/>
        <v>0</v>
      </c>
      <c r="AV489" s="400">
        <v>6</v>
      </c>
      <c r="AW489" s="400">
        <v>53571.428571428565</v>
      </c>
      <c r="AX489" s="400">
        <v>60000</v>
      </c>
      <c r="AY489" s="400">
        <v>0</v>
      </c>
      <c r="AZ489" s="400">
        <f t="shared" si="4421"/>
        <v>0</v>
      </c>
      <c r="BA489" s="400">
        <f t="shared" si="4422"/>
        <v>0</v>
      </c>
      <c r="BB489" s="400"/>
      <c r="BC489" s="400"/>
      <c r="BD489" s="400"/>
      <c r="BE489" s="400">
        <v>0</v>
      </c>
      <c r="BF489" s="400">
        <v>0</v>
      </c>
      <c r="BG489" s="400">
        <f t="shared" si="3919"/>
        <v>0</v>
      </c>
      <c r="BH489" s="400"/>
      <c r="BI489" s="400"/>
      <c r="BJ489" s="400"/>
      <c r="BK489" s="400">
        <v>0</v>
      </c>
      <c r="BL489" s="400">
        <v>0</v>
      </c>
      <c r="BM489" s="400">
        <f t="shared" si="3914"/>
        <v>0</v>
      </c>
      <c r="BN489" s="400"/>
      <c r="BO489" s="400"/>
      <c r="BP489" s="400"/>
      <c r="BQ489" s="400">
        <v>0</v>
      </c>
      <c r="BR489" s="400">
        <v>0</v>
      </c>
      <c r="BS489" s="400">
        <f t="shared" si="4388"/>
        <v>0</v>
      </c>
      <c r="BT489" s="262">
        <v>53571.428571428565</v>
      </c>
      <c r="BU489" s="262">
        <f t="shared" ref="BU489" si="4780">BT489*1.12</f>
        <v>60000</v>
      </c>
      <c r="BV489" s="256">
        <v>0</v>
      </c>
      <c r="BW489" s="1427">
        <f t="shared" ref="BW489" si="4781">BV489*1.12</f>
        <v>0</v>
      </c>
      <c r="BX489" s="84" t="s">
        <v>48</v>
      </c>
      <c r="BY489" s="76">
        <v>2013</v>
      </c>
      <c r="BZ489" s="325" t="s">
        <v>1100</v>
      </c>
      <c r="CA489" s="529">
        <f t="shared" ref="CA489" si="4782">BW489*H489</f>
        <v>0</v>
      </c>
      <c r="CB489" s="85"/>
      <c r="CC489" s="83"/>
      <c r="CD489" s="88"/>
      <c r="CE489" s="26">
        <f t="shared" si="4392"/>
        <v>0</v>
      </c>
      <c r="CF489" s="27">
        <f t="shared" si="4393"/>
        <v>0</v>
      </c>
      <c r="CG489" s="738">
        <f t="shared" si="4394"/>
        <v>0</v>
      </c>
      <c r="CH489" s="164" t="s">
        <v>1873</v>
      </c>
      <c r="CI489" s="165"/>
      <c r="CJ489" s="89"/>
      <c r="CK489" s="175"/>
      <c r="CL489" s="175"/>
      <c r="CM489" s="178"/>
      <c r="CN489" s="175"/>
      <c r="CO489" s="176"/>
      <c r="CP489" s="175"/>
      <c r="CQ489" s="87"/>
      <c r="CR489" s="455"/>
      <c r="CS489" s="455"/>
      <c r="CT489" s="455"/>
      <c r="CU489" s="455"/>
      <c r="CV489" s="455"/>
      <c r="CW489" s="455"/>
      <c r="CX489" s="455"/>
      <c r="CY489" s="455"/>
      <c r="CZ489" s="455"/>
      <c r="DA489" s="456"/>
      <c r="DB489" s="455"/>
      <c r="DC489" s="455"/>
      <c r="DD489" s="455"/>
      <c r="DE489" s="455"/>
      <c r="DF489" s="455"/>
      <c r="DG489" s="455"/>
      <c r="DH489" s="455"/>
      <c r="DI489" s="455"/>
      <c r="DJ489" s="455"/>
      <c r="DK489" s="455"/>
      <c r="DL489" s="501"/>
      <c r="DM489" s="508"/>
      <c r="DN489" s="501"/>
      <c r="DO489" s="508"/>
      <c r="DP489" s="501"/>
      <c r="DQ489" s="847"/>
      <c r="DR489" s="501"/>
      <c r="DS489" s="508"/>
      <c r="DT489" s="501"/>
      <c r="DU489" s="508"/>
      <c r="DV489" s="457"/>
      <c r="DW489" s="503"/>
      <c r="DX489" s="501"/>
      <c r="DY489" s="672"/>
      <c r="DZ489" s="501"/>
      <c r="EA489" s="508">
        <f t="shared" si="4671"/>
        <v>0</v>
      </c>
      <c r="EB489" s="457">
        <f t="shared" si="4396"/>
        <v>0</v>
      </c>
      <c r="EC489" s="503"/>
      <c r="ED489" s="455"/>
      <c r="EE489" s="459"/>
      <c r="EF489" s="501"/>
      <c r="EG489" s="462">
        <f t="shared" si="4672"/>
        <v>0</v>
      </c>
      <c r="EH489" s="263">
        <f t="shared" si="4673"/>
        <v>0</v>
      </c>
      <c r="EI489" s="460">
        <f t="shared" si="4674"/>
        <v>0</v>
      </c>
      <c r="EJ489" s="538">
        <f t="shared" si="4675"/>
        <v>0</v>
      </c>
      <c r="EK489" s="677">
        <f t="shared" si="4676"/>
        <v>0</v>
      </c>
      <c r="EL489" s="257">
        <f t="shared" si="4677"/>
        <v>0</v>
      </c>
      <c r="EM489" s="649">
        <f t="shared" si="4678"/>
        <v>0</v>
      </c>
      <c r="EN489" s="538">
        <f t="shared" si="4679"/>
        <v>0</v>
      </c>
      <c r="EO489" s="677">
        <f t="shared" si="4680"/>
        <v>0</v>
      </c>
      <c r="EP489" s="257">
        <f t="shared" si="4681"/>
        <v>0</v>
      </c>
      <c r="EQ489" s="649">
        <f t="shared" si="4682"/>
        <v>0</v>
      </c>
      <c r="ER489" s="538">
        <f t="shared" si="4683"/>
        <v>0</v>
      </c>
      <c r="ES489" s="677">
        <f t="shared" si="4684"/>
        <v>0</v>
      </c>
      <c r="ET489" s="538">
        <f t="shared" si="4685"/>
        <v>0</v>
      </c>
      <c r="EU489" s="462">
        <f t="shared" si="4686"/>
        <v>0</v>
      </c>
      <c r="EV489" s="263">
        <f t="shared" si="4687"/>
        <v>0</v>
      </c>
      <c r="EW489" s="462">
        <f t="shared" si="4688"/>
        <v>0</v>
      </c>
      <c r="EX489" s="263">
        <f t="shared" si="4689"/>
        <v>0</v>
      </c>
      <c r="EY489" s="472">
        <f t="shared" si="4690"/>
        <v>0</v>
      </c>
      <c r="EZ489" s="263">
        <f t="shared" si="4691"/>
        <v>0</v>
      </c>
      <c r="FA489" s="313">
        <v>42102</v>
      </c>
      <c r="FB489" s="33" t="s">
        <v>421</v>
      </c>
    </row>
    <row r="490" spans="1:158" s="1200" customFormat="1" ht="18" hidden="1" customHeight="1" outlineLevel="1" x14ac:dyDescent="0.2">
      <c r="A490" s="1167" t="s">
        <v>2387</v>
      </c>
      <c r="B490" s="691" t="s">
        <v>21</v>
      </c>
      <c r="C490" s="1168" t="s">
        <v>1637</v>
      </c>
      <c r="D490" s="1168" t="s">
        <v>1638</v>
      </c>
      <c r="E490" s="691" t="s">
        <v>1639</v>
      </c>
      <c r="F490" s="691" t="s">
        <v>416</v>
      </c>
      <c r="G490" s="692" t="s">
        <v>41</v>
      </c>
      <c r="H490" s="693">
        <v>0.3</v>
      </c>
      <c r="I490" s="691" t="s">
        <v>403</v>
      </c>
      <c r="J490" s="694" t="s">
        <v>56</v>
      </c>
      <c r="K490" s="695" t="s">
        <v>37</v>
      </c>
      <c r="L490" s="691" t="s">
        <v>46</v>
      </c>
      <c r="M490" s="1169" t="s">
        <v>65</v>
      </c>
      <c r="N490" s="696"/>
      <c r="O490" s="696"/>
      <c r="P490" s="696"/>
      <c r="Q490" s="697"/>
      <c r="R490" s="1170">
        <v>0</v>
      </c>
      <c r="S490" s="698">
        <v>53571.428571428565</v>
      </c>
      <c r="T490" s="698">
        <v>60000</v>
      </c>
      <c r="U490" s="698">
        <f t="shared" ref="U490" si="4783">R490*S490</f>
        <v>0</v>
      </c>
      <c r="V490" s="699">
        <f t="shared" ref="V490" si="4784">R490*T490</f>
        <v>0</v>
      </c>
      <c r="W490" s="699">
        <f t="shared" ref="W490" si="4785">V490*H490</f>
        <v>0</v>
      </c>
      <c r="X490" s="700">
        <v>0</v>
      </c>
      <c r="Y490" s="700">
        <v>53571.428571428565</v>
      </c>
      <c r="Z490" s="700">
        <v>60000</v>
      </c>
      <c r="AA490" s="700">
        <f t="shared" ref="AA490" si="4786">X490*Y490</f>
        <v>0</v>
      </c>
      <c r="AB490" s="700">
        <f t="shared" ref="AB490" si="4787">X490*Z490</f>
        <v>0</v>
      </c>
      <c r="AC490" s="700">
        <f t="shared" ref="AC490" si="4788">AB490*H490</f>
        <v>0</v>
      </c>
      <c r="AD490" s="1171">
        <v>0</v>
      </c>
      <c r="AE490" s="1171">
        <v>53571.428571428565</v>
      </c>
      <c r="AF490" s="1171">
        <v>60000</v>
      </c>
      <c r="AG490" s="1171">
        <f t="shared" ref="AG490" si="4789">AD490*AE490</f>
        <v>0</v>
      </c>
      <c r="AH490" s="1171">
        <f t="shared" ref="AH490" si="4790">AD490*AF490</f>
        <v>0</v>
      </c>
      <c r="AI490" s="1171">
        <f t="shared" ref="AI490" si="4791">AH490*H490</f>
        <v>0</v>
      </c>
      <c r="AJ490" s="1171">
        <v>5</v>
      </c>
      <c r="AK490" s="1171">
        <v>53571.428571428565</v>
      </c>
      <c r="AL490" s="1171">
        <v>60000</v>
      </c>
      <c r="AM490" s="1171">
        <v>0</v>
      </c>
      <c r="AN490" s="1171">
        <v>0</v>
      </c>
      <c r="AO490" s="1172">
        <f t="shared" ref="AO490" si="4792">AN490*H490</f>
        <v>0</v>
      </c>
      <c r="AP490" s="1171">
        <v>6</v>
      </c>
      <c r="AQ490" s="1171">
        <v>53571.428571428565</v>
      </c>
      <c r="AR490" s="1171">
        <v>60000</v>
      </c>
      <c r="AS490" s="1171">
        <v>0</v>
      </c>
      <c r="AT490" s="1171">
        <f t="shared" ref="AT490" si="4793">AS490*1.12</f>
        <v>0</v>
      </c>
      <c r="AU490" s="1171">
        <f t="shared" ref="AU490" si="4794">AT490*H490</f>
        <v>0</v>
      </c>
      <c r="AV490" s="1173">
        <v>6</v>
      </c>
      <c r="AW490" s="1173">
        <v>53571.428571428565</v>
      </c>
      <c r="AX490" s="1173">
        <v>60000</v>
      </c>
      <c r="AY490" s="1173">
        <v>0</v>
      </c>
      <c r="AZ490" s="1173">
        <f t="shared" ref="AZ490" si="4795">AY490*1.12</f>
        <v>0</v>
      </c>
      <c r="BA490" s="1173">
        <f t="shared" ref="BA490" si="4796">AZ490*H490</f>
        <v>0</v>
      </c>
      <c r="BB490" s="1173"/>
      <c r="BC490" s="1173"/>
      <c r="BD490" s="1173"/>
      <c r="BE490" s="1173">
        <v>0</v>
      </c>
      <c r="BF490" s="1173">
        <v>0</v>
      </c>
      <c r="BG490" s="1173">
        <f t="shared" ref="BG490" si="4797">BF490*H490</f>
        <v>0</v>
      </c>
      <c r="BH490" s="1173"/>
      <c r="BI490" s="1173"/>
      <c r="BJ490" s="1173"/>
      <c r="BK490" s="1173">
        <v>0</v>
      </c>
      <c r="BL490" s="1173">
        <v>0</v>
      </c>
      <c r="BM490" s="1173">
        <f t="shared" ref="BM490" si="4798">BL490*N490</f>
        <v>0</v>
      </c>
      <c r="BN490" s="1173"/>
      <c r="BO490" s="1173"/>
      <c r="BP490" s="1173"/>
      <c r="BQ490" s="1173">
        <v>0</v>
      </c>
      <c r="BR490" s="1173">
        <v>0</v>
      </c>
      <c r="BS490" s="1173">
        <f t="shared" si="4388"/>
        <v>0</v>
      </c>
      <c r="BT490" s="698">
        <v>53571.428571428565</v>
      </c>
      <c r="BU490" s="698">
        <f t="shared" ref="BU490" si="4799">BT490*1.12</f>
        <v>60000</v>
      </c>
      <c r="BV490" s="1174">
        <v>0</v>
      </c>
      <c r="BW490" s="1436">
        <f t="shared" ref="BW490" si="4800">BV490*1.12</f>
        <v>0</v>
      </c>
      <c r="BX490" s="1175"/>
      <c r="BY490" s="691"/>
      <c r="BZ490" s="1176">
        <v>14</v>
      </c>
      <c r="CA490" s="1177">
        <f t="shared" ref="CA490" si="4801">BW490*H490</f>
        <v>0</v>
      </c>
      <c r="CB490" s="1178"/>
      <c r="CC490" s="1179"/>
      <c r="CD490" s="1180"/>
      <c r="CE490" s="1181">
        <f t="shared" ref="CE490" si="4802">BV490-CB490</f>
        <v>0</v>
      </c>
      <c r="CF490" s="1182">
        <f t="shared" ref="CF490" si="4803">BW490-CC490</f>
        <v>0</v>
      </c>
      <c r="CG490" s="1183">
        <f t="shared" ref="CG490" si="4804">CA490-CC490</f>
        <v>0</v>
      </c>
      <c r="CH490" s="1184" t="s">
        <v>2408</v>
      </c>
      <c r="CI490" s="1185" t="s">
        <v>2409</v>
      </c>
      <c r="CJ490" s="1186"/>
      <c r="CK490" s="1187"/>
      <c r="CL490" s="1187"/>
      <c r="CM490" s="1188"/>
      <c r="CN490" s="1187"/>
      <c r="CO490" s="1189"/>
      <c r="CP490" s="1187"/>
      <c r="CQ490" s="1190"/>
      <c r="CR490" s="701"/>
      <c r="CS490" s="701"/>
      <c r="CT490" s="701"/>
      <c r="CU490" s="701"/>
      <c r="CV490" s="701"/>
      <c r="CW490" s="701"/>
      <c r="CX490" s="701"/>
      <c r="CY490" s="701"/>
      <c r="CZ490" s="701"/>
      <c r="DA490" s="702"/>
      <c r="DB490" s="701"/>
      <c r="DC490" s="701"/>
      <c r="DD490" s="701"/>
      <c r="DE490" s="701"/>
      <c r="DF490" s="701"/>
      <c r="DG490" s="701"/>
      <c r="DH490" s="701"/>
      <c r="DI490" s="701"/>
      <c r="DJ490" s="701"/>
      <c r="DK490" s="701"/>
      <c r="DL490" s="653"/>
      <c r="DM490" s="740"/>
      <c r="DN490" s="653"/>
      <c r="DO490" s="740"/>
      <c r="DP490" s="653"/>
      <c r="DQ490" s="1191"/>
      <c r="DR490" s="653"/>
      <c r="DS490" s="740"/>
      <c r="DT490" s="653"/>
      <c r="DU490" s="740"/>
      <c r="DV490" s="458"/>
      <c r="DW490" s="744"/>
      <c r="DX490" s="653"/>
      <c r="DY490" s="953"/>
      <c r="DZ490" s="653"/>
      <c r="EA490" s="740">
        <f t="shared" si="4671"/>
        <v>0</v>
      </c>
      <c r="EB490" s="458">
        <f t="shared" ref="EB490" si="4805">EA490/1.12</f>
        <v>0</v>
      </c>
      <c r="EC490" s="744"/>
      <c r="ED490" s="701"/>
      <c r="EE490" s="946"/>
      <c r="EF490" s="653"/>
      <c r="EG490" s="1192">
        <f t="shared" si="4672"/>
        <v>0</v>
      </c>
      <c r="EH490" s="699">
        <f t="shared" si="4673"/>
        <v>0</v>
      </c>
      <c r="EI490" s="1193">
        <f t="shared" si="4674"/>
        <v>0</v>
      </c>
      <c r="EJ490" s="1194">
        <f t="shared" si="4675"/>
        <v>0</v>
      </c>
      <c r="EK490" s="1195">
        <f t="shared" si="4676"/>
        <v>0</v>
      </c>
      <c r="EL490" s="1196">
        <f t="shared" si="4677"/>
        <v>0</v>
      </c>
      <c r="EM490" s="1197">
        <f t="shared" si="4678"/>
        <v>0</v>
      </c>
      <c r="EN490" s="1194">
        <f t="shared" si="4679"/>
        <v>0</v>
      </c>
      <c r="EO490" s="1195">
        <f t="shared" si="4680"/>
        <v>0</v>
      </c>
      <c r="EP490" s="1196">
        <f t="shared" si="4681"/>
        <v>0</v>
      </c>
      <c r="EQ490" s="1197">
        <f t="shared" si="4682"/>
        <v>0</v>
      </c>
      <c r="ER490" s="1194">
        <f t="shared" si="4683"/>
        <v>0</v>
      </c>
      <c r="ES490" s="1195">
        <f t="shared" si="4684"/>
        <v>0</v>
      </c>
      <c r="ET490" s="1194">
        <f t="shared" si="4685"/>
        <v>0</v>
      </c>
      <c r="EU490" s="1192">
        <f t="shared" si="4686"/>
        <v>0</v>
      </c>
      <c r="EV490" s="699">
        <f t="shared" si="4687"/>
        <v>0</v>
      </c>
      <c r="EW490" s="1192">
        <f t="shared" si="4688"/>
        <v>0</v>
      </c>
      <c r="EX490" s="699">
        <f t="shared" si="4689"/>
        <v>0</v>
      </c>
      <c r="EY490" s="1198">
        <f t="shared" si="4690"/>
        <v>0</v>
      </c>
      <c r="EZ490" s="699">
        <f t="shared" si="4691"/>
        <v>0</v>
      </c>
      <c r="FA490" s="1199">
        <v>42502</v>
      </c>
      <c r="FB490" s="1200" t="s">
        <v>421</v>
      </c>
    </row>
    <row r="491" spans="1:158" ht="18" hidden="1" customHeight="1" outlineLevel="1" x14ac:dyDescent="0.2">
      <c r="A491" s="732" t="s">
        <v>621</v>
      </c>
      <c r="B491" s="76" t="s">
        <v>21</v>
      </c>
      <c r="C491" s="77" t="s">
        <v>1640</v>
      </c>
      <c r="D491" s="77" t="s">
        <v>1638</v>
      </c>
      <c r="E491" s="76" t="s">
        <v>1641</v>
      </c>
      <c r="F491" s="76" t="s">
        <v>417</v>
      </c>
      <c r="G491" s="78" t="s">
        <v>41</v>
      </c>
      <c r="H491" s="79">
        <v>0.3</v>
      </c>
      <c r="I491" s="76" t="s">
        <v>403</v>
      </c>
      <c r="J491" s="80" t="s">
        <v>56</v>
      </c>
      <c r="K491" s="81" t="s">
        <v>37</v>
      </c>
      <c r="L491" s="76" t="s">
        <v>46</v>
      </c>
      <c r="M491" s="10" t="s">
        <v>65</v>
      </c>
      <c r="N491" s="82"/>
      <c r="O491" s="82"/>
      <c r="P491" s="82"/>
      <c r="Q491" s="245"/>
      <c r="R491" s="398">
        <v>0</v>
      </c>
      <c r="S491" s="262">
        <v>74204.999999999985</v>
      </c>
      <c r="T491" s="262">
        <v>83109.599999999991</v>
      </c>
      <c r="U491" s="262">
        <f t="shared" si="4450"/>
        <v>0</v>
      </c>
      <c r="V491" s="263">
        <f t="shared" si="4451"/>
        <v>0</v>
      </c>
      <c r="W491" s="263">
        <f t="shared" si="4381"/>
        <v>0</v>
      </c>
      <c r="X491" s="399">
        <v>0</v>
      </c>
      <c r="Y491" s="399">
        <v>74204.999999999985</v>
      </c>
      <c r="Z491" s="399">
        <v>83109.599999999991</v>
      </c>
      <c r="AA491" s="399">
        <f t="shared" si="4452"/>
        <v>0</v>
      </c>
      <c r="AB491" s="399">
        <f t="shared" si="4453"/>
        <v>0</v>
      </c>
      <c r="AC491" s="399">
        <f t="shared" si="4382"/>
        <v>0</v>
      </c>
      <c r="AD491" s="260">
        <v>0</v>
      </c>
      <c r="AE491" s="260">
        <v>74204.999999999985</v>
      </c>
      <c r="AF491" s="260">
        <v>83109.599999999991</v>
      </c>
      <c r="AG491" s="260">
        <v>0</v>
      </c>
      <c r="AH491" s="260">
        <v>0</v>
      </c>
      <c r="AI491" s="260">
        <f t="shared" si="4383"/>
        <v>0</v>
      </c>
      <c r="AJ491" s="260">
        <v>0</v>
      </c>
      <c r="AK491" s="260">
        <v>74204.999999999985</v>
      </c>
      <c r="AL491" s="260">
        <v>83109.599999999991</v>
      </c>
      <c r="AM491" s="260">
        <f t="shared" si="4384"/>
        <v>0</v>
      </c>
      <c r="AN491" s="260">
        <f t="shared" si="4350"/>
        <v>0</v>
      </c>
      <c r="AO491" s="396">
        <f t="shared" si="4385"/>
        <v>0</v>
      </c>
      <c r="AP491" s="260">
        <v>0</v>
      </c>
      <c r="AQ491" s="260">
        <v>74204.999999999985</v>
      </c>
      <c r="AR491" s="260">
        <v>83109.599999999991</v>
      </c>
      <c r="AS491" s="260">
        <f t="shared" si="3576"/>
        <v>0</v>
      </c>
      <c r="AT491" s="260">
        <f t="shared" si="4417"/>
        <v>0</v>
      </c>
      <c r="AU491" s="260">
        <f t="shared" si="4386"/>
        <v>0</v>
      </c>
      <c r="AV491" s="400">
        <v>0</v>
      </c>
      <c r="AW491" s="400">
        <v>74204.999999999985</v>
      </c>
      <c r="AX491" s="400">
        <v>83109.599999999991</v>
      </c>
      <c r="AY491" s="400">
        <f t="shared" si="4537"/>
        <v>0</v>
      </c>
      <c r="AZ491" s="400">
        <f t="shared" si="4421"/>
        <v>0</v>
      </c>
      <c r="BA491" s="400">
        <f t="shared" si="4422"/>
        <v>0</v>
      </c>
      <c r="BB491" s="400"/>
      <c r="BC491" s="400"/>
      <c r="BD491" s="400"/>
      <c r="BE491" s="400">
        <v>0</v>
      </c>
      <c r="BF491" s="400">
        <v>0</v>
      </c>
      <c r="BG491" s="400">
        <f t="shared" si="3919"/>
        <v>0</v>
      </c>
      <c r="BH491" s="400"/>
      <c r="BI491" s="400"/>
      <c r="BJ491" s="400"/>
      <c r="BK491" s="400">
        <v>0</v>
      </c>
      <c r="BL491" s="400">
        <v>0</v>
      </c>
      <c r="BM491" s="400">
        <f t="shared" si="3914"/>
        <v>0</v>
      </c>
      <c r="BN491" s="400"/>
      <c r="BO491" s="400"/>
      <c r="BP491" s="400"/>
      <c r="BQ491" s="400">
        <v>0</v>
      </c>
      <c r="BR491" s="400">
        <v>0</v>
      </c>
      <c r="BS491" s="400">
        <f t="shared" si="4388"/>
        <v>0</v>
      </c>
      <c r="BT491" s="262">
        <v>74204.999999999985</v>
      </c>
      <c r="BU491" s="262">
        <f t="shared" si="4454"/>
        <v>83109.599999999991</v>
      </c>
      <c r="BV491" s="262">
        <f>SUM(N491+O491+P491+Q491+R491+X491+AD491+AJ491+AP491+AV491+BB491+BH491)*BT491</f>
        <v>0</v>
      </c>
      <c r="BW491" s="1427">
        <f t="shared" si="4390"/>
        <v>0</v>
      </c>
      <c r="BX491" s="84" t="s">
        <v>48</v>
      </c>
      <c r="BY491" s="76">
        <v>2013</v>
      </c>
      <c r="BZ491" s="325"/>
      <c r="CA491" s="529">
        <f t="shared" si="4391"/>
        <v>0</v>
      </c>
      <c r="CB491" s="85"/>
      <c r="CC491" s="83"/>
      <c r="CD491" s="88"/>
      <c r="CE491" s="26">
        <f t="shared" si="4392"/>
        <v>0</v>
      </c>
      <c r="CF491" s="27">
        <f t="shared" si="4393"/>
        <v>0</v>
      </c>
      <c r="CG491" s="738">
        <f t="shared" si="4394"/>
        <v>0</v>
      </c>
      <c r="CH491" s="164" t="s">
        <v>423</v>
      </c>
      <c r="CI491" s="165" t="s">
        <v>422</v>
      </c>
      <c r="CJ491" s="89"/>
      <c r="CK491" s="175"/>
      <c r="CL491" s="175"/>
      <c r="CM491" s="178"/>
      <c r="CN491" s="175"/>
      <c r="CO491" s="176"/>
      <c r="CP491" s="175"/>
      <c r="CQ491" s="87"/>
      <c r="CR491" s="455"/>
      <c r="CS491" s="455"/>
      <c r="CT491" s="455"/>
      <c r="CU491" s="455"/>
      <c r="CV491" s="455"/>
      <c r="CW491" s="455"/>
      <c r="CX491" s="455"/>
      <c r="CY491" s="455"/>
      <c r="CZ491" s="455"/>
      <c r="DA491" s="456"/>
      <c r="DB491" s="455"/>
      <c r="DC491" s="455"/>
      <c r="DD491" s="455"/>
      <c r="DE491" s="455"/>
      <c r="DF491" s="455"/>
      <c r="DG491" s="455"/>
      <c r="DH491" s="455"/>
      <c r="DI491" s="455"/>
      <c r="DJ491" s="455"/>
      <c r="DK491" s="455"/>
      <c r="DL491" s="501"/>
      <c r="DM491" s="508"/>
      <c r="DN491" s="501"/>
      <c r="DO491" s="508"/>
      <c r="DP491" s="501"/>
      <c r="DQ491" s="847"/>
      <c r="DR491" s="501"/>
      <c r="DS491" s="508"/>
      <c r="DT491" s="501"/>
      <c r="DU491" s="508"/>
      <c r="DV491" s="457"/>
      <c r="DW491" s="503"/>
      <c r="DX491" s="501"/>
      <c r="DY491" s="672"/>
      <c r="DZ491" s="501"/>
      <c r="EA491" s="508">
        <f t="shared" si="4671"/>
        <v>0</v>
      </c>
      <c r="EB491" s="457">
        <f t="shared" si="4396"/>
        <v>0</v>
      </c>
      <c r="EC491" s="503"/>
      <c r="ED491" s="455"/>
      <c r="EE491" s="459"/>
      <c r="EF491" s="501"/>
      <c r="EG491" s="462">
        <f t="shared" si="4672"/>
        <v>0</v>
      </c>
      <c r="EH491" s="263">
        <f t="shared" si="4673"/>
        <v>0</v>
      </c>
      <c r="EI491" s="460">
        <f t="shared" si="4674"/>
        <v>0</v>
      </c>
      <c r="EJ491" s="538">
        <f t="shared" si="4675"/>
        <v>0</v>
      </c>
      <c r="EK491" s="677">
        <f t="shared" si="4676"/>
        <v>0</v>
      </c>
      <c r="EL491" s="257">
        <f t="shared" si="4677"/>
        <v>0</v>
      </c>
      <c r="EM491" s="649">
        <f t="shared" si="4678"/>
        <v>0</v>
      </c>
      <c r="EN491" s="538">
        <f t="shared" si="4679"/>
        <v>0</v>
      </c>
      <c r="EO491" s="677">
        <f t="shared" si="4680"/>
        <v>0</v>
      </c>
      <c r="EP491" s="257">
        <f t="shared" si="4681"/>
        <v>0</v>
      </c>
      <c r="EQ491" s="649">
        <f t="shared" si="4682"/>
        <v>0</v>
      </c>
      <c r="ER491" s="538">
        <f t="shared" si="4683"/>
        <v>0</v>
      </c>
      <c r="ES491" s="677">
        <f t="shared" si="4684"/>
        <v>0</v>
      </c>
      <c r="ET491" s="538">
        <f t="shared" si="4685"/>
        <v>0</v>
      </c>
      <c r="EU491" s="462">
        <f t="shared" si="4686"/>
        <v>0</v>
      </c>
      <c r="EV491" s="263">
        <f t="shared" si="4687"/>
        <v>0</v>
      </c>
      <c r="EW491" s="462">
        <f t="shared" si="4688"/>
        <v>0</v>
      </c>
      <c r="EX491" s="263">
        <f t="shared" si="4689"/>
        <v>0</v>
      </c>
      <c r="EY491" s="472">
        <f t="shared" si="4690"/>
        <v>0</v>
      </c>
      <c r="EZ491" s="263">
        <f t="shared" si="4691"/>
        <v>0</v>
      </c>
      <c r="FA491" s="312">
        <v>41428</v>
      </c>
      <c r="FB491" s="33" t="s">
        <v>421</v>
      </c>
    </row>
    <row r="492" spans="1:158" ht="18" hidden="1" customHeight="1" outlineLevel="1" x14ac:dyDescent="0.2">
      <c r="A492" s="732" t="s">
        <v>622</v>
      </c>
      <c r="B492" s="76" t="s">
        <v>21</v>
      </c>
      <c r="C492" s="77" t="s">
        <v>1640</v>
      </c>
      <c r="D492" s="77" t="s">
        <v>1638</v>
      </c>
      <c r="E492" s="76" t="s">
        <v>1641</v>
      </c>
      <c r="F492" s="76" t="s">
        <v>417</v>
      </c>
      <c r="G492" s="78" t="s">
        <v>41</v>
      </c>
      <c r="H492" s="79">
        <v>0.3</v>
      </c>
      <c r="I492" s="76" t="s">
        <v>403</v>
      </c>
      <c r="J492" s="80" t="s">
        <v>56</v>
      </c>
      <c r="K492" s="81" t="s">
        <v>37</v>
      </c>
      <c r="L492" s="76" t="s">
        <v>46</v>
      </c>
      <c r="M492" s="10" t="s">
        <v>65</v>
      </c>
      <c r="N492" s="82"/>
      <c r="O492" s="82"/>
      <c r="P492" s="82"/>
      <c r="Q492" s="245"/>
      <c r="R492" s="398">
        <v>0</v>
      </c>
      <c r="S492" s="262">
        <v>74204.999999999985</v>
      </c>
      <c r="T492" s="262">
        <v>83109.599999999991</v>
      </c>
      <c r="U492" s="262">
        <f t="shared" ref="U492" si="4806">R492*S492</f>
        <v>0</v>
      </c>
      <c r="V492" s="263">
        <f t="shared" ref="V492" si="4807">R492*T492</f>
        <v>0</v>
      </c>
      <c r="W492" s="263">
        <f t="shared" si="4381"/>
        <v>0</v>
      </c>
      <c r="X492" s="399">
        <v>10</v>
      </c>
      <c r="Y492" s="399">
        <v>74204.999999999985</v>
      </c>
      <c r="Z492" s="399">
        <v>83109.599999999991</v>
      </c>
      <c r="AA492" s="399">
        <v>0</v>
      </c>
      <c r="AB492" s="399">
        <v>0</v>
      </c>
      <c r="AC492" s="399">
        <f t="shared" si="4382"/>
        <v>0</v>
      </c>
      <c r="AD492" s="260">
        <v>8</v>
      </c>
      <c r="AE492" s="260">
        <v>74204.999999999985</v>
      </c>
      <c r="AF492" s="260">
        <v>83109.599999999991</v>
      </c>
      <c r="AG492" s="260">
        <v>0</v>
      </c>
      <c r="AH492" s="260">
        <v>0</v>
      </c>
      <c r="AI492" s="260">
        <f t="shared" si="4383"/>
        <v>0</v>
      </c>
      <c r="AJ492" s="260">
        <v>10</v>
      </c>
      <c r="AK492" s="260">
        <v>74204.999999999985</v>
      </c>
      <c r="AL492" s="260">
        <v>83109.599999999991</v>
      </c>
      <c r="AM492" s="260">
        <v>0</v>
      </c>
      <c r="AN492" s="260">
        <v>0</v>
      </c>
      <c r="AO492" s="396">
        <f t="shared" si="4385"/>
        <v>0</v>
      </c>
      <c r="AP492" s="260">
        <v>10</v>
      </c>
      <c r="AQ492" s="260">
        <v>74204.999999999985</v>
      </c>
      <c r="AR492" s="260">
        <v>83109.599999999991</v>
      </c>
      <c r="AS492" s="260">
        <v>0</v>
      </c>
      <c r="AT492" s="260">
        <f t="shared" si="4417"/>
        <v>0</v>
      </c>
      <c r="AU492" s="260">
        <f t="shared" si="4386"/>
        <v>0</v>
      </c>
      <c r="AV492" s="400">
        <v>10</v>
      </c>
      <c r="AW492" s="400">
        <v>74204.999999999985</v>
      </c>
      <c r="AX492" s="400">
        <v>83109.599999999991</v>
      </c>
      <c r="AY492" s="400">
        <v>0</v>
      </c>
      <c r="AZ492" s="400">
        <f t="shared" si="4421"/>
        <v>0</v>
      </c>
      <c r="BA492" s="400">
        <f t="shared" si="4422"/>
        <v>0</v>
      </c>
      <c r="BB492" s="400"/>
      <c r="BC492" s="400"/>
      <c r="BD492" s="400"/>
      <c r="BE492" s="400">
        <v>0</v>
      </c>
      <c r="BF492" s="400">
        <v>0</v>
      </c>
      <c r="BG492" s="400">
        <f t="shared" si="3919"/>
        <v>0</v>
      </c>
      <c r="BH492" s="400"/>
      <c r="BI492" s="400"/>
      <c r="BJ492" s="400"/>
      <c r="BK492" s="400">
        <v>0</v>
      </c>
      <c r="BL492" s="400">
        <v>0</v>
      </c>
      <c r="BM492" s="400">
        <f t="shared" si="3914"/>
        <v>0</v>
      </c>
      <c r="BN492" s="400"/>
      <c r="BO492" s="400"/>
      <c r="BP492" s="400"/>
      <c r="BQ492" s="400">
        <v>0</v>
      </c>
      <c r="BR492" s="400">
        <v>0</v>
      </c>
      <c r="BS492" s="400">
        <f t="shared" si="4388"/>
        <v>0</v>
      </c>
      <c r="BT492" s="262">
        <v>74204.999999999985</v>
      </c>
      <c r="BU492" s="262">
        <f t="shared" ref="BU492" si="4808">BT492*1.12</f>
        <v>83109.599999999991</v>
      </c>
      <c r="BV492" s="262">
        <v>0</v>
      </c>
      <c r="BW492" s="1427">
        <f t="shared" ref="BW492" si="4809">BV492*1.12</f>
        <v>0</v>
      </c>
      <c r="BX492" s="84" t="s">
        <v>48</v>
      </c>
      <c r="BY492" s="76">
        <v>2013</v>
      </c>
      <c r="BZ492" s="325" t="s">
        <v>1100</v>
      </c>
      <c r="CA492" s="529">
        <f t="shared" si="4391"/>
        <v>0</v>
      </c>
      <c r="CB492" s="85"/>
      <c r="CC492" s="83"/>
      <c r="CD492" s="88"/>
      <c r="CE492" s="26">
        <f t="shared" si="4392"/>
        <v>0</v>
      </c>
      <c r="CF492" s="27">
        <f t="shared" si="4393"/>
        <v>0</v>
      </c>
      <c r="CG492" s="738">
        <f t="shared" si="4394"/>
        <v>0</v>
      </c>
      <c r="CH492" s="164" t="s">
        <v>423</v>
      </c>
      <c r="CI492" s="165" t="s">
        <v>422</v>
      </c>
      <c r="CJ492" s="89"/>
      <c r="CK492" s="175"/>
      <c r="CL492" s="175"/>
      <c r="CM492" s="178"/>
      <c r="CN492" s="175"/>
      <c r="CO492" s="176"/>
      <c r="CP492" s="175"/>
      <c r="CQ492" s="87"/>
      <c r="CR492" s="455"/>
      <c r="CS492" s="455"/>
      <c r="CT492" s="455"/>
      <c r="CU492" s="455"/>
      <c r="CV492" s="455"/>
      <c r="CW492" s="455"/>
      <c r="CX492" s="455"/>
      <c r="CY492" s="455"/>
      <c r="CZ492" s="455"/>
      <c r="DA492" s="456"/>
      <c r="DB492" s="455"/>
      <c r="DC492" s="455"/>
      <c r="DD492" s="455"/>
      <c r="DE492" s="455"/>
      <c r="DF492" s="455"/>
      <c r="DG492" s="455"/>
      <c r="DH492" s="455"/>
      <c r="DI492" s="455"/>
      <c r="DJ492" s="455"/>
      <c r="DK492" s="455"/>
      <c r="DL492" s="501"/>
      <c r="DM492" s="508"/>
      <c r="DN492" s="501"/>
      <c r="DO492" s="508"/>
      <c r="DP492" s="501"/>
      <c r="DQ492" s="847"/>
      <c r="DR492" s="501"/>
      <c r="DS492" s="508"/>
      <c r="DT492" s="501"/>
      <c r="DU492" s="508"/>
      <c r="DV492" s="457"/>
      <c r="DW492" s="503"/>
      <c r="DX492" s="501"/>
      <c r="DY492" s="672"/>
      <c r="DZ492" s="501"/>
      <c r="EA492" s="508">
        <f t="shared" si="4671"/>
        <v>0</v>
      </c>
      <c r="EB492" s="457">
        <f t="shared" si="4396"/>
        <v>0</v>
      </c>
      <c r="EC492" s="503"/>
      <c r="ED492" s="455"/>
      <c r="EE492" s="459"/>
      <c r="EF492" s="501"/>
      <c r="EG492" s="462">
        <f t="shared" si="4672"/>
        <v>0</v>
      </c>
      <c r="EH492" s="263">
        <f t="shared" si="4673"/>
        <v>0</v>
      </c>
      <c r="EI492" s="460">
        <f t="shared" si="4674"/>
        <v>0</v>
      </c>
      <c r="EJ492" s="538">
        <f t="shared" si="4675"/>
        <v>0</v>
      </c>
      <c r="EK492" s="677">
        <f t="shared" si="4676"/>
        <v>0</v>
      </c>
      <c r="EL492" s="257">
        <f t="shared" si="4677"/>
        <v>0</v>
      </c>
      <c r="EM492" s="649">
        <f t="shared" si="4678"/>
        <v>0</v>
      </c>
      <c r="EN492" s="538">
        <f t="shared" si="4679"/>
        <v>0</v>
      </c>
      <c r="EO492" s="677">
        <f t="shared" si="4680"/>
        <v>0</v>
      </c>
      <c r="EP492" s="257">
        <f t="shared" si="4681"/>
        <v>0</v>
      </c>
      <c r="EQ492" s="649">
        <f t="shared" si="4682"/>
        <v>0</v>
      </c>
      <c r="ER492" s="538">
        <f t="shared" si="4683"/>
        <v>0</v>
      </c>
      <c r="ES492" s="677">
        <f t="shared" si="4684"/>
        <v>0</v>
      </c>
      <c r="ET492" s="538">
        <f t="shared" si="4685"/>
        <v>0</v>
      </c>
      <c r="EU492" s="462">
        <f t="shared" si="4686"/>
        <v>0</v>
      </c>
      <c r="EV492" s="263">
        <f t="shared" si="4687"/>
        <v>0</v>
      </c>
      <c r="EW492" s="462">
        <f t="shared" si="4688"/>
        <v>0</v>
      </c>
      <c r="EX492" s="263">
        <f t="shared" si="4689"/>
        <v>0</v>
      </c>
      <c r="EY492" s="472">
        <f t="shared" si="4690"/>
        <v>0</v>
      </c>
      <c r="EZ492" s="263">
        <f t="shared" si="4691"/>
        <v>0</v>
      </c>
      <c r="FA492" s="312">
        <v>41428</v>
      </c>
      <c r="FB492" s="33" t="s">
        <v>421</v>
      </c>
    </row>
    <row r="493" spans="1:158" ht="18" hidden="1" customHeight="1" outlineLevel="1" x14ac:dyDescent="0.2">
      <c r="A493" s="732" t="s">
        <v>1010</v>
      </c>
      <c r="B493" s="76" t="s">
        <v>21</v>
      </c>
      <c r="C493" s="77" t="s">
        <v>1640</v>
      </c>
      <c r="D493" s="77" t="s">
        <v>1638</v>
      </c>
      <c r="E493" s="76" t="s">
        <v>1641</v>
      </c>
      <c r="F493" s="76" t="s">
        <v>417</v>
      </c>
      <c r="G493" s="78" t="s">
        <v>41</v>
      </c>
      <c r="H493" s="79">
        <v>0.3</v>
      </c>
      <c r="I493" s="76" t="s">
        <v>403</v>
      </c>
      <c r="J493" s="80" t="s">
        <v>56</v>
      </c>
      <c r="K493" s="81" t="s">
        <v>37</v>
      </c>
      <c r="L493" s="76" t="s">
        <v>46</v>
      </c>
      <c r="M493" s="10" t="s">
        <v>65</v>
      </c>
      <c r="N493" s="82"/>
      <c r="O493" s="82"/>
      <c r="P493" s="82"/>
      <c r="Q493" s="245"/>
      <c r="R493" s="398">
        <v>0</v>
      </c>
      <c r="S493" s="262">
        <v>74204.999999999985</v>
      </c>
      <c r="T493" s="262">
        <v>83109.599999999991</v>
      </c>
      <c r="U493" s="262">
        <f t="shared" ref="U493" si="4810">R493*S493</f>
        <v>0</v>
      </c>
      <c r="V493" s="263">
        <f t="shared" ref="V493" si="4811">R493*T493</f>
        <v>0</v>
      </c>
      <c r="W493" s="263">
        <f t="shared" si="4381"/>
        <v>0</v>
      </c>
      <c r="X493" s="399">
        <v>0</v>
      </c>
      <c r="Y493" s="399">
        <v>74204.999999999985</v>
      </c>
      <c r="Z493" s="399">
        <v>83109.599999999991</v>
      </c>
      <c r="AA493" s="399">
        <f t="shared" si="4452"/>
        <v>0</v>
      </c>
      <c r="AB493" s="399">
        <f t="shared" si="4453"/>
        <v>0</v>
      </c>
      <c r="AC493" s="399">
        <f t="shared" si="4382"/>
        <v>0</v>
      </c>
      <c r="AD493" s="260">
        <v>8</v>
      </c>
      <c r="AE493" s="260">
        <v>74204.999999999985</v>
      </c>
      <c r="AF493" s="260">
        <v>83109.599999999991</v>
      </c>
      <c r="AG493" s="260">
        <v>0</v>
      </c>
      <c r="AH493" s="260">
        <v>0</v>
      </c>
      <c r="AI493" s="260">
        <f t="shared" si="4383"/>
        <v>0</v>
      </c>
      <c r="AJ493" s="260">
        <v>10</v>
      </c>
      <c r="AK493" s="260">
        <v>74204.999999999985</v>
      </c>
      <c r="AL493" s="260">
        <v>83109.599999999991</v>
      </c>
      <c r="AM493" s="260">
        <v>0</v>
      </c>
      <c r="AN493" s="260">
        <v>0</v>
      </c>
      <c r="AO493" s="396">
        <f t="shared" si="4385"/>
        <v>0</v>
      </c>
      <c r="AP493" s="260">
        <v>10</v>
      </c>
      <c r="AQ493" s="260">
        <v>74204.999999999985</v>
      </c>
      <c r="AR493" s="260">
        <v>83109.599999999991</v>
      </c>
      <c r="AS493" s="260">
        <v>0</v>
      </c>
      <c r="AT493" s="260">
        <f t="shared" si="4417"/>
        <v>0</v>
      </c>
      <c r="AU493" s="260">
        <f t="shared" si="4386"/>
        <v>0</v>
      </c>
      <c r="AV493" s="400">
        <v>10</v>
      </c>
      <c r="AW493" s="400">
        <v>74204.999999999985</v>
      </c>
      <c r="AX493" s="400">
        <v>83109.599999999991</v>
      </c>
      <c r="AY493" s="400">
        <v>0</v>
      </c>
      <c r="AZ493" s="400">
        <f t="shared" si="4421"/>
        <v>0</v>
      </c>
      <c r="BA493" s="400">
        <f t="shared" si="4422"/>
        <v>0</v>
      </c>
      <c r="BB493" s="400"/>
      <c r="BC493" s="400"/>
      <c r="BD493" s="400"/>
      <c r="BE493" s="400">
        <v>0</v>
      </c>
      <c r="BF493" s="400">
        <v>0</v>
      </c>
      <c r="BG493" s="400">
        <f t="shared" si="3919"/>
        <v>0</v>
      </c>
      <c r="BH493" s="400"/>
      <c r="BI493" s="400"/>
      <c r="BJ493" s="400"/>
      <c r="BK493" s="400">
        <v>0</v>
      </c>
      <c r="BL493" s="400">
        <v>0</v>
      </c>
      <c r="BM493" s="400">
        <f t="shared" si="3914"/>
        <v>0</v>
      </c>
      <c r="BN493" s="400"/>
      <c r="BO493" s="400"/>
      <c r="BP493" s="400"/>
      <c r="BQ493" s="400">
        <v>0</v>
      </c>
      <c r="BR493" s="400">
        <v>0</v>
      </c>
      <c r="BS493" s="400">
        <f t="shared" si="4388"/>
        <v>0</v>
      </c>
      <c r="BT493" s="262">
        <v>74204.999999999985</v>
      </c>
      <c r="BU493" s="262">
        <f t="shared" ref="BU493" si="4812">BT493*1.12</f>
        <v>83109.599999999991</v>
      </c>
      <c r="BV493" s="256">
        <v>0</v>
      </c>
      <c r="BW493" s="1427">
        <v>0</v>
      </c>
      <c r="BX493" s="84" t="s">
        <v>48</v>
      </c>
      <c r="BY493" s="76">
        <v>2013</v>
      </c>
      <c r="BZ493" s="325" t="s">
        <v>1100</v>
      </c>
      <c r="CA493" s="529">
        <f t="shared" si="4391"/>
        <v>0</v>
      </c>
      <c r="CB493" s="85"/>
      <c r="CC493" s="83"/>
      <c r="CD493" s="88"/>
      <c r="CE493" s="26">
        <f t="shared" si="4392"/>
        <v>0</v>
      </c>
      <c r="CF493" s="27">
        <f t="shared" si="4393"/>
        <v>0</v>
      </c>
      <c r="CG493" s="738">
        <f t="shared" si="4394"/>
        <v>0</v>
      </c>
      <c r="CH493" s="164" t="s">
        <v>1874</v>
      </c>
      <c r="CI493" s="165"/>
      <c r="CJ493" s="89"/>
      <c r="CK493" s="175"/>
      <c r="CL493" s="175"/>
      <c r="CM493" s="178"/>
      <c r="CN493" s="175"/>
      <c r="CO493" s="176"/>
      <c r="CP493" s="175"/>
      <c r="CQ493" s="87"/>
      <c r="CR493" s="455"/>
      <c r="CS493" s="455"/>
      <c r="CT493" s="455"/>
      <c r="CU493" s="455"/>
      <c r="CV493" s="455"/>
      <c r="CW493" s="455"/>
      <c r="CX493" s="455"/>
      <c r="CY493" s="455"/>
      <c r="CZ493" s="455"/>
      <c r="DA493" s="456"/>
      <c r="DB493" s="455"/>
      <c r="DC493" s="455"/>
      <c r="DD493" s="455"/>
      <c r="DE493" s="455"/>
      <c r="DF493" s="455"/>
      <c r="DG493" s="455"/>
      <c r="DH493" s="455"/>
      <c r="DI493" s="455"/>
      <c r="DJ493" s="455"/>
      <c r="DK493" s="455"/>
      <c r="DL493" s="501"/>
      <c r="DM493" s="508"/>
      <c r="DN493" s="501"/>
      <c r="DO493" s="508"/>
      <c r="DP493" s="501"/>
      <c r="DQ493" s="847"/>
      <c r="DR493" s="501"/>
      <c r="DS493" s="508"/>
      <c r="DT493" s="501"/>
      <c r="DU493" s="508"/>
      <c r="DV493" s="457"/>
      <c r="DW493" s="503"/>
      <c r="DX493" s="501"/>
      <c r="DY493" s="672"/>
      <c r="DZ493" s="501"/>
      <c r="EA493" s="508">
        <f t="shared" si="4671"/>
        <v>0</v>
      </c>
      <c r="EB493" s="457">
        <f t="shared" si="4396"/>
        <v>0</v>
      </c>
      <c r="EC493" s="503"/>
      <c r="ED493" s="455"/>
      <c r="EE493" s="459"/>
      <c r="EF493" s="501"/>
      <c r="EG493" s="462">
        <f t="shared" si="4672"/>
        <v>0</v>
      </c>
      <c r="EH493" s="263">
        <f t="shared" si="4673"/>
        <v>0</v>
      </c>
      <c r="EI493" s="460">
        <f t="shared" si="4674"/>
        <v>0</v>
      </c>
      <c r="EJ493" s="538">
        <f t="shared" si="4675"/>
        <v>0</v>
      </c>
      <c r="EK493" s="677">
        <f t="shared" si="4676"/>
        <v>0</v>
      </c>
      <c r="EL493" s="257">
        <f t="shared" si="4677"/>
        <v>0</v>
      </c>
      <c r="EM493" s="649">
        <f t="shared" si="4678"/>
        <v>0</v>
      </c>
      <c r="EN493" s="538">
        <f t="shared" si="4679"/>
        <v>0</v>
      </c>
      <c r="EO493" s="677">
        <f t="shared" si="4680"/>
        <v>0</v>
      </c>
      <c r="EP493" s="257">
        <f t="shared" si="4681"/>
        <v>0</v>
      </c>
      <c r="EQ493" s="649">
        <f t="shared" si="4682"/>
        <v>0</v>
      </c>
      <c r="ER493" s="538">
        <f t="shared" si="4683"/>
        <v>0</v>
      </c>
      <c r="ES493" s="677">
        <f t="shared" si="4684"/>
        <v>0</v>
      </c>
      <c r="ET493" s="538">
        <f t="shared" si="4685"/>
        <v>0</v>
      </c>
      <c r="EU493" s="462">
        <f t="shared" si="4686"/>
        <v>0</v>
      </c>
      <c r="EV493" s="263">
        <f t="shared" si="4687"/>
        <v>0</v>
      </c>
      <c r="EW493" s="462">
        <f t="shared" si="4688"/>
        <v>0</v>
      </c>
      <c r="EX493" s="263">
        <f t="shared" si="4689"/>
        <v>0</v>
      </c>
      <c r="EY493" s="472">
        <f t="shared" si="4690"/>
        <v>0</v>
      </c>
      <c r="EZ493" s="263">
        <f t="shared" si="4691"/>
        <v>0</v>
      </c>
      <c r="FA493" s="312">
        <v>41928</v>
      </c>
      <c r="FB493" s="33" t="s">
        <v>421</v>
      </c>
    </row>
    <row r="494" spans="1:158" ht="18" hidden="1" customHeight="1" outlineLevel="1" x14ac:dyDescent="0.2">
      <c r="A494" s="732" t="s">
        <v>1859</v>
      </c>
      <c r="B494" s="76" t="s">
        <v>21</v>
      </c>
      <c r="C494" s="77" t="s">
        <v>1640</v>
      </c>
      <c r="D494" s="77" t="s">
        <v>1638</v>
      </c>
      <c r="E494" s="76" t="s">
        <v>1641</v>
      </c>
      <c r="F494" s="76" t="s">
        <v>417</v>
      </c>
      <c r="G494" s="78" t="s">
        <v>41</v>
      </c>
      <c r="H494" s="79">
        <v>0.3</v>
      </c>
      <c r="I494" s="76" t="s">
        <v>403</v>
      </c>
      <c r="J494" s="80" t="s">
        <v>56</v>
      </c>
      <c r="K494" s="81" t="s">
        <v>37</v>
      </c>
      <c r="L494" s="76" t="s">
        <v>46</v>
      </c>
      <c r="M494" s="10" t="s">
        <v>65</v>
      </c>
      <c r="N494" s="82"/>
      <c r="O494" s="82"/>
      <c r="P494" s="82"/>
      <c r="Q494" s="245"/>
      <c r="R494" s="398">
        <v>0</v>
      </c>
      <c r="S494" s="262">
        <v>74204.999999999985</v>
      </c>
      <c r="T494" s="262">
        <v>83109.599999999991</v>
      </c>
      <c r="U494" s="262">
        <f t="shared" ref="U494" si="4813">R494*S494</f>
        <v>0</v>
      </c>
      <c r="V494" s="263">
        <f t="shared" ref="V494" si="4814">R494*T494</f>
        <v>0</v>
      </c>
      <c r="W494" s="263">
        <f t="shared" ref="W494" si="4815">V494*H494</f>
        <v>0</v>
      </c>
      <c r="X494" s="399">
        <v>0</v>
      </c>
      <c r="Y494" s="399">
        <v>74204.999999999985</v>
      </c>
      <c r="Z494" s="399">
        <v>83109.599999999991</v>
      </c>
      <c r="AA494" s="399">
        <f t="shared" ref="AA494" si="4816">X494*Y494</f>
        <v>0</v>
      </c>
      <c r="AB494" s="399">
        <f t="shared" ref="AB494" si="4817">X494*Z494</f>
        <v>0</v>
      </c>
      <c r="AC494" s="399">
        <f t="shared" ref="AC494" si="4818">AB494*H494</f>
        <v>0</v>
      </c>
      <c r="AD494" s="260">
        <v>0</v>
      </c>
      <c r="AE494" s="260">
        <v>74204.999999999985</v>
      </c>
      <c r="AF494" s="260">
        <v>83109.599999999991</v>
      </c>
      <c r="AG494" s="260">
        <f t="shared" ref="AG494" si="4819">AD494*AE494</f>
        <v>0</v>
      </c>
      <c r="AH494" s="260">
        <f t="shared" ref="AH494" si="4820">AD494*AF494</f>
        <v>0</v>
      </c>
      <c r="AI494" s="260">
        <f t="shared" ref="AI494" si="4821">AH494*H494</f>
        <v>0</v>
      </c>
      <c r="AJ494" s="260">
        <v>10</v>
      </c>
      <c r="AK494" s="260">
        <v>74204.999999999985</v>
      </c>
      <c r="AL494" s="260">
        <v>83109.599999999991</v>
      </c>
      <c r="AM494" s="260">
        <v>0</v>
      </c>
      <c r="AN494" s="260">
        <v>0</v>
      </c>
      <c r="AO494" s="396">
        <f t="shared" si="4385"/>
        <v>0</v>
      </c>
      <c r="AP494" s="260">
        <v>10</v>
      </c>
      <c r="AQ494" s="260">
        <v>74204.999999999985</v>
      </c>
      <c r="AR494" s="260">
        <v>83109.599999999991</v>
      </c>
      <c r="AS494" s="260">
        <v>0</v>
      </c>
      <c r="AT494" s="260">
        <f t="shared" si="4417"/>
        <v>0</v>
      </c>
      <c r="AU494" s="260">
        <f t="shared" si="4386"/>
        <v>0</v>
      </c>
      <c r="AV494" s="400">
        <v>10</v>
      </c>
      <c r="AW494" s="400">
        <v>74204.999999999985</v>
      </c>
      <c r="AX494" s="400">
        <v>83109.599999999991</v>
      </c>
      <c r="AY494" s="400">
        <v>0</v>
      </c>
      <c r="AZ494" s="400">
        <f t="shared" si="4421"/>
        <v>0</v>
      </c>
      <c r="BA494" s="400">
        <f t="shared" si="4422"/>
        <v>0</v>
      </c>
      <c r="BB494" s="400"/>
      <c r="BC494" s="400"/>
      <c r="BD494" s="400"/>
      <c r="BE494" s="400">
        <v>0</v>
      </c>
      <c r="BF494" s="400">
        <v>0</v>
      </c>
      <c r="BG494" s="400">
        <f t="shared" si="3919"/>
        <v>0</v>
      </c>
      <c r="BH494" s="400"/>
      <c r="BI494" s="400"/>
      <c r="BJ494" s="400"/>
      <c r="BK494" s="400">
        <v>0</v>
      </c>
      <c r="BL494" s="400">
        <v>0</v>
      </c>
      <c r="BM494" s="400">
        <f t="shared" si="3914"/>
        <v>0</v>
      </c>
      <c r="BN494" s="400"/>
      <c r="BO494" s="400"/>
      <c r="BP494" s="400"/>
      <c r="BQ494" s="400">
        <v>0</v>
      </c>
      <c r="BR494" s="400">
        <v>0</v>
      </c>
      <c r="BS494" s="400">
        <f t="shared" si="4388"/>
        <v>0</v>
      </c>
      <c r="BT494" s="262">
        <v>74204.999999999985</v>
      </c>
      <c r="BU494" s="262">
        <f t="shared" ref="BU494" si="4822">BT494*1.12</f>
        <v>83109.599999999991</v>
      </c>
      <c r="BV494" s="256">
        <v>0</v>
      </c>
      <c r="BW494" s="1427">
        <v>0</v>
      </c>
      <c r="BX494" s="84" t="s">
        <v>48</v>
      </c>
      <c r="BY494" s="76">
        <v>2013</v>
      </c>
      <c r="BZ494" s="325" t="s">
        <v>1100</v>
      </c>
      <c r="CA494" s="529">
        <f t="shared" ref="CA494" si="4823">BW494*H494</f>
        <v>0</v>
      </c>
      <c r="CB494" s="85"/>
      <c r="CC494" s="83"/>
      <c r="CD494" s="88"/>
      <c r="CE494" s="26">
        <f t="shared" si="4392"/>
        <v>0</v>
      </c>
      <c r="CF494" s="27">
        <f t="shared" si="4393"/>
        <v>0</v>
      </c>
      <c r="CG494" s="738">
        <f t="shared" si="4394"/>
        <v>0</v>
      </c>
      <c r="CH494" s="164" t="s">
        <v>1873</v>
      </c>
      <c r="CI494" s="165"/>
      <c r="CJ494" s="89"/>
      <c r="CK494" s="175"/>
      <c r="CL494" s="175"/>
      <c r="CM494" s="178"/>
      <c r="CN494" s="175"/>
      <c r="CO494" s="176"/>
      <c r="CP494" s="175"/>
      <c r="CQ494" s="87"/>
      <c r="CR494" s="455"/>
      <c r="CS494" s="455"/>
      <c r="CT494" s="455"/>
      <c r="CU494" s="455"/>
      <c r="CV494" s="455"/>
      <c r="CW494" s="455"/>
      <c r="CX494" s="455"/>
      <c r="CY494" s="455"/>
      <c r="CZ494" s="455"/>
      <c r="DA494" s="456"/>
      <c r="DB494" s="455"/>
      <c r="DC494" s="455"/>
      <c r="DD494" s="455"/>
      <c r="DE494" s="455"/>
      <c r="DF494" s="455"/>
      <c r="DG494" s="455"/>
      <c r="DH494" s="455"/>
      <c r="DI494" s="455"/>
      <c r="DJ494" s="455"/>
      <c r="DK494" s="455"/>
      <c r="DL494" s="501"/>
      <c r="DM494" s="508"/>
      <c r="DN494" s="501"/>
      <c r="DO494" s="508"/>
      <c r="DP494" s="501"/>
      <c r="DQ494" s="847"/>
      <c r="DR494" s="501"/>
      <c r="DS494" s="508"/>
      <c r="DT494" s="501"/>
      <c r="DU494" s="508"/>
      <c r="DV494" s="457"/>
      <c r="DW494" s="503"/>
      <c r="DX494" s="501"/>
      <c r="DY494" s="672"/>
      <c r="DZ494" s="501"/>
      <c r="EA494" s="508">
        <f t="shared" si="4671"/>
        <v>0</v>
      </c>
      <c r="EB494" s="457">
        <f t="shared" si="4396"/>
        <v>0</v>
      </c>
      <c r="EC494" s="503"/>
      <c r="ED494" s="455"/>
      <c r="EE494" s="459"/>
      <c r="EF494" s="501"/>
      <c r="EG494" s="462">
        <f t="shared" si="4672"/>
        <v>0</v>
      </c>
      <c r="EH494" s="263">
        <f t="shared" si="4673"/>
        <v>0</v>
      </c>
      <c r="EI494" s="460">
        <f t="shared" si="4674"/>
        <v>0</v>
      </c>
      <c r="EJ494" s="538">
        <f t="shared" si="4675"/>
        <v>0</v>
      </c>
      <c r="EK494" s="677">
        <f t="shared" si="4676"/>
        <v>0</v>
      </c>
      <c r="EL494" s="257">
        <f t="shared" si="4677"/>
        <v>0</v>
      </c>
      <c r="EM494" s="649">
        <f t="shared" si="4678"/>
        <v>0</v>
      </c>
      <c r="EN494" s="538">
        <f t="shared" si="4679"/>
        <v>0</v>
      </c>
      <c r="EO494" s="677">
        <f t="shared" si="4680"/>
        <v>0</v>
      </c>
      <c r="EP494" s="257">
        <f t="shared" si="4681"/>
        <v>0</v>
      </c>
      <c r="EQ494" s="649">
        <f t="shared" si="4682"/>
        <v>0</v>
      </c>
      <c r="ER494" s="538">
        <f t="shared" si="4683"/>
        <v>0</v>
      </c>
      <c r="ES494" s="677">
        <f t="shared" si="4684"/>
        <v>0</v>
      </c>
      <c r="ET494" s="538">
        <f t="shared" si="4685"/>
        <v>0</v>
      </c>
      <c r="EU494" s="462">
        <f t="shared" si="4686"/>
        <v>0</v>
      </c>
      <c r="EV494" s="263">
        <f t="shared" si="4687"/>
        <v>0</v>
      </c>
      <c r="EW494" s="462">
        <f t="shared" si="4688"/>
        <v>0</v>
      </c>
      <c r="EX494" s="263">
        <f t="shared" si="4689"/>
        <v>0</v>
      </c>
      <c r="EY494" s="472">
        <f t="shared" si="4690"/>
        <v>0</v>
      </c>
      <c r="EZ494" s="263">
        <f t="shared" si="4691"/>
        <v>0</v>
      </c>
      <c r="FA494" s="313">
        <v>42102</v>
      </c>
      <c r="FB494" s="33" t="s">
        <v>421</v>
      </c>
    </row>
    <row r="495" spans="1:158" s="1200" customFormat="1" ht="18" hidden="1" customHeight="1" outlineLevel="1" x14ac:dyDescent="0.2">
      <c r="A495" s="1167" t="s">
        <v>2388</v>
      </c>
      <c r="B495" s="691" t="s">
        <v>21</v>
      </c>
      <c r="C495" s="1168" t="s">
        <v>1640</v>
      </c>
      <c r="D495" s="1168" t="s">
        <v>1638</v>
      </c>
      <c r="E495" s="691" t="s">
        <v>1641</v>
      </c>
      <c r="F495" s="691" t="s">
        <v>417</v>
      </c>
      <c r="G495" s="692" t="s">
        <v>41</v>
      </c>
      <c r="H495" s="693">
        <v>0.3</v>
      </c>
      <c r="I495" s="691" t="s">
        <v>403</v>
      </c>
      <c r="J495" s="694" t="s">
        <v>56</v>
      </c>
      <c r="K495" s="695" t="s">
        <v>37</v>
      </c>
      <c r="L495" s="691" t="s">
        <v>46</v>
      </c>
      <c r="M495" s="1169" t="s">
        <v>65</v>
      </c>
      <c r="N495" s="696"/>
      <c r="O495" s="696"/>
      <c r="P495" s="696"/>
      <c r="Q495" s="697"/>
      <c r="R495" s="1170">
        <v>0</v>
      </c>
      <c r="S495" s="698">
        <v>74204.999999999985</v>
      </c>
      <c r="T495" s="698">
        <v>83109.599999999991</v>
      </c>
      <c r="U495" s="698">
        <f t="shared" ref="U495" si="4824">R495*S495</f>
        <v>0</v>
      </c>
      <c r="V495" s="699">
        <f t="shared" ref="V495" si="4825">R495*T495</f>
        <v>0</v>
      </c>
      <c r="W495" s="699">
        <f t="shared" ref="W495" si="4826">V495*H495</f>
        <v>0</v>
      </c>
      <c r="X495" s="700">
        <v>0</v>
      </c>
      <c r="Y495" s="700">
        <v>74204.999999999985</v>
      </c>
      <c r="Z495" s="700">
        <v>83109.599999999991</v>
      </c>
      <c r="AA495" s="700">
        <f t="shared" ref="AA495" si="4827">X495*Y495</f>
        <v>0</v>
      </c>
      <c r="AB495" s="700">
        <f t="shared" ref="AB495" si="4828">X495*Z495</f>
        <v>0</v>
      </c>
      <c r="AC495" s="700">
        <f t="shared" ref="AC495" si="4829">AB495*H495</f>
        <v>0</v>
      </c>
      <c r="AD495" s="1171">
        <v>0</v>
      </c>
      <c r="AE495" s="1171">
        <v>74204.999999999985</v>
      </c>
      <c r="AF495" s="1171">
        <v>83109.599999999991</v>
      </c>
      <c r="AG495" s="1171">
        <f t="shared" ref="AG495" si="4830">AD495*AE495</f>
        <v>0</v>
      </c>
      <c r="AH495" s="1171">
        <f t="shared" ref="AH495" si="4831">AD495*AF495</f>
        <v>0</v>
      </c>
      <c r="AI495" s="1171">
        <f t="shared" ref="AI495" si="4832">AH495*H495</f>
        <v>0</v>
      </c>
      <c r="AJ495" s="1171">
        <v>10</v>
      </c>
      <c r="AK495" s="1171">
        <v>74204.999999999985</v>
      </c>
      <c r="AL495" s="1171">
        <v>83109.599999999991</v>
      </c>
      <c r="AM495" s="1171">
        <v>0</v>
      </c>
      <c r="AN495" s="1171">
        <v>0</v>
      </c>
      <c r="AO495" s="1172">
        <f t="shared" ref="AO495" si="4833">AN495*H495</f>
        <v>0</v>
      </c>
      <c r="AP495" s="1171">
        <v>10</v>
      </c>
      <c r="AQ495" s="1171">
        <v>74204.999999999985</v>
      </c>
      <c r="AR495" s="1171">
        <v>83109.599999999991</v>
      </c>
      <c r="AS495" s="1171">
        <v>0</v>
      </c>
      <c r="AT495" s="1171">
        <f t="shared" ref="AT495" si="4834">AS495*1.12</f>
        <v>0</v>
      </c>
      <c r="AU495" s="1171">
        <f t="shared" ref="AU495" si="4835">AT495*H495</f>
        <v>0</v>
      </c>
      <c r="AV495" s="1173">
        <v>10</v>
      </c>
      <c r="AW495" s="1173">
        <v>74204.999999999985</v>
      </c>
      <c r="AX495" s="1173">
        <v>83109.599999999991</v>
      </c>
      <c r="AY495" s="1173">
        <v>0</v>
      </c>
      <c r="AZ495" s="1173">
        <f t="shared" ref="AZ495" si="4836">AY495*1.12</f>
        <v>0</v>
      </c>
      <c r="BA495" s="1173">
        <f t="shared" ref="BA495" si="4837">AZ495*H495</f>
        <v>0</v>
      </c>
      <c r="BB495" s="1173"/>
      <c r="BC495" s="1173"/>
      <c r="BD495" s="1173"/>
      <c r="BE495" s="1173">
        <v>0</v>
      </c>
      <c r="BF495" s="1173">
        <v>0</v>
      </c>
      <c r="BG495" s="1173">
        <f t="shared" ref="BG495" si="4838">BF495*H495</f>
        <v>0</v>
      </c>
      <c r="BH495" s="1173"/>
      <c r="BI495" s="1173"/>
      <c r="BJ495" s="1173"/>
      <c r="BK495" s="1173">
        <v>0</v>
      </c>
      <c r="BL495" s="1173">
        <v>0</v>
      </c>
      <c r="BM495" s="1173">
        <f t="shared" ref="BM495" si="4839">BL495*N495</f>
        <v>0</v>
      </c>
      <c r="BN495" s="1173"/>
      <c r="BO495" s="1173"/>
      <c r="BP495" s="1173"/>
      <c r="BQ495" s="1173">
        <v>0</v>
      </c>
      <c r="BR495" s="1173">
        <v>0</v>
      </c>
      <c r="BS495" s="1173">
        <f t="shared" si="4388"/>
        <v>0</v>
      </c>
      <c r="BT495" s="698">
        <v>74204.999999999985</v>
      </c>
      <c r="BU495" s="698">
        <f t="shared" ref="BU495" si="4840">BT495*1.12</f>
        <v>83109.599999999991</v>
      </c>
      <c r="BV495" s="1174">
        <v>0</v>
      </c>
      <c r="BW495" s="1436">
        <v>0</v>
      </c>
      <c r="BX495" s="1175"/>
      <c r="BY495" s="691"/>
      <c r="BZ495" s="1176">
        <v>14</v>
      </c>
      <c r="CA495" s="1177">
        <f t="shared" ref="CA495" si="4841">BW495*H495</f>
        <v>0</v>
      </c>
      <c r="CB495" s="1178"/>
      <c r="CC495" s="1179"/>
      <c r="CD495" s="1180"/>
      <c r="CE495" s="1181">
        <f t="shared" ref="CE495" si="4842">BV495-CB495</f>
        <v>0</v>
      </c>
      <c r="CF495" s="1182">
        <f t="shared" ref="CF495" si="4843">BW495-CC495</f>
        <v>0</v>
      </c>
      <c r="CG495" s="1183">
        <f t="shared" ref="CG495" si="4844">CA495-CC495</f>
        <v>0</v>
      </c>
      <c r="CH495" s="1184" t="s">
        <v>2408</v>
      </c>
      <c r="CI495" s="1185" t="s">
        <v>2409</v>
      </c>
      <c r="CJ495" s="1186"/>
      <c r="CK495" s="1187"/>
      <c r="CL495" s="1187"/>
      <c r="CM495" s="1188"/>
      <c r="CN495" s="1187"/>
      <c r="CO495" s="1189"/>
      <c r="CP495" s="1187"/>
      <c r="CQ495" s="1190"/>
      <c r="CR495" s="701"/>
      <c r="CS495" s="701"/>
      <c r="CT495" s="701"/>
      <c r="CU495" s="701"/>
      <c r="CV495" s="701"/>
      <c r="CW495" s="701"/>
      <c r="CX495" s="701"/>
      <c r="CY495" s="701"/>
      <c r="CZ495" s="701"/>
      <c r="DA495" s="702"/>
      <c r="DB495" s="701"/>
      <c r="DC495" s="701"/>
      <c r="DD495" s="701"/>
      <c r="DE495" s="701"/>
      <c r="DF495" s="701"/>
      <c r="DG495" s="701"/>
      <c r="DH495" s="701"/>
      <c r="DI495" s="701"/>
      <c r="DJ495" s="701"/>
      <c r="DK495" s="701"/>
      <c r="DL495" s="653"/>
      <c r="DM495" s="740"/>
      <c r="DN495" s="653"/>
      <c r="DO495" s="740"/>
      <c r="DP495" s="653"/>
      <c r="DQ495" s="1191"/>
      <c r="DR495" s="653"/>
      <c r="DS495" s="740"/>
      <c r="DT495" s="653"/>
      <c r="DU495" s="740"/>
      <c r="DV495" s="458"/>
      <c r="DW495" s="744"/>
      <c r="DX495" s="653"/>
      <c r="DY495" s="953"/>
      <c r="DZ495" s="653"/>
      <c r="EA495" s="740">
        <f t="shared" si="4671"/>
        <v>0</v>
      </c>
      <c r="EB495" s="458">
        <f t="shared" ref="EB495" si="4845">EA495/1.12</f>
        <v>0</v>
      </c>
      <c r="EC495" s="744"/>
      <c r="ED495" s="701"/>
      <c r="EE495" s="946"/>
      <c r="EF495" s="653"/>
      <c r="EG495" s="1192">
        <f t="shared" si="4672"/>
        <v>0</v>
      </c>
      <c r="EH495" s="699">
        <f t="shared" si="4673"/>
        <v>0</v>
      </c>
      <c r="EI495" s="1193">
        <f t="shared" si="4674"/>
        <v>0</v>
      </c>
      <c r="EJ495" s="1194">
        <f t="shared" si="4675"/>
        <v>0</v>
      </c>
      <c r="EK495" s="1195">
        <f t="shared" si="4676"/>
        <v>0</v>
      </c>
      <c r="EL495" s="1196">
        <f t="shared" si="4677"/>
        <v>0</v>
      </c>
      <c r="EM495" s="1197">
        <f t="shared" si="4678"/>
        <v>0</v>
      </c>
      <c r="EN495" s="1194">
        <f t="shared" si="4679"/>
        <v>0</v>
      </c>
      <c r="EO495" s="1195">
        <f t="shared" si="4680"/>
        <v>0</v>
      </c>
      <c r="EP495" s="1196">
        <f t="shared" si="4681"/>
        <v>0</v>
      </c>
      <c r="EQ495" s="1197">
        <f t="shared" si="4682"/>
        <v>0</v>
      </c>
      <c r="ER495" s="1194">
        <f t="shared" si="4683"/>
        <v>0</v>
      </c>
      <c r="ES495" s="1195">
        <f t="shared" si="4684"/>
        <v>0</v>
      </c>
      <c r="ET495" s="1194">
        <f t="shared" si="4685"/>
        <v>0</v>
      </c>
      <c r="EU495" s="1192">
        <f t="shared" si="4686"/>
        <v>0</v>
      </c>
      <c r="EV495" s="699">
        <f t="shared" si="4687"/>
        <v>0</v>
      </c>
      <c r="EW495" s="1192">
        <f t="shared" si="4688"/>
        <v>0</v>
      </c>
      <c r="EX495" s="699">
        <f t="shared" si="4689"/>
        <v>0</v>
      </c>
      <c r="EY495" s="1198">
        <f t="shared" si="4690"/>
        <v>0</v>
      </c>
      <c r="EZ495" s="699">
        <f t="shared" si="4691"/>
        <v>0</v>
      </c>
      <c r="FA495" s="1199">
        <v>42502</v>
      </c>
      <c r="FB495" s="1200" t="s">
        <v>421</v>
      </c>
    </row>
    <row r="496" spans="1:158" ht="18" hidden="1" customHeight="1" outlineLevel="1" x14ac:dyDescent="0.2">
      <c r="A496" s="732" t="s">
        <v>623</v>
      </c>
      <c r="B496" s="76" t="s">
        <v>21</v>
      </c>
      <c r="C496" s="77" t="s">
        <v>410</v>
      </c>
      <c r="D496" s="77" t="s">
        <v>407</v>
      </c>
      <c r="E496" s="76" t="s">
        <v>411</v>
      </c>
      <c r="F496" s="76" t="s">
        <v>418</v>
      </c>
      <c r="G496" s="78" t="s">
        <v>41</v>
      </c>
      <c r="H496" s="79">
        <v>0.3</v>
      </c>
      <c r="I496" s="76" t="s">
        <v>403</v>
      </c>
      <c r="J496" s="80" t="s">
        <v>56</v>
      </c>
      <c r="K496" s="81" t="s">
        <v>37</v>
      </c>
      <c r="L496" s="76" t="s">
        <v>46</v>
      </c>
      <c r="M496" s="10" t="s">
        <v>65</v>
      </c>
      <c r="N496" s="82"/>
      <c r="O496" s="82"/>
      <c r="P496" s="82"/>
      <c r="Q496" s="245"/>
      <c r="R496" s="398">
        <v>0</v>
      </c>
      <c r="S496" s="262">
        <v>14374.999999999998</v>
      </c>
      <c r="T496" s="262">
        <v>16100</v>
      </c>
      <c r="U496" s="262">
        <f t="shared" si="4450"/>
        <v>0</v>
      </c>
      <c r="V496" s="263">
        <f t="shared" si="4451"/>
        <v>0</v>
      </c>
      <c r="W496" s="263">
        <f t="shared" si="4381"/>
        <v>0</v>
      </c>
      <c r="X496" s="399">
        <v>0</v>
      </c>
      <c r="Y496" s="399">
        <v>14374.999999999998</v>
      </c>
      <c r="Z496" s="399">
        <v>16100</v>
      </c>
      <c r="AA496" s="399">
        <f t="shared" si="4452"/>
        <v>0</v>
      </c>
      <c r="AB496" s="399">
        <f t="shared" si="4453"/>
        <v>0</v>
      </c>
      <c r="AC496" s="399">
        <f t="shared" si="4382"/>
        <v>0</v>
      </c>
      <c r="AD496" s="260">
        <v>0</v>
      </c>
      <c r="AE496" s="260">
        <v>14374.999999999998</v>
      </c>
      <c r="AF496" s="260">
        <v>16100</v>
      </c>
      <c r="AG496" s="260">
        <v>0</v>
      </c>
      <c r="AH496" s="260">
        <v>0</v>
      </c>
      <c r="AI496" s="260">
        <f t="shared" si="4383"/>
        <v>0</v>
      </c>
      <c r="AJ496" s="260">
        <v>0</v>
      </c>
      <c r="AK496" s="260">
        <v>14374.999999999998</v>
      </c>
      <c r="AL496" s="260">
        <v>16100</v>
      </c>
      <c r="AM496" s="260">
        <f t="shared" ref="AM496:AM538" si="4846">AJ496*AK496</f>
        <v>0</v>
      </c>
      <c r="AN496" s="260">
        <f t="shared" ref="AN496:AN538" si="4847">AJ496*AL496</f>
        <v>0</v>
      </c>
      <c r="AO496" s="396">
        <f t="shared" si="4385"/>
        <v>0</v>
      </c>
      <c r="AP496" s="260">
        <v>0</v>
      </c>
      <c r="AQ496" s="260">
        <v>14374.999999999998</v>
      </c>
      <c r="AR496" s="260">
        <v>16100</v>
      </c>
      <c r="AS496" s="260">
        <f t="shared" si="3576"/>
        <v>0</v>
      </c>
      <c r="AT496" s="260">
        <f t="shared" si="4417"/>
        <v>0</v>
      </c>
      <c r="AU496" s="260">
        <f t="shared" si="4386"/>
        <v>0</v>
      </c>
      <c r="AV496" s="400">
        <v>0</v>
      </c>
      <c r="AW496" s="400">
        <v>14374.999999999998</v>
      </c>
      <c r="AX496" s="400">
        <v>16100</v>
      </c>
      <c r="AY496" s="400">
        <f t="shared" si="4537"/>
        <v>0</v>
      </c>
      <c r="AZ496" s="400">
        <f t="shared" si="4421"/>
        <v>0</v>
      </c>
      <c r="BA496" s="400">
        <f t="shared" si="4422"/>
        <v>0</v>
      </c>
      <c r="BB496" s="400"/>
      <c r="BC496" s="400"/>
      <c r="BD496" s="400"/>
      <c r="BE496" s="400">
        <v>0</v>
      </c>
      <c r="BF496" s="400">
        <v>0</v>
      </c>
      <c r="BG496" s="400">
        <f t="shared" si="3919"/>
        <v>0</v>
      </c>
      <c r="BH496" s="400"/>
      <c r="BI496" s="400"/>
      <c r="BJ496" s="400"/>
      <c r="BK496" s="400">
        <v>0</v>
      </c>
      <c r="BL496" s="400">
        <v>0</v>
      </c>
      <c r="BM496" s="400">
        <f t="shared" si="3914"/>
        <v>0</v>
      </c>
      <c r="BN496" s="400"/>
      <c r="BO496" s="400"/>
      <c r="BP496" s="400"/>
      <c r="BQ496" s="400">
        <v>0</v>
      </c>
      <c r="BR496" s="400">
        <v>0</v>
      </c>
      <c r="BS496" s="400">
        <f t="shared" si="4388"/>
        <v>0</v>
      </c>
      <c r="BT496" s="262">
        <v>14374.999999999998</v>
      </c>
      <c r="BU496" s="262">
        <f t="shared" si="4454"/>
        <v>16100</v>
      </c>
      <c r="BV496" s="262">
        <f t="shared" ref="BV496:BV506" si="4848">SUM(N496+O496+P496+Q496+R496+X496+AD496+AJ496+AP496+AV496+BB496+BH496)*BT496</f>
        <v>0</v>
      </c>
      <c r="BW496" s="1427">
        <f t="shared" si="4390"/>
        <v>0</v>
      </c>
      <c r="BX496" s="84" t="s">
        <v>48</v>
      </c>
      <c r="BY496" s="76">
        <v>2013</v>
      </c>
      <c r="BZ496" s="325"/>
      <c r="CA496" s="529">
        <f t="shared" si="4391"/>
        <v>0</v>
      </c>
      <c r="CB496" s="85"/>
      <c r="CC496" s="83"/>
      <c r="CD496" s="88"/>
      <c r="CE496" s="26">
        <f t="shared" si="4392"/>
        <v>0</v>
      </c>
      <c r="CF496" s="27">
        <f t="shared" si="4393"/>
        <v>0</v>
      </c>
      <c r="CG496" s="738">
        <f t="shared" si="4394"/>
        <v>0</v>
      </c>
      <c r="CH496" s="164" t="s">
        <v>423</v>
      </c>
      <c r="CI496" s="165" t="s">
        <v>422</v>
      </c>
      <c r="CJ496" s="89"/>
      <c r="CK496" s="175"/>
      <c r="CL496" s="175"/>
      <c r="CM496" s="178"/>
      <c r="CN496" s="175"/>
      <c r="CO496" s="176"/>
      <c r="CP496" s="175"/>
      <c r="CQ496" s="87"/>
      <c r="CR496" s="455"/>
      <c r="CS496" s="455"/>
      <c r="CT496" s="455"/>
      <c r="CU496" s="455"/>
      <c r="CV496" s="455"/>
      <c r="CW496" s="455"/>
      <c r="CX496" s="455"/>
      <c r="CY496" s="455"/>
      <c r="CZ496" s="455"/>
      <c r="DA496" s="456"/>
      <c r="DB496" s="455"/>
      <c r="DC496" s="455"/>
      <c r="DD496" s="455"/>
      <c r="DE496" s="455"/>
      <c r="DF496" s="455"/>
      <c r="DG496" s="455"/>
      <c r="DH496" s="455"/>
      <c r="DI496" s="455"/>
      <c r="DJ496" s="455"/>
      <c r="DK496" s="455"/>
      <c r="DL496" s="501"/>
      <c r="DM496" s="508"/>
      <c r="DN496" s="501"/>
      <c r="DO496" s="508"/>
      <c r="DP496" s="501"/>
      <c r="DQ496" s="847"/>
      <c r="DR496" s="501"/>
      <c r="DS496" s="508"/>
      <c r="DT496" s="501"/>
      <c r="DU496" s="508"/>
      <c r="DV496" s="457"/>
      <c r="DW496" s="503"/>
      <c r="DX496" s="501"/>
      <c r="DY496" s="672"/>
      <c r="DZ496" s="501"/>
      <c r="EA496" s="508">
        <f t="shared" si="4671"/>
        <v>0</v>
      </c>
      <c r="EB496" s="457">
        <f t="shared" si="4396"/>
        <v>0</v>
      </c>
      <c r="EC496" s="503"/>
      <c r="ED496" s="455"/>
      <c r="EE496" s="459"/>
      <c r="EF496" s="501"/>
      <c r="EG496" s="462">
        <f t="shared" si="4672"/>
        <v>0</v>
      </c>
      <c r="EH496" s="263">
        <f t="shared" si="4673"/>
        <v>0</v>
      </c>
      <c r="EI496" s="460">
        <f t="shared" si="4674"/>
        <v>0</v>
      </c>
      <c r="EJ496" s="538">
        <f t="shared" si="4675"/>
        <v>0</v>
      </c>
      <c r="EK496" s="677">
        <f t="shared" si="4676"/>
        <v>0</v>
      </c>
      <c r="EL496" s="257">
        <f t="shared" si="4677"/>
        <v>0</v>
      </c>
      <c r="EM496" s="649">
        <f t="shared" si="4678"/>
        <v>0</v>
      </c>
      <c r="EN496" s="538">
        <f t="shared" si="4679"/>
        <v>0</v>
      </c>
      <c r="EO496" s="677">
        <f t="shared" si="4680"/>
        <v>0</v>
      </c>
      <c r="EP496" s="257">
        <f t="shared" si="4681"/>
        <v>0</v>
      </c>
      <c r="EQ496" s="649">
        <f t="shared" si="4682"/>
        <v>0</v>
      </c>
      <c r="ER496" s="538">
        <f t="shared" si="4683"/>
        <v>0</v>
      </c>
      <c r="ES496" s="677">
        <f t="shared" si="4684"/>
        <v>0</v>
      </c>
      <c r="ET496" s="538">
        <f t="shared" si="4685"/>
        <v>0</v>
      </c>
      <c r="EU496" s="462">
        <f t="shared" si="4686"/>
        <v>0</v>
      </c>
      <c r="EV496" s="263">
        <f t="shared" si="4687"/>
        <v>0</v>
      </c>
      <c r="EW496" s="462">
        <f t="shared" si="4688"/>
        <v>0</v>
      </c>
      <c r="EX496" s="263">
        <f t="shared" si="4689"/>
        <v>0</v>
      </c>
      <c r="EY496" s="472">
        <f t="shared" si="4690"/>
        <v>0</v>
      </c>
      <c r="EZ496" s="263">
        <f t="shared" si="4691"/>
        <v>0</v>
      </c>
      <c r="FA496" s="312">
        <v>41428</v>
      </c>
      <c r="FB496" s="33" t="s">
        <v>421</v>
      </c>
    </row>
    <row r="497" spans="1:160" ht="18" hidden="1" customHeight="1" outlineLevel="1" x14ac:dyDescent="0.2">
      <c r="A497" s="732" t="s">
        <v>624</v>
      </c>
      <c r="B497" s="76" t="s">
        <v>21</v>
      </c>
      <c r="C497" s="77" t="s">
        <v>410</v>
      </c>
      <c r="D497" s="77" t="s">
        <v>407</v>
      </c>
      <c r="E497" s="76" t="s">
        <v>411</v>
      </c>
      <c r="F497" s="76" t="s">
        <v>418</v>
      </c>
      <c r="G497" s="78" t="s">
        <v>41</v>
      </c>
      <c r="H497" s="79">
        <v>0.3</v>
      </c>
      <c r="I497" s="76" t="s">
        <v>403</v>
      </c>
      <c r="J497" s="80" t="s">
        <v>56</v>
      </c>
      <c r="K497" s="81" t="s">
        <v>37</v>
      </c>
      <c r="L497" s="76" t="s">
        <v>46</v>
      </c>
      <c r="M497" s="10" t="s">
        <v>65</v>
      </c>
      <c r="N497" s="82"/>
      <c r="O497" s="82"/>
      <c r="P497" s="82"/>
      <c r="Q497" s="245"/>
      <c r="R497" s="398">
        <v>0</v>
      </c>
      <c r="S497" s="262">
        <v>14374.999999999998</v>
      </c>
      <c r="T497" s="262">
        <v>16100</v>
      </c>
      <c r="U497" s="262">
        <f t="shared" ref="U497" si="4849">R497*S497</f>
        <v>0</v>
      </c>
      <c r="V497" s="263">
        <f t="shared" ref="V497" si="4850">R497*T497</f>
        <v>0</v>
      </c>
      <c r="W497" s="263">
        <f t="shared" si="4381"/>
        <v>0</v>
      </c>
      <c r="X497" s="399">
        <v>20</v>
      </c>
      <c r="Y497" s="399">
        <v>14374.999999999998</v>
      </c>
      <c r="Z497" s="399">
        <v>16100</v>
      </c>
      <c r="AA497" s="399">
        <v>0</v>
      </c>
      <c r="AB497" s="399">
        <v>0</v>
      </c>
      <c r="AC497" s="399">
        <f t="shared" si="4382"/>
        <v>0</v>
      </c>
      <c r="AD497" s="260">
        <v>30</v>
      </c>
      <c r="AE497" s="260">
        <v>14374.999999999998</v>
      </c>
      <c r="AF497" s="260">
        <v>16100</v>
      </c>
      <c r="AG497" s="260">
        <v>0</v>
      </c>
      <c r="AH497" s="260">
        <v>0</v>
      </c>
      <c r="AI497" s="260">
        <f t="shared" si="4383"/>
        <v>0</v>
      </c>
      <c r="AJ497" s="260">
        <v>19</v>
      </c>
      <c r="AK497" s="260">
        <v>14374.999999999998</v>
      </c>
      <c r="AL497" s="260">
        <v>16100</v>
      </c>
      <c r="AM497" s="260">
        <v>0</v>
      </c>
      <c r="AN497" s="260">
        <v>0</v>
      </c>
      <c r="AO497" s="396">
        <f t="shared" si="4385"/>
        <v>0</v>
      </c>
      <c r="AP497" s="260">
        <v>20</v>
      </c>
      <c r="AQ497" s="260">
        <v>14374.999999999998</v>
      </c>
      <c r="AR497" s="260">
        <v>16100</v>
      </c>
      <c r="AS497" s="260">
        <v>0</v>
      </c>
      <c r="AT497" s="260">
        <f t="shared" si="4417"/>
        <v>0</v>
      </c>
      <c r="AU497" s="260">
        <f t="shared" si="4386"/>
        <v>0</v>
      </c>
      <c r="AV497" s="400">
        <v>19</v>
      </c>
      <c r="AW497" s="400">
        <v>14374.999999999998</v>
      </c>
      <c r="AX497" s="400">
        <v>16100</v>
      </c>
      <c r="AY497" s="400">
        <v>0</v>
      </c>
      <c r="AZ497" s="400">
        <f t="shared" si="4421"/>
        <v>0</v>
      </c>
      <c r="BA497" s="400">
        <f t="shared" si="4422"/>
        <v>0</v>
      </c>
      <c r="BB497" s="400"/>
      <c r="BC497" s="400"/>
      <c r="BD497" s="400"/>
      <c r="BE497" s="400">
        <v>0</v>
      </c>
      <c r="BF497" s="400">
        <v>0</v>
      </c>
      <c r="BG497" s="400">
        <f t="shared" si="3919"/>
        <v>0</v>
      </c>
      <c r="BH497" s="400"/>
      <c r="BI497" s="400"/>
      <c r="BJ497" s="400"/>
      <c r="BK497" s="400">
        <v>0</v>
      </c>
      <c r="BL497" s="400">
        <v>0</v>
      </c>
      <c r="BM497" s="400">
        <f t="shared" si="3914"/>
        <v>0</v>
      </c>
      <c r="BN497" s="400"/>
      <c r="BO497" s="400"/>
      <c r="BP497" s="400"/>
      <c r="BQ497" s="400">
        <v>0</v>
      </c>
      <c r="BR497" s="400">
        <v>0</v>
      </c>
      <c r="BS497" s="400">
        <f t="shared" si="4388"/>
        <v>0</v>
      </c>
      <c r="BT497" s="262">
        <v>14374.999999999998</v>
      </c>
      <c r="BU497" s="262">
        <f t="shared" ref="BU497" si="4851">BT497*1.12</f>
        <v>16100</v>
      </c>
      <c r="BV497" s="256">
        <v>0</v>
      </c>
      <c r="BW497" s="1427">
        <f t="shared" ref="BW497" si="4852">BV497*1.12</f>
        <v>0</v>
      </c>
      <c r="BX497" s="84" t="s">
        <v>48</v>
      </c>
      <c r="BY497" s="76">
        <v>2013</v>
      </c>
      <c r="BZ497" s="325"/>
      <c r="CA497" s="529">
        <f t="shared" si="4391"/>
        <v>0</v>
      </c>
      <c r="CB497" s="85"/>
      <c r="CC497" s="83"/>
      <c r="CD497" s="88"/>
      <c r="CE497" s="26">
        <f t="shared" si="4392"/>
        <v>0</v>
      </c>
      <c r="CF497" s="27">
        <f t="shared" si="4393"/>
        <v>0</v>
      </c>
      <c r="CG497" s="738">
        <f t="shared" si="4394"/>
        <v>0</v>
      </c>
      <c r="CH497" s="164" t="s">
        <v>423</v>
      </c>
      <c r="CI497" s="165" t="s">
        <v>422</v>
      </c>
      <c r="CJ497" s="89"/>
      <c r="CK497" s="175"/>
      <c r="CL497" s="175"/>
      <c r="CM497" s="178"/>
      <c r="CN497" s="175"/>
      <c r="CO497" s="176"/>
      <c r="CP497" s="175"/>
      <c r="CQ497" s="87"/>
      <c r="CR497" s="455"/>
      <c r="CS497" s="455"/>
      <c r="CT497" s="455"/>
      <c r="CU497" s="455"/>
      <c r="CV497" s="455"/>
      <c r="CW497" s="455"/>
      <c r="CX497" s="455"/>
      <c r="CY497" s="455"/>
      <c r="CZ497" s="455"/>
      <c r="DA497" s="456"/>
      <c r="DB497" s="455"/>
      <c r="DC497" s="455"/>
      <c r="DD497" s="455"/>
      <c r="DE497" s="455"/>
      <c r="DF497" s="455"/>
      <c r="DG497" s="455"/>
      <c r="DH497" s="455"/>
      <c r="DI497" s="455"/>
      <c r="DJ497" s="455"/>
      <c r="DK497" s="455"/>
      <c r="DL497" s="501"/>
      <c r="DM497" s="508"/>
      <c r="DN497" s="501"/>
      <c r="DO497" s="508"/>
      <c r="DP497" s="501"/>
      <c r="DQ497" s="847"/>
      <c r="DR497" s="501"/>
      <c r="DS497" s="508"/>
      <c r="DT497" s="501"/>
      <c r="DU497" s="508"/>
      <c r="DV497" s="457"/>
      <c r="DW497" s="503"/>
      <c r="DX497" s="501"/>
      <c r="DY497" s="672"/>
      <c r="DZ497" s="501"/>
      <c r="EA497" s="508">
        <f t="shared" si="4671"/>
        <v>0</v>
      </c>
      <c r="EB497" s="457">
        <f t="shared" si="4396"/>
        <v>0</v>
      </c>
      <c r="EC497" s="503"/>
      <c r="ED497" s="455"/>
      <c r="EE497" s="459"/>
      <c r="EF497" s="501"/>
      <c r="EG497" s="462">
        <f t="shared" si="4672"/>
        <v>0</v>
      </c>
      <c r="EH497" s="263">
        <f t="shared" si="4673"/>
        <v>0</v>
      </c>
      <c r="EI497" s="460">
        <f t="shared" si="4674"/>
        <v>0</v>
      </c>
      <c r="EJ497" s="538">
        <f t="shared" si="4675"/>
        <v>0</v>
      </c>
      <c r="EK497" s="677">
        <f t="shared" si="4676"/>
        <v>0</v>
      </c>
      <c r="EL497" s="257">
        <f t="shared" si="4677"/>
        <v>0</v>
      </c>
      <c r="EM497" s="649">
        <f t="shared" si="4678"/>
        <v>0</v>
      </c>
      <c r="EN497" s="538">
        <f t="shared" si="4679"/>
        <v>0</v>
      </c>
      <c r="EO497" s="677">
        <f t="shared" si="4680"/>
        <v>0</v>
      </c>
      <c r="EP497" s="257">
        <f t="shared" si="4681"/>
        <v>0</v>
      </c>
      <c r="EQ497" s="649">
        <f t="shared" si="4682"/>
        <v>0</v>
      </c>
      <c r="ER497" s="538">
        <f t="shared" si="4683"/>
        <v>0</v>
      </c>
      <c r="ES497" s="677">
        <f t="shared" si="4684"/>
        <v>0</v>
      </c>
      <c r="ET497" s="538">
        <f t="shared" si="4685"/>
        <v>0</v>
      </c>
      <c r="EU497" s="462">
        <f t="shared" si="4686"/>
        <v>0</v>
      </c>
      <c r="EV497" s="263">
        <f t="shared" si="4687"/>
        <v>0</v>
      </c>
      <c r="EW497" s="462">
        <f t="shared" si="4688"/>
        <v>0</v>
      </c>
      <c r="EX497" s="263">
        <f t="shared" si="4689"/>
        <v>0</v>
      </c>
      <c r="EY497" s="472">
        <f t="shared" si="4690"/>
        <v>0</v>
      </c>
      <c r="EZ497" s="263">
        <f t="shared" si="4691"/>
        <v>0</v>
      </c>
      <c r="FA497" s="312">
        <v>41428</v>
      </c>
      <c r="FB497" s="33" t="s">
        <v>421</v>
      </c>
    </row>
    <row r="498" spans="1:160" ht="18" hidden="1" customHeight="1" outlineLevel="1" x14ac:dyDescent="0.2">
      <c r="A498" s="732" t="s">
        <v>1340</v>
      </c>
      <c r="B498" s="76" t="s">
        <v>21</v>
      </c>
      <c r="C498" s="77" t="s">
        <v>410</v>
      </c>
      <c r="D498" s="77" t="s">
        <v>407</v>
      </c>
      <c r="E498" s="76" t="s">
        <v>411</v>
      </c>
      <c r="F498" s="76" t="s">
        <v>418</v>
      </c>
      <c r="G498" s="78" t="s">
        <v>41</v>
      </c>
      <c r="H498" s="79">
        <v>0.3</v>
      </c>
      <c r="I498" s="76" t="s">
        <v>403</v>
      </c>
      <c r="J498" s="80" t="s">
        <v>56</v>
      </c>
      <c r="K498" s="81" t="s">
        <v>37</v>
      </c>
      <c r="L498" s="76" t="s">
        <v>46</v>
      </c>
      <c r="M498" s="10" t="s">
        <v>65</v>
      </c>
      <c r="N498" s="82"/>
      <c r="O498" s="82"/>
      <c r="P498" s="82"/>
      <c r="Q498" s="245"/>
      <c r="R498" s="398">
        <v>0</v>
      </c>
      <c r="S498" s="262">
        <v>14374.999999999998</v>
      </c>
      <c r="T498" s="262">
        <v>16100</v>
      </c>
      <c r="U498" s="262">
        <f t="shared" ref="U498" si="4853">R498*S498</f>
        <v>0</v>
      </c>
      <c r="V498" s="263">
        <f t="shared" ref="V498" si="4854">R498*T498</f>
        <v>0</v>
      </c>
      <c r="W498" s="263">
        <f t="shared" ref="W498" si="4855">V498*H498</f>
        <v>0</v>
      </c>
      <c r="X498" s="399">
        <v>20</v>
      </c>
      <c r="Y498" s="399">
        <v>14374.999999999998</v>
      </c>
      <c r="Z498" s="399">
        <v>16100</v>
      </c>
      <c r="AA498" s="399">
        <v>0</v>
      </c>
      <c r="AB498" s="399">
        <v>0</v>
      </c>
      <c r="AC498" s="399">
        <f t="shared" si="4382"/>
        <v>0</v>
      </c>
      <c r="AD498" s="260">
        <v>30</v>
      </c>
      <c r="AE498" s="260">
        <v>14374.999999999998</v>
      </c>
      <c r="AF498" s="260">
        <v>16100</v>
      </c>
      <c r="AG498" s="260">
        <v>0</v>
      </c>
      <c r="AH498" s="260">
        <v>0</v>
      </c>
      <c r="AI498" s="260">
        <f t="shared" si="4383"/>
        <v>0</v>
      </c>
      <c r="AJ498" s="260">
        <v>19</v>
      </c>
      <c r="AK498" s="260">
        <v>14374.999999999998</v>
      </c>
      <c r="AL498" s="260">
        <v>16100</v>
      </c>
      <c r="AM498" s="260">
        <v>0</v>
      </c>
      <c r="AN498" s="260">
        <v>0</v>
      </c>
      <c r="AO498" s="396">
        <f t="shared" si="4385"/>
        <v>0</v>
      </c>
      <c r="AP498" s="260">
        <v>20</v>
      </c>
      <c r="AQ498" s="260">
        <v>14374.999999999998</v>
      </c>
      <c r="AR498" s="260">
        <v>16100</v>
      </c>
      <c r="AS498" s="260">
        <v>0</v>
      </c>
      <c r="AT498" s="260">
        <f t="shared" si="4417"/>
        <v>0</v>
      </c>
      <c r="AU498" s="260">
        <f t="shared" si="4386"/>
        <v>0</v>
      </c>
      <c r="AV498" s="400">
        <v>19</v>
      </c>
      <c r="AW498" s="400">
        <v>14374.999999999998</v>
      </c>
      <c r="AX498" s="400">
        <v>16100</v>
      </c>
      <c r="AY498" s="400">
        <v>0</v>
      </c>
      <c r="AZ498" s="400">
        <f t="shared" si="4421"/>
        <v>0</v>
      </c>
      <c r="BA498" s="400">
        <f t="shared" si="4422"/>
        <v>0</v>
      </c>
      <c r="BB498" s="400"/>
      <c r="BC498" s="400"/>
      <c r="BD498" s="400"/>
      <c r="BE498" s="400">
        <v>0</v>
      </c>
      <c r="BF498" s="400">
        <v>0</v>
      </c>
      <c r="BG498" s="400">
        <f t="shared" si="3919"/>
        <v>0</v>
      </c>
      <c r="BH498" s="400"/>
      <c r="BI498" s="400"/>
      <c r="BJ498" s="400"/>
      <c r="BK498" s="400">
        <v>0</v>
      </c>
      <c r="BL498" s="400">
        <v>0</v>
      </c>
      <c r="BM498" s="400">
        <f t="shared" si="3914"/>
        <v>0</v>
      </c>
      <c r="BN498" s="400"/>
      <c r="BO498" s="400"/>
      <c r="BP498" s="400"/>
      <c r="BQ498" s="400">
        <v>0</v>
      </c>
      <c r="BR498" s="400">
        <v>0</v>
      </c>
      <c r="BS498" s="400">
        <f t="shared" si="4388"/>
        <v>0</v>
      </c>
      <c r="BT498" s="262">
        <v>14374.999999999998</v>
      </c>
      <c r="BU498" s="262">
        <f t="shared" ref="BU498" si="4856">BT498*1.12</f>
        <v>16100</v>
      </c>
      <c r="BV498" s="256">
        <v>0</v>
      </c>
      <c r="BW498" s="1427">
        <f t="shared" ref="BW498" si="4857">BV498*1.12</f>
        <v>0</v>
      </c>
      <c r="BX498" s="84" t="s">
        <v>48</v>
      </c>
      <c r="BY498" s="76">
        <v>2013</v>
      </c>
      <c r="BZ498" s="325" t="s">
        <v>1339</v>
      </c>
      <c r="CA498" s="529">
        <f t="shared" ref="CA498" si="4858">BW498*H498</f>
        <v>0</v>
      </c>
      <c r="CB498" s="85"/>
      <c r="CC498" s="83"/>
      <c r="CD498" s="88"/>
      <c r="CE498" s="26">
        <f t="shared" si="4392"/>
        <v>0</v>
      </c>
      <c r="CF498" s="27">
        <f t="shared" si="4393"/>
        <v>0</v>
      </c>
      <c r="CG498" s="738">
        <f t="shared" si="4394"/>
        <v>0</v>
      </c>
      <c r="CH498" s="164" t="s">
        <v>1874</v>
      </c>
      <c r="CI498" s="165"/>
      <c r="CJ498" s="89"/>
      <c r="CK498" s="175"/>
      <c r="CL498" s="175"/>
      <c r="CM498" s="178"/>
      <c r="CN498" s="175"/>
      <c r="CO498" s="176"/>
      <c r="CP498" s="175"/>
      <c r="CQ498" s="87"/>
      <c r="CR498" s="455"/>
      <c r="CS498" s="455"/>
      <c r="CT498" s="455"/>
      <c r="CU498" s="455"/>
      <c r="CV498" s="455"/>
      <c r="CW498" s="455"/>
      <c r="CX498" s="455"/>
      <c r="CY498" s="455"/>
      <c r="CZ498" s="455"/>
      <c r="DA498" s="456"/>
      <c r="DB498" s="455"/>
      <c r="DC498" s="455"/>
      <c r="DD498" s="455"/>
      <c r="DE498" s="455"/>
      <c r="DF498" s="455"/>
      <c r="DG498" s="455"/>
      <c r="DH498" s="455"/>
      <c r="DI498" s="455"/>
      <c r="DJ498" s="455"/>
      <c r="DK498" s="455"/>
      <c r="DL498" s="501"/>
      <c r="DM498" s="508"/>
      <c r="DN498" s="501"/>
      <c r="DO498" s="508"/>
      <c r="DP498" s="501"/>
      <c r="DQ498" s="847"/>
      <c r="DR498" s="501"/>
      <c r="DS498" s="508"/>
      <c r="DT498" s="501"/>
      <c r="DU498" s="508"/>
      <c r="DV498" s="457"/>
      <c r="DW498" s="503"/>
      <c r="DX498" s="501"/>
      <c r="DY498" s="672"/>
      <c r="DZ498" s="501"/>
      <c r="EA498" s="508">
        <f t="shared" si="4671"/>
        <v>0</v>
      </c>
      <c r="EB498" s="457">
        <f t="shared" si="4396"/>
        <v>0</v>
      </c>
      <c r="EC498" s="503"/>
      <c r="ED498" s="455"/>
      <c r="EE498" s="459"/>
      <c r="EF498" s="501"/>
      <c r="EG498" s="462">
        <f t="shared" si="4672"/>
        <v>0</v>
      </c>
      <c r="EH498" s="263">
        <f t="shared" si="4673"/>
        <v>0</v>
      </c>
      <c r="EI498" s="460">
        <f t="shared" si="4674"/>
        <v>0</v>
      </c>
      <c r="EJ498" s="538">
        <f t="shared" si="4675"/>
        <v>0</v>
      </c>
      <c r="EK498" s="677">
        <f t="shared" si="4676"/>
        <v>0</v>
      </c>
      <c r="EL498" s="257">
        <f t="shared" si="4677"/>
        <v>0</v>
      </c>
      <c r="EM498" s="649">
        <f t="shared" si="4678"/>
        <v>0</v>
      </c>
      <c r="EN498" s="538">
        <f t="shared" si="4679"/>
        <v>0</v>
      </c>
      <c r="EO498" s="677">
        <f t="shared" si="4680"/>
        <v>0</v>
      </c>
      <c r="EP498" s="257">
        <f t="shared" si="4681"/>
        <v>0</v>
      </c>
      <c r="EQ498" s="649">
        <f t="shared" si="4682"/>
        <v>0</v>
      </c>
      <c r="ER498" s="538">
        <f t="shared" si="4683"/>
        <v>0</v>
      </c>
      <c r="ES498" s="677">
        <f t="shared" si="4684"/>
        <v>0</v>
      </c>
      <c r="ET498" s="538">
        <f t="shared" si="4685"/>
        <v>0</v>
      </c>
      <c r="EU498" s="462">
        <f t="shared" si="4686"/>
        <v>0</v>
      </c>
      <c r="EV498" s="263">
        <f t="shared" si="4687"/>
        <v>0</v>
      </c>
      <c r="EW498" s="462">
        <f t="shared" si="4688"/>
        <v>0</v>
      </c>
      <c r="EX498" s="263">
        <f t="shared" si="4689"/>
        <v>0</v>
      </c>
      <c r="EY498" s="472">
        <f t="shared" si="4690"/>
        <v>0</v>
      </c>
      <c r="EZ498" s="263">
        <f t="shared" si="4691"/>
        <v>0</v>
      </c>
      <c r="FA498" s="312">
        <v>41928</v>
      </c>
      <c r="FB498" s="33" t="s">
        <v>421</v>
      </c>
    </row>
    <row r="499" spans="1:160" ht="18" hidden="1" customHeight="1" outlineLevel="1" x14ac:dyDescent="0.2">
      <c r="A499" s="732" t="s">
        <v>1860</v>
      </c>
      <c r="B499" s="76" t="s">
        <v>21</v>
      </c>
      <c r="C499" s="77" t="s">
        <v>410</v>
      </c>
      <c r="D499" s="77" t="s">
        <v>407</v>
      </c>
      <c r="E499" s="76" t="s">
        <v>411</v>
      </c>
      <c r="F499" s="76" t="s">
        <v>418</v>
      </c>
      <c r="G499" s="78" t="s">
        <v>41</v>
      </c>
      <c r="H499" s="79">
        <v>0.3</v>
      </c>
      <c r="I499" s="76" t="s">
        <v>403</v>
      </c>
      <c r="J499" s="80" t="s">
        <v>56</v>
      </c>
      <c r="K499" s="81" t="s">
        <v>37</v>
      </c>
      <c r="L499" s="76" t="s">
        <v>46</v>
      </c>
      <c r="M499" s="10" t="s">
        <v>65</v>
      </c>
      <c r="N499" s="82"/>
      <c r="O499" s="82"/>
      <c r="P499" s="82"/>
      <c r="Q499" s="245"/>
      <c r="R499" s="398">
        <v>0</v>
      </c>
      <c r="S499" s="262">
        <v>14374.999999999998</v>
      </c>
      <c r="T499" s="262">
        <v>16100</v>
      </c>
      <c r="U499" s="262">
        <f t="shared" ref="U499" si="4859">R499*S499</f>
        <v>0</v>
      </c>
      <c r="V499" s="263">
        <f t="shared" ref="V499" si="4860">R499*T499</f>
        <v>0</v>
      </c>
      <c r="W499" s="263">
        <f t="shared" ref="W499" si="4861">V499*H499</f>
        <v>0</v>
      </c>
      <c r="X499" s="399">
        <v>20</v>
      </c>
      <c r="Y499" s="399">
        <v>14374.999999999998</v>
      </c>
      <c r="Z499" s="399">
        <v>16100</v>
      </c>
      <c r="AA499" s="399">
        <v>0</v>
      </c>
      <c r="AB499" s="399">
        <v>0</v>
      </c>
      <c r="AC499" s="399">
        <f t="shared" ref="AC499" si="4862">AB499*H499</f>
        <v>0</v>
      </c>
      <c r="AD499" s="260">
        <v>0</v>
      </c>
      <c r="AE499" s="260">
        <v>14374.999999999998</v>
      </c>
      <c r="AF499" s="260">
        <v>16100</v>
      </c>
      <c r="AG499" s="260">
        <f t="shared" ref="AG499" si="4863">AD499*AE499</f>
        <v>0</v>
      </c>
      <c r="AH499" s="260">
        <f t="shared" ref="AH499" si="4864">AD499*AF499</f>
        <v>0</v>
      </c>
      <c r="AI499" s="260">
        <f t="shared" ref="AI499" si="4865">AH499*H499</f>
        <v>0</v>
      </c>
      <c r="AJ499" s="260">
        <v>19</v>
      </c>
      <c r="AK499" s="260">
        <v>14374.999999999998</v>
      </c>
      <c r="AL499" s="260">
        <v>16100</v>
      </c>
      <c r="AM499" s="260">
        <v>0</v>
      </c>
      <c r="AN499" s="260">
        <v>0</v>
      </c>
      <c r="AO499" s="396">
        <f t="shared" si="4385"/>
        <v>0</v>
      </c>
      <c r="AP499" s="260">
        <v>20</v>
      </c>
      <c r="AQ499" s="260">
        <v>14374.999999999998</v>
      </c>
      <c r="AR499" s="260">
        <v>16100</v>
      </c>
      <c r="AS499" s="260">
        <v>0</v>
      </c>
      <c r="AT499" s="260">
        <f t="shared" si="4417"/>
        <v>0</v>
      </c>
      <c r="AU499" s="260">
        <f t="shared" si="4386"/>
        <v>0</v>
      </c>
      <c r="AV499" s="400">
        <v>19</v>
      </c>
      <c r="AW499" s="400">
        <v>14374.999999999998</v>
      </c>
      <c r="AX499" s="400">
        <v>16100</v>
      </c>
      <c r="AY499" s="400">
        <v>0</v>
      </c>
      <c r="AZ499" s="400">
        <f t="shared" si="4421"/>
        <v>0</v>
      </c>
      <c r="BA499" s="400">
        <f t="shared" si="4422"/>
        <v>0</v>
      </c>
      <c r="BB499" s="400"/>
      <c r="BC499" s="400"/>
      <c r="BD499" s="400"/>
      <c r="BE499" s="400">
        <v>0</v>
      </c>
      <c r="BF499" s="400">
        <v>0</v>
      </c>
      <c r="BG499" s="400">
        <f t="shared" si="3919"/>
        <v>0</v>
      </c>
      <c r="BH499" s="400"/>
      <c r="BI499" s="400"/>
      <c r="BJ499" s="400"/>
      <c r="BK499" s="400">
        <v>0</v>
      </c>
      <c r="BL499" s="400">
        <v>0</v>
      </c>
      <c r="BM499" s="400">
        <f t="shared" si="3914"/>
        <v>0</v>
      </c>
      <c r="BN499" s="400"/>
      <c r="BO499" s="400"/>
      <c r="BP499" s="400"/>
      <c r="BQ499" s="400">
        <v>0</v>
      </c>
      <c r="BR499" s="400">
        <v>0</v>
      </c>
      <c r="BS499" s="400">
        <f t="shared" si="4388"/>
        <v>0</v>
      </c>
      <c r="BT499" s="262">
        <v>14374.999999999998</v>
      </c>
      <c r="BU499" s="262">
        <f t="shared" ref="BU499" si="4866">BT499*1.12</f>
        <v>16100</v>
      </c>
      <c r="BV499" s="256">
        <v>0</v>
      </c>
      <c r="BW499" s="1427">
        <f t="shared" ref="BW499" si="4867">BV499*1.12</f>
        <v>0</v>
      </c>
      <c r="BX499" s="84" t="s">
        <v>48</v>
      </c>
      <c r="BY499" s="76">
        <v>2013</v>
      </c>
      <c r="BZ499" s="325" t="s">
        <v>1339</v>
      </c>
      <c r="CA499" s="529">
        <f t="shared" ref="CA499" si="4868">BW499*H499</f>
        <v>0</v>
      </c>
      <c r="CB499" s="85"/>
      <c r="CC499" s="83"/>
      <c r="CD499" s="88"/>
      <c r="CE499" s="26">
        <f t="shared" si="4392"/>
        <v>0</v>
      </c>
      <c r="CF499" s="27">
        <f t="shared" si="4393"/>
        <v>0</v>
      </c>
      <c r="CG499" s="738">
        <f t="shared" si="4394"/>
        <v>0</v>
      </c>
      <c r="CH499" s="164" t="s">
        <v>1873</v>
      </c>
      <c r="CI499" s="165"/>
      <c r="CJ499" s="89"/>
      <c r="CK499" s="175"/>
      <c r="CL499" s="175"/>
      <c r="CM499" s="178"/>
      <c r="CN499" s="175"/>
      <c r="CO499" s="176"/>
      <c r="CP499" s="175"/>
      <c r="CQ499" s="87"/>
      <c r="CR499" s="455"/>
      <c r="CS499" s="455"/>
      <c r="CT499" s="455"/>
      <c r="CU499" s="455"/>
      <c r="CV499" s="455"/>
      <c r="CW499" s="455"/>
      <c r="CX499" s="455"/>
      <c r="CY499" s="455"/>
      <c r="CZ499" s="455"/>
      <c r="DA499" s="456"/>
      <c r="DB499" s="455"/>
      <c r="DC499" s="455"/>
      <c r="DD499" s="455"/>
      <c r="DE499" s="455"/>
      <c r="DF499" s="455"/>
      <c r="DG499" s="455"/>
      <c r="DH499" s="455"/>
      <c r="DI499" s="455"/>
      <c r="DJ499" s="455"/>
      <c r="DK499" s="455"/>
      <c r="DL499" s="501"/>
      <c r="DM499" s="508"/>
      <c r="DN499" s="501"/>
      <c r="DO499" s="508"/>
      <c r="DP499" s="501"/>
      <c r="DQ499" s="847"/>
      <c r="DR499" s="501"/>
      <c r="DS499" s="508"/>
      <c r="DT499" s="501"/>
      <c r="DU499" s="508"/>
      <c r="DV499" s="457"/>
      <c r="DW499" s="503"/>
      <c r="DX499" s="501"/>
      <c r="DY499" s="672"/>
      <c r="DZ499" s="501"/>
      <c r="EA499" s="508">
        <f t="shared" si="4671"/>
        <v>0</v>
      </c>
      <c r="EB499" s="457">
        <f t="shared" si="4396"/>
        <v>0</v>
      </c>
      <c r="EC499" s="503"/>
      <c r="ED499" s="455"/>
      <c r="EE499" s="459"/>
      <c r="EF499" s="501"/>
      <c r="EG499" s="462">
        <f t="shared" si="4672"/>
        <v>0</v>
      </c>
      <c r="EH499" s="263">
        <f t="shared" si="4673"/>
        <v>0</v>
      </c>
      <c r="EI499" s="460">
        <f t="shared" si="4674"/>
        <v>0</v>
      </c>
      <c r="EJ499" s="538">
        <f t="shared" si="4675"/>
        <v>0</v>
      </c>
      <c r="EK499" s="677">
        <f t="shared" si="4676"/>
        <v>0</v>
      </c>
      <c r="EL499" s="257">
        <f t="shared" si="4677"/>
        <v>0</v>
      </c>
      <c r="EM499" s="649">
        <f t="shared" si="4678"/>
        <v>0</v>
      </c>
      <c r="EN499" s="538">
        <f t="shared" si="4679"/>
        <v>0</v>
      </c>
      <c r="EO499" s="677">
        <f t="shared" si="4680"/>
        <v>0</v>
      </c>
      <c r="EP499" s="257">
        <f t="shared" si="4681"/>
        <v>0</v>
      </c>
      <c r="EQ499" s="649">
        <f t="shared" si="4682"/>
        <v>0</v>
      </c>
      <c r="ER499" s="538">
        <f t="shared" si="4683"/>
        <v>0</v>
      </c>
      <c r="ES499" s="677">
        <f t="shared" si="4684"/>
        <v>0</v>
      </c>
      <c r="ET499" s="538">
        <f t="shared" si="4685"/>
        <v>0</v>
      </c>
      <c r="EU499" s="462">
        <f t="shared" si="4686"/>
        <v>0</v>
      </c>
      <c r="EV499" s="263">
        <f t="shared" si="4687"/>
        <v>0</v>
      </c>
      <c r="EW499" s="462">
        <f t="shared" si="4688"/>
        <v>0</v>
      </c>
      <c r="EX499" s="263">
        <f t="shared" si="4689"/>
        <v>0</v>
      </c>
      <c r="EY499" s="472">
        <f t="shared" si="4690"/>
        <v>0</v>
      </c>
      <c r="EZ499" s="263">
        <f t="shared" si="4691"/>
        <v>0</v>
      </c>
      <c r="FA499" s="313">
        <v>42102</v>
      </c>
      <c r="FB499" s="33" t="s">
        <v>421</v>
      </c>
    </row>
    <row r="500" spans="1:160" s="1200" customFormat="1" ht="18" hidden="1" customHeight="1" outlineLevel="1" x14ac:dyDescent="0.2">
      <c r="A500" s="1167" t="s">
        <v>2389</v>
      </c>
      <c r="B500" s="691" t="s">
        <v>21</v>
      </c>
      <c r="C500" s="1168" t="s">
        <v>410</v>
      </c>
      <c r="D500" s="1168" t="s">
        <v>407</v>
      </c>
      <c r="E500" s="691" t="s">
        <v>411</v>
      </c>
      <c r="F500" s="691" t="s">
        <v>418</v>
      </c>
      <c r="G500" s="692" t="s">
        <v>41</v>
      </c>
      <c r="H500" s="693">
        <v>0.3</v>
      </c>
      <c r="I500" s="691" t="s">
        <v>403</v>
      </c>
      <c r="J500" s="694" t="s">
        <v>56</v>
      </c>
      <c r="K500" s="695" t="s">
        <v>37</v>
      </c>
      <c r="L500" s="691" t="s">
        <v>46</v>
      </c>
      <c r="M500" s="1169" t="s">
        <v>65</v>
      </c>
      <c r="N500" s="696"/>
      <c r="O500" s="696"/>
      <c r="P500" s="696"/>
      <c r="Q500" s="697"/>
      <c r="R500" s="1170">
        <v>0</v>
      </c>
      <c r="S500" s="698">
        <v>14374.999999999998</v>
      </c>
      <c r="T500" s="698">
        <v>16100</v>
      </c>
      <c r="U500" s="698">
        <f t="shared" ref="U500" si="4869">R500*S500</f>
        <v>0</v>
      </c>
      <c r="V500" s="699">
        <f t="shared" ref="V500" si="4870">R500*T500</f>
        <v>0</v>
      </c>
      <c r="W500" s="699">
        <f t="shared" ref="W500" si="4871">V500*H500</f>
        <v>0</v>
      </c>
      <c r="X500" s="700">
        <v>20</v>
      </c>
      <c r="Y500" s="700">
        <v>14374.999999999998</v>
      </c>
      <c r="Z500" s="700">
        <v>16100</v>
      </c>
      <c r="AA500" s="700">
        <v>0</v>
      </c>
      <c r="AB500" s="700">
        <v>0</v>
      </c>
      <c r="AC500" s="700">
        <f t="shared" ref="AC500" si="4872">AB500*H500</f>
        <v>0</v>
      </c>
      <c r="AD500" s="1171">
        <v>0</v>
      </c>
      <c r="AE500" s="1171">
        <v>14374.999999999998</v>
      </c>
      <c r="AF500" s="1171">
        <v>16100</v>
      </c>
      <c r="AG500" s="1171">
        <f t="shared" ref="AG500" si="4873">AD500*AE500</f>
        <v>0</v>
      </c>
      <c r="AH500" s="1171">
        <f t="shared" ref="AH500" si="4874">AD500*AF500</f>
        <v>0</v>
      </c>
      <c r="AI500" s="1171">
        <f t="shared" ref="AI500" si="4875">AH500*H500</f>
        <v>0</v>
      </c>
      <c r="AJ500" s="1171">
        <v>19</v>
      </c>
      <c r="AK500" s="1171">
        <v>14374.999999999998</v>
      </c>
      <c r="AL500" s="1171">
        <v>16100</v>
      </c>
      <c r="AM500" s="1171">
        <v>0</v>
      </c>
      <c r="AN500" s="1171">
        <v>0</v>
      </c>
      <c r="AO500" s="1172">
        <f t="shared" ref="AO500" si="4876">AN500*H500</f>
        <v>0</v>
      </c>
      <c r="AP500" s="1171">
        <v>20</v>
      </c>
      <c r="AQ500" s="1171">
        <v>14374.999999999998</v>
      </c>
      <c r="AR500" s="1171">
        <v>16100</v>
      </c>
      <c r="AS500" s="1171">
        <v>0</v>
      </c>
      <c r="AT500" s="1171">
        <f t="shared" ref="AT500" si="4877">AS500*1.12</f>
        <v>0</v>
      </c>
      <c r="AU500" s="1171">
        <f t="shared" ref="AU500" si="4878">AT500*H500</f>
        <v>0</v>
      </c>
      <c r="AV500" s="1173">
        <v>19</v>
      </c>
      <c r="AW500" s="1173">
        <v>14374.999999999998</v>
      </c>
      <c r="AX500" s="1173">
        <v>16100</v>
      </c>
      <c r="AY500" s="1173">
        <v>0</v>
      </c>
      <c r="AZ500" s="1173">
        <f t="shared" ref="AZ500" si="4879">AY500*1.12</f>
        <v>0</v>
      </c>
      <c r="BA500" s="1173">
        <f t="shared" ref="BA500" si="4880">AZ500*H500</f>
        <v>0</v>
      </c>
      <c r="BB500" s="1173"/>
      <c r="BC500" s="1173"/>
      <c r="BD500" s="1173"/>
      <c r="BE500" s="1173">
        <v>0</v>
      </c>
      <c r="BF500" s="1173">
        <v>0</v>
      </c>
      <c r="BG500" s="1173">
        <f t="shared" ref="BG500" si="4881">BF500*H500</f>
        <v>0</v>
      </c>
      <c r="BH500" s="1173"/>
      <c r="BI500" s="1173"/>
      <c r="BJ500" s="1173"/>
      <c r="BK500" s="1173">
        <v>0</v>
      </c>
      <c r="BL500" s="1173">
        <v>0</v>
      </c>
      <c r="BM500" s="1173">
        <f t="shared" ref="BM500" si="4882">BL500*N500</f>
        <v>0</v>
      </c>
      <c r="BN500" s="1173"/>
      <c r="BO500" s="1173"/>
      <c r="BP500" s="1173"/>
      <c r="BQ500" s="1173">
        <v>0</v>
      </c>
      <c r="BR500" s="1173">
        <v>0</v>
      </c>
      <c r="BS500" s="1173">
        <f t="shared" si="4388"/>
        <v>0</v>
      </c>
      <c r="BT500" s="698">
        <v>14374.999999999998</v>
      </c>
      <c r="BU500" s="698">
        <f t="shared" ref="BU500" si="4883">BT500*1.12</f>
        <v>16100</v>
      </c>
      <c r="BV500" s="1174">
        <v>0</v>
      </c>
      <c r="BW500" s="1436">
        <f t="shared" ref="BW500" si="4884">BV500*1.12</f>
        <v>0</v>
      </c>
      <c r="BX500" s="1175"/>
      <c r="BY500" s="691"/>
      <c r="BZ500" s="1176">
        <v>14</v>
      </c>
      <c r="CA500" s="1177">
        <f t="shared" ref="CA500" si="4885">BW500*H500</f>
        <v>0</v>
      </c>
      <c r="CB500" s="1178"/>
      <c r="CC500" s="1179"/>
      <c r="CD500" s="1180"/>
      <c r="CE500" s="1181">
        <f t="shared" ref="CE500" si="4886">BV500-CB500</f>
        <v>0</v>
      </c>
      <c r="CF500" s="1182">
        <f t="shared" ref="CF500" si="4887">BW500-CC500</f>
        <v>0</v>
      </c>
      <c r="CG500" s="1183">
        <f t="shared" ref="CG500" si="4888">CA500-CC500</f>
        <v>0</v>
      </c>
      <c r="CH500" s="1184" t="s">
        <v>2408</v>
      </c>
      <c r="CI500" s="1185" t="s">
        <v>2409</v>
      </c>
      <c r="CJ500" s="1186"/>
      <c r="CK500" s="1187"/>
      <c r="CL500" s="1187"/>
      <c r="CM500" s="1188"/>
      <c r="CN500" s="1187"/>
      <c r="CO500" s="1189"/>
      <c r="CP500" s="1187"/>
      <c r="CQ500" s="1190"/>
      <c r="CR500" s="701"/>
      <c r="CS500" s="701"/>
      <c r="CT500" s="701"/>
      <c r="CU500" s="701"/>
      <c r="CV500" s="701"/>
      <c r="CW500" s="701"/>
      <c r="CX500" s="701"/>
      <c r="CY500" s="701"/>
      <c r="CZ500" s="701"/>
      <c r="DA500" s="702"/>
      <c r="DB500" s="701"/>
      <c r="DC500" s="701"/>
      <c r="DD500" s="701"/>
      <c r="DE500" s="701"/>
      <c r="DF500" s="701"/>
      <c r="DG500" s="701"/>
      <c r="DH500" s="701"/>
      <c r="DI500" s="701"/>
      <c r="DJ500" s="701"/>
      <c r="DK500" s="701"/>
      <c r="DL500" s="653"/>
      <c r="DM500" s="740"/>
      <c r="DN500" s="653"/>
      <c r="DO500" s="740"/>
      <c r="DP500" s="653"/>
      <c r="DQ500" s="1191"/>
      <c r="DR500" s="653"/>
      <c r="DS500" s="740"/>
      <c r="DT500" s="653"/>
      <c r="DU500" s="740"/>
      <c r="DV500" s="458"/>
      <c r="DW500" s="744"/>
      <c r="DX500" s="653"/>
      <c r="DY500" s="953"/>
      <c r="DZ500" s="653"/>
      <c r="EA500" s="740">
        <f t="shared" si="4671"/>
        <v>0</v>
      </c>
      <c r="EB500" s="458">
        <f t="shared" ref="EB500" si="4889">EA500/1.12</f>
        <v>0</v>
      </c>
      <c r="EC500" s="744"/>
      <c r="ED500" s="701"/>
      <c r="EE500" s="946"/>
      <c r="EF500" s="653"/>
      <c r="EG500" s="1192">
        <f t="shared" si="4672"/>
        <v>0</v>
      </c>
      <c r="EH500" s="699">
        <f t="shared" si="4673"/>
        <v>0</v>
      </c>
      <c r="EI500" s="1193">
        <f t="shared" si="4674"/>
        <v>0</v>
      </c>
      <c r="EJ500" s="1194">
        <f t="shared" si="4675"/>
        <v>0</v>
      </c>
      <c r="EK500" s="1195">
        <f t="shared" si="4676"/>
        <v>0</v>
      </c>
      <c r="EL500" s="1196">
        <f t="shared" si="4677"/>
        <v>0</v>
      </c>
      <c r="EM500" s="1197">
        <f t="shared" si="4678"/>
        <v>0</v>
      </c>
      <c r="EN500" s="1194">
        <f t="shared" si="4679"/>
        <v>0</v>
      </c>
      <c r="EO500" s="1195">
        <f t="shared" si="4680"/>
        <v>0</v>
      </c>
      <c r="EP500" s="1196">
        <f t="shared" si="4681"/>
        <v>0</v>
      </c>
      <c r="EQ500" s="1197">
        <f t="shared" si="4682"/>
        <v>0</v>
      </c>
      <c r="ER500" s="1194">
        <f t="shared" si="4683"/>
        <v>0</v>
      </c>
      <c r="ES500" s="1195">
        <f t="shared" si="4684"/>
        <v>0</v>
      </c>
      <c r="ET500" s="1194">
        <f t="shared" si="4685"/>
        <v>0</v>
      </c>
      <c r="EU500" s="1192">
        <f t="shared" si="4686"/>
        <v>0</v>
      </c>
      <c r="EV500" s="699">
        <f t="shared" si="4687"/>
        <v>0</v>
      </c>
      <c r="EW500" s="1192">
        <f t="shared" si="4688"/>
        <v>0</v>
      </c>
      <c r="EX500" s="699">
        <f t="shared" si="4689"/>
        <v>0</v>
      </c>
      <c r="EY500" s="1198">
        <f t="shared" si="4690"/>
        <v>0</v>
      </c>
      <c r="EZ500" s="699">
        <f t="shared" si="4691"/>
        <v>0</v>
      </c>
      <c r="FA500" s="1199">
        <v>42502</v>
      </c>
      <c r="FB500" s="1200" t="s">
        <v>421</v>
      </c>
    </row>
    <row r="501" spans="1:160" ht="18" hidden="1" customHeight="1" outlineLevel="1" x14ac:dyDescent="0.2">
      <c r="A501" s="732" t="s">
        <v>625</v>
      </c>
      <c r="B501" s="76" t="s">
        <v>21</v>
      </c>
      <c r="C501" s="77" t="s">
        <v>410</v>
      </c>
      <c r="D501" s="77" t="s">
        <v>400</v>
      </c>
      <c r="E501" s="76" t="s">
        <v>411</v>
      </c>
      <c r="F501" s="76" t="s">
        <v>419</v>
      </c>
      <c r="G501" s="78" t="s">
        <v>41</v>
      </c>
      <c r="H501" s="79">
        <v>0.3</v>
      </c>
      <c r="I501" s="76" t="s">
        <v>403</v>
      </c>
      <c r="J501" s="80" t="s">
        <v>56</v>
      </c>
      <c r="K501" s="81" t="s">
        <v>37</v>
      </c>
      <c r="L501" s="76" t="s">
        <v>46</v>
      </c>
      <c r="M501" s="10" t="s">
        <v>65</v>
      </c>
      <c r="N501" s="82"/>
      <c r="O501" s="82"/>
      <c r="P501" s="82"/>
      <c r="Q501" s="245"/>
      <c r="R501" s="398">
        <v>0</v>
      </c>
      <c r="S501" s="262">
        <v>8303.5714285714275</v>
      </c>
      <c r="T501" s="262">
        <v>9300</v>
      </c>
      <c r="U501" s="262">
        <f t="shared" si="4450"/>
        <v>0</v>
      </c>
      <c r="V501" s="263">
        <f t="shared" si="4451"/>
        <v>0</v>
      </c>
      <c r="W501" s="263">
        <f t="shared" si="4381"/>
        <v>0</v>
      </c>
      <c r="X501" s="399">
        <v>0</v>
      </c>
      <c r="Y501" s="399">
        <v>8303.5714285714275</v>
      </c>
      <c r="Z501" s="399">
        <v>9300</v>
      </c>
      <c r="AA501" s="399">
        <f t="shared" si="4452"/>
        <v>0</v>
      </c>
      <c r="AB501" s="399">
        <f t="shared" si="4453"/>
        <v>0</v>
      </c>
      <c r="AC501" s="399">
        <f t="shared" si="4382"/>
        <v>0</v>
      </c>
      <c r="AD501" s="260">
        <v>0</v>
      </c>
      <c r="AE501" s="260">
        <v>8303.5714285714275</v>
      </c>
      <c r="AF501" s="260">
        <v>9300</v>
      </c>
      <c r="AG501" s="260">
        <v>0</v>
      </c>
      <c r="AH501" s="260">
        <v>0</v>
      </c>
      <c r="AI501" s="260">
        <f t="shared" si="4383"/>
        <v>0</v>
      </c>
      <c r="AJ501" s="260">
        <v>0</v>
      </c>
      <c r="AK501" s="260">
        <v>8303.5714285714275</v>
      </c>
      <c r="AL501" s="260">
        <v>9300</v>
      </c>
      <c r="AM501" s="260">
        <f t="shared" si="4846"/>
        <v>0</v>
      </c>
      <c r="AN501" s="260">
        <f t="shared" si="4847"/>
        <v>0</v>
      </c>
      <c r="AO501" s="396">
        <f t="shared" si="4385"/>
        <v>0</v>
      </c>
      <c r="AP501" s="260">
        <v>0</v>
      </c>
      <c r="AQ501" s="260">
        <v>8303.5714285714275</v>
      </c>
      <c r="AR501" s="260">
        <v>9300</v>
      </c>
      <c r="AS501" s="260">
        <f t="shared" ref="AS501:AS531" si="4890">AP501*AQ501</f>
        <v>0</v>
      </c>
      <c r="AT501" s="260">
        <f t="shared" si="4417"/>
        <v>0</v>
      </c>
      <c r="AU501" s="260">
        <f t="shared" si="4386"/>
        <v>0</v>
      </c>
      <c r="AV501" s="400">
        <v>0</v>
      </c>
      <c r="AW501" s="400">
        <v>8303.5714285714275</v>
      </c>
      <c r="AX501" s="400">
        <v>9300</v>
      </c>
      <c r="AY501" s="400">
        <f t="shared" si="4537"/>
        <v>0</v>
      </c>
      <c r="AZ501" s="400">
        <f t="shared" si="4421"/>
        <v>0</v>
      </c>
      <c r="BA501" s="400">
        <f t="shared" si="4422"/>
        <v>0</v>
      </c>
      <c r="BB501" s="400"/>
      <c r="BC501" s="400"/>
      <c r="BD501" s="400"/>
      <c r="BE501" s="400">
        <v>0</v>
      </c>
      <c r="BF501" s="400">
        <v>0</v>
      </c>
      <c r="BG501" s="400">
        <f t="shared" si="3919"/>
        <v>0</v>
      </c>
      <c r="BH501" s="400"/>
      <c r="BI501" s="400"/>
      <c r="BJ501" s="400"/>
      <c r="BK501" s="400">
        <v>0</v>
      </c>
      <c r="BL501" s="400">
        <v>0</v>
      </c>
      <c r="BM501" s="400">
        <f t="shared" si="3914"/>
        <v>0</v>
      </c>
      <c r="BN501" s="400"/>
      <c r="BO501" s="400"/>
      <c r="BP501" s="400"/>
      <c r="BQ501" s="400">
        <v>0</v>
      </c>
      <c r="BR501" s="400">
        <v>0</v>
      </c>
      <c r="BS501" s="400">
        <f t="shared" si="4388"/>
        <v>0</v>
      </c>
      <c r="BT501" s="262">
        <v>8303.5714285714275</v>
      </c>
      <c r="BU501" s="262">
        <f t="shared" si="4454"/>
        <v>9300</v>
      </c>
      <c r="BV501" s="262">
        <f t="shared" si="4848"/>
        <v>0</v>
      </c>
      <c r="BW501" s="1427">
        <f t="shared" si="4390"/>
        <v>0</v>
      </c>
      <c r="BX501" s="84" t="s">
        <v>48</v>
      </c>
      <c r="BY501" s="76">
        <v>2013</v>
      </c>
      <c r="BZ501" s="325"/>
      <c r="CA501" s="529">
        <f t="shared" si="4391"/>
        <v>0</v>
      </c>
      <c r="CB501" s="85"/>
      <c r="CC501" s="83"/>
      <c r="CD501" s="88"/>
      <c r="CE501" s="26">
        <f t="shared" si="4392"/>
        <v>0</v>
      </c>
      <c r="CF501" s="27">
        <f t="shared" si="4393"/>
        <v>0</v>
      </c>
      <c r="CG501" s="738">
        <f t="shared" si="4394"/>
        <v>0</v>
      </c>
      <c r="CH501" s="164" t="s">
        <v>423</v>
      </c>
      <c r="CI501" s="165" t="s">
        <v>422</v>
      </c>
      <c r="CJ501" s="89"/>
      <c r="CK501" s="175"/>
      <c r="CL501" s="175"/>
      <c r="CM501" s="178"/>
      <c r="CN501" s="175"/>
      <c r="CO501" s="176"/>
      <c r="CP501" s="175"/>
      <c r="CQ501" s="87"/>
      <c r="CR501" s="455"/>
      <c r="CS501" s="455"/>
      <c r="CT501" s="455"/>
      <c r="CU501" s="455"/>
      <c r="CV501" s="455"/>
      <c r="CW501" s="455"/>
      <c r="CX501" s="455"/>
      <c r="CY501" s="455"/>
      <c r="CZ501" s="455"/>
      <c r="DA501" s="456"/>
      <c r="DB501" s="455"/>
      <c r="DC501" s="455"/>
      <c r="DD501" s="455"/>
      <c r="DE501" s="455"/>
      <c r="DF501" s="455"/>
      <c r="DG501" s="455"/>
      <c r="DH501" s="455"/>
      <c r="DI501" s="455"/>
      <c r="DJ501" s="455"/>
      <c r="DK501" s="455"/>
      <c r="DL501" s="501"/>
      <c r="DM501" s="508"/>
      <c r="DN501" s="501"/>
      <c r="DO501" s="508"/>
      <c r="DP501" s="501"/>
      <c r="DQ501" s="847"/>
      <c r="DR501" s="501"/>
      <c r="DS501" s="508"/>
      <c r="DT501" s="501"/>
      <c r="DU501" s="508"/>
      <c r="DV501" s="457"/>
      <c r="DW501" s="503"/>
      <c r="DX501" s="501"/>
      <c r="DY501" s="672"/>
      <c r="DZ501" s="501"/>
      <c r="EA501" s="508">
        <f t="shared" si="4671"/>
        <v>0</v>
      </c>
      <c r="EB501" s="457">
        <f t="shared" si="4396"/>
        <v>0</v>
      </c>
      <c r="EC501" s="503"/>
      <c r="ED501" s="455"/>
      <c r="EE501" s="459"/>
      <c r="EF501" s="501"/>
      <c r="EG501" s="462">
        <f t="shared" si="4672"/>
        <v>0</v>
      </c>
      <c r="EH501" s="263">
        <f t="shared" si="4673"/>
        <v>0</v>
      </c>
      <c r="EI501" s="460">
        <f t="shared" si="4674"/>
        <v>0</v>
      </c>
      <c r="EJ501" s="538">
        <f t="shared" si="4675"/>
        <v>0</v>
      </c>
      <c r="EK501" s="677">
        <f t="shared" si="4676"/>
        <v>0</v>
      </c>
      <c r="EL501" s="257">
        <f t="shared" si="4677"/>
        <v>0</v>
      </c>
      <c r="EM501" s="649">
        <f t="shared" si="4678"/>
        <v>0</v>
      </c>
      <c r="EN501" s="538">
        <f t="shared" si="4679"/>
        <v>0</v>
      </c>
      <c r="EO501" s="677">
        <f t="shared" si="4680"/>
        <v>0</v>
      </c>
      <c r="EP501" s="257">
        <f t="shared" si="4681"/>
        <v>0</v>
      </c>
      <c r="EQ501" s="649">
        <f t="shared" si="4682"/>
        <v>0</v>
      </c>
      <c r="ER501" s="538">
        <f t="shared" si="4683"/>
        <v>0</v>
      </c>
      <c r="ES501" s="677">
        <f t="shared" si="4684"/>
        <v>0</v>
      </c>
      <c r="ET501" s="538">
        <f t="shared" si="4685"/>
        <v>0</v>
      </c>
      <c r="EU501" s="462">
        <f t="shared" si="4686"/>
        <v>0</v>
      </c>
      <c r="EV501" s="263">
        <f t="shared" si="4687"/>
        <v>0</v>
      </c>
      <c r="EW501" s="462">
        <f t="shared" si="4688"/>
        <v>0</v>
      </c>
      <c r="EX501" s="263">
        <f t="shared" si="4689"/>
        <v>0</v>
      </c>
      <c r="EY501" s="472">
        <f t="shared" si="4690"/>
        <v>0</v>
      </c>
      <c r="EZ501" s="263">
        <f t="shared" si="4691"/>
        <v>0</v>
      </c>
      <c r="FA501" s="312">
        <v>41428</v>
      </c>
      <c r="FB501" s="33" t="s">
        <v>421</v>
      </c>
    </row>
    <row r="502" spans="1:160" ht="18" hidden="1" customHeight="1" outlineLevel="1" x14ac:dyDescent="0.2">
      <c r="A502" s="732" t="s">
        <v>626</v>
      </c>
      <c r="B502" s="76" t="s">
        <v>21</v>
      </c>
      <c r="C502" s="77" t="s">
        <v>410</v>
      </c>
      <c r="D502" s="77" t="s">
        <v>400</v>
      </c>
      <c r="E502" s="76" t="s">
        <v>411</v>
      </c>
      <c r="F502" s="76" t="s">
        <v>419</v>
      </c>
      <c r="G502" s="78" t="s">
        <v>41</v>
      </c>
      <c r="H502" s="79">
        <v>0.3</v>
      </c>
      <c r="I502" s="76" t="s">
        <v>403</v>
      </c>
      <c r="J502" s="80" t="s">
        <v>56</v>
      </c>
      <c r="K502" s="81" t="s">
        <v>37</v>
      </c>
      <c r="L502" s="76" t="s">
        <v>46</v>
      </c>
      <c r="M502" s="10" t="s">
        <v>65</v>
      </c>
      <c r="N502" s="82"/>
      <c r="O502" s="82"/>
      <c r="P502" s="82"/>
      <c r="Q502" s="245"/>
      <c r="R502" s="398">
        <v>0</v>
      </c>
      <c r="S502" s="262">
        <v>8303.5714285714275</v>
      </c>
      <c r="T502" s="262">
        <v>9300</v>
      </c>
      <c r="U502" s="262">
        <f t="shared" ref="U502:U506" si="4891">R502*S502</f>
        <v>0</v>
      </c>
      <c r="V502" s="263">
        <f t="shared" ref="V502:V506" si="4892">R502*T502</f>
        <v>0</v>
      </c>
      <c r="W502" s="263">
        <f t="shared" si="4381"/>
        <v>0</v>
      </c>
      <c r="X502" s="399">
        <v>100</v>
      </c>
      <c r="Y502" s="399">
        <v>8303.5714285714275</v>
      </c>
      <c r="Z502" s="399">
        <v>9300</v>
      </c>
      <c r="AA502" s="399">
        <v>0</v>
      </c>
      <c r="AB502" s="399">
        <v>0</v>
      </c>
      <c r="AC502" s="399">
        <f t="shared" si="4382"/>
        <v>0</v>
      </c>
      <c r="AD502" s="260">
        <v>50</v>
      </c>
      <c r="AE502" s="260">
        <v>8303.5714285714275</v>
      </c>
      <c r="AF502" s="260">
        <v>9300</v>
      </c>
      <c r="AG502" s="260">
        <v>0</v>
      </c>
      <c r="AH502" s="260">
        <v>0</v>
      </c>
      <c r="AI502" s="260">
        <f t="shared" si="4383"/>
        <v>0</v>
      </c>
      <c r="AJ502" s="260">
        <v>50</v>
      </c>
      <c r="AK502" s="260">
        <v>8303.5714285714275</v>
      </c>
      <c r="AL502" s="260">
        <v>9300</v>
      </c>
      <c r="AM502" s="260">
        <v>0</v>
      </c>
      <c r="AN502" s="260">
        <v>0</v>
      </c>
      <c r="AO502" s="396">
        <f t="shared" si="4385"/>
        <v>0</v>
      </c>
      <c r="AP502" s="260">
        <v>70</v>
      </c>
      <c r="AQ502" s="260">
        <v>8303.5714285714275</v>
      </c>
      <c r="AR502" s="260">
        <v>9300</v>
      </c>
      <c r="AS502" s="260">
        <v>0</v>
      </c>
      <c r="AT502" s="260">
        <f t="shared" si="4417"/>
        <v>0</v>
      </c>
      <c r="AU502" s="260">
        <f t="shared" si="4386"/>
        <v>0</v>
      </c>
      <c r="AV502" s="400">
        <v>50</v>
      </c>
      <c r="AW502" s="400">
        <v>8303.5714285714275</v>
      </c>
      <c r="AX502" s="400">
        <v>9300</v>
      </c>
      <c r="AY502" s="400">
        <v>0</v>
      </c>
      <c r="AZ502" s="400">
        <f t="shared" si="4421"/>
        <v>0</v>
      </c>
      <c r="BA502" s="400">
        <f t="shared" si="4422"/>
        <v>0</v>
      </c>
      <c r="BB502" s="400"/>
      <c r="BC502" s="400"/>
      <c r="BD502" s="400"/>
      <c r="BE502" s="400">
        <v>0</v>
      </c>
      <c r="BF502" s="400">
        <v>0</v>
      </c>
      <c r="BG502" s="400">
        <f t="shared" si="3919"/>
        <v>0</v>
      </c>
      <c r="BH502" s="400"/>
      <c r="BI502" s="400"/>
      <c r="BJ502" s="400"/>
      <c r="BK502" s="400">
        <v>0</v>
      </c>
      <c r="BL502" s="400">
        <v>0</v>
      </c>
      <c r="BM502" s="400">
        <f t="shared" si="3914"/>
        <v>0</v>
      </c>
      <c r="BN502" s="400"/>
      <c r="BO502" s="400"/>
      <c r="BP502" s="400"/>
      <c r="BQ502" s="400">
        <v>0</v>
      </c>
      <c r="BR502" s="400">
        <v>0</v>
      </c>
      <c r="BS502" s="400">
        <f t="shared" si="4388"/>
        <v>0</v>
      </c>
      <c r="BT502" s="262">
        <v>8303.5714285714275</v>
      </c>
      <c r="BU502" s="262">
        <f t="shared" ref="BU502:BU506" si="4893">BT502*1.12</f>
        <v>9300</v>
      </c>
      <c r="BV502" s="256">
        <v>0</v>
      </c>
      <c r="BW502" s="1427">
        <f t="shared" ref="BW502:BW506" si="4894">BV502*1.12</f>
        <v>0</v>
      </c>
      <c r="BX502" s="84" t="s">
        <v>48</v>
      </c>
      <c r="BY502" s="76">
        <v>2013</v>
      </c>
      <c r="BZ502" s="325"/>
      <c r="CA502" s="529">
        <f t="shared" si="4391"/>
        <v>0</v>
      </c>
      <c r="CB502" s="85"/>
      <c r="CC502" s="83"/>
      <c r="CD502" s="88"/>
      <c r="CE502" s="26">
        <f t="shared" si="4392"/>
        <v>0</v>
      </c>
      <c r="CF502" s="27">
        <f t="shared" si="4393"/>
        <v>0</v>
      </c>
      <c r="CG502" s="738">
        <f t="shared" si="4394"/>
        <v>0</v>
      </c>
      <c r="CH502" s="164" t="s">
        <v>423</v>
      </c>
      <c r="CI502" s="165" t="s">
        <v>422</v>
      </c>
      <c r="CJ502" s="89"/>
      <c r="CK502" s="175"/>
      <c r="CL502" s="175"/>
      <c r="CM502" s="178"/>
      <c r="CN502" s="175"/>
      <c r="CO502" s="176"/>
      <c r="CP502" s="175"/>
      <c r="CQ502" s="87"/>
      <c r="CR502" s="455"/>
      <c r="CS502" s="455"/>
      <c r="CT502" s="455"/>
      <c r="CU502" s="455"/>
      <c r="CV502" s="455"/>
      <c r="CW502" s="455"/>
      <c r="CX502" s="455"/>
      <c r="CY502" s="455"/>
      <c r="CZ502" s="455"/>
      <c r="DA502" s="456"/>
      <c r="DB502" s="455"/>
      <c r="DC502" s="455"/>
      <c r="DD502" s="455"/>
      <c r="DE502" s="455"/>
      <c r="DF502" s="455"/>
      <c r="DG502" s="455"/>
      <c r="DH502" s="455"/>
      <c r="DI502" s="455"/>
      <c r="DJ502" s="455"/>
      <c r="DK502" s="455"/>
      <c r="DL502" s="501"/>
      <c r="DM502" s="508"/>
      <c r="DN502" s="501"/>
      <c r="DO502" s="508"/>
      <c r="DP502" s="501"/>
      <c r="DQ502" s="847"/>
      <c r="DR502" s="501"/>
      <c r="DS502" s="508"/>
      <c r="DT502" s="501"/>
      <c r="DU502" s="508"/>
      <c r="DV502" s="457"/>
      <c r="DW502" s="503"/>
      <c r="DX502" s="501"/>
      <c r="DY502" s="672"/>
      <c r="DZ502" s="501"/>
      <c r="EA502" s="508">
        <f t="shared" si="4671"/>
        <v>0</v>
      </c>
      <c r="EB502" s="457">
        <f t="shared" si="4396"/>
        <v>0</v>
      </c>
      <c r="EC502" s="503"/>
      <c r="ED502" s="455"/>
      <c r="EE502" s="459"/>
      <c r="EF502" s="501"/>
      <c r="EG502" s="462">
        <f t="shared" si="4672"/>
        <v>0</v>
      </c>
      <c r="EH502" s="263">
        <f t="shared" si="4673"/>
        <v>0</v>
      </c>
      <c r="EI502" s="460">
        <f t="shared" si="4674"/>
        <v>0</v>
      </c>
      <c r="EJ502" s="538">
        <f t="shared" si="4675"/>
        <v>0</v>
      </c>
      <c r="EK502" s="677">
        <f t="shared" si="4676"/>
        <v>0</v>
      </c>
      <c r="EL502" s="257">
        <f t="shared" si="4677"/>
        <v>0</v>
      </c>
      <c r="EM502" s="649">
        <f t="shared" si="4678"/>
        <v>0</v>
      </c>
      <c r="EN502" s="538">
        <f t="shared" si="4679"/>
        <v>0</v>
      </c>
      <c r="EO502" s="677">
        <f t="shared" si="4680"/>
        <v>0</v>
      </c>
      <c r="EP502" s="257">
        <f t="shared" si="4681"/>
        <v>0</v>
      </c>
      <c r="EQ502" s="649">
        <f t="shared" si="4682"/>
        <v>0</v>
      </c>
      <c r="ER502" s="538">
        <f t="shared" si="4683"/>
        <v>0</v>
      </c>
      <c r="ES502" s="677">
        <f t="shared" si="4684"/>
        <v>0</v>
      </c>
      <c r="ET502" s="538">
        <f t="shared" si="4685"/>
        <v>0</v>
      </c>
      <c r="EU502" s="462">
        <f t="shared" si="4686"/>
        <v>0</v>
      </c>
      <c r="EV502" s="263">
        <f t="shared" si="4687"/>
        <v>0</v>
      </c>
      <c r="EW502" s="462">
        <f t="shared" si="4688"/>
        <v>0</v>
      </c>
      <c r="EX502" s="263">
        <f t="shared" si="4689"/>
        <v>0</v>
      </c>
      <c r="EY502" s="472">
        <f t="shared" si="4690"/>
        <v>0</v>
      </c>
      <c r="EZ502" s="263">
        <f t="shared" si="4691"/>
        <v>0</v>
      </c>
      <c r="FA502" s="312">
        <v>41428</v>
      </c>
      <c r="FB502" s="33" t="s">
        <v>421</v>
      </c>
    </row>
    <row r="503" spans="1:160" ht="18" hidden="1" customHeight="1" outlineLevel="1" x14ac:dyDescent="0.2">
      <c r="A503" s="732" t="s">
        <v>1341</v>
      </c>
      <c r="B503" s="76" t="s">
        <v>21</v>
      </c>
      <c r="C503" s="77" t="s">
        <v>410</v>
      </c>
      <c r="D503" s="77" t="s">
        <v>400</v>
      </c>
      <c r="E503" s="76" t="s">
        <v>411</v>
      </c>
      <c r="F503" s="76" t="s">
        <v>419</v>
      </c>
      <c r="G503" s="78" t="s">
        <v>41</v>
      </c>
      <c r="H503" s="79">
        <v>0.3</v>
      </c>
      <c r="I503" s="76" t="s">
        <v>403</v>
      </c>
      <c r="J503" s="80" t="s">
        <v>56</v>
      </c>
      <c r="K503" s="81" t="s">
        <v>37</v>
      </c>
      <c r="L503" s="76" t="s">
        <v>46</v>
      </c>
      <c r="M503" s="10" t="s">
        <v>65</v>
      </c>
      <c r="N503" s="82"/>
      <c r="O503" s="82"/>
      <c r="P503" s="82"/>
      <c r="Q503" s="245"/>
      <c r="R503" s="398">
        <v>0</v>
      </c>
      <c r="S503" s="262">
        <v>8303.5714285714275</v>
      </c>
      <c r="T503" s="262">
        <v>9300</v>
      </c>
      <c r="U503" s="262">
        <f t="shared" ref="U503" si="4895">R503*S503</f>
        <v>0</v>
      </c>
      <c r="V503" s="263">
        <f t="shared" ref="V503" si="4896">R503*T503</f>
        <v>0</v>
      </c>
      <c r="W503" s="263">
        <f t="shared" ref="W503" si="4897">V503*H503</f>
        <v>0</v>
      </c>
      <c r="X503" s="399">
        <v>100</v>
      </c>
      <c r="Y503" s="399">
        <v>8303.5714285714275</v>
      </c>
      <c r="Z503" s="399">
        <v>9300</v>
      </c>
      <c r="AA503" s="399">
        <v>0</v>
      </c>
      <c r="AB503" s="399">
        <v>0</v>
      </c>
      <c r="AC503" s="399">
        <f t="shared" si="4382"/>
        <v>0</v>
      </c>
      <c r="AD503" s="260">
        <v>50</v>
      </c>
      <c r="AE503" s="260">
        <v>8303.5714285714275</v>
      </c>
      <c r="AF503" s="260">
        <v>9300</v>
      </c>
      <c r="AG503" s="260">
        <v>0</v>
      </c>
      <c r="AH503" s="260">
        <v>0</v>
      </c>
      <c r="AI503" s="260">
        <f t="shared" si="4383"/>
        <v>0</v>
      </c>
      <c r="AJ503" s="260">
        <v>50</v>
      </c>
      <c r="AK503" s="260">
        <v>8303.5714285714275</v>
      </c>
      <c r="AL503" s="260">
        <v>9300</v>
      </c>
      <c r="AM503" s="260">
        <v>0</v>
      </c>
      <c r="AN503" s="260">
        <v>0</v>
      </c>
      <c r="AO503" s="396">
        <f t="shared" si="4385"/>
        <v>0</v>
      </c>
      <c r="AP503" s="260">
        <v>70</v>
      </c>
      <c r="AQ503" s="260">
        <v>8303.5714285714275</v>
      </c>
      <c r="AR503" s="260">
        <v>9300</v>
      </c>
      <c r="AS503" s="260">
        <v>0</v>
      </c>
      <c r="AT503" s="260">
        <f t="shared" si="4417"/>
        <v>0</v>
      </c>
      <c r="AU503" s="260">
        <f t="shared" si="4386"/>
        <v>0</v>
      </c>
      <c r="AV503" s="400">
        <v>50</v>
      </c>
      <c r="AW503" s="400">
        <v>8303.5714285714275</v>
      </c>
      <c r="AX503" s="400">
        <v>9300</v>
      </c>
      <c r="AY503" s="400">
        <v>0</v>
      </c>
      <c r="AZ503" s="400">
        <f t="shared" si="4421"/>
        <v>0</v>
      </c>
      <c r="BA503" s="400">
        <f t="shared" si="4422"/>
        <v>0</v>
      </c>
      <c r="BB503" s="400"/>
      <c r="BC503" s="400"/>
      <c r="BD503" s="400"/>
      <c r="BE503" s="400">
        <v>0</v>
      </c>
      <c r="BF503" s="400">
        <v>0</v>
      </c>
      <c r="BG503" s="400">
        <f t="shared" si="3919"/>
        <v>0</v>
      </c>
      <c r="BH503" s="400"/>
      <c r="BI503" s="400"/>
      <c r="BJ503" s="400"/>
      <c r="BK503" s="400">
        <v>0</v>
      </c>
      <c r="BL503" s="400">
        <v>0</v>
      </c>
      <c r="BM503" s="400">
        <f t="shared" si="3914"/>
        <v>0</v>
      </c>
      <c r="BN503" s="400"/>
      <c r="BO503" s="400"/>
      <c r="BP503" s="400"/>
      <c r="BQ503" s="400">
        <v>0</v>
      </c>
      <c r="BR503" s="400">
        <v>0</v>
      </c>
      <c r="BS503" s="400">
        <f t="shared" si="4388"/>
        <v>0</v>
      </c>
      <c r="BT503" s="262">
        <v>8303.5714285714275</v>
      </c>
      <c r="BU503" s="262">
        <f t="shared" ref="BU503" si="4898">BT503*1.12</f>
        <v>9300</v>
      </c>
      <c r="BV503" s="256">
        <v>0</v>
      </c>
      <c r="BW503" s="1427">
        <f t="shared" ref="BW503" si="4899">BV503*1.12</f>
        <v>0</v>
      </c>
      <c r="BX503" s="84" t="s">
        <v>48</v>
      </c>
      <c r="BY503" s="76">
        <v>2013</v>
      </c>
      <c r="BZ503" s="325" t="s">
        <v>1339</v>
      </c>
      <c r="CA503" s="529">
        <f t="shared" ref="CA503" si="4900">BW503*H503</f>
        <v>0</v>
      </c>
      <c r="CB503" s="85"/>
      <c r="CC503" s="83"/>
      <c r="CD503" s="88"/>
      <c r="CE503" s="26">
        <f t="shared" si="4392"/>
        <v>0</v>
      </c>
      <c r="CF503" s="27">
        <f t="shared" si="4393"/>
        <v>0</v>
      </c>
      <c r="CG503" s="738">
        <f t="shared" si="4394"/>
        <v>0</v>
      </c>
      <c r="CH503" s="164" t="s">
        <v>1874</v>
      </c>
      <c r="CI503" s="165"/>
      <c r="CJ503" s="89"/>
      <c r="CK503" s="175"/>
      <c r="CL503" s="175"/>
      <c r="CM503" s="178"/>
      <c r="CN503" s="175"/>
      <c r="CO503" s="176"/>
      <c r="CP503" s="175"/>
      <c r="CQ503" s="87"/>
      <c r="CR503" s="455"/>
      <c r="CS503" s="455"/>
      <c r="CT503" s="455"/>
      <c r="CU503" s="455"/>
      <c r="CV503" s="455"/>
      <c r="CW503" s="455"/>
      <c r="CX503" s="455"/>
      <c r="CY503" s="455"/>
      <c r="CZ503" s="455"/>
      <c r="DA503" s="456"/>
      <c r="DB503" s="455"/>
      <c r="DC503" s="455"/>
      <c r="DD503" s="455"/>
      <c r="DE503" s="455"/>
      <c r="DF503" s="455"/>
      <c r="DG503" s="455"/>
      <c r="DH503" s="455"/>
      <c r="DI503" s="455"/>
      <c r="DJ503" s="455"/>
      <c r="DK503" s="455"/>
      <c r="DL503" s="501"/>
      <c r="DM503" s="508"/>
      <c r="DN503" s="501"/>
      <c r="DO503" s="508"/>
      <c r="DP503" s="501"/>
      <c r="DQ503" s="847"/>
      <c r="DR503" s="501"/>
      <c r="DS503" s="508"/>
      <c r="DT503" s="501"/>
      <c r="DU503" s="508"/>
      <c r="DV503" s="457"/>
      <c r="DW503" s="503"/>
      <c r="DX503" s="501"/>
      <c r="DY503" s="672"/>
      <c r="DZ503" s="501"/>
      <c r="EA503" s="508">
        <f t="shared" si="4671"/>
        <v>0</v>
      </c>
      <c r="EB503" s="457">
        <f t="shared" si="4396"/>
        <v>0</v>
      </c>
      <c r="EC503" s="503"/>
      <c r="ED503" s="455"/>
      <c r="EE503" s="459"/>
      <c r="EF503" s="501"/>
      <c r="EG503" s="462">
        <f t="shared" si="4672"/>
        <v>0</v>
      </c>
      <c r="EH503" s="263">
        <f t="shared" si="4673"/>
        <v>0</v>
      </c>
      <c r="EI503" s="460">
        <f t="shared" si="4674"/>
        <v>0</v>
      </c>
      <c r="EJ503" s="538">
        <f t="shared" si="4675"/>
        <v>0</v>
      </c>
      <c r="EK503" s="677">
        <f t="shared" si="4676"/>
        <v>0</v>
      </c>
      <c r="EL503" s="257">
        <f t="shared" si="4677"/>
        <v>0</v>
      </c>
      <c r="EM503" s="649">
        <f t="shared" si="4678"/>
        <v>0</v>
      </c>
      <c r="EN503" s="538">
        <f t="shared" si="4679"/>
        <v>0</v>
      </c>
      <c r="EO503" s="677">
        <f t="shared" si="4680"/>
        <v>0</v>
      </c>
      <c r="EP503" s="257">
        <f t="shared" si="4681"/>
        <v>0</v>
      </c>
      <c r="EQ503" s="649">
        <f t="shared" si="4682"/>
        <v>0</v>
      </c>
      <c r="ER503" s="538">
        <f t="shared" si="4683"/>
        <v>0</v>
      </c>
      <c r="ES503" s="677">
        <f t="shared" si="4684"/>
        <v>0</v>
      </c>
      <c r="ET503" s="538">
        <f t="shared" si="4685"/>
        <v>0</v>
      </c>
      <c r="EU503" s="462">
        <f t="shared" si="4686"/>
        <v>0</v>
      </c>
      <c r="EV503" s="263">
        <f t="shared" si="4687"/>
        <v>0</v>
      </c>
      <c r="EW503" s="462">
        <f t="shared" si="4688"/>
        <v>0</v>
      </c>
      <c r="EX503" s="263">
        <f t="shared" si="4689"/>
        <v>0</v>
      </c>
      <c r="EY503" s="472">
        <f t="shared" si="4690"/>
        <v>0</v>
      </c>
      <c r="EZ503" s="263">
        <f t="shared" si="4691"/>
        <v>0</v>
      </c>
      <c r="FA503" s="312">
        <v>41928</v>
      </c>
      <c r="FB503" s="33" t="s">
        <v>421</v>
      </c>
    </row>
    <row r="504" spans="1:160" ht="18" hidden="1" customHeight="1" outlineLevel="1" x14ac:dyDescent="0.2">
      <c r="A504" s="732" t="s">
        <v>1861</v>
      </c>
      <c r="B504" s="76" t="s">
        <v>21</v>
      </c>
      <c r="C504" s="77" t="s">
        <v>410</v>
      </c>
      <c r="D504" s="77" t="s">
        <v>400</v>
      </c>
      <c r="E504" s="76" t="s">
        <v>411</v>
      </c>
      <c r="F504" s="76" t="s">
        <v>419</v>
      </c>
      <c r="G504" s="78" t="s">
        <v>41</v>
      </c>
      <c r="H504" s="79">
        <v>0.3</v>
      </c>
      <c r="I504" s="76" t="s">
        <v>403</v>
      </c>
      <c r="J504" s="80" t="s">
        <v>56</v>
      </c>
      <c r="K504" s="81" t="s">
        <v>37</v>
      </c>
      <c r="L504" s="76" t="s">
        <v>46</v>
      </c>
      <c r="M504" s="10" t="s">
        <v>65</v>
      </c>
      <c r="N504" s="82"/>
      <c r="O504" s="82"/>
      <c r="P504" s="82"/>
      <c r="Q504" s="245"/>
      <c r="R504" s="398">
        <v>0</v>
      </c>
      <c r="S504" s="262">
        <v>8303.5714285714275</v>
      </c>
      <c r="T504" s="262">
        <v>9300</v>
      </c>
      <c r="U504" s="262">
        <f t="shared" ref="U504" si="4901">R504*S504</f>
        <v>0</v>
      </c>
      <c r="V504" s="263">
        <f t="shared" ref="V504" si="4902">R504*T504</f>
        <v>0</v>
      </c>
      <c r="W504" s="263">
        <f t="shared" ref="W504" si="4903">V504*H504</f>
        <v>0</v>
      </c>
      <c r="X504" s="399">
        <v>100</v>
      </c>
      <c r="Y504" s="399">
        <v>8303.5714285714275</v>
      </c>
      <c r="Z504" s="399">
        <v>9300</v>
      </c>
      <c r="AA504" s="399">
        <v>0</v>
      </c>
      <c r="AB504" s="399">
        <v>0</v>
      </c>
      <c r="AC504" s="399">
        <f t="shared" ref="AC504" si="4904">AB504*H504</f>
        <v>0</v>
      </c>
      <c r="AD504" s="260">
        <v>0</v>
      </c>
      <c r="AE504" s="260">
        <v>8303.5714285714275</v>
      </c>
      <c r="AF504" s="260">
        <v>9300</v>
      </c>
      <c r="AG504" s="260">
        <f t="shared" ref="AG504" si="4905">AD504*AE504</f>
        <v>0</v>
      </c>
      <c r="AH504" s="260">
        <f t="shared" ref="AH504" si="4906">AD504*AF504</f>
        <v>0</v>
      </c>
      <c r="AI504" s="260">
        <f t="shared" ref="AI504" si="4907">AH504*H504</f>
        <v>0</v>
      </c>
      <c r="AJ504" s="260">
        <v>50</v>
      </c>
      <c r="AK504" s="260">
        <v>8303.5714285714275</v>
      </c>
      <c r="AL504" s="260">
        <v>9300</v>
      </c>
      <c r="AM504" s="260">
        <v>0</v>
      </c>
      <c r="AN504" s="260">
        <v>0</v>
      </c>
      <c r="AO504" s="396">
        <f t="shared" si="4385"/>
        <v>0</v>
      </c>
      <c r="AP504" s="260">
        <v>70</v>
      </c>
      <c r="AQ504" s="260">
        <v>8303.5714285714275</v>
      </c>
      <c r="AR504" s="260">
        <v>9300</v>
      </c>
      <c r="AS504" s="260">
        <v>0</v>
      </c>
      <c r="AT504" s="260">
        <f t="shared" si="4417"/>
        <v>0</v>
      </c>
      <c r="AU504" s="260">
        <f t="shared" si="4386"/>
        <v>0</v>
      </c>
      <c r="AV504" s="400">
        <v>50</v>
      </c>
      <c r="AW504" s="400">
        <v>8303.5714285714275</v>
      </c>
      <c r="AX504" s="400">
        <v>9300</v>
      </c>
      <c r="AY504" s="400">
        <v>0</v>
      </c>
      <c r="AZ504" s="400">
        <f t="shared" si="4421"/>
        <v>0</v>
      </c>
      <c r="BA504" s="400">
        <f t="shared" si="4422"/>
        <v>0</v>
      </c>
      <c r="BB504" s="400"/>
      <c r="BC504" s="400"/>
      <c r="BD504" s="400"/>
      <c r="BE504" s="400">
        <v>0</v>
      </c>
      <c r="BF504" s="400">
        <v>0</v>
      </c>
      <c r="BG504" s="400">
        <f t="shared" si="3919"/>
        <v>0</v>
      </c>
      <c r="BH504" s="400"/>
      <c r="BI504" s="400"/>
      <c r="BJ504" s="400"/>
      <c r="BK504" s="400">
        <v>0</v>
      </c>
      <c r="BL504" s="400">
        <v>0</v>
      </c>
      <c r="BM504" s="400">
        <f t="shared" si="3914"/>
        <v>0</v>
      </c>
      <c r="BN504" s="400"/>
      <c r="BO504" s="400"/>
      <c r="BP504" s="400"/>
      <c r="BQ504" s="400">
        <v>0</v>
      </c>
      <c r="BR504" s="400">
        <v>0</v>
      </c>
      <c r="BS504" s="400">
        <f t="shared" si="4388"/>
        <v>0</v>
      </c>
      <c r="BT504" s="262">
        <v>8303.5714285714275</v>
      </c>
      <c r="BU504" s="262">
        <f t="shared" ref="BU504" si="4908">BT504*1.12</f>
        <v>9300</v>
      </c>
      <c r="BV504" s="256">
        <v>0</v>
      </c>
      <c r="BW504" s="1427">
        <f t="shared" ref="BW504" si="4909">BV504*1.12</f>
        <v>0</v>
      </c>
      <c r="BX504" s="84" t="s">
        <v>48</v>
      </c>
      <c r="BY504" s="76">
        <v>2013</v>
      </c>
      <c r="BZ504" s="325" t="s">
        <v>1339</v>
      </c>
      <c r="CA504" s="529">
        <f t="shared" ref="CA504" si="4910">BW504*H504</f>
        <v>0</v>
      </c>
      <c r="CB504" s="85"/>
      <c r="CC504" s="83"/>
      <c r="CD504" s="88"/>
      <c r="CE504" s="26">
        <f t="shared" si="4392"/>
        <v>0</v>
      </c>
      <c r="CF504" s="27">
        <f t="shared" si="4393"/>
        <v>0</v>
      </c>
      <c r="CG504" s="738">
        <f t="shared" si="4394"/>
        <v>0</v>
      </c>
      <c r="CH504" s="164" t="s">
        <v>1873</v>
      </c>
      <c r="CI504" s="165"/>
      <c r="CJ504" s="89"/>
      <c r="CK504" s="175"/>
      <c r="CL504" s="175"/>
      <c r="CM504" s="178"/>
      <c r="CN504" s="175"/>
      <c r="CO504" s="176"/>
      <c r="CP504" s="175"/>
      <c r="CQ504" s="87"/>
      <c r="CR504" s="455"/>
      <c r="CS504" s="455"/>
      <c r="CT504" s="455"/>
      <c r="CU504" s="455"/>
      <c r="CV504" s="455"/>
      <c r="CW504" s="455"/>
      <c r="CX504" s="455"/>
      <c r="CY504" s="455"/>
      <c r="CZ504" s="455"/>
      <c r="DA504" s="456"/>
      <c r="DB504" s="455"/>
      <c r="DC504" s="455"/>
      <c r="DD504" s="455"/>
      <c r="DE504" s="455"/>
      <c r="DF504" s="455"/>
      <c r="DG504" s="455"/>
      <c r="DH504" s="455"/>
      <c r="DI504" s="455"/>
      <c r="DJ504" s="455"/>
      <c r="DK504" s="455"/>
      <c r="DL504" s="501"/>
      <c r="DM504" s="508"/>
      <c r="DN504" s="501"/>
      <c r="DO504" s="508"/>
      <c r="DP504" s="501"/>
      <c r="DQ504" s="847"/>
      <c r="DR504" s="501"/>
      <c r="DS504" s="508"/>
      <c r="DT504" s="501"/>
      <c r="DU504" s="508"/>
      <c r="DV504" s="457"/>
      <c r="DW504" s="503"/>
      <c r="DX504" s="501"/>
      <c r="DY504" s="672"/>
      <c r="DZ504" s="501"/>
      <c r="EA504" s="508">
        <f t="shared" si="4671"/>
        <v>0</v>
      </c>
      <c r="EB504" s="457">
        <f t="shared" si="4396"/>
        <v>0</v>
      </c>
      <c r="EC504" s="503"/>
      <c r="ED504" s="455"/>
      <c r="EE504" s="459"/>
      <c r="EF504" s="501"/>
      <c r="EG504" s="462">
        <f t="shared" si="4672"/>
        <v>0</v>
      </c>
      <c r="EH504" s="263">
        <f t="shared" si="4673"/>
        <v>0</v>
      </c>
      <c r="EI504" s="460">
        <f t="shared" si="4674"/>
        <v>0</v>
      </c>
      <c r="EJ504" s="538">
        <f t="shared" si="4675"/>
        <v>0</v>
      </c>
      <c r="EK504" s="677">
        <f t="shared" si="4676"/>
        <v>0</v>
      </c>
      <c r="EL504" s="257">
        <f t="shared" si="4677"/>
        <v>0</v>
      </c>
      <c r="EM504" s="649">
        <f t="shared" si="4678"/>
        <v>0</v>
      </c>
      <c r="EN504" s="538">
        <f t="shared" si="4679"/>
        <v>0</v>
      </c>
      <c r="EO504" s="677">
        <f t="shared" si="4680"/>
        <v>0</v>
      </c>
      <c r="EP504" s="257">
        <f t="shared" si="4681"/>
        <v>0</v>
      </c>
      <c r="EQ504" s="649">
        <f t="shared" si="4682"/>
        <v>0</v>
      </c>
      <c r="ER504" s="538">
        <f t="shared" si="4683"/>
        <v>0</v>
      </c>
      <c r="ES504" s="677">
        <f t="shared" si="4684"/>
        <v>0</v>
      </c>
      <c r="ET504" s="538">
        <f t="shared" si="4685"/>
        <v>0</v>
      </c>
      <c r="EU504" s="462">
        <f t="shared" si="4686"/>
        <v>0</v>
      </c>
      <c r="EV504" s="263">
        <f t="shared" si="4687"/>
        <v>0</v>
      </c>
      <c r="EW504" s="462">
        <f t="shared" si="4688"/>
        <v>0</v>
      </c>
      <c r="EX504" s="263">
        <f t="shared" si="4689"/>
        <v>0</v>
      </c>
      <c r="EY504" s="472">
        <f t="shared" si="4690"/>
        <v>0</v>
      </c>
      <c r="EZ504" s="263">
        <f t="shared" si="4691"/>
        <v>0</v>
      </c>
      <c r="FA504" s="313">
        <v>42102</v>
      </c>
      <c r="FB504" s="33" t="s">
        <v>421</v>
      </c>
    </row>
    <row r="505" spans="1:160" s="1200" customFormat="1" ht="18" hidden="1" customHeight="1" outlineLevel="1" x14ac:dyDescent="0.2">
      <c r="A505" s="1167" t="s">
        <v>2390</v>
      </c>
      <c r="B505" s="691" t="s">
        <v>21</v>
      </c>
      <c r="C505" s="1168" t="s">
        <v>410</v>
      </c>
      <c r="D505" s="1168" t="s">
        <v>400</v>
      </c>
      <c r="E505" s="691" t="s">
        <v>411</v>
      </c>
      <c r="F505" s="691" t="s">
        <v>419</v>
      </c>
      <c r="G505" s="692" t="s">
        <v>41</v>
      </c>
      <c r="H505" s="693">
        <v>0.3</v>
      </c>
      <c r="I505" s="691" t="s">
        <v>403</v>
      </c>
      <c r="J505" s="694" t="s">
        <v>56</v>
      </c>
      <c r="K505" s="695" t="s">
        <v>37</v>
      </c>
      <c r="L505" s="691" t="s">
        <v>46</v>
      </c>
      <c r="M505" s="1169" t="s">
        <v>65</v>
      </c>
      <c r="N505" s="696"/>
      <c r="O505" s="696"/>
      <c r="P505" s="696"/>
      <c r="Q505" s="697"/>
      <c r="R505" s="1170">
        <v>0</v>
      </c>
      <c r="S505" s="698">
        <v>8303.5714285714275</v>
      </c>
      <c r="T505" s="698">
        <v>9300</v>
      </c>
      <c r="U505" s="698">
        <f t="shared" ref="U505" si="4911">R505*S505</f>
        <v>0</v>
      </c>
      <c r="V505" s="699">
        <f t="shared" ref="V505" si="4912">R505*T505</f>
        <v>0</v>
      </c>
      <c r="W505" s="699">
        <f t="shared" ref="W505" si="4913">V505*H505</f>
        <v>0</v>
      </c>
      <c r="X505" s="700">
        <v>100</v>
      </c>
      <c r="Y505" s="700">
        <v>8303.5714285714275</v>
      </c>
      <c r="Z505" s="700">
        <v>9300</v>
      </c>
      <c r="AA505" s="700">
        <v>0</v>
      </c>
      <c r="AB505" s="700">
        <v>0</v>
      </c>
      <c r="AC505" s="700">
        <f t="shared" ref="AC505" si="4914">AB505*H505</f>
        <v>0</v>
      </c>
      <c r="AD505" s="1171">
        <v>0</v>
      </c>
      <c r="AE505" s="1171">
        <v>8303.5714285714275</v>
      </c>
      <c r="AF505" s="1171">
        <v>9300</v>
      </c>
      <c r="AG505" s="1171">
        <f t="shared" ref="AG505" si="4915">AD505*AE505</f>
        <v>0</v>
      </c>
      <c r="AH505" s="1171">
        <f t="shared" ref="AH505" si="4916">AD505*AF505</f>
        <v>0</v>
      </c>
      <c r="AI505" s="1171">
        <f t="shared" ref="AI505" si="4917">AH505*H505</f>
        <v>0</v>
      </c>
      <c r="AJ505" s="1171">
        <v>50</v>
      </c>
      <c r="AK505" s="1171">
        <v>8303.5714285714275</v>
      </c>
      <c r="AL505" s="1171">
        <v>9300</v>
      </c>
      <c r="AM505" s="1171">
        <v>0</v>
      </c>
      <c r="AN505" s="1171">
        <v>0</v>
      </c>
      <c r="AO505" s="1172">
        <f t="shared" ref="AO505" si="4918">AN505*H505</f>
        <v>0</v>
      </c>
      <c r="AP505" s="1171">
        <v>70</v>
      </c>
      <c r="AQ505" s="1171">
        <v>8303.5714285714275</v>
      </c>
      <c r="AR505" s="1171">
        <v>9300</v>
      </c>
      <c r="AS505" s="1171">
        <v>0</v>
      </c>
      <c r="AT505" s="1171">
        <f t="shared" ref="AT505" si="4919">AS505*1.12</f>
        <v>0</v>
      </c>
      <c r="AU505" s="1171">
        <f t="shared" ref="AU505" si="4920">AT505*H505</f>
        <v>0</v>
      </c>
      <c r="AV505" s="1173">
        <v>50</v>
      </c>
      <c r="AW505" s="1173">
        <v>8303.5714285714275</v>
      </c>
      <c r="AX505" s="1173">
        <v>9300</v>
      </c>
      <c r="AY505" s="1173">
        <v>0</v>
      </c>
      <c r="AZ505" s="1173">
        <f t="shared" ref="AZ505" si="4921">AY505*1.12</f>
        <v>0</v>
      </c>
      <c r="BA505" s="1173">
        <f t="shared" ref="BA505" si="4922">AZ505*H505</f>
        <v>0</v>
      </c>
      <c r="BB505" s="1173"/>
      <c r="BC505" s="1173"/>
      <c r="BD505" s="1173"/>
      <c r="BE505" s="1173">
        <v>0</v>
      </c>
      <c r="BF505" s="1173">
        <v>0</v>
      </c>
      <c r="BG505" s="1173">
        <f t="shared" ref="BG505" si="4923">BF505*H505</f>
        <v>0</v>
      </c>
      <c r="BH505" s="1173"/>
      <c r="BI505" s="1173"/>
      <c r="BJ505" s="1173"/>
      <c r="BK505" s="1173">
        <v>0</v>
      </c>
      <c r="BL505" s="1173">
        <v>0</v>
      </c>
      <c r="BM505" s="1173">
        <f t="shared" ref="BM505" si="4924">BL505*N505</f>
        <v>0</v>
      </c>
      <c r="BN505" s="1173"/>
      <c r="BO505" s="1173"/>
      <c r="BP505" s="1173"/>
      <c r="BQ505" s="1173">
        <v>0</v>
      </c>
      <c r="BR505" s="1173">
        <v>0</v>
      </c>
      <c r="BS505" s="1173">
        <f t="shared" si="4388"/>
        <v>0</v>
      </c>
      <c r="BT505" s="698">
        <v>8303.5714285714275</v>
      </c>
      <c r="BU505" s="698">
        <f t="shared" ref="BU505" si="4925">BT505*1.12</f>
        <v>9300</v>
      </c>
      <c r="BV505" s="1174">
        <v>0</v>
      </c>
      <c r="BW505" s="1436">
        <f t="shared" ref="BW505" si="4926">BV505*1.12</f>
        <v>0</v>
      </c>
      <c r="BX505" s="1175"/>
      <c r="BY505" s="691"/>
      <c r="BZ505" s="1176">
        <v>14</v>
      </c>
      <c r="CA505" s="1177">
        <f t="shared" ref="CA505" si="4927">BW505*H505</f>
        <v>0</v>
      </c>
      <c r="CB505" s="1178"/>
      <c r="CC505" s="1179"/>
      <c r="CD505" s="1180"/>
      <c r="CE505" s="1181">
        <f t="shared" ref="CE505" si="4928">BV505-CB505</f>
        <v>0</v>
      </c>
      <c r="CF505" s="1182">
        <f t="shared" ref="CF505" si="4929">BW505-CC505</f>
        <v>0</v>
      </c>
      <c r="CG505" s="1183">
        <f t="shared" ref="CG505" si="4930">CA505-CC505</f>
        <v>0</v>
      </c>
      <c r="CH505" s="1184" t="s">
        <v>2408</v>
      </c>
      <c r="CI505" s="1185" t="s">
        <v>2409</v>
      </c>
      <c r="CJ505" s="1186"/>
      <c r="CK505" s="1187"/>
      <c r="CL505" s="1187"/>
      <c r="CM505" s="1188"/>
      <c r="CN505" s="1187"/>
      <c r="CO505" s="1189"/>
      <c r="CP505" s="1187"/>
      <c r="CQ505" s="1190"/>
      <c r="CR505" s="701"/>
      <c r="CS505" s="701"/>
      <c r="CT505" s="701"/>
      <c r="CU505" s="701"/>
      <c r="CV505" s="701"/>
      <c r="CW505" s="701"/>
      <c r="CX505" s="701"/>
      <c r="CY505" s="701"/>
      <c r="CZ505" s="701"/>
      <c r="DA505" s="702"/>
      <c r="DB505" s="701"/>
      <c r="DC505" s="701"/>
      <c r="DD505" s="701"/>
      <c r="DE505" s="701"/>
      <c r="DF505" s="701"/>
      <c r="DG505" s="701"/>
      <c r="DH505" s="701"/>
      <c r="DI505" s="701"/>
      <c r="DJ505" s="701"/>
      <c r="DK505" s="701"/>
      <c r="DL505" s="653"/>
      <c r="DM505" s="740"/>
      <c r="DN505" s="653"/>
      <c r="DO505" s="740"/>
      <c r="DP505" s="653"/>
      <c r="DQ505" s="1191"/>
      <c r="DR505" s="653"/>
      <c r="DS505" s="740"/>
      <c r="DT505" s="653"/>
      <c r="DU505" s="740"/>
      <c r="DV505" s="458"/>
      <c r="DW505" s="744"/>
      <c r="DX505" s="653"/>
      <c r="DY505" s="953"/>
      <c r="DZ505" s="653"/>
      <c r="EA505" s="740">
        <f t="shared" si="4671"/>
        <v>0</v>
      </c>
      <c r="EB505" s="458">
        <f t="shared" ref="EB505" si="4931">EA505/1.12</f>
        <v>0</v>
      </c>
      <c r="EC505" s="744"/>
      <c r="ED505" s="701"/>
      <c r="EE505" s="946"/>
      <c r="EF505" s="653"/>
      <c r="EG505" s="1192">
        <f t="shared" si="4672"/>
        <v>0</v>
      </c>
      <c r="EH505" s="699">
        <f t="shared" si="4673"/>
        <v>0</v>
      </c>
      <c r="EI505" s="1193">
        <f t="shared" si="4674"/>
        <v>0</v>
      </c>
      <c r="EJ505" s="1194">
        <f t="shared" si="4675"/>
        <v>0</v>
      </c>
      <c r="EK505" s="1195">
        <f t="shared" si="4676"/>
        <v>0</v>
      </c>
      <c r="EL505" s="1196">
        <f t="shared" si="4677"/>
        <v>0</v>
      </c>
      <c r="EM505" s="1197">
        <f t="shared" si="4678"/>
        <v>0</v>
      </c>
      <c r="EN505" s="1194">
        <f t="shared" si="4679"/>
        <v>0</v>
      </c>
      <c r="EO505" s="1195">
        <f t="shared" si="4680"/>
        <v>0</v>
      </c>
      <c r="EP505" s="1196">
        <f t="shared" si="4681"/>
        <v>0</v>
      </c>
      <c r="EQ505" s="1197">
        <f t="shared" si="4682"/>
        <v>0</v>
      </c>
      <c r="ER505" s="1194">
        <f t="shared" si="4683"/>
        <v>0</v>
      </c>
      <c r="ES505" s="1195">
        <f t="shared" si="4684"/>
        <v>0</v>
      </c>
      <c r="ET505" s="1194">
        <f t="shared" si="4685"/>
        <v>0</v>
      </c>
      <c r="EU505" s="1192">
        <f t="shared" si="4686"/>
        <v>0</v>
      </c>
      <c r="EV505" s="699">
        <f t="shared" si="4687"/>
        <v>0</v>
      </c>
      <c r="EW505" s="1192">
        <f t="shared" si="4688"/>
        <v>0</v>
      </c>
      <c r="EX505" s="699">
        <f t="shared" si="4689"/>
        <v>0</v>
      </c>
      <c r="EY505" s="1198">
        <f t="shared" si="4690"/>
        <v>0</v>
      </c>
      <c r="EZ505" s="699">
        <f t="shared" si="4691"/>
        <v>0</v>
      </c>
      <c r="FA505" s="1199">
        <v>42502</v>
      </c>
      <c r="FB505" s="1200" t="s">
        <v>421</v>
      </c>
    </row>
    <row r="506" spans="1:160" ht="18" hidden="1" customHeight="1" outlineLevel="1" x14ac:dyDescent="0.2">
      <c r="A506" s="732" t="s">
        <v>627</v>
      </c>
      <c r="B506" s="76" t="s">
        <v>21</v>
      </c>
      <c r="C506" s="77" t="s">
        <v>410</v>
      </c>
      <c r="D506" s="77" t="s">
        <v>400</v>
      </c>
      <c r="E506" s="76" t="s">
        <v>411</v>
      </c>
      <c r="F506" s="76" t="s">
        <v>420</v>
      </c>
      <c r="G506" s="78" t="s">
        <v>41</v>
      </c>
      <c r="H506" s="79">
        <v>0.3</v>
      </c>
      <c r="I506" s="76" t="s">
        <v>403</v>
      </c>
      <c r="J506" s="80" t="s">
        <v>56</v>
      </c>
      <c r="K506" s="81" t="s">
        <v>37</v>
      </c>
      <c r="L506" s="76" t="s">
        <v>46</v>
      </c>
      <c r="M506" s="10" t="s">
        <v>65</v>
      </c>
      <c r="N506" s="82"/>
      <c r="O506" s="82"/>
      <c r="P506" s="82"/>
      <c r="Q506" s="245"/>
      <c r="R506" s="398">
        <v>0</v>
      </c>
      <c r="S506" s="262">
        <v>59205.479999999996</v>
      </c>
      <c r="T506" s="262">
        <v>66310.137600000002</v>
      </c>
      <c r="U506" s="262">
        <f t="shared" si="4891"/>
        <v>0</v>
      </c>
      <c r="V506" s="263">
        <f t="shared" si="4892"/>
        <v>0</v>
      </c>
      <c r="W506" s="263">
        <f t="shared" si="4381"/>
        <v>0</v>
      </c>
      <c r="X506" s="399">
        <v>0</v>
      </c>
      <c r="Y506" s="399">
        <v>59205.479999999996</v>
      </c>
      <c r="Z506" s="399">
        <v>66310.137600000002</v>
      </c>
      <c r="AA506" s="399">
        <f t="shared" si="4452"/>
        <v>0</v>
      </c>
      <c r="AB506" s="399">
        <f t="shared" si="4453"/>
        <v>0</v>
      </c>
      <c r="AC506" s="399">
        <f t="shared" si="4382"/>
        <v>0</v>
      </c>
      <c r="AD506" s="260">
        <v>0</v>
      </c>
      <c r="AE506" s="260">
        <v>59205.479999999996</v>
      </c>
      <c r="AF506" s="260">
        <v>66310.137600000002</v>
      </c>
      <c r="AG506" s="260">
        <v>0</v>
      </c>
      <c r="AH506" s="260">
        <v>0</v>
      </c>
      <c r="AI506" s="260">
        <f t="shared" si="4383"/>
        <v>0</v>
      </c>
      <c r="AJ506" s="260">
        <v>0</v>
      </c>
      <c r="AK506" s="260">
        <v>59205.479999999996</v>
      </c>
      <c r="AL506" s="260">
        <v>66310.137600000002</v>
      </c>
      <c r="AM506" s="260">
        <f t="shared" si="4846"/>
        <v>0</v>
      </c>
      <c r="AN506" s="260">
        <f t="shared" si="4847"/>
        <v>0</v>
      </c>
      <c r="AO506" s="396">
        <f t="shared" si="4385"/>
        <v>0</v>
      </c>
      <c r="AP506" s="260">
        <v>0</v>
      </c>
      <c r="AQ506" s="260">
        <v>59205.479999999996</v>
      </c>
      <c r="AR506" s="260">
        <v>66310.137600000002</v>
      </c>
      <c r="AS506" s="260">
        <f t="shared" si="4890"/>
        <v>0</v>
      </c>
      <c r="AT506" s="260">
        <f t="shared" si="4417"/>
        <v>0</v>
      </c>
      <c r="AU506" s="260">
        <f t="shared" si="4386"/>
        <v>0</v>
      </c>
      <c r="AV506" s="400">
        <v>0</v>
      </c>
      <c r="AW506" s="400">
        <v>59205.479999999996</v>
      </c>
      <c r="AX506" s="400">
        <v>66310.137600000002</v>
      </c>
      <c r="AY506" s="400">
        <f t="shared" si="4537"/>
        <v>0</v>
      </c>
      <c r="AZ506" s="400">
        <f t="shared" si="4421"/>
        <v>0</v>
      </c>
      <c r="BA506" s="400">
        <f t="shared" si="4422"/>
        <v>0</v>
      </c>
      <c r="BB506" s="400"/>
      <c r="BC506" s="400"/>
      <c r="BD506" s="400"/>
      <c r="BE506" s="400">
        <v>0</v>
      </c>
      <c r="BF506" s="400">
        <v>0</v>
      </c>
      <c r="BG506" s="400">
        <f t="shared" si="3919"/>
        <v>0</v>
      </c>
      <c r="BH506" s="400"/>
      <c r="BI506" s="400"/>
      <c r="BJ506" s="400"/>
      <c r="BK506" s="400">
        <v>0</v>
      </c>
      <c r="BL506" s="400">
        <v>0</v>
      </c>
      <c r="BM506" s="400">
        <f t="shared" si="3914"/>
        <v>0</v>
      </c>
      <c r="BN506" s="400"/>
      <c r="BO506" s="400"/>
      <c r="BP506" s="400"/>
      <c r="BQ506" s="400">
        <v>0</v>
      </c>
      <c r="BR506" s="400">
        <v>0</v>
      </c>
      <c r="BS506" s="400">
        <f t="shared" si="4388"/>
        <v>0</v>
      </c>
      <c r="BT506" s="262">
        <v>59205.479999999996</v>
      </c>
      <c r="BU506" s="262">
        <f t="shared" si="4893"/>
        <v>66310.137600000002</v>
      </c>
      <c r="BV506" s="262">
        <f t="shared" si="4848"/>
        <v>0</v>
      </c>
      <c r="BW506" s="1427">
        <f t="shared" si="4894"/>
        <v>0</v>
      </c>
      <c r="BX506" s="84" t="s">
        <v>48</v>
      </c>
      <c r="BY506" s="76">
        <v>2013</v>
      </c>
      <c r="BZ506" s="325"/>
      <c r="CA506" s="529">
        <f t="shared" si="4391"/>
        <v>0</v>
      </c>
      <c r="CB506" s="85"/>
      <c r="CC506" s="83"/>
      <c r="CD506" s="88"/>
      <c r="CE506" s="26">
        <f t="shared" si="4392"/>
        <v>0</v>
      </c>
      <c r="CF506" s="27">
        <f t="shared" si="4393"/>
        <v>0</v>
      </c>
      <c r="CG506" s="738">
        <f t="shared" si="4394"/>
        <v>0</v>
      </c>
      <c r="CH506" s="164" t="s">
        <v>423</v>
      </c>
      <c r="CI506" s="165" t="s">
        <v>422</v>
      </c>
      <c r="CJ506" s="89"/>
      <c r="CK506" s="175"/>
      <c r="CL506" s="175"/>
      <c r="CM506" s="178"/>
      <c r="CN506" s="175"/>
      <c r="CO506" s="176"/>
      <c r="CP506" s="175"/>
      <c r="CQ506" s="87"/>
      <c r="CR506" s="455"/>
      <c r="CS506" s="455"/>
      <c r="CT506" s="455"/>
      <c r="CU506" s="455"/>
      <c r="CV506" s="455"/>
      <c r="CW506" s="455"/>
      <c r="CX506" s="455"/>
      <c r="CY506" s="455"/>
      <c r="CZ506" s="455"/>
      <c r="DA506" s="456"/>
      <c r="DB506" s="455"/>
      <c r="DC506" s="455"/>
      <c r="DD506" s="455"/>
      <c r="DE506" s="455"/>
      <c r="DF506" s="455"/>
      <c r="DG506" s="455"/>
      <c r="DH506" s="455"/>
      <c r="DI506" s="455"/>
      <c r="DJ506" s="455"/>
      <c r="DK506" s="455"/>
      <c r="DL506" s="501"/>
      <c r="DM506" s="508"/>
      <c r="DN506" s="501"/>
      <c r="DO506" s="508"/>
      <c r="DP506" s="501"/>
      <c r="DQ506" s="847"/>
      <c r="DR506" s="501"/>
      <c r="DS506" s="508"/>
      <c r="DT506" s="501"/>
      <c r="DU506" s="508"/>
      <c r="DV506" s="457"/>
      <c r="DW506" s="503"/>
      <c r="DX506" s="501"/>
      <c r="DY506" s="672"/>
      <c r="DZ506" s="501"/>
      <c r="EA506" s="508">
        <f t="shared" si="4671"/>
        <v>0</v>
      </c>
      <c r="EB506" s="457">
        <f t="shared" si="4396"/>
        <v>0</v>
      </c>
      <c r="EC506" s="503"/>
      <c r="ED506" s="455"/>
      <c r="EE506" s="459"/>
      <c r="EF506" s="501"/>
      <c r="EG506" s="462">
        <f t="shared" si="4672"/>
        <v>0</v>
      </c>
      <c r="EH506" s="263">
        <f t="shared" si="4673"/>
        <v>0</v>
      </c>
      <c r="EI506" s="460">
        <f t="shared" si="4674"/>
        <v>0</v>
      </c>
      <c r="EJ506" s="538">
        <f t="shared" si="4675"/>
        <v>0</v>
      </c>
      <c r="EK506" s="677">
        <f t="shared" si="4676"/>
        <v>0</v>
      </c>
      <c r="EL506" s="257">
        <f t="shared" si="4677"/>
        <v>0</v>
      </c>
      <c r="EM506" s="649">
        <f t="shared" si="4678"/>
        <v>0</v>
      </c>
      <c r="EN506" s="538">
        <f t="shared" si="4679"/>
        <v>0</v>
      </c>
      <c r="EO506" s="677">
        <f t="shared" si="4680"/>
        <v>0</v>
      </c>
      <c r="EP506" s="257">
        <f t="shared" si="4681"/>
        <v>0</v>
      </c>
      <c r="EQ506" s="649">
        <f t="shared" si="4682"/>
        <v>0</v>
      </c>
      <c r="ER506" s="538">
        <f t="shared" si="4683"/>
        <v>0</v>
      </c>
      <c r="ES506" s="677">
        <f t="shared" si="4684"/>
        <v>0</v>
      </c>
      <c r="ET506" s="538">
        <f t="shared" si="4685"/>
        <v>0</v>
      </c>
      <c r="EU506" s="462">
        <f t="shared" si="4686"/>
        <v>0</v>
      </c>
      <c r="EV506" s="263">
        <f t="shared" si="4687"/>
        <v>0</v>
      </c>
      <c r="EW506" s="462">
        <f t="shared" si="4688"/>
        <v>0</v>
      </c>
      <c r="EX506" s="263">
        <f t="shared" si="4689"/>
        <v>0</v>
      </c>
      <c r="EY506" s="472">
        <f t="shared" si="4690"/>
        <v>0</v>
      </c>
      <c r="EZ506" s="263">
        <f t="shared" si="4691"/>
        <v>0</v>
      </c>
      <c r="FA506" s="312">
        <v>41428</v>
      </c>
      <c r="FB506" s="33" t="s">
        <v>421</v>
      </c>
    </row>
    <row r="507" spans="1:160" ht="18" hidden="1" customHeight="1" outlineLevel="1" x14ac:dyDescent="0.2">
      <c r="A507" s="732" t="s">
        <v>628</v>
      </c>
      <c r="B507" s="76" t="s">
        <v>21</v>
      </c>
      <c r="C507" s="77" t="s">
        <v>410</v>
      </c>
      <c r="D507" s="77" t="s">
        <v>400</v>
      </c>
      <c r="E507" s="76" t="s">
        <v>411</v>
      </c>
      <c r="F507" s="76" t="s">
        <v>420</v>
      </c>
      <c r="G507" s="78" t="s">
        <v>41</v>
      </c>
      <c r="H507" s="79">
        <v>0.3</v>
      </c>
      <c r="I507" s="76" t="s">
        <v>403</v>
      </c>
      <c r="J507" s="80" t="s">
        <v>56</v>
      </c>
      <c r="K507" s="81" t="s">
        <v>37</v>
      </c>
      <c r="L507" s="76" t="s">
        <v>46</v>
      </c>
      <c r="M507" s="10" t="s">
        <v>65</v>
      </c>
      <c r="N507" s="82"/>
      <c r="O507" s="82"/>
      <c r="P507" s="82"/>
      <c r="Q507" s="245"/>
      <c r="R507" s="398">
        <v>0</v>
      </c>
      <c r="S507" s="262">
        <v>59205.479999999996</v>
      </c>
      <c r="T507" s="262">
        <v>66310.137600000002</v>
      </c>
      <c r="U507" s="262">
        <f t="shared" si="4450"/>
        <v>0</v>
      </c>
      <c r="V507" s="263">
        <f t="shared" si="4451"/>
        <v>0</v>
      </c>
      <c r="W507" s="263">
        <f t="shared" si="4381"/>
        <v>0</v>
      </c>
      <c r="X507" s="399">
        <v>4</v>
      </c>
      <c r="Y507" s="399">
        <v>59205.479999999996</v>
      </c>
      <c r="Z507" s="399">
        <v>66310.137600000002</v>
      </c>
      <c r="AA507" s="399">
        <v>0</v>
      </c>
      <c r="AB507" s="399">
        <v>0</v>
      </c>
      <c r="AC507" s="399">
        <f t="shared" si="4382"/>
        <v>0</v>
      </c>
      <c r="AD507" s="260">
        <v>4</v>
      </c>
      <c r="AE507" s="260">
        <v>59205.479999999996</v>
      </c>
      <c r="AF507" s="260">
        <v>66310.137600000002</v>
      </c>
      <c r="AG507" s="260">
        <v>0</v>
      </c>
      <c r="AH507" s="260">
        <v>0</v>
      </c>
      <c r="AI507" s="260">
        <f t="shared" si="4383"/>
        <v>0</v>
      </c>
      <c r="AJ507" s="260">
        <v>4</v>
      </c>
      <c r="AK507" s="260">
        <v>59205.479999999996</v>
      </c>
      <c r="AL507" s="260">
        <v>66310.137600000002</v>
      </c>
      <c r="AM507" s="260">
        <v>0</v>
      </c>
      <c r="AN507" s="260">
        <v>0</v>
      </c>
      <c r="AO507" s="396">
        <f t="shared" si="4385"/>
        <v>0</v>
      </c>
      <c r="AP507" s="260">
        <v>4</v>
      </c>
      <c r="AQ507" s="260">
        <v>59205.479999999996</v>
      </c>
      <c r="AR507" s="260">
        <v>66310.137600000002</v>
      </c>
      <c r="AS507" s="260">
        <v>0</v>
      </c>
      <c r="AT507" s="260">
        <f t="shared" si="4417"/>
        <v>0</v>
      </c>
      <c r="AU507" s="260">
        <f t="shared" si="4386"/>
        <v>0</v>
      </c>
      <c r="AV507" s="400">
        <v>4</v>
      </c>
      <c r="AW507" s="400">
        <v>59205.479999999996</v>
      </c>
      <c r="AX507" s="400">
        <v>66310.137600000002</v>
      </c>
      <c r="AY507" s="400">
        <v>0</v>
      </c>
      <c r="AZ507" s="400">
        <f t="shared" si="4421"/>
        <v>0</v>
      </c>
      <c r="BA507" s="400">
        <f t="shared" si="4422"/>
        <v>0</v>
      </c>
      <c r="BB507" s="400"/>
      <c r="BC507" s="400"/>
      <c r="BD507" s="400"/>
      <c r="BE507" s="400">
        <v>0</v>
      </c>
      <c r="BF507" s="400">
        <v>0</v>
      </c>
      <c r="BG507" s="400">
        <f t="shared" si="3919"/>
        <v>0</v>
      </c>
      <c r="BH507" s="400"/>
      <c r="BI507" s="400"/>
      <c r="BJ507" s="400"/>
      <c r="BK507" s="400">
        <v>0</v>
      </c>
      <c r="BL507" s="400">
        <v>0</v>
      </c>
      <c r="BM507" s="400">
        <f t="shared" si="3914"/>
        <v>0</v>
      </c>
      <c r="BN507" s="400"/>
      <c r="BO507" s="400"/>
      <c r="BP507" s="400"/>
      <c r="BQ507" s="400">
        <v>0</v>
      </c>
      <c r="BR507" s="400">
        <v>0</v>
      </c>
      <c r="BS507" s="400">
        <f t="shared" si="4388"/>
        <v>0</v>
      </c>
      <c r="BT507" s="262">
        <v>59205.479999999996</v>
      </c>
      <c r="BU507" s="262">
        <f t="shared" si="4454"/>
        <v>66310.137600000002</v>
      </c>
      <c r="BV507" s="262">
        <v>0</v>
      </c>
      <c r="BW507" s="1427">
        <f t="shared" ref="BW507" si="4932">BV507*1.12</f>
        <v>0</v>
      </c>
      <c r="BX507" s="84" t="s">
        <v>48</v>
      </c>
      <c r="BY507" s="76">
        <v>2013</v>
      </c>
      <c r="BZ507" s="325" t="s">
        <v>1100</v>
      </c>
      <c r="CA507" s="529">
        <f t="shared" si="4391"/>
        <v>0</v>
      </c>
      <c r="CB507" s="85"/>
      <c r="CC507" s="83"/>
      <c r="CD507" s="88"/>
      <c r="CE507" s="26">
        <f t="shared" si="4392"/>
        <v>0</v>
      </c>
      <c r="CF507" s="27">
        <f t="shared" si="4393"/>
        <v>0</v>
      </c>
      <c r="CG507" s="738">
        <f t="shared" si="4394"/>
        <v>0</v>
      </c>
      <c r="CH507" s="164" t="s">
        <v>423</v>
      </c>
      <c r="CI507" s="165" t="s">
        <v>422</v>
      </c>
      <c r="CJ507" s="89"/>
      <c r="CK507" s="175"/>
      <c r="CL507" s="175"/>
      <c r="CM507" s="178"/>
      <c r="CN507" s="175"/>
      <c r="CO507" s="176"/>
      <c r="CP507" s="175"/>
      <c r="CQ507" s="87"/>
      <c r="CR507" s="455"/>
      <c r="CS507" s="455"/>
      <c r="CT507" s="455"/>
      <c r="CU507" s="455"/>
      <c r="CV507" s="455"/>
      <c r="CW507" s="455"/>
      <c r="CX507" s="455"/>
      <c r="CY507" s="455"/>
      <c r="CZ507" s="455"/>
      <c r="DA507" s="456"/>
      <c r="DB507" s="455"/>
      <c r="DC507" s="455"/>
      <c r="DD507" s="455"/>
      <c r="DE507" s="455"/>
      <c r="DF507" s="455"/>
      <c r="DG507" s="455"/>
      <c r="DH507" s="455"/>
      <c r="DI507" s="455"/>
      <c r="DJ507" s="455"/>
      <c r="DK507" s="455"/>
      <c r="DL507" s="501"/>
      <c r="DM507" s="508"/>
      <c r="DN507" s="501"/>
      <c r="DO507" s="508"/>
      <c r="DP507" s="501"/>
      <c r="DQ507" s="847"/>
      <c r="DR507" s="501"/>
      <c r="DS507" s="508"/>
      <c r="DT507" s="501"/>
      <c r="DU507" s="508"/>
      <c r="DV507" s="457"/>
      <c r="DW507" s="503"/>
      <c r="DX507" s="501"/>
      <c r="DY507" s="672"/>
      <c r="DZ507" s="501"/>
      <c r="EA507" s="508">
        <f t="shared" si="4671"/>
        <v>0</v>
      </c>
      <c r="EB507" s="457">
        <f t="shared" si="4396"/>
        <v>0</v>
      </c>
      <c r="EC507" s="503"/>
      <c r="ED507" s="455"/>
      <c r="EE507" s="459"/>
      <c r="EF507" s="501"/>
      <c r="EG507" s="462">
        <f t="shared" si="4672"/>
        <v>0</v>
      </c>
      <c r="EH507" s="263">
        <f t="shared" si="4673"/>
        <v>0</v>
      </c>
      <c r="EI507" s="460">
        <f t="shared" si="4674"/>
        <v>0</v>
      </c>
      <c r="EJ507" s="538">
        <f t="shared" si="4675"/>
        <v>0</v>
      </c>
      <c r="EK507" s="677">
        <f t="shared" si="4676"/>
        <v>0</v>
      </c>
      <c r="EL507" s="257">
        <f t="shared" si="4677"/>
        <v>0</v>
      </c>
      <c r="EM507" s="649">
        <f t="shared" si="4678"/>
        <v>0</v>
      </c>
      <c r="EN507" s="538">
        <f t="shared" si="4679"/>
        <v>0</v>
      </c>
      <c r="EO507" s="677">
        <f t="shared" si="4680"/>
        <v>0</v>
      </c>
      <c r="EP507" s="257">
        <f t="shared" si="4681"/>
        <v>0</v>
      </c>
      <c r="EQ507" s="649">
        <f t="shared" si="4682"/>
        <v>0</v>
      </c>
      <c r="ER507" s="538">
        <f t="shared" si="4683"/>
        <v>0</v>
      </c>
      <c r="ES507" s="677">
        <f t="shared" si="4684"/>
        <v>0</v>
      </c>
      <c r="ET507" s="538">
        <f t="shared" si="4685"/>
        <v>0</v>
      </c>
      <c r="EU507" s="462">
        <f t="shared" si="4686"/>
        <v>0</v>
      </c>
      <c r="EV507" s="263">
        <f t="shared" si="4687"/>
        <v>0</v>
      </c>
      <c r="EW507" s="462">
        <f t="shared" si="4688"/>
        <v>0</v>
      </c>
      <c r="EX507" s="263">
        <f t="shared" si="4689"/>
        <v>0</v>
      </c>
      <c r="EY507" s="472">
        <f t="shared" si="4690"/>
        <v>0</v>
      </c>
      <c r="EZ507" s="263">
        <f t="shared" si="4691"/>
        <v>0</v>
      </c>
      <c r="FA507" s="312">
        <v>41428</v>
      </c>
      <c r="FB507" s="33" t="s">
        <v>421</v>
      </c>
    </row>
    <row r="508" spans="1:160" ht="18" hidden="1" customHeight="1" outlineLevel="1" x14ac:dyDescent="0.2">
      <c r="A508" s="732" t="s">
        <v>1011</v>
      </c>
      <c r="B508" s="76" t="s">
        <v>21</v>
      </c>
      <c r="C508" s="77" t="s">
        <v>410</v>
      </c>
      <c r="D508" s="77" t="s">
        <v>400</v>
      </c>
      <c r="E508" s="76" t="s">
        <v>411</v>
      </c>
      <c r="F508" s="76" t="s">
        <v>420</v>
      </c>
      <c r="G508" s="78" t="s">
        <v>41</v>
      </c>
      <c r="H508" s="79">
        <v>0.3</v>
      </c>
      <c r="I508" s="76" t="s">
        <v>403</v>
      </c>
      <c r="J508" s="80" t="s">
        <v>56</v>
      </c>
      <c r="K508" s="81" t="s">
        <v>37</v>
      </c>
      <c r="L508" s="76" t="s">
        <v>46</v>
      </c>
      <c r="M508" s="10" t="s">
        <v>65</v>
      </c>
      <c r="N508" s="82"/>
      <c r="O508" s="82"/>
      <c r="P508" s="82"/>
      <c r="Q508" s="245"/>
      <c r="R508" s="398">
        <v>0</v>
      </c>
      <c r="S508" s="262">
        <v>59205.479999999996</v>
      </c>
      <c r="T508" s="262">
        <v>66310.137600000002</v>
      </c>
      <c r="U508" s="262">
        <f t="shared" ref="U508" si="4933">R508*S508</f>
        <v>0</v>
      </c>
      <c r="V508" s="263">
        <f t="shared" ref="V508" si="4934">R508*T508</f>
        <v>0</v>
      </c>
      <c r="W508" s="263">
        <f t="shared" si="4381"/>
        <v>0</v>
      </c>
      <c r="X508" s="399">
        <v>0</v>
      </c>
      <c r="Y508" s="399">
        <v>59205.479999999996</v>
      </c>
      <c r="Z508" s="399">
        <v>66310.137600000002</v>
      </c>
      <c r="AA508" s="399">
        <f t="shared" si="4452"/>
        <v>0</v>
      </c>
      <c r="AB508" s="399">
        <f t="shared" si="4453"/>
        <v>0</v>
      </c>
      <c r="AC508" s="399">
        <f t="shared" si="4382"/>
        <v>0</v>
      </c>
      <c r="AD508" s="260">
        <v>4</v>
      </c>
      <c r="AE508" s="260">
        <v>59205.479999999996</v>
      </c>
      <c r="AF508" s="260">
        <v>66310.137600000002</v>
      </c>
      <c r="AG508" s="260">
        <v>0</v>
      </c>
      <c r="AH508" s="260">
        <v>0</v>
      </c>
      <c r="AI508" s="260">
        <f t="shared" si="4383"/>
        <v>0</v>
      </c>
      <c r="AJ508" s="260">
        <v>4</v>
      </c>
      <c r="AK508" s="260">
        <v>59205.479999999996</v>
      </c>
      <c r="AL508" s="260">
        <v>66310.137600000002</v>
      </c>
      <c r="AM508" s="260">
        <v>0</v>
      </c>
      <c r="AN508" s="260">
        <v>0</v>
      </c>
      <c r="AO508" s="396">
        <f t="shared" si="4385"/>
        <v>0</v>
      </c>
      <c r="AP508" s="260">
        <v>4</v>
      </c>
      <c r="AQ508" s="260">
        <v>59205.479999999996</v>
      </c>
      <c r="AR508" s="260">
        <v>66310.137600000002</v>
      </c>
      <c r="AS508" s="260">
        <v>0</v>
      </c>
      <c r="AT508" s="260">
        <f t="shared" si="4417"/>
        <v>0</v>
      </c>
      <c r="AU508" s="260">
        <f t="shared" si="4386"/>
        <v>0</v>
      </c>
      <c r="AV508" s="400">
        <v>4</v>
      </c>
      <c r="AW508" s="400">
        <v>59205.479999999996</v>
      </c>
      <c r="AX508" s="400">
        <v>66310.137600000002</v>
      </c>
      <c r="AY508" s="400">
        <v>0</v>
      </c>
      <c r="AZ508" s="400">
        <f t="shared" si="4421"/>
        <v>0</v>
      </c>
      <c r="BA508" s="400">
        <f t="shared" si="4422"/>
        <v>0</v>
      </c>
      <c r="BB508" s="400"/>
      <c r="BC508" s="400"/>
      <c r="BD508" s="400"/>
      <c r="BE508" s="400">
        <v>0</v>
      </c>
      <c r="BF508" s="400">
        <v>0</v>
      </c>
      <c r="BG508" s="400">
        <f t="shared" si="3919"/>
        <v>0</v>
      </c>
      <c r="BH508" s="400"/>
      <c r="BI508" s="400"/>
      <c r="BJ508" s="400"/>
      <c r="BK508" s="400">
        <v>0</v>
      </c>
      <c r="BL508" s="400">
        <v>0</v>
      </c>
      <c r="BM508" s="400">
        <f t="shared" ref="BM508:BM509" si="4935">BL508*N508</f>
        <v>0</v>
      </c>
      <c r="BN508" s="400"/>
      <c r="BO508" s="400"/>
      <c r="BP508" s="400"/>
      <c r="BQ508" s="400">
        <v>0</v>
      </c>
      <c r="BR508" s="400">
        <v>0</v>
      </c>
      <c r="BS508" s="400">
        <f t="shared" si="4388"/>
        <v>0</v>
      </c>
      <c r="BT508" s="262">
        <v>59205.479999999996</v>
      </c>
      <c r="BU508" s="262">
        <f t="shared" ref="BU508" si="4936">BT508*1.12</f>
        <v>66310.137600000002</v>
      </c>
      <c r="BV508" s="256">
        <v>0</v>
      </c>
      <c r="BW508" s="1427">
        <v>0</v>
      </c>
      <c r="BX508" s="84" t="s">
        <v>48</v>
      </c>
      <c r="BY508" s="76">
        <v>2013</v>
      </c>
      <c r="BZ508" s="325" t="s">
        <v>1100</v>
      </c>
      <c r="CA508" s="529">
        <f t="shared" si="4391"/>
        <v>0</v>
      </c>
      <c r="CB508" s="85"/>
      <c r="CC508" s="83"/>
      <c r="CD508" s="88"/>
      <c r="CE508" s="26">
        <f t="shared" si="4392"/>
        <v>0</v>
      </c>
      <c r="CF508" s="27">
        <f t="shared" si="4393"/>
        <v>0</v>
      </c>
      <c r="CG508" s="738">
        <f t="shared" si="4394"/>
        <v>0</v>
      </c>
      <c r="CH508" s="164" t="s">
        <v>1874</v>
      </c>
      <c r="CI508" s="165"/>
      <c r="CJ508" s="89"/>
      <c r="CK508" s="175"/>
      <c r="CL508" s="175"/>
      <c r="CM508" s="178"/>
      <c r="CN508" s="175"/>
      <c r="CO508" s="176"/>
      <c r="CP508" s="175"/>
      <c r="CQ508" s="87"/>
      <c r="CR508" s="455"/>
      <c r="CS508" s="455"/>
      <c r="CT508" s="455"/>
      <c r="CU508" s="455"/>
      <c r="CV508" s="455"/>
      <c r="CW508" s="455"/>
      <c r="CX508" s="455"/>
      <c r="CY508" s="455"/>
      <c r="CZ508" s="455"/>
      <c r="DA508" s="456"/>
      <c r="DB508" s="455"/>
      <c r="DC508" s="455"/>
      <c r="DD508" s="455"/>
      <c r="DE508" s="455"/>
      <c r="DF508" s="455"/>
      <c r="DG508" s="455"/>
      <c r="DH508" s="455"/>
      <c r="DI508" s="455"/>
      <c r="DJ508" s="455"/>
      <c r="DK508" s="455"/>
      <c r="DL508" s="501"/>
      <c r="DM508" s="508"/>
      <c r="DN508" s="501"/>
      <c r="DO508" s="508"/>
      <c r="DP508" s="501"/>
      <c r="DQ508" s="847"/>
      <c r="DR508" s="501"/>
      <c r="DS508" s="508"/>
      <c r="DT508" s="501"/>
      <c r="DU508" s="508"/>
      <c r="DV508" s="457"/>
      <c r="DW508" s="503"/>
      <c r="DX508" s="501"/>
      <c r="DY508" s="672"/>
      <c r="DZ508" s="501"/>
      <c r="EA508" s="508">
        <f t="shared" si="4671"/>
        <v>0</v>
      </c>
      <c r="EB508" s="457">
        <f t="shared" si="4396"/>
        <v>0</v>
      </c>
      <c r="EC508" s="503"/>
      <c r="ED508" s="455"/>
      <c r="EE508" s="459"/>
      <c r="EF508" s="501"/>
      <c r="EG508" s="462">
        <f t="shared" si="4672"/>
        <v>0</v>
      </c>
      <c r="EH508" s="263">
        <f t="shared" si="4673"/>
        <v>0</v>
      </c>
      <c r="EI508" s="460">
        <f t="shared" si="4674"/>
        <v>0</v>
      </c>
      <c r="EJ508" s="538">
        <f t="shared" si="4675"/>
        <v>0</v>
      </c>
      <c r="EK508" s="677">
        <f t="shared" si="4676"/>
        <v>0</v>
      </c>
      <c r="EL508" s="257">
        <f t="shared" si="4677"/>
        <v>0</v>
      </c>
      <c r="EM508" s="649">
        <f t="shared" si="4678"/>
        <v>0</v>
      </c>
      <c r="EN508" s="538">
        <f t="shared" si="4679"/>
        <v>0</v>
      </c>
      <c r="EO508" s="677">
        <f t="shared" si="4680"/>
        <v>0</v>
      </c>
      <c r="EP508" s="257">
        <f t="shared" si="4681"/>
        <v>0</v>
      </c>
      <c r="EQ508" s="649">
        <f t="shared" si="4682"/>
        <v>0</v>
      </c>
      <c r="ER508" s="538">
        <f t="shared" si="4683"/>
        <v>0</v>
      </c>
      <c r="ES508" s="677">
        <f t="shared" si="4684"/>
        <v>0</v>
      </c>
      <c r="ET508" s="538">
        <f t="shared" si="4685"/>
        <v>0</v>
      </c>
      <c r="EU508" s="462">
        <f t="shared" si="4686"/>
        <v>0</v>
      </c>
      <c r="EV508" s="263">
        <f t="shared" si="4687"/>
        <v>0</v>
      </c>
      <c r="EW508" s="462">
        <f t="shared" si="4688"/>
        <v>0</v>
      </c>
      <c r="EX508" s="263">
        <f t="shared" si="4689"/>
        <v>0</v>
      </c>
      <c r="EY508" s="472">
        <f t="shared" si="4690"/>
        <v>0</v>
      </c>
      <c r="EZ508" s="263">
        <f t="shared" si="4691"/>
        <v>0</v>
      </c>
      <c r="FA508" s="312">
        <v>41928</v>
      </c>
      <c r="FB508" s="33" t="s">
        <v>421</v>
      </c>
    </row>
    <row r="509" spans="1:160" ht="18" hidden="1" customHeight="1" outlineLevel="1" x14ac:dyDescent="0.2">
      <c r="A509" s="732" t="s">
        <v>1862</v>
      </c>
      <c r="B509" s="76" t="s">
        <v>21</v>
      </c>
      <c r="C509" s="77" t="s">
        <v>410</v>
      </c>
      <c r="D509" s="77" t="s">
        <v>400</v>
      </c>
      <c r="E509" s="76" t="s">
        <v>411</v>
      </c>
      <c r="F509" s="76" t="s">
        <v>420</v>
      </c>
      <c r="G509" s="78" t="s">
        <v>41</v>
      </c>
      <c r="H509" s="79">
        <v>0.3</v>
      </c>
      <c r="I509" s="76" t="s">
        <v>403</v>
      </c>
      <c r="J509" s="80" t="s">
        <v>56</v>
      </c>
      <c r="K509" s="81" t="s">
        <v>37</v>
      </c>
      <c r="L509" s="76" t="s">
        <v>46</v>
      </c>
      <c r="M509" s="10" t="s">
        <v>65</v>
      </c>
      <c r="N509" s="82"/>
      <c r="O509" s="82"/>
      <c r="P509" s="82"/>
      <c r="Q509" s="245"/>
      <c r="R509" s="398">
        <v>0</v>
      </c>
      <c r="S509" s="262">
        <v>59205.479999999996</v>
      </c>
      <c r="T509" s="262">
        <v>66310.137600000002</v>
      </c>
      <c r="U509" s="262">
        <f t="shared" ref="U509" si="4937">R509*S509</f>
        <v>0</v>
      </c>
      <c r="V509" s="263">
        <f t="shared" ref="V509" si="4938">R509*T509</f>
        <v>0</v>
      </c>
      <c r="W509" s="263">
        <f t="shared" ref="W509" si="4939">V509*H509</f>
        <v>0</v>
      </c>
      <c r="X509" s="399">
        <v>0</v>
      </c>
      <c r="Y509" s="399">
        <v>59205.479999999996</v>
      </c>
      <c r="Z509" s="399">
        <v>66310.137600000002</v>
      </c>
      <c r="AA509" s="399">
        <f t="shared" ref="AA509" si="4940">X509*Y509</f>
        <v>0</v>
      </c>
      <c r="AB509" s="399">
        <f t="shared" ref="AB509" si="4941">X509*Z509</f>
        <v>0</v>
      </c>
      <c r="AC509" s="399">
        <f t="shared" ref="AC509" si="4942">AB509*H509</f>
        <v>0</v>
      </c>
      <c r="AD509" s="260">
        <v>0</v>
      </c>
      <c r="AE509" s="260">
        <v>59205.479999999996</v>
      </c>
      <c r="AF509" s="260">
        <v>66310.137600000002</v>
      </c>
      <c r="AG509" s="260">
        <f t="shared" ref="AG509" si="4943">AD509*AE509</f>
        <v>0</v>
      </c>
      <c r="AH509" s="260">
        <f t="shared" ref="AH509" si="4944">AD509*AF509</f>
        <v>0</v>
      </c>
      <c r="AI509" s="260">
        <f t="shared" ref="AI509" si="4945">AH509*H509</f>
        <v>0</v>
      </c>
      <c r="AJ509" s="260">
        <v>4</v>
      </c>
      <c r="AK509" s="260">
        <v>59205.479999999996</v>
      </c>
      <c r="AL509" s="260">
        <v>66310.137600000002</v>
      </c>
      <c r="AM509" s="260">
        <v>0</v>
      </c>
      <c r="AN509" s="260">
        <v>0</v>
      </c>
      <c r="AO509" s="396">
        <f t="shared" si="4385"/>
        <v>0</v>
      </c>
      <c r="AP509" s="260">
        <v>4</v>
      </c>
      <c r="AQ509" s="260">
        <v>59205.479999999996</v>
      </c>
      <c r="AR509" s="260">
        <v>66310.137600000002</v>
      </c>
      <c r="AS509" s="260">
        <v>0</v>
      </c>
      <c r="AT509" s="260">
        <f t="shared" si="4417"/>
        <v>0</v>
      </c>
      <c r="AU509" s="260">
        <f t="shared" si="4386"/>
        <v>0</v>
      </c>
      <c r="AV509" s="400">
        <v>4</v>
      </c>
      <c r="AW509" s="400">
        <v>59205.479999999996</v>
      </c>
      <c r="AX509" s="400">
        <v>66310.137600000002</v>
      </c>
      <c r="AY509" s="400">
        <v>0</v>
      </c>
      <c r="AZ509" s="400">
        <f t="shared" si="4421"/>
        <v>0</v>
      </c>
      <c r="BA509" s="400">
        <f t="shared" si="4422"/>
        <v>0</v>
      </c>
      <c r="BB509" s="400"/>
      <c r="BC509" s="400"/>
      <c r="BD509" s="400"/>
      <c r="BE509" s="400">
        <v>0</v>
      </c>
      <c r="BF509" s="400">
        <v>0</v>
      </c>
      <c r="BG509" s="400">
        <f t="shared" ref="BG509:BG615" si="4946">BF509*H509</f>
        <v>0</v>
      </c>
      <c r="BH509" s="400"/>
      <c r="BI509" s="400"/>
      <c r="BJ509" s="400"/>
      <c r="BK509" s="400">
        <v>0</v>
      </c>
      <c r="BL509" s="400">
        <v>0</v>
      </c>
      <c r="BM509" s="400">
        <f t="shared" si="4935"/>
        <v>0</v>
      </c>
      <c r="BN509" s="400"/>
      <c r="BO509" s="400"/>
      <c r="BP509" s="400"/>
      <c r="BQ509" s="400">
        <v>0</v>
      </c>
      <c r="BR509" s="400">
        <v>0</v>
      </c>
      <c r="BS509" s="400">
        <f t="shared" si="4388"/>
        <v>0</v>
      </c>
      <c r="BT509" s="262">
        <v>59205.479999999996</v>
      </c>
      <c r="BU509" s="262">
        <f t="shared" ref="BU509" si="4947">BT509*1.12</f>
        <v>66310.137600000002</v>
      </c>
      <c r="BV509" s="256">
        <v>0</v>
      </c>
      <c r="BW509" s="1427">
        <f t="shared" ref="BW509" si="4948">BV509*1.12</f>
        <v>0</v>
      </c>
      <c r="BX509" s="84" t="s">
        <v>48</v>
      </c>
      <c r="BY509" s="76">
        <v>2013</v>
      </c>
      <c r="BZ509" s="325" t="s">
        <v>1100</v>
      </c>
      <c r="CA509" s="529">
        <f t="shared" ref="CA509" si="4949">BW509*H509</f>
        <v>0</v>
      </c>
      <c r="CB509" s="85"/>
      <c r="CC509" s="83"/>
      <c r="CD509" s="88"/>
      <c r="CE509" s="26">
        <f t="shared" si="4392"/>
        <v>0</v>
      </c>
      <c r="CF509" s="27">
        <f t="shared" si="4393"/>
        <v>0</v>
      </c>
      <c r="CG509" s="738">
        <f t="shared" si="4394"/>
        <v>0</v>
      </c>
      <c r="CH509" s="164" t="s">
        <v>1873</v>
      </c>
      <c r="CI509" s="165"/>
      <c r="CJ509" s="89"/>
      <c r="CK509" s="175"/>
      <c r="CL509" s="175"/>
      <c r="CM509" s="178"/>
      <c r="CN509" s="175"/>
      <c r="CO509" s="176"/>
      <c r="CP509" s="175"/>
      <c r="CQ509" s="87"/>
      <c r="CR509" s="455"/>
      <c r="CS509" s="455"/>
      <c r="CT509" s="455"/>
      <c r="CU509" s="455"/>
      <c r="CV509" s="455"/>
      <c r="CW509" s="455"/>
      <c r="CX509" s="455"/>
      <c r="CY509" s="455"/>
      <c r="CZ509" s="455"/>
      <c r="DA509" s="456"/>
      <c r="DB509" s="455"/>
      <c r="DC509" s="455"/>
      <c r="DD509" s="455"/>
      <c r="DE509" s="455"/>
      <c r="DF509" s="455"/>
      <c r="DG509" s="455"/>
      <c r="DH509" s="455"/>
      <c r="DI509" s="455"/>
      <c r="DJ509" s="455"/>
      <c r="DK509" s="455"/>
      <c r="DL509" s="501"/>
      <c r="DM509" s="508"/>
      <c r="DN509" s="501"/>
      <c r="DO509" s="508"/>
      <c r="DP509" s="501"/>
      <c r="DQ509" s="847"/>
      <c r="DR509" s="501"/>
      <c r="DS509" s="508"/>
      <c r="DT509" s="501"/>
      <c r="DU509" s="508"/>
      <c r="DV509" s="457"/>
      <c r="DW509" s="503"/>
      <c r="DX509" s="501"/>
      <c r="DY509" s="672"/>
      <c r="DZ509" s="501"/>
      <c r="EA509" s="508">
        <f t="shared" si="4671"/>
        <v>0</v>
      </c>
      <c r="EB509" s="457">
        <f t="shared" si="4396"/>
        <v>0</v>
      </c>
      <c r="EC509" s="503"/>
      <c r="ED509" s="455"/>
      <c r="EE509" s="459"/>
      <c r="EF509" s="501"/>
      <c r="EG509" s="462">
        <f t="shared" si="4672"/>
        <v>0</v>
      </c>
      <c r="EH509" s="263">
        <f t="shared" si="4673"/>
        <v>0</v>
      </c>
      <c r="EI509" s="460">
        <f t="shared" si="4674"/>
        <v>0</v>
      </c>
      <c r="EJ509" s="538">
        <f t="shared" si="4675"/>
        <v>0</v>
      </c>
      <c r="EK509" s="677">
        <f t="shared" si="4676"/>
        <v>0</v>
      </c>
      <c r="EL509" s="257">
        <f t="shared" si="4677"/>
        <v>0</v>
      </c>
      <c r="EM509" s="649">
        <f t="shared" si="4678"/>
        <v>0</v>
      </c>
      <c r="EN509" s="538">
        <f t="shared" si="4679"/>
        <v>0</v>
      </c>
      <c r="EO509" s="677">
        <f t="shared" si="4680"/>
        <v>0</v>
      </c>
      <c r="EP509" s="257">
        <f t="shared" si="4681"/>
        <v>0</v>
      </c>
      <c r="EQ509" s="649">
        <f t="shared" si="4682"/>
        <v>0</v>
      </c>
      <c r="ER509" s="538">
        <f t="shared" si="4683"/>
        <v>0</v>
      </c>
      <c r="ES509" s="677">
        <f t="shared" si="4684"/>
        <v>0</v>
      </c>
      <c r="ET509" s="538">
        <f t="shared" si="4685"/>
        <v>0</v>
      </c>
      <c r="EU509" s="462">
        <f t="shared" si="4686"/>
        <v>0</v>
      </c>
      <c r="EV509" s="263">
        <f t="shared" si="4687"/>
        <v>0</v>
      </c>
      <c r="EW509" s="462">
        <f t="shared" si="4688"/>
        <v>0</v>
      </c>
      <c r="EX509" s="263">
        <f t="shared" si="4689"/>
        <v>0</v>
      </c>
      <c r="EY509" s="472">
        <f t="shared" si="4690"/>
        <v>0</v>
      </c>
      <c r="EZ509" s="263">
        <f t="shared" si="4691"/>
        <v>0</v>
      </c>
      <c r="FA509" s="313">
        <v>42102</v>
      </c>
      <c r="FB509" s="33" t="s">
        <v>421</v>
      </c>
    </row>
    <row r="510" spans="1:160" s="1200" customFormat="1" ht="18" hidden="1" customHeight="1" outlineLevel="1" x14ac:dyDescent="0.2">
      <c r="A510" s="1167" t="s">
        <v>2391</v>
      </c>
      <c r="B510" s="691" t="s">
        <v>21</v>
      </c>
      <c r="C510" s="1168" t="s">
        <v>410</v>
      </c>
      <c r="D510" s="1168" t="s">
        <v>400</v>
      </c>
      <c r="E510" s="691" t="s">
        <v>411</v>
      </c>
      <c r="F510" s="691" t="s">
        <v>420</v>
      </c>
      <c r="G510" s="692" t="s">
        <v>41</v>
      </c>
      <c r="H510" s="693">
        <v>0.3</v>
      </c>
      <c r="I510" s="691" t="s">
        <v>403</v>
      </c>
      <c r="J510" s="694" t="s">
        <v>56</v>
      </c>
      <c r="K510" s="695" t="s">
        <v>37</v>
      </c>
      <c r="L510" s="691" t="s">
        <v>46</v>
      </c>
      <c r="M510" s="1169" t="s">
        <v>65</v>
      </c>
      <c r="N510" s="696"/>
      <c r="O510" s="696"/>
      <c r="P510" s="696"/>
      <c r="Q510" s="697"/>
      <c r="R510" s="1170">
        <v>0</v>
      </c>
      <c r="S510" s="698">
        <v>59205.479999999996</v>
      </c>
      <c r="T510" s="698">
        <v>66310.137600000002</v>
      </c>
      <c r="U510" s="698">
        <f t="shared" ref="U510" si="4950">R510*S510</f>
        <v>0</v>
      </c>
      <c r="V510" s="699">
        <f t="shared" ref="V510" si="4951">R510*T510</f>
        <v>0</v>
      </c>
      <c r="W510" s="699">
        <f t="shared" ref="W510" si="4952">V510*H510</f>
        <v>0</v>
      </c>
      <c r="X510" s="700">
        <v>0</v>
      </c>
      <c r="Y510" s="700">
        <v>59205.479999999996</v>
      </c>
      <c r="Z510" s="700">
        <v>66310.137600000002</v>
      </c>
      <c r="AA510" s="700">
        <f t="shared" ref="AA510" si="4953">X510*Y510</f>
        <v>0</v>
      </c>
      <c r="AB510" s="700">
        <f t="shared" ref="AB510" si="4954">X510*Z510</f>
        <v>0</v>
      </c>
      <c r="AC510" s="700">
        <f t="shared" ref="AC510" si="4955">AB510*H510</f>
        <v>0</v>
      </c>
      <c r="AD510" s="1171">
        <v>0</v>
      </c>
      <c r="AE510" s="1171">
        <v>59205.479999999996</v>
      </c>
      <c r="AF510" s="1171">
        <v>66310.137600000002</v>
      </c>
      <c r="AG510" s="1171">
        <f t="shared" ref="AG510" si="4956">AD510*AE510</f>
        <v>0</v>
      </c>
      <c r="AH510" s="1171">
        <f t="shared" ref="AH510" si="4957">AD510*AF510</f>
        <v>0</v>
      </c>
      <c r="AI510" s="1171">
        <f t="shared" ref="AI510" si="4958">AH510*H510</f>
        <v>0</v>
      </c>
      <c r="AJ510" s="1171">
        <v>4</v>
      </c>
      <c r="AK510" s="1171">
        <v>59205.479999999996</v>
      </c>
      <c r="AL510" s="1171">
        <v>66310.137600000002</v>
      </c>
      <c r="AM510" s="1171">
        <v>0</v>
      </c>
      <c r="AN510" s="1171">
        <v>0</v>
      </c>
      <c r="AO510" s="1172">
        <f t="shared" ref="AO510" si="4959">AN510*H510</f>
        <v>0</v>
      </c>
      <c r="AP510" s="1171">
        <v>4</v>
      </c>
      <c r="AQ510" s="1171">
        <v>59205.479999999996</v>
      </c>
      <c r="AR510" s="1171">
        <v>66310.137600000002</v>
      </c>
      <c r="AS510" s="1171">
        <v>0</v>
      </c>
      <c r="AT510" s="1171">
        <f t="shared" ref="AT510" si="4960">AS510*1.12</f>
        <v>0</v>
      </c>
      <c r="AU510" s="1171">
        <f t="shared" ref="AU510" si="4961">AT510*H510</f>
        <v>0</v>
      </c>
      <c r="AV510" s="1173">
        <v>4</v>
      </c>
      <c r="AW510" s="1173">
        <v>59205.479999999996</v>
      </c>
      <c r="AX510" s="1173">
        <v>66310.137600000002</v>
      </c>
      <c r="AY510" s="1173">
        <v>0</v>
      </c>
      <c r="AZ510" s="1173">
        <f t="shared" ref="AZ510" si="4962">AY510*1.12</f>
        <v>0</v>
      </c>
      <c r="BA510" s="1173">
        <f t="shared" ref="BA510" si="4963">AZ510*H510</f>
        <v>0</v>
      </c>
      <c r="BB510" s="1173"/>
      <c r="BC510" s="1173"/>
      <c r="BD510" s="1173"/>
      <c r="BE510" s="1173">
        <v>0</v>
      </c>
      <c r="BF510" s="1173">
        <v>0</v>
      </c>
      <c r="BG510" s="1173">
        <f t="shared" ref="BG510" si="4964">BF510*H510</f>
        <v>0</v>
      </c>
      <c r="BH510" s="1173"/>
      <c r="BI510" s="1173"/>
      <c r="BJ510" s="1173"/>
      <c r="BK510" s="1173">
        <v>0</v>
      </c>
      <c r="BL510" s="1173">
        <v>0</v>
      </c>
      <c r="BM510" s="1173">
        <f t="shared" ref="BM510" si="4965">BL510*N510</f>
        <v>0</v>
      </c>
      <c r="BN510" s="1173"/>
      <c r="BO510" s="1173"/>
      <c r="BP510" s="1173"/>
      <c r="BQ510" s="1173">
        <v>0</v>
      </c>
      <c r="BR510" s="1173">
        <v>0</v>
      </c>
      <c r="BS510" s="1173">
        <f t="shared" si="4388"/>
        <v>0</v>
      </c>
      <c r="BT510" s="698">
        <v>59205.479999999996</v>
      </c>
      <c r="BU510" s="698">
        <f t="shared" ref="BU510" si="4966">BT510*1.12</f>
        <v>66310.137600000002</v>
      </c>
      <c r="BV510" s="1174">
        <v>0</v>
      </c>
      <c r="BW510" s="1436">
        <f t="shared" ref="BW510" si="4967">BV510*1.12</f>
        <v>0</v>
      </c>
      <c r="BX510" s="1175"/>
      <c r="BY510" s="691"/>
      <c r="BZ510" s="1176">
        <v>14</v>
      </c>
      <c r="CA510" s="1177">
        <f t="shared" ref="CA510" si="4968">BW510*H510</f>
        <v>0</v>
      </c>
      <c r="CB510" s="1178"/>
      <c r="CC510" s="1179"/>
      <c r="CD510" s="1180"/>
      <c r="CE510" s="1181">
        <f t="shared" ref="CE510" si="4969">BV510-CB510</f>
        <v>0</v>
      </c>
      <c r="CF510" s="1182">
        <f t="shared" ref="CF510" si="4970">BW510-CC510</f>
        <v>0</v>
      </c>
      <c r="CG510" s="1183">
        <f t="shared" ref="CG510" si="4971">CA510-CC510</f>
        <v>0</v>
      </c>
      <c r="CH510" s="1184" t="s">
        <v>2408</v>
      </c>
      <c r="CI510" s="1185" t="s">
        <v>2409</v>
      </c>
      <c r="CJ510" s="1186"/>
      <c r="CK510" s="1187"/>
      <c r="CL510" s="1187"/>
      <c r="CM510" s="1188"/>
      <c r="CN510" s="1187"/>
      <c r="CO510" s="1189"/>
      <c r="CP510" s="1187"/>
      <c r="CQ510" s="1190"/>
      <c r="CR510" s="701"/>
      <c r="CS510" s="701"/>
      <c r="CT510" s="701"/>
      <c r="CU510" s="701"/>
      <c r="CV510" s="701"/>
      <c r="CW510" s="701"/>
      <c r="CX510" s="701"/>
      <c r="CY510" s="701"/>
      <c r="CZ510" s="701"/>
      <c r="DA510" s="702"/>
      <c r="DB510" s="701"/>
      <c r="DC510" s="701"/>
      <c r="DD510" s="701"/>
      <c r="DE510" s="701"/>
      <c r="DF510" s="701"/>
      <c r="DG510" s="701"/>
      <c r="DH510" s="701"/>
      <c r="DI510" s="701"/>
      <c r="DJ510" s="701"/>
      <c r="DK510" s="701"/>
      <c r="DL510" s="653"/>
      <c r="DM510" s="740"/>
      <c r="DN510" s="653"/>
      <c r="DO510" s="740"/>
      <c r="DP510" s="653"/>
      <c r="DQ510" s="1191"/>
      <c r="DR510" s="653"/>
      <c r="DS510" s="740"/>
      <c r="DT510" s="653"/>
      <c r="DU510" s="740"/>
      <c r="DV510" s="458"/>
      <c r="DW510" s="744"/>
      <c r="DX510" s="653"/>
      <c r="DY510" s="953"/>
      <c r="DZ510" s="653"/>
      <c r="EA510" s="740">
        <f t="shared" si="4671"/>
        <v>0</v>
      </c>
      <c r="EB510" s="458">
        <f t="shared" ref="EB510" si="4972">EA510/1.12</f>
        <v>0</v>
      </c>
      <c r="EC510" s="744"/>
      <c r="ED510" s="701"/>
      <c r="EE510" s="946"/>
      <c r="EF510" s="653"/>
      <c r="EG510" s="1192">
        <f t="shared" si="4672"/>
        <v>0</v>
      </c>
      <c r="EH510" s="699">
        <f t="shared" si="4673"/>
        <v>0</v>
      </c>
      <c r="EI510" s="1193">
        <f t="shared" si="4674"/>
        <v>0</v>
      </c>
      <c r="EJ510" s="1194">
        <f t="shared" si="4675"/>
        <v>0</v>
      </c>
      <c r="EK510" s="1195">
        <f t="shared" si="4676"/>
        <v>0</v>
      </c>
      <c r="EL510" s="1196">
        <f t="shared" si="4677"/>
        <v>0</v>
      </c>
      <c r="EM510" s="1197">
        <f t="shared" si="4678"/>
        <v>0</v>
      </c>
      <c r="EN510" s="1194">
        <f t="shared" si="4679"/>
        <v>0</v>
      </c>
      <c r="EO510" s="1195">
        <f t="shared" si="4680"/>
        <v>0</v>
      </c>
      <c r="EP510" s="1196">
        <f t="shared" si="4681"/>
        <v>0</v>
      </c>
      <c r="EQ510" s="1197">
        <f t="shared" si="4682"/>
        <v>0</v>
      </c>
      <c r="ER510" s="1194">
        <f t="shared" si="4683"/>
        <v>0</v>
      </c>
      <c r="ES510" s="1195">
        <f t="shared" si="4684"/>
        <v>0</v>
      </c>
      <c r="ET510" s="1194">
        <f t="shared" si="4685"/>
        <v>0</v>
      </c>
      <c r="EU510" s="1192">
        <f t="shared" si="4686"/>
        <v>0</v>
      </c>
      <c r="EV510" s="699">
        <f t="shared" si="4687"/>
        <v>0</v>
      </c>
      <c r="EW510" s="1192">
        <f t="shared" si="4688"/>
        <v>0</v>
      </c>
      <c r="EX510" s="699">
        <f t="shared" si="4689"/>
        <v>0</v>
      </c>
      <c r="EY510" s="1198">
        <f t="shared" si="4690"/>
        <v>0</v>
      </c>
      <c r="EZ510" s="699">
        <f t="shared" si="4691"/>
        <v>0</v>
      </c>
      <c r="FA510" s="1199">
        <v>42502</v>
      </c>
      <c r="FB510" s="1200" t="s">
        <v>421</v>
      </c>
    </row>
    <row r="511" spans="1:160" s="30" customFormat="1" ht="18" customHeight="1" collapsed="1" x14ac:dyDescent="0.2">
      <c r="A511" s="23"/>
      <c r="B511" s="112"/>
      <c r="C511" s="113"/>
      <c r="D511" s="113" t="s">
        <v>1267</v>
      </c>
      <c r="E511" s="19"/>
      <c r="F511" s="19"/>
      <c r="G511" s="18"/>
      <c r="H511" s="91"/>
      <c r="I511" s="19"/>
      <c r="J511" s="92"/>
      <c r="K511" s="93"/>
      <c r="L511" s="19"/>
      <c r="M511" s="11"/>
      <c r="N511" s="94"/>
      <c r="O511" s="94"/>
      <c r="P511" s="94"/>
      <c r="Q511" s="244"/>
      <c r="R511" s="401"/>
      <c r="S511" s="258"/>
      <c r="T511" s="258"/>
      <c r="U511" s="258">
        <f>SUM(U512:U882)</f>
        <v>0</v>
      </c>
      <c r="V511" s="258">
        <f>SUM(V512:V882)</f>
        <v>0</v>
      </c>
      <c r="W511" s="258">
        <f>SUM(W512:W882)</f>
        <v>0</v>
      </c>
      <c r="X511" s="402"/>
      <c r="Y511" s="402"/>
      <c r="Z511" s="402"/>
      <c r="AA511" s="258">
        <f>SUM(AA512:AA883)</f>
        <v>112163930.94334137</v>
      </c>
      <c r="AB511" s="258">
        <f>SUM(AB512:AB883)</f>
        <v>125623602.65654236</v>
      </c>
      <c r="AC511" s="258">
        <f>SUM(AC512:AC883)</f>
        <v>125623602.65654236</v>
      </c>
      <c r="AD511" s="264"/>
      <c r="AE511" s="264"/>
      <c r="AF511" s="264"/>
      <c r="AG511" s="264">
        <f>SUM(AG512:AG885)</f>
        <v>409349106.81428576</v>
      </c>
      <c r="AH511" s="264">
        <f>SUM(AH512:AH885)</f>
        <v>458470999.63200003</v>
      </c>
      <c r="AI511" s="264">
        <f>SUM(AI512:AI885)</f>
        <v>381004187.63124001</v>
      </c>
      <c r="AJ511" s="264"/>
      <c r="AK511" s="264"/>
      <c r="AL511" s="264"/>
      <c r="AM511" s="264">
        <f>SUM(AM512:AM885)</f>
        <v>210451101.67658573</v>
      </c>
      <c r="AN511" s="264">
        <f>SUM(AN512:AN885)</f>
        <v>235705233.87777606</v>
      </c>
      <c r="AO511" s="264">
        <f>SUM(AO512:AO885)</f>
        <v>201618054.20424566</v>
      </c>
      <c r="AP511" s="264"/>
      <c r="AQ511" s="264"/>
      <c r="AR511" s="264"/>
      <c r="AS511" s="264">
        <f>SUM(AS512:AS885)</f>
        <v>256203509.55515712</v>
      </c>
      <c r="AT511" s="264">
        <f>SUM(AT512:AT885)</f>
        <v>286947930.70177603</v>
      </c>
      <c r="AU511" s="264">
        <f>SUM(AU512:AU885)</f>
        <v>226106683.53508562</v>
      </c>
      <c r="AV511" s="403"/>
      <c r="AW511" s="403"/>
      <c r="AX511" s="403"/>
      <c r="AY511" s="264">
        <f>SUM(AY512:AY885)</f>
        <v>318494242.39515722</v>
      </c>
      <c r="AZ511" s="264">
        <f>SUM(AZ512:AZ885)</f>
        <v>356713551.48257595</v>
      </c>
      <c r="BA511" s="264">
        <f>SUM(BA512:BA885)</f>
        <v>293261465.15214175</v>
      </c>
      <c r="BB511" s="403"/>
      <c r="BC511" s="403"/>
      <c r="BD511" s="403"/>
      <c r="BE511" s="264">
        <f>SUM(BE512:BE885)</f>
        <v>185458030.65515715</v>
      </c>
      <c r="BF511" s="264">
        <f>SUM(BF512:BF885)</f>
        <v>207712994.333776</v>
      </c>
      <c r="BG511" s="264">
        <f>SUM(BG512:BG885)</f>
        <v>144309868.96708566</v>
      </c>
      <c r="BH511" s="403"/>
      <c r="BI511" s="403"/>
      <c r="BJ511" s="403"/>
      <c r="BK511" s="264">
        <f>SUM(BK512:BK885)</f>
        <v>0</v>
      </c>
      <c r="BL511" s="264">
        <f>SUM(BL512:BL885)</f>
        <v>0</v>
      </c>
      <c r="BM511" s="264">
        <f>SUM(BM512:BM885)</f>
        <v>0</v>
      </c>
      <c r="BN511" s="403"/>
      <c r="BO511" s="403"/>
      <c r="BP511" s="403"/>
      <c r="BQ511" s="264">
        <f>SUM(BQ512:BQ883)</f>
        <v>0</v>
      </c>
      <c r="BR511" s="264">
        <f>SUM(BR512:BR883)</f>
        <v>0</v>
      </c>
      <c r="BS511" s="264">
        <f>SUM(BS512:BS883)</f>
        <v>0</v>
      </c>
      <c r="BT511" s="258"/>
      <c r="BU511" s="258"/>
      <c r="BV511" s="264">
        <f>SUM(BV512:BV885)</f>
        <v>1492119922.0396841</v>
      </c>
      <c r="BW511" s="264">
        <f>SUM(BW512:BW885)</f>
        <v>1671174312.6844468</v>
      </c>
      <c r="BX511" s="96"/>
      <c r="BY511" s="19"/>
      <c r="BZ511" s="564"/>
      <c r="CA511" s="264">
        <f>SUM(CA512:CA885)</f>
        <v>7017000</v>
      </c>
      <c r="CB511" s="928"/>
      <c r="CC511" s="95"/>
      <c r="CD511" s="100"/>
      <c r="CE511" s="264">
        <f>SUM(CE512:CE885)</f>
        <v>765392349.59968412</v>
      </c>
      <c r="CF511" s="264">
        <f>SUM(CF512:CF885)</f>
        <v>857239431.55164659</v>
      </c>
      <c r="CG511" s="264">
        <f>SUM(CG512:CG885)</f>
        <v>7017000</v>
      </c>
      <c r="CH511" s="164"/>
      <c r="CI511" s="165"/>
      <c r="CJ511" s="101"/>
      <c r="CK511" s="99"/>
      <c r="CL511" s="99"/>
      <c r="CM511" s="99"/>
      <c r="CN511" s="99"/>
      <c r="CO511" s="99"/>
      <c r="CP511" s="99"/>
      <c r="CQ511" s="99"/>
      <c r="CR511" s="406"/>
      <c r="CS511" s="406"/>
      <c r="CT511" s="406"/>
      <c r="CU511" s="406"/>
      <c r="CV511" s="406"/>
      <c r="CW511" s="406"/>
      <c r="CX511" s="406"/>
      <c r="CY511" s="406"/>
      <c r="CZ511" s="406"/>
      <c r="DA511" s="406"/>
      <c r="DB511" s="406"/>
      <c r="DC511" s="406"/>
      <c r="DD511" s="406"/>
      <c r="DE511" s="406"/>
      <c r="DF511" s="406"/>
      <c r="DG511" s="406"/>
      <c r="DH511" s="406"/>
      <c r="DI511" s="406"/>
      <c r="DJ511" s="406"/>
      <c r="DK511" s="406"/>
      <c r="DL511" s="507"/>
      <c r="DM511" s="687">
        <f>SUM(DM512:DM882)</f>
        <v>0</v>
      </c>
      <c r="DN511" s="687">
        <f>SUM(DN512:DN882)</f>
        <v>0</v>
      </c>
      <c r="DO511" s="687">
        <f t="shared" ref="DO511:DP511" si="4973">SUM(DO512:DO885)</f>
        <v>93195452</v>
      </c>
      <c r="DP511" s="656">
        <f t="shared" si="4973"/>
        <v>83210225</v>
      </c>
      <c r="DQ511" s="264">
        <f t="shared" ref="DQ511:EZ511" si="4974">SUM(DQ512:DQ885)</f>
        <v>391305470.70000005</v>
      </c>
      <c r="DR511" s="264">
        <f t="shared" si="4974"/>
        <v>349379884.55357146</v>
      </c>
      <c r="DS511" s="264">
        <f t="shared" si="4974"/>
        <v>227732002.24922496</v>
      </c>
      <c r="DT511" s="264">
        <f t="shared" si="4974"/>
        <v>203395447.7306391</v>
      </c>
      <c r="DU511" s="264">
        <f t="shared" si="4974"/>
        <v>286278141.96177602</v>
      </c>
      <c r="DV511" s="264">
        <f t="shared" si="4974"/>
        <v>255605483.89444286</v>
      </c>
      <c r="DW511" s="264">
        <f t="shared" si="4974"/>
        <v>344511759.981776</v>
      </c>
      <c r="DX511" s="264">
        <f t="shared" si="4974"/>
        <v>307599785.69801438</v>
      </c>
      <c r="DY511" s="264">
        <f t="shared" si="4974"/>
        <v>195654406.52177602</v>
      </c>
      <c r="DZ511" s="264">
        <f t="shared" si="4974"/>
        <v>174691434.39444286</v>
      </c>
      <c r="EA511" s="264">
        <f t="shared" si="4974"/>
        <v>0</v>
      </c>
      <c r="EB511" s="264">
        <f t="shared" si="4974"/>
        <v>0</v>
      </c>
      <c r="EC511" s="264">
        <f t="shared" si="4974"/>
        <v>0</v>
      </c>
      <c r="ED511" s="264">
        <f t="shared" si="4974"/>
        <v>0</v>
      </c>
      <c r="EE511" s="264">
        <f t="shared" si="4974"/>
        <v>1538677233.4145527</v>
      </c>
      <c r="EF511" s="264">
        <f t="shared" si="4974"/>
        <v>1373818958.4058514</v>
      </c>
      <c r="EG511" s="264">
        <f t="shared" si="4974"/>
        <v>0</v>
      </c>
      <c r="EH511" s="264">
        <f t="shared" si="4974"/>
        <v>0</v>
      </c>
      <c r="EI511" s="264">
        <f t="shared" si="4974"/>
        <v>28953705.943341374</v>
      </c>
      <c r="EJ511" s="264">
        <f t="shared" si="4974"/>
        <v>32428150.656542361</v>
      </c>
      <c r="EK511" s="264">
        <f t="shared" si="4974"/>
        <v>39384700.832142875</v>
      </c>
      <c r="EL511" s="264">
        <f t="shared" si="4974"/>
        <v>44110864.932000056</v>
      </c>
      <c r="EM511" s="264">
        <f t="shared" si="4974"/>
        <v>1634225.3745180368</v>
      </c>
      <c r="EN511" s="264">
        <f t="shared" si="4974"/>
        <v>1901231.6285511106</v>
      </c>
      <c r="EO511" s="264">
        <f t="shared" si="4974"/>
        <v>598025.66071429849</v>
      </c>
      <c r="EP511" s="264">
        <f t="shared" si="4974"/>
        <v>669788.74000000954</v>
      </c>
      <c r="EQ511" s="264">
        <f t="shared" si="4974"/>
        <v>10894456.697142869</v>
      </c>
      <c r="ER511" s="264">
        <f t="shared" si="4974"/>
        <v>12201791.500800014</v>
      </c>
      <c r="ES511" s="264">
        <f t="shared" si="4974"/>
        <v>10766596.260714293</v>
      </c>
      <c r="ET511" s="264">
        <f t="shared" si="4974"/>
        <v>12058587.812000006</v>
      </c>
      <c r="EU511" s="264">
        <f t="shared" si="4974"/>
        <v>0</v>
      </c>
      <c r="EV511" s="264">
        <f t="shared" si="4974"/>
        <v>0</v>
      </c>
      <c r="EW511" s="264">
        <f t="shared" si="4974"/>
        <v>0</v>
      </c>
      <c r="EX511" s="264">
        <f t="shared" si="4974"/>
        <v>0</v>
      </c>
      <c r="EY511" s="264">
        <f t="shared" si="4974"/>
        <v>118300963.63383329</v>
      </c>
      <c r="EZ511" s="264">
        <f t="shared" si="4974"/>
        <v>132497079.26989353</v>
      </c>
      <c r="FA511" s="312"/>
    </row>
    <row r="512" spans="1:160" ht="18" hidden="1" customHeight="1" outlineLevel="1" x14ac:dyDescent="0.2">
      <c r="A512" s="5" t="s">
        <v>877</v>
      </c>
      <c r="B512" s="76" t="s">
        <v>21</v>
      </c>
      <c r="C512" s="77" t="s">
        <v>853</v>
      </c>
      <c r="D512" s="77" t="s">
        <v>854</v>
      </c>
      <c r="E512" s="64" t="s">
        <v>855</v>
      </c>
      <c r="F512" s="64" t="s">
        <v>856</v>
      </c>
      <c r="G512" s="66" t="s">
        <v>41</v>
      </c>
      <c r="H512" s="67">
        <v>1</v>
      </c>
      <c r="I512" s="64" t="s">
        <v>344</v>
      </c>
      <c r="J512" s="68" t="s">
        <v>45</v>
      </c>
      <c r="K512" s="69" t="s">
        <v>152</v>
      </c>
      <c r="L512" s="64" t="s">
        <v>885</v>
      </c>
      <c r="M512" s="9" t="s">
        <v>857</v>
      </c>
      <c r="N512" s="619"/>
      <c r="O512" s="619"/>
      <c r="P512" s="619"/>
      <c r="Q512" s="620"/>
      <c r="R512" s="394"/>
      <c r="S512" s="256"/>
      <c r="T512" s="256"/>
      <c r="U512" s="256">
        <f>S512*R512</f>
        <v>0</v>
      </c>
      <c r="V512" s="257">
        <f>U512*1.12</f>
        <v>0</v>
      </c>
      <c r="W512" s="257">
        <f t="shared" ref="W512:W521" si="4975">V512*H512</f>
        <v>0</v>
      </c>
      <c r="X512" s="395">
        <v>700</v>
      </c>
      <c r="Y512" s="395">
        <v>5357.1428571428569</v>
      </c>
      <c r="Z512" s="395">
        <v>6000</v>
      </c>
      <c r="AA512" s="395">
        <v>0</v>
      </c>
      <c r="AB512" s="395">
        <f>AA512*1.12</f>
        <v>0</v>
      </c>
      <c r="AC512" s="395">
        <f t="shared" ref="AC512:AC665" si="4976">AB512*H512</f>
        <v>0</v>
      </c>
      <c r="AD512" s="396">
        <v>700</v>
      </c>
      <c r="AE512" s="396">
        <v>5357.1428571428569</v>
      </c>
      <c r="AF512" s="396">
        <v>6000</v>
      </c>
      <c r="AG512" s="396">
        <v>0</v>
      </c>
      <c r="AH512" s="396">
        <v>0</v>
      </c>
      <c r="AI512" s="396">
        <f t="shared" ref="AI512:AI665" si="4977">AH512*H512</f>
        <v>0</v>
      </c>
      <c r="AJ512" s="396">
        <v>700</v>
      </c>
      <c r="AK512" s="396">
        <v>5357.1428571428569</v>
      </c>
      <c r="AL512" s="396">
        <v>6000</v>
      </c>
      <c r="AM512" s="396">
        <v>0</v>
      </c>
      <c r="AN512" s="396">
        <v>0</v>
      </c>
      <c r="AO512" s="396">
        <f t="shared" ref="AO512:AO586" si="4978">AN512*H512</f>
        <v>0</v>
      </c>
      <c r="AP512" s="396">
        <v>700</v>
      </c>
      <c r="AQ512" s="396">
        <v>5357.1428571428569</v>
      </c>
      <c r="AR512" s="396">
        <v>6000</v>
      </c>
      <c r="AS512" s="396">
        <v>0</v>
      </c>
      <c r="AT512" s="396">
        <f t="shared" si="4417"/>
        <v>0</v>
      </c>
      <c r="AU512" s="396">
        <f t="shared" ref="AU512:AU619" si="4979">AT512*H512</f>
        <v>0</v>
      </c>
      <c r="AV512" s="397">
        <v>700</v>
      </c>
      <c r="AW512" s="397">
        <v>5357.1428571428569</v>
      </c>
      <c r="AX512" s="397">
        <v>6000</v>
      </c>
      <c r="AY512" s="397">
        <v>0</v>
      </c>
      <c r="AZ512" s="397">
        <f t="shared" si="4421"/>
        <v>0</v>
      </c>
      <c r="BA512" s="397">
        <f t="shared" ref="BA512:BA515" si="4980">AZ512*H512</f>
        <v>0</v>
      </c>
      <c r="BB512" s="397"/>
      <c r="BC512" s="397">
        <v>5357.1428571428569</v>
      </c>
      <c r="BD512" s="397">
        <v>6000</v>
      </c>
      <c r="BE512" s="397">
        <f t="shared" ref="BE512:BE531" si="4981">BB512*BC512</f>
        <v>0</v>
      </c>
      <c r="BF512" s="397">
        <f t="shared" ref="BF512:BF619" si="4982">BE512*1.12</f>
        <v>0</v>
      </c>
      <c r="BG512" s="397">
        <f t="shared" si="4946"/>
        <v>0</v>
      </c>
      <c r="BH512" s="397"/>
      <c r="BI512" s="397"/>
      <c r="BJ512" s="397"/>
      <c r="BK512" s="397">
        <f t="shared" ref="BK512:BK531" si="4983">BH512*BI512</f>
        <v>0</v>
      </c>
      <c r="BL512" s="397">
        <f t="shared" ref="BL512:BL565" si="4984">BK512*1.12</f>
        <v>0</v>
      </c>
      <c r="BM512" s="397">
        <f t="shared" ref="BM512:BM617" si="4985">BL512*N512</f>
        <v>0</v>
      </c>
      <c r="BN512" s="397"/>
      <c r="BO512" s="397"/>
      <c r="BP512" s="397"/>
      <c r="BQ512" s="397">
        <f t="shared" ref="BQ512" si="4986">BN512*BO512</f>
        <v>0</v>
      </c>
      <c r="BR512" s="397">
        <f t="shared" ref="BR512" si="4987">BQ512*1.12</f>
        <v>0</v>
      </c>
      <c r="BS512" s="397">
        <f t="shared" ref="BS512" si="4988">BR512*T512</f>
        <v>0</v>
      </c>
      <c r="BT512" s="256">
        <v>5357.1428571428569</v>
      </c>
      <c r="BU512" s="256">
        <v>6000</v>
      </c>
      <c r="BV512" s="256">
        <v>0</v>
      </c>
      <c r="BW512" s="1431">
        <f t="shared" ref="BW512:BW531" si="4989">BV512*1.12</f>
        <v>0</v>
      </c>
      <c r="BX512" s="71" t="s">
        <v>48</v>
      </c>
      <c r="BY512" s="64">
        <v>2014</v>
      </c>
      <c r="BZ512" s="576"/>
      <c r="CA512" s="1043">
        <f t="shared" ref="CA512:CA532" si="4990">BW512*H512</f>
        <v>0</v>
      </c>
      <c r="CB512" s="913"/>
      <c r="CC512" s="70"/>
      <c r="CD512" s="75"/>
      <c r="CE512" s="345">
        <f t="shared" ref="CE512:CE599" si="4991">BV512-CB512</f>
        <v>0</v>
      </c>
      <c r="CF512" s="915">
        <f t="shared" ref="CF512:CF599" si="4992">BW512-CC512</f>
        <v>0</v>
      </c>
      <c r="CG512" s="738">
        <f t="shared" ref="CG512:CG599" si="4993">CA512-CC512</f>
        <v>0</v>
      </c>
      <c r="CH512" s="162"/>
      <c r="CI512" s="163"/>
      <c r="CJ512" s="923" t="s">
        <v>25</v>
      </c>
      <c r="CK512" s="180" t="s">
        <v>856</v>
      </c>
      <c r="CL512" s="180" t="s">
        <v>2369</v>
      </c>
      <c r="CM512" s="181" t="s">
        <v>2373</v>
      </c>
      <c r="CN512" s="180" t="s">
        <v>1127</v>
      </c>
      <c r="CO512" s="182" t="s">
        <v>856</v>
      </c>
      <c r="CP512" s="180" t="s">
        <v>856</v>
      </c>
      <c r="CQ512" s="74" t="s">
        <v>857</v>
      </c>
      <c r="CR512" s="487"/>
      <c r="CS512" s="487">
        <v>700</v>
      </c>
      <c r="CT512" s="487">
        <v>700</v>
      </c>
      <c r="CU512" s="487"/>
      <c r="CV512" s="487"/>
      <c r="CW512" s="487"/>
      <c r="CX512" s="487"/>
      <c r="CY512" s="487"/>
      <c r="CZ512" s="487">
        <f>CS512+CT512+CU512+CV512+CW512</f>
        <v>1400</v>
      </c>
      <c r="DA512" s="488">
        <v>5999.84</v>
      </c>
      <c r="DB512" s="487"/>
      <c r="DC512" s="487">
        <f>CS512*DA512</f>
        <v>4199888</v>
      </c>
      <c r="DD512" s="487">
        <f>CT512*DA512</f>
        <v>4199888</v>
      </c>
      <c r="DE512" s="487">
        <f>DA512*CU512</f>
        <v>0</v>
      </c>
      <c r="DF512" s="487">
        <f>DA512*CV512</f>
        <v>0</v>
      </c>
      <c r="DG512" s="487">
        <f>DA512*CW512</f>
        <v>0</v>
      </c>
      <c r="DH512" s="487"/>
      <c r="DI512" s="487"/>
      <c r="DJ512" s="487"/>
      <c r="DK512" s="487">
        <f>DC512+DD512+DE512+DF512+DG512</f>
        <v>8399776</v>
      </c>
      <c r="DL512" s="489"/>
      <c r="DM512" s="490"/>
      <c r="DN512" s="489"/>
      <c r="DO512" s="490">
        <f>DC512</f>
        <v>4199888</v>
      </c>
      <c r="DP512" s="489">
        <f>DO512/1.12</f>
        <v>3749899.9999999995</v>
      </c>
      <c r="DQ512" s="548">
        <f>DD512</f>
        <v>4199888</v>
      </c>
      <c r="DR512" s="489">
        <f>DQ512/1.12</f>
        <v>3749899.9999999995</v>
      </c>
      <c r="DS512" s="490">
        <f>DE512</f>
        <v>0</v>
      </c>
      <c r="DT512" s="489">
        <f>DS512/1.12</f>
        <v>0</v>
      </c>
      <c r="DU512" s="490">
        <f>DF512</f>
        <v>0</v>
      </c>
      <c r="DV512" s="491">
        <f>DU512/1.12</f>
        <v>0</v>
      </c>
      <c r="DW512" s="504">
        <f>DG512</f>
        <v>0</v>
      </c>
      <c r="DX512" s="489">
        <f>DW512/1.12</f>
        <v>0</v>
      </c>
      <c r="DY512" s="674"/>
      <c r="DZ512" s="489"/>
      <c r="EA512" s="490">
        <f>DI512</f>
        <v>0</v>
      </c>
      <c r="EB512" s="491">
        <f t="shared" ref="EB512:EB586" si="4994">EA512/1.12</f>
        <v>0</v>
      </c>
      <c r="EC512" s="504"/>
      <c r="ED512" s="487"/>
      <c r="EE512" s="492">
        <f>DK512</f>
        <v>8399776</v>
      </c>
      <c r="EF512" s="489">
        <f>EE512/1.12</f>
        <v>7499799.9999999991</v>
      </c>
      <c r="EG512" s="461">
        <f>U512-DN512</f>
        <v>0</v>
      </c>
      <c r="EH512" s="257">
        <f>V512-DM512</f>
        <v>0</v>
      </c>
      <c r="EI512" s="460">
        <f t="shared" ref="EI512:EI532" si="4995">AA512-DP512</f>
        <v>-3749899.9999999995</v>
      </c>
      <c r="EJ512" s="538">
        <f t="shared" ref="EJ512:EJ532" si="4996">AB512-DO512</f>
        <v>-4199888</v>
      </c>
      <c r="EK512" s="677">
        <f t="shared" ref="EK512:EK537" si="4997">AG512-DR512</f>
        <v>-3749899.9999999995</v>
      </c>
      <c r="EL512" s="257">
        <f t="shared" ref="EL512:EL537" si="4998">AH512-DQ512</f>
        <v>-4199888</v>
      </c>
      <c r="EM512" s="649">
        <f t="shared" ref="EM512:EM537" si="4999">AM512-DT512</f>
        <v>0</v>
      </c>
      <c r="EN512" s="538">
        <f t="shared" ref="EN512:EN537" si="5000">AN512-DS512</f>
        <v>0</v>
      </c>
      <c r="EO512" s="677">
        <f t="shared" ref="EO512:EO534" si="5001">AS512-DV512</f>
        <v>0</v>
      </c>
      <c r="EP512" s="257">
        <f t="shared" ref="EP512:EP534" si="5002">AT512-DU512</f>
        <v>0</v>
      </c>
      <c r="EQ512" s="649">
        <f t="shared" ref="EQ512:EQ534" si="5003">AY512-DX512</f>
        <v>0</v>
      </c>
      <c r="ER512" s="538">
        <f t="shared" ref="ER512:ER534" si="5004">AZ512-DW512</f>
        <v>0</v>
      </c>
      <c r="ES512" s="677">
        <f t="shared" ref="ES512:ES534" si="5005">BE512-DZ512</f>
        <v>0</v>
      </c>
      <c r="ET512" s="538">
        <f t="shared" ref="ET512:ET534" si="5006">BF512-DY512</f>
        <v>0</v>
      </c>
      <c r="EU512" s="461">
        <f t="shared" ref="EU512:EU534" si="5007">BK512-EB512</f>
        <v>0</v>
      </c>
      <c r="EV512" s="257">
        <f t="shared" ref="EV512:EV534" si="5008">BL512-EA512</f>
        <v>0</v>
      </c>
      <c r="EW512" s="461">
        <f t="shared" ref="EW512:EW534" si="5009">BM512-ED512</f>
        <v>0</v>
      </c>
      <c r="EX512" s="257">
        <f t="shared" ref="EX512:EX534" si="5010">BN512-EC512</f>
        <v>0</v>
      </c>
      <c r="EY512" s="460">
        <f>BV512-EF512</f>
        <v>-7499799.9999999991</v>
      </c>
      <c r="EZ512" s="257">
        <f>BW512-EE512</f>
        <v>-8399776</v>
      </c>
      <c r="FA512" s="312">
        <v>41551</v>
      </c>
      <c r="FB512" s="33" t="s">
        <v>421</v>
      </c>
      <c r="FC512" s="216">
        <f>BU512*X512</f>
        <v>4200000</v>
      </c>
      <c r="FD512" s="319">
        <f>FC512*H512</f>
        <v>4200000</v>
      </c>
    </row>
    <row r="513" spans="1:162" ht="18" hidden="1" customHeight="1" outlineLevel="1" x14ac:dyDescent="0.2">
      <c r="A513" s="5" t="s">
        <v>2366</v>
      </c>
      <c r="B513" s="76" t="s">
        <v>21</v>
      </c>
      <c r="C513" s="77" t="s">
        <v>853</v>
      </c>
      <c r="D513" s="77" t="s">
        <v>854</v>
      </c>
      <c r="E513" s="64" t="s">
        <v>855</v>
      </c>
      <c r="F513" s="64" t="s">
        <v>856</v>
      </c>
      <c r="G513" s="66" t="s">
        <v>41</v>
      </c>
      <c r="H513" s="67">
        <v>1</v>
      </c>
      <c r="I513" s="64" t="s">
        <v>344</v>
      </c>
      <c r="J513" s="68" t="s">
        <v>45</v>
      </c>
      <c r="K513" s="69" t="s">
        <v>152</v>
      </c>
      <c r="L513" s="64" t="s">
        <v>885</v>
      </c>
      <c r="M513" s="9" t="s">
        <v>857</v>
      </c>
      <c r="N513" s="619"/>
      <c r="O513" s="619"/>
      <c r="P513" s="619"/>
      <c r="Q513" s="620"/>
      <c r="R513" s="394"/>
      <c r="S513" s="256"/>
      <c r="T513" s="256"/>
      <c r="U513" s="256"/>
      <c r="V513" s="257"/>
      <c r="W513" s="257"/>
      <c r="X513" s="395">
        <v>700</v>
      </c>
      <c r="Y513" s="395">
        <v>5357.1428571428569</v>
      </c>
      <c r="Z513" s="395">
        <v>6000</v>
      </c>
      <c r="AA513" s="395">
        <v>0</v>
      </c>
      <c r="AB513" s="395">
        <v>0</v>
      </c>
      <c r="AC513" s="395">
        <f t="shared" si="4976"/>
        <v>0</v>
      </c>
      <c r="AD513" s="396">
        <v>700</v>
      </c>
      <c r="AE513" s="396">
        <v>5357.1428571428569</v>
      </c>
      <c r="AF513" s="396">
        <v>6000</v>
      </c>
      <c r="AG513" s="396">
        <v>0</v>
      </c>
      <c r="AH513" s="396">
        <v>0</v>
      </c>
      <c r="AI513" s="396">
        <f t="shared" si="4977"/>
        <v>0</v>
      </c>
      <c r="AJ513" s="396"/>
      <c r="AK513" s="396"/>
      <c r="AL513" s="396"/>
      <c r="AM513" s="396"/>
      <c r="AN513" s="396"/>
      <c r="AO513" s="396">
        <f t="shared" si="4978"/>
        <v>0</v>
      </c>
      <c r="AP513" s="396"/>
      <c r="AQ513" s="396"/>
      <c r="AR513" s="396"/>
      <c r="AS513" s="396"/>
      <c r="AT513" s="396"/>
      <c r="AU513" s="396">
        <f t="shared" si="4979"/>
        <v>0</v>
      </c>
      <c r="AV513" s="397"/>
      <c r="AW513" s="397"/>
      <c r="AX513" s="397"/>
      <c r="AY513" s="397"/>
      <c r="AZ513" s="397"/>
      <c r="BA513" s="397">
        <f t="shared" si="4980"/>
        <v>0</v>
      </c>
      <c r="BB513" s="397"/>
      <c r="BC513" s="397"/>
      <c r="BD513" s="397"/>
      <c r="BE513" s="397"/>
      <c r="BF513" s="397"/>
      <c r="BG513" s="397"/>
      <c r="BH513" s="397"/>
      <c r="BI513" s="397"/>
      <c r="BJ513" s="397"/>
      <c r="BK513" s="397"/>
      <c r="BL513" s="397"/>
      <c r="BM513" s="397"/>
      <c r="BN513" s="397"/>
      <c r="BO513" s="397"/>
      <c r="BP513" s="397"/>
      <c r="BQ513" s="397"/>
      <c r="BR513" s="397"/>
      <c r="BS513" s="397"/>
      <c r="BT513" s="256">
        <v>5357.1428571428569</v>
      </c>
      <c r="BU513" s="256">
        <v>6000</v>
      </c>
      <c r="BV513" s="256">
        <v>0</v>
      </c>
      <c r="BW513" s="1431">
        <f t="shared" si="4989"/>
        <v>0</v>
      </c>
      <c r="BX513" s="71"/>
      <c r="BY513" s="64"/>
      <c r="BZ513" s="576"/>
      <c r="CA513" s="1043"/>
      <c r="CB513" s="913"/>
      <c r="CC513" s="70"/>
      <c r="CD513" s="75"/>
      <c r="CE513" s="345"/>
      <c r="CF513" s="915"/>
      <c r="CG513" s="738"/>
      <c r="CH513" s="162"/>
      <c r="CI513" s="163"/>
      <c r="CJ513" s="923"/>
      <c r="CK513" s="180"/>
      <c r="CL513" s="180"/>
      <c r="CM513" s="181"/>
      <c r="CN513" s="180"/>
      <c r="CO513" s="182"/>
      <c r="CP513" s="180"/>
      <c r="CQ513" s="74"/>
      <c r="CR513" s="487"/>
      <c r="CS513" s="487"/>
      <c r="CT513" s="487"/>
      <c r="CU513" s="487"/>
      <c r="CV513" s="487"/>
      <c r="CW513" s="487"/>
      <c r="CX513" s="487"/>
      <c r="CY513" s="487"/>
      <c r="CZ513" s="487"/>
      <c r="DA513" s="488"/>
      <c r="DB513" s="487"/>
      <c r="DC513" s="487"/>
      <c r="DD513" s="487"/>
      <c r="DE513" s="487"/>
      <c r="DF513" s="487"/>
      <c r="DG513" s="487"/>
      <c r="DH513" s="487"/>
      <c r="DI513" s="487"/>
      <c r="DJ513" s="487"/>
      <c r="DK513" s="487">
        <f t="shared" ref="DK513:DK514" si="5011">DC513+DD513+DE513+DF513+DG513</f>
        <v>0</v>
      </c>
      <c r="DL513" s="489"/>
      <c r="DM513" s="490"/>
      <c r="DN513" s="489"/>
      <c r="DO513" s="490"/>
      <c r="DP513" s="489"/>
      <c r="DQ513" s="548"/>
      <c r="DR513" s="489"/>
      <c r="DS513" s="490"/>
      <c r="DT513" s="489"/>
      <c r="DU513" s="490"/>
      <c r="DV513" s="491"/>
      <c r="DW513" s="504">
        <f t="shared" ref="DW513:DW514" si="5012">DG513</f>
        <v>0</v>
      </c>
      <c r="DX513" s="489">
        <f t="shared" ref="DX513:DX514" si="5013">DW513/1.12</f>
        <v>0</v>
      </c>
      <c r="DY513" s="674"/>
      <c r="DZ513" s="489"/>
      <c r="EA513" s="490"/>
      <c r="EB513" s="491"/>
      <c r="EC513" s="504"/>
      <c r="ED513" s="487"/>
      <c r="EE513" s="492"/>
      <c r="EF513" s="489"/>
      <c r="EG513" s="461"/>
      <c r="EH513" s="257"/>
      <c r="EI513" s="460">
        <f t="shared" si="4995"/>
        <v>0</v>
      </c>
      <c r="EJ513" s="538">
        <f t="shared" si="4996"/>
        <v>0</v>
      </c>
      <c r="EK513" s="677">
        <f t="shared" si="4997"/>
        <v>0</v>
      </c>
      <c r="EL513" s="257">
        <f t="shared" si="4998"/>
        <v>0</v>
      </c>
      <c r="EM513" s="649">
        <f t="shared" si="4999"/>
        <v>0</v>
      </c>
      <c r="EN513" s="538">
        <f t="shared" si="5000"/>
        <v>0</v>
      </c>
      <c r="EO513" s="677">
        <f t="shared" si="5001"/>
        <v>0</v>
      </c>
      <c r="EP513" s="257">
        <f t="shared" si="5002"/>
        <v>0</v>
      </c>
      <c r="EQ513" s="649">
        <f t="shared" si="5003"/>
        <v>0</v>
      </c>
      <c r="ER513" s="538">
        <f t="shared" si="5004"/>
        <v>0</v>
      </c>
      <c r="ES513" s="677">
        <f t="shared" si="5005"/>
        <v>0</v>
      </c>
      <c r="ET513" s="538">
        <f t="shared" si="5006"/>
        <v>0</v>
      </c>
      <c r="EU513" s="461">
        <f t="shared" si="5007"/>
        <v>0</v>
      </c>
      <c r="EV513" s="257">
        <f t="shared" si="5008"/>
        <v>0</v>
      </c>
      <c r="EW513" s="461">
        <f t="shared" si="5009"/>
        <v>0</v>
      </c>
      <c r="EX513" s="257">
        <f t="shared" si="5010"/>
        <v>0</v>
      </c>
      <c r="EY513" s="460">
        <f>BV513-EF513</f>
        <v>0</v>
      </c>
      <c r="EZ513" s="257">
        <f>BW513-EE513</f>
        <v>0</v>
      </c>
      <c r="FC513" s="216"/>
      <c r="FD513" s="319"/>
    </row>
    <row r="514" spans="1:162" ht="18" hidden="1" customHeight="1" outlineLevel="1" x14ac:dyDescent="0.2">
      <c r="A514" s="5" t="s">
        <v>2367</v>
      </c>
      <c r="B514" s="76" t="s">
        <v>21</v>
      </c>
      <c r="C514" s="77" t="s">
        <v>853</v>
      </c>
      <c r="D514" s="77" t="s">
        <v>854</v>
      </c>
      <c r="E514" s="64" t="s">
        <v>855</v>
      </c>
      <c r="F514" s="64" t="s">
        <v>856</v>
      </c>
      <c r="G514" s="66" t="s">
        <v>41</v>
      </c>
      <c r="H514" s="67">
        <v>1</v>
      </c>
      <c r="I514" s="64" t="s">
        <v>344</v>
      </c>
      <c r="J514" s="68" t="s">
        <v>45</v>
      </c>
      <c r="K514" s="69" t="s">
        <v>152</v>
      </c>
      <c r="L514" s="64" t="s">
        <v>885</v>
      </c>
      <c r="M514" s="9" t="s">
        <v>857</v>
      </c>
      <c r="N514" s="619"/>
      <c r="O514" s="619"/>
      <c r="P514" s="619"/>
      <c r="Q514" s="620"/>
      <c r="R514" s="394"/>
      <c r="S514" s="256"/>
      <c r="T514" s="256"/>
      <c r="U514" s="256"/>
      <c r="V514" s="257"/>
      <c r="W514" s="257"/>
      <c r="X514" s="395"/>
      <c r="Y514" s="395"/>
      <c r="Z514" s="395"/>
      <c r="AA514" s="395"/>
      <c r="AB514" s="395"/>
      <c r="AC514" s="395">
        <v>0</v>
      </c>
      <c r="AD514" s="396"/>
      <c r="AE514" s="396"/>
      <c r="AF514" s="396"/>
      <c r="AG514" s="396"/>
      <c r="AH514" s="396"/>
      <c r="AI514" s="396"/>
      <c r="AJ514" s="396">
        <v>900</v>
      </c>
      <c r="AK514" s="396">
        <v>6085.56</v>
      </c>
      <c r="AL514" s="396">
        <f>AK514*1.12</f>
        <v>6815.8272000000015</v>
      </c>
      <c r="AM514" s="396">
        <v>0</v>
      </c>
      <c r="AN514" s="396">
        <v>0</v>
      </c>
      <c r="AO514" s="396">
        <f t="shared" si="4978"/>
        <v>0</v>
      </c>
      <c r="AP514" s="396">
        <v>900</v>
      </c>
      <c r="AQ514" s="396">
        <v>6085.56</v>
      </c>
      <c r="AR514" s="396">
        <f>AQ514*1.12</f>
        <v>6815.8272000000015</v>
      </c>
      <c r="AS514" s="396">
        <v>0</v>
      </c>
      <c r="AT514" s="396">
        <v>0</v>
      </c>
      <c r="AU514" s="396">
        <f t="shared" si="4979"/>
        <v>0</v>
      </c>
      <c r="AV514" s="397">
        <v>900</v>
      </c>
      <c r="AW514" s="397">
        <v>6085.56</v>
      </c>
      <c r="AX514" s="397">
        <f>AW514*1.12</f>
        <v>6815.8272000000015</v>
      </c>
      <c r="AY514" s="397">
        <v>0</v>
      </c>
      <c r="AZ514" s="397">
        <v>0</v>
      </c>
      <c r="BA514" s="397">
        <f t="shared" si="4980"/>
        <v>0</v>
      </c>
      <c r="BB514" s="397"/>
      <c r="BC514" s="397"/>
      <c r="BD514" s="397"/>
      <c r="BE514" s="397"/>
      <c r="BF514" s="397"/>
      <c r="BG514" s="397"/>
      <c r="BH514" s="397"/>
      <c r="BI514" s="397"/>
      <c r="BJ514" s="397"/>
      <c r="BK514" s="397"/>
      <c r="BL514" s="397"/>
      <c r="BM514" s="397"/>
      <c r="BN514" s="397"/>
      <c r="BO514" s="397"/>
      <c r="BP514" s="397"/>
      <c r="BQ514" s="397"/>
      <c r="BR514" s="397"/>
      <c r="BS514" s="397"/>
      <c r="BT514" s="256">
        <f>BU514/1.12</f>
        <v>6085.56</v>
      </c>
      <c r="BU514" s="256">
        <v>6815.8272000000015</v>
      </c>
      <c r="BV514" s="256">
        <v>0</v>
      </c>
      <c r="BW514" s="1431">
        <f t="shared" si="4989"/>
        <v>0</v>
      </c>
      <c r="BX514" s="71"/>
      <c r="BY514" s="64"/>
      <c r="BZ514" s="576"/>
      <c r="CA514" s="1043"/>
      <c r="CB514" s="913"/>
      <c r="CC514" s="70"/>
      <c r="CD514" s="75"/>
      <c r="CE514" s="345"/>
      <c r="CF514" s="915"/>
      <c r="CG514" s="738"/>
      <c r="CH514" s="162" t="s">
        <v>2374</v>
      </c>
      <c r="CI514" s="163"/>
      <c r="CJ514" s="923"/>
      <c r="CK514" s="180" t="s">
        <v>856</v>
      </c>
      <c r="CL514" s="180" t="s">
        <v>2370</v>
      </c>
      <c r="CM514" s="181">
        <v>42493</v>
      </c>
      <c r="CN514" s="180" t="s">
        <v>1127</v>
      </c>
      <c r="CO514" s="182" t="s">
        <v>856</v>
      </c>
      <c r="CP514" s="180" t="s">
        <v>856</v>
      </c>
      <c r="CQ514" s="74" t="s">
        <v>857</v>
      </c>
      <c r="CR514" s="487"/>
      <c r="CS514" s="487"/>
      <c r="CT514" s="487"/>
      <c r="CU514" s="487">
        <v>900</v>
      </c>
      <c r="CV514" s="487">
        <v>900</v>
      </c>
      <c r="CW514" s="487">
        <v>900</v>
      </c>
      <c r="CX514" s="487"/>
      <c r="CY514" s="487"/>
      <c r="CZ514" s="487">
        <f t="shared" ref="CZ514" si="5014">CS514+CT514+CU514+CV514+CW514</f>
        <v>2700</v>
      </c>
      <c r="DA514" s="488">
        <v>6815.83</v>
      </c>
      <c r="DB514" s="487"/>
      <c r="DC514" s="487"/>
      <c r="DD514" s="487"/>
      <c r="DE514" s="487">
        <f t="shared" ref="DE514" si="5015">DA514*CU514</f>
        <v>6134247</v>
      </c>
      <c r="DF514" s="487">
        <f t="shared" ref="DF514" si="5016">DA514*CV514</f>
        <v>6134247</v>
      </c>
      <c r="DG514" s="487">
        <f t="shared" ref="DG514" si="5017">DA514*CW514</f>
        <v>6134247</v>
      </c>
      <c r="DH514" s="487"/>
      <c r="DI514" s="487"/>
      <c r="DJ514" s="487"/>
      <c r="DK514" s="487">
        <f t="shared" si="5011"/>
        <v>18402741</v>
      </c>
      <c r="DL514" s="489"/>
      <c r="DM514" s="490"/>
      <c r="DN514" s="489"/>
      <c r="DO514" s="490"/>
      <c r="DP514" s="489"/>
      <c r="DQ514" s="548"/>
      <c r="DR514" s="489"/>
      <c r="DS514" s="490">
        <f t="shared" ref="DS514" si="5018">DE514</f>
        <v>6134247</v>
      </c>
      <c r="DT514" s="489">
        <f t="shared" ref="DT514" si="5019">DS514/1.12</f>
        <v>5477006.2499999991</v>
      </c>
      <c r="DU514" s="490">
        <f t="shared" ref="DU514" si="5020">DF514</f>
        <v>6134247</v>
      </c>
      <c r="DV514" s="491">
        <f t="shared" ref="DV514" si="5021">DU514/1.12</f>
        <v>5477006.2499999991</v>
      </c>
      <c r="DW514" s="504">
        <f t="shared" si="5012"/>
        <v>6134247</v>
      </c>
      <c r="DX514" s="489">
        <f t="shared" si="5013"/>
        <v>5477006.2499999991</v>
      </c>
      <c r="DY514" s="674"/>
      <c r="DZ514" s="489"/>
      <c r="EA514" s="490"/>
      <c r="EB514" s="491"/>
      <c r="EC514" s="504"/>
      <c r="ED514" s="487"/>
      <c r="EE514" s="492">
        <f>DK514</f>
        <v>18402741</v>
      </c>
      <c r="EF514" s="489">
        <f t="shared" ref="EF514" si="5022">EE514/1.12</f>
        <v>16431018.749999998</v>
      </c>
      <c r="EG514" s="461"/>
      <c r="EH514" s="257"/>
      <c r="EI514" s="460">
        <f t="shared" si="4995"/>
        <v>0</v>
      </c>
      <c r="EJ514" s="538">
        <f t="shared" si="4996"/>
        <v>0</v>
      </c>
      <c r="EK514" s="677">
        <f t="shared" si="4997"/>
        <v>0</v>
      </c>
      <c r="EL514" s="257">
        <f t="shared" si="4998"/>
        <v>0</v>
      </c>
      <c r="EM514" s="649">
        <f t="shared" si="4999"/>
        <v>-5477006.2499999991</v>
      </c>
      <c r="EN514" s="538">
        <f t="shared" si="5000"/>
        <v>-6134247</v>
      </c>
      <c r="EO514" s="677">
        <f t="shared" si="5001"/>
        <v>-5477006.2499999991</v>
      </c>
      <c r="EP514" s="257">
        <f t="shared" si="5002"/>
        <v>-6134247</v>
      </c>
      <c r="EQ514" s="649">
        <f t="shared" si="5003"/>
        <v>-5477006.2499999991</v>
      </c>
      <c r="ER514" s="538">
        <f t="shared" si="5004"/>
        <v>-6134247</v>
      </c>
      <c r="ES514" s="677">
        <f t="shared" si="5005"/>
        <v>0</v>
      </c>
      <c r="ET514" s="538">
        <f t="shared" si="5006"/>
        <v>0</v>
      </c>
      <c r="EU514" s="461">
        <f t="shared" si="5007"/>
        <v>0</v>
      </c>
      <c r="EV514" s="257">
        <f t="shared" si="5008"/>
        <v>0</v>
      </c>
      <c r="EW514" s="461">
        <f t="shared" si="5009"/>
        <v>0</v>
      </c>
      <c r="EX514" s="257">
        <f t="shared" si="5010"/>
        <v>0</v>
      </c>
      <c r="EY514" s="460">
        <f>BV514-EF514</f>
        <v>-16431018.749999998</v>
      </c>
      <c r="EZ514" s="257">
        <f>BW514-EE514</f>
        <v>-18402741</v>
      </c>
      <c r="FC514" s="216"/>
      <c r="FD514" s="319"/>
    </row>
    <row r="515" spans="1:162" s="551" customFormat="1" ht="18" hidden="1" customHeight="1" outlineLevel="1" x14ac:dyDescent="0.2">
      <c r="A515" s="5" t="s">
        <v>2445</v>
      </c>
      <c r="B515" s="76" t="s">
        <v>21</v>
      </c>
      <c r="C515" s="77" t="s">
        <v>853</v>
      </c>
      <c r="D515" s="77" t="s">
        <v>854</v>
      </c>
      <c r="E515" s="64" t="s">
        <v>855</v>
      </c>
      <c r="F515" s="64" t="s">
        <v>856</v>
      </c>
      <c r="G515" s="66" t="s">
        <v>41</v>
      </c>
      <c r="H515" s="67">
        <v>1</v>
      </c>
      <c r="I515" s="64" t="s">
        <v>344</v>
      </c>
      <c r="J515" s="68" t="s">
        <v>45</v>
      </c>
      <c r="K515" s="69" t="s">
        <v>152</v>
      </c>
      <c r="L515" s="64" t="s">
        <v>885</v>
      </c>
      <c r="M515" s="9" t="s">
        <v>857</v>
      </c>
      <c r="N515" s="619"/>
      <c r="O515" s="619"/>
      <c r="P515" s="619"/>
      <c r="Q515" s="620"/>
      <c r="R515" s="394"/>
      <c r="S515" s="256"/>
      <c r="T515" s="256"/>
      <c r="U515" s="256"/>
      <c r="V515" s="257"/>
      <c r="W515" s="257"/>
      <c r="X515" s="395">
        <v>700</v>
      </c>
      <c r="Y515" s="395">
        <v>6085.56</v>
      </c>
      <c r="Z515" s="395">
        <f>Y515*1.12</f>
        <v>6815.8272000000015</v>
      </c>
      <c r="AA515" s="395">
        <f t="shared" ref="AA515" si="5023">Y515*X515</f>
        <v>4259892</v>
      </c>
      <c r="AB515" s="395">
        <f t="shared" ref="AB515" si="5024">AA515*1.12</f>
        <v>4771079.04</v>
      </c>
      <c r="AC515" s="395">
        <f t="shared" si="4976"/>
        <v>4771079.04</v>
      </c>
      <c r="AD515" s="396">
        <v>700</v>
      </c>
      <c r="AE515" s="396">
        <v>6085.56</v>
      </c>
      <c r="AF515" s="396">
        <f>AE515*1.12</f>
        <v>6815.8272000000015</v>
      </c>
      <c r="AG515" s="396">
        <f t="shared" ref="AG515" si="5025">AD515*AE515</f>
        <v>4259892</v>
      </c>
      <c r="AH515" s="396">
        <f t="shared" ref="AH515" si="5026">AD515*AF515</f>
        <v>4771079.040000001</v>
      </c>
      <c r="AI515" s="396">
        <f t="shared" si="4977"/>
        <v>4771079.040000001</v>
      </c>
      <c r="AJ515" s="396">
        <v>900</v>
      </c>
      <c r="AK515" s="396">
        <v>6085.56</v>
      </c>
      <c r="AL515" s="396">
        <f>AK515*1.12</f>
        <v>6815.8272000000015</v>
      </c>
      <c r="AM515" s="396">
        <f>AJ515*AK515</f>
        <v>5477004</v>
      </c>
      <c r="AN515" s="396">
        <f>AJ515*AL515</f>
        <v>6134244.4800000014</v>
      </c>
      <c r="AO515" s="396">
        <f t="shared" si="4978"/>
        <v>6134244.4800000014</v>
      </c>
      <c r="AP515" s="396">
        <v>900</v>
      </c>
      <c r="AQ515" s="396">
        <v>6085.56</v>
      </c>
      <c r="AR515" s="396">
        <f>AQ515*1.12</f>
        <v>6815.8272000000015</v>
      </c>
      <c r="AS515" s="396">
        <f>AP515*AQ515</f>
        <v>5477004</v>
      </c>
      <c r="AT515" s="396">
        <f>AP515*AR515</f>
        <v>6134244.4800000014</v>
      </c>
      <c r="AU515" s="396">
        <f t="shared" si="4979"/>
        <v>6134244.4800000014</v>
      </c>
      <c r="AV515" s="397">
        <v>900</v>
      </c>
      <c r="AW515" s="397">
        <v>6085.56</v>
      </c>
      <c r="AX515" s="397">
        <f>AW515*1.12</f>
        <v>6815.8272000000015</v>
      </c>
      <c r="AY515" s="397">
        <f>AV515*AW515</f>
        <v>5477004</v>
      </c>
      <c r="AZ515" s="397">
        <f>AV515*AX515</f>
        <v>6134244.4800000014</v>
      </c>
      <c r="BA515" s="397">
        <f t="shared" si="4980"/>
        <v>6134244.4800000014</v>
      </c>
      <c r="BB515" s="397"/>
      <c r="BC515" s="397"/>
      <c r="BD515" s="397"/>
      <c r="BE515" s="397"/>
      <c r="BF515" s="397"/>
      <c r="BG515" s="397"/>
      <c r="BH515" s="397"/>
      <c r="BI515" s="397"/>
      <c r="BJ515" s="397"/>
      <c r="BK515" s="397"/>
      <c r="BL515" s="397"/>
      <c r="BM515" s="397"/>
      <c r="BN515" s="397"/>
      <c r="BO515" s="397"/>
      <c r="BP515" s="397"/>
      <c r="BQ515" s="397"/>
      <c r="BR515" s="397"/>
      <c r="BS515" s="397"/>
      <c r="BT515" s="256">
        <v>6085.56</v>
      </c>
      <c r="BU515" s="256">
        <f>BT515*1.12</f>
        <v>6815.8272000000015</v>
      </c>
      <c r="BV515" s="256">
        <f>SUM(N515+O515+P515+Q515+R515+X515+AD515+AJ515+AP515+AV515+BB515+BH515)*BT515</f>
        <v>24950796</v>
      </c>
      <c r="BW515" s="256">
        <f t="shared" si="4989"/>
        <v>27944891.520000003</v>
      </c>
      <c r="BX515" s="71"/>
      <c r="BY515" s="64"/>
      <c r="BZ515" s="576"/>
      <c r="CA515" s="1043"/>
      <c r="CB515" s="913"/>
      <c r="CC515" s="70"/>
      <c r="CD515" s="539"/>
      <c r="CE515" s="345"/>
      <c r="CF515" s="915"/>
      <c r="CG515" s="889"/>
      <c r="CH515" s="542" t="s">
        <v>2489</v>
      </c>
      <c r="CI515" s="541"/>
      <c r="CJ515" s="1208"/>
      <c r="CK515" s="543"/>
      <c r="CL515" s="543"/>
      <c r="CM515" s="544"/>
      <c r="CN515" s="543"/>
      <c r="CO515" s="545"/>
      <c r="CP515" s="543"/>
      <c r="CQ515" s="546"/>
      <c r="CR515" s="547"/>
      <c r="CS515" s="547"/>
      <c r="CT515" s="547"/>
      <c r="CU515" s="547"/>
      <c r="CV515" s="547"/>
      <c r="CW515" s="547"/>
      <c r="CX515" s="547"/>
      <c r="CY515" s="547"/>
      <c r="CZ515" s="547"/>
      <c r="DA515" s="256"/>
      <c r="DB515" s="547"/>
      <c r="DC515" s="547"/>
      <c r="DD515" s="547"/>
      <c r="DE515" s="547"/>
      <c r="DF515" s="547"/>
      <c r="DG515" s="547"/>
      <c r="DH515" s="547"/>
      <c r="DI515" s="547"/>
      <c r="DJ515" s="547"/>
      <c r="DK515" s="547"/>
      <c r="DL515" s="554"/>
      <c r="DM515" s="548"/>
      <c r="DN515" s="554"/>
      <c r="DO515" s="548"/>
      <c r="DP515" s="554"/>
      <c r="DQ515" s="548"/>
      <c r="DR515" s="554"/>
      <c r="DS515" s="548"/>
      <c r="DT515" s="554"/>
      <c r="DU515" s="548"/>
      <c r="DV515" s="549"/>
      <c r="DW515" s="751"/>
      <c r="DX515" s="554"/>
      <c r="DY515" s="675"/>
      <c r="DZ515" s="554"/>
      <c r="EA515" s="548"/>
      <c r="EB515" s="549"/>
      <c r="EC515" s="751"/>
      <c r="ED515" s="547"/>
      <c r="EE515" s="665"/>
      <c r="EF515" s="554"/>
      <c r="EG515" s="461"/>
      <c r="EH515" s="257"/>
      <c r="EI515" s="460">
        <f t="shared" si="4995"/>
        <v>4259892</v>
      </c>
      <c r="EJ515" s="538">
        <f t="shared" si="4996"/>
        <v>4771079.04</v>
      </c>
      <c r="EK515" s="677">
        <f t="shared" si="4997"/>
        <v>4259892</v>
      </c>
      <c r="EL515" s="257">
        <f t="shared" si="4998"/>
        <v>4771079.040000001</v>
      </c>
      <c r="EM515" s="649">
        <f t="shared" si="4999"/>
        <v>5477004</v>
      </c>
      <c r="EN515" s="538">
        <f t="shared" si="5000"/>
        <v>6134244.4800000014</v>
      </c>
      <c r="EO515" s="677">
        <f t="shared" si="5001"/>
        <v>5477004</v>
      </c>
      <c r="EP515" s="257">
        <f t="shared" si="5002"/>
        <v>6134244.4800000014</v>
      </c>
      <c r="EQ515" s="649">
        <f t="shared" si="5003"/>
        <v>5477004</v>
      </c>
      <c r="ER515" s="538">
        <f t="shared" si="5004"/>
        <v>6134244.4800000014</v>
      </c>
      <c r="ES515" s="677">
        <f t="shared" si="5005"/>
        <v>0</v>
      </c>
      <c r="ET515" s="538">
        <f t="shared" si="5006"/>
        <v>0</v>
      </c>
      <c r="EU515" s="461">
        <f t="shared" si="5007"/>
        <v>0</v>
      </c>
      <c r="EV515" s="257">
        <f t="shared" si="5008"/>
        <v>0</v>
      </c>
      <c r="EW515" s="461">
        <f t="shared" si="5009"/>
        <v>0</v>
      </c>
      <c r="EX515" s="257">
        <f t="shared" si="5010"/>
        <v>0</v>
      </c>
      <c r="EY515" s="460">
        <f>BV515-EF515</f>
        <v>24950796</v>
      </c>
      <c r="EZ515" s="257">
        <f>BW515-EE515</f>
        <v>27944891.520000003</v>
      </c>
      <c r="FA515" s="550"/>
      <c r="FC515" s="1209"/>
      <c r="FD515" s="1210"/>
    </row>
    <row r="516" spans="1:162" s="381" customFormat="1" ht="18" hidden="1" customHeight="1" outlineLevel="1" x14ac:dyDescent="0.2">
      <c r="A516" s="5" t="s">
        <v>878</v>
      </c>
      <c r="B516" s="359" t="s">
        <v>21</v>
      </c>
      <c r="C516" s="360" t="s">
        <v>858</v>
      </c>
      <c r="D516" s="360" t="s">
        <v>859</v>
      </c>
      <c r="E516" s="359" t="s">
        <v>860</v>
      </c>
      <c r="F516" s="359" t="s">
        <v>861</v>
      </c>
      <c r="G516" s="361" t="s">
        <v>41</v>
      </c>
      <c r="H516" s="362">
        <v>1</v>
      </c>
      <c r="I516" s="76" t="s">
        <v>344</v>
      </c>
      <c r="J516" s="363" t="s">
        <v>45</v>
      </c>
      <c r="K516" s="364" t="s">
        <v>152</v>
      </c>
      <c r="L516" s="359" t="s">
        <v>885</v>
      </c>
      <c r="M516" s="365" t="s">
        <v>857</v>
      </c>
      <c r="N516" s="366"/>
      <c r="O516" s="366"/>
      <c r="P516" s="366"/>
      <c r="Q516" s="367"/>
      <c r="R516" s="416"/>
      <c r="S516" s="369"/>
      <c r="T516" s="369"/>
      <c r="U516" s="369">
        <f t="shared" ref="U516:U887" si="5027">S516*R516</f>
        <v>0</v>
      </c>
      <c r="V516" s="370">
        <f t="shared" ref="V516:V887" si="5028">U516*1.12</f>
        <v>0</v>
      </c>
      <c r="W516" s="370">
        <f t="shared" si="4975"/>
        <v>0</v>
      </c>
      <c r="X516" s="417">
        <v>500</v>
      </c>
      <c r="Y516" s="417">
        <v>11837.691964285699</v>
      </c>
      <c r="Z516" s="417">
        <v>13258.214999999984</v>
      </c>
      <c r="AA516" s="417">
        <v>0</v>
      </c>
      <c r="AB516" s="417">
        <f t="shared" ref="AB516:AB916" si="5029">AA516*1.12</f>
        <v>0</v>
      </c>
      <c r="AC516" s="399">
        <f t="shared" si="4976"/>
        <v>0</v>
      </c>
      <c r="AD516" s="418">
        <v>0</v>
      </c>
      <c r="AE516" s="418">
        <v>11837.691964285699</v>
      </c>
      <c r="AF516" s="418">
        <v>13258.214999999984</v>
      </c>
      <c r="AG516" s="260">
        <f t="shared" ref="AG516:AG524" si="5030">AD516*AE516</f>
        <v>0</v>
      </c>
      <c r="AH516" s="260">
        <f t="shared" ref="AH516:AH524" si="5031">AD516*AF516</f>
        <v>0</v>
      </c>
      <c r="AI516" s="260">
        <f t="shared" si="4977"/>
        <v>0</v>
      </c>
      <c r="AJ516" s="418">
        <v>500</v>
      </c>
      <c r="AK516" s="418">
        <v>11837.691964285699</v>
      </c>
      <c r="AL516" s="418">
        <v>13258.214999999984</v>
      </c>
      <c r="AM516" s="260">
        <v>0</v>
      </c>
      <c r="AN516" s="260">
        <v>0</v>
      </c>
      <c r="AO516" s="396">
        <f t="shared" si="4978"/>
        <v>0</v>
      </c>
      <c r="AP516" s="418">
        <v>500</v>
      </c>
      <c r="AQ516" s="418">
        <v>11837.691964285699</v>
      </c>
      <c r="AR516" s="418">
        <v>13258.214999999984</v>
      </c>
      <c r="AS516" s="418">
        <v>0</v>
      </c>
      <c r="AT516" s="418">
        <f t="shared" si="4417"/>
        <v>0</v>
      </c>
      <c r="AU516" s="418">
        <f t="shared" si="4979"/>
        <v>0</v>
      </c>
      <c r="AV516" s="419">
        <v>500</v>
      </c>
      <c r="AW516" s="419">
        <v>11837.691964285699</v>
      </c>
      <c r="AX516" s="419">
        <v>13258.214999999984</v>
      </c>
      <c r="AY516" s="400">
        <v>0</v>
      </c>
      <c r="AZ516" s="400">
        <f t="shared" si="4421"/>
        <v>0</v>
      </c>
      <c r="BA516" s="400">
        <f t="shared" ref="BA516:BA620" si="5032">AZ516*H516</f>
        <v>0</v>
      </c>
      <c r="BB516" s="419"/>
      <c r="BC516" s="419">
        <v>11837.691964285699</v>
      </c>
      <c r="BD516" s="419">
        <v>13258.214999999984</v>
      </c>
      <c r="BE516" s="419">
        <f t="shared" si="4981"/>
        <v>0</v>
      </c>
      <c r="BF516" s="419">
        <f t="shared" si="4982"/>
        <v>0</v>
      </c>
      <c r="BG516" s="419">
        <f t="shared" si="4946"/>
        <v>0</v>
      </c>
      <c r="BH516" s="419"/>
      <c r="BI516" s="419">
        <v>11837.691964285699</v>
      </c>
      <c r="BJ516" s="419">
        <v>13258.214999999984</v>
      </c>
      <c r="BK516" s="419">
        <f t="shared" si="4983"/>
        <v>0</v>
      </c>
      <c r="BL516" s="419">
        <f t="shared" si="4984"/>
        <v>0</v>
      </c>
      <c r="BM516" s="419">
        <f t="shared" si="4985"/>
        <v>0</v>
      </c>
      <c r="BN516" s="419"/>
      <c r="BO516" s="419"/>
      <c r="BP516" s="419"/>
      <c r="BQ516" s="419">
        <f t="shared" ref="BQ516:BQ522" si="5033">BN516*BO516</f>
        <v>0</v>
      </c>
      <c r="BR516" s="419">
        <f t="shared" ref="BR516:BR522" si="5034">BQ516*1.12</f>
        <v>0</v>
      </c>
      <c r="BS516" s="419">
        <f t="shared" ref="BS516:BS522" si="5035">BR516*T516</f>
        <v>0</v>
      </c>
      <c r="BT516" s="369">
        <v>13392.857142857141</v>
      </c>
      <c r="BU516" s="369">
        <v>15000</v>
      </c>
      <c r="BV516" s="369">
        <v>0</v>
      </c>
      <c r="BW516" s="705">
        <f t="shared" si="4989"/>
        <v>0</v>
      </c>
      <c r="BX516" s="371" t="s">
        <v>48</v>
      </c>
      <c r="BY516" s="359">
        <v>2014</v>
      </c>
      <c r="BZ516" s="565"/>
      <c r="CA516" s="567">
        <f t="shared" si="4990"/>
        <v>0</v>
      </c>
      <c r="CB516" s="561"/>
      <c r="CC516" s="368"/>
      <c r="CD516" s="372"/>
      <c r="CE516" s="26">
        <f t="shared" si="4991"/>
        <v>0</v>
      </c>
      <c r="CF516" s="27">
        <f t="shared" si="4992"/>
        <v>0</v>
      </c>
      <c r="CG516" s="738">
        <f t="shared" si="4993"/>
        <v>0</v>
      </c>
      <c r="CH516" s="373"/>
      <c r="CI516" s="374"/>
      <c r="CJ516" s="375"/>
      <c r="CK516" s="376"/>
      <c r="CL516" s="376"/>
      <c r="CM516" s="377"/>
      <c r="CN516" s="376"/>
      <c r="CO516" s="378"/>
      <c r="CP516" s="376"/>
      <c r="CQ516" s="379"/>
      <c r="CR516" s="477"/>
      <c r="CS516" s="477"/>
      <c r="CT516" s="477"/>
      <c r="CU516" s="477"/>
      <c r="CV516" s="477"/>
      <c r="CW516" s="477"/>
      <c r="CX516" s="477"/>
      <c r="CY516" s="477"/>
      <c r="CZ516" s="477"/>
      <c r="DA516" s="369"/>
      <c r="DB516" s="477"/>
      <c r="DC516" s="477"/>
      <c r="DD516" s="477"/>
      <c r="DE516" s="477"/>
      <c r="DF516" s="477"/>
      <c r="DG516" s="477"/>
      <c r="DH516" s="477"/>
      <c r="DI516" s="477"/>
      <c r="DJ516" s="477"/>
      <c r="DK516" s="477"/>
      <c r="DL516" s="658"/>
      <c r="DM516" s="783"/>
      <c r="DN516" s="658"/>
      <c r="DO516" s="783"/>
      <c r="DP516" s="658"/>
      <c r="DQ516" s="847"/>
      <c r="DR516" s="658"/>
      <c r="DS516" s="783"/>
      <c r="DT516" s="658"/>
      <c r="DU516" s="783"/>
      <c r="DV516" s="478"/>
      <c r="DW516" s="749"/>
      <c r="DX516" s="658"/>
      <c r="DY516" s="840"/>
      <c r="DZ516" s="658"/>
      <c r="EA516" s="783">
        <f t="shared" ref="EA516:EA523" si="5036">DI516</f>
        <v>0</v>
      </c>
      <c r="EB516" s="478">
        <f t="shared" si="4994"/>
        <v>0</v>
      </c>
      <c r="EC516" s="1045"/>
      <c r="ED516" s="892"/>
      <c r="EE516" s="459"/>
      <c r="EF516" s="501"/>
      <c r="EG516" s="709">
        <f t="shared" ref="EG516:EG532" si="5037">U516-DN516</f>
        <v>0</v>
      </c>
      <c r="EH516" s="370">
        <f t="shared" ref="EH516:EH532" si="5038">V516-DM516</f>
        <v>0</v>
      </c>
      <c r="EI516" s="460">
        <f t="shared" si="4995"/>
        <v>0</v>
      </c>
      <c r="EJ516" s="538">
        <f t="shared" si="4996"/>
        <v>0</v>
      </c>
      <c r="EK516" s="677">
        <f t="shared" si="4997"/>
        <v>0</v>
      </c>
      <c r="EL516" s="257">
        <f t="shared" si="4998"/>
        <v>0</v>
      </c>
      <c r="EM516" s="649">
        <f t="shared" si="4999"/>
        <v>0</v>
      </c>
      <c r="EN516" s="538">
        <f t="shared" si="5000"/>
        <v>0</v>
      </c>
      <c r="EO516" s="677">
        <f t="shared" si="5001"/>
        <v>0</v>
      </c>
      <c r="EP516" s="257">
        <f t="shared" si="5002"/>
        <v>0</v>
      </c>
      <c r="EQ516" s="649">
        <f t="shared" si="5003"/>
        <v>0</v>
      </c>
      <c r="ER516" s="538">
        <f t="shared" si="5004"/>
        <v>0</v>
      </c>
      <c r="ES516" s="677">
        <f t="shared" si="5005"/>
        <v>0</v>
      </c>
      <c r="ET516" s="538">
        <f t="shared" si="5006"/>
        <v>0</v>
      </c>
      <c r="EU516" s="462">
        <f t="shared" si="5007"/>
        <v>0</v>
      </c>
      <c r="EV516" s="263">
        <f t="shared" si="5008"/>
        <v>0</v>
      </c>
      <c r="EW516" s="462">
        <f t="shared" si="5009"/>
        <v>0</v>
      </c>
      <c r="EX516" s="263">
        <f t="shared" si="5010"/>
        <v>0</v>
      </c>
      <c r="EY516" s="479">
        <v>0</v>
      </c>
      <c r="EZ516" s="370">
        <v>0</v>
      </c>
      <c r="FA516" s="380">
        <v>41551</v>
      </c>
      <c r="FB516" s="381" t="s">
        <v>421</v>
      </c>
      <c r="FC516" s="382">
        <f>BU516*X516</f>
        <v>7500000</v>
      </c>
      <c r="FD516" s="383">
        <f>FC516*H516</f>
        <v>7500000</v>
      </c>
      <c r="FE516" s="384">
        <f>FD516-FD517</f>
        <v>870892.50000000838</v>
      </c>
      <c r="FF516" s="384">
        <f>FE516/1.12</f>
        <v>777582.58928572165</v>
      </c>
    </row>
    <row r="517" spans="1:162" s="381" customFormat="1" ht="18" hidden="1" customHeight="1" outlineLevel="1" x14ac:dyDescent="0.2">
      <c r="A517" s="5" t="s">
        <v>1029</v>
      </c>
      <c r="B517" s="359" t="s">
        <v>21</v>
      </c>
      <c r="C517" s="360" t="s">
        <v>858</v>
      </c>
      <c r="D517" s="360" t="s">
        <v>859</v>
      </c>
      <c r="E517" s="359" t="s">
        <v>860</v>
      </c>
      <c r="F517" s="359" t="s">
        <v>861</v>
      </c>
      <c r="G517" s="361" t="s">
        <v>41</v>
      </c>
      <c r="H517" s="362">
        <v>1</v>
      </c>
      <c r="I517" s="76" t="s">
        <v>344</v>
      </c>
      <c r="J517" s="363" t="s">
        <v>45</v>
      </c>
      <c r="K517" s="364" t="s">
        <v>152</v>
      </c>
      <c r="L517" s="359" t="s">
        <v>885</v>
      </c>
      <c r="M517" s="365" t="s">
        <v>857</v>
      </c>
      <c r="N517" s="366"/>
      <c r="O517" s="366"/>
      <c r="P517" s="366"/>
      <c r="Q517" s="367"/>
      <c r="R517" s="416"/>
      <c r="S517" s="369"/>
      <c r="T517" s="369"/>
      <c r="U517" s="369">
        <f t="shared" si="5027"/>
        <v>0</v>
      </c>
      <c r="V517" s="370">
        <f t="shared" si="5028"/>
        <v>0</v>
      </c>
      <c r="W517" s="370">
        <f t="shared" si="4975"/>
        <v>0</v>
      </c>
      <c r="X517" s="417">
        <v>500</v>
      </c>
      <c r="Y517" s="417">
        <v>11837.691964285699</v>
      </c>
      <c r="Z517" s="417">
        <v>13258.214999999984</v>
      </c>
      <c r="AA517" s="417">
        <v>0</v>
      </c>
      <c r="AB517" s="417">
        <f t="shared" si="5029"/>
        <v>0</v>
      </c>
      <c r="AC517" s="399">
        <f t="shared" si="4976"/>
        <v>0</v>
      </c>
      <c r="AD517" s="418">
        <v>0</v>
      </c>
      <c r="AE517" s="418">
        <v>11837.691964285699</v>
      </c>
      <c r="AF517" s="418">
        <v>13258.214999999984</v>
      </c>
      <c r="AG517" s="260">
        <f t="shared" si="5030"/>
        <v>0</v>
      </c>
      <c r="AH517" s="260">
        <f t="shared" si="5031"/>
        <v>0</v>
      </c>
      <c r="AI517" s="260">
        <f t="shared" si="4977"/>
        <v>0</v>
      </c>
      <c r="AJ517" s="418">
        <v>500</v>
      </c>
      <c r="AK517" s="418">
        <v>11837.691964285699</v>
      </c>
      <c r="AL517" s="418">
        <v>13258.214999999984</v>
      </c>
      <c r="AM517" s="260">
        <v>0</v>
      </c>
      <c r="AN517" s="260">
        <v>0</v>
      </c>
      <c r="AO517" s="396">
        <f t="shared" si="4978"/>
        <v>0</v>
      </c>
      <c r="AP517" s="418">
        <v>500</v>
      </c>
      <c r="AQ517" s="418">
        <v>11837.691964285699</v>
      </c>
      <c r="AR517" s="418">
        <v>13258.214999999984</v>
      </c>
      <c r="AS517" s="418">
        <v>0</v>
      </c>
      <c r="AT517" s="418">
        <f t="shared" si="4417"/>
        <v>0</v>
      </c>
      <c r="AU517" s="418">
        <f t="shared" si="4979"/>
        <v>0</v>
      </c>
      <c r="AV517" s="419">
        <v>500</v>
      </c>
      <c r="AW517" s="419">
        <v>11837.691964285699</v>
      </c>
      <c r="AX517" s="419">
        <v>13258.214999999984</v>
      </c>
      <c r="AY517" s="400">
        <v>0</v>
      </c>
      <c r="AZ517" s="400">
        <f t="shared" si="4421"/>
        <v>0</v>
      </c>
      <c r="BA517" s="400">
        <f t="shared" si="5032"/>
        <v>0</v>
      </c>
      <c r="BB517" s="419"/>
      <c r="BC517" s="419">
        <v>11837.691964285699</v>
      </c>
      <c r="BD517" s="419">
        <v>13258.214999999984</v>
      </c>
      <c r="BE517" s="419">
        <f t="shared" si="4981"/>
        <v>0</v>
      </c>
      <c r="BF517" s="419">
        <f t="shared" si="4982"/>
        <v>0</v>
      </c>
      <c r="BG517" s="419">
        <f t="shared" si="4946"/>
        <v>0</v>
      </c>
      <c r="BH517" s="419"/>
      <c r="BI517" s="419">
        <v>11837.691964285699</v>
      </c>
      <c r="BJ517" s="419">
        <v>13258.214999999984</v>
      </c>
      <c r="BK517" s="419">
        <f t="shared" si="4983"/>
        <v>0</v>
      </c>
      <c r="BL517" s="419">
        <f t="shared" si="4984"/>
        <v>0</v>
      </c>
      <c r="BM517" s="419">
        <f t="shared" si="4985"/>
        <v>0</v>
      </c>
      <c r="BN517" s="419"/>
      <c r="BO517" s="419"/>
      <c r="BP517" s="419"/>
      <c r="BQ517" s="419">
        <f t="shared" si="5033"/>
        <v>0</v>
      </c>
      <c r="BR517" s="419">
        <f t="shared" si="5034"/>
        <v>0</v>
      </c>
      <c r="BS517" s="419">
        <f t="shared" si="5035"/>
        <v>0</v>
      </c>
      <c r="BT517" s="369">
        <v>11837.691964285699</v>
      </c>
      <c r="BU517" s="369">
        <f>BT517*1.12</f>
        <v>13258.214999999984</v>
      </c>
      <c r="BV517" s="262">
        <v>0</v>
      </c>
      <c r="BW517" s="705">
        <f t="shared" si="4989"/>
        <v>0</v>
      </c>
      <c r="BX517" s="371" t="s">
        <v>48</v>
      </c>
      <c r="BY517" s="359">
        <v>2014</v>
      </c>
      <c r="BZ517" s="565" t="s">
        <v>1107</v>
      </c>
      <c r="CA517" s="567">
        <f t="shared" si="4990"/>
        <v>0</v>
      </c>
      <c r="CB517" s="561"/>
      <c r="CC517" s="368"/>
      <c r="CD517" s="372"/>
      <c r="CE517" s="26">
        <f t="shared" si="4991"/>
        <v>0</v>
      </c>
      <c r="CF517" s="27">
        <f t="shared" si="4992"/>
        <v>0</v>
      </c>
      <c r="CG517" s="738">
        <f t="shared" si="4993"/>
        <v>0</v>
      </c>
      <c r="CH517" s="385" t="s">
        <v>1034</v>
      </c>
      <c r="CI517" s="374"/>
      <c r="CJ517" s="375"/>
      <c r="CK517" s="376"/>
      <c r="CL517" s="376"/>
      <c r="CM517" s="377"/>
      <c r="CN517" s="376"/>
      <c r="CO517" s="378"/>
      <c r="CP517" s="376"/>
      <c r="CQ517" s="379"/>
      <c r="CR517" s="477"/>
      <c r="CS517" s="477"/>
      <c r="CT517" s="477"/>
      <c r="CU517" s="477"/>
      <c r="CV517" s="477"/>
      <c r="CW517" s="477"/>
      <c r="CX517" s="477"/>
      <c r="CY517" s="477"/>
      <c r="CZ517" s="477"/>
      <c r="DA517" s="369"/>
      <c r="DB517" s="477"/>
      <c r="DC517" s="477"/>
      <c r="DD517" s="477"/>
      <c r="DE517" s="477"/>
      <c r="DF517" s="477"/>
      <c r="DG517" s="477"/>
      <c r="DH517" s="477"/>
      <c r="DI517" s="477"/>
      <c r="DJ517" s="477"/>
      <c r="DK517" s="477"/>
      <c r="DL517" s="658"/>
      <c r="DM517" s="783"/>
      <c r="DN517" s="658"/>
      <c r="DO517" s="783"/>
      <c r="DP517" s="658"/>
      <c r="DQ517" s="847"/>
      <c r="DR517" s="658"/>
      <c r="DS517" s="783"/>
      <c r="DT517" s="658"/>
      <c r="DU517" s="783"/>
      <c r="DV517" s="478"/>
      <c r="DW517" s="749"/>
      <c r="DX517" s="658"/>
      <c r="DY517" s="840"/>
      <c r="DZ517" s="658"/>
      <c r="EA517" s="783">
        <f t="shared" si="5036"/>
        <v>0</v>
      </c>
      <c r="EB517" s="478">
        <f t="shared" si="4994"/>
        <v>0</v>
      </c>
      <c r="EC517" s="1045"/>
      <c r="ED517" s="892"/>
      <c r="EE517" s="459"/>
      <c r="EF517" s="501"/>
      <c r="EG517" s="709">
        <f t="shared" si="5037"/>
        <v>0</v>
      </c>
      <c r="EH517" s="370">
        <f t="shared" si="5038"/>
        <v>0</v>
      </c>
      <c r="EI517" s="460">
        <f t="shared" si="4995"/>
        <v>0</v>
      </c>
      <c r="EJ517" s="538">
        <f t="shared" si="4996"/>
        <v>0</v>
      </c>
      <c r="EK517" s="677">
        <f t="shared" si="4997"/>
        <v>0</v>
      </c>
      <c r="EL517" s="257">
        <f t="shared" si="4998"/>
        <v>0</v>
      </c>
      <c r="EM517" s="649">
        <f t="shared" si="4999"/>
        <v>0</v>
      </c>
      <c r="EN517" s="538">
        <f t="shared" si="5000"/>
        <v>0</v>
      </c>
      <c r="EO517" s="677">
        <f t="shared" si="5001"/>
        <v>0</v>
      </c>
      <c r="EP517" s="257">
        <f t="shared" si="5002"/>
        <v>0</v>
      </c>
      <c r="EQ517" s="649">
        <f t="shared" si="5003"/>
        <v>0</v>
      </c>
      <c r="ER517" s="538">
        <f t="shared" si="5004"/>
        <v>0</v>
      </c>
      <c r="ES517" s="677">
        <f t="shared" si="5005"/>
        <v>0</v>
      </c>
      <c r="ET517" s="538">
        <f t="shared" si="5006"/>
        <v>0</v>
      </c>
      <c r="EU517" s="462">
        <f t="shared" si="5007"/>
        <v>0</v>
      </c>
      <c r="EV517" s="263">
        <f t="shared" si="5008"/>
        <v>0</v>
      </c>
      <c r="EW517" s="462">
        <f t="shared" si="5009"/>
        <v>0</v>
      </c>
      <c r="EX517" s="263">
        <f t="shared" si="5010"/>
        <v>0</v>
      </c>
      <c r="EY517" s="479">
        <f t="shared" ref="EY517:EY581" si="5039">BV517-EF517</f>
        <v>0</v>
      </c>
      <c r="EZ517" s="370">
        <f t="shared" ref="EZ517:EZ581" si="5040">BW517-EE517</f>
        <v>0</v>
      </c>
      <c r="FA517" s="380">
        <v>41662</v>
      </c>
      <c r="FB517" s="381" t="s">
        <v>421</v>
      </c>
      <c r="FC517" s="382">
        <f>BU517*X517</f>
        <v>6629107.4999999916</v>
      </c>
      <c r="FD517" s="383">
        <f>FC517*H517</f>
        <v>6629107.4999999916</v>
      </c>
      <c r="FE517" s="384">
        <f>FD517-FD518</f>
        <v>-386572.50000000838</v>
      </c>
      <c r="FF517" s="384">
        <f>FE517/1.12</f>
        <v>-345154.01785715029</v>
      </c>
    </row>
    <row r="518" spans="1:162" s="381" customFormat="1" ht="18" hidden="1" customHeight="1" outlineLevel="1" x14ac:dyDescent="0.2">
      <c r="A518" s="5" t="s">
        <v>1180</v>
      </c>
      <c r="B518" s="359" t="s">
        <v>21</v>
      </c>
      <c r="C518" s="360" t="s">
        <v>858</v>
      </c>
      <c r="D518" s="360" t="s">
        <v>859</v>
      </c>
      <c r="E518" s="359" t="s">
        <v>860</v>
      </c>
      <c r="F518" s="359" t="s">
        <v>861</v>
      </c>
      <c r="G518" s="361" t="s">
        <v>41</v>
      </c>
      <c r="H518" s="362">
        <v>1</v>
      </c>
      <c r="I518" s="76" t="s">
        <v>1181</v>
      </c>
      <c r="J518" s="363" t="s">
        <v>45</v>
      </c>
      <c r="K518" s="364" t="s">
        <v>152</v>
      </c>
      <c r="L518" s="359" t="s">
        <v>885</v>
      </c>
      <c r="M518" s="365" t="s">
        <v>857</v>
      </c>
      <c r="N518" s="366"/>
      <c r="O518" s="366"/>
      <c r="P518" s="366"/>
      <c r="Q518" s="367"/>
      <c r="R518" s="416"/>
      <c r="S518" s="369"/>
      <c r="T518" s="369"/>
      <c r="U518" s="369">
        <f t="shared" si="5027"/>
        <v>0</v>
      </c>
      <c r="V518" s="370">
        <f t="shared" ref="V518" si="5041">U518*1.12</f>
        <v>0</v>
      </c>
      <c r="W518" s="370">
        <f t="shared" si="4975"/>
        <v>0</v>
      </c>
      <c r="X518" s="417">
        <v>500</v>
      </c>
      <c r="Y518" s="417">
        <v>12528</v>
      </c>
      <c r="Z518" s="417">
        <f>Y518*1.12</f>
        <v>14031.36</v>
      </c>
      <c r="AA518" s="417">
        <v>0</v>
      </c>
      <c r="AB518" s="417">
        <v>0</v>
      </c>
      <c r="AC518" s="399">
        <f t="shared" si="4976"/>
        <v>0</v>
      </c>
      <c r="AD518" s="418">
        <v>500</v>
      </c>
      <c r="AE518" s="418">
        <v>12528</v>
      </c>
      <c r="AF518" s="418">
        <v>14031.36</v>
      </c>
      <c r="AG518" s="260">
        <v>0</v>
      </c>
      <c r="AH518" s="260">
        <v>0</v>
      </c>
      <c r="AI518" s="260">
        <f t="shared" si="4977"/>
        <v>0</v>
      </c>
      <c r="AJ518" s="418">
        <v>500</v>
      </c>
      <c r="AK518" s="418">
        <v>12528</v>
      </c>
      <c r="AL518" s="418">
        <v>14031.36</v>
      </c>
      <c r="AM518" s="260">
        <v>0</v>
      </c>
      <c r="AN518" s="418">
        <v>0</v>
      </c>
      <c r="AO518" s="396">
        <f t="shared" si="4978"/>
        <v>0</v>
      </c>
      <c r="AP518" s="418">
        <v>500</v>
      </c>
      <c r="AQ518" s="418">
        <v>12528</v>
      </c>
      <c r="AR518" s="418">
        <v>14031.36</v>
      </c>
      <c r="AS518" s="418">
        <v>0</v>
      </c>
      <c r="AT518" s="418">
        <f t="shared" si="4417"/>
        <v>0</v>
      </c>
      <c r="AU518" s="418">
        <f t="shared" si="4979"/>
        <v>0</v>
      </c>
      <c r="AV518" s="419">
        <v>500</v>
      </c>
      <c r="AW518" s="419">
        <v>12528</v>
      </c>
      <c r="AX518" s="419">
        <v>14031.36</v>
      </c>
      <c r="AY518" s="400">
        <v>0</v>
      </c>
      <c r="AZ518" s="400">
        <f t="shared" si="4421"/>
        <v>0</v>
      </c>
      <c r="BA518" s="400">
        <f t="shared" si="5032"/>
        <v>0</v>
      </c>
      <c r="BB518" s="419"/>
      <c r="BC518" s="419">
        <v>12528</v>
      </c>
      <c r="BD518" s="419">
        <v>14031.36</v>
      </c>
      <c r="BE518" s="419">
        <f t="shared" si="4981"/>
        <v>0</v>
      </c>
      <c r="BF518" s="419">
        <f t="shared" si="4982"/>
        <v>0</v>
      </c>
      <c r="BG518" s="419">
        <f t="shared" si="4946"/>
        <v>0</v>
      </c>
      <c r="BH518" s="419"/>
      <c r="BI518" s="419">
        <v>12528</v>
      </c>
      <c r="BJ518" s="419">
        <v>14031.36</v>
      </c>
      <c r="BK518" s="419">
        <f t="shared" si="4983"/>
        <v>0</v>
      </c>
      <c r="BL518" s="419">
        <f t="shared" si="4984"/>
        <v>0</v>
      </c>
      <c r="BM518" s="419">
        <f t="shared" si="4985"/>
        <v>0</v>
      </c>
      <c r="BN518" s="419"/>
      <c r="BO518" s="419"/>
      <c r="BP518" s="419"/>
      <c r="BQ518" s="419">
        <f t="shared" si="5033"/>
        <v>0</v>
      </c>
      <c r="BR518" s="419">
        <f t="shared" si="5034"/>
        <v>0</v>
      </c>
      <c r="BS518" s="419">
        <f t="shared" si="5035"/>
        <v>0</v>
      </c>
      <c r="BT518" s="369">
        <f>Y518</f>
        <v>12528</v>
      </c>
      <c r="BU518" s="369">
        <f>BT518*1.12</f>
        <v>14031.36</v>
      </c>
      <c r="BV518" s="262">
        <v>0</v>
      </c>
      <c r="BW518" s="705">
        <f t="shared" si="4989"/>
        <v>0</v>
      </c>
      <c r="BX518" s="371" t="s">
        <v>48</v>
      </c>
      <c r="BY518" s="359">
        <v>2014</v>
      </c>
      <c r="BZ518" s="565" t="s">
        <v>1182</v>
      </c>
      <c r="CA518" s="567">
        <f t="shared" si="4990"/>
        <v>0</v>
      </c>
      <c r="CB518" s="561"/>
      <c r="CC518" s="368"/>
      <c r="CD518" s="372"/>
      <c r="CE518" s="26">
        <f t="shared" si="4991"/>
        <v>0</v>
      </c>
      <c r="CF518" s="27">
        <f t="shared" si="4992"/>
        <v>0</v>
      </c>
      <c r="CG518" s="738">
        <f t="shared" si="4993"/>
        <v>0</v>
      </c>
      <c r="CH518" s="385" t="s">
        <v>1183</v>
      </c>
      <c r="CI518" s="374"/>
      <c r="CJ518" s="375" t="s">
        <v>25</v>
      </c>
      <c r="CK518" s="376" t="s">
        <v>1328</v>
      </c>
      <c r="CL518" s="376" t="s">
        <v>2629</v>
      </c>
      <c r="CM518" s="377" t="s">
        <v>2630</v>
      </c>
      <c r="CN518" s="376" t="s">
        <v>1329</v>
      </c>
      <c r="CO518" s="378" t="s">
        <v>1328</v>
      </c>
      <c r="CP518" s="376" t="s">
        <v>1328</v>
      </c>
      <c r="CQ518" s="379" t="s">
        <v>857</v>
      </c>
      <c r="CR518" s="477"/>
      <c r="CS518" s="477">
        <v>500</v>
      </c>
      <c r="CT518" s="968">
        <v>199.7</v>
      </c>
      <c r="CU518" s="477">
        <v>283.7</v>
      </c>
      <c r="CV518" s="477">
        <v>500</v>
      </c>
      <c r="CW518" s="477">
        <v>500</v>
      </c>
      <c r="CX518" s="477"/>
      <c r="CY518" s="477"/>
      <c r="CZ518" s="477">
        <f>CS518+CT518+CU518+CV518+CW518</f>
        <v>1983.4</v>
      </c>
      <c r="DA518" s="369">
        <v>13745</v>
      </c>
      <c r="DB518" s="705"/>
      <c r="DC518" s="477">
        <f>DA518*CS518</f>
        <v>6872500</v>
      </c>
      <c r="DD518" s="477">
        <f>CT518*DA518</f>
        <v>2744876.5</v>
      </c>
      <c r="DE518" s="477">
        <f>DA518*CU518</f>
        <v>3899456.5</v>
      </c>
      <c r="DF518" s="477">
        <f>DA518*CV518</f>
        <v>6872500</v>
      </c>
      <c r="DG518" s="477">
        <f>DA518*CW518</f>
        <v>6872500</v>
      </c>
      <c r="DH518" s="477"/>
      <c r="DI518" s="477"/>
      <c r="DJ518" s="477"/>
      <c r="DK518" s="477">
        <f>DC518+DD518+DE518+DF518+DG518</f>
        <v>27261833</v>
      </c>
      <c r="DL518" s="658"/>
      <c r="DM518" s="783"/>
      <c r="DN518" s="658"/>
      <c r="DO518" s="1049">
        <f>DC518</f>
        <v>6872500</v>
      </c>
      <c r="DP518" s="1059">
        <f>DO518/1.12</f>
        <v>6136160.7142857136</v>
      </c>
      <c r="DQ518" s="1087">
        <f>DD518</f>
        <v>2744876.5</v>
      </c>
      <c r="DR518" s="1059">
        <f>DQ518/1.12</f>
        <v>2450782.5892857141</v>
      </c>
      <c r="DS518" s="1049">
        <f>DE518</f>
        <v>3899456.5</v>
      </c>
      <c r="DT518" s="1059">
        <f>DS518/1.1</f>
        <v>3544960.4545454541</v>
      </c>
      <c r="DU518" s="1049">
        <f>DF518</f>
        <v>6872500</v>
      </c>
      <c r="DV518" s="1060">
        <f>DU518/1.12</f>
        <v>6136160.7142857136</v>
      </c>
      <c r="DW518" s="1061">
        <f>DG518</f>
        <v>6872500</v>
      </c>
      <c r="DX518" s="1059">
        <f>DW518/1.12</f>
        <v>6136160.7142857136</v>
      </c>
      <c r="DY518" s="1062"/>
      <c r="DZ518" s="658"/>
      <c r="EA518" s="783">
        <f t="shared" si="5036"/>
        <v>0</v>
      </c>
      <c r="EB518" s="478">
        <f t="shared" si="4994"/>
        <v>0</v>
      </c>
      <c r="EC518" s="1045"/>
      <c r="ED518" s="892"/>
      <c r="EE518" s="459">
        <f>DK518</f>
        <v>27261833</v>
      </c>
      <c r="EF518" s="501">
        <f>EE518/1.12</f>
        <v>24340922.321428571</v>
      </c>
      <c r="EG518" s="709">
        <f t="shared" si="5037"/>
        <v>0</v>
      </c>
      <c r="EH518" s="370">
        <f t="shared" si="5038"/>
        <v>0</v>
      </c>
      <c r="EI518" s="460">
        <f t="shared" si="4995"/>
        <v>-6136160.7142857136</v>
      </c>
      <c r="EJ518" s="538">
        <f t="shared" si="4996"/>
        <v>-6872500</v>
      </c>
      <c r="EK518" s="677">
        <f t="shared" si="4997"/>
        <v>-2450782.5892857141</v>
      </c>
      <c r="EL518" s="257">
        <f t="shared" si="4998"/>
        <v>-2744876.5</v>
      </c>
      <c r="EM518" s="649">
        <f t="shared" si="4999"/>
        <v>-3544960.4545454541</v>
      </c>
      <c r="EN518" s="538">
        <f t="shared" si="5000"/>
        <v>-3899456.5</v>
      </c>
      <c r="EO518" s="677">
        <f t="shared" si="5001"/>
        <v>-6136160.7142857136</v>
      </c>
      <c r="EP518" s="257">
        <f t="shared" si="5002"/>
        <v>-6872500</v>
      </c>
      <c r="EQ518" s="649">
        <f t="shared" si="5003"/>
        <v>-6136160.7142857136</v>
      </c>
      <c r="ER518" s="538">
        <f t="shared" si="5004"/>
        <v>-6872500</v>
      </c>
      <c r="ES518" s="677">
        <f t="shared" si="5005"/>
        <v>0</v>
      </c>
      <c r="ET518" s="538">
        <f t="shared" si="5006"/>
        <v>0</v>
      </c>
      <c r="EU518" s="462">
        <f t="shared" si="5007"/>
        <v>0</v>
      </c>
      <c r="EV518" s="263">
        <f t="shared" si="5008"/>
        <v>0</v>
      </c>
      <c r="EW518" s="462">
        <f t="shared" si="5009"/>
        <v>0</v>
      </c>
      <c r="EX518" s="263">
        <f t="shared" si="5010"/>
        <v>0</v>
      </c>
      <c r="EY518" s="479">
        <f t="shared" si="5039"/>
        <v>-24340922.321428571</v>
      </c>
      <c r="EZ518" s="370">
        <f t="shared" si="5040"/>
        <v>-27261833</v>
      </c>
      <c r="FA518" s="380">
        <v>41813</v>
      </c>
      <c r="FB518" s="381" t="s">
        <v>421</v>
      </c>
      <c r="FC518" s="382">
        <f>BU518*X518</f>
        <v>7015680</v>
      </c>
      <c r="FD518" s="383">
        <f>FC518*H518</f>
        <v>7015680</v>
      </c>
    </row>
    <row r="519" spans="1:162" s="381" customFormat="1" ht="18" hidden="1" customHeight="1" outlineLevel="1" x14ac:dyDescent="0.2">
      <c r="A519" s="5" t="s">
        <v>2184</v>
      </c>
      <c r="B519" s="359" t="s">
        <v>21</v>
      </c>
      <c r="C519" s="360" t="s">
        <v>858</v>
      </c>
      <c r="D519" s="360" t="s">
        <v>859</v>
      </c>
      <c r="E519" s="359" t="s">
        <v>860</v>
      </c>
      <c r="F519" s="359" t="s">
        <v>861</v>
      </c>
      <c r="G519" s="361" t="s">
        <v>41</v>
      </c>
      <c r="H519" s="362">
        <v>1</v>
      </c>
      <c r="I519" s="76" t="s">
        <v>1181</v>
      </c>
      <c r="J519" s="363" t="s">
        <v>45</v>
      </c>
      <c r="K519" s="364" t="s">
        <v>152</v>
      </c>
      <c r="L519" s="359" t="s">
        <v>885</v>
      </c>
      <c r="M519" s="365" t="s">
        <v>857</v>
      </c>
      <c r="N519" s="366"/>
      <c r="O519" s="366"/>
      <c r="P519" s="366"/>
      <c r="Q519" s="367"/>
      <c r="R519" s="416"/>
      <c r="S519" s="369"/>
      <c r="T519" s="369"/>
      <c r="U519" s="369"/>
      <c r="V519" s="370"/>
      <c r="W519" s="370"/>
      <c r="X519" s="417">
        <v>500</v>
      </c>
      <c r="Y519" s="417">
        <v>12528</v>
      </c>
      <c r="Z519" s="417">
        <v>14031.36</v>
      </c>
      <c r="AA519" s="417">
        <f>X519*Y519</f>
        <v>6264000</v>
      </c>
      <c r="AB519" s="417">
        <f>X519*Z519</f>
        <v>7015680</v>
      </c>
      <c r="AC519" s="399">
        <f t="shared" si="4976"/>
        <v>7015680</v>
      </c>
      <c r="AD519" s="418">
        <v>199.7</v>
      </c>
      <c r="AE519" s="418">
        <v>12528</v>
      </c>
      <c r="AF519" s="418">
        <v>14031.36</v>
      </c>
      <c r="AG519" s="260">
        <f>AD519*AE519</f>
        <v>2501841.5999999996</v>
      </c>
      <c r="AH519" s="260">
        <f>AD519*AF519</f>
        <v>2802062.5920000002</v>
      </c>
      <c r="AI519" s="260">
        <f t="shared" si="4977"/>
        <v>2802062.5920000002</v>
      </c>
      <c r="AJ519" s="418">
        <v>500</v>
      </c>
      <c r="AK519" s="418">
        <v>12528</v>
      </c>
      <c r="AL519" s="418">
        <v>14031.36</v>
      </c>
      <c r="AM519" s="260">
        <f>AJ519*AK519</f>
        <v>6264000</v>
      </c>
      <c r="AN519" s="418">
        <f t="shared" ref="AN519" si="5042">AJ519*AL519</f>
        <v>7015680</v>
      </c>
      <c r="AO519" s="396">
        <f t="shared" si="4978"/>
        <v>7015680</v>
      </c>
      <c r="AP519" s="418">
        <v>500</v>
      </c>
      <c r="AQ519" s="418">
        <v>12528</v>
      </c>
      <c r="AR519" s="418">
        <v>14031.36</v>
      </c>
      <c r="AS519" s="418">
        <f>AP519*AQ519</f>
        <v>6264000</v>
      </c>
      <c r="AT519" s="418">
        <f>AP519*AR519</f>
        <v>7015680</v>
      </c>
      <c r="AU519" s="418">
        <f>AT519*H519</f>
        <v>7015680</v>
      </c>
      <c r="AV519" s="419">
        <v>500</v>
      </c>
      <c r="AW519" s="419">
        <v>12528</v>
      </c>
      <c r="AX519" s="419">
        <v>14031.36</v>
      </c>
      <c r="AY519" s="400">
        <f>AV519*AW519</f>
        <v>6264000</v>
      </c>
      <c r="AZ519" s="400">
        <f>AV519*AX519</f>
        <v>7015680</v>
      </c>
      <c r="BA519" s="400">
        <f t="shared" si="5032"/>
        <v>7015680</v>
      </c>
      <c r="BB519" s="419"/>
      <c r="BC519" s="419">
        <v>12528</v>
      </c>
      <c r="BD519" s="419">
        <v>14031.36</v>
      </c>
      <c r="BE519" s="419">
        <f t="shared" ref="BE519" si="5043">BB519*BC519</f>
        <v>0</v>
      </c>
      <c r="BF519" s="419">
        <f t="shared" ref="BF519" si="5044">BE519*1.12</f>
        <v>0</v>
      </c>
      <c r="BG519" s="419">
        <f t="shared" ref="BG519" si="5045">BF519*H519</f>
        <v>0</v>
      </c>
      <c r="BH519" s="419"/>
      <c r="BI519" s="419">
        <v>12528</v>
      </c>
      <c r="BJ519" s="419">
        <v>14031.36</v>
      </c>
      <c r="BK519" s="419">
        <f t="shared" ref="BK519" si="5046">BH519*BI519</f>
        <v>0</v>
      </c>
      <c r="BL519" s="419">
        <f t="shared" ref="BL519" si="5047">BK519*1.12</f>
        <v>0</v>
      </c>
      <c r="BM519" s="419">
        <f t="shared" ref="BM519" si="5048">BL519*N519</f>
        <v>0</v>
      </c>
      <c r="BN519" s="419"/>
      <c r="BO519" s="419"/>
      <c r="BP519" s="419"/>
      <c r="BQ519" s="419">
        <f t="shared" si="5033"/>
        <v>0</v>
      </c>
      <c r="BR519" s="419">
        <f t="shared" si="5034"/>
        <v>0</v>
      </c>
      <c r="BS519" s="419">
        <f t="shared" si="5035"/>
        <v>0</v>
      </c>
      <c r="BT519" s="369">
        <v>12528</v>
      </c>
      <c r="BU519" s="369">
        <v>14031.36</v>
      </c>
      <c r="BV519" s="262">
        <f>SUM(N519+O519+P519+Q519+R519+X519+AD519+AJ519+AP519+AV519+BB519+BH519)*BT519</f>
        <v>27557841.599999998</v>
      </c>
      <c r="BW519" s="369">
        <f t="shared" si="4989"/>
        <v>30864782.592</v>
      </c>
      <c r="BX519" s="371" t="s">
        <v>48</v>
      </c>
      <c r="BY519" s="359">
        <v>2014</v>
      </c>
      <c r="BZ519" s="565"/>
      <c r="CA519" s="567"/>
      <c r="CB519" s="561"/>
      <c r="CC519" s="368"/>
      <c r="CD519" s="372"/>
      <c r="CE519" s="26">
        <f t="shared" ref="CE519" si="5049">BV519-CB519</f>
        <v>27557841.599999998</v>
      </c>
      <c r="CF519" s="27">
        <f t="shared" ref="CF519" si="5050">BW519-CC519</f>
        <v>30864782.592</v>
      </c>
      <c r="CG519" s="738">
        <f t="shared" si="4993"/>
        <v>0</v>
      </c>
      <c r="CH519" s="385" t="s">
        <v>2190</v>
      </c>
      <c r="CI519" s="374"/>
      <c r="CJ519" s="375"/>
      <c r="CK519" s="376"/>
      <c r="CL519" s="376"/>
      <c r="CM519" s="377"/>
      <c r="CN519" s="376"/>
      <c r="CO519" s="378"/>
      <c r="CP519" s="376"/>
      <c r="CQ519" s="379"/>
      <c r="CR519" s="477"/>
      <c r="CS519" s="477"/>
      <c r="CT519" s="968"/>
      <c r="CU519" s="477"/>
      <c r="CV519" s="477"/>
      <c r="CW519" s="477"/>
      <c r="CX519" s="477"/>
      <c r="CY519" s="477"/>
      <c r="CZ519" s="477"/>
      <c r="DA519" s="369"/>
      <c r="DB519" s="705"/>
      <c r="DC519" s="477"/>
      <c r="DD519" s="477"/>
      <c r="DE519" s="477"/>
      <c r="DF519" s="477"/>
      <c r="DG519" s="477"/>
      <c r="DH519" s="477"/>
      <c r="DI519" s="477"/>
      <c r="DJ519" s="477"/>
      <c r="DK519" s="477"/>
      <c r="DL519" s="658"/>
      <c r="DM519" s="783"/>
      <c r="DN519" s="658"/>
      <c r="DO519" s="783"/>
      <c r="DP519" s="658"/>
      <c r="DQ519" s="1055"/>
      <c r="DR519" s="658"/>
      <c r="DS519" s="783"/>
      <c r="DT519" s="658"/>
      <c r="DU519" s="783"/>
      <c r="DV519" s="478"/>
      <c r="DW519" s="749"/>
      <c r="DX519" s="658"/>
      <c r="DY519" s="840"/>
      <c r="DZ519" s="658"/>
      <c r="EA519" s="783">
        <f t="shared" si="5036"/>
        <v>0</v>
      </c>
      <c r="EB519" s="478">
        <f t="shared" si="4994"/>
        <v>0</v>
      </c>
      <c r="EC519" s="1045"/>
      <c r="ED519" s="892"/>
      <c r="EE519" s="459"/>
      <c r="EF519" s="501"/>
      <c r="EG519" s="709">
        <f t="shared" si="5037"/>
        <v>0</v>
      </c>
      <c r="EH519" s="370">
        <f t="shared" si="5038"/>
        <v>0</v>
      </c>
      <c r="EI519" s="460">
        <f t="shared" si="4995"/>
        <v>6264000</v>
      </c>
      <c r="EJ519" s="538">
        <f t="shared" si="4996"/>
        <v>7015680</v>
      </c>
      <c r="EK519" s="677">
        <f t="shared" si="4997"/>
        <v>2501841.5999999996</v>
      </c>
      <c r="EL519" s="257">
        <f t="shared" si="4998"/>
        <v>2802062.5920000002</v>
      </c>
      <c r="EM519" s="649">
        <f t="shared" si="4999"/>
        <v>6264000</v>
      </c>
      <c r="EN519" s="538">
        <f t="shared" si="5000"/>
        <v>7015680</v>
      </c>
      <c r="EO519" s="677">
        <f t="shared" si="5001"/>
        <v>6264000</v>
      </c>
      <c r="EP519" s="257">
        <f t="shared" si="5002"/>
        <v>7015680</v>
      </c>
      <c r="EQ519" s="649">
        <f t="shared" si="5003"/>
        <v>6264000</v>
      </c>
      <c r="ER519" s="538">
        <f t="shared" si="5004"/>
        <v>7015680</v>
      </c>
      <c r="ES519" s="677">
        <f t="shared" si="5005"/>
        <v>0</v>
      </c>
      <c r="ET519" s="538">
        <f t="shared" si="5006"/>
        <v>0</v>
      </c>
      <c r="EU519" s="462">
        <f t="shared" si="5007"/>
        <v>0</v>
      </c>
      <c r="EV519" s="263">
        <f t="shared" si="5008"/>
        <v>0</v>
      </c>
      <c r="EW519" s="462">
        <f t="shared" si="5009"/>
        <v>0</v>
      </c>
      <c r="EX519" s="263">
        <f t="shared" si="5010"/>
        <v>0</v>
      </c>
      <c r="EY519" s="479">
        <f t="shared" si="5039"/>
        <v>27557841.599999998</v>
      </c>
      <c r="EZ519" s="370">
        <f t="shared" si="5040"/>
        <v>30864782.592</v>
      </c>
      <c r="FA519" s="380"/>
      <c r="FC519" s="382"/>
      <c r="FD519" s="383"/>
    </row>
    <row r="520" spans="1:162" ht="18" hidden="1" customHeight="1" outlineLevel="1" x14ac:dyDescent="0.2">
      <c r="A520" s="5" t="s">
        <v>879</v>
      </c>
      <c r="B520" s="76" t="s">
        <v>21</v>
      </c>
      <c r="C520" s="77" t="s">
        <v>49</v>
      </c>
      <c r="D520" s="77" t="s">
        <v>43</v>
      </c>
      <c r="E520" s="76" t="s">
        <v>801</v>
      </c>
      <c r="F520" s="76" t="s">
        <v>802</v>
      </c>
      <c r="G520" s="78" t="s">
        <v>41</v>
      </c>
      <c r="H520" s="79">
        <v>1</v>
      </c>
      <c r="I520" s="76" t="s">
        <v>344</v>
      </c>
      <c r="J520" s="80" t="s">
        <v>56</v>
      </c>
      <c r="K520" s="81" t="s">
        <v>152</v>
      </c>
      <c r="L520" s="76" t="s">
        <v>885</v>
      </c>
      <c r="M520" s="10" t="s">
        <v>857</v>
      </c>
      <c r="N520" s="82"/>
      <c r="O520" s="82"/>
      <c r="P520" s="82"/>
      <c r="Q520" s="245"/>
      <c r="R520" s="398"/>
      <c r="S520" s="262"/>
      <c r="T520" s="262"/>
      <c r="U520" s="262">
        <f t="shared" si="5027"/>
        <v>0</v>
      </c>
      <c r="V520" s="263">
        <f t="shared" si="5028"/>
        <v>0</v>
      </c>
      <c r="W520" s="263">
        <f t="shared" si="4975"/>
        <v>0</v>
      </c>
      <c r="X520" s="399">
        <v>153.6</v>
      </c>
      <c r="Y520" s="399">
        <v>457999.99999999994</v>
      </c>
      <c r="Z520" s="399">
        <v>512960</v>
      </c>
      <c r="AA520" s="399">
        <v>0</v>
      </c>
      <c r="AB520" s="399">
        <f t="shared" si="5029"/>
        <v>0</v>
      </c>
      <c r="AC520" s="399">
        <f t="shared" si="4976"/>
        <v>0</v>
      </c>
      <c r="AD520" s="260">
        <v>0</v>
      </c>
      <c r="AE520" s="260">
        <v>457999.99999999994</v>
      </c>
      <c r="AF520" s="260">
        <v>512960</v>
      </c>
      <c r="AG520" s="260">
        <f t="shared" si="5030"/>
        <v>0</v>
      </c>
      <c r="AH520" s="260">
        <f t="shared" si="5031"/>
        <v>0</v>
      </c>
      <c r="AI520" s="260">
        <f t="shared" si="4977"/>
        <v>0</v>
      </c>
      <c r="AJ520" s="260">
        <v>176.99</v>
      </c>
      <c r="AK520" s="260">
        <v>457999.99999999994</v>
      </c>
      <c r="AL520" s="260">
        <v>512960</v>
      </c>
      <c r="AM520" s="260">
        <v>0</v>
      </c>
      <c r="AN520" s="260">
        <v>0</v>
      </c>
      <c r="AO520" s="396">
        <f t="shared" si="4978"/>
        <v>0</v>
      </c>
      <c r="AP520" s="260">
        <v>177.47</v>
      </c>
      <c r="AQ520" s="260">
        <v>457999.99999999994</v>
      </c>
      <c r="AR520" s="260">
        <v>512960</v>
      </c>
      <c r="AS520" s="260">
        <v>0</v>
      </c>
      <c r="AT520" s="260">
        <f t="shared" si="4417"/>
        <v>0</v>
      </c>
      <c r="AU520" s="260">
        <f t="shared" si="4979"/>
        <v>0</v>
      </c>
      <c r="AV520" s="400">
        <v>177.47</v>
      </c>
      <c r="AW520" s="400">
        <v>457999.99999999994</v>
      </c>
      <c r="AX520" s="400">
        <v>512960</v>
      </c>
      <c r="AY520" s="400">
        <v>0</v>
      </c>
      <c r="AZ520" s="400">
        <f t="shared" si="4421"/>
        <v>0</v>
      </c>
      <c r="BA520" s="400">
        <f t="shared" si="5032"/>
        <v>0</v>
      </c>
      <c r="BB520" s="400"/>
      <c r="BC520" s="400">
        <v>457999.99999999994</v>
      </c>
      <c r="BD520" s="400">
        <v>512960</v>
      </c>
      <c r="BE520" s="400">
        <f t="shared" si="4981"/>
        <v>0</v>
      </c>
      <c r="BF520" s="400">
        <f t="shared" si="4982"/>
        <v>0</v>
      </c>
      <c r="BG520" s="400">
        <f t="shared" si="4946"/>
        <v>0</v>
      </c>
      <c r="BH520" s="400"/>
      <c r="BI520" s="400">
        <v>457999.99999999994</v>
      </c>
      <c r="BJ520" s="400">
        <v>512960</v>
      </c>
      <c r="BK520" s="400">
        <f t="shared" si="4983"/>
        <v>0</v>
      </c>
      <c r="BL520" s="400">
        <f t="shared" si="4984"/>
        <v>0</v>
      </c>
      <c r="BM520" s="400">
        <f t="shared" si="4985"/>
        <v>0</v>
      </c>
      <c r="BN520" s="400"/>
      <c r="BO520" s="400"/>
      <c r="BP520" s="400"/>
      <c r="BQ520" s="400">
        <f t="shared" si="5033"/>
        <v>0</v>
      </c>
      <c r="BR520" s="400">
        <f t="shared" si="5034"/>
        <v>0</v>
      </c>
      <c r="BS520" s="400">
        <f t="shared" si="5035"/>
        <v>0</v>
      </c>
      <c r="BT520" s="262">
        <v>457999.99999999994</v>
      </c>
      <c r="BU520" s="262">
        <v>512960</v>
      </c>
      <c r="BV520" s="262">
        <v>0</v>
      </c>
      <c r="BW520" s="1427">
        <v>0</v>
      </c>
      <c r="BX520" s="84" t="s">
        <v>48</v>
      </c>
      <c r="BY520" s="76">
        <v>2014</v>
      </c>
      <c r="BZ520" s="325"/>
      <c r="CA520" s="567">
        <f t="shared" si="4990"/>
        <v>0</v>
      </c>
      <c r="CB520" s="196"/>
      <c r="CC520" s="83"/>
      <c r="CD520" s="88"/>
      <c r="CE520" s="26">
        <f t="shared" si="4991"/>
        <v>0</v>
      </c>
      <c r="CF520" s="27">
        <f t="shared" si="4992"/>
        <v>0</v>
      </c>
      <c r="CG520" s="738">
        <f t="shared" si="4993"/>
        <v>0</v>
      </c>
      <c r="CH520" s="164"/>
      <c r="CI520" s="165"/>
      <c r="CJ520" s="89"/>
      <c r="CK520" s="175"/>
      <c r="CL520" s="175"/>
      <c r="CM520" s="178"/>
      <c r="CN520" s="175"/>
      <c r="CO520" s="176"/>
      <c r="CP520" s="175"/>
      <c r="CQ520" s="87"/>
      <c r="CR520" s="455"/>
      <c r="CS520" s="455"/>
      <c r="CT520" s="455"/>
      <c r="CU520" s="455"/>
      <c r="CV520" s="455"/>
      <c r="CW520" s="455"/>
      <c r="CX520" s="455"/>
      <c r="CY520" s="455"/>
      <c r="CZ520" s="455"/>
      <c r="DA520" s="456"/>
      <c r="DB520" s="455"/>
      <c r="DC520" s="455"/>
      <c r="DD520" s="455"/>
      <c r="DE520" s="455"/>
      <c r="DF520" s="455"/>
      <c r="DG520" s="455"/>
      <c r="DH520" s="455"/>
      <c r="DI520" s="455"/>
      <c r="DJ520" s="455"/>
      <c r="DK520" s="455"/>
      <c r="DL520" s="501"/>
      <c r="DM520" s="508"/>
      <c r="DN520" s="501"/>
      <c r="DO520" s="508"/>
      <c r="DP520" s="501"/>
      <c r="DQ520" s="847"/>
      <c r="DR520" s="501"/>
      <c r="DS520" s="508"/>
      <c r="DT520" s="501"/>
      <c r="DU520" s="508"/>
      <c r="DV520" s="457"/>
      <c r="DW520" s="503"/>
      <c r="DX520" s="501"/>
      <c r="DY520" s="672"/>
      <c r="DZ520" s="501"/>
      <c r="EA520" s="508">
        <f t="shared" si="5036"/>
        <v>0</v>
      </c>
      <c r="EB520" s="457">
        <f t="shared" si="4994"/>
        <v>0</v>
      </c>
      <c r="EC520" s="1045"/>
      <c r="ED520" s="892"/>
      <c r="EE520" s="459"/>
      <c r="EF520" s="501"/>
      <c r="EG520" s="462">
        <f t="shared" si="5037"/>
        <v>0</v>
      </c>
      <c r="EH520" s="263">
        <f t="shared" si="5038"/>
        <v>0</v>
      </c>
      <c r="EI520" s="460">
        <f t="shared" si="4995"/>
        <v>0</v>
      </c>
      <c r="EJ520" s="538">
        <f t="shared" si="4996"/>
        <v>0</v>
      </c>
      <c r="EK520" s="677">
        <f t="shared" si="4997"/>
        <v>0</v>
      </c>
      <c r="EL520" s="257">
        <f t="shared" si="4998"/>
        <v>0</v>
      </c>
      <c r="EM520" s="649">
        <f t="shared" si="4999"/>
        <v>0</v>
      </c>
      <c r="EN520" s="538">
        <f t="shared" si="5000"/>
        <v>0</v>
      </c>
      <c r="EO520" s="677">
        <f t="shared" si="5001"/>
        <v>0</v>
      </c>
      <c r="EP520" s="257">
        <f t="shared" si="5002"/>
        <v>0</v>
      </c>
      <c r="EQ520" s="649">
        <f t="shared" si="5003"/>
        <v>0</v>
      </c>
      <c r="ER520" s="538">
        <f t="shared" si="5004"/>
        <v>0</v>
      </c>
      <c r="ES520" s="677">
        <f t="shared" si="5005"/>
        <v>0</v>
      </c>
      <c r="ET520" s="538">
        <f t="shared" si="5006"/>
        <v>0</v>
      </c>
      <c r="EU520" s="462">
        <f t="shared" si="5007"/>
        <v>0</v>
      </c>
      <c r="EV520" s="263">
        <f t="shared" si="5008"/>
        <v>0</v>
      </c>
      <c r="EW520" s="462">
        <f t="shared" si="5009"/>
        <v>0</v>
      </c>
      <c r="EX520" s="263">
        <f t="shared" si="5010"/>
        <v>0</v>
      </c>
      <c r="EY520" s="472">
        <f t="shared" si="5039"/>
        <v>0</v>
      </c>
      <c r="EZ520" s="263">
        <f t="shared" si="5040"/>
        <v>0</v>
      </c>
      <c r="FA520" s="312">
        <v>41551</v>
      </c>
      <c r="FB520" s="33" t="s">
        <v>421</v>
      </c>
      <c r="FC520" s="216">
        <f>BU520*X520</f>
        <v>78790656</v>
      </c>
      <c r="FD520" s="319">
        <f>FC520*H520</f>
        <v>78790656</v>
      </c>
    </row>
    <row r="521" spans="1:162" ht="18" hidden="1" customHeight="1" outlineLevel="1" x14ac:dyDescent="0.2">
      <c r="A521" s="5" t="s">
        <v>1038</v>
      </c>
      <c r="B521" s="76" t="s">
        <v>21</v>
      </c>
      <c r="C521" s="77" t="s">
        <v>49</v>
      </c>
      <c r="D521" s="77" t="s">
        <v>43</v>
      </c>
      <c r="E521" s="76" t="s">
        <v>801</v>
      </c>
      <c r="F521" s="76" t="s">
        <v>802</v>
      </c>
      <c r="G521" s="78" t="s">
        <v>25</v>
      </c>
      <c r="H521" s="79">
        <v>1</v>
      </c>
      <c r="I521" s="76" t="s">
        <v>54</v>
      </c>
      <c r="J521" s="80" t="s">
        <v>56</v>
      </c>
      <c r="K521" s="81" t="s">
        <v>152</v>
      </c>
      <c r="L521" s="76" t="s">
        <v>885</v>
      </c>
      <c r="M521" s="10" t="s">
        <v>857</v>
      </c>
      <c r="N521" s="82"/>
      <c r="O521" s="82"/>
      <c r="P521" s="82"/>
      <c r="Q521" s="245"/>
      <c r="R521" s="398"/>
      <c r="S521" s="262"/>
      <c r="T521" s="262"/>
      <c r="U521" s="262">
        <f t="shared" si="5027"/>
        <v>0</v>
      </c>
      <c r="V521" s="263">
        <f t="shared" si="5028"/>
        <v>0</v>
      </c>
      <c r="W521" s="263">
        <f t="shared" si="4975"/>
        <v>0</v>
      </c>
      <c r="X521" s="399">
        <v>153.6</v>
      </c>
      <c r="Y521" s="399">
        <v>457999.99999999994</v>
      </c>
      <c r="Z521" s="399">
        <v>512960</v>
      </c>
      <c r="AA521" s="399">
        <v>0</v>
      </c>
      <c r="AB521" s="399">
        <f t="shared" si="5029"/>
        <v>0</v>
      </c>
      <c r="AC521" s="399">
        <f t="shared" si="4976"/>
        <v>0</v>
      </c>
      <c r="AD521" s="260">
        <v>0</v>
      </c>
      <c r="AE521" s="260">
        <v>457999.99999999994</v>
      </c>
      <c r="AF521" s="260">
        <v>512960</v>
      </c>
      <c r="AG521" s="260">
        <f t="shared" si="5030"/>
        <v>0</v>
      </c>
      <c r="AH521" s="260">
        <f t="shared" si="5031"/>
        <v>0</v>
      </c>
      <c r="AI521" s="260">
        <f t="shared" si="4977"/>
        <v>0</v>
      </c>
      <c r="AJ521" s="260">
        <v>176.99</v>
      </c>
      <c r="AK521" s="260">
        <v>457999.99999999994</v>
      </c>
      <c r="AL521" s="260">
        <v>512960</v>
      </c>
      <c r="AM521" s="260">
        <v>0</v>
      </c>
      <c r="AN521" s="260">
        <v>0</v>
      </c>
      <c r="AO521" s="396">
        <f t="shared" si="4978"/>
        <v>0</v>
      </c>
      <c r="AP521" s="260">
        <v>177.47</v>
      </c>
      <c r="AQ521" s="260">
        <v>457999.99999999994</v>
      </c>
      <c r="AR521" s="260">
        <v>512960</v>
      </c>
      <c r="AS521" s="260">
        <v>0</v>
      </c>
      <c r="AT521" s="260">
        <f t="shared" si="4417"/>
        <v>0</v>
      </c>
      <c r="AU521" s="260">
        <f t="shared" si="4979"/>
        <v>0</v>
      </c>
      <c r="AV521" s="400">
        <v>177.47</v>
      </c>
      <c r="AW521" s="400">
        <v>457999.99999999994</v>
      </c>
      <c r="AX521" s="400">
        <v>512960</v>
      </c>
      <c r="AY521" s="400">
        <v>0</v>
      </c>
      <c r="AZ521" s="400">
        <f t="shared" si="4421"/>
        <v>0</v>
      </c>
      <c r="BA521" s="400">
        <f t="shared" si="5032"/>
        <v>0</v>
      </c>
      <c r="BB521" s="400"/>
      <c r="BC521" s="400">
        <v>457999.99999999994</v>
      </c>
      <c r="BD521" s="400">
        <v>512960</v>
      </c>
      <c r="BE521" s="400">
        <f t="shared" si="4981"/>
        <v>0</v>
      </c>
      <c r="BF521" s="400">
        <f t="shared" si="4982"/>
        <v>0</v>
      </c>
      <c r="BG521" s="400">
        <f t="shared" si="4946"/>
        <v>0</v>
      </c>
      <c r="BH521" s="400"/>
      <c r="BI521" s="400">
        <v>457999.99999999994</v>
      </c>
      <c r="BJ521" s="400">
        <v>512960</v>
      </c>
      <c r="BK521" s="400">
        <f t="shared" si="4983"/>
        <v>0</v>
      </c>
      <c r="BL521" s="400">
        <f t="shared" si="4984"/>
        <v>0</v>
      </c>
      <c r="BM521" s="400">
        <f t="shared" si="4985"/>
        <v>0</v>
      </c>
      <c r="BN521" s="400"/>
      <c r="BO521" s="400"/>
      <c r="BP521" s="400"/>
      <c r="BQ521" s="400">
        <f t="shared" si="5033"/>
        <v>0</v>
      </c>
      <c r="BR521" s="400">
        <f t="shared" si="5034"/>
        <v>0</v>
      </c>
      <c r="BS521" s="400">
        <f t="shared" si="5035"/>
        <v>0</v>
      </c>
      <c r="BT521" s="262">
        <v>457999.99999999994</v>
      </c>
      <c r="BU521" s="262">
        <v>512960</v>
      </c>
      <c r="BV521" s="262">
        <v>0</v>
      </c>
      <c r="BW521" s="1427">
        <v>0</v>
      </c>
      <c r="BX521" s="84" t="s">
        <v>48</v>
      </c>
      <c r="BY521" s="76">
        <v>2014</v>
      </c>
      <c r="BZ521" s="325" t="s">
        <v>1114</v>
      </c>
      <c r="CA521" s="567">
        <f t="shared" si="4990"/>
        <v>0</v>
      </c>
      <c r="CB521" s="196"/>
      <c r="CC521" s="83"/>
      <c r="CD521" s="88"/>
      <c r="CE521" s="26">
        <f t="shared" si="4991"/>
        <v>0</v>
      </c>
      <c r="CF521" s="27">
        <f t="shared" si="4992"/>
        <v>0</v>
      </c>
      <c r="CG521" s="738">
        <f t="shared" si="4993"/>
        <v>0</v>
      </c>
      <c r="CH521" s="164"/>
      <c r="CI521" s="165"/>
      <c r="CJ521" s="89"/>
      <c r="CK521" s="175"/>
      <c r="CL521" s="175"/>
      <c r="CM521" s="178"/>
      <c r="CN521" s="175"/>
      <c r="CO521" s="176"/>
      <c r="CP521" s="175"/>
      <c r="CQ521" s="87"/>
      <c r="CR521" s="455"/>
      <c r="CS521" s="455"/>
      <c r="CT521" s="455"/>
      <c r="CU521" s="455"/>
      <c r="CV521" s="455"/>
      <c r="CW521" s="455"/>
      <c r="CX521" s="455"/>
      <c r="CY521" s="455"/>
      <c r="CZ521" s="455"/>
      <c r="DA521" s="456"/>
      <c r="DB521" s="455"/>
      <c r="DC521" s="455"/>
      <c r="DD521" s="455"/>
      <c r="DE521" s="455"/>
      <c r="DF521" s="455"/>
      <c r="DG521" s="455"/>
      <c r="DH521" s="455"/>
      <c r="DI521" s="455"/>
      <c r="DJ521" s="455"/>
      <c r="DK521" s="455"/>
      <c r="DL521" s="501"/>
      <c r="DM521" s="508"/>
      <c r="DN521" s="501"/>
      <c r="DO521" s="508"/>
      <c r="DP521" s="501"/>
      <c r="DQ521" s="847"/>
      <c r="DR521" s="501"/>
      <c r="DS521" s="508"/>
      <c r="DT521" s="501"/>
      <c r="DU521" s="508"/>
      <c r="DV521" s="457"/>
      <c r="DW521" s="503"/>
      <c r="DX521" s="501"/>
      <c r="DY521" s="672"/>
      <c r="DZ521" s="501"/>
      <c r="EA521" s="508">
        <f t="shared" si="5036"/>
        <v>0</v>
      </c>
      <c r="EB521" s="457">
        <f t="shared" si="4994"/>
        <v>0</v>
      </c>
      <c r="EC521" s="1045"/>
      <c r="ED521" s="892"/>
      <c r="EE521" s="459"/>
      <c r="EF521" s="501"/>
      <c r="EG521" s="462">
        <f t="shared" si="5037"/>
        <v>0</v>
      </c>
      <c r="EH521" s="263">
        <f t="shared" si="5038"/>
        <v>0</v>
      </c>
      <c r="EI521" s="460">
        <f t="shared" si="4995"/>
        <v>0</v>
      </c>
      <c r="EJ521" s="538">
        <f t="shared" si="4996"/>
        <v>0</v>
      </c>
      <c r="EK521" s="677">
        <f t="shared" si="4997"/>
        <v>0</v>
      </c>
      <c r="EL521" s="257">
        <f t="shared" si="4998"/>
        <v>0</v>
      </c>
      <c r="EM521" s="649">
        <f t="shared" si="4999"/>
        <v>0</v>
      </c>
      <c r="EN521" s="538">
        <f t="shared" si="5000"/>
        <v>0</v>
      </c>
      <c r="EO521" s="677">
        <f t="shared" si="5001"/>
        <v>0</v>
      </c>
      <c r="EP521" s="257">
        <f t="shared" si="5002"/>
        <v>0</v>
      </c>
      <c r="EQ521" s="649">
        <f t="shared" si="5003"/>
        <v>0</v>
      </c>
      <c r="ER521" s="538">
        <f t="shared" si="5004"/>
        <v>0</v>
      </c>
      <c r="ES521" s="677">
        <f t="shared" si="5005"/>
        <v>0</v>
      </c>
      <c r="ET521" s="538">
        <f t="shared" si="5006"/>
        <v>0</v>
      </c>
      <c r="EU521" s="462">
        <f t="shared" si="5007"/>
        <v>0</v>
      </c>
      <c r="EV521" s="263">
        <f t="shared" si="5008"/>
        <v>0</v>
      </c>
      <c r="EW521" s="462">
        <f t="shared" si="5009"/>
        <v>0</v>
      </c>
      <c r="EX521" s="263">
        <f t="shared" si="5010"/>
        <v>0</v>
      </c>
      <c r="EY521" s="472">
        <f t="shared" si="5039"/>
        <v>0</v>
      </c>
      <c r="EZ521" s="263">
        <f t="shared" si="5040"/>
        <v>0</v>
      </c>
      <c r="FA521" s="312">
        <v>41675</v>
      </c>
      <c r="FB521" s="33" t="s">
        <v>421</v>
      </c>
      <c r="FC521" s="216">
        <f>BU521*X521</f>
        <v>78790656</v>
      </c>
      <c r="FD521" s="319">
        <f>FC521*H521</f>
        <v>78790656</v>
      </c>
    </row>
    <row r="522" spans="1:162" ht="21" hidden="1" customHeight="1" outlineLevel="1" x14ac:dyDescent="0.2">
      <c r="A522" s="5" t="s">
        <v>1085</v>
      </c>
      <c r="B522" s="76" t="s">
        <v>21</v>
      </c>
      <c r="C522" s="77" t="s">
        <v>49</v>
      </c>
      <c r="D522" s="77" t="s">
        <v>43</v>
      </c>
      <c r="E522" s="76" t="s">
        <v>801</v>
      </c>
      <c r="F522" s="76" t="s">
        <v>802</v>
      </c>
      <c r="G522" s="78" t="s">
        <v>25</v>
      </c>
      <c r="H522" s="79">
        <v>1</v>
      </c>
      <c r="I522" s="76" t="s">
        <v>35</v>
      </c>
      <c r="J522" s="80" t="s">
        <v>56</v>
      </c>
      <c r="K522" s="81" t="s">
        <v>152</v>
      </c>
      <c r="L522" s="76" t="s">
        <v>885</v>
      </c>
      <c r="M522" s="10" t="s">
        <v>857</v>
      </c>
      <c r="N522" s="82"/>
      <c r="O522" s="82"/>
      <c r="P522" s="82"/>
      <c r="Q522" s="245"/>
      <c r="R522" s="398"/>
      <c r="S522" s="262"/>
      <c r="T522" s="262"/>
      <c r="U522" s="262"/>
      <c r="V522" s="263"/>
      <c r="W522" s="263"/>
      <c r="X522" s="399">
        <v>130.16949152542369</v>
      </c>
      <c r="Y522" s="399">
        <v>540440</v>
      </c>
      <c r="Z522" s="399">
        <f>Y522*1.12</f>
        <v>605292.80000000005</v>
      </c>
      <c r="AA522" s="399">
        <v>0</v>
      </c>
      <c r="AB522" s="399">
        <v>0</v>
      </c>
      <c r="AC522" s="399">
        <f>AB522*H522</f>
        <v>0</v>
      </c>
      <c r="AD522" s="260">
        <v>160</v>
      </c>
      <c r="AE522" s="260">
        <v>540440</v>
      </c>
      <c r="AF522" s="260">
        <v>605292.80000000005</v>
      </c>
      <c r="AG522" s="260">
        <v>0</v>
      </c>
      <c r="AH522" s="260">
        <v>0</v>
      </c>
      <c r="AI522" s="260">
        <f t="shared" si="4977"/>
        <v>0</v>
      </c>
      <c r="AJ522" s="260">
        <v>160</v>
      </c>
      <c r="AK522" s="260">
        <v>540440</v>
      </c>
      <c r="AL522" s="260">
        <v>605292.80000000005</v>
      </c>
      <c r="AM522" s="260">
        <v>0</v>
      </c>
      <c r="AN522" s="260">
        <v>0</v>
      </c>
      <c r="AO522" s="396">
        <f t="shared" si="4978"/>
        <v>0</v>
      </c>
      <c r="AP522" s="260">
        <v>160</v>
      </c>
      <c r="AQ522" s="260">
        <v>540440</v>
      </c>
      <c r="AR522" s="260">
        <v>605292.80000000005</v>
      </c>
      <c r="AS522" s="260">
        <v>0</v>
      </c>
      <c r="AT522" s="260">
        <f t="shared" si="4417"/>
        <v>0</v>
      </c>
      <c r="AU522" s="260">
        <f t="shared" si="4979"/>
        <v>0</v>
      </c>
      <c r="AV522" s="400">
        <v>160</v>
      </c>
      <c r="AW522" s="400">
        <v>540440</v>
      </c>
      <c r="AX522" s="400">
        <v>605292.80000000005</v>
      </c>
      <c r="AY522" s="400">
        <v>0</v>
      </c>
      <c r="AZ522" s="400">
        <f t="shared" si="4421"/>
        <v>0</v>
      </c>
      <c r="BA522" s="400">
        <f t="shared" si="5032"/>
        <v>0</v>
      </c>
      <c r="BB522" s="400"/>
      <c r="BC522" s="400">
        <v>540440</v>
      </c>
      <c r="BD522" s="400">
        <v>605292.80000000005</v>
      </c>
      <c r="BE522" s="400">
        <f t="shared" si="4981"/>
        <v>0</v>
      </c>
      <c r="BF522" s="400">
        <f t="shared" si="4982"/>
        <v>0</v>
      </c>
      <c r="BG522" s="400">
        <f t="shared" si="4946"/>
        <v>0</v>
      </c>
      <c r="BH522" s="400"/>
      <c r="BI522" s="400">
        <v>540440</v>
      </c>
      <c r="BJ522" s="400">
        <v>605292.80000000005</v>
      </c>
      <c r="BK522" s="400">
        <f t="shared" si="4983"/>
        <v>0</v>
      </c>
      <c r="BL522" s="400">
        <f t="shared" si="4984"/>
        <v>0</v>
      </c>
      <c r="BM522" s="400">
        <f t="shared" si="4985"/>
        <v>0</v>
      </c>
      <c r="BN522" s="400"/>
      <c r="BO522" s="400"/>
      <c r="BP522" s="400"/>
      <c r="BQ522" s="400">
        <f t="shared" si="5033"/>
        <v>0</v>
      </c>
      <c r="BR522" s="400">
        <f t="shared" si="5034"/>
        <v>0</v>
      </c>
      <c r="BS522" s="400">
        <f t="shared" si="5035"/>
        <v>0</v>
      </c>
      <c r="BT522" s="262">
        <v>540440</v>
      </c>
      <c r="BU522" s="262">
        <f>BT522*1.12</f>
        <v>605292.80000000005</v>
      </c>
      <c r="BV522" s="262">
        <v>0</v>
      </c>
      <c r="BW522" s="1427">
        <f>BV522*1.12</f>
        <v>0</v>
      </c>
      <c r="BX522" s="84" t="s">
        <v>48</v>
      </c>
      <c r="BY522" s="76">
        <v>2014</v>
      </c>
      <c r="BZ522" s="325" t="s">
        <v>1105</v>
      </c>
      <c r="CA522" s="567">
        <f t="shared" si="4990"/>
        <v>0</v>
      </c>
      <c r="CB522" s="196"/>
      <c r="CC522" s="83"/>
      <c r="CD522" s="88"/>
      <c r="CE522" s="26">
        <f t="shared" si="4991"/>
        <v>0</v>
      </c>
      <c r="CF522" s="27">
        <f t="shared" si="4992"/>
        <v>0</v>
      </c>
      <c r="CG522" s="738">
        <f t="shared" si="4993"/>
        <v>0</v>
      </c>
      <c r="CH522" s="177" t="s">
        <v>1086</v>
      </c>
      <c r="CI522" s="165"/>
      <c r="CJ522" s="89" t="s">
        <v>25</v>
      </c>
      <c r="CK522" s="175" t="s">
        <v>1087</v>
      </c>
      <c r="CL522" s="175" t="s">
        <v>1097</v>
      </c>
      <c r="CM522" s="178">
        <v>41733</v>
      </c>
      <c r="CN522" s="175" t="s">
        <v>1088</v>
      </c>
      <c r="CO522" s="176" t="s">
        <v>43</v>
      </c>
      <c r="CP522" s="175" t="s">
        <v>801</v>
      </c>
      <c r="CQ522" s="87" t="s">
        <v>857</v>
      </c>
      <c r="CR522" s="455"/>
      <c r="CS522" s="455">
        <v>130</v>
      </c>
      <c r="CT522" s="455">
        <v>160</v>
      </c>
      <c r="CU522" s="455"/>
      <c r="CV522" s="455"/>
      <c r="CW522" s="455"/>
      <c r="CX522" s="455"/>
      <c r="CY522" s="455"/>
      <c r="CZ522" s="455">
        <f>CS522+CT522+CU522+CV522+CW522</f>
        <v>290</v>
      </c>
      <c r="DA522" s="456">
        <v>605292.80000000005</v>
      </c>
      <c r="DB522" s="455"/>
      <c r="DC522" s="455">
        <f>DA522*CS522</f>
        <v>78688064</v>
      </c>
      <c r="DD522" s="455">
        <f>CT522*DA522</f>
        <v>96846848</v>
      </c>
      <c r="DE522" s="455">
        <f>DA522*CU522</f>
        <v>0</v>
      </c>
      <c r="DF522" s="455">
        <f>DA522*CV522</f>
        <v>0</v>
      </c>
      <c r="DG522" s="455">
        <f>DA522*CW522</f>
        <v>0</v>
      </c>
      <c r="DH522" s="455"/>
      <c r="DI522" s="455"/>
      <c r="DJ522" s="455"/>
      <c r="DK522" s="455">
        <f>DC522+DD522+DE522+DF522+DG522</f>
        <v>175534912</v>
      </c>
      <c r="DL522" s="501"/>
      <c r="DM522" s="508"/>
      <c r="DN522" s="501"/>
      <c r="DO522" s="508">
        <f>DC522</f>
        <v>78688064</v>
      </c>
      <c r="DP522" s="501">
        <f>DO522/1.12</f>
        <v>70257200</v>
      </c>
      <c r="DQ522" s="847">
        <f>DD522</f>
        <v>96846848</v>
      </c>
      <c r="DR522" s="501">
        <f>DQ522/1.12</f>
        <v>86470399.999999985</v>
      </c>
      <c r="DS522" s="508">
        <f>DE522</f>
        <v>0</v>
      </c>
      <c r="DT522" s="501">
        <f>DS522/1.12</f>
        <v>0</v>
      </c>
      <c r="DU522" s="508">
        <f>DF522</f>
        <v>0</v>
      </c>
      <c r="DV522" s="457">
        <f>DU522/1.12</f>
        <v>0</v>
      </c>
      <c r="DW522" s="503">
        <f>DG522</f>
        <v>0</v>
      </c>
      <c r="DX522" s="501">
        <f>DW522/1.12</f>
        <v>0</v>
      </c>
      <c r="DY522" s="672"/>
      <c r="DZ522" s="501"/>
      <c r="EA522" s="508">
        <f t="shared" si="5036"/>
        <v>0</v>
      </c>
      <c r="EB522" s="457">
        <f t="shared" si="4994"/>
        <v>0</v>
      </c>
      <c r="EC522" s="1045"/>
      <c r="ED522" s="892"/>
      <c r="EE522" s="459">
        <f>DO522+DQ522+DS522+DU522+DW522</f>
        <v>175534912</v>
      </c>
      <c r="EF522" s="501">
        <f>EE522/1.12</f>
        <v>156727599.99999997</v>
      </c>
      <c r="EG522" s="462">
        <f t="shared" si="5037"/>
        <v>0</v>
      </c>
      <c r="EH522" s="263">
        <f t="shared" si="5038"/>
        <v>0</v>
      </c>
      <c r="EI522" s="460">
        <f t="shared" si="4995"/>
        <v>-70257200</v>
      </c>
      <c r="EJ522" s="538">
        <f t="shared" si="4996"/>
        <v>-78688064</v>
      </c>
      <c r="EK522" s="677">
        <f t="shared" si="4997"/>
        <v>-86470399.999999985</v>
      </c>
      <c r="EL522" s="257">
        <f t="shared" si="4998"/>
        <v>-96846848</v>
      </c>
      <c r="EM522" s="649">
        <f t="shared" si="4999"/>
        <v>0</v>
      </c>
      <c r="EN522" s="538">
        <f t="shared" si="5000"/>
        <v>0</v>
      </c>
      <c r="EO522" s="677">
        <f t="shared" si="5001"/>
        <v>0</v>
      </c>
      <c r="EP522" s="257">
        <f t="shared" si="5002"/>
        <v>0</v>
      </c>
      <c r="EQ522" s="649">
        <f t="shared" si="5003"/>
        <v>0</v>
      </c>
      <c r="ER522" s="538">
        <f t="shared" si="5004"/>
        <v>0</v>
      </c>
      <c r="ES522" s="677">
        <f t="shared" si="5005"/>
        <v>0</v>
      </c>
      <c r="ET522" s="538">
        <f t="shared" si="5006"/>
        <v>0</v>
      </c>
      <c r="EU522" s="462">
        <f t="shared" si="5007"/>
        <v>0</v>
      </c>
      <c r="EV522" s="263">
        <f t="shared" si="5008"/>
        <v>0</v>
      </c>
      <c r="EW522" s="462">
        <f t="shared" si="5009"/>
        <v>0</v>
      </c>
      <c r="EX522" s="263">
        <f t="shared" si="5010"/>
        <v>0</v>
      </c>
      <c r="EY522" s="472">
        <f t="shared" si="5039"/>
        <v>-156727599.99999997</v>
      </c>
      <c r="EZ522" s="263">
        <f t="shared" si="5040"/>
        <v>-175534912</v>
      </c>
      <c r="FC522" s="216"/>
      <c r="FD522" s="319"/>
    </row>
    <row r="523" spans="1:162" ht="21" hidden="1" customHeight="1" outlineLevel="1" x14ac:dyDescent="0.2">
      <c r="A523" s="5" t="s">
        <v>2401</v>
      </c>
      <c r="B523" s="76" t="s">
        <v>21</v>
      </c>
      <c r="C523" s="77" t="s">
        <v>49</v>
      </c>
      <c r="D523" s="77" t="s">
        <v>43</v>
      </c>
      <c r="E523" s="76" t="s">
        <v>801</v>
      </c>
      <c r="F523" s="76" t="s">
        <v>802</v>
      </c>
      <c r="G523" s="78" t="s">
        <v>25</v>
      </c>
      <c r="H523" s="79">
        <v>1</v>
      </c>
      <c r="I523" s="76" t="s">
        <v>35</v>
      </c>
      <c r="J523" s="80" t="s">
        <v>56</v>
      </c>
      <c r="K523" s="81" t="s">
        <v>152</v>
      </c>
      <c r="L523" s="76" t="s">
        <v>885</v>
      </c>
      <c r="M523" s="10" t="s">
        <v>857</v>
      </c>
      <c r="N523" s="82"/>
      <c r="O523" s="82"/>
      <c r="P523" s="82"/>
      <c r="Q523" s="245"/>
      <c r="R523" s="398"/>
      <c r="S523" s="262"/>
      <c r="T523" s="262"/>
      <c r="U523" s="262"/>
      <c r="V523" s="263"/>
      <c r="W523" s="263"/>
      <c r="X523" s="399">
        <v>130.16949152542369</v>
      </c>
      <c r="Y523" s="399">
        <v>540440</v>
      </c>
      <c r="Z523" s="399">
        <f>Y523*1.12</f>
        <v>605292.80000000005</v>
      </c>
      <c r="AA523" s="399">
        <v>0</v>
      </c>
      <c r="AB523" s="399">
        <v>0</v>
      </c>
      <c r="AC523" s="399">
        <f>AB523*H523</f>
        <v>0</v>
      </c>
      <c r="AD523" s="260">
        <v>160</v>
      </c>
      <c r="AE523" s="260">
        <v>540440</v>
      </c>
      <c r="AF523" s="260">
        <v>605292.80000000005</v>
      </c>
      <c r="AG523" s="260">
        <v>0</v>
      </c>
      <c r="AH523" s="260">
        <v>0</v>
      </c>
      <c r="AI523" s="260">
        <v>0</v>
      </c>
      <c r="AJ523" s="260"/>
      <c r="AK523" s="260"/>
      <c r="AL523" s="260"/>
      <c r="AM523" s="260">
        <v>0</v>
      </c>
      <c r="AN523" s="260">
        <v>0</v>
      </c>
      <c r="AO523" s="396">
        <f t="shared" si="4978"/>
        <v>0</v>
      </c>
      <c r="AP523" s="260"/>
      <c r="AQ523" s="260"/>
      <c r="AR523" s="260"/>
      <c r="AS523" s="260">
        <f t="shared" si="4890"/>
        <v>0</v>
      </c>
      <c r="AT523" s="260">
        <f t="shared" si="4417"/>
        <v>0</v>
      </c>
      <c r="AU523" s="260">
        <f t="shared" si="4979"/>
        <v>0</v>
      </c>
      <c r="AV523" s="400"/>
      <c r="AW523" s="400"/>
      <c r="AX523" s="400"/>
      <c r="AY523" s="400"/>
      <c r="AZ523" s="400"/>
      <c r="BA523" s="400"/>
      <c r="BB523" s="400"/>
      <c r="BC523" s="400"/>
      <c r="BD523" s="400"/>
      <c r="BE523" s="400"/>
      <c r="BF523" s="400"/>
      <c r="BG523" s="400"/>
      <c r="BH523" s="400"/>
      <c r="BI523" s="400"/>
      <c r="BJ523" s="400"/>
      <c r="BK523" s="400"/>
      <c r="BL523" s="400"/>
      <c r="BM523" s="400"/>
      <c r="BN523" s="400"/>
      <c r="BO523" s="400"/>
      <c r="BP523" s="400"/>
      <c r="BQ523" s="400"/>
      <c r="BR523" s="400"/>
      <c r="BS523" s="400"/>
      <c r="BT523" s="262">
        <v>540440</v>
      </c>
      <c r="BU523" s="262">
        <f>BT523*1.12</f>
        <v>605292.80000000005</v>
      </c>
      <c r="BV523" s="262">
        <v>0</v>
      </c>
      <c r="BW523" s="1427">
        <f>BV523*1.12</f>
        <v>0</v>
      </c>
      <c r="BX523" s="84" t="s">
        <v>48</v>
      </c>
      <c r="BY523" s="76">
        <v>2014</v>
      </c>
      <c r="BZ523" s="325"/>
      <c r="CA523" s="567"/>
      <c r="CB523" s="196"/>
      <c r="CC523" s="83"/>
      <c r="CD523" s="88"/>
      <c r="CE523" s="26">
        <f t="shared" si="4991"/>
        <v>0</v>
      </c>
      <c r="CF523" s="27">
        <f t="shared" si="4992"/>
        <v>0</v>
      </c>
      <c r="CG523" s="738"/>
      <c r="CH523" s="177" t="s">
        <v>2407</v>
      </c>
      <c r="CI523" s="165"/>
      <c r="CJ523" s="89"/>
      <c r="CK523" s="175"/>
      <c r="CL523" s="175" t="s">
        <v>2415</v>
      </c>
      <c r="CM523" s="178">
        <v>42520</v>
      </c>
      <c r="CN523" s="175" t="s">
        <v>2416</v>
      </c>
      <c r="CO523" s="176" t="s">
        <v>43</v>
      </c>
      <c r="CP523" s="175" t="s">
        <v>801</v>
      </c>
      <c r="CQ523" s="87" t="s">
        <v>857</v>
      </c>
      <c r="CR523" s="455"/>
      <c r="CS523" s="455"/>
      <c r="CT523" s="455"/>
      <c r="CU523" s="455">
        <v>20</v>
      </c>
      <c r="CV523" s="455"/>
      <c r="CW523" s="455"/>
      <c r="CX523" s="455"/>
      <c r="CY523" s="455"/>
      <c r="CZ523" s="455">
        <f>CS523+CT523+CU523+CV523+CW523</f>
        <v>20</v>
      </c>
      <c r="DA523" s="456">
        <v>605292.80000000005</v>
      </c>
      <c r="DB523" s="455"/>
      <c r="DC523" s="455"/>
      <c r="DD523" s="455"/>
      <c r="DE523" s="455">
        <f>DA523*CU523</f>
        <v>12105856</v>
      </c>
      <c r="DF523" s="455">
        <f>DA523*CV523</f>
        <v>0</v>
      </c>
      <c r="DG523" s="455">
        <f>DA523*CW523</f>
        <v>0</v>
      </c>
      <c r="DH523" s="455"/>
      <c r="DI523" s="455"/>
      <c r="DJ523" s="455"/>
      <c r="DK523" s="455">
        <f>DC523+DD523+DE523+DF523+DG523</f>
        <v>12105856</v>
      </c>
      <c r="DL523" s="501"/>
      <c r="DM523" s="508"/>
      <c r="DN523" s="501"/>
      <c r="DO523" s="508"/>
      <c r="DP523" s="501"/>
      <c r="DQ523" s="847"/>
      <c r="DR523" s="501"/>
      <c r="DS523" s="508">
        <f>DE523</f>
        <v>12105856</v>
      </c>
      <c r="DT523" s="501">
        <f>DS523/1.12</f>
        <v>10808799.999999998</v>
      </c>
      <c r="DU523" s="508">
        <f>DF523</f>
        <v>0</v>
      </c>
      <c r="DV523" s="457">
        <f>DU523/1.12</f>
        <v>0</v>
      </c>
      <c r="DW523" s="503">
        <f>DG523</f>
        <v>0</v>
      </c>
      <c r="DX523" s="501">
        <f>DW523/1.12</f>
        <v>0</v>
      </c>
      <c r="DY523" s="672"/>
      <c r="DZ523" s="501"/>
      <c r="EA523" s="508">
        <f t="shared" si="5036"/>
        <v>0</v>
      </c>
      <c r="EB523" s="457">
        <f t="shared" ref="EB523" si="5051">EA523/1.12</f>
        <v>0</v>
      </c>
      <c r="EC523" s="1045"/>
      <c r="ED523" s="892"/>
      <c r="EE523" s="459">
        <f>DO523+DQ523+DS523+DU523+DW523</f>
        <v>12105856</v>
      </c>
      <c r="EF523" s="501">
        <f>EE523/1.12</f>
        <v>10808799.999999998</v>
      </c>
      <c r="EG523" s="462">
        <f t="shared" si="5037"/>
        <v>0</v>
      </c>
      <c r="EH523" s="263">
        <f t="shared" si="5038"/>
        <v>0</v>
      </c>
      <c r="EI523" s="460">
        <f t="shared" si="4995"/>
        <v>0</v>
      </c>
      <c r="EJ523" s="538">
        <f t="shared" si="4996"/>
        <v>0</v>
      </c>
      <c r="EK523" s="677">
        <f t="shared" si="4997"/>
        <v>0</v>
      </c>
      <c r="EL523" s="257">
        <f t="shared" si="4998"/>
        <v>0</v>
      </c>
      <c r="EM523" s="649">
        <f t="shared" si="4999"/>
        <v>-10808799.999999998</v>
      </c>
      <c r="EN523" s="538">
        <f t="shared" si="5000"/>
        <v>-12105856</v>
      </c>
      <c r="EO523" s="677">
        <f t="shared" si="5001"/>
        <v>0</v>
      </c>
      <c r="EP523" s="257">
        <f t="shared" si="5002"/>
        <v>0</v>
      </c>
      <c r="EQ523" s="649">
        <f t="shared" si="5003"/>
        <v>0</v>
      </c>
      <c r="ER523" s="538">
        <f t="shared" si="5004"/>
        <v>0</v>
      </c>
      <c r="ES523" s="677">
        <f t="shared" si="5005"/>
        <v>0</v>
      </c>
      <c r="ET523" s="538">
        <f t="shared" si="5006"/>
        <v>0</v>
      </c>
      <c r="EU523" s="462">
        <f t="shared" si="5007"/>
        <v>0</v>
      </c>
      <c r="EV523" s="263">
        <f t="shared" si="5008"/>
        <v>0</v>
      </c>
      <c r="EW523" s="462">
        <f t="shared" si="5009"/>
        <v>0</v>
      </c>
      <c r="EX523" s="263">
        <f t="shared" si="5010"/>
        <v>0</v>
      </c>
      <c r="EY523" s="472">
        <f t="shared" si="5039"/>
        <v>-10808799.999999998</v>
      </c>
      <c r="EZ523" s="263">
        <f t="shared" si="5040"/>
        <v>-12105856</v>
      </c>
      <c r="FC523" s="216"/>
      <c r="FD523" s="319"/>
    </row>
    <row r="524" spans="1:162" ht="21" hidden="1" customHeight="1" outlineLevel="1" x14ac:dyDescent="0.2">
      <c r="A524" s="5" t="s">
        <v>2402</v>
      </c>
      <c r="B524" s="76" t="s">
        <v>21</v>
      </c>
      <c r="C524" s="77" t="s">
        <v>49</v>
      </c>
      <c r="D524" s="77" t="s">
        <v>43</v>
      </c>
      <c r="E524" s="76" t="s">
        <v>801</v>
      </c>
      <c r="F524" s="76" t="s">
        <v>802</v>
      </c>
      <c r="G524" s="78" t="s">
        <v>25</v>
      </c>
      <c r="H524" s="79">
        <v>1</v>
      </c>
      <c r="I524" s="76" t="s">
        <v>35</v>
      </c>
      <c r="J524" s="80" t="s">
        <v>56</v>
      </c>
      <c r="K524" s="81" t="s">
        <v>152</v>
      </c>
      <c r="L524" s="76" t="s">
        <v>885</v>
      </c>
      <c r="M524" s="10" t="s">
        <v>857</v>
      </c>
      <c r="N524" s="82"/>
      <c r="O524" s="82"/>
      <c r="P524" s="82"/>
      <c r="Q524" s="245"/>
      <c r="R524" s="398"/>
      <c r="S524" s="262"/>
      <c r="T524" s="262"/>
      <c r="U524" s="262"/>
      <c r="V524" s="263"/>
      <c r="W524" s="263"/>
      <c r="X524" s="399"/>
      <c r="Y524" s="399"/>
      <c r="Z524" s="399"/>
      <c r="AA524" s="399"/>
      <c r="AB524" s="399"/>
      <c r="AC524" s="399"/>
      <c r="AD524" s="260"/>
      <c r="AE524" s="260"/>
      <c r="AF524" s="260"/>
      <c r="AG524" s="260">
        <f t="shared" si="5030"/>
        <v>0</v>
      </c>
      <c r="AH524" s="260">
        <f t="shared" si="5031"/>
        <v>0</v>
      </c>
      <c r="AI524" s="260">
        <f t="shared" si="4977"/>
        <v>0</v>
      </c>
      <c r="AJ524" s="260">
        <v>130</v>
      </c>
      <c r="AK524" s="260">
        <v>757267.11</v>
      </c>
      <c r="AL524" s="260">
        <f>AK524*1.12</f>
        <v>848139.16320000007</v>
      </c>
      <c r="AM524" s="260">
        <v>0</v>
      </c>
      <c r="AN524" s="260">
        <v>0</v>
      </c>
      <c r="AO524" s="396">
        <f t="shared" si="4978"/>
        <v>0</v>
      </c>
      <c r="AP524" s="260">
        <v>160</v>
      </c>
      <c r="AQ524" s="260">
        <v>757267.11</v>
      </c>
      <c r="AR524" s="260">
        <v>848139.16320000007</v>
      </c>
      <c r="AS524" s="260">
        <v>0</v>
      </c>
      <c r="AT524" s="260">
        <v>0</v>
      </c>
      <c r="AU524" s="260">
        <f t="shared" si="4979"/>
        <v>0</v>
      </c>
      <c r="AV524" s="400">
        <v>160</v>
      </c>
      <c r="AW524" s="400">
        <v>757267.11</v>
      </c>
      <c r="AX524" s="400">
        <v>848139.16320000007</v>
      </c>
      <c r="AY524" s="400">
        <v>0</v>
      </c>
      <c r="AZ524" s="400">
        <v>0</v>
      </c>
      <c r="BA524" s="400">
        <f t="shared" si="5032"/>
        <v>0</v>
      </c>
      <c r="BB524" s="400"/>
      <c r="BC524" s="400"/>
      <c r="BD524" s="400"/>
      <c r="BE524" s="400"/>
      <c r="BF524" s="400"/>
      <c r="BG524" s="400"/>
      <c r="BH524" s="400"/>
      <c r="BI524" s="400"/>
      <c r="BJ524" s="400"/>
      <c r="BK524" s="400"/>
      <c r="BL524" s="400"/>
      <c r="BM524" s="400"/>
      <c r="BN524" s="400"/>
      <c r="BO524" s="400"/>
      <c r="BP524" s="400"/>
      <c r="BQ524" s="400"/>
      <c r="BR524" s="400"/>
      <c r="BS524" s="400"/>
      <c r="BT524" s="262">
        <v>757267.11</v>
      </c>
      <c r="BU524" s="262">
        <v>848139.16320000007</v>
      </c>
      <c r="BV524" s="262">
        <v>0</v>
      </c>
      <c r="BW524" s="1427">
        <f>BV524*1.12</f>
        <v>0</v>
      </c>
      <c r="BX524" s="84" t="s">
        <v>48</v>
      </c>
      <c r="BY524" s="76">
        <v>2014</v>
      </c>
      <c r="BZ524" s="325"/>
      <c r="CA524" s="567"/>
      <c r="CB524" s="196"/>
      <c r="CC524" s="83"/>
      <c r="CD524" s="88"/>
      <c r="CE524" s="26">
        <f t="shared" si="4991"/>
        <v>0</v>
      </c>
      <c r="CF524" s="27">
        <f t="shared" si="4992"/>
        <v>0</v>
      </c>
      <c r="CG524" s="738"/>
      <c r="CH524" s="177" t="s">
        <v>2407</v>
      </c>
      <c r="CI524" s="165"/>
      <c r="CJ524" s="89"/>
      <c r="CK524" s="175"/>
      <c r="CL524" s="175" t="s">
        <v>2668</v>
      </c>
      <c r="CM524" s="178">
        <v>42662</v>
      </c>
      <c r="CN524" s="175" t="s">
        <v>2416</v>
      </c>
      <c r="CO524" s="176" t="s">
        <v>43</v>
      </c>
      <c r="CP524" s="175" t="s">
        <v>801</v>
      </c>
      <c r="CQ524" s="87" t="s">
        <v>857</v>
      </c>
      <c r="CR524" s="455"/>
      <c r="CS524" s="455"/>
      <c r="CT524" s="455"/>
      <c r="CU524" s="455">
        <v>110</v>
      </c>
      <c r="CV524" s="455">
        <v>90</v>
      </c>
      <c r="CW524" s="455">
        <v>160</v>
      </c>
      <c r="CX524" s="455"/>
      <c r="CY524" s="455"/>
      <c r="CZ524" s="455">
        <f>CS524+CT524+CU524+CV524+CW524</f>
        <v>360</v>
      </c>
      <c r="DA524" s="456">
        <v>848139</v>
      </c>
      <c r="DB524" s="455"/>
      <c r="DC524" s="455"/>
      <c r="DD524" s="455"/>
      <c r="DE524" s="455">
        <f>DA524*CU524</f>
        <v>93295290</v>
      </c>
      <c r="DF524" s="455">
        <f>DA524*CV524</f>
        <v>76332510</v>
      </c>
      <c r="DG524" s="455">
        <f>DA524*CW524</f>
        <v>135702240</v>
      </c>
      <c r="DH524" s="455"/>
      <c r="DI524" s="455"/>
      <c r="DJ524" s="455"/>
      <c r="DK524" s="455">
        <f>DC524+DD524+DE524+DF524+DG524</f>
        <v>305330040</v>
      </c>
      <c r="DL524" s="501"/>
      <c r="DM524" s="508"/>
      <c r="DN524" s="501"/>
      <c r="DO524" s="508"/>
      <c r="DP524" s="501"/>
      <c r="DQ524" s="847"/>
      <c r="DR524" s="501"/>
      <c r="DS524" s="508">
        <f>DE524</f>
        <v>93295290</v>
      </c>
      <c r="DT524" s="501">
        <f>DS524/1.12</f>
        <v>83299366.071428567</v>
      </c>
      <c r="DU524" s="508">
        <f>DF524</f>
        <v>76332510</v>
      </c>
      <c r="DV524" s="457">
        <f>DU524/1.12</f>
        <v>68154026.785714284</v>
      </c>
      <c r="DW524" s="503">
        <f>DG524</f>
        <v>135702240</v>
      </c>
      <c r="DX524" s="501">
        <f>DW524/1.12</f>
        <v>121162714.28571427</v>
      </c>
      <c r="DY524" s="672"/>
      <c r="DZ524" s="501"/>
      <c r="EA524" s="508"/>
      <c r="EB524" s="457"/>
      <c r="EC524" s="1045"/>
      <c r="ED524" s="892"/>
      <c r="EE524" s="459">
        <f>DO524+DQ524+DS524+DU524+DW524</f>
        <v>305330040</v>
      </c>
      <c r="EF524" s="501">
        <f>EE524/1.12</f>
        <v>272616107.14285713</v>
      </c>
      <c r="EG524" s="462">
        <f t="shared" si="5037"/>
        <v>0</v>
      </c>
      <c r="EH524" s="263">
        <f t="shared" si="5038"/>
        <v>0</v>
      </c>
      <c r="EI524" s="460">
        <f t="shared" si="4995"/>
        <v>0</v>
      </c>
      <c r="EJ524" s="538">
        <f t="shared" si="4996"/>
        <v>0</v>
      </c>
      <c r="EK524" s="677">
        <f t="shared" si="4997"/>
        <v>0</v>
      </c>
      <c r="EL524" s="257">
        <f t="shared" si="4998"/>
        <v>0</v>
      </c>
      <c r="EM524" s="649">
        <f t="shared" si="4999"/>
        <v>-83299366.071428567</v>
      </c>
      <c r="EN524" s="538">
        <f t="shared" si="5000"/>
        <v>-93295290</v>
      </c>
      <c r="EO524" s="677">
        <f t="shared" si="5001"/>
        <v>-68154026.785714284</v>
      </c>
      <c r="EP524" s="257">
        <f t="shared" si="5002"/>
        <v>-76332510</v>
      </c>
      <c r="EQ524" s="649">
        <f t="shared" si="5003"/>
        <v>-121162714.28571427</v>
      </c>
      <c r="ER524" s="538">
        <f t="shared" si="5004"/>
        <v>-135702240</v>
      </c>
      <c r="ES524" s="677">
        <f t="shared" si="5005"/>
        <v>0</v>
      </c>
      <c r="ET524" s="538">
        <f t="shared" si="5006"/>
        <v>0</v>
      </c>
      <c r="EU524" s="462">
        <f t="shared" si="5007"/>
        <v>0</v>
      </c>
      <c r="EV524" s="263">
        <f t="shared" si="5008"/>
        <v>0</v>
      </c>
      <c r="EW524" s="462">
        <f t="shared" si="5009"/>
        <v>0</v>
      </c>
      <c r="EX524" s="263">
        <f t="shared" si="5010"/>
        <v>0</v>
      </c>
      <c r="EY524" s="472">
        <f t="shared" si="5039"/>
        <v>-272616107.14285713</v>
      </c>
      <c r="EZ524" s="263">
        <f t="shared" si="5040"/>
        <v>-305330040</v>
      </c>
      <c r="FC524" s="216"/>
      <c r="FD524" s="319"/>
    </row>
    <row r="525" spans="1:162" ht="21" hidden="1" customHeight="1" outlineLevel="1" x14ac:dyDescent="0.2">
      <c r="A525" s="5" t="s">
        <v>2444</v>
      </c>
      <c r="B525" s="76" t="s">
        <v>21</v>
      </c>
      <c r="C525" s="77" t="s">
        <v>49</v>
      </c>
      <c r="D525" s="77" t="s">
        <v>43</v>
      </c>
      <c r="E525" s="76" t="s">
        <v>801</v>
      </c>
      <c r="F525" s="76" t="s">
        <v>802</v>
      </c>
      <c r="G525" s="78" t="s">
        <v>25</v>
      </c>
      <c r="H525" s="79">
        <v>1</v>
      </c>
      <c r="I525" s="76" t="s">
        <v>35</v>
      </c>
      <c r="J525" s="80" t="s">
        <v>56</v>
      </c>
      <c r="K525" s="81" t="s">
        <v>152</v>
      </c>
      <c r="L525" s="76" t="s">
        <v>885</v>
      </c>
      <c r="M525" s="10" t="s">
        <v>857</v>
      </c>
      <c r="N525" s="82"/>
      <c r="O525" s="82"/>
      <c r="P525" s="82"/>
      <c r="Q525" s="245"/>
      <c r="R525" s="398"/>
      <c r="S525" s="262"/>
      <c r="T525" s="262"/>
      <c r="U525" s="262"/>
      <c r="V525" s="263"/>
      <c r="W525" s="263"/>
      <c r="X525" s="399">
        <v>130.16949152542369</v>
      </c>
      <c r="Y525" s="399">
        <v>757267.11</v>
      </c>
      <c r="Z525" s="399">
        <f>Y525*1.12</f>
        <v>848139.16320000007</v>
      </c>
      <c r="AA525" s="399">
        <v>0</v>
      </c>
      <c r="AB525" s="399">
        <v>0</v>
      </c>
      <c r="AC525" s="399">
        <f t="shared" ref="AC525" si="5052">AB525*H525</f>
        <v>0</v>
      </c>
      <c r="AD525" s="260">
        <v>160</v>
      </c>
      <c r="AE525" s="260">
        <v>757267.11</v>
      </c>
      <c r="AF525" s="260">
        <f>AE525*1.12</f>
        <v>848139.16320000007</v>
      </c>
      <c r="AG525" s="260"/>
      <c r="AH525" s="260"/>
      <c r="AI525" s="260"/>
      <c r="AJ525" s="260">
        <v>130</v>
      </c>
      <c r="AK525" s="260">
        <v>757267.11</v>
      </c>
      <c r="AL525" s="260">
        <v>848139.16320000007</v>
      </c>
      <c r="AM525" s="260">
        <v>0</v>
      </c>
      <c r="AN525" s="260">
        <v>0</v>
      </c>
      <c r="AO525" s="396">
        <v>0</v>
      </c>
      <c r="AP525" s="260">
        <v>160</v>
      </c>
      <c r="AQ525" s="260">
        <v>757267.11</v>
      </c>
      <c r="AR525" s="260">
        <v>848139.16320000007</v>
      </c>
      <c r="AS525" s="260"/>
      <c r="AT525" s="260">
        <f t="shared" si="4417"/>
        <v>0</v>
      </c>
      <c r="AU525" s="260">
        <f t="shared" si="4979"/>
        <v>0</v>
      </c>
      <c r="AV525" s="400">
        <v>160</v>
      </c>
      <c r="AW525" s="400">
        <v>757267.11</v>
      </c>
      <c r="AX525" s="400">
        <v>848139.16320000007</v>
      </c>
      <c r="AY525" s="400">
        <v>0</v>
      </c>
      <c r="AZ525" s="400">
        <v>0</v>
      </c>
      <c r="BA525" s="400">
        <v>0</v>
      </c>
      <c r="BB525" s="400"/>
      <c r="BC525" s="400"/>
      <c r="BD525" s="400"/>
      <c r="BE525" s="400"/>
      <c r="BF525" s="400"/>
      <c r="BG525" s="400"/>
      <c r="BH525" s="400"/>
      <c r="BI525" s="400"/>
      <c r="BJ525" s="400"/>
      <c r="BK525" s="400"/>
      <c r="BL525" s="400"/>
      <c r="BM525" s="400"/>
      <c r="BN525" s="400"/>
      <c r="BO525" s="400"/>
      <c r="BP525" s="400"/>
      <c r="BQ525" s="400"/>
      <c r="BR525" s="400"/>
      <c r="BS525" s="400"/>
      <c r="BT525" s="262">
        <v>757267.11</v>
      </c>
      <c r="BU525" s="262">
        <v>848139.16320000007</v>
      </c>
      <c r="BV525" s="262">
        <v>0</v>
      </c>
      <c r="BW525" s="262">
        <f>BV525*1.12</f>
        <v>0</v>
      </c>
      <c r="BX525" s="84">
        <v>0</v>
      </c>
      <c r="BY525" s="76">
        <v>2014</v>
      </c>
      <c r="BZ525" s="325"/>
      <c r="CA525" s="567"/>
      <c r="CB525" s="196"/>
      <c r="CC525" s="83"/>
      <c r="CD525" s="88"/>
      <c r="CE525" s="26">
        <f t="shared" si="4991"/>
        <v>0</v>
      </c>
      <c r="CF525" s="27">
        <f t="shared" si="4992"/>
        <v>0</v>
      </c>
      <c r="CG525" s="738"/>
      <c r="CH525" s="177" t="s">
        <v>2489</v>
      </c>
      <c r="CI525" s="165"/>
      <c r="CJ525" s="89"/>
      <c r="CK525" s="175"/>
      <c r="CL525" s="175"/>
      <c r="CM525" s="178"/>
      <c r="CN525" s="175"/>
      <c r="CO525" s="176"/>
      <c r="CP525" s="175"/>
      <c r="CQ525" s="87"/>
      <c r="CR525" s="455"/>
      <c r="CS525" s="455"/>
      <c r="CT525" s="455"/>
      <c r="CU525" s="455"/>
      <c r="CV525" s="455"/>
      <c r="CW525" s="455"/>
      <c r="CX525" s="455"/>
      <c r="CY525" s="455"/>
      <c r="CZ525" s="455"/>
      <c r="DA525" s="456"/>
      <c r="DB525" s="455"/>
      <c r="DC525" s="455"/>
      <c r="DD525" s="455"/>
      <c r="DE525" s="455"/>
      <c r="DF525" s="455"/>
      <c r="DG525" s="455"/>
      <c r="DH525" s="455"/>
      <c r="DI525" s="455"/>
      <c r="DJ525" s="455"/>
      <c r="DK525" s="455"/>
      <c r="DL525" s="501"/>
      <c r="DM525" s="508"/>
      <c r="DN525" s="501"/>
      <c r="DO525" s="508"/>
      <c r="DP525" s="501"/>
      <c r="DQ525" s="847"/>
      <c r="DR525" s="501"/>
      <c r="DS525" s="508"/>
      <c r="DT525" s="501"/>
      <c r="DU525" s="508"/>
      <c r="DV525" s="457"/>
      <c r="DW525" s="503"/>
      <c r="DX525" s="501"/>
      <c r="DY525" s="672"/>
      <c r="DZ525" s="501"/>
      <c r="EA525" s="508"/>
      <c r="EB525" s="457"/>
      <c r="EC525" s="1045"/>
      <c r="ED525" s="892"/>
      <c r="EE525" s="459"/>
      <c r="EF525" s="501"/>
      <c r="EG525" s="462">
        <f t="shared" si="5037"/>
        <v>0</v>
      </c>
      <c r="EH525" s="263">
        <f t="shared" si="5038"/>
        <v>0</v>
      </c>
      <c r="EI525" s="460">
        <f t="shared" si="4995"/>
        <v>0</v>
      </c>
      <c r="EJ525" s="538">
        <f t="shared" si="4996"/>
        <v>0</v>
      </c>
      <c r="EK525" s="677">
        <f t="shared" si="4997"/>
        <v>0</v>
      </c>
      <c r="EL525" s="257">
        <f t="shared" si="4998"/>
        <v>0</v>
      </c>
      <c r="EM525" s="649">
        <f t="shared" si="4999"/>
        <v>0</v>
      </c>
      <c r="EN525" s="538">
        <f t="shared" si="5000"/>
        <v>0</v>
      </c>
      <c r="EO525" s="677">
        <f t="shared" si="5001"/>
        <v>0</v>
      </c>
      <c r="EP525" s="257">
        <f t="shared" si="5002"/>
        <v>0</v>
      </c>
      <c r="EQ525" s="649">
        <f t="shared" si="5003"/>
        <v>0</v>
      </c>
      <c r="ER525" s="538">
        <f t="shared" si="5004"/>
        <v>0</v>
      </c>
      <c r="ES525" s="677">
        <f t="shared" si="5005"/>
        <v>0</v>
      </c>
      <c r="ET525" s="538">
        <f t="shared" si="5006"/>
        <v>0</v>
      </c>
      <c r="EU525" s="462">
        <f t="shared" si="5007"/>
        <v>0</v>
      </c>
      <c r="EV525" s="263">
        <f t="shared" si="5008"/>
        <v>0</v>
      </c>
      <c r="EW525" s="462">
        <f t="shared" si="5009"/>
        <v>0</v>
      </c>
      <c r="EX525" s="263">
        <f t="shared" si="5010"/>
        <v>0</v>
      </c>
      <c r="EY525" s="472">
        <f t="shared" si="5039"/>
        <v>0</v>
      </c>
      <c r="EZ525" s="263">
        <f t="shared" si="5040"/>
        <v>0</v>
      </c>
      <c r="FC525" s="216"/>
      <c r="FD525" s="319"/>
    </row>
    <row r="526" spans="1:162" ht="21" hidden="1" customHeight="1" outlineLevel="1" x14ac:dyDescent="0.2">
      <c r="A526" s="1484" t="s">
        <v>2761</v>
      </c>
      <c r="B526" s="76" t="s">
        <v>21</v>
      </c>
      <c r="C526" s="77" t="s">
        <v>49</v>
      </c>
      <c r="D526" s="77" t="s">
        <v>43</v>
      </c>
      <c r="E526" s="76" t="s">
        <v>801</v>
      </c>
      <c r="F526" s="76" t="s">
        <v>802</v>
      </c>
      <c r="G526" s="78" t="s">
        <v>25</v>
      </c>
      <c r="H526" s="79">
        <v>1</v>
      </c>
      <c r="I526" s="76" t="s">
        <v>35</v>
      </c>
      <c r="J526" s="80" t="s">
        <v>56</v>
      </c>
      <c r="K526" s="81" t="s">
        <v>152</v>
      </c>
      <c r="L526" s="76" t="s">
        <v>885</v>
      </c>
      <c r="M526" s="10" t="s">
        <v>857</v>
      </c>
      <c r="N526" s="82"/>
      <c r="O526" s="82"/>
      <c r="P526" s="82"/>
      <c r="Q526" s="245"/>
      <c r="R526" s="398"/>
      <c r="S526" s="262"/>
      <c r="T526" s="262"/>
      <c r="U526" s="262"/>
      <c r="V526" s="263"/>
      <c r="W526" s="263"/>
      <c r="X526" s="399">
        <v>130.16949152542369</v>
      </c>
      <c r="Y526" s="399">
        <v>757267.11</v>
      </c>
      <c r="Z526" s="399">
        <f>Y526*1.12</f>
        <v>848139.16320000007</v>
      </c>
      <c r="AA526" s="399">
        <f>Y526*X526</f>
        <v>98573074.657627091</v>
      </c>
      <c r="AB526" s="399">
        <f>AA526*1.12</f>
        <v>110401843.61654235</v>
      </c>
      <c r="AC526" s="399">
        <f t="shared" ref="AC526" si="5053">AB526*H526</f>
        <v>110401843.61654235</v>
      </c>
      <c r="AD526" s="260">
        <v>160</v>
      </c>
      <c r="AE526" s="260">
        <v>757267.11</v>
      </c>
      <c r="AF526" s="260">
        <f>AE526*1.12</f>
        <v>848139.16320000007</v>
      </c>
      <c r="AG526" s="260">
        <f t="shared" ref="AG526" si="5054">AD526*AE526</f>
        <v>121162737.59999999</v>
      </c>
      <c r="AH526" s="260">
        <f t="shared" ref="AH526" si="5055">AD526*AF526</f>
        <v>135702266.11200002</v>
      </c>
      <c r="AI526" s="260">
        <f t="shared" ref="AI526" si="5056">AH526*H526</f>
        <v>135702266.11200002</v>
      </c>
      <c r="AJ526" s="260">
        <v>130</v>
      </c>
      <c r="AK526" s="260">
        <v>757267.11</v>
      </c>
      <c r="AL526" s="260">
        <v>848139.16320000007</v>
      </c>
      <c r="AM526" s="260">
        <f>AJ526*AK526</f>
        <v>98444724.299999997</v>
      </c>
      <c r="AN526" s="260">
        <f>AJ526*AL526</f>
        <v>110258091.21600001</v>
      </c>
      <c r="AO526" s="396">
        <f t="shared" ref="AO526" si="5057">AN526*H526</f>
        <v>110258091.21600001</v>
      </c>
      <c r="AP526" s="260">
        <v>90</v>
      </c>
      <c r="AQ526" s="260">
        <v>757267.11</v>
      </c>
      <c r="AR526" s="260">
        <v>848139.16320000007</v>
      </c>
      <c r="AS526" s="260">
        <f t="shared" ref="AS526" si="5058">AP526*AQ526</f>
        <v>68154039.900000006</v>
      </c>
      <c r="AT526" s="260">
        <f t="shared" ref="AT526" si="5059">AS526*1.12</f>
        <v>76332524.688000008</v>
      </c>
      <c r="AU526" s="260">
        <f t="shared" ref="AU526" si="5060">AT526*H526</f>
        <v>76332524.688000008</v>
      </c>
      <c r="AV526" s="400">
        <v>160</v>
      </c>
      <c r="AW526" s="400">
        <v>757267.11</v>
      </c>
      <c r="AX526" s="400">
        <v>848139.16320000007</v>
      </c>
      <c r="AY526" s="400">
        <f>AV526*AW526</f>
        <v>121162737.59999999</v>
      </c>
      <c r="AZ526" s="400">
        <f>AV526*AX526</f>
        <v>135702266.11200002</v>
      </c>
      <c r="BA526" s="400">
        <f t="shared" ref="BA526" si="5061">AZ526*H526</f>
        <v>135702266.11200002</v>
      </c>
      <c r="BB526" s="400"/>
      <c r="BC526" s="400"/>
      <c r="BD526" s="400"/>
      <c r="BE526" s="400"/>
      <c r="BF526" s="400"/>
      <c r="BG526" s="400"/>
      <c r="BH526" s="400"/>
      <c r="BI526" s="400"/>
      <c r="BJ526" s="400"/>
      <c r="BK526" s="400"/>
      <c r="BL526" s="400"/>
      <c r="BM526" s="400"/>
      <c r="BN526" s="400"/>
      <c r="BO526" s="400"/>
      <c r="BP526" s="400"/>
      <c r="BQ526" s="400"/>
      <c r="BR526" s="400"/>
      <c r="BS526" s="400"/>
      <c r="BT526" s="262">
        <v>757267.11</v>
      </c>
      <c r="BU526" s="262">
        <v>848139.16320000007</v>
      </c>
      <c r="BV526" s="262">
        <f>(X526+AD526+AJ526+AP526+AV526)*BT526</f>
        <v>507497314.05762708</v>
      </c>
      <c r="BW526" s="262">
        <f>BV526*1.12</f>
        <v>568396991.74454236</v>
      </c>
      <c r="BX526" s="84"/>
      <c r="BY526" s="76">
        <v>2014</v>
      </c>
      <c r="BZ526" s="325"/>
      <c r="CA526" s="567"/>
      <c r="CB526" s="196"/>
      <c r="CC526" s="83"/>
      <c r="CD526" s="88"/>
      <c r="CE526" s="26">
        <f t="shared" si="4991"/>
        <v>507497314.05762708</v>
      </c>
      <c r="CF526" s="27">
        <f t="shared" si="4992"/>
        <v>568396991.74454236</v>
      </c>
      <c r="CG526" s="738"/>
      <c r="CH526" s="177"/>
      <c r="CI526" s="165"/>
      <c r="CJ526" s="89"/>
      <c r="CK526" s="175"/>
      <c r="CL526" s="175"/>
      <c r="CM526" s="178"/>
      <c r="CN526" s="175"/>
      <c r="CO526" s="176"/>
      <c r="CP526" s="175"/>
      <c r="CQ526" s="87"/>
      <c r="CR526" s="455"/>
      <c r="CS526" s="455"/>
      <c r="CT526" s="455"/>
      <c r="CU526" s="455"/>
      <c r="CV526" s="455"/>
      <c r="CW526" s="455"/>
      <c r="CX526" s="455"/>
      <c r="CY526" s="455"/>
      <c r="CZ526" s="455"/>
      <c r="DA526" s="456"/>
      <c r="DB526" s="455"/>
      <c r="DC526" s="455"/>
      <c r="DD526" s="455"/>
      <c r="DE526" s="455"/>
      <c r="DF526" s="455"/>
      <c r="DG526" s="455"/>
      <c r="DH526" s="455"/>
      <c r="DI526" s="455"/>
      <c r="DJ526" s="455"/>
      <c r="DK526" s="455"/>
      <c r="DL526" s="501"/>
      <c r="DM526" s="508"/>
      <c r="DN526" s="501"/>
      <c r="DO526" s="508"/>
      <c r="DP526" s="501"/>
      <c r="DQ526" s="847"/>
      <c r="DR526" s="501"/>
      <c r="DS526" s="508"/>
      <c r="DT526" s="501"/>
      <c r="DU526" s="508"/>
      <c r="DV526" s="457"/>
      <c r="DW526" s="503"/>
      <c r="DX526" s="501"/>
      <c r="DY526" s="672"/>
      <c r="DZ526" s="501"/>
      <c r="EA526" s="508"/>
      <c r="EB526" s="457"/>
      <c r="EC526" s="1045"/>
      <c r="ED526" s="892"/>
      <c r="EE526" s="459"/>
      <c r="EF526" s="501"/>
      <c r="EG526" s="462">
        <f t="shared" ref="EG526" si="5062">U526-DN526</f>
        <v>0</v>
      </c>
      <c r="EH526" s="263">
        <f t="shared" ref="EH526" si="5063">V526-DM526</f>
        <v>0</v>
      </c>
      <c r="EI526" s="460">
        <f t="shared" ref="EI526" si="5064">AA526-DP526</f>
        <v>98573074.657627091</v>
      </c>
      <c r="EJ526" s="538">
        <f t="shared" ref="EJ526" si="5065">AB526-DO526</f>
        <v>110401843.61654235</v>
      </c>
      <c r="EK526" s="677">
        <f t="shared" ref="EK526" si="5066">AG526-DR526</f>
        <v>121162737.59999999</v>
      </c>
      <c r="EL526" s="257">
        <f t="shared" ref="EL526" si="5067">AH526-DQ526</f>
        <v>135702266.11200002</v>
      </c>
      <c r="EM526" s="649">
        <f t="shared" ref="EM526" si="5068">AM526-DT526</f>
        <v>98444724.299999997</v>
      </c>
      <c r="EN526" s="538">
        <f t="shared" ref="EN526" si="5069">AN526-DS526</f>
        <v>110258091.21600001</v>
      </c>
      <c r="EO526" s="677">
        <f t="shared" ref="EO526" si="5070">AS526-DV526</f>
        <v>68154039.900000006</v>
      </c>
      <c r="EP526" s="257">
        <f t="shared" ref="EP526" si="5071">AT526-DU526</f>
        <v>76332524.688000008</v>
      </c>
      <c r="EQ526" s="649">
        <f t="shared" ref="EQ526" si="5072">AY526-DX526</f>
        <v>121162737.59999999</v>
      </c>
      <c r="ER526" s="538">
        <f t="shared" ref="ER526" si="5073">AZ526-DW526</f>
        <v>135702266.11200002</v>
      </c>
      <c r="ES526" s="677">
        <f t="shared" ref="ES526" si="5074">BE526-DZ526</f>
        <v>0</v>
      </c>
      <c r="ET526" s="538">
        <f t="shared" ref="ET526" si="5075">BF526-DY526</f>
        <v>0</v>
      </c>
      <c r="EU526" s="462">
        <f t="shared" ref="EU526" si="5076">BK526-EB526</f>
        <v>0</v>
      </c>
      <c r="EV526" s="263">
        <f t="shared" ref="EV526" si="5077">BL526-EA526</f>
        <v>0</v>
      </c>
      <c r="EW526" s="462">
        <f t="shared" ref="EW526" si="5078">BM526-ED526</f>
        <v>0</v>
      </c>
      <c r="EX526" s="263">
        <f t="shared" ref="EX526" si="5079">BN526-EC526</f>
        <v>0</v>
      </c>
      <c r="EY526" s="472">
        <f t="shared" ref="EY526" si="5080">BV526-EF526</f>
        <v>507497314.05762708</v>
      </c>
      <c r="EZ526" s="263">
        <f t="shared" ref="EZ526" si="5081">BW526-EE526</f>
        <v>568396991.74454236</v>
      </c>
      <c r="FC526" s="216"/>
      <c r="FD526" s="319"/>
    </row>
    <row r="527" spans="1:162" ht="18" hidden="1" customHeight="1" outlineLevel="1" x14ac:dyDescent="0.2">
      <c r="A527" s="5" t="s">
        <v>880</v>
      </c>
      <c r="B527" s="76" t="s">
        <v>21</v>
      </c>
      <c r="C527" s="77" t="s">
        <v>862</v>
      </c>
      <c r="D527" s="77" t="s">
        <v>863</v>
      </c>
      <c r="E527" s="76" t="s">
        <v>864</v>
      </c>
      <c r="F527" s="76" t="s">
        <v>865</v>
      </c>
      <c r="G527" s="78" t="s">
        <v>25</v>
      </c>
      <c r="H527" s="79">
        <v>1</v>
      </c>
      <c r="I527" s="76" t="s">
        <v>969</v>
      </c>
      <c r="J527" s="80" t="s">
        <v>56</v>
      </c>
      <c r="K527" s="81" t="s">
        <v>152</v>
      </c>
      <c r="L527" s="76" t="s">
        <v>885</v>
      </c>
      <c r="M527" s="10" t="s">
        <v>866</v>
      </c>
      <c r="N527" s="82"/>
      <c r="O527" s="82"/>
      <c r="P527" s="82"/>
      <c r="Q527" s="245"/>
      <c r="R527" s="398"/>
      <c r="S527" s="262"/>
      <c r="T527" s="262"/>
      <c r="U527" s="262">
        <f t="shared" si="5027"/>
        <v>0</v>
      </c>
      <c r="V527" s="263">
        <f t="shared" si="5028"/>
        <v>0</v>
      </c>
      <c r="W527" s="263">
        <f t="shared" ref="W527:W917" si="5082">V527*H527</f>
        <v>0</v>
      </c>
      <c r="X527" s="399">
        <v>5000</v>
      </c>
      <c r="Y527" s="399">
        <v>564.94047619047581</v>
      </c>
      <c r="Z527" s="399">
        <v>632.73333333333301</v>
      </c>
      <c r="AA527" s="399">
        <v>0</v>
      </c>
      <c r="AB527" s="399">
        <f t="shared" si="5029"/>
        <v>0</v>
      </c>
      <c r="AC527" s="399">
        <f t="shared" si="4976"/>
        <v>0</v>
      </c>
      <c r="AD527" s="260">
        <v>5200</v>
      </c>
      <c r="AE527" s="260">
        <v>564.94047619047581</v>
      </c>
      <c r="AF527" s="260">
        <v>632.73333333333301</v>
      </c>
      <c r="AG527" s="260">
        <v>0</v>
      </c>
      <c r="AH527" s="260">
        <v>0</v>
      </c>
      <c r="AI527" s="260">
        <f t="shared" si="4977"/>
        <v>0</v>
      </c>
      <c r="AJ527" s="260">
        <v>5300</v>
      </c>
      <c r="AK527" s="260">
        <v>564.94047619047581</v>
      </c>
      <c r="AL527" s="260">
        <v>632.73333333333301</v>
      </c>
      <c r="AM527" s="260">
        <v>0</v>
      </c>
      <c r="AN527" s="260">
        <v>0</v>
      </c>
      <c r="AO527" s="396">
        <f t="shared" si="4978"/>
        <v>0</v>
      </c>
      <c r="AP527" s="260">
        <v>5400</v>
      </c>
      <c r="AQ527" s="260">
        <v>564.94047619047581</v>
      </c>
      <c r="AR527" s="260">
        <v>632.73333333333301</v>
      </c>
      <c r="AS527" s="260">
        <v>0</v>
      </c>
      <c r="AT527" s="260">
        <f t="shared" si="4417"/>
        <v>0</v>
      </c>
      <c r="AU527" s="260">
        <f t="shared" si="4979"/>
        <v>0</v>
      </c>
      <c r="AV527" s="400">
        <v>5500</v>
      </c>
      <c r="AW527" s="400">
        <v>564.94047619047581</v>
      </c>
      <c r="AX527" s="400">
        <v>632.73333333333301</v>
      </c>
      <c r="AY527" s="400">
        <v>0</v>
      </c>
      <c r="AZ527" s="400">
        <v>0</v>
      </c>
      <c r="BA527" s="400">
        <f t="shared" si="5032"/>
        <v>0</v>
      </c>
      <c r="BB527" s="400"/>
      <c r="BC527" s="400"/>
      <c r="BD527" s="400"/>
      <c r="BE527" s="400"/>
      <c r="BF527" s="400"/>
      <c r="BG527" s="400"/>
      <c r="BH527" s="400"/>
      <c r="BI527" s="400"/>
      <c r="BJ527" s="400"/>
      <c r="BK527" s="400"/>
      <c r="BL527" s="400"/>
      <c r="BM527" s="400"/>
      <c r="BN527" s="400"/>
      <c r="BO527" s="400"/>
      <c r="BP527" s="400"/>
      <c r="BQ527" s="400"/>
      <c r="BR527" s="400"/>
      <c r="BS527" s="400"/>
      <c r="BT527" s="262">
        <v>564.94047619047581</v>
      </c>
      <c r="BU527" s="262">
        <v>632.73333333333301</v>
      </c>
      <c r="BV527" s="262">
        <v>0</v>
      </c>
      <c r="BW527" s="1427">
        <f t="shared" si="4989"/>
        <v>0</v>
      </c>
      <c r="BX527" s="84" t="s">
        <v>48</v>
      </c>
      <c r="BY527" s="76">
        <v>2014</v>
      </c>
      <c r="BZ527" s="325"/>
      <c r="CA527" s="567">
        <f t="shared" si="4990"/>
        <v>0</v>
      </c>
      <c r="CB527" s="196"/>
      <c r="CC527" s="83"/>
      <c r="CD527" s="88"/>
      <c r="CE527" s="26">
        <f t="shared" si="4991"/>
        <v>0</v>
      </c>
      <c r="CF527" s="27">
        <f t="shared" si="4992"/>
        <v>0</v>
      </c>
      <c r="CG527" s="738">
        <f t="shared" si="4993"/>
        <v>0</v>
      </c>
      <c r="CH527" s="164"/>
      <c r="CI527" s="165"/>
      <c r="CJ527" s="89"/>
      <c r="CK527" s="77"/>
      <c r="CL527" s="175"/>
      <c r="CM527" s="178"/>
      <c r="CN527" s="175"/>
      <c r="CO527" s="77"/>
      <c r="CP527" s="76"/>
      <c r="CQ527" s="87"/>
      <c r="CR527" s="455"/>
      <c r="CS527" s="455"/>
      <c r="CT527" s="455"/>
      <c r="CU527" s="455"/>
      <c r="CV527" s="455"/>
      <c r="CW527" s="455"/>
      <c r="CX527" s="455"/>
      <c r="CY527" s="455"/>
      <c r="CZ527" s="455"/>
      <c r="DA527" s="456"/>
      <c r="DB527" s="455"/>
      <c r="DC527" s="455"/>
      <c r="DD527" s="455"/>
      <c r="DE527" s="455"/>
      <c r="DF527" s="455"/>
      <c r="DG527" s="455"/>
      <c r="DH527" s="455"/>
      <c r="DI527" s="455"/>
      <c r="DJ527" s="455"/>
      <c r="DK527" s="455"/>
      <c r="DL527" s="501"/>
      <c r="DM527" s="508"/>
      <c r="DN527" s="501"/>
      <c r="DO527" s="508"/>
      <c r="DP527" s="501"/>
      <c r="DQ527" s="847"/>
      <c r="DR527" s="501"/>
      <c r="DS527" s="508"/>
      <c r="DT527" s="501"/>
      <c r="DU527" s="508"/>
      <c r="DV527" s="457"/>
      <c r="DW527" s="503"/>
      <c r="DX527" s="501"/>
      <c r="DY527" s="672"/>
      <c r="DZ527" s="501"/>
      <c r="EA527" s="508"/>
      <c r="EB527" s="457"/>
      <c r="EC527" s="1045"/>
      <c r="ED527" s="892"/>
      <c r="EE527" s="459"/>
      <c r="EF527" s="501"/>
      <c r="EG527" s="462">
        <f t="shared" si="5037"/>
        <v>0</v>
      </c>
      <c r="EH527" s="263">
        <f t="shared" si="5038"/>
        <v>0</v>
      </c>
      <c r="EI527" s="460">
        <f t="shared" si="4995"/>
        <v>0</v>
      </c>
      <c r="EJ527" s="538">
        <f t="shared" si="4996"/>
        <v>0</v>
      </c>
      <c r="EK527" s="677">
        <f t="shared" si="4997"/>
        <v>0</v>
      </c>
      <c r="EL527" s="257">
        <f t="shared" si="4998"/>
        <v>0</v>
      </c>
      <c r="EM527" s="649">
        <f t="shared" si="4999"/>
        <v>0</v>
      </c>
      <c r="EN527" s="538">
        <f t="shared" si="5000"/>
        <v>0</v>
      </c>
      <c r="EO527" s="677">
        <f t="shared" si="5001"/>
        <v>0</v>
      </c>
      <c r="EP527" s="257">
        <f t="shared" si="5002"/>
        <v>0</v>
      </c>
      <c r="EQ527" s="649">
        <f t="shared" si="5003"/>
        <v>0</v>
      </c>
      <c r="ER527" s="538">
        <f t="shared" si="5004"/>
        <v>0</v>
      </c>
      <c r="ES527" s="677">
        <f t="shared" si="5005"/>
        <v>0</v>
      </c>
      <c r="ET527" s="538">
        <f t="shared" si="5006"/>
        <v>0</v>
      </c>
      <c r="EU527" s="462">
        <f t="shared" si="5007"/>
        <v>0</v>
      </c>
      <c r="EV527" s="263">
        <f t="shared" si="5008"/>
        <v>0</v>
      </c>
      <c r="EW527" s="462">
        <f t="shared" si="5009"/>
        <v>0</v>
      </c>
      <c r="EX527" s="263">
        <f t="shared" si="5010"/>
        <v>0</v>
      </c>
      <c r="EY527" s="472">
        <f t="shared" si="5039"/>
        <v>0</v>
      </c>
      <c r="EZ527" s="263">
        <f t="shared" si="5040"/>
        <v>0</v>
      </c>
      <c r="FA527" s="312">
        <v>41551</v>
      </c>
      <c r="FB527" s="33" t="s">
        <v>421</v>
      </c>
      <c r="FC527" s="216">
        <f>BU527*X527</f>
        <v>3163666.6666666651</v>
      </c>
      <c r="FD527" s="319">
        <f>FC527*H527</f>
        <v>3163666.6666666651</v>
      </c>
    </row>
    <row r="528" spans="1:162" ht="18" hidden="1" customHeight="1" outlineLevel="1" x14ac:dyDescent="0.2">
      <c r="A528" s="5" t="s">
        <v>2289</v>
      </c>
      <c r="B528" s="76" t="s">
        <v>21</v>
      </c>
      <c r="C528" s="77" t="s">
        <v>862</v>
      </c>
      <c r="D528" s="77" t="s">
        <v>863</v>
      </c>
      <c r="E528" s="76" t="s">
        <v>864</v>
      </c>
      <c r="F528" s="76" t="s">
        <v>865</v>
      </c>
      <c r="G528" s="78" t="s">
        <v>25</v>
      </c>
      <c r="H528" s="79">
        <v>1</v>
      </c>
      <c r="I528" s="76" t="s">
        <v>969</v>
      </c>
      <c r="J528" s="80" t="s">
        <v>56</v>
      </c>
      <c r="K528" s="81" t="s">
        <v>152</v>
      </c>
      <c r="L528" s="76" t="s">
        <v>885</v>
      </c>
      <c r="M528" s="10" t="s">
        <v>866</v>
      </c>
      <c r="N528" s="82"/>
      <c r="O528" s="82"/>
      <c r="P528" s="82"/>
      <c r="Q528" s="245"/>
      <c r="R528" s="398"/>
      <c r="S528" s="262"/>
      <c r="T528" s="262"/>
      <c r="U528" s="262">
        <f t="shared" ref="U528" si="5083">S528*R528</f>
        <v>0</v>
      </c>
      <c r="V528" s="263">
        <f t="shared" ref="V528" si="5084">U528*1.12</f>
        <v>0</v>
      </c>
      <c r="W528" s="263">
        <f t="shared" ref="W528" si="5085">V528*H528</f>
        <v>0</v>
      </c>
      <c r="X528" s="399">
        <v>5000</v>
      </c>
      <c r="Y528" s="399">
        <v>549.10714285714278</v>
      </c>
      <c r="Z528" s="399">
        <f>Y528*1.12</f>
        <v>615</v>
      </c>
      <c r="AA528" s="399">
        <f>Y528*X528</f>
        <v>2745535.7142857141</v>
      </c>
      <c r="AB528" s="399">
        <f>AA528*1.12</f>
        <v>3075000</v>
      </c>
      <c r="AC528" s="399">
        <f t="shared" ref="AC528" si="5086">AB528*H528</f>
        <v>3075000</v>
      </c>
      <c r="AD528" s="260">
        <v>5200</v>
      </c>
      <c r="AE528" s="260">
        <v>549.10714285714278</v>
      </c>
      <c r="AF528" s="260">
        <v>615</v>
      </c>
      <c r="AG528" s="260">
        <f t="shared" ref="AG528" si="5087">AD528*AE528</f>
        <v>2855357.1428571423</v>
      </c>
      <c r="AH528" s="260">
        <f t="shared" ref="AH528" si="5088">AD528*AF528</f>
        <v>3198000</v>
      </c>
      <c r="AI528" s="260">
        <f t="shared" ref="AI528" si="5089">AH528*H528</f>
        <v>3198000</v>
      </c>
      <c r="AJ528" s="260">
        <v>0</v>
      </c>
      <c r="AK528" s="260">
        <v>549.10714285714278</v>
      </c>
      <c r="AL528" s="260">
        <v>614.99200000000008</v>
      </c>
      <c r="AM528" s="260">
        <f t="shared" ref="AM528" si="5090">AJ528*AK528</f>
        <v>0</v>
      </c>
      <c r="AN528" s="260">
        <f t="shared" ref="AN528" si="5091">AJ528*AL528</f>
        <v>0</v>
      </c>
      <c r="AO528" s="396">
        <f t="shared" ref="AO528" si="5092">AN528*H528</f>
        <v>0</v>
      </c>
      <c r="AP528" s="260">
        <v>0</v>
      </c>
      <c r="AQ528" s="260">
        <v>549.10714285714278</v>
      </c>
      <c r="AR528" s="260">
        <v>614.99200000000008</v>
      </c>
      <c r="AS528" s="260">
        <f t="shared" ref="AS528" si="5093">AP528*AQ528</f>
        <v>0</v>
      </c>
      <c r="AT528" s="260">
        <f t="shared" ref="AT528" si="5094">AS528*1.12</f>
        <v>0</v>
      </c>
      <c r="AU528" s="260">
        <f t="shared" ref="AU528" si="5095">AT528*H528</f>
        <v>0</v>
      </c>
      <c r="AV528" s="400">
        <v>0</v>
      </c>
      <c r="AW528" s="400">
        <v>549.10714285714278</v>
      </c>
      <c r="AX528" s="400">
        <v>614.99200000000008</v>
      </c>
      <c r="AY528" s="400">
        <f t="shared" ref="AY528" si="5096">AV528*AW528</f>
        <v>0</v>
      </c>
      <c r="AZ528" s="400">
        <f t="shared" ref="AZ528" si="5097">AY528*1.12</f>
        <v>0</v>
      </c>
      <c r="BA528" s="400">
        <f t="shared" ref="BA528" si="5098">AZ528*H528</f>
        <v>0</v>
      </c>
      <c r="BB528" s="400"/>
      <c r="BC528" s="400"/>
      <c r="BD528" s="400"/>
      <c r="BE528" s="400"/>
      <c r="BF528" s="400"/>
      <c r="BG528" s="400"/>
      <c r="BH528" s="400"/>
      <c r="BI528" s="400"/>
      <c r="BJ528" s="400"/>
      <c r="BK528" s="400"/>
      <c r="BL528" s="400"/>
      <c r="BM528" s="400"/>
      <c r="BN528" s="400"/>
      <c r="BO528" s="400"/>
      <c r="BP528" s="400"/>
      <c r="BQ528" s="400"/>
      <c r="BR528" s="400"/>
      <c r="BS528" s="400"/>
      <c r="BT528" s="262">
        <v>549.10714285714278</v>
      </c>
      <c r="BU528" s="262">
        <v>614.99200000000008</v>
      </c>
      <c r="BV528" s="262">
        <f>SUM(N528+O528+P528+Q528+R528+X528+AD528+AJ528+AP528+AV528+BB528+BH528)*BT528</f>
        <v>5600892.8571428563</v>
      </c>
      <c r="BW528" s="262">
        <f t="shared" ref="BW528" si="5099">BV528*1.12</f>
        <v>6273000</v>
      </c>
      <c r="BX528" s="84" t="s">
        <v>48</v>
      </c>
      <c r="BY528" s="76" t="s">
        <v>2290</v>
      </c>
      <c r="BZ528" s="325"/>
      <c r="CA528" s="567">
        <f t="shared" ref="CA528" si="5100">BW528*H528</f>
        <v>6273000</v>
      </c>
      <c r="CB528" s="196"/>
      <c r="CC528" s="83"/>
      <c r="CD528" s="88"/>
      <c r="CE528" s="26">
        <f t="shared" ref="CE528" si="5101">BV528-CB528</f>
        <v>5600892.8571428563</v>
      </c>
      <c r="CF528" s="27">
        <f t="shared" ref="CF528" si="5102">BW528-CC528</f>
        <v>6273000</v>
      </c>
      <c r="CG528" s="738">
        <f t="shared" ref="CG528" si="5103">CA528-CC528</f>
        <v>6273000</v>
      </c>
      <c r="CH528" s="164" t="s">
        <v>2322</v>
      </c>
      <c r="CI528" s="165"/>
      <c r="CJ528" s="89" t="s">
        <v>25</v>
      </c>
      <c r="CK528" s="77" t="s">
        <v>863</v>
      </c>
      <c r="CL528" s="175" t="s">
        <v>2291</v>
      </c>
      <c r="CM528" s="178">
        <v>41702</v>
      </c>
      <c r="CN528" s="175" t="s">
        <v>1084</v>
      </c>
      <c r="CO528" s="77" t="s">
        <v>863</v>
      </c>
      <c r="CP528" s="76" t="s">
        <v>865</v>
      </c>
      <c r="CQ528" s="87" t="s">
        <v>866</v>
      </c>
      <c r="CR528" s="455"/>
      <c r="CS528" s="455">
        <v>5000</v>
      </c>
      <c r="CT528" s="455">
        <v>5200</v>
      </c>
      <c r="CU528" s="455">
        <v>0</v>
      </c>
      <c r="CV528" s="455">
        <v>0</v>
      </c>
      <c r="CW528" s="455">
        <v>0</v>
      </c>
      <c r="CX528" s="455"/>
      <c r="CY528" s="455"/>
      <c r="CZ528" s="455">
        <f>CS528+CT528+CU528+CV528+CW528</f>
        <v>10200</v>
      </c>
      <c r="DA528" s="456">
        <v>615</v>
      </c>
      <c r="DB528" s="455"/>
      <c r="DC528" s="455">
        <f>DA528*CS528</f>
        <v>3075000</v>
      </c>
      <c r="DD528" s="455">
        <f>CT528*DA528</f>
        <v>3198000</v>
      </c>
      <c r="DE528" s="455">
        <f>DA528*CU528</f>
        <v>0</v>
      </c>
      <c r="DF528" s="455">
        <f>DA528*CV528</f>
        <v>0</v>
      </c>
      <c r="DG528" s="455">
        <f>DA528*CW528</f>
        <v>0</v>
      </c>
      <c r="DH528" s="455"/>
      <c r="DI528" s="455"/>
      <c r="DJ528" s="455"/>
      <c r="DK528" s="455">
        <f>DA528*CZ528</f>
        <v>6273000</v>
      </c>
      <c r="DL528" s="501"/>
      <c r="DM528" s="508"/>
      <c r="DN528" s="501"/>
      <c r="DO528" s="508">
        <f>DC528</f>
        <v>3075000</v>
      </c>
      <c r="DP528" s="501">
        <f>DO528/1.12</f>
        <v>2745535.7142857141</v>
      </c>
      <c r="DQ528" s="847">
        <f t="shared" ref="DQ528" si="5104">DD528</f>
        <v>3198000</v>
      </c>
      <c r="DR528" s="501">
        <f t="shared" ref="DR528" si="5105">DQ528/1.12</f>
        <v>2855357.1428571427</v>
      </c>
      <c r="DS528" s="508">
        <f>DE528</f>
        <v>0</v>
      </c>
      <c r="DT528" s="501">
        <f>DS528/1.12</f>
        <v>0</v>
      </c>
      <c r="DU528" s="508">
        <f>DF528</f>
        <v>0</v>
      </c>
      <c r="DV528" s="457">
        <f>DU528/1.12</f>
        <v>0</v>
      </c>
      <c r="DW528" s="503">
        <f>DG528</f>
        <v>0</v>
      </c>
      <c r="DX528" s="501">
        <f>DW528/1.12</f>
        <v>0</v>
      </c>
      <c r="DY528" s="672"/>
      <c r="DZ528" s="501"/>
      <c r="EA528" s="508">
        <f>DI528</f>
        <v>0</v>
      </c>
      <c r="EB528" s="457">
        <f t="shared" ref="EB528" si="5106">EA528/1.12</f>
        <v>0</v>
      </c>
      <c r="EC528" s="1045"/>
      <c r="ED528" s="892"/>
      <c r="EE528" s="459">
        <f>DK528</f>
        <v>6273000</v>
      </c>
      <c r="EF528" s="501">
        <f>EE528/1.12</f>
        <v>5600892.8571428563</v>
      </c>
      <c r="EG528" s="462">
        <f t="shared" si="5037"/>
        <v>0</v>
      </c>
      <c r="EH528" s="263">
        <f t="shared" si="5038"/>
        <v>0</v>
      </c>
      <c r="EI528" s="460">
        <f t="shared" si="4995"/>
        <v>0</v>
      </c>
      <c r="EJ528" s="538">
        <f t="shared" si="4996"/>
        <v>0</v>
      </c>
      <c r="EK528" s="677">
        <f t="shared" si="4997"/>
        <v>0</v>
      </c>
      <c r="EL528" s="257">
        <f t="shared" si="4998"/>
        <v>0</v>
      </c>
      <c r="EM528" s="649">
        <f t="shared" si="4999"/>
        <v>0</v>
      </c>
      <c r="EN528" s="538">
        <f t="shared" si="5000"/>
        <v>0</v>
      </c>
      <c r="EO528" s="677">
        <f t="shared" si="5001"/>
        <v>0</v>
      </c>
      <c r="EP528" s="257">
        <f t="shared" si="5002"/>
        <v>0</v>
      </c>
      <c r="EQ528" s="649">
        <f t="shared" si="5003"/>
        <v>0</v>
      </c>
      <c r="ER528" s="538">
        <f t="shared" si="5004"/>
        <v>0</v>
      </c>
      <c r="ES528" s="677">
        <f t="shared" si="5005"/>
        <v>0</v>
      </c>
      <c r="ET528" s="538">
        <f t="shared" si="5006"/>
        <v>0</v>
      </c>
      <c r="EU528" s="462">
        <f t="shared" si="5007"/>
        <v>0</v>
      </c>
      <c r="EV528" s="263">
        <f t="shared" si="5008"/>
        <v>0</v>
      </c>
      <c r="EW528" s="462">
        <f t="shared" si="5009"/>
        <v>0</v>
      </c>
      <c r="EX528" s="263">
        <f t="shared" si="5010"/>
        <v>0</v>
      </c>
      <c r="EY528" s="472">
        <f t="shared" si="5039"/>
        <v>0</v>
      </c>
      <c r="EZ528" s="263">
        <f t="shared" si="5040"/>
        <v>0</v>
      </c>
      <c r="FA528" s="312">
        <v>42433</v>
      </c>
      <c r="FB528" s="33" t="s">
        <v>421</v>
      </c>
      <c r="FC528" s="216">
        <f>BU528*X528</f>
        <v>3074960.0000000005</v>
      </c>
      <c r="FD528" s="319">
        <f>FC528*H528</f>
        <v>3074960.0000000005</v>
      </c>
    </row>
    <row r="529" spans="1:160" ht="18" hidden="1" customHeight="1" outlineLevel="1" x14ac:dyDescent="0.2">
      <c r="A529" s="5" t="s">
        <v>881</v>
      </c>
      <c r="B529" s="76" t="s">
        <v>21</v>
      </c>
      <c r="C529" s="77" t="s">
        <v>867</v>
      </c>
      <c r="D529" s="77" t="s">
        <v>863</v>
      </c>
      <c r="E529" s="76" t="s">
        <v>868</v>
      </c>
      <c r="F529" s="76" t="s">
        <v>869</v>
      </c>
      <c r="G529" s="78" t="s">
        <v>25</v>
      </c>
      <c r="H529" s="79">
        <v>1</v>
      </c>
      <c r="I529" s="76" t="s">
        <v>969</v>
      </c>
      <c r="J529" s="80" t="s">
        <v>56</v>
      </c>
      <c r="K529" s="81" t="s">
        <v>152</v>
      </c>
      <c r="L529" s="76" t="s">
        <v>885</v>
      </c>
      <c r="M529" s="10" t="s">
        <v>866</v>
      </c>
      <c r="N529" s="82"/>
      <c r="O529" s="82"/>
      <c r="P529" s="82"/>
      <c r="Q529" s="245"/>
      <c r="R529" s="398"/>
      <c r="S529" s="262"/>
      <c r="T529" s="262"/>
      <c r="U529" s="262">
        <f t="shared" si="5027"/>
        <v>0</v>
      </c>
      <c r="V529" s="263">
        <f t="shared" si="5028"/>
        <v>0</v>
      </c>
      <c r="W529" s="263">
        <f t="shared" si="5082"/>
        <v>0</v>
      </c>
      <c r="X529" s="399">
        <v>300</v>
      </c>
      <c r="Y529" s="399">
        <v>1129.8809523809553</v>
      </c>
      <c r="Z529" s="399">
        <v>1265.4666666666701</v>
      </c>
      <c r="AA529" s="399">
        <v>0</v>
      </c>
      <c r="AB529" s="399">
        <f t="shared" si="5029"/>
        <v>0</v>
      </c>
      <c r="AC529" s="399">
        <f t="shared" si="4976"/>
        <v>0</v>
      </c>
      <c r="AD529" s="260">
        <v>320</v>
      </c>
      <c r="AE529" s="260">
        <v>1129.8809523809553</v>
      </c>
      <c r="AF529" s="260">
        <v>1265.4666666666701</v>
      </c>
      <c r="AG529" s="260">
        <v>0</v>
      </c>
      <c r="AH529" s="260">
        <v>0</v>
      </c>
      <c r="AI529" s="260">
        <f t="shared" si="4977"/>
        <v>0</v>
      </c>
      <c r="AJ529" s="260">
        <v>330</v>
      </c>
      <c r="AK529" s="260">
        <v>1129.8809523809553</v>
      </c>
      <c r="AL529" s="260">
        <v>1265.4666666666701</v>
      </c>
      <c r="AM529" s="260">
        <v>0</v>
      </c>
      <c r="AN529" s="260">
        <v>0</v>
      </c>
      <c r="AO529" s="396">
        <f t="shared" si="4978"/>
        <v>0</v>
      </c>
      <c r="AP529" s="260">
        <v>340</v>
      </c>
      <c r="AQ529" s="260">
        <v>1129.8809523809553</v>
      </c>
      <c r="AR529" s="260">
        <v>1265.4666666666701</v>
      </c>
      <c r="AS529" s="260">
        <v>0</v>
      </c>
      <c r="AT529" s="260">
        <f t="shared" si="4417"/>
        <v>0</v>
      </c>
      <c r="AU529" s="260">
        <f t="shared" si="4979"/>
        <v>0</v>
      </c>
      <c r="AV529" s="400">
        <v>350</v>
      </c>
      <c r="AW529" s="400">
        <v>1129.8809523809553</v>
      </c>
      <c r="AX529" s="400">
        <v>1265.4666666666701</v>
      </c>
      <c r="AY529" s="400">
        <v>0</v>
      </c>
      <c r="AZ529" s="400">
        <f t="shared" si="4421"/>
        <v>0</v>
      </c>
      <c r="BA529" s="400">
        <f t="shared" si="5032"/>
        <v>0</v>
      </c>
      <c r="BB529" s="400"/>
      <c r="BC529" s="400"/>
      <c r="BD529" s="400"/>
      <c r="BE529" s="400"/>
      <c r="BF529" s="400"/>
      <c r="BG529" s="400"/>
      <c r="BH529" s="400"/>
      <c r="BI529" s="400"/>
      <c r="BJ529" s="400"/>
      <c r="BK529" s="400"/>
      <c r="BL529" s="400"/>
      <c r="BM529" s="400"/>
      <c r="BN529" s="400"/>
      <c r="BO529" s="400"/>
      <c r="BP529" s="400"/>
      <c r="BQ529" s="400"/>
      <c r="BR529" s="400"/>
      <c r="BS529" s="400"/>
      <c r="BT529" s="262">
        <v>1129.8809523809553</v>
      </c>
      <c r="BU529" s="262">
        <v>1265.4666666666701</v>
      </c>
      <c r="BV529" s="262">
        <v>0</v>
      </c>
      <c r="BW529" s="1427">
        <f t="shared" si="4989"/>
        <v>0</v>
      </c>
      <c r="BX529" s="84" t="s">
        <v>48</v>
      </c>
      <c r="BY529" s="76">
        <v>2014</v>
      </c>
      <c r="BZ529" s="325"/>
      <c r="CA529" s="567">
        <f t="shared" si="4990"/>
        <v>0</v>
      </c>
      <c r="CB529" s="196"/>
      <c r="CC529" s="83"/>
      <c r="CD529" s="88"/>
      <c r="CE529" s="26">
        <f t="shared" si="4991"/>
        <v>0</v>
      </c>
      <c r="CF529" s="27">
        <f t="shared" si="4992"/>
        <v>0</v>
      </c>
      <c r="CG529" s="738">
        <f t="shared" si="4993"/>
        <v>0</v>
      </c>
      <c r="CH529" s="164"/>
      <c r="CI529" s="165"/>
      <c r="CJ529" s="89"/>
      <c r="CK529" s="77"/>
      <c r="CL529" s="175"/>
      <c r="CM529" s="178"/>
      <c r="CN529" s="175"/>
      <c r="CO529" s="77"/>
      <c r="CP529" s="76"/>
      <c r="CQ529" s="87"/>
      <c r="CR529" s="455"/>
      <c r="CS529" s="455"/>
      <c r="CT529" s="455"/>
      <c r="CU529" s="455"/>
      <c r="CV529" s="455"/>
      <c r="CW529" s="455"/>
      <c r="CX529" s="455"/>
      <c r="CY529" s="455"/>
      <c r="CZ529" s="455"/>
      <c r="DA529" s="456"/>
      <c r="DB529" s="455"/>
      <c r="DC529" s="455"/>
      <c r="DD529" s="455"/>
      <c r="DE529" s="455"/>
      <c r="DF529" s="455"/>
      <c r="DG529" s="455"/>
      <c r="DH529" s="455"/>
      <c r="DI529" s="455"/>
      <c r="DJ529" s="455"/>
      <c r="DK529" s="455"/>
      <c r="DL529" s="501"/>
      <c r="DM529" s="508"/>
      <c r="DN529" s="501"/>
      <c r="DO529" s="508"/>
      <c r="DP529" s="501"/>
      <c r="DQ529" s="847"/>
      <c r="DR529" s="501"/>
      <c r="DS529" s="508"/>
      <c r="DT529" s="501"/>
      <c r="DU529" s="508"/>
      <c r="DV529" s="457"/>
      <c r="DW529" s="503"/>
      <c r="DX529" s="501"/>
      <c r="DY529" s="672"/>
      <c r="DZ529" s="501"/>
      <c r="EA529" s="508"/>
      <c r="EB529" s="457"/>
      <c r="EC529" s="1045"/>
      <c r="ED529" s="892"/>
      <c r="EE529" s="459"/>
      <c r="EF529" s="501"/>
      <c r="EG529" s="462">
        <f t="shared" si="5037"/>
        <v>0</v>
      </c>
      <c r="EH529" s="263">
        <f t="shared" si="5038"/>
        <v>0</v>
      </c>
      <c r="EI529" s="460">
        <f t="shared" si="4995"/>
        <v>0</v>
      </c>
      <c r="EJ529" s="538">
        <f t="shared" si="4996"/>
        <v>0</v>
      </c>
      <c r="EK529" s="677">
        <f t="shared" si="4997"/>
        <v>0</v>
      </c>
      <c r="EL529" s="257">
        <f t="shared" si="4998"/>
        <v>0</v>
      </c>
      <c r="EM529" s="649">
        <f t="shared" si="4999"/>
        <v>0</v>
      </c>
      <c r="EN529" s="538">
        <f t="shared" si="5000"/>
        <v>0</v>
      </c>
      <c r="EO529" s="677">
        <f t="shared" si="5001"/>
        <v>0</v>
      </c>
      <c r="EP529" s="257">
        <f t="shared" si="5002"/>
        <v>0</v>
      </c>
      <c r="EQ529" s="649">
        <f t="shared" si="5003"/>
        <v>0</v>
      </c>
      <c r="ER529" s="538">
        <f t="shared" si="5004"/>
        <v>0</v>
      </c>
      <c r="ES529" s="677">
        <f t="shared" si="5005"/>
        <v>0</v>
      </c>
      <c r="ET529" s="538">
        <f t="shared" si="5006"/>
        <v>0</v>
      </c>
      <c r="EU529" s="462">
        <f t="shared" si="5007"/>
        <v>0</v>
      </c>
      <c r="EV529" s="263">
        <f t="shared" si="5008"/>
        <v>0</v>
      </c>
      <c r="EW529" s="462">
        <f t="shared" si="5009"/>
        <v>0</v>
      </c>
      <c r="EX529" s="263">
        <f t="shared" si="5010"/>
        <v>0</v>
      </c>
      <c r="EY529" s="472">
        <f t="shared" si="5039"/>
        <v>0</v>
      </c>
      <c r="EZ529" s="263">
        <f t="shared" si="5040"/>
        <v>0</v>
      </c>
      <c r="FA529" s="312">
        <v>41551</v>
      </c>
      <c r="FB529" s="33" t="s">
        <v>421</v>
      </c>
      <c r="FC529" s="216">
        <f>BU529*X529</f>
        <v>379640.00000000105</v>
      </c>
      <c r="FD529" s="319">
        <f>FC529*H529</f>
        <v>379640.00000000105</v>
      </c>
    </row>
    <row r="530" spans="1:160" ht="18" hidden="1" customHeight="1" outlineLevel="1" x14ac:dyDescent="0.2">
      <c r="A530" s="5" t="s">
        <v>2292</v>
      </c>
      <c r="B530" s="76" t="s">
        <v>21</v>
      </c>
      <c r="C530" s="77" t="s">
        <v>867</v>
      </c>
      <c r="D530" s="77" t="s">
        <v>863</v>
      </c>
      <c r="E530" s="76" t="s">
        <v>868</v>
      </c>
      <c r="F530" s="76" t="s">
        <v>869</v>
      </c>
      <c r="G530" s="78" t="s">
        <v>25</v>
      </c>
      <c r="H530" s="79">
        <v>1</v>
      </c>
      <c r="I530" s="76" t="s">
        <v>969</v>
      </c>
      <c r="J530" s="80" t="s">
        <v>56</v>
      </c>
      <c r="K530" s="81" t="s">
        <v>152</v>
      </c>
      <c r="L530" s="76" t="s">
        <v>885</v>
      </c>
      <c r="M530" s="10" t="s">
        <v>866</v>
      </c>
      <c r="N530" s="82"/>
      <c r="O530" s="82"/>
      <c r="P530" s="82"/>
      <c r="Q530" s="245"/>
      <c r="R530" s="398"/>
      <c r="S530" s="262"/>
      <c r="T530" s="262"/>
      <c r="U530" s="262">
        <f t="shared" ref="U530" si="5107">S530*R530</f>
        <v>0</v>
      </c>
      <c r="V530" s="263">
        <f t="shared" ref="V530" si="5108">U530*1.12</f>
        <v>0</v>
      </c>
      <c r="W530" s="263">
        <f t="shared" ref="W530" si="5109">V530*H530</f>
        <v>0</v>
      </c>
      <c r="X530" s="399">
        <v>300</v>
      </c>
      <c r="Y530" s="399">
        <v>1071.4285714285713</v>
      </c>
      <c r="Z530" s="399">
        <f>Y530*1.12</f>
        <v>1200</v>
      </c>
      <c r="AA530" s="399">
        <f>Y530*X530</f>
        <v>321428.57142857142</v>
      </c>
      <c r="AB530" s="399">
        <f>AA530*1.12</f>
        <v>360000</v>
      </c>
      <c r="AC530" s="399">
        <f t="shared" ref="AC530" si="5110">AB530*H530</f>
        <v>360000</v>
      </c>
      <c r="AD530" s="260">
        <v>320</v>
      </c>
      <c r="AE530" s="260">
        <v>1071.4285714285713</v>
      </c>
      <c r="AF530" s="260">
        <v>1200</v>
      </c>
      <c r="AG530" s="260">
        <f t="shared" ref="AG530" si="5111">AD530*AE530</f>
        <v>342857.14285714284</v>
      </c>
      <c r="AH530" s="260">
        <f t="shared" ref="AH530" si="5112">AD530*AF530</f>
        <v>384000</v>
      </c>
      <c r="AI530" s="260">
        <f>AH530*H530</f>
        <v>384000</v>
      </c>
      <c r="AJ530" s="260">
        <v>0</v>
      </c>
      <c r="AK530" s="260">
        <v>1071.4285714285713</v>
      </c>
      <c r="AL530" s="260">
        <v>1200</v>
      </c>
      <c r="AM530" s="260">
        <f t="shared" ref="AM530" si="5113">AJ530*AK530</f>
        <v>0</v>
      </c>
      <c r="AN530" s="260">
        <f t="shared" ref="AN530" si="5114">AJ530*AL530</f>
        <v>0</v>
      </c>
      <c r="AO530" s="396">
        <f t="shared" ref="AO530" si="5115">AN530*H530</f>
        <v>0</v>
      </c>
      <c r="AP530" s="260">
        <v>0</v>
      </c>
      <c r="AQ530" s="260">
        <v>1071.4285714285713</v>
      </c>
      <c r="AR530" s="260">
        <v>1200</v>
      </c>
      <c r="AS530" s="260">
        <f t="shared" ref="AS530" si="5116">AP530*AQ530</f>
        <v>0</v>
      </c>
      <c r="AT530" s="260">
        <f t="shared" ref="AT530" si="5117">AS530*1.12</f>
        <v>0</v>
      </c>
      <c r="AU530" s="260">
        <f t="shared" ref="AU530" si="5118">AT530*H530</f>
        <v>0</v>
      </c>
      <c r="AV530" s="400">
        <v>0</v>
      </c>
      <c r="AW530" s="400">
        <v>1071.4285714285713</v>
      </c>
      <c r="AX530" s="400">
        <v>1200</v>
      </c>
      <c r="AY530" s="400">
        <f t="shared" ref="AY530" si="5119">AV530*AW530</f>
        <v>0</v>
      </c>
      <c r="AZ530" s="400">
        <f t="shared" ref="AZ530" si="5120">AY530*1.12</f>
        <v>0</v>
      </c>
      <c r="BA530" s="400">
        <f t="shared" ref="BA530" si="5121">AZ530*H530</f>
        <v>0</v>
      </c>
      <c r="BB530" s="400"/>
      <c r="BC530" s="400"/>
      <c r="BD530" s="400"/>
      <c r="BE530" s="400"/>
      <c r="BF530" s="400"/>
      <c r="BG530" s="400"/>
      <c r="BH530" s="400"/>
      <c r="BI530" s="400"/>
      <c r="BJ530" s="400"/>
      <c r="BK530" s="400"/>
      <c r="BL530" s="400"/>
      <c r="BM530" s="400"/>
      <c r="BN530" s="400"/>
      <c r="BO530" s="400"/>
      <c r="BP530" s="400"/>
      <c r="BQ530" s="400"/>
      <c r="BR530" s="400"/>
      <c r="BS530" s="400"/>
      <c r="BT530" s="262">
        <v>1071.4285714285713</v>
      </c>
      <c r="BU530" s="262">
        <v>1200</v>
      </c>
      <c r="BV530" s="262">
        <f>SUM(N530+O530+P530+Q530+R530+X530+AD530+AJ530+AP530+AV530+BB530+BH530)*BT530</f>
        <v>664285.7142857142</v>
      </c>
      <c r="BW530" s="262">
        <f t="shared" ref="BW530" si="5122">BV530*1.12</f>
        <v>744000</v>
      </c>
      <c r="BX530" s="84" t="s">
        <v>48</v>
      </c>
      <c r="BY530" s="76" t="s">
        <v>2290</v>
      </c>
      <c r="BZ530" s="325"/>
      <c r="CA530" s="567">
        <f t="shared" ref="CA530" si="5123">BW530*H530</f>
        <v>744000</v>
      </c>
      <c r="CB530" s="196"/>
      <c r="CC530" s="83"/>
      <c r="CD530" s="88"/>
      <c r="CE530" s="26">
        <f t="shared" ref="CE530" si="5124">BV530-CB530</f>
        <v>664285.7142857142</v>
      </c>
      <c r="CF530" s="27">
        <f t="shared" ref="CF530" si="5125">BW530-CC530</f>
        <v>744000</v>
      </c>
      <c r="CG530" s="738">
        <f t="shared" ref="CG530" si="5126">CA530-CC530</f>
        <v>744000</v>
      </c>
      <c r="CH530" s="164" t="s">
        <v>2322</v>
      </c>
      <c r="CI530" s="165"/>
      <c r="CJ530" s="89" t="s">
        <v>25</v>
      </c>
      <c r="CK530" s="77" t="s">
        <v>863</v>
      </c>
      <c r="CL530" s="175" t="s">
        <v>2291</v>
      </c>
      <c r="CM530" s="178">
        <v>41702</v>
      </c>
      <c r="CN530" s="175" t="s">
        <v>1084</v>
      </c>
      <c r="CO530" s="77" t="s">
        <v>863</v>
      </c>
      <c r="CP530" s="76" t="s">
        <v>869</v>
      </c>
      <c r="CQ530" s="87" t="s">
        <v>866</v>
      </c>
      <c r="CR530" s="455"/>
      <c r="CS530" s="455">
        <v>300</v>
      </c>
      <c r="CT530" s="455">
        <v>320</v>
      </c>
      <c r="CU530" s="455">
        <v>0</v>
      </c>
      <c r="CV530" s="455">
        <v>0</v>
      </c>
      <c r="CW530" s="455">
        <v>0</v>
      </c>
      <c r="CX530" s="455"/>
      <c r="CY530" s="455"/>
      <c r="CZ530" s="455">
        <f>CS530+CT530+CU530+CV530+CW530</f>
        <v>620</v>
      </c>
      <c r="DA530" s="456">
        <v>1200</v>
      </c>
      <c r="DB530" s="455"/>
      <c r="DC530" s="455">
        <f>DA530*CS530</f>
        <v>360000</v>
      </c>
      <c r="DD530" s="455">
        <f>CT530*DA530</f>
        <v>384000</v>
      </c>
      <c r="DE530" s="455">
        <f>DA530*CU530</f>
        <v>0</v>
      </c>
      <c r="DF530" s="455">
        <f>DA530*CV530</f>
        <v>0</v>
      </c>
      <c r="DG530" s="455">
        <f>DA530*CW530</f>
        <v>0</v>
      </c>
      <c r="DH530" s="455"/>
      <c r="DI530" s="455"/>
      <c r="DJ530" s="455"/>
      <c r="DK530" s="455">
        <f>DA530*CZ530</f>
        <v>744000</v>
      </c>
      <c r="DL530" s="501"/>
      <c r="DM530" s="508"/>
      <c r="DN530" s="501"/>
      <c r="DO530" s="508">
        <f>DC530</f>
        <v>360000</v>
      </c>
      <c r="DP530" s="501">
        <f>DO530/1.12</f>
        <v>321428.57142857142</v>
      </c>
      <c r="DQ530" s="847">
        <f t="shared" ref="DQ530" si="5127">DD530</f>
        <v>384000</v>
      </c>
      <c r="DR530" s="501">
        <f t="shared" ref="DR530" si="5128">DQ530/1.12</f>
        <v>342857.14285714284</v>
      </c>
      <c r="DS530" s="508">
        <f>DE530</f>
        <v>0</v>
      </c>
      <c r="DT530" s="501">
        <f>DS530/1.12</f>
        <v>0</v>
      </c>
      <c r="DU530" s="508">
        <f>DF530</f>
        <v>0</v>
      </c>
      <c r="DV530" s="457">
        <f>DU530/1.12</f>
        <v>0</v>
      </c>
      <c r="DW530" s="503">
        <f>DG530</f>
        <v>0</v>
      </c>
      <c r="DX530" s="501">
        <f>DW530/1.12</f>
        <v>0</v>
      </c>
      <c r="DY530" s="672"/>
      <c r="DZ530" s="501"/>
      <c r="EA530" s="508">
        <f>DI530</f>
        <v>0</v>
      </c>
      <c r="EB530" s="457">
        <f t="shared" ref="EB530" si="5129">EA530/1.12</f>
        <v>0</v>
      </c>
      <c r="EC530" s="1045"/>
      <c r="ED530" s="892"/>
      <c r="EE530" s="459">
        <f>DK530</f>
        <v>744000</v>
      </c>
      <c r="EF530" s="501">
        <f>EE530/1.12</f>
        <v>664285.7142857142</v>
      </c>
      <c r="EG530" s="462">
        <f t="shared" si="5037"/>
        <v>0</v>
      </c>
      <c r="EH530" s="263">
        <f t="shared" si="5038"/>
        <v>0</v>
      </c>
      <c r="EI530" s="460">
        <f t="shared" si="4995"/>
        <v>0</v>
      </c>
      <c r="EJ530" s="538">
        <f t="shared" si="4996"/>
        <v>0</v>
      </c>
      <c r="EK530" s="677">
        <f t="shared" si="4997"/>
        <v>0</v>
      </c>
      <c r="EL530" s="257">
        <f t="shared" si="4998"/>
        <v>0</v>
      </c>
      <c r="EM530" s="649">
        <f t="shared" si="4999"/>
        <v>0</v>
      </c>
      <c r="EN530" s="538">
        <f t="shared" si="5000"/>
        <v>0</v>
      </c>
      <c r="EO530" s="677">
        <f t="shared" si="5001"/>
        <v>0</v>
      </c>
      <c r="EP530" s="257">
        <f t="shared" si="5002"/>
        <v>0</v>
      </c>
      <c r="EQ530" s="649">
        <f t="shared" si="5003"/>
        <v>0</v>
      </c>
      <c r="ER530" s="538">
        <f t="shared" si="5004"/>
        <v>0</v>
      </c>
      <c r="ES530" s="677">
        <f t="shared" si="5005"/>
        <v>0</v>
      </c>
      <c r="ET530" s="538">
        <f t="shared" si="5006"/>
        <v>0</v>
      </c>
      <c r="EU530" s="462">
        <f t="shared" si="5007"/>
        <v>0</v>
      </c>
      <c r="EV530" s="263">
        <f t="shared" si="5008"/>
        <v>0</v>
      </c>
      <c r="EW530" s="462">
        <f t="shared" si="5009"/>
        <v>0</v>
      </c>
      <c r="EX530" s="263">
        <f t="shared" si="5010"/>
        <v>0</v>
      </c>
      <c r="EY530" s="472">
        <f t="shared" si="5039"/>
        <v>0</v>
      </c>
      <c r="EZ530" s="263">
        <f t="shared" si="5040"/>
        <v>0</v>
      </c>
      <c r="FA530" s="312">
        <v>42433</v>
      </c>
      <c r="FB530" s="33" t="s">
        <v>421</v>
      </c>
      <c r="FC530" s="216">
        <f>BU530*X530</f>
        <v>360000</v>
      </c>
      <c r="FD530" s="319">
        <f>FC530*H530</f>
        <v>360000</v>
      </c>
    </row>
    <row r="531" spans="1:160" ht="18" hidden="1" customHeight="1" outlineLevel="1" x14ac:dyDescent="0.2">
      <c r="A531" s="5" t="s">
        <v>882</v>
      </c>
      <c r="B531" s="76" t="s">
        <v>21</v>
      </c>
      <c r="C531" s="77" t="s">
        <v>870</v>
      </c>
      <c r="D531" s="77" t="s">
        <v>871</v>
      </c>
      <c r="E531" s="77" t="s">
        <v>871</v>
      </c>
      <c r="F531" s="77" t="s">
        <v>871</v>
      </c>
      <c r="G531" s="77" t="s">
        <v>41</v>
      </c>
      <c r="H531" s="79">
        <v>1</v>
      </c>
      <c r="I531" s="77" t="s">
        <v>1144</v>
      </c>
      <c r="J531" s="77" t="s">
        <v>56</v>
      </c>
      <c r="K531" s="77" t="s">
        <v>152</v>
      </c>
      <c r="L531" s="77" t="s">
        <v>885</v>
      </c>
      <c r="M531" s="10" t="s">
        <v>995</v>
      </c>
      <c r="N531" s="82"/>
      <c r="O531" s="82"/>
      <c r="P531" s="82"/>
      <c r="Q531" s="245"/>
      <c r="R531" s="398"/>
      <c r="S531" s="262"/>
      <c r="T531" s="262"/>
      <c r="U531" s="262">
        <f t="shared" si="5027"/>
        <v>0</v>
      </c>
      <c r="V531" s="263">
        <f t="shared" si="5028"/>
        <v>0</v>
      </c>
      <c r="W531" s="263">
        <f t="shared" si="5082"/>
        <v>0</v>
      </c>
      <c r="X531" s="399">
        <f>1000*410.17</f>
        <v>410170</v>
      </c>
      <c r="Y531" s="399">
        <v>1375.6883928571399</v>
      </c>
      <c r="Z531" s="399">
        <v>1540.771</v>
      </c>
      <c r="AA531" s="399">
        <v>0</v>
      </c>
      <c r="AB531" s="399">
        <f t="shared" si="5029"/>
        <v>0</v>
      </c>
      <c r="AC531" s="399">
        <f t="shared" si="4976"/>
        <v>0</v>
      </c>
      <c r="AD531" s="260">
        <f>1000*302.85</f>
        <v>302850</v>
      </c>
      <c r="AE531" s="260">
        <v>1375.6883928571399</v>
      </c>
      <c r="AF531" s="260">
        <v>1540.771</v>
      </c>
      <c r="AG531" s="260">
        <v>0</v>
      </c>
      <c r="AH531" s="260">
        <v>0</v>
      </c>
      <c r="AI531" s="260">
        <f t="shared" si="4977"/>
        <v>0</v>
      </c>
      <c r="AJ531" s="260"/>
      <c r="AK531" s="260">
        <v>1375.6883928571399</v>
      </c>
      <c r="AL531" s="260">
        <v>1540.771</v>
      </c>
      <c r="AM531" s="260">
        <f t="shared" si="4846"/>
        <v>0</v>
      </c>
      <c r="AN531" s="260">
        <f t="shared" si="4847"/>
        <v>0</v>
      </c>
      <c r="AO531" s="396">
        <f t="shared" si="4978"/>
        <v>0</v>
      </c>
      <c r="AP531" s="260"/>
      <c r="AQ531" s="260">
        <v>1375.6883928571399</v>
      </c>
      <c r="AR531" s="260">
        <v>1540.771</v>
      </c>
      <c r="AS531" s="260">
        <f t="shared" si="4890"/>
        <v>0</v>
      </c>
      <c r="AT531" s="260">
        <f t="shared" si="4417"/>
        <v>0</v>
      </c>
      <c r="AU531" s="260">
        <f t="shared" si="4979"/>
        <v>0</v>
      </c>
      <c r="AV531" s="400"/>
      <c r="AW531" s="400">
        <v>1375.6883928571399</v>
      </c>
      <c r="AX531" s="400">
        <v>1540.771</v>
      </c>
      <c r="AY531" s="400">
        <f t="shared" ref="AY531" si="5130">AV531*AW531</f>
        <v>0</v>
      </c>
      <c r="AZ531" s="400">
        <f t="shared" si="4421"/>
        <v>0</v>
      </c>
      <c r="BA531" s="400">
        <f t="shared" si="5032"/>
        <v>0</v>
      </c>
      <c r="BB531" s="400"/>
      <c r="BC531" s="400">
        <v>1375.6883928571399</v>
      </c>
      <c r="BD531" s="400">
        <v>1540.771</v>
      </c>
      <c r="BE531" s="400">
        <f t="shared" si="4981"/>
        <v>0</v>
      </c>
      <c r="BF531" s="400">
        <f t="shared" si="4982"/>
        <v>0</v>
      </c>
      <c r="BG531" s="400">
        <f t="shared" si="4946"/>
        <v>0</v>
      </c>
      <c r="BH531" s="400"/>
      <c r="BI531" s="400">
        <v>1375.6883928571399</v>
      </c>
      <c r="BJ531" s="400">
        <v>1540.771</v>
      </c>
      <c r="BK531" s="400">
        <f t="shared" si="4983"/>
        <v>0</v>
      </c>
      <c r="BL531" s="400">
        <f t="shared" si="4984"/>
        <v>0</v>
      </c>
      <c r="BM531" s="400">
        <f t="shared" si="4985"/>
        <v>0</v>
      </c>
      <c r="BN531" s="400"/>
      <c r="BO531" s="400"/>
      <c r="BP531" s="400"/>
      <c r="BQ531" s="400">
        <f t="shared" ref="BQ531" si="5131">BN531*BO531</f>
        <v>0</v>
      </c>
      <c r="BR531" s="400">
        <f t="shared" ref="BR531:BR534" si="5132">BQ531*1.12</f>
        <v>0</v>
      </c>
      <c r="BS531" s="400">
        <f t="shared" ref="BS531:BS534" si="5133">BR531*T531</f>
        <v>0</v>
      </c>
      <c r="BT531" s="262">
        <f>1375688.39285714/1000</f>
        <v>1375.6883928571399</v>
      </c>
      <c r="BU531" s="262">
        <f>1540771/1000</f>
        <v>1540.771</v>
      </c>
      <c r="BV531" s="262">
        <v>0</v>
      </c>
      <c r="BW531" s="1427">
        <f t="shared" si="4989"/>
        <v>0</v>
      </c>
      <c r="BX531" s="84" t="s">
        <v>48</v>
      </c>
      <c r="BY531" s="76">
        <v>2014</v>
      </c>
      <c r="BZ531" s="325"/>
      <c r="CA531" s="567">
        <f t="shared" si="4990"/>
        <v>0</v>
      </c>
      <c r="CB531" s="196"/>
      <c r="CC531" s="83"/>
      <c r="CD531" s="88"/>
      <c r="CE531" s="26">
        <f t="shared" si="4991"/>
        <v>0</v>
      </c>
      <c r="CF531" s="27">
        <f t="shared" si="4992"/>
        <v>0</v>
      </c>
      <c r="CG531" s="738">
        <f t="shared" si="4993"/>
        <v>0</v>
      </c>
      <c r="CH531" s="164"/>
      <c r="CI531" s="165"/>
      <c r="CJ531" s="89"/>
      <c r="CK531" s="175"/>
      <c r="CL531" s="175"/>
      <c r="CM531" s="178"/>
      <c r="CN531" s="175"/>
      <c r="CO531" s="176"/>
      <c r="CP531" s="175"/>
      <c r="CQ531" s="87"/>
      <c r="CR531" s="455"/>
      <c r="CS531" s="455"/>
      <c r="CT531" s="455"/>
      <c r="CU531" s="455"/>
      <c r="CV531" s="455"/>
      <c r="CW531" s="455"/>
      <c r="CX531" s="455"/>
      <c r="CY531" s="455"/>
      <c r="CZ531" s="455"/>
      <c r="DA531" s="456"/>
      <c r="DB531" s="455"/>
      <c r="DC531" s="455"/>
      <c r="DD531" s="455"/>
      <c r="DE531" s="455"/>
      <c r="DF531" s="455"/>
      <c r="DG531" s="455"/>
      <c r="DH531" s="455"/>
      <c r="DI531" s="455"/>
      <c r="DJ531" s="455"/>
      <c r="DK531" s="455"/>
      <c r="DL531" s="501"/>
      <c r="DM531" s="508"/>
      <c r="DN531" s="501"/>
      <c r="DO531" s="508"/>
      <c r="DP531" s="501"/>
      <c r="DQ531" s="847"/>
      <c r="DR531" s="501"/>
      <c r="DS531" s="508"/>
      <c r="DT531" s="501"/>
      <c r="DU531" s="508"/>
      <c r="DV531" s="457"/>
      <c r="DW531" s="503"/>
      <c r="DX531" s="501"/>
      <c r="DY531" s="672"/>
      <c r="DZ531" s="501"/>
      <c r="EA531" s="508">
        <f>DI531</f>
        <v>0</v>
      </c>
      <c r="EB531" s="457">
        <f t="shared" si="4994"/>
        <v>0</v>
      </c>
      <c r="EC531" s="1045"/>
      <c r="ED531" s="892"/>
      <c r="EE531" s="459"/>
      <c r="EF531" s="501"/>
      <c r="EG531" s="462">
        <f t="shared" si="5037"/>
        <v>0</v>
      </c>
      <c r="EH531" s="263">
        <f t="shared" si="5038"/>
        <v>0</v>
      </c>
      <c r="EI531" s="460">
        <f t="shared" si="4995"/>
        <v>0</v>
      </c>
      <c r="EJ531" s="538">
        <f t="shared" si="4996"/>
        <v>0</v>
      </c>
      <c r="EK531" s="677">
        <f t="shared" si="4997"/>
        <v>0</v>
      </c>
      <c r="EL531" s="257">
        <f t="shared" si="4998"/>
        <v>0</v>
      </c>
      <c r="EM531" s="649">
        <f t="shared" si="4999"/>
        <v>0</v>
      </c>
      <c r="EN531" s="538">
        <f t="shared" si="5000"/>
        <v>0</v>
      </c>
      <c r="EO531" s="677">
        <f t="shared" si="5001"/>
        <v>0</v>
      </c>
      <c r="EP531" s="257">
        <f t="shared" si="5002"/>
        <v>0</v>
      </c>
      <c r="EQ531" s="649">
        <f t="shared" si="5003"/>
        <v>0</v>
      </c>
      <c r="ER531" s="538">
        <f t="shared" si="5004"/>
        <v>0</v>
      </c>
      <c r="ES531" s="677">
        <f t="shared" si="5005"/>
        <v>0</v>
      </c>
      <c r="ET531" s="538">
        <f t="shared" si="5006"/>
        <v>0</v>
      </c>
      <c r="EU531" s="462">
        <f t="shared" si="5007"/>
        <v>0</v>
      </c>
      <c r="EV531" s="263">
        <f t="shared" si="5008"/>
        <v>0</v>
      </c>
      <c r="EW531" s="462">
        <f t="shared" si="5009"/>
        <v>0</v>
      </c>
      <c r="EX531" s="263">
        <f t="shared" si="5010"/>
        <v>0</v>
      </c>
      <c r="EY531" s="472">
        <f t="shared" si="5039"/>
        <v>0</v>
      </c>
      <c r="EZ531" s="263">
        <f t="shared" si="5040"/>
        <v>0</v>
      </c>
      <c r="FA531" s="312">
        <v>41551</v>
      </c>
      <c r="FB531" s="33" t="s">
        <v>421</v>
      </c>
      <c r="FC531" s="216">
        <f>BU531*X531</f>
        <v>631978041.06999993</v>
      </c>
      <c r="FD531" s="319">
        <f>FC531*H531</f>
        <v>631978041.06999993</v>
      </c>
    </row>
    <row r="532" spans="1:160" ht="18" hidden="1" customHeight="1" outlineLevel="1" x14ac:dyDescent="0.2">
      <c r="A532" s="13" t="s">
        <v>1363</v>
      </c>
      <c r="B532" s="76" t="s">
        <v>21</v>
      </c>
      <c r="C532" s="103" t="s">
        <v>1365</v>
      </c>
      <c r="D532" s="103" t="s">
        <v>1366</v>
      </c>
      <c r="E532" s="103" t="s">
        <v>1367</v>
      </c>
      <c r="F532" s="103" t="s">
        <v>1368</v>
      </c>
      <c r="G532" s="103" t="s">
        <v>41</v>
      </c>
      <c r="H532" s="105">
        <v>0.97399999999999998</v>
      </c>
      <c r="I532" s="103" t="s">
        <v>1369</v>
      </c>
      <c r="J532" s="103" t="s">
        <v>56</v>
      </c>
      <c r="K532" s="103" t="s">
        <v>152</v>
      </c>
      <c r="L532" s="103" t="s">
        <v>1370</v>
      </c>
      <c r="M532" s="14" t="s">
        <v>1371</v>
      </c>
      <c r="N532" s="82"/>
      <c r="O532" s="82"/>
      <c r="P532" s="82"/>
      <c r="Q532" s="245"/>
      <c r="R532" s="408"/>
      <c r="S532" s="270"/>
      <c r="T532" s="270"/>
      <c r="U532" s="262">
        <f t="shared" si="5027"/>
        <v>0</v>
      </c>
      <c r="V532" s="263">
        <f t="shared" si="5028"/>
        <v>0</v>
      </c>
      <c r="W532" s="263">
        <f t="shared" si="5082"/>
        <v>0</v>
      </c>
      <c r="X532" s="409"/>
      <c r="Y532" s="409">
        <v>0</v>
      </c>
      <c r="Z532" s="409">
        <v>0</v>
      </c>
      <c r="AA532" s="409">
        <v>0</v>
      </c>
      <c r="AB532" s="409">
        <v>0</v>
      </c>
      <c r="AC532" s="399">
        <f t="shared" si="4976"/>
        <v>0</v>
      </c>
      <c r="AD532" s="410">
        <v>470.03</v>
      </c>
      <c r="AE532" s="410">
        <v>102678.571428571</v>
      </c>
      <c r="AF532" s="410">
        <f>AE532*1.12</f>
        <v>114999.99999999953</v>
      </c>
      <c r="AG532" s="410">
        <v>0</v>
      </c>
      <c r="AH532" s="410">
        <v>0</v>
      </c>
      <c r="AI532" s="260">
        <f>AH532*H532</f>
        <v>0</v>
      </c>
      <c r="AJ532" s="410">
        <v>300</v>
      </c>
      <c r="AK532" s="410">
        <v>102678.571428571</v>
      </c>
      <c r="AL532" s="410">
        <v>114999.99999999953</v>
      </c>
      <c r="AM532" s="260">
        <v>0</v>
      </c>
      <c r="AN532" s="260">
        <v>0</v>
      </c>
      <c r="AO532" s="396">
        <f t="shared" si="4978"/>
        <v>0</v>
      </c>
      <c r="AP532" s="410">
        <v>300</v>
      </c>
      <c r="AQ532" s="410">
        <v>102678.571428571</v>
      </c>
      <c r="AR532" s="410">
        <v>114999.99999999953</v>
      </c>
      <c r="AS532" s="410">
        <v>0</v>
      </c>
      <c r="AT532" s="410">
        <f t="shared" si="4417"/>
        <v>0</v>
      </c>
      <c r="AU532" s="410">
        <f t="shared" si="4979"/>
        <v>0</v>
      </c>
      <c r="AV532" s="411">
        <v>300</v>
      </c>
      <c r="AW532" s="411">
        <v>102678.571428571</v>
      </c>
      <c r="AX532" s="411">
        <v>114999.99999999953</v>
      </c>
      <c r="AY532" s="400">
        <v>0</v>
      </c>
      <c r="AZ532" s="400">
        <f t="shared" si="4421"/>
        <v>0</v>
      </c>
      <c r="BA532" s="400">
        <f t="shared" si="5032"/>
        <v>0</v>
      </c>
      <c r="BB532" s="411">
        <v>300</v>
      </c>
      <c r="BC532" s="411">
        <v>102678.571428571</v>
      </c>
      <c r="BD532" s="411">
        <v>114999.99999999953</v>
      </c>
      <c r="BE532" s="411">
        <v>0</v>
      </c>
      <c r="BF532" s="411">
        <f t="shared" si="4982"/>
        <v>0</v>
      </c>
      <c r="BG532" s="411">
        <f t="shared" si="4946"/>
        <v>0</v>
      </c>
      <c r="BH532" s="411"/>
      <c r="BI532" s="411">
        <v>102678.571428571</v>
      </c>
      <c r="BJ532" s="411">
        <v>114999.99999999953</v>
      </c>
      <c r="BK532" s="411">
        <v>0</v>
      </c>
      <c r="BL532" s="411">
        <f t="shared" si="4984"/>
        <v>0</v>
      </c>
      <c r="BM532" s="411">
        <f t="shared" si="4985"/>
        <v>0</v>
      </c>
      <c r="BN532" s="411"/>
      <c r="BO532" s="411"/>
      <c r="BP532" s="411"/>
      <c r="BQ532" s="411">
        <v>0</v>
      </c>
      <c r="BR532" s="411">
        <f t="shared" si="5132"/>
        <v>0</v>
      </c>
      <c r="BS532" s="411">
        <f t="shared" si="5133"/>
        <v>0</v>
      </c>
      <c r="BT532" s="270">
        <v>102678.571428571</v>
      </c>
      <c r="BU532" s="270">
        <v>115000</v>
      </c>
      <c r="BV532" s="262">
        <v>0</v>
      </c>
      <c r="BW532" s="1427">
        <v>0</v>
      </c>
      <c r="BX532" s="84" t="s">
        <v>48</v>
      </c>
      <c r="BY532" s="76">
        <v>2015</v>
      </c>
      <c r="BZ532" s="325"/>
      <c r="CA532" s="567">
        <f t="shared" si="4990"/>
        <v>0</v>
      </c>
      <c r="CB532" s="562"/>
      <c r="CC532" s="109"/>
      <c r="CD532" s="329"/>
      <c r="CE532" s="26">
        <f t="shared" si="4991"/>
        <v>0</v>
      </c>
      <c r="CF532" s="27">
        <f t="shared" si="4992"/>
        <v>0</v>
      </c>
      <c r="CG532" s="738">
        <f t="shared" si="4993"/>
        <v>0</v>
      </c>
      <c r="CH532" s="166"/>
      <c r="CI532" s="167"/>
      <c r="CJ532" s="89" t="s">
        <v>25</v>
      </c>
      <c r="CK532" s="175" t="s">
        <v>1731</v>
      </c>
      <c r="CL532" s="175" t="s">
        <v>2471</v>
      </c>
      <c r="CM532" s="178" t="s">
        <v>2470</v>
      </c>
      <c r="CN532" s="175" t="s">
        <v>1732</v>
      </c>
      <c r="CO532" s="176" t="s">
        <v>1366</v>
      </c>
      <c r="CP532" s="175" t="s">
        <v>1367</v>
      </c>
      <c r="CQ532" s="87" t="s">
        <v>857</v>
      </c>
      <c r="CR532" s="455"/>
      <c r="CS532" s="455"/>
      <c r="CT532" s="455">
        <v>200</v>
      </c>
      <c r="CU532" s="455">
        <v>0</v>
      </c>
      <c r="CV532" s="455">
        <v>0</v>
      </c>
      <c r="CW532" s="455">
        <v>0</v>
      </c>
      <c r="CX532" s="455">
        <v>0</v>
      </c>
      <c r="CY532" s="455"/>
      <c r="CZ532" s="455">
        <v>1000</v>
      </c>
      <c r="DA532" s="456">
        <v>112000</v>
      </c>
      <c r="DB532" s="455"/>
      <c r="DC532" s="455"/>
      <c r="DD532" s="455">
        <f>CT532*DA532</f>
        <v>22400000</v>
      </c>
      <c r="DE532" s="455">
        <f>DA532*CU532</f>
        <v>0</v>
      </c>
      <c r="DF532" s="455">
        <f>DA532*CV532</f>
        <v>0</v>
      </c>
      <c r="DG532" s="455">
        <f>DA532*CW532</f>
        <v>0</v>
      </c>
      <c r="DH532" s="455">
        <f>DA532*CX532</f>
        <v>0</v>
      </c>
      <c r="DI532" s="455"/>
      <c r="DJ532" s="455"/>
      <c r="DK532" s="455">
        <f>DD532+DE532+DF532+DG532+DH532</f>
        <v>22400000</v>
      </c>
      <c r="DL532" s="501"/>
      <c r="DM532" s="508"/>
      <c r="DN532" s="501"/>
      <c r="DO532" s="508"/>
      <c r="DP532" s="501"/>
      <c r="DQ532" s="1049">
        <f>DD532</f>
        <v>22400000</v>
      </c>
      <c r="DR532" s="1059">
        <f>DQ532/1.12</f>
        <v>19999999.999999996</v>
      </c>
      <c r="DS532" s="1049">
        <v>0</v>
      </c>
      <c r="DT532" s="1059">
        <f>DS532/1.12</f>
        <v>0</v>
      </c>
      <c r="DU532" s="1049">
        <v>0</v>
      </c>
      <c r="DV532" s="1060">
        <v>0</v>
      </c>
      <c r="DW532" s="1061">
        <v>0</v>
      </c>
      <c r="DX532" s="1059">
        <f>DW532/1.12</f>
        <v>0</v>
      </c>
      <c r="DY532" s="672">
        <v>0</v>
      </c>
      <c r="DZ532" s="501">
        <f>DY532/1.12</f>
        <v>0</v>
      </c>
      <c r="EA532" s="508">
        <f>DI532</f>
        <v>0</v>
      </c>
      <c r="EB532" s="457">
        <f t="shared" si="4994"/>
        <v>0</v>
      </c>
      <c r="EC532" s="1045"/>
      <c r="ED532" s="892"/>
      <c r="EE532" s="459">
        <f>DQ532+DS532+DU532+DW532+DY532</f>
        <v>22400000</v>
      </c>
      <c r="EF532" s="501">
        <f>EE532/1.12</f>
        <v>19999999.999999996</v>
      </c>
      <c r="EG532" s="462">
        <f t="shared" si="5037"/>
        <v>0</v>
      </c>
      <c r="EH532" s="263">
        <f t="shared" si="5038"/>
        <v>0</v>
      </c>
      <c r="EI532" s="460">
        <f t="shared" si="4995"/>
        <v>0</v>
      </c>
      <c r="EJ532" s="538">
        <f t="shared" si="4996"/>
        <v>0</v>
      </c>
      <c r="EK532" s="677">
        <f t="shared" si="4997"/>
        <v>-19999999.999999996</v>
      </c>
      <c r="EL532" s="257">
        <f t="shared" si="4998"/>
        <v>-22400000</v>
      </c>
      <c r="EM532" s="649">
        <f t="shared" si="4999"/>
        <v>0</v>
      </c>
      <c r="EN532" s="538">
        <f t="shared" si="5000"/>
        <v>0</v>
      </c>
      <c r="EO532" s="677">
        <f t="shared" si="5001"/>
        <v>0</v>
      </c>
      <c r="EP532" s="257">
        <f t="shared" si="5002"/>
        <v>0</v>
      </c>
      <c r="EQ532" s="649">
        <f t="shared" si="5003"/>
        <v>0</v>
      </c>
      <c r="ER532" s="538">
        <f t="shared" si="5004"/>
        <v>0</v>
      </c>
      <c r="ES532" s="677">
        <f t="shared" si="5005"/>
        <v>0</v>
      </c>
      <c r="ET532" s="538">
        <f t="shared" si="5006"/>
        <v>0</v>
      </c>
      <c r="EU532" s="462">
        <f t="shared" si="5007"/>
        <v>0</v>
      </c>
      <c r="EV532" s="263">
        <f t="shared" si="5008"/>
        <v>0</v>
      </c>
      <c r="EW532" s="462">
        <f t="shared" si="5009"/>
        <v>0</v>
      </c>
      <c r="EX532" s="263">
        <f t="shared" si="5010"/>
        <v>0</v>
      </c>
      <c r="EY532" s="472">
        <f t="shared" si="5039"/>
        <v>-19999999.999999996</v>
      </c>
      <c r="EZ532" s="710">
        <f t="shared" si="5040"/>
        <v>-22400000</v>
      </c>
      <c r="FC532" s="216"/>
      <c r="FD532" s="319"/>
    </row>
    <row r="533" spans="1:160" ht="18" hidden="1" customHeight="1" outlineLevel="1" x14ac:dyDescent="0.2">
      <c r="A533" s="13" t="s">
        <v>1736</v>
      </c>
      <c r="B533" s="76" t="s">
        <v>21</v>
      </c>
      <c r="C533" s="103" t="s">
        <v>1365</v>
      </c>
      <c r="D533" s="103" t="s">
        <v>1366</v>
      </c>
      <c r="E533" s="103" t="s">
        <v>1367</v>
      </c>
      <c r="F533" s="103" t="s">
        <v>1368</v>
      </c>
      <c r="G533" s="103" t="s">
        <v>41</v>
      </c>
      <c r="H533" s="105">
        <v>0.97399999999999998</v>
      </c>
      <c r="I533" s="103" t="s">
        <v>1369</v>
      </c>
      <c r="J533" s="103" t="s">
        <v>56</v>
      </c>
      <c r="K533" s="103" t="s">
        <v>152</v>
      </c>
      <c r="L533" s="103" t="s">
        <v>1370</v>
      </c>
      <c r="M533" s="14" t="s">
        <v>1371</v>
      </c>
      <c r="N533" s="82"/>
      <c r="O533" s="82"/>
      <c r="P533" s="82"/>
      <c r="Q533" s="245"/>
      <c r="R533" s="408"/>
      <c r="S533" s="270"/>
      <c r="T533" s="270"/>
      <c r="U533" s="262">
        <f t="shared" si="5027"/>
        <v>0</v>
      </c>
      <c r="V533" s="263">
        <f t="shared" si="5028"/>
        <v>0</v>
      </c>
      <c r="W533" s="263">
        <f t="shared" si="5082"/>
        <v>0</v>
      </c>
      <c r="X533" s="409"/>
      <c r="Y533" s="409">
        <v>0</v>
      </c>
      <c r="Z533" s="409">
        <v>0</v>
      </c>
      <c r="AA533" s="409">
        <v>0</v>
      </c>
      <c r="AB533" s="409">
        <v>0</v>
      </c>
      <c r="AC533" s="399">
        <f t="shared" si="4976"/>
        <v>0</v>
      </c>
      <c r="AD533" s="410">
        <v>200</v>
      </c>
      <c r="AE533" s="410">
        <v>100000</v>
      </c>
      <c r="AF533" s="410">
        <f>AE533*1.12</f>
        <v>112000.00000000001</v>
      </c>
      <c r="AG533" s="410">
        <v>0</v>
      </c>
      <c r="AH533" s="410">
        <v>0</v>
      </c>
      <c r="AI533" s="260">
        <v>0</v>
      </c>
      <c r="AJ533" s="410">
        <v>200</v>
      </c>
      <c r="AK533" s="410">
        <v>100000</v>
      </c>
      <c r="AL533" s="410">
        <v>112000.00000000001</v>
      </c>
      <c r="AM533" s="260">
        <v>0</v>
      </c>
      <c r="AN533" s="260">
        <v>0</v>
      </c>
      <c r="AO533" s="396">
        <f t="shared" si="4978"/>
        <v>0</v>
      </c>
      <c r="AP533" s="410">
        <v>200</v>
      </c>
      <c r="AQ533" s="410">
        <v>100000</v>
      </c>
      <c r="AR533" s="410">
        <v>112000.00000000001</v>
      </c>
      <c r="AS533" s="410">
        <v>0</v>
      </c>
      <c r="AT533" s="410">
        <f t="shared" si="4417"/>
        <v>0</v>
      </c>
      <c r="AU533" s="410">
        <f t="shared" si="4979"/>
        <v>0</v>
      </c>
      <c r="AV533" s="411">
        <v>200</v>
      </c>
      <c r="AW533" s="411">
        <v>100000</v>
      </c>
      <c r="AX533" s="411">
        <v>112000.00000000001</v>
      </c>
      <c r="AY533" s="400">
        <v>0</v>
      </c>
      <c r="AZ533" s="400">
        <f t="shared" si="4421"/>
        <v>0</v>
      </c>
      <c r="BA533" s="400">
        <f t="shared" si="5032"/>
        <v>0</v>
      </c>
      <c r="BB533" s="411">
        <v>200</v>
      </c>
      <c r="BC533" s="411">
        <v>100000</v>
      </c>
      <c r="BD533" s="411">
        <v>112000.00000000001</v>
      </c>
      <c r="BE533" s="411">
        <v>0</v>
      </c>
      <c r="BF533" s="411">
        <f t="shared" si="4982"/>
        <v>0</v>
      </c>
      <c r="BG533" s="411">
        <f t="shared" si="4946"/>
        <v>0</v>
      </c>
      <c r="BH533" s="411"/>
      <c r="BI533" s="411">
        <v>100000</v>
      </c>
      <c r="BJ533" s="411">
        <v>112000.00000000001</v>
      </c>
      <c r="BK533" s="411">
        <v>0</v>
      </c>
      <c r="BL533" s="411">
        <f t="shared" si="4984"/>
        <v>0</v>
      </c>
      <c r="BM533" s="411">
        <f t="shared" si="4985"/>
        <v>0</v>
      </c>
      <c r="BN533" s="411"/>
      <c r="BO533" s="411"/>
      <c r="BP533" s="411"/>
      <c r="BQ533" s="411">
        <v>0</v>
      </c>
      <c r="BR533" s="411">
        <f t="shared" si="5132"/>
        <v>0</v>
      </c>
      <c r="BS533" s="411">
        <f t="shared" si="5133"/>
        <v>0</v>
      </c>
      <c r="BT533" s="270">
        <f>BU533/1.12</f>
        <v>99999.999999999985</v>
      </c>
      <c r="BU533" s="270">
        <v>112000</v>
      </c>
      <c r="BV533" s="262">
        <v>0</v>
      </c>
      <c r="BW533" s="1427">
        <v>0</v>
      </c>
      <c r="BX533" s="84" t="s">
        <v>48</v>
      </c>
      <c r="BY533" s="76">
        <v>2015</v>
      </c>
      <c r="BZ533" s="325"/>
      <c r="CA533" s="567">
        <f>BW533*H533</f>
        <v>0</v>
      </c>
      <c r="CB533" s="562"/>
      <c r="CC533" s="109"/>
      <c r="CD533" s="329"/>
      <c r="CE533" s="26">
        <f t="shared" si="4991"/>
        <v>0</v>
      </c>
      <c r="CF533" s="27">
        <f t="shared" si="4992"/>
        <v>0</v>
      </c>
      <c r="CG533" s="738">
        <f t="shared" si="4993"/>
        <v>0</v>
      </c>
      <c r="CH533" s="166" t="s">
        <v>1744</v>
      </c>
      <c r="CI533" s="167"/>
      <c r="CJ533" s="89"/>
      <c r="CK533" s="175"/>
      <c r="CL533" s="175"/>
      <c r="CM533" s="178"/>
      <c r="CN533" s="175"/>
      <c r="CO533" s="176"/>
      <c r="CP533" s="175"/>
      <c r="CQ533" s="87"/>
      <c r="CR533" s="455"/>
      <c r="CS533" s="455"/>
      <c r="CT533" s="455"/>
      <c r="CU533" s="455"/>
      <c r="CV533" s="455"/>
      <c r="CW533" s="455"/>
      <c r="CX533" s="455"/>
      <c r="CY533" s="455"/>
      <c r="CZ533" s="455"/>
      <c r="DA533" s="456"/>
      <c r="DB533" s="455"/>
      <c r="DC533" s="455"/>
      <c r="DD533" s="455"/>
      <c r="DE533" s="455"/>
      <c r="DF533" s="455"/>
      <c r="DG533" s="455"/>
      <c r="DH533" s="455"/>
      <c r="DI533" s="455"/>
      <c r="DJ533" s="455"/>
      <c r="DK533" s="455"/>
      <c r="DL533" s="501"/>
      <c r="DM533" s="508"/>
      <c r="DN533" s="501"/>
      <c r="DO533" s="508"/>
      <c r="DP533" s="501"/>
      <c r="DQ533" s="847"/>
      <c r="DR533" s="501"/>
      <c r="DS533" s="508"/>
      <c r="DT533" s="501"/>
      <c r="DU533" s="508"/>
      <c r="DV533" s="457"/>
      <c r="DW533" s="503"/>
      <c r="DX533" s="501"/>
      <c r="DY533" s="672"/>
      <c r="DZ533" s="501"/>
      <c r="EA533" s="508">
        <f>DI533</f>
        <v>0</v>
      </c>
      <c r="EB533" s="457">
        <f t="shared" si="4994"/>
        <v>0</v>
      </c>
      <c r="EC533" s="503"/>
      <c r="ED533" s="455"/>
      <c r="EE533" s="459"/>
      <c r="EF533" s="501"/>
      <c r="EG533" s="462"/>
      <c r="EH533" s="263"/>
      <c r="EI533" s="460"/>
      <c r="EJ533" s="538"/>
      <c r="EK533" s="677">
        <f t="shared" si="4997"/>
        <v>0</v>
      </c>
      <c r="EL533" s="257">
        <f t="shared" si="4998"/>
        <v>0</v>
      </c>
      <c r="EM533" s="649">
        <f t="shared" si="4999"/>
        <v>0</v>
      </c>
      <c r="EN533" s="538">
        <f t="shared" si="5000"/>
        <v>0</v>
      </c>
      <c r="EO533" s="677">
        <f t="shared" si="5001"/>
        <v>0</v>
      </c>
      <c r="EP533" s="257">
        <f t="shared" si="5002"/>
        <v>0</v>
      </c>
      <c r="EQ533" s="649">
        <f t="shared" si="5003"/>
        <v>0</v>
      </c>
      <c r="ER533" s="538">
        <f t="shared" si="5004"/>
        <v>0</v>
      </c>
      <c r="ES533" s="677">
        <f t="shared" si="5005"/>
        <v>0</v>
      </c>
      <c r="ET533" s="538">
        <f t="shared" si="5006"/>
        <v>0</v>
      </c>
      <c r="EU533" s="462">
        <f t="shared" si="5007"/>
        <v>0</v>
      </c>
      <c r="EV533" s="263">
        <f t="shared" si="5008"/>
        <v>0</v>
      </c>
      <c r="EW533" s="462">
        <f t="shared" si="5009"/>
        <v>0</v>
      </c>
      <c r="EX533" s="263">
        <f t="shared" si="5010"/>
        <v>0</v>
      </c>
      <c r="EY533" s="472">
        <f t="shared" si="5039"/>
        <v>0</v>
      </c>
      <c r="EZ533" s="710">
        <f t="shared" si="5040"/>
        <v>0</v>
      </c>
      <c r="FC533" s="216"/>
      <c r="FD533" s="319"/>
    </row>
    <row r="534" spans="1:160" ht="18" hidden="1" customHeight="1" outlineLevel="1" x14ac:dyDescent="0.2">
      <c r="A534" s="13" t="s">
        <v>1758</v>
      </c>
      <c r="B534" s="76" t="s">
        <v>21</v>
      </c>
      <c r="C534" s="103" t="s">
        <v>1365</v>
      </c>
      <c r="D534" s="103" t="s">
        <v>1366</v>
      </c>
      <c r="E534" s="103" t="s">
        <v>1367</v>
      </c>
      <c r="F534" s="103" t="s">
        <v>1368</v>
      </c>
      <c r="G534" s="103" t="s">
        <v>25</v>
      </c>
      <c r="H534" s="105">
        <v>0.97399999999999998</v>
      </c>
      <c r="I534" s="103" t="s">
        <v>1369</v>
      </c>
      <c r="J534" s="103" t="s">
        <v>56</v>
      </c>
      <c r="K534" s="103" t="s">
        <v>152</v>
      </c>
      <c r="L534" s="103" t="s">
        <v>1370</v>
      </c>
      <c r="M534" s="14" t="s">
        <v>1371</v>
      </c>
      <c r="N534" s="82"/>
      <c r="O534" s="82"/>
      <c r="P534" s="82"/>
      <c r="Q534" s="245"/>
      <c r="R534" s="408"/>
      <c r="S534" s="270"/>
      <c r="T534" s="270"/>
      <c r="U534" s="262">
        <f t="shared" si="5027"/>
        <v>0</v>
      </c>
      <c r="V534" s="263">
        <f t="shared" si="5028"/>
        <v>0</v>
      </c>
      <c r="W534" s="263">
        <f t="shared" si="5082"/>
        <v>0</v>
      </c>
      <c r="X534" s="409"/>
      <c r="Y534" s="409">
        <v>0</v>
      </c>
      <c r="Z534" s="409">
        <v>0</v>
      </c>
      <c r="AA534" s="409">
        <v>0</v>
      </c>
      <c r="AB534" s="409">
        <v>0</v>
      </c>
      <c r="AC534" s="399">
        <f t="shared" si="4976"/>
        <v>0</v>
      </c>
      <c r="AD534" s="410">
        <v>200</v>
      </c>
      <c r="AE534" s="410">
        <v>100000</v>
      </c>
      <c r="AF534" s="410">
        <f>AE534*1.12</f>
        <v>112000.00000000001</v>
      </c>
      <c r="AG534" s="410">
        <v>0</v>
      </c>
      <c r="AH534" s="410">
        <v>0</v>
      </c>
      <c r="AI534" s="260">
        <f>AH534*H534</f>
        <v>0</v>
      </c>
      <c r="AJ534" s="410">
        <v>200</v>
      </c>
      <c r="AK534" s="410">
        <v>100000</v>
      </c>
      <c r="AL534" s="410">
        <v>112000.00000000001</v>
      </c>
      <c r="AM534" s="410">
        <v>0</v>
      </c>
      <c r="AN534" s="410">
        <v>0</v>
      </c>
      <c r="AO534" s="396">
        <f t="shared" si="4978"/>
        <v>0</v>
      </c>
      <c r="AP534" s="410">
        <v>200</v>
      </c>
      <c r="AQ534" s="410">
        <v>100000</v>
      </c>
      <c r="AR534" s="410">
        <v>112000.00000000001</v>
      </c>
      <c r="AS534" s="410">
        <v>0</v>
      </c>
      <c r="AT534" s="410">
        <v>0</v>
      </c>
      <c r="AU534" s="410">
        <f t="shared" si="4979"/>
        <v>0</v>
      </c>
      <c r="AV534" s="411">
        <v>200</v>
      </c>
      <c r="AW534" s="411">
        <v>100000</v>
      </c>
      <c r="AX534" s="411">
        <v>112000.00000000001</v>
      </c>
      <c r="AY534" s="400">
        <v>0</v>
      </c>
      <c r="AZ534" s="400">
        <f t="shared" si="4421"/>
        <v>0</v>
      </c>
      <c r="BA534" s="400">
        <f t="shared" si="5032"/>
        <v>0</v>
      </c>
      <c r="BB534" s="411">
        <v>200</v>
      </c>
      <c r="BC534" s="411">
        <v>100000</v>
      </c>
      <c r="BD534" s="411">
        <v>112000.00000000001</v>
      </c>
      <c r="BE534" s="411">
        <v>0</v>
      </c>
      <c r="BF534" s="411">
        <v>0</v>
      </c>
      <c r="BG534" s="411">
        <f t="shared" si="4946"/>
        <v>0</v>
      </c>
      <c r="BH534" s="411"/>
      <c r="BI534" s="411">
        <v>100000</v>
      </c>
      <c r="BJ534" s="411">
        <v>112000.00000000001</v>
      </c>
      <c r="BK534" s="411">
        <f t="shared" ref="BK534" si="5134">BH534*BI534</f>
        <v>0</v>
      </c>
      <c r="BL534" s="411">
        <f t="shared" si="4984"/>
        <v>0</v>
      </c>
      <c r="BM534" s="411">
        <f t="shared" si="4985"/>
        <v>0</v>
      </c>
      <c r="BN534" s="411"/>
      <c r="BO534" s="411"/>
      <c r="BP534" s="411"/>
      <c r="BQ534" s="411">
        <f t="shared" ref="BQ534" si="5135">BN534*BO534</f>
        <v>0</v>
      </c>
      <c r="BR534" s="411">
        <f t="shared" si="5132"/>
        <v>0</v>
      </c>
      <c r="BS534" s="411">
        <f t="shared" si="5133"/>
        <v>0</v>
      </c>
      <c r="BT534" s="270">
        <f>BU534/1.12</f>
        <v>99999.999999999985</v>
      </c>
      <c r="BU534" s="270">
        <v>112000</v>
      </c>
      <c r="BV534" s="262">
        <v>0</v>
      </c>
      <c r="BW534" s="1427">
        <v>0</v>
      </c>
      <c r="BX534" s="84" t="s">
        <v>48</v>
      </c>
      <c r="BY534" s="76">
        <v>2015</v>
      </c>
      <c r="BZ534" s="325"/>
      <c r="CA534" s="567">
        <f>BW534*H534</f>
        <v>0</v>
      </c>
      <c r="CB534" s="562"/>
      <c r="CC534" s="109"/>
      <c r="CD534" s="329"/>
      <c r="CE534" s="26">
        <f t="shared" si="4991"/>
        <v>0</v>
      </c>
      <c r="CF534" s="27">
        <f t="shared" si="4992"/>
        <v>0</v>
      </c>
      <c r="CG534" s="738">
        <f t="shared" si="4993"/>
        <v>0</v>
      </c>
      <c r="CH534" s="166"/>
      <c r="CI534" s="167"/>
      <c r="CJ534" s="89"/>
      <c r="CK534" s="175"/>
      <c r="CL534" s="175"/>
      <c r="CM534" s="178"/>
      <c r="CN534" s="175"/>
      <c r="CO534" s="176"/>
      <c r="CP534" s="175"/>
      <c r="CQ534" s="87"/>
      <c r="CR534" s="455"/>
      <c r="CS534" s="455"/>
      <c r="CT534" s="455"/>
      <c r="CU534" s="455"/>
      <c r="CV534" s="455"/>
      <c r="CW534" s="455"/>
      <c r="CX534" s="455"/>
      <c r="CY534" s="455"/>
      <c r="CZ534" s="455"/>
      <c r="DA534" s="456"/>
      <c r="DB534" s="455"/>
      <c r="DC534" s="455"/>
      <c r="DD534" s="455"/>
      <c r="DE534" s="455"/>
      <c r="DF534" s="455"/>
      <c r="DG534" s="455"/>
      <c r="DH534" s="455"/>
      <c r="DI534" s="455"/>
      <c r="DJ534" s="455"/>
      <c r="DK534" s="455"/>
      <c r="DL534" s="501"/>
      <c r="DM534" s="508"/>
      <c r="DN534" s="501"/>
      <c r="DO534" s="508"/>
      <c r="DP534" s="501"/>
      <c r="DQ534" s="847"/>
      <c r="DR534" s="501"/>
      <c r="DS534" s="508"/>
      <c r="DT534" s="501"/>
      <c r="DU534" s="508"/>
      <c r="DV534" s="457"/>
      <c r="DW534" s="503"/>
      <c r="DX534" s="501"/>
      <c r="DY534" s="672"/>
      <c r="DZ534" s="501"/>
      <c r="EA534" s="508">
        <f>DI534</f>
        <v>0</v>
      </c>
      <c r="EB534" s="457">
        <f t="shared" si="4994"/>
        <v>0</v>
      </c>
      <c r="EC534" s="503"/>
      <c r="ED534" s="455"/>
      <c r="EE534" s="459"/>
      <c r="EF534" s="501"/>
      <c r="EG534" s="462"/>
      <c r="EH534" s="263"/>
      <c r="EI534" s="460"/>
      <c r="EJ534" s="538"/>
      <c r="EK534" s="677">
        <f t="shared" si="4997"/>
        <v>0</v>
      </c>
      <c r="EL534" s="257">
        <f t="shared" si="4998"/>
        <v>0</v>
      </c>
      <c r="EM534" s="649">
        <f t="shared" si="4999"/>
        <v>0</v>
      </c>
      <c r="EN534" s="538">
        <f t="shared" si="5000"/>
        <v>0</v>
      </c>
      <c r="EO534" s="677">
        <f t="shared" si="5001"/>
        <v>0</v>
      </c>
      <c r="EP534" s="257">
        <f t="shared" si="5002"/>
        <v>0</v>
      </c>
      <c r="EQ534" s="649">
        <f t="shared" si="5003"/>
        <v>0</v>
      </c>
      <c r="ER534" s="538">
        <f t="shared" si="5004"/>
        <v>0</v>
      </c>
      <c r="ES534" s="677">
        <f t="shared" si="5005"/>
        <v>0</v>
      </c>
      <c r="ET534" s="538">
        <f t="shared" si="5006"/>
        <v>0</v>
      </c>
      <c r="EU534" s="462">
        <f t="shared" si="5007"/>
        <v>0</v>
      </c>
      <c r="EV534" s="263">
        <f t="shared" si="5008"/>
        <v>0</v>
      </c>
      <c r="EW534" s="462">
        <f t="shared" si="5009"/>
        <v>0</v>
      </c>
      <c r="EX534" s="263">
        <f t="shared" si="5010"/>
        <v>0</v>
      </c>
      <c r="EY534" s="472">
        <f t="shared" si="5039"/>
        <v>0</v>
      </c>
      <c r="EZ534" s="710">
        <f t="shared" si="5040"/>
        <v>0</v>
      </c>
      <c r="FC534" s="216"/>
      <c r="FD534" s="319"/>
    </row>
    <row r="535" spans="1:160" ht="18" hidden="1" customHeight="1" outlineLevel="1" x14ac:dyDescent="0.2">
      <c r="A535" s="13" t="s">
        <v>2467</v>
      </c>
      <c r="B535" s="76" t="s">
        <v>21</v>
      </c>
      <c r="C535" s="103" t="s">
        <v>1365</v>
      </c>
      <c r="D535" s="103" t="s">
        <v>1366</v>
      </c>
      <c r="E535" s="103" t="s">
        <v>1367</v>
      </c>
      <c r="F535" s="103" t="s">
        <v>1368</v>
      </c>
      <c r="G535" s="103" t="s">
        <v>25</v>
      </c>
      <c r="H535" s="105">
        <v>0.97399999999999998</v>
      </c>
      <c r="I535" s="103" t="s">
        <v>1376</v>
      </c>
      <c r="J535" s="103" t="s">
        <v>56</v>
      </c>
      <c r="K535" s="103" t="s">
        <v>152</v>
      </c>
      <c r="L535" s="103" t="s">
        <v>1370</v>
      </c>
      <c r="M535" s="14" t="s">
        <v>1371</v>
      </c>
      <c r="N535" s="82"/>
      <c r="O535" s="82"/>
      <c r="P535" s="82"/>
      <c r="Q535" s="245"/>
      <c r="R535" s="408"/>
      <c r="S535" s="270"/>
      <c r="T535" s="270"/>
      <c r="U535" s="270"/>
      <c r="V535" s="647"/>
      <c r="W535" s="647"/>
      <c r="X535" s="409"/>
      <c r="Y535" s="409"/>
      <c r="Z535" s="409"/>
      <c r="AA535" s="409"/>
      <c r="AB535" s="409"/>
      <c r="AC535" s="399"/>
      <c r="AD535" s="410">
        <v>200</v>
      </c>
      <c r="AE535" s="410">
        <v>100000</v>
      </c>
      <c r="AF535" s="410">
        <v>112000.00000000001</v>
      </c>
      <c r="AG535" s="410">
        <f>AD535*AE535</f>
        <v>20000000</v>
      </c>
      <c r="AH535" s="410">
        <f>AD535*AF535</f>
        <v>22400000.000000004</v>
      </c>
      <c r="AI535" s="260">
        <f>AH535*H535</f>
        <v>21817600.000000004</v>
      </c>
      <c r="AJ535" s="410"/>
      <c r="AK535" s="410"/>
      <c r="AL535" s="410"/>
      <c r="AM535" s="410"/>
      <c r="AN535" s="410"/>
      <c r="AO535" s="396">
        <f>AN535*H535</f>
        <v>0</v>
      </c>
      <c r="AP535" s="410"/>
      <c r="AQ535" s="410"/>
      <c r="AR535" s="410"/>
      <c r="AS535" s="410"/>
      <c r="AT535" s="410"/>
      <c r="AU535" s="410"/>
      <c r="AV535" s="411"/>
      <c r="AW535" s="411"/>
      <c r="AX535" s="411"/>
      <c r="AY535" s="400"/>
      <c r="AZ535" s="400"/>
      <c r="BA535" s="400"/>
      <c r="BB535" s="411"/>
      <c r="BC535" s="411"/>
      <c r="BD535" s="411"/>
      <c r="BE535" s="411"/>
      <c r="BF535" s="411"/>
      <c r="BG535" s="411"/>
      <c r="BH535" s="411"/>
      <c r="BI535" s="411"/>
      <c r="BJ535" s="411"/>
      <c r="BK535" s="411"/>
      <c r="BL535" s="411"/>
      <c r="BM535" s="411"/>
      <c r="BN535" s="411"/>
      <c r="BO535" s="411"/>
      <c r="BP535" s="411"/>
      <c r="BQ535" s="411"/>
      <c r="BR535" s="411"/>
      <c r="BS535" s="411"/>
      <c r="BT535" s="270">
        <f>BU535/1.12</f>
        <v>99999.999999999985</v>
      </c>
      <c r="BU535" s="270">
        <v>112000</v>
      </c>
      <c r="BV535" s="262">
        <f>(AD535+AJ535+AP535+AV535+BB535)*BT535</f>
        <v>19999999.999999996</v>
      </c>
      <c r="BW535" s="262">
        <f>(AD535+AJ535+AP535+AV535+BB535)*BU535</f>
        <v>22400000</v>
      </c>
      <c r="BX535" s="84"/>
      <c r="BY535" s="76" t="s">
        <v>2420</v>
      </c>
      <c r="BZ535" s="325" t="s">
        <v>1047</v>
      </c>
      <c r="CA535" s="567"/>
      <c r="CB535" s="562"/>
      <c r="CC535" s="109"/>
      <c r="CD535" s="329"/>
      <c r="CE535" s="26"/>
      <c r="CF535" s="27"/>
      <c r="CG535" s="738"/>
      <c r="CH535" s="166" t="s">
        <v>2490</v>
      </c>
      <c r="CI535" s="167"/>
      <c r="CJ535" s="89"/>
      <c r="CK535" s="175"/>
      <c r="CL535" s="175"/>
      <c r="CM535" s="178"/>
      <c r="CN535" s="175"/>
      <c r="CO535" s="176"/>
      <c r="CP535" s="175"/>
      <c r="CQ535" s="87"/>
      <c r="CR535" s="455"/>
      <c r="CS535" s="455"/>
      <c r="CT535" s="455"/>
      <c r="CU535" s="455"/>
      <c r="CV535" s="455"/>
      <c r="CW535" s="455"/>
      <c r="CX535" s="455"/>
      <c r="CY535" s="455"/>
      <c r="CZ535" s="455"/>
      <c r="DA535" s="456"/>
      <c r="DB535" s="455"/>
      <c r="DC535" s="455"/>
      <c r="DD535" s="455"/>
      <c r="DE535" s="455"/>
      <c r="DF535" s="455"/>
      <c r="DG535" s="455"/>
      <c r="DH535" s="455"/>
      <c r="DI535" s="455"/>
      <c r="DJ535" s="455"/>
      <c r="DK535" s="455"/>
      <c r="DL535" s="501"/>
      <c r="DM535" s="508"/>
      <c r="DN535" s="501"/>
      <c r="DO535" s="508"/>
      <c r="DP535" s="501"/>
      <c r="DQ535" s="847"/>
      <c r="DR535" s="501"/>
      <c r="DS535" s="508"/>
      <c r="DT535" s="501"/>
      <c r="DU535" s="508"/>
      <c r="DV535" s="457"/>
      <c r="DW535" s="503"/>
      <c r="DX535" s="501"/>
      <c r="DY535" s="672"/>
      <c r="DZ535" s="501"/>
      <c r="EA535" s="508"/>
      <c r="EB535" s="457"/>
      <c r="EC535" s="1045"/>
      <c r="ED535" s="892"/>
      <c r="EE535" s="459"/>
      <c r="EF535" s="501"/>
      <c r="EG535" s="462"/>
      <c r="EH535" s="263"/>
      <c r="EI535" s="460"/>
      <c r="EJ535" s="538"/>
      <c r="EK535" s="677">
        <f t="shared" si="4997"/>
        <v>20000000</v>
      </c>
      <c r="EL535" s="257">
        <f t="shared" si="4998"/>
        <v>22400000.000000004</v>
      </c>
      <c r="EM535" s="649">
        <f t="shared" si="4999"/>
        <v>0</v>
      </c>
      <c r="EN535" s="538">
        <f t="shared" si="5000"/>
        <v>0</v>
      </c>
      <c r="EO535" s="677">
        <f t="shared" ref="EO535:EO538" si="5136">AS535-DV535</f>
        <v>0</v>
      </c>
      <c r="EP535" s="257">
        <f t="shared" ref="EP535:EP538" si="5137">AT535-DU535</f>
        <v>0</v>
      </c>
      <c r="EQ535" s="649"/>
      <c r="ER535" s="538"/>
      <c r="ES535" s="677"/>
      <c r="ET535" s="538"/>
      <c r="EU535" s="462"/>
      <c r="EV535" s="263"/>
      <c r="EW535" s="462"/>
      <c r="EX535" s="263"/>
      <c r="EY535" s="472">
        <f t="shared" si="5039"/>
        <v>19999999.999999996</v>
      </c>
      <c r="EZ535" s="710">
        <f t="shared" si="5040"/>
        <v>22400000</v>
      </c>
      <c r="FA535" s="312">
        <v>42535</v>
      </c>
      <c r="FC535" s="216"/>
      <c r="FD535" s="319"/>
    </row>
    <row r="536" spans="1:160" ht="18" hidden="1" customHeight="1" outlineLevel="1" x14ac:dyDescent="0.2">
      <c r="A536" s="13" t="s">
        <v>1364</v>
      </c>
      <c r="B536" s="76" t="s">
        <v>21</v>
      </c>
      <c r="C536" s="103" t="s">
        <v>1372</v>
      </c>
      <c r="D536" s="103" t="s">
        <v>1373</v>
      </c>
      <c r="E536" s="103" t="s">
        <v>1374</v>
      </c>
      <c r="F536" s="103" t="s">
        <v>1375</v>
      </c>
      <c r="G536" s="103" t="s">
        <v>41</v>
      </c>
      <c r="H536" s="105">
        <v>1</v>
      </c>
      <c r="I536" s="103" t="s">
        <v>1376</v>
      </c>
      <c r="J536" s="103" t="s">
        <v>56</v>
      </c>
      <c r="K536" s="103" t="s">
        <v>152</v>
      </c>
      <c r="L536" s="103" t="s">
        <v>1370</v>
      </c>
      <c r="M536" s="14" t="s">
        <v>1371</v>
      </c>
      <c r="N536" s="82"/>
      <c r="O536" s="82"/>
      <c r="P536" s="82"/>
      <c r="Q536" s="245"/>
      <c r="R536" s="408"/>
      <c r="S536" s="270"/>
      <c r="T536" s="270"/>
      <c r="U536" s="270"/>
      <c r="V536" s="647"/>
      <c r="W536" s="647"/>
      <c r="X536" s="409"/>
      <c r="Y536" s="409">
        <v>0</v>
      </c>
      <c r="Z536" s="409">
        <v>0</v>
      </c>
      <c r="AA536" s="409">
        <v>0</v>
      </c>
      <c r="AB536" s="409">
        <v>0</v>
      </c>
      <c r="AC536" s="399">
        <f t="shared" si="4976"/>
        <v>0</v>
      </c>
      <c r="AD536" s="410">
        <v>202.71</v>
      </c>
      <c r="AE536" s="410">
        <v>42857.142857142855</v>
      </c>
      <c r="AF536" s="410">
        <f t="shared" ref="AF536:AF860" si="5138">AE536*1.12</f>
        <v>48000</v>
      </c>
      <c r="AG536" s="410">
        <v>0</v>
      </c>
      <c r="AH536" s="410">
        <v>0</v>
      </c>
      <c r="AI536" s="260">
        <f t="shared" si="4977"/>
        <v>0</v>
      </c>
      <c r="AJ536" s="410">
        <v>200</v>
      </c>
      <c r="AK536" s="410">
        <v>42857.142857142855</v>
      </c>
      <c r="AL536" s="410">
        <v>48000</v>
      </c>
      <c r="AM536" s="260">
        <v>0</v>
      </c>
      <c r="AN536" s="260">
        <v>0</v>
      </c>
      <c r="AO536" s="396">
        <f t="shared" si="4978"/>
        <v>0</v>
      </c>
      <c r="AP536" s="410">
        <v>200</v>
      </c>
      <c r="AQ536" s="410">
        <v>42857.142857142855</v>
      </c>
      <c r="AR536" s="410">
        <v>48000</v>
      </c>
      <c r="AS536" s="410">
        <v>0</v>
      </c>
      <c r="AT536" s="410">
        <f t="shared" ref="AT536:AT639" si="5139">AS536*1.12</f>
        <v>0</v>
      </c>
      <c r="AU536" s="410">
        <f t="shared" si="4979"/>
        <v>0</v>
      </c>
      <c r="AV536" s="411">
        <v>200</v>
      </c>
      <c r="AW536" s="411">
        <v>42857.142857142899</v>
      </c>
      <c r="AX536" s="411">
        <v>48000</v>
      </c>
      <c r="AY536" s="400">
        <v>0</v>
      </c>
      <c r="AZ536" s="400">
        <f t="shared" ref="AZ536:AZ640" si="5140">AY536*1.12</f>
        <v>0</v>
      </c>
      <c r="BA536" s="400">
        <f t="shared" si="5032"/>
        <v>0</v>
      </c>
      <c r="BB536" s="411">
        <v>200</v>
      </c>
      <c r="BC536" s="411">
        <v>42857.142857142855</v>
      </c>
      <c r="BD536" s="411">
        <v>48000</v>
      </c>
      <c r="BE536" s="411">
        <v>0</v>
      </c>
      <c r="BF536" s="411">
        <f t="shared" si="4982"/>
        <v>0</v>
      </c>
      <c r="BG536" s="411">
        <f t="shared" si="4946"/>
        <v>0</v>
      </c>
      <c r="BH536" s="411"/>
      <c r="BI536" s="411">
        <v>42857.142857142855</v>
      </c>
      <c r="BJ536" s="411">
        <v>48000</v>
      </c>
      <c r="BK536" s="411">
        <v>0</v>
      </c>
      <c r="BL536" s="411">
        <f t="shared" si="4984"/>
        <v>0</v>
      </c>
      <c r="BM536" s="411">
        <f t="shared" si="4985"/>
        <v>0</v>
      </c>
      <c r="BN536" s="411"/>
      <c r="BO536" s="411"/>
      <c r="BP536" s="411"/>
      <c r="BQ536" s="411">
        <v>0</v>
      </c>
      <c r="BR536" s="411">
        <f t="shared" ref="BR536:BR537" si="5141">BQ536*1.12</f>
        <v>0</v>
      </c>
      <c r="BS536" s="411">
        <f t="shared" ref="BS536:BS537" si="5142">BR536*T536</f>
        <v>0</v>
      </c>
      <c r="BT536" s="270">
        <v>42857.142857142855</v>
      </c>
      <c r="BU536" s="270">
        <v>48000</v>
      </c>
      <c r="BV536" s="262">
        <v>0</v>
      </c>
      <c r="BW536" s="1427">
        <v>0</v>
      </c>
      <c r="BX536" s="84" t="s">
        <v>48</v>
      </c>
      <c r="BY536" s="76">
        <v>2015</v>
      </c>
      <c r="BZ536" s="325"/>
      <c r="CA536" s="567"/>
      <c r="CB536" s="562"/>
      <c r="CC536" s="109"/>
      <c r="CD536" s="329"/>
      <c r="CE536" s="26">
        <f t="shared" si="4991"/>
        <v>0</v>
      </c>
      <c r="CF536" s="27">
        <f t="shared" si="4992"/>
        <v>0</v>
      </c>
      <c r="CG536" s="738">
        <f t="shared" si="4993"/>
        <v>0</v>
      </c>
      <c r="CH536" s="166"/>
      <c r="CI536" s="167"/>
      <c r="CJ536" s="89" t="s">
        <v>25</v>
      </c>
      <c r="CK536" s="175" t="s">
        <v>1733</v>
      </c>
      <c r="CL536" s="175" t="s">
        <v>2469</v>
      </c>
      <c r="CM536" s="178" t="s">
        <v>2470</v>
      </c>
      <c r="CN536" s="175" t="s">
        <v>1732</v>
      </c>
      <c r="CO536" s="176" t="s">
        <v>1373</v>
      </c>
      <c r="CP536" s="175" t="s">
        <v>1374</v>
      </c>
      <c r="CQ536" s="87" t="s">
        <v>857</v>
      </c>
      <c r="CR536" s="455"/>
      <c r="CS536" s="455"/>
      <c r="CT536" s="723">
        <v>202.71</v>
      </c>
      <c r="CU536" s="723">
        <v>126.5</v>
      </c>
      <c r="CV536" s="723">
        <v>0</v>
      </c>
      <c r="CW536" s="723">
        <v>0</v>
      </c>
      <c r="CX536" s="723">
        <v>0</v>
      </c>
      <c r="CY536" s="723"/>
      <c r="CZ536" s="826">
        <f>CT536+CU536+CV536+CW536+CX536</f>
        <v>329.21000000000004</v>
      </c>
      <c r="DA536" s="456">
        <v>48000</v>
      </c>
      <c r="DB536" s="455"/>
      <c r="DC536" s="455"/>
      <c r="DD536" s="455">
        <f>CT536*DA536</f>
        <v>9730080</v>
      </c>
      <c r="DE536" s="455">
        <f>DA536*CU536</f>
        <v>6072000</v>
      </c>
      <c r="DF536" s="455">
        <f>DA536*CV536</f>
        <v>0</v>
      </c>
      <c r="DG536" s="455">
        <f>DA536*CW536</f>
        <v>0</v>
      </c>
      <c r="DH536" s="455">
        <f>DA536*CX536</f>
        <v>0</v>
      </c>
      <c r="DI536" s="455"/>
      <c r="DJ536" s="455"/>
      <c r="DK536" s="455">
        <f>DD536+DE536+DF536+DG536+DH536</f>
        <v>15802080</v>
      </c>
      <c r="DL536" s="501"/>
      <c r="DM536" s="508"/>
      <c r="DN536" s="501"/>
      <c r="DO536" s="508"/>
      <c r="DP536" s="501"/>
      <c r="DQ536" s="847">
        <f>DD536</f>
        <v>9730080</v>
      </c>
      <c r="DR536" s="501">
        <f>DQ536/1.12</f>
        <v>8687571.4285714272</v>
      </c>
      <c r="DS536" s="1049">
        <f>DE536</f>
        <v>6072000</v>
      </c>
      <c r="DT536" s="1059">
        <f>DS536/1.12</f>
        <v>5421428.5714285709</v>
      </c>
      <c r="DU536" s="1049">
        <f>DF536</f>
        <v>0</v>
      </c>
      <c r="DV536" s="1060">
        <f>DU536/1.12</f>
        <v>0</v>
      </c>
      <c r="DW536" s="1061">
        <f>DG536</f>
        <v>0</v>
      </c>
      <c r="DX536" s="1059">
        <f>DW536/1.12</f>
        <v>0</v>
      </c>
      <c r="DY536" s="1062">
        <f>DH536</f>
        <v>0</v>
      </c>
      <c r="DZ536" s="1059">
        <f>DY536/1.12</f>
        <v>0</v>
      </c>
      <c r="EA536" s="508">
        <f>DI536</f>
        <v>0</v>
      </c>
      <c r="EB536" s="457">
        <f t="shared" si="4994"/>
        <v>0</v>
      </c>
      <c r="EC536" s="1045"/>
      <c r="ED536" s="892"/>
      <c r="EE536" s="459">
        <f>DQ536+DS536+DU536+DW536+DY536</f>
        <v>15802080</v>
      </c>
      <c r="EF536" s="501">
        <f>EE536/1.12</f>
        <v>14108999.999999998</v>
      </c>
      <c r="EG536" s="462">
        <f>U536-DN536</f>
        <v>0</v>
      </c>
      <c r="EH536" s="263">
        <f>V536-DM536</f>
        <v>0</v>
      </c>
      <c r="EI536" s="460">
        <f>AA536-DP536</f>
        <v>0</v>
      </c>
      <c r="EJ536" s="538">
        <f>AB536-DO536</f>
        <v>0</v>
      </c>
      <c r="EK536" s="677">
        <f t="shared" si="4997"/>
        <v>-8687571.4285714272</v>
      </c>
      <c r="EL536" s="257">
        <f t="shared" si="4998"/>
        <v>-9730080</v>
      </c>
      <c r="EM536" s="649">
        <f t="shared" si="4999"/>
        <v>-5421428.5714285709</v>
      </c>
      <c r="EN536" s="538">
        <f t="shared" si="5000"/>
        <v>-6072000</v>
      </c>
      <c r="EO536" s="677">
        <f t="shared" si="5136"/>
        <v>0</v>
      </c>
      <c r="EP536" s="257">
        <f t="shared" si="5137"/>
        <v>0</v>
      </c>
      <c r="EQ536" s="649">
        <f>AY536-DX536</f>
        <v>0</v>
      </c>
      <c r="ER536" s="538">
        <f>AZ536-DW536</f>
        <v>0</v>
      </c>
      <c r="ES536" s="677">
        <f>BE536-DZ536</f>
        <v>0</v>
      </c>
      <c r="ET536" s="538">
        <f>BF536-DY536</f>
        <v>0</v>
      </c>
      <c r="EU536" s="462">
        <f>BK536-EB536</f>
        <v>0</v>
      </c>
      <c r="EV536" s="263">
        <f>BL536-EA536</f>
        <v>0</v>
      </c>
      <c r="EW536" s="462">
        <f>BM536-ED536</f>
        <v>0</v>
      </c>
      <c r="EX536" s="263">
        <f>BN536-EC536</f>
        <v>0</v>
      </c>
      <c r="EY536" s="472">
        <f t="shared" si="5039"/>
        <v>-14108999.999999998</v>
      </c>
      <c r="EZ536" s="710">
        <f t="shared" si="5040"/>
        <v>-15802080</v>
      </c>
      <c r="FC536" s="216"/>
      <c r="FD536" s="319"/>
    </row>
    <row r="537" spans="1:160" ht="18" hidden="1" customHeight="1" outlineLevel="1" x14ac:dyDescent="0.2">
      <c r="A537" s="13" t="s">
        <v>1762</v>
      </c>
      <c r="B537" s="76" t="s">
        <v>21</v>
      </c>
      <c r="C537" s="103" t="s">
        <v>1372</v>
      </c>
      <c r="D537" s="103" t="s">
        <v>1373</v>
      </c>
      <c r="E537" s="103" t="s">
        <v>1759</v>
      </c>
      <c r="F537" s="103" t="s">
        <v>1760</v>
      </c>
      <c r="G537" s="103" t="s">
        <v>25</v>
      </c>
      <c r="H537" s="105">
        <v>1</v>
      </c>
      <c r="I537" s="103" t="s">
        <v>1761</v>
      </c>
      <c r="J537" s="103" t="s">
        <v>56</v>
      </c>
      <c r="K537" s="103" t="s">
        <v>152</v>
      </c>
      <c r="L537" s="103" t="s">
        <v>1370</v>
      </c>
      <c r="M537" s="14" t="s">
        <v>1371</v>
      </c>
      <c r="N537" s="82"/>
      <c r="O537" s="82"/>
      <c r="P537" s="82"/>
      <c r="Q537" s="245"/>
      <c r="R537" s="408"/>
      <c r="S537" s="270"/>
      <c r="T537" s="270"/>
      <c r="U537" s="270"/>
      <c r="V537" s="647"/>
      <c r="W537" s="647"/>
      <c r="X537" s="409"/>
      <c r="Y537" s="409">
        <v>0</v>
      </c>
      <c r="Z537" s="409">
        <v>0</v>
      </c>
      <c r="AA537" s="409">
        <v>0</v>
      </c>
      <c r="AB537" s="409">
        <v>0</v>
      </c>
      <c r="AC537" s="399">
        <f t="shared" si="4976"/>
        <v>0</v>
      </c>
      <c r="AD537" s="410">
        <v>202.71</v>
      </c>
      <c r="AE537" s="410">
        <v>42857.142857142855</v>
      </c>
      <c r="AF537" s="410">
        <f t="shared" si="5138"/>
        <v>48000</v>
      </c>
      <c r="AG537" s="410">
        <v>0</v>
      </c>
      <c r="AH537" s="410">
        <v>0</v>
      </c>
      <c r="AI537" s="260">
        <f t="shared" si="4977"/>
        <v>0</v>
      </c>
      <c r="AJ537" s="410">
        <v>200</v>
      </c>
      <c r="AK537" s="410">
        <v>42857.142857142855</v>
      </c>
      <c r="AL537" s="410">
        <v>48000</v>
      </c>
      <c r="AM537" s="410">
        <v>0</v>
      </c>
      <c r="AN537" s="410">
        <v>0</v>
      </c>
      <c r="AO537" s="396">
        <f t="shared" si="4978"/>
        <v>0</v>
      </c>
      <c r="AP537" s="410">
        <v>200</v>
      </c>
      <c r="AQ537" s="410">
        <v>42857.142857142855</v>
      </c>
      <c r="AR537" s="410">
        <v>48000</v>
      </c>
      <c r="AS537" s="410">
        <v>0</v>
      </c>
      <c r="AT537" s="410">
        <f t="shared" si="5139"/>
        <v>0</v>
      </c>
      <c r="AU537" s="410">
        <f t="shared" si="4979"/>
        <v>0</v>
      </c>
      <c r="AV537" s="411">
        <v>200</v>
      </c>
      <c r="AW537" s="411">
        <v>42857.142857142855</v>
      </c>
      <c r="AX537" s="411">
        <v>48000</v>
      </c>
      <c r="AY537" s="400">
        <v>0</v>
      </c>
      <c r="AZ537" s="400">
        <f t="shared" si="5140"/>
        <v>0</v>
      </c>
      <c r="BA537" s="400">
        <f t="shared" si="5032"/>
        <v>0</v>
      </c>
      <c r="BB537" s="411">
        <v>200</v>
      </c>
      <c r="BC537" s="411">
        <v>42857.142857142855</v>
      </c>
      <c r="BD537" s="411">
        <v>48000</v>
      </c>
      <c r="BE537" s="411">
        <v>0</v>
      </c>
      <c r="BF537" s="411">
        <f t="shared" si="4982"/>
        <v>0</v>
      </c>
      <c r="BG537" s="411">
        <f t="shared" si="4946"/>
        <v>0</v>
      </c>
      <c r="BH537" s="411"/>
      <c r="BI537" s="411">
        <v>42857.142857142855</v>
      </c>
      <c r="BJ537" s="411">
        <v>48000</v>
      </c>
      <c r="BK537" s="411">
        <f t="shared" ref="BK537" si="5143">BH537*BI537</f>
        <v>0</v>
      </c>
      <c r="BL537" s="411">
        <f t="shared" si="4984"/>
        <v>0</v>
      </c>
      <c r="BM537" s="411">
        <f t="shared" si="4985"/>
        <v>0</v>
      </c>
      <c r="BN537" s="411"/>
      <c r="BO537" s="411"/>
      <c r="BP537" s="411"/>
      <c r="BQ537" s="411">
        <f t="shared" ref="BQ537" si="5144">BN537*BO537</f>
        <v>0</v>
      </c>
      <c r="BR537" s="411">
        <f t="shared" si="5141"/>
        <v>0</v>
      </c>
      <c r="BS537" s="411">
        <f t="shared" si="5142"/>
        <v>0</v>
      </c>
      <c r="BT537" s="270">
        <v>42857.142857142855</v>
      </c>
      <c r="BU537" s="270">
        <v>48000</v>
      </c>
      <c r="BV537" s="262">
        <v>0</v>
      </c>
      <c r="BW537" s="1427">
        <v>0</v>
      </c>
      <c r="BX537" s="84" t="s">
        <v>48</v>
      </c>
      <c r="BY537" s="76">
        <v>2015</v>
      </c>
      <c r="BZ537" s="325" t="s">
        <v>1047</v>
      </c>
      <c r="CA537" s="567"/>
      <c r="CB537" s="562"/>
      <c r="CC537" s="109"/>
      <c r="CD537" s="329"/>
      <c r="CE537" s="26">
        <f t="shared" si="4991"/>
        <v>0</v>
      </c>
      <c r="CF537" s="27">
        <f t="shared" si="4992"/>
        <v>0</v>
      </c>
      <c r="CG537" s="738">
        <f t="shared" si="4993"/>
        <v>0</v>
      </c>
      <c r="CH537" s="166"/>
      <c r="CI537" s="167"/>
      <c r="CJ537" s="89"/>
      <c r="CK537" s="175"/>
      <c r="CL537" s="175"/>
      <c r="CM537" s="178"/>
      <c r="CN537" s="175"/>
      <c r="CO537" s="176"/>
      <c r="CP537" s="175"/>
      <c r="CQ537" s="87"/>
      <c r="CR537" s="455"/>
      <c r="CS537" s="455"/>
      <c r="CT537" s="723"/>
      <c r="CU537" s="723"/>
      <c r="CV537" s="723"/>
      <c r="CW537" s="723"/>
      <c r="CX537" s="723"/>
      <c r="CY537" s="723"/>
      <c r="CZ537" s="723"/>
      <c r="DA537" s="456"/>
      <c r="DB537" s="455"/>
      <c r="DC537" s="455"/>
      <c r="DD537" s="455"/>
      <c r="DE537" s="455"/>
      <c r="DF537" s="455"/>
      <c r="DG537" s="455"/>
      <c r="DH537" s="455"/>
      <c r="DI537" s="455"/>
      <c r="DJ537" s="455"/>
      <c r="DK537" s="455"/>
      <c r="DL537" s="501"/>
      <c r="DM537" s="508"/>
      <c r="DN537" s="501"/>
      <c r="DO537" s="508"/>
      <c r="DP537" s="501"/>
      <c r="DQ537" s="847"/>
      <c r="DR537" s="501"/>
      <c r="DS537" s="508"/>
      <c r="DT537" s="501"/>
      <c r="DU537" s="508"/>
      <c r="DV537" s="457"/>
      <c r="DW537" s="503"/>
      <c r="DX537" s="501"/>
      <c r="DY537" s="672"/>
      <c r="DZ537" s="501"/>
      <c r="EA537" s="508">
        <f>DI537</f>
        <v>0</v>
      </c>
      <c r="EB537" s="457">
        <f t="shared" si="4994"/>
        <v>0</v>
      </c>
      <c r="EC537" s="503"/>
      <c r="ED537" s="455"/>
      <c r="EE537" s="459"/>
      <c r="EF537" s="501"/>
      <c r="EG537" s="462">
        <f>U537-DN537</f>
        <v>0</v>
      </c>
      <c r="EH537" s="263">
        <f>V537-DM537</f>
        <v>0</v>
      </c>
      <c r="EI537" s="460">
        <f>AA537-DP537</f>
        <v>0</v>
      </c>
      <c r="EJ537" s="538">
        <f>AB537-DO537</f>
        <v>0</v>
      </c>
      <c r="EK537" s="677">
        <f t="shared" si="4997"/>
        <v>0</v>
      </c>
      <c r="EL537" s="257">
        <f t="shared" si="4998"/>
        <v>0</v>
      </c>
      <c r="EM537" s="649">
        <f t="shared" si="4999"/>
        <v>0</v>
      </c>
      <c r="EN537" s="538">
        <f t="shared" si="5000"/>
        <v>0</v>
      </c>
      <c r="EO537" s="677">
        <f t="shared" si="5136"/>
        <v>0</v>
      </c>
      <c r="EP537" s="257">
        <f t="shared" si="5137"/>
        <v>0</v>
      </c>
      <c r="EQ537" s="649">
        <f>AY537-DX537</f>
        <v>0</v>
      </c>
      <c r="ER537" s="538">
        <f>AZ537-DW537</f>
        <v>0</v>
      </c>
      <c r="ES537" s="677">
        <f>BE537-DZ537</f>
        <v>0</v>
      </c>
      <c r="ET537" s="538">
        <f>BF537-DY537</f>
        <v>0</v>
      </c>
      <c r="EU537" s="462">
        <f>BK537-EB537</f>
        <v>0</v>
      </c>
      <c r="EV537" s="263">
        <f>BL537-EA537</f>
        <v>0</v>
      </c>
      <c r="EW537" s="462">
        <f>BM537-ED537</f>
        <v>0</v>
      </c>
      <c r="EX537" s="263">
        <f>BN537-EC537</f>
        <v>0</v>
      </c>
      <c r="EY537" s="472">
        <f t="shared" si="5039"/>
        <v>0</v>
      </c>
      <c r="EZ537" s="710">
        <f t="shared" si="5040"/>
        <v>0</v>
      </c>
      <c r="FC537" s="216"/>
      <c r="FD537" s="319"/>
    </row>
    <row r="538" spans="1:160" ht="18" hidden="1" customHeight="1" outlineLevel="1" x14ac:dyDescent="0.2">
      <c r="A538" s="13" t="s">
        <v>2468</v>
      </c>
      <c r="B538" s="76" t="s">
        <v>21</v>
      </c>
      <c r="C538" s="103" t="s">
        <v>1372</v>
      </c>
      <c r="D538" s="103" t="s">
        <v>1373</v>
      </c>
      <c r="E538" s="103" t="s">
        <v>1759</v>
      </c>
      <c r="F538" s="103" t="s">
        <v>1760</v>
      </c>
      <c r="G538" s="103" t="s">
        <v>25</v>
      </c>
      <c r="H538" s="105">
        <v>1</v>
      </c>
      <c r="I538" s="103" t="s">
        <v>1761</v>
      </c>
      <c r="J538" s="103" t="s">
        <v>56</v>
      </c>
      <c r="K538" s="103" t="s">
        <v>152</v>
      </c>
      <c r="L538" s="103" t="s">
        <v>1370</v>
      </c>
      <c r="M538" s="14" t="s">
        <v>1371</v>
      </c>
      <c r="N538" s="82"/>
      <c r="O538" s="82"/>
      <c r="P538" s="82"/>
      <c r="Q538" s="245"/>
      <c r="R538" s="408"/>
      <c r="S538" s="270"/>
      <c r="T538" s="270"/>
      <c r="U538" s="270"/>
      <c r="V538" s="647"/>
      <c r="W538" s="647"/>
      <c r="X538" s="409"/>
      <c r="Y538" s="409"/>
      <c r="Z538" s="409"/>
      <c r="AA538" s="409"/>
      <c r="AB538" s="409"/>
      <c r="AC538" s="399"/>
      <c r="AD538" s="410">
        <v>202.71</v>
      </c>
      <c r="AE538" s="410">
        <v>42857.142857142855</v>
      </c>
      <c r="AF538" s="410">
        <v>48000</v>
      </c>
      <c r="AG538" s="410">
        <f t="shared" ref="AG538" si="5145">AE538*AD538</f>
        <v>8687571.4285714291</v>
      </c>
      <c r="AH538" s="410">
        <f t="shared" ref="AH538" si="5146">AD538*AF538</f>
        <v>9730080</v>
      </c>
      <c r="AI538" s="260">
        <f t="shared" si="4977"/>
        <v>9730080</v>
      </c>
      <c r="AJ538" s="410">
        <v>126.5</v>
      </c>
      <c r="AK538" s="410">
        <v>42857.142857142855</v>
      </c>
      <c r="AL538" s="410">
        <v>48000</v>
      </c>
      <c r="AM538" s="1221">
        <f t="shared" si="4846"/>
        <v>5421428.5714285709</v>
      </c>
      <c r="AN538" s="410">
        <f t="shared" si="4847"/>
        <v>6072000</v>
      </c>
      <c r="AO538" s="396">
        <f>AN538*H538</f>
        <v>6072000</v>
      </c>
      <c r="AP538" s="410"/>
      <c r="AQ538" s="410"/>
      <c r="AR538" s="410"/>
      <c r="AS538" s="410"/>
      <c r="AT538" s="410"/>
      <c r="AU538" s="410"/>
      <c r="AV538" s="411"/>
      <c r="AW538" s="411"/>
      <c r="AX538" s="411"/>
      <c r="AY538" s="400"/>
      <c r="AZ538" s="400"/>
      <c r="BA538" s="400"/>
      <c r="BB538" s="411"/>
      <c r="BC538" s="411"/>
      <c r="BD538" s="411"/>
      <c r="BE538" s="411"/>
      <c r="BF538" s="411"/>
      <c r="BG538" s="411"/>
      <c r="BH538" s="411"/>
      <c r="BI538" s="411"/>
      <c r="BJ538" s="411"/>
      <c r="BK538" s="411"/>
      <c r="BL538" s="411"/>
      <c r="BM538" s="411"/>
      <c r="BN538" s="411"/>
      <c r="BO538" s="411"/>
      <c r="BP538" s="411"/>
      <c r="BQ538" s="411"/>
      <c r="BR538" s="411"/>
      <c r="BS538" s="411"/>
      <c r="BT538" s="270">
        <v>42857.142857142855</v>
      </c>
      <c r="BU538" s="270">
        <v>48000</v>
      </c>
      <c r="BV538" s="262">
        <f t="shared" ref="BV538" si="5147">(AD538+AJ538+AP538+AV538+BB538)*BT538</f>
        <v>14109000</v>
      </c>
      <c r="BW538" s="262">
        <f t="shared" ref="BW538" si="5148">(AD538+AJ538+AP538+AV538+BB538)*BU538</f>
        <v>15802080.000000002</v>
      </c>
      <c r="BX538" s="84"/>
      <c r="BY538" s="76" t="s">
        <v>2420</v>
      </c>
      <c r="BZ538" s="325"/>
      <c r="CA538" s="567"/>
      <c r="CB538" s="562"/>
      <c r="CC538" s="109"/>
      <c r="CD538" s="329"/>
      <c r="CE538" s="26"/>
      <c r="CF538" s="27"/>
      <c r="CG538" s="738"/>
      <c r="CH538" s="166" t="s">
        <v>2490</v>
      </c>
      <c r="CI538" s="167"/>
      <c r="CJ538" s="89"/>
      <c r="CK538" s="175"/>
      <c r="CL538" s="175"/>
      <c r="CM538" s="178"/>
      <c r="CN538" s="175"/>
      <c r="CO538" s="176"/>
      <c r="CP538" s="175"/>
      <c r="CQ538" s="87"/>
      <c r="CR538" s="455"/>
      <c r="CS538" s="455"/>
      <c r="CT538" s="723"/>
      <c r="CU538" s="723"/>
      <c r="CV538" s="723"/>
      <c r="CW538" s="723"/>
      <c r="CX538" s="723"/>
      <c r="CY538" s="723"/>
      <c r="CZ538" s="723"/>
      <c r="DA538" s="456"/>
      <c r="DB538" s="455"/>
      <c r="DC538" s="455"/>
      <c r="DD538" s="455"/>
      <c r="DE538" s="455"/>
      <c r="DF538" s="455"/>
      <c r="DG538" s="455"/>
      <c r="DH538" s="455"/>
      <c r="DI538" s="455"/>
      <c r="DJ538" s="455"/>
      <c r="DK538" s="455"/>
      <c r="DL538" s="501"/>
      <c r="DM538" s="508"/>
      <c r="DN538" s="501"/>
      <c r="DO538" s="508"/>
      <c r="DP538" s="501"/>
      <c r="DQ538" s="847"/>
      <c r="DR538" s="501"/>
      <c r="DS538" s="508"/>
      <c r="DT538" s="501"/>
      <c r="DU538" s="508"/>
      <c r="DV538" s="457"/>
      <c r="DW538" s="503"/>
      <c r="DX538" s="501"/>
      <c r="DY538" s="672"/>
      <c r="DZ538" s="501"/>
      <c r="EA538" s="508"/>
      <c r="EB538" s="457"/>
      <c r="EC538" s="503"/>
      <c r="ED538" s="455"/>
      <c r="EE538" s="459"/>
      <c r="EF538" s="501"/>
      <c r="EG538" s="462"/>
      <c r="EH538" s="710"/>
      <c r="EI538" s="460"/>
      <c r="EJ538" s="538"/>
      <c r="EK538" s="677"/>
      <c r="EL538" s="257"/>
      <c r="EM538" s="649"/>
      <c r="EN538" s="538"/>
      <c r="EO538" s="677">
        <f t="shared" si="5136"/>
        <v>0</v>
      </c>
      <c r="EP538" s="257">
        <f t="shared" si="5137"/>
        <v>0</v>
      </c>
      <c r="EQ538" s="649"/>
      <c r="ER538" s="538"/>
      <c r="ES538" s="677"/>
      <c r="ET538" s="538"/>
      <c r="EU538" s="462"/>
      <c r="EV538" s="263"/>
      <c r="EW538" s="462"/>
      <c r="EX538" s="263"/>
      <c r="EY538" s="472">
        <f t="shared" si="5039"/>
        <v>14109000</v>
      </c>
      <c r="EZ538" s="710">
        <f t="shared" si="5040"/>
        <v>15802080.000000002</v>
      </c>
      <c r="FA538" s="312">
        <v>42535</v>
      </c>
      <c r="FC538" s="216"/>
      <c r="FD538" s="319"/>
    </row>
    <row r="539" spans="1:160" ht="18" hidden="1" customHeight="1" outlineLevel="1" x14ac:dyDescent="0.2">
      <c r="A539" s="13" t="s">
        <v>1554</v>
      </c>
      <c r="B539" s="76" t="s">
        <v>21</v>
      </c>
      <c r="C539" s="103" t="s">
        <v>1377</v>
      </c>
      <c r="D539" s="103" t="s">
        <v>1378</v>
      </c>
      <c r="E539" s="103" t="s">
        <v>1379</v>
      </c>
      <c r="F539" s="103" t="s">
        <v>1380</v>
      </c>
      <c r="G539" s="103" t="s">
        <v>1381</v>
      </c>
      <c r="H539" s="105">
        <v>0.64300000000000002</v>
      </c>
      <c r="I539" s="103" t="s">
        <v>1369</v>
      </c>
      <c r="J539" s="103" t="s">
        <v>56</v>
      </c>
      <c r="K539" s="103" t="s">
        <v>152</v>
      </c>
      <c r="L539" s="103" t="s">
        <v>1370</v>
      </c>
      <c r="M539" s="14" t="s">
        <v>1382</v>
      </c>
      <c r="N539" s="82"/>
      <c r="O539" s="82"/>
      <c r="P539" s="82"/>
      <c r="Q539" s="245"/>
      <c r="R539" s="408"/>
      <c r="S539" s="270"/>
      <c r="T539" s="270"/>
      <c r="U539" s="270"/>
      <c r="V539" s="647"/>
      <c r="W539" s="647"/>
      <c r="X539" s="409"/>
      <c r="Y539" s="409"/>
      <c r="Z539" s="409"/>
      <c r="AA539" s="409"/>
      <c r="AB539" s="409"/>
      <c r="AC539" s="399">
        <f t="shared" si="4976"/>
        <v>0</v>
      </c>
      <c r="AD539" s="410">
        <v>1565</v>
      </c>
      <c r="AE539" s="410">
        <v>391.73985910714288</v>
      </c>
      <c r="AF539" s="410">
        <f t="shared" si="5138"/>
        <v>438.74864220000006</v>
      </c>
      <c r="AG539" s="410">
        <v>0</v>
      </c>
      <c r="AH539" s="410">
        <v>0</v>
      </c>
      <c r="AI539" s="260">
        <f t="shared" si="4977"/>
        <v>0</v>
      </c>
      <c r="AJ539" s="410">
        <v>1565</v>
      </c>
      <c r="AK539" s="410">
        <v>391.73985910714288</v>
      </c>
      <c r="AL539" s="410">
        <v>438.74864220000006</v>
      </c>
      <c r="AM539" s="260">
        <v>0</v>
      </c>
      <c r="AN539" s="260">
        <v>0</v>
      </c>
      <c r="AO539" s="396">
        <f t="shared" si="4978"/>
        <v>0</v>
      </c>
      <c r="AP539" s="410">
        <v>1565</v>
      </c>
      <c r="AQ539" s="410">
        <v>391.73985910714288</v>
      </c>
      <c r="AR539" s="410">
        <v>438.74864220000006</v>
      </c>
      <c r="AS539" s="410">
        <v>0</v>
      </c>
      <c r="AT539" s="410">
        <f t="shared" si="5139"/>
        <v>0</v>
      </c>
      <c r="AU539" s="410">
        <f t="shared" si="4979"/>
        <v>0</v>
      </c>
      <c r="AV539" s="411">
        <v>1565</v>
      </c>
      <c r="AW539" s="411">
        <v>391.73985910714288</v>
      </c>
      <c r="AX539" s="411">
        <v>438.74864220000006</v>
      </c>
      <c r="AY539" s="400">
        <v>0</v>
      </c>
      <c r="AZ539" s="400">
        <f t="shared" si="5140"/>
        <v>0</v>
      </c>
      <c r="BA539" s="400">
        <f t="shared" si="5032"/>
        <v>0</v>
      </c>
      <c r="BB539" s="411">
        <v>1565</v>
      </c>
      <c r="BC539" s="411">
        <v>391.73985910714288</v>
      </c>
      <c r="BD539" s="411">
        <v>438.74864220000006</v>
      </c>
      <c r="BE539" s="411">
        <v>0</v>
      </c>
      <c r="BF539" s="411">
        <f t="shared" si="4982"/>
        <v>0</v>
      </c>
      <c r="BG539" s="411">
        <f t="shared" si="4946"/>
        <v>0</v>
      </c>
      <c r="BH539" s="411"/>
      <c r="BI539" s="411">
        <v>391.73985910714288</v>
      </c>
      <c r="BJ539" s="411">
        <v>438.74864220000006</v>
      </c>
      <c r="BK539" s="411">
        <v>0</v>
      </c>
      <c r="BL539" s="411">
        <f t="shared" si="4984"/>
        <v>0</v>
      </c>
      <c r="BM539" s="411">
        <f t="shared" si="4985"/>
        <v>0</v>
      </c>
      <c r="BN539" s="411"/>
      <c r="BO539" s="411"/>
      <c r="BP539" s="411"/>
      <c r="BQ539" s="411">
        <v>0</v>
      </c>
      <c r="BR539" s="411">
        <f t="shared" ref="BR539:BR565" si="5149">BQ539*1.12</f>
        <v>0</v>
      </c>
      <c r="BS539" s="411">
        <f t="shared" ref="BS539:BS643" si="5150">BR539*T539</f>
        <v>0</v>
      </c>
      <c r="BT539" s="270">
        <v>391.73985910714288</v>
      </c>
      <c r="BU539" s="270">
        <v>438.74864220000006</v>
      </c>
      <c r="BV539" s="262">
        <v>0</v>
      </c>
      <c r="BW539" s="1427">
        <v>0</v>
      </c>
      <c r="BX539" s="84" t="s">
        <v>48</v>
      </c>
      <c r="BY539" s="76">
        <v>2015</v>
      </c>
      <c r="BZ539" s="325"/>
      <c r="CA539" s="567"/>
      <c r="CB539" s="562"/>
      <c r="CC539" s="109"/>
      <c r="CD539" s="329"/>
      <c r="CE539" s="26">
        <f t="shared" si="4991"/>
        <v>0</v>
      </c>
      <c r="CF539" s="27">
        <f t="shared" si="4992"/>
        <v>0</v>
      </c>
      <c r="CG539" s="738">
        <f t="shared" si="4993"/>
        <v>0</v>
      </c>
      <c r="CH539" s="166"/>
      <c r="CI539" s="167"/>
      <c r="CJ539" s="89"/>
      <c r="CK539" s="175"/>
      <c r="CL539" s="175"/>
      <c r="CM539" s="178"/>
      <c r="CN539" s="175"/>
      <c r="CO539" s="176"/>
      <c r="CP539" s="175"/>
      <c r="CQ539" s="87"/>
      <c r="CR539" s="455"/>
      <c r="CS539" s="455"/>
      <c r="CT539" s="455"/>
      <c r="CU539" s="455"/>
      <c r="CV539" s="455"/>
      <c r="CW539" s="455"/>
      <c r="CX539" s="455"/>
      <c r="CY539" s="455"/>
      <c r="CZ539" s="455"/>
      <c r="DA539" s="456"/>
      <c r="DB539" s="455"/>
      <c r="DC539" s="455"/>
      <c r="DD539" s="455"/>
      <c r="DE539" s="455"/>
      <c r="DF539" s="455"/>
      <c r="DG539" s="455"/>
      <c r="DH539" s="455"/>
      <c r="DI539" s="455"/>
      <c r="DJ539" s="455"/>
      <c r="DK539" s="455"/>
      <c r="DL539" s="501"/>
      <c r="DM539" s="508"/>
      <c r="DN539" s="501"/>
      <c r="DO539" s="508"/>
      <c r="DP539" s="501"/>
      <c r="DQ539" s="847"/>
      <c r="DR539" s="501"/>
      <c r="DS539" s="508"/>
      <c r="DT539" s="501"/>
      <c r="DU539" s="508"/>
      <c r="DV539" s="457"/>
      <c r="DW539" s="503"/>
      <c r="DX539" s="501"/>
      <c r="DY539" s="672"/>
      <c r="DZ539" s="501"/>
      <c r="EA539" s="508">
        <f t="shared" ref="EA539:EA570" si="5151">DI539</f>
        <v>0</v>
      </c>
      <c r="EB539" s="457">
        <f t="shared" si="4994"/>
        <v>0</v>
      </c>
      <c r="EC539" s="503"/>
      <c r="ED539" s="455"/>
      <c r="EE539" s="459"/>
      <c r="EF539" s="501"/>
      <c r="EG539" s="462"/>
      <c r="EH539" s="710"/>
      <c r="EI539" s="460">
        <f t="shared" ref="EI539:EI602" si="5152">AA539-DP539</f>
        <v>0</v>
      </c>
      <c r="EJ539" s="538">
        <f t="shared" ref="EJ539:EJ602" si="5153">AB539-DO539</f>
        <v>0</v>
      </c>
      <c r="EK539" s="677">
        <f t="shared" ref="EK539:EK602" si="5154">AG539-DR539</f>
        <v>0</v>
      </c>
      <c r="EL539" s="257">
        <f t="shared" ref="EL539:EL602" si="5155">AH539-DQ539</f>
        <v>0</v>
      </c>
      <c r="EM539" s="649">
        <f t="shared" ref="EM539:EM602" si="5156">AM539-DT539</f>
        <v>0</v>
      </c>
      <c r="EN539" s="538">
        <f t="shared" ref="EN539:EN602" si="5157">AN539-DS539</f>
        <v>0</v>
      </c>
      <c r="EO539" s="677">
        <f t="shared" ref="EO539:EO602" si="5158">AS539-DV539</f>
        <v>0</v>
      </c>
      <c r="EP539" s="257">
        <f t="shared" ref="EP539:EP602" si="5159">AT539-DU539</f>
        <v>0</v>
      </c>
      <c r="EQ539" s="649">
        <f t="shared" ref="EQ539:EQ602" si="5160">AY539-DX539</f>
        <v>0</v>
      </c>
      <c r="ER539" s="538">
        <f t="shared" ref="ER539:ER602" si="5161">AZ539-DW539</f>
        <v>0</v>
      </c>
      <c r="ES539" s="677">
        <f t="shared" ref="ES539:ES602" si="5162">BE539-DZ539</f>
        <v>0</v>
      </c>
      <c r="ET539" s="538">
        <f t="shared" ref="ET539:ET602" si="5163">BF539-DY539</f>
        <v>0</v>
      </c>
      <c r="EU539" s="462">
        <f t="shared" ref="EU539:EU602" si="5164">BK539-EB539</f>
        <v>0</v>
      </c>
      <c r="EV539" s="263">
        <f t="shared" ref="EV539:EV602" si="5165">BL539-EA539</f>
        <v>0</v>
      </c>
      <c r="EW539" s="462">
        <f t="shared" ref="EW539:EW602" si="5166">BM539-ED539</f>
        <v>0</v>
      </c>
      <c r="EX539" s="263">
        <f t="shared" ref="EX539:EX602" si="5167">BN539-EC539</f>
        <v>0</v>
      </c>
      <c r="EY539" s="472">
        <f t="shared" si="5039"/>
        <v>0</v>
      </c>
      <c r="EZ539" s="710">
        <f t="shared" si="5040"/>
        <v>0</v>
      </c>
      <c r="FC539" s="216"/>
      <c r="FD539" s="319"/>
    </row>
    <row r="540" spans="1:160" ht="18" hidden="1" customHeight="1" outlineLevel="1" x14ac:dyDescent="0.2">
      <c r="A540" s="13" t="s">
        <v>1694</v>
      </c>
      <c r="B540" s="76" t="s">
        <v>21</v>
      </c>
      <c r="C540" s="103" t="s">
        <v>1377</v>
      </c>
      <c r="D540" s="103" t="s">
        <v>1378</v>
      </c>
      <c r="E540" s="103" t="s">
        <v>1379</v>
      </c>
      <c r="F540" s="103" t="s">
        <v>1380</v>
      </c>
      <c r="G540" s="103" t="s">
        <v>41</v>
      </c>
      <c r="H540" s="105">
        <v>0.64300000000000002</v>
      </c>
      <c r="I540" s="103" t="s">
        <v>1369</v>
      </c>
      <c r="J540" s="103" t="s">
        <v>56</v>
      </c>
      <c r="K540" s="103" t="s">
        <v>152</v>
      </c>
      <c r="L540" s="103" t="s">
        <v>1370</v>
      </c>
      <c r="M540" s="14" t="s">
        <v>1382</v>
      </c>
      <c r="N540" s="82"/>
      <c r="O540" s="82"/>
      <c r="P540" s="82"/>
      <c r="Q540" s="245"/>
      <c r="R540" s="408"/>
      <c r="S540" s="270"/>
      <c r="T540" s="270"/>
      <c r="U540" s="270"/>
      <c r="V540" s="647"/>
      <c r="W540" s="647"/>
      <c r="X540" s="409"/>
      <c r="Y540" s="409"/>
      <c r="Z540" s="409"/>
      <c r="AA540" s="409"/>
      <c r="AB540" s="409"/>
      <c r="AC540" s="399">
        <f t="shared" si="4976"/>
        <v>0</v>
      </c>
      <c r="AD540" s="410">
        <v>3130</v>
      </c>
      <c r="AE540" s="410">
        <v>351.12</v>
      </c>
      <c r="AF540" s="410">
        <f t="shared" ref="AF540" si="5168">AE540*1.12</f>
        <v>393.25440000000003</v>
      </c>
      <c r="AG540" s="410">
        <v>0</v>
      </c>
      <c r="AH540" s="410">
        <v>0</v>
      </c>
      <c r="AI540" s="260">
        <f t="shared" si="4977"/>
        <v>0</v>
      </c>
      <c r="AJ540" s="410">
        <v>3130</v>
      </c>
      <c r="AK540" s="410">
        <v>351.12</v>
      </c>
      <c r="AL540" s="410">
        <v>393.25440000000003</v>
      </c>
      <c r="AM540" s="260">
        <v>0</v>
      </c>
      <c r="AN540" s="260">
        <v>0</v>
      </c>
      <c r="AO540" s="396">
        <f t="shared" si="4978"/>
        <v>0</v>
      </c>
      <c r="AP540" s="410">
        <v>3130</v>
      </c>
      <c r="AQ540" s="410">
        <v>351.12</v>
      </c>
      <c r="AR540" s="410">
        <v>393.25440000000003</v>
      </c>
      <c r="AS540" s="410">
        <v>0</v>
      </c>
      <c r="AT540" s="410">
        <f t="shared" si="5139"/>
        <v>0</v>
      </c>
      <c r="AU540" s="410">
        <f t="shared" si="4979"/>
        <v>0</v>
      </c>
      <c r="AV540" s="411">
        <v>3130</v>
      </c>
      <c r="AW540" s="411">
        <v>351.12</v>
      </c>
      <c r="AX540" s="411">
        <v>393.25440000000003</v>
      </c>
      <c r="AY540" s="400">
        <v>0</v>
      </c>
      <c r="AZ540" s="400">
        <f t="shared" si="5140"/>
        <v>0</v>
      </c>
      <c r="BA540" s="400">
        <f t="shared" si="5032"/>
        <v>0</v>
      </c>
      <c r="BB540" s="411">
        <v>3130</v>
      </c>
      <c r="BC540" s="411">
        <v>351.12</v>
      </c>
      <c r="BD540" s="411">
        <v>393.25440000000003</v>
      </c>
      <c r="BE540" s="411">
        <v>0</v>
      </c>
      <c r="BF540" s="411">
        <f t="shared" si="4982"/>
        <v>0</v>
      </c>
      <c r="BG540" s="411">
        <f t="shared" si="4946"/>
        <v>0</v>
      </c>
      <c r="BH540" s="411"/>
      <c r="BI540" s="411">
        <v>351.12</v>
      </c>
      <c r="BJ540" s="411">
        <v>393.25440000000003</v>
      </c>
      <c r="BK540" s="411">
        <v>0</v>
      </c>
      <c r="BL540" s="411">
        <f t="shared" si="4984"/>
        <v>0</v>
      </c>
      <c r="BM540" s="411">
        <f t="shared" si="4985"/>
        <v>0</v>
      </c>
      <c r="BN540" s="411"/>
      <c r="BO540" s="411"/>
      <c r="BP540" s="411"/>
      <c r="BQ540" s="411">
        <v>0</v>
      </c>
      <c r="BR540" s="411">
        <f t="shared" si="5149"/>
        <v>0</v>
      </c>
      <c r="BS540" s="411">
        <f t="shared" si="5150"/>
        <v>0</v>
      </c>
      <c r="BT540" s="270">
        <v>351.12</v>
      </c>
      <c r="BU540" s="270">
        <f>BT540*1.12</f>
        <v>393.25440000000003</v>
      </c>
      <c r="BV540" s="262">
        <v>0</v>
      </c>
      <c r="BW540" s="1427">
        <v>0</v>
      </c>
      <c r="BX540" s="84" t="s">
        <v>48</v>
      </c>
      <c r="BY540" s="76">
        <v>2015</v>
      </c>
      <c r="BZ540" s="325"/>
      <c r="CA540" s="567"/>
      <c r="CB540" s="562"/>
      <c r="CC540" s="109"/>
      <c r="CD540" s="329"/>
      <c r="CE540" s="26">
        <f t="shared" si="4991"/>
        <v>0</v>
      </c>
      <c r="CF540" s="27">
        <f t="shared" si="4992"/>
        <v>0</v>
      </c>
      <c r="CG540" s="738">
        <f t="shared" si="4993"/>
        <v>0</v>
      </c>
      <c r="CH540" s="166" t="s">
        <v>1740</v>
      </c>
      <c r="CI540" s="167" t="s">
        <v>1756</v>
      </c>
      <c r="CJ540" s="89"/>
      <c r="CK540" s="175"/>
      <c r="CL540" s="175"/>
      <c r="CM540" s="178"/>
      <c r="CN540" s="175"/>
      <c r="CO540" s="176"/>
      <c r="CP540" s="175"/>
      <c r="CQ540" s="87"/>
      <c r="CR540" s="455"/>
      <c r="CS540" s="455"/>
      <c r="CT540" s="455"/>
      <c r="CU540" s="455"/>
      <c r="CV540" s="455"/>
      <c r="CW540" s="455"/>
      <c r="CX540" s="455"/>
      <c r="CY540" s="455"/>
      <c r="CZ540" s="455"/>
      <c r="DA540" s="456"/>
      <c r="DB540" s="455"/>
      <c r="DC540" s="455"/>
      <c r="DD540" s="455"/>
      <c r="DE540" s="455"/>
      <c r="DF540" s="455"/>
      <c r="DG540" s="455"/>
      <c r="DH540" s="455"/>
      <c r="DI540" s="455"/>
      <c r="DJ540" s="455"/>
      <c r="DK540" s="455"/>
      <c r="DL540" s="501"/>
      <c r="DM540" s="508"/>
      <c r="DN540" s="501"/>
      <c r="DO540" s="508"/>
      <c r="DP540" s="501"/>
      <c r="DQ540" s="847"/>
      <c r="DR540" s="501"/>
      <c r="DS540" s="508"/>
      <c r="DT540" s="501"/>
      <c r="DU540" s="508"/>
      <c r="DV540" s="457"/>
      <c r="DW540" s="503"/>
      <c r="DX540" s="501"/>
      <c r="DY540" s="672"/>
      <c r="DZ540" s="501"/>
      <c r="EA540" s="508">
        <f t="shared" si="5151"/>
        <v>0</v>
      </c>
      <c r="EB540" s="457">
        <f t="shared" si="4994"/>
        <v>0</v>
      </c>
      <c r="EC540" s="503"/>
      <c r="ED540" s="455"/>
      <c r="EE540" s="459"/>
      <c r="EF540" s="501"/>
      <c r="EG540" s="462"/>
      <c r="EH540" s="710"/>
      <c r="EI540" s="460">
        <f t="shared" si="5152"/>
        <v>0</v>
      </c>
      <c r="EJ540" s="538">
        <f t="shared" si="5153"/>
        <v>0</v>
      </c>
      <c r="EK540" s="677">
        <f t="shared" si="5154"/>
        <v>0</v>
      </c>
      <c r="EL540" s="257">
        <f t="shared" si="5155"/>
        <v>0</v>
      </c>
      <c r="EM540" s="649">
        <f t="shared" si="5156"/>
        <v>0</v>
      </c>
      <c r="EN540" s="538">
        <f t="shared" si="5157"/>
        <v>0</v>
      </c>
      <c r="EO540" s="677">
        <f t="shared" si="5158"/>
        <v>0</v>
      </c>
      <c r="EP540" s="257">
        <f t="shared" si="5159"/>
        <v>0</v>
      </c>
      <c r="EQ540" s="649">
        <f t="shared" si="5160"/>
        <v>0</v>
      </c>
      <c r="ER540" s="538">
        <f t="shared" si="5161"/>
        <v>0</v>
      </c>
      <c r="ES540" s="677">
        <f t="shared" si="5162"/>
        <v>0</v>
      </c>
      <c r="ET540" s="538">
        <f t="shared" si="5163"/>
        <v>0</v>
      </c>
      <c r="EU540" s="462">
        <f t="shared" si="5164"/>
        <v>0</v>
      </c>
      <c r="EV540" s="263">
        <f t="shared" si="5165"/>
        <v>0</v>
      </c>
      <c r="EW540" s="462">
        <f t="shared" si="5166"/>
        <v>0</v>
      </c>
      <c r="EX540" s="263">
        <f t="shared" si="5167"/>
        <v>0</v>
      </c>
      <c r="EY540" s="472">
        <f t="shared" si="5039"/>
        <v>0</v>
      </c>
      <c r="EZ540" s="710">
        <f t="shared" si="5040"/>
        <v>0</v>
      </c>
      <c r="FC540" s="216"/>
      <c r="FD540" s="319"/>
    </row>
    <row r="541" spans="1:160" ht="18" hidden="1" customHeight="1" outlineLevel="1" x14ac:dyDescent="0.2">
      <c r="A541" s="13" t="s">
        <v>1806</v>
      </c>
      <c r="B541" s="76" t="s">
        <v>21</v>
      </c>
      <c r="C541" s="103" t="s">
        <v>1377</v>
      </c>
      <c r="D541" s="103" t="s">
        <v>1378</v>
      </c>
      <c r="E541" s="103" t="s">
        <v>1379</v>
      </c>
      <c r="F541" s="103" t="s">
        <v>1808</v>
      </c>
      <c r="G541" s="103" t="s">
        <v>41</v>
      </c>
      <c r="H541" s="105">
        <v>0.64300000000000002</v>
      </c>
      <c r="I541" s="103" t="s">
        <v>1094</v>
      </c>
      <c r="J541" s="103" t="s">
        <v>56</v>
      </c>
      <c r="K541" s="103" t="s">
        <v>152</v>
      </c>
      <c r="L541" s="103" t="s">
        <v>1370</v>
      </c>
      <c r="M541" s="14" t="s">
        <v>1382</v>
      </c>
      <c r="N541" s="82"/>
      <c r="O541" s="82"/>
      <c r="P541" s="82"/>
      <c r="Q541" s="245"/>
      <c r="R541" s="408"/>
      <c r="S541" s="270"/>
      <c r="T541" s="270"/>
      <c r="U541" s="270"/>
      <c r="V541" s="647"/>
      <c r="W541" s="647"/>
      <c r="X541" s="409"/>
      <c r="Y541" s="409"/>
      <c r="Z541" s="409"/>
      <c r="AA541" s="409"/>
      <c r="AB541" s="409"/>
      <c r="AC541" s="399">
        <f t="shared" ref="AC541" si="5169">AB541*H541</f>
        <v>0</v>
      </c>
      <c r="AD541" s="410">
        <v>3130</v>
      </c>
      <c r="AE541" s="410">
        <v>351.12</v>
      </c>
      <c r="AF541" s="410">
        <f t="shared" ref="AF541" si="5170">AE541*1.12</f>
        <v>393.25440000000003</v>
      </c>
      <c r="AG541" s="410">
        <v>0</v>
      </c>
      <c r="AH541" s="410">
        <v>0</v>
      </c>
      <c r="AI541" s="260">
        <f t="shared" ref="AI541" si="5171">AH541*H541</f>
        <v>0</v>
      </c>
      <c r="AJ541" s="410">
        <v>3130</v>
      </c>
      <c r="AK541" s="410">
        <v>351.12</v>
      </c>
      <c r="AL541" s="410">
        <v>393.25440000000003</v>
      </c>
      <c r="AM541" s="410">
        <v>0</v>
      </c>
      <c r="AN541" s="410">
        <v>0</v>
      </c>
      <c r="AO541" s="396">
        <f t="shared" si="4978"/>
        <v>0</v>
      </c>
      <c r="AP541" s="410">
        <v>3130</v>
      </c>
      <c r="AQ541" s="410">
        <v>351.12</v>
      </c>
      <c r="AR541" s="410">
        <v>393.25440000000003</v>
      </c>
      <c r="AS541" s="410">
        <v>0</v>
      </c>
      <c r="AT541" s="410">
        <f t="shared" si="5139"/>
        <v>0</v>
      </c>
      <c r="AU541" s="410">
        <f t="shared" si="4979"/>
        <v>0</v>
      </c>
      <c r="AV541" s="411">
        <v>3130</v>
      </c>
      <c r="AW541" s="411">
        <v>351.12</v>
      </c>
      <c r="AX541" s="411">
        <v>393.25440000000003</v>
      </c>
      <c r="AY541" s="400">
        <v>0</v>
      </c>
      <c r="AZ541" s="400">
        <f t="shared" si="5140"/>
        <v>0</v>
      </c>
      <c r="BA541" s="400">
        <f t="shared" si="5032"/>
        <v>0</v>
      </c>
      <c r="BB541" s="411">
        <v>3130</v>
      </c>
      <c r="BC541" s="411">
        <v>351.12</v>
      </c>
      <c r="BD541" s="411">
        <v>393.25440000000003</v>
      </c>
      <c r="BE541" s="411">
        <v>0</v>
      </c>
      <c r="BF541" s="411">
        <f t="shared" si="4982"/>
        <v>0</v>
      </c>
      <c r="BG541" s="411">
        <f t="shared" si="4946"/>
        <v>0</v>
      </c>
      <c r="BH541" s="411"/>
      <c r="BI541" s="411">
        <v>351.12</v>
      </c>
      <c r="BJ541" s="411">
        <v>393.25440000000003</v>
      </c>
      <c r="BK541" s="411">
        <v>0</v>
      </c>
      <c r="BL541" s="411">
        <f t="shared" si="4984"/>
        <v>0</v>
      </c>
      <c r="BM541" s="411">
        <f t="shared" si="4985"/>
        <v>0</v>
      </c>
      <c r="BN541" s="411"/>
      <c r="BO541" s="411"/>
      <c r="BP541" s="411"/>
      <c r="BQ541" s="411">
        <v>0</v>
      </c>
      <c r="BR541" s="411">
        <f t="shared" si="5149"/>
        <v>0</v>
      </c>
      <c r="BS541" s="411">
        <f t="shared" si="5150"/>
        <v>0</v>
      </c>
      <c r="BT541" s="270">
        <v>351.12</v>
      </c>
      <c r="BU541" s="270">
        <f>BT541*1.12</f>
        <v>393.25440000000003</v>
      </c>
      <c r="BV541" s="262">
        <v>0</v>
      </c>
      <c r="BW541" s="1427">
        <v>0</v>
      </c>
      <c r="BX541" s="84" t="s">
        <v>48</v>
      </c>
      <c r="BY541" s="76">
        <v>2015</v>
      </c>
      <c r="BZ541" s="325"/>
      <c r="CA541" s="567"/>
      <c r="CB541" s="562"/>
      <c r="CC541" s="109"/>
      <c r="CD541" s="329"/>
      <c r="CE541" s="26">
        <f t="shared" si="4991"/>
        <v>0</v>
      </c>
      <c r="CF541" s="27">
        <f t="shared" si="4992"/>
        <v>0</v>
      </c>
      <c r="CG541" s="738">
        <f t="shared" si="4993"/>
        <v>0</v>
      </c>
      <c r="CH541" s="166" t="s">
        <v>1841</v>
      </c>
      <c r="CI541" s="167"/>
      <c r="CJ541" s="89"/>
      <c r="CK541" s="175"/>
      <c r="CL541" s="175"/>
      <c r="CM541" s="178"/>
      <c r="CN541" s="175"/>
      <c r="CO541" s="176"/>
      <c r="CP541" s="175"/>
      <c r="CQ541" s="87"/>
      <c r="CR541" s="455"/>
      <c r="CS541" s="455"/>
      <c r="CT541" s="455"/>
      <c r="CU541" s="455"/>
      <c r="CV541" s="455"/>
      <c r="CW541" s="455"/>
      <c r="CX541" s="455"/>
      <c r="CY541" s="455"/>
      <c r="CZ541" s="455"/>
      <c r="DA541" s="456"/>
      <c r="DB541" s="455"/>
      <c r="DC541" s="455"/>
      <c r="DD541" s="455"/>
      <c r="DE541" s="455"/>
      <c r="DF541" s="455"/>
      <c r="DG541" s="455"/>
      <c r="DH541" s="455"/>
      <c r="DI541" s="455"/>
      <c r="DJ541" s="455"/>
      <c r="DK541" s="455"/>
      <c r="DL541" s="501"/>
      <c r="DM541" s="508"/>
      <c r="DN541" s="501"/>
      <c r="DO541" s="508"/>
      <c r="DP541" s="501"/>
      <c r="DQ541" s="847"/>
      <c r="DR541" s="501"/>
      <c r="DS541" s="508"/>
      <c r="DT541" s="501"/>
      <c r="DU541" s="508"/>
      <c r="DV541" s="457"/>
      <c r="DW541" s="503"/>
      <c r="DX541" s="501"/>
      <c r="DY541" s="672"/>
      <c r="DZ541" s="501"/>
      <c r="EA541" s="508">
        <f t="shared" si="5151"/>
        <v>0</v>
      </c>
      <c r="EB541" s="457">
        <f t="shared" si="4994"/>
        <v>0</v>
      </c>
      <c r="EC541" s="503"/>
      <c r="ED541" s="455"/>
      <c r="EE541" s="459"/>
      <c r="EF541" s="501"/>
      <c r="EG541" s="462"/>
      <c r="EH541" s="710"/>
      <c r="EI541" s="460">
        <f t="shared" si="5152"/>
        <v>0</v>
      </c>
      <c r="EJ541" s="538">
        <f t="shared" si="5153"/>
        <v>0</v>
      </c>
      <c r="EK541" s="677">
        <f t="shared" si="5154"/>
        <v>0</v>
      </c>
      <c r="EL541" s="257">
        <f t="shared" si="5155"/>
        <v>0</v>
      </c>
      <c r="EM541" s="649">
        <f t="shared" si="5156"/>
        <v>0</v>
      </c>
      <c r="EN541" s="538">
        <f t="shared" si="5157"/>
        <v>0</v>
      </c>
      <c r="EO541" s="677">
        <f t="shared" si="5158"/>
        <v>0</v>
      </c>
      <c r="EP541" s="257">
        <f t="shared" si="5159"/>
        <v>0</v>
      </c>
      <c r="EQ541" s="649">
        <f t="shared" si="5160"/>
        <v>0</v>
      </c>
      <c r="ER541" s="538">
        <f t="shared" si="5161"/>
        <v>0</v>
      </c>
      <c r="ES541" s="677">
        <f t="shared" si="5162"/>
        <v>0</v>
      </c>
      <c r="ET541" s="538">
        <f t="shared" si="5163"/>
        <v>0</v>
      </c>
      <c r="EU541" s="462">
        <f t="shared" si="5164"/>
        <v>0</v>
      </c>
      <c r="EV541" s="263">
        <f t="shared" si="5165"/>
        <v>0</v>
      </c>
      <c r="EW541" s="462">
        <f t="shared" si="5166"/>
        <v>0</v>
      </c>
      <c r="EX541" s="263">
        <f t="shared" si="5167"/>
        <v>0</v>
      </c>
      <c r="EY541" s="472">
        <f t="shared" si="5039"/>
        <v>0</v>
      </c>
      <c r="EZ541" s="710">
        <f t="shared" si="5040"/>
        <v>0</v>
      </c>
      <c r="FA541" s="312">
        <v>42060</v>
      </c>
      <c r="FC541" s="216"/>
      <c r="FD541" s="319"/>
    </row>
    <row r="542" spans="1:160" ht="18" hidden="1" customHeight="1" outlineLevel="1" x14ac:dyDescent="0.2">
      <c r="A542" s="13" t="s">
        <v>1896</v>
      </c>
      <c r="B542" s="76" t="s">
        <v>21</v>
      </c>
      <c r="C542" s="103" t="s">
        <v>1377</v>
      </c>
      <c r="D542" s="103" t="s">
        <v>1378</v>
      </c>
      <c r="E542" s="103" t="s">
        <v>1379</v>
      </c>
      <c r="F542" s="103" t="s">
        <v>1808</v>
      </c>
      <c r="G542" s="103" t="s">
        <v>1924</v>
      </c>
      <c r="H542" s="105">
        <v>0.64300000000000002</v>
      </c>
      <c r="I542" s="103" t="s">
        <v>1914</v>
      </c>
      <c r="J542" s="103" t="s">
        <v>56</v>
      </c>
      <c r="K542" s="103" t="s">
        <v>152</v>
      </c>
      <c r="L542" s="103" t="s">
        <v>1370</v>
      </c>
      <c r="M542" s="14" t="s">
        <v>1382</v>
      </c>
      <c r="N542" s="82"/>
      <c r="O542" s="82"/>
      <c r="P542" s="82"/>
      <c r="Q542" s="245"/>
      <c r="R542" s="408"/>
      <c r="S542" s="270"/>
      <c r="T542" s="270"/>
      <c r="U542" s="270"/>
      <c r="V542" s="647"/>
      <c r="W542" s="647"/>
      <c r="X542" s="409"/>
      <c r="Y542" s="409"/>
      <c r="Z542" s="409"/>
      <c r="AA542" s="409"/>
      <c r="AB542" s="409"/>
      <c r="AC542" s="399">
        <f t="shared" ref="AC542" si="5172">AB542*H542</f>
        <v>0</v>
      </c>
      <c r="AD542" s="410">
        <v>1620</v>
      </c>
      <c r="AE542" s="410">
        <v>334.82</v>
      </c>
      <c r="AF542" s="410">
        <f t="shared" ref="AF542" si="5173">AE542*1.12</f>
        <v>374.9984</v>
      </c>
      <c r="AG542" s="410">
        <v>0</v>
      </c>
      <c r="AH542" s="410">
        <v>0</v>
      </c>
      <c r="AI542" s="260">
        <f t="shared" ref="AI542" si="5174">AH542*H542</f>
        <v>0</v>
      </c>
      <c r="AJ542" s="410">
        <v>1620</v>
      </c>
      <c r="AK542" s="410">
        <v>334.82</v>
      </c>
      <c r="AL542" s="410">
        <f>AK542*1.12</f>
        <v>374.9984</v>
      </c>
      <c r="AM542" s="410">
        <v>0</v>
      </c>
      <c r="AN542" s="410">
        <v>0</v>
      </c>
      <c r="AO542" s="396">
        <f t="shared" si="4978"/>
        <v>0</v>
      </c>
      <c r="AP542" s="410">
        <v>1620</v>
      </c>
      <c r="AQ542" s="410">
        <v>334.82</v>
      </c>
      <c r="AR542" s="410">
        <f>AQ542*1.12</f>
        <v>374.9984</v>
      </c>
      <c r="AS542" s="410">
        <v>0</v>
      </c>
      <c r="AT542" s="410">
        <f>AS542*1.12</f>
        <v>0</v>
      </c>
      <c r="AU542" s="410">
        <f t="shared" ref="AU542" si="5175">AT542*H542</f>
        <v>0</v>
      </c>
      <c r="AV542" s="411">
        <v>1620</v>
      </c>
      <c r="AW542" s="411">
        <v>334.82</v>
      </c>
      <c r="AX542" s="411">
        <f>AW542*1.12</f>
        <v>374.9984</v>
      </c>
      <c r="AY542" s="400">
        <v>0</v>
      </c>
      <c r="AZ542" s="400">
        <f t="shared" ref="AZ542" si="5176">AY542*1.12</f>
        <v>0</v>
      </c>
      <c r="BA542" s="400">
        <f t="shared" ref="BA542" si="5177">AZ542*H542</f>
        <v>0</v>
      </c>
      <c r="BB542" s="411">
        <v>1620</v>
      </c>
      <c r="BC542" s="411">
        <v>334.82</v>
      </c>
      <c r="BD542" s="411">
        <f>BC542*1.12</f>
        <v>374.9984</v>
      </c>
      <c r="BE542" s="411">
        <v>0</v>
      </c>
      <c r="BF542" s="411">
        <f t="shared" ref="BF542" si="5178">BE542*1.12</f>
        <v>0</v>
      </c>
      <c r="BG542" s="411">
        <f t="shared" ref="BG542" si="5179">BF542*H542</f>
        <v>0</v>
      </c>
      <c r="BH542" s="411"/>
      <c r="BI542" s="411">
        <v>334.82</v>
      </c>
      <c r="BJ542" s="411">
        <f>BI542*1.12</f>
        <v>374.9984</v>
      </c>
      <c r="BK542" s="411">
        <v>0</v>
      </c>
      <c r="BL542" s="411">
        <f t="shared" si="4984"/>
        <v>0</v>
      </c>
      <c r="BM542" s="411">
        <f t="shared" si="4985"/>
        <v>0</v>
      </c>
      <c r="BN542" s="411"/>
      <c r="BO542" s="411"/>
      <c r="BP542" s="411"/>
      <c r="BQ542" s="411">
        <v>0</v>
      </c>
      <c r="BR542" s="411">
        <f t="shared" si="5149"/>
        <v>0</v>
      </c>
      <c r="BS542" s="411">
        <f t="shared" si="5150"/>
        <v>0</v>
      </c>
      <c r="BT542" s="270">
        <v>334.82</v>
      </c>
      <c r="BU542" s="270">
        <f>BT542*1.12</f>
        <v>374.9984</v>
      </c>
      <c r="BV542" s="262">
        <v>0</v>
      </c>
      <c r="BW542" s="1427">
        <v>0</v>
      </c>
      <c r="BX542" s="84" t="s">
        <v>48</v>
      </c>
      <c r="BY542" s="76">
        <v>2015</v>
      </c>
      <c r="BZ542" s="325"/>
      <c r="CA542" s="567"/>
      <c r="CB542" s="562"/>
      <c r="CC542" s="109"/>
      <c r="CD542" s="329"/>
      <c r="CE542" s="26">
        <f t="shared" si="4991"/>
        <v>0</v>
      </c>
      <c r="CF542" s="27">
        <f t="shared" si="4992"/>
        <v>0</v>
      </c>
      <c r="CG542" s="738">
        <f t="shared" si="4993"/>
        <v>0</v>
      </c>
      <c r="CH542" s="166" t="s">
        <v>1932</v>
      </c>
      <c r="CI542" s="167"/>
      <c r="CJ542" s="89"/>
      <c r="CK542" s="175"/>
      <c r="CL542" s="175"/>
      <c r="CM542" s="178"/>
      <c r="CN542" s="175"/>
      <c r="CO542" s="176"/>
      <c r="CP542" s="175"/>
      <c r="CQ542" s="87"/>
      <c r="CR542" s="455"/>
      <c r="CS542" s="455"/>
      <c r="CT542" s="455"/>
      <c r="CU542" s="455"/>
      <c r="CV542" s="455"/>
      <c r="CW542" s="455"/>
      <c r="CX542" s="455"/>
      <c r="CY542" s="455"/>
      <c r="CZ542" s="455"/>
      <c r="DA542" s="456"/>
      <c r="DB542" s="455"/>
      <c r="DC542" s="455"/>
      <c r="DD542" s="455"/>
      <c r="DE542" s="455"/>
      <c r="DF542" s="455"/>
      <c r="DG542" s="455"/>
      <c r="DH542" s="455"/>
      <c r="DI542" s="455"/>
      <c r="DJ542" s="455"/>
      <c r="DK542" s="455"/>
      <c r="DL542" s="501"/>
      <c r="DM542" s="508"/>
      <c r="DN542" s="501"/>
      <c r="DO542" s="508"/>
      <c r="DP542" s="501"/>
      <c r="DQ542" s="847"/>
      <c r="DR542" s="501"/>
      <c r="DS542" s="508"/>
      <c r="DT542" s="501"/>
      <c r="DU542" s="508"/>
      <c r="DV542" s="457"/>
      <c r="DW542" s="503"/>
      <c r="DX542" s="501"/>
      <c r="DY542" s="672"/>
      <c r="DZ542" s="501"/>
      <c r="EA542" s="508">
        <f t="shared" si="5151"/>
        <v>0</v>
      </c>
      <c r="EB542" s="457">
        <f t="shared" si="4994"/>
        <v>0</v>
      </c>
      <c r="EC542" s="503"/>
      <c r="ED542" s="455"/>
      <c r="EE542" s="459"/>
      <c r="EF542" s="501"/>
      <c r="EG542" s="462"/>
      <c r="EH542" s="710"/>
      <c r="EI542" s="460">
        <f t="shared" si="5152"/>
        <v>0</v>
      </c>
      <c r="EJ542" s="538">
        <f t="shared" si="5153"/>
        <v>0</v>
      </c>
      <c r="EK542" s="677">
        <f t="shared" si="5154"/>
        <v>0</v>
      </c>
      <c r="EL542" s="257">
        <f t="shared" si="5155"/>
        <v>0</v>
      </c>
      <c r="EM542" s="649">
        <f t="shared" si="5156"/>
        <v>0</v>
      </c>
      <c r="EN542" s="538">
        <f t="shared" si="5157"/>
        <v>0</v>
      </c>
      <c r="EO542" s="677">
        <f t="shared" si="5158"/>
        <v>0</v>
      </c>
      <c r="EP542" s="257">
        <f t="shared" si="5159"/>
        <v>0</v>
      </c>
      <c r="EQ542" s="649">
        <f t="shared" si="5160"/>
        <v>0</v>
      </c>
      <c r="ER542" s="538">
        <f t="shared" si="5161"/>
        <v>0</v>
      </c>
      <c r="ES542" s="677">
        <f t="shared" si="5162"/>
        <v>0</v>
      </c>
      <c r="ET542" s="538">
        <f t="shared" si="5163"/>
        <v>0</v>
      </c>
      <c r="EU542" s="462">
        <f t="shared" si="5164"/>
        <v>0</v>
      </c>
      <c r="EV542" s="263">
        <f t="shared" si="5165"/>
        <v>0</v>
      </c>
      <c r="EW542" s="462">
        <f t="shared" si="5166"/>
        <v>0</v>
      </c>
      <c r="EX542" s="263">
        <f t="shared" si="5167"/>
        <v>0</v>
      </c>
      <c r="EY542" s="472">
        <f t="shared" si="5039"/>
        <v>0</v>
      </c>
      <c r="EZ542" s="710">
        <f t="shared" si="5040"/>
        <v>0</v>
      </c>
      <c r="FA542" s="312">
        <v>42117</v>
      </c>
      <c r="FC542" s="216"/>
      <c r="FD542" s="319"/>
    </row>
    <row r="543" spans="1:160" ht="18" hidden="1" customHeight="1" outlineLevel="1" x14ac:dyDescent="0.2">
      <c r="A543" s="13" t="s">
        <v>2088</v>
      </c>
      <c r="B543" s="76" t="s">
        <v>21</v>
      </c>
      <c r="C543" s="103" t="s">
        <v>1377</v>
      </c>
      <c r="D543" s="103" t="s">
        <v>1378</v>
      </c>
      <c r="E543" s="103" t="s">
        <v>1379</v>
      </c>
      <c r="F543" s="103" t="s">
        <v>1808</v>
      </c>
      <c r="G543" s="103" t="s">
        <v>1924</v>
      </c>
      <c r="H543" s="105">
        <v>0.64300000000000002</v>
      </c>
      <c r="I543" s="103" t="s">
        <v>1914</v>
      </c>
      <c r="J543" s="103" t="s">
        <v>56</v>
      </c>
      <c r="K543" s="103" t="s">
        <v>152</v>
      </c>
      <c r="L543" s="103" t="s">
        <v>1370</v>
      </c>
      <c r="M543" s="14" t="s">
        <v>1382</v>
      </c>
      <c r="N543" s="82"/>
      <c r="O543" s="82"/>
      <c r="P543" s="82"/>
      <c r="Q543" s="245"/>
      <c r="R543" s="408"/>
      <c r="S543" s="270"/>
      <c r="T543" s="270"/>
      <c r="U543" s="270"/>
      <c r="V543" s="647"/>
      <c r="W543" s="647"/>
      <c r="X543" s="409"/>
      <c r="Y543" s="409"/>
      <c r="Z543" s="409"/>
      <c r="AA543" s="409"/>
      <c r="AB543" s="409"/>
      <c r="AC543" s="399">
        <f t="shared" ref="AC543" si="5180">AB543*H543</f>
        <v>0</v>
      </c>
      <c r="AD543" s="410">
        <v>1620</v>
      </c>
      <c r="AE543" s="410">
        <v>334.82</v>
      </c>
      <c r="AF543" s="410">
        <f t="shared" ref="AF543" si="5181">AE543*1.12</f>
        <v>374.9984</v>
      </c>
      <c r="AG543" s="410">
        <v>0</v>
      </c>
      <c r="AH543" s="410">
        <v>0</v>
      </c>
      <c r="AI543" s="260">
        <f t="shared" ref="AI543" si="5182">AH543*H543</f>
        <v>0</v>
      </c>
      <c r="AJ543" s="410">
        <v>1620</v>
      </c>
      <c r="AK543" s="410">
        <v>334.82</v>
      </c>
      <c r="AL543" s="410">
        <f>AK543*1.12</f>
        <v>374.9984</v>
      </c>
      <c r="AM543" s="410">
        <v>0</v>
      </c>
      <c r="AN543" s="410">
        <v>0</v>
      </c>
      <c r="AO543" s="396">
        <f t="shared" si="4978"/>
        <v>0</v>
      </c>
      <c r="AP543" s="410">
        <v>1620</v>
      </c>
      <c r="AQ543" s="410">
        <v>334.82</v>
      </c>
      <c r="AR543" s="410">
        <f>AQ543*1.12</f>
        <v>374.9984</v>
      </c>
      <c r="AS543" s="410">
        <v>0</v>
      </c>
      <c r="AT543" s="410">
        <v>0</v>
      </c>
      <c r="AU543" s="410">
        <f t="shared" ref="AU543" si="5183">AT543*H543</f>
        <v>0</v>
      </c>
      <c r="AV543" s="411">
        <v>1620</v>
      </c>
      <c r="AW543" s="411">
        <v>334.82</v>
      </c>
      <c r="AX543" s="411">
        <f>AW543*1.12</f>
        <v>374.9984</v>
      </c>
      <c r="AY543" s="400">
        <v>0</v>
      </c>
      <c r="AZ543" s="400">
        <f t="shared" ref="AZ543" si="5184">AY543*1.12</f>
        <v>0</v>
      </c>
      <c r="BA543" s="400">
        <f t="shared" ref="BA543" si="5185">AZ543*H543</f>
        <v>0</v>
      </c>
      <c r="BB543" s="411">
        <v>1620</v>
      </c>
      <c r="BC543" s="411">
        <v>334.82</v>
      </c>
      <c r="BD543" s="411">
        <f>BC543*1.12</f>
        <v>374.9984</v>
      </c>
      <c r="BE543" s="411">
        <v>0</v>
      </c>
      <c r="BF543" s="411">
        <f t="shared" ref="BF543" si="5186">BE543*1.12</f>
        <v>0</v>
      </c>
      <c r="BG543" s="411">
        <f t="shared" ref="BG543" si="5187">BF543*H543</f>
        <v>0</v>
      </c>
      <c r="BH543" s="411"/>
      <c r="BI543" s="411">
        <v>334.82</v>
      </c>
      <c r="BJ543" s="411">
        <f>BI543*1.12</f>
        <v>374.9984</v>
      </c>
      <c r="BK543" s="411">
        <v>0</v>
      </c>
      <c r="BL543" s="411">
        <f t="shared" si="4984"/>
        <v>0</v>
      </c>
      <c r="BM543" s="411">
        <f t="shared" si="4985"/>
        <v>0</v>
      </c>
      <c r="BN543" s="411"/>
      <c r="BO543" s="411"/>
      <c r="BP543" s="411"/>
      <c r="BQ543" s="411">
        <v>0</v>
      </c>
      <c r="BR543" s="411">
        <f t="shared" si="5149"/>
        <v>0</v>
      </c>
      <c r="BS543" s="411">
        <f t="shared" si="5150"/>
        <v>0</v>
      </c>
      <c r="BT543" s="270">
        <v>334.82</v>
      </c>
      <c r="BU543" s="270">
        <f>BT543*1.12</f>
        <v>374.9984</v>
      </c>
      <c r="BV543" s="262">
        <v>0</v>
      </c>
      <c r="BW543" s="1427">
        <v>0</v>
      </c>
      <c r="BX543" s="84" t="s">
        <v>48</v>
      </c>
      <c r="BY543" s="76">
        <v>2015</v>
      </c>
      <c r="BZ543" s="325"/>
      <c r="CA543" s="567"/>
      <c r="CB543" s="562"/>
      <c r="CC543" s="109"/>
      <c r="CD543" s="329"/>
      <c r="CE543" s="26">
        <f t="shared" ref="CE543" si="5188">BV543-CB543</f>
        <v>0</v>
      </c>
      <c r="CF543" s="27">
        <f t="shared" ref="CF543" si="5189">BW543-CC543</f>
        <v>0</v>
      </c>
      <c r="CG543" s="738">
        <f t="shared" ref="CG543" si="5190">CA543-CC543</f>
        <v>0</v>
      </c>
      <c r="CH543" s="166" t="s">
        <v>2109</v>
      </c>
      <c r="CI543" s="167"/>
      <c r="CJ543" s="89"/>
      <c r="CK543" s="175"/>
      <c r="CL543" s="175"/>
      <c r="CM543" s="178"/>
      <c r="CN543" s="175"/>
      <c r="CO543" s="176"/>
      <c r="CP543" s="175"/>
      <c r="CQ543" s="87"/>
      <c r="CR543" s="455"/>
      <c r="CS543" s="455"/>
      <c r="CT543" s="455"/>
      <c r="CU543" s="455"/>
      <c r="CV543" s="455"/>
      <c r="CW543" s="455"/>
      <c r="CX543" s="455"/>
      <c r="CY543" s="455"/>
      <c r="CZ543" s="455"/>
      <c r="DA543" s="456"/>
      <c r="DB543" s="455"/>
      <c r="DC543" s="455"/>
      <c r="DD543" s="455"/>
      <c r="DE543" s="455"/>
      <c r="DF543" s="455"/>
      <c r="DG543" s="455"/>
      <c r="DH543" s="455"/>
      <c r="DI543" s="455"/>
      <c r="DJ543" s="455"/>
      <c r="DK543" s="455"/>
      <c r="DL543" s="501"/>
      <c r="DM543" s="508"/>
      <c r="DN543" s="501"/>
      <c r="DO543" s="508"/>
      <c r="DP543" s="501"/>
      <c r="DQ543" s="847"/>
      <c r="DR543" s="501"/>
      <c r="DS543" s="508"/>
      <c r="DT543" s="501"/>
      <c r="DU543" s="508"/>
      <c r="DV543" s="457"/>
      <c r="DW543" s="503"/>
      <c r="DX543" s="501"/>
      <c r="DY543" s="672"/>
      <c r="DZ543" s="501"/>
      <c r="EA543" s="508">
        <f t="shared" si="5151"/>
        <v>0</v>
      </c>
      <c r="EB543" s="457">
        <f t="shared" si="4994"/>
        <v>0</v>
      </c>
      <c r="EC543" s="503"/>
      <c r="ED543" s="455"/>
      <c r="EE543" s="459"/>
      <c r="EF543" s="501"/>
      <c r="EG543" s="462"/>
      <c r="EH543" s="710"/>
      <c r="EI543" s="460">
        <f t="shared" si="5152"/>
        <v>0</v>
      </c>
      <c r="EJ543" s="538">
        <f t="shared" si="5153"/>
        <v>0</v>
      </c>
      <c r="EK543" s="677">
        <f t="shared" si="5154"/>
        <v>0</v>
      </c>
      <c r="EL543" s="257">
        <f t="shared" si="5155"/>
        <v>0</v>
      </c>
      <c r="EM543" s="649">
        <f t="shared" si="5156"/>
        <v>0</v>
      </c>
      <c r="EN543" s="538">
        <f t="shared" si="5157"/>
        <v>0</v>
      </c>
      <c r="EO543" s="677">
        <f t="shared" si="5158"/>
        <v>0</v>
      </c>
      <c r="EP543" s="257">
        <f t="shared" si="5159"/>
        <v>0</v>
      </c>
      <c r="EQ543" s="649">
        <f t="shared" si="5160"/>
        <v>0</v>
      </c>
      <c r="ER543" s="538">
        <f t="shared" si="5161"/>
        <v>0</v>
      </c>
      <c r="ES543" s="677">
        <f t="shared" si="5162"/>
        <v>0</v>
      </c>
      <c r="ET543" s="538">
        <f t="shared" si="5163"/>
        <v>0</v>
      </c>
      <c r="EU543" s="462">
        <f t="shared" si="5164"/>
        <v>0</v>
      </c>
      <c r="EV543" s="263">
        <f t="shared" si="5165"/>
        <v>0</v>
      </c>
      <c r="EW543" s="462">
        <f t="shared" si="5166"/>
        <v>0</v>
      </c>
      <c r="EX543" s="263">
        <f t="shared" si="5167"/>
        <v>0</v>
      </c>
      <c r="EY543" s="472">
        <f t="shared" si="5039"/>
        <v>0</v>
      </c>
      <c r="EZ543" s="710">
        <f t="shared" si="5040"/>
        <v>0</v>
      </c>
      <c r="FA543" s="312">
        <v>42243</v>
      </c>
      <c r="FC543" s="216"/>
      <c r="FD543" s="319"/>
    </row>
    <row r="544" spans="1:160" ht="18" hidden="1" customHeight="1" outlineLevel="1" x14ac:dyDescent="0.2">
      <c r="A544" s="13" t="s">
        <v>1555</v>
      </c>
      <c r="B544" s="76" t="s">
        <v>21</v>
      </c>
      <c r="C544" s="103" t="s">
        <v>1383</v>
      </c>
      <c r="D544" s="103" t="s">
        <v>1384</v>
      </c>
      <c r="E544" s="103" t="s">
        <v>1385</v>
      </c>
      <c r="F544" s="103" t="s">
        <v>1386</v>
      </c>
      <c r="G544" s="103" t="s">
        <v>1381</v>
      </c>
      <c r="H544" s="105">
        <v>0.79300000000000004</v>
      </c>
      <c r="I544" s="103" t="s">
        <v>1369</v>
      </c>
      <c r="J544" s="103" t="s">
        <v>56</v>
      </c>
      <c r="K544" s="103" t="s">
        <v>152</v>
      </c>
      <c r="L544" s="103" t="s">
        <v>1370</v>
      </c>
      <c r="M544" s="14" t="s">
        <v>1382</v>
      </c>
      <c r="N544" s="82"/>
      <c r="O544" s="82"/>
      <c r="P544" s="82"/>
      <c r="Q544" s="245"/>
      <c r="R544" s="408"/>
      <c r="S544" s="270"/>
      <c r="T544" s="270"/>
      <c r="U544" s="270"/>
      <c r="V544" s="647"/>
      <c r="W544" s="647"/>
      <c r="X544" s="409"/>
      <c r="Y544" s="409"/>
      <c r="Z544" s="409"/>
      <c r="AA544" s="409"/>
      <c r="AB544" s="409"/>
      <c r="AC544" s="399">
        <f t="shared" si="4976"/>
        <v>0</v>
      </c>
      <c r="AD544" s="410">
        <v>8000</v>
      </c>
      <c r="AE544" s="410">
        <v>260.17857142857139</v>
      </c>
      <c r="AF544" s="410">
        <f t="shared" si="5138"/>
        <v>291.39999999999998</v>
      </c>
      <c r="AG544" s="410">
        <v>0</v>
      </c>
      <c r="AH544" s="410">
        <v>0</v>
      </c>
      <c r="AI544" s="260">
        <f t="shared" si="4977"/>
        <v>0</v>
      </c>
      <c r="AJ544" s="410">
        <v>8000</v>
      </c>
      <c r="AK544" s="410">
        <v>260.17857142857139</v>
      </c>
      <c r="AL544" s="410">
        <v>291.39999999999998</v>
      </c>
      <c r="AM544" s="260">
        <v>0</v>
      </c>
      <c r="AN544" s="260">
        <v>0</v>
      </c>
      <c r="AO544" s="396">
        <f t="shared" si="4978"/>
        <v>0</v>
      </c>
      <c r="AP544" s="410">
        <v>8000</v>
      </c>
      <c r="AQ544" s="410">
        <v>260.17857142857139</v>
      </c>
      <c r="AR544" s="410">
        <v>291.39999999999998</v>
      </c>
      <c r="AS544" s="410">
        <v>0</v>
      </c>
      <c r="AT544" s="410">
        <f t="shared" si="5139"/>
        <v>0</v>
      </c>
      <c r="AU544" s="410">
        <f t="shared" si="4979"/>
        <v>0</v>
      </c>
      <c r="AV544" s="411">
        <v>8000</v>
      </c>
      <c r="AW544" s="411">
        <v>260.17857142857139</v>
      </c>
      <c r="AX544" s="411">
        <v>291.39999999999998</v>
      </c>
      <c r="AY544" s="400">
        <v>0</v>
      </c>
      <c r="AZ544" s="400">
        <f t="shared" si="5140"/>
        <v>0</v>
      </c>
      <c r="BA544" s="400">
        <f t="shared" si="5032"/>
        <v>0</v>
      </c>
      <c r="BB544" s="411">
        <v>8000</v>
      </c>
      <c r="BC544" s="411">
        <v>260.17857142857139</v>
      </c>
      <c r="BD544" s="411">
        <v>291.39999999999998</v>
      </c>
      <c r="BE544" s="411">
        <v>0</v>
      </c>
      <c r="BF544" s="411">
        <f t="shared" si="4982"/>
        <v>0</v>
      </c>
      <c r="BG544" s="411">
        <f t="shared" si="4946"/>
        <v>0</v>
      </c>
      <c r="BH544" s="411"/>
      <c r="BI544" s="411">
        <v>260.17857142857139</v>
      </c>
      <c r="BJ544" s="411">
        <v>291.39999999999998</v>
      </c>
      <c r="BK544" s="411">
        <v>0</v>
      </c>
      <c r="BL544" s="411">
        <f t="shared" si="4984"/>
        <v>0</v>
      </c>
      <c r="BM544" s="411">
        <f t="shared" si="4985"/>
        <v>0</v>
      </c>
      <c r="BN544" s="411"/>
      <c r="BO544" s="411"/>
      <c r="BP544" s="411"/>
      <c r="BQ544" s="411">
        <v>0</v>
      </c>
      <c r="BR544" s="411">
        <f t="shared" si="5149"/>
        <v>0</v>
      </c>
      <c r="BS544" s="411">
        <f t="shared" si="5150"/>
        <v>0</v>
      </c>
      <c r="BT544" s="270">
        <v>260.17857142857139</v>
      </c>
      <c r="BU544" s="270">
        <v>291.39999999999998</v>
      </c>
      <c r="BV544" s="262">
        <v>0</v>
      </c>
      <c r="BW544" s="1427">
        <v>0</v>
      </c>
      <c r="BX544" s="84" t="s">
        <v>48</v>
      </c>
      <c r="BY544" s="76">
        <v>2015</v>
      </c>
      <c r="BZ544" s="325"/>
      <c r="CA544" s="567"/>
      <c r="CB544" s="562"/>
      <c r="CC544" s="109"/>
      <c r="CD544" s="329"/>
      <c r="CE544" s="26">
        <f t="shared" si="4991"/>
        <v>0</v>
      </c>
      <c r="CF544" s="27">
        <f t="shared" si="4992"/>
        <v>0</v>
      </c>
      <c r="CG544" s="738">
        <f t="shared" si="4993"/>
        <v>0</v>
      </c>
      <c r="CH544" s="166"/>
      <c r="CI544" s="167"/>
      <c r="CJ544" s="89"/>
      <c r="CK544" s="175"/>
      <c r="CL544" s="175"/>
      <c r="CM544" s="178"/>
      <c r="CN544" s="175"/>
      <c r="CO544" s="176"/>
      <c r="CP544" s="175"/>
      <c r="CQ544" s="87"/>
      <c r="CR544" s="455"/>
      <c r="CS544" s="455"/>
      <c r="CT544" s="455"/>
      <c r="CU544" s="455"/>
      <c r="CV544" s="455"/>
      <c r="CW544" s="455"/>
      <c r="CX544" s="455"/>
      <c r="CY544" s="455"/>
      <c r="CZ544" s="455"/>
      <c r="DA544" s="456"/>
      <c r="DB544" s="455"/>
      <c r="DC544" s="455"/>
      <c r="DD544" s="455"/>
      <c r="DE544" s="455"/>
      <c r="DF544" s="455"/>
      <c r="DG544" s="455"/>
      <c r="DH544" s="455"/>
      <c r="DI544" s="455"/>
      <c r="DJ544" s="455"/>
      <c r="DK544" s="455"/>
      <c r="DL544" s="501"/>
      <c r="DM544" s="508"/>
      <c r="DN544" s="501"/>
      <c r="DO544" s="508"/>
      <c r="DP544" s="501"/>
      <c r="DQ544" s="847"/>
      <c r="DR544" s="501"/>
      <c r="DS544" s="508"/>
      <c r="DT544" s="501"/>
      <c r="DU544" s="508"/>
      <c r="DV544" s="457"/>
      <c r="DW544" s="503"/>
      <c r="DX544" s="501"/>
      <c r="DY544" s="672"/>
      <c r="DZ544" s="501"/>
      <c r="EA544" s="508">
        <f t="shared" si="5151"/>
        <v>0</v>
      </c>
      <c r="EB544" s="457">
        <f t="shared" si="4994"/>
        <v>0</v>
      </c>
      <c r="EC544" s="503"/>
      <c r="ED544" s="455"/>
      <c r="EE544" s="459"/>
      <c r="EF544" s="501"/>
      <c r="EG544" s="462"/>
      <c r="EH544" s="710"/>
      <c r="EI544" s="460">
        <f t="shared" si="5152"/>
        <v>0</v>
      </c>
      <c r="EJ544" s="538">
        <f t="shared" si="5153"/>
        <v>0</v>
      </c>
      <c r="EK544" s="677">
        <f t="shared" si="5154"/>
        <v>0</v>
      </c>
      <c r="EL544" s="257">
        <f t="shared" si="5155"/>
        <v>0</v>
      </c>
      <c r="EM544" s="649">
        <f t="shared" si="5156"/>
        <v>0</v>
      </c>
      <c r="EN544" s="538">
        <f t="shared" si="5157"/>
        <v>0</v>
      </c>
      <c r="EO544" s="677">
        <f t="shared" si="5158"/>
        <v>0</v>
      </c>
      <c r="EP544" s="257">
        <f t="shared" si="5159"/>
        <v>0</v>
      </c>
      <c r="EQ544" s="649">
        <f t="shared" si="5160"/>
        <v>0</v>
      </c>
      <c r="ER544" s="538">
        <f t="shared" si="5161"/>
        <v>0</v>
      </c>
      <c r="ES544" s="677">
        <f t="shared" si="5162"/>
        <v>0</v>
      </c>
      <c r="ET544" s="538">
        <f t="shared" si="5163"/>
        <v>0</v>
      </c>
      <c r="EU544" s="462">
        <f t="shared" si="5164"/>
        <v>0</v>
      </c>
      <c r="EV544" s="263">
        <f t="shared" si="5165"/>
        <v>0</v>
      </c>
      <c r="EW544" s="462">
        <f t="shared" si="5166"/>
        <v>0</v>
      </c>
      <c r="EX544" s="263">
        <f t="shared" si="5167"/>
        <v>0</v>
      </c>
      <c r="EY544" s="472">
        <f t="shared" si="5039"/>
        <v>0</v>
      </c>
      <c r="EZ544" s="710">
        <f t="shared" si="5040"/>
        <v>0</v>
      </c>
      <c r="FC544" s="216"/>
      <c r="FD544" s="319"/>
    </row>
    <row r="545" spans="1:160" ht="18" hidden="1" customHeight="1" outlineLevel="1" x14ac:dyDescent="0.2">
      <c r="A545" s="13" t="s">
        <v>1695</v>
      </c>
      <c r="B545" s="76" t="s">
        <v>21</v>
      </c>
      <c r="C545" s="103" t="s">
        <v>1383</v>
      </c>
      <c r="D545" s="103" t="s">
        <v>1384</v>
      </c>
      <c r="E545" s="103" t="s">
        <v>1385</v>
      </c>
      <c r="F545" s="103" t="s">
        <v>1386</v>
      </c>
      <c r="G545" s="103" t="s">
        <v>41</v>
      </c>
      <c r="H545" s="105">
        <v>0.79300000000000004</v>
      </c>
      <c r="I545" s="103" t="s">
        <v>1369</v>
      </c>
      <c r="J545" s="103" t="s">
        <v>56</v>
      </c>
      <c r="K545" s="103" t="s">
        <v>152</v>
      </c>
      <c r="L545" s="103" t="s">
        <v>1370</v>
      </c>
      <c r="M545" s="14" t="s">
        <v>1382</v>
      </c>
      <c r="N545" s="82"/>
      <c r="O545" s="82"/>
      <c r="P545" s="82"/>
      <c r="Q545" s="245"/>
      <c r="R545" s="408"/>
      <c r="S545" s="270"/>
      <c r="T545" s="270"/>
      <c r="U545" s="270"/>
      <c r="V545" s="647"/>
      <c r="W545" s="647"/>
      <c r="X545" s="409"/>
      <c r="Y545" s="409"/>
      <c r="Z545" s="409"/>
      <c r="AA545" s="409"/>
      <c r="AB545" s="409"/>
      <c r="AC545" s="399">
        <f t="shared" si="4976"/>
        <v>0</v>
      </c>
      <c r="AD545" s="410">
        <v>9837.0482208311696</v>
      </c>
      <c r="AE545" s="410">
        <v>207.14222222222222</v>
      </c>
      <c r="AF545" s="410">
        <f t="shared" ref="AF545" si="5191">AE545*1.12</f>
        <v>231.99928888888891</v>
      </c>
      <c r="AG545" s="410">
        <v>0</v>
      </c>
      <c r="AH545" s="410">
        <v>0</v>
      </c>
      <c r="AI545" s="260">
        <f t="shared" si="4977"/>
        <v>0</v>
      </c>
      <c r="AJ545" s="410">
        <v>9837.0482208311696</v>
      </c>
      <c r="AK545" s="410">
        <v>207.14222222222222</v>
      </c>
      <c r="AL545" s="410">
        <v>231.99928888888891</v>
      </c>
      <c r="AM545" s="260">
        <v>0</v>
      </c>
      <c r="AN545" s="260">
        <v>0</v>
      </c>
      <c r="AO545" s="396">
        <f t="shared" si="4978"/>
        <v>0</v>
      </c>
      <c r="AP545" s="410">
        <v>9837.0482208311696</v>
      </c>
      <c r="AQ545" s="410">
        <v>207.14222222222222</v>
      </c>
      <c r="AR545" s="410">
        <v>231.99928888888891</v>
      </c>
      <c r="AS545" s="410">
        <v>0</v>
      </c>
      <c r="AT545" s="410">
        <f t="shared" si="5139"/>
        <v>0</v>
      </c>
      <c r="AU545" s="410">
        <f t="shared" si="4979"/>
        <v>0</v>
      </c>
      <c r="AV545" s="411">
        <v>9837.0482208311696</v>
      </c>
      <c r="AW545" s="411">
        <v>207.14222222222222</v>
      </c>
      <c r="AX545" s="411">
        <v>231.99928888888891</v>
      </c>
      <c r="AY545" s="400">
        <v>0</v>
      </c>
      <c r="AZ545" s="400">
        <f t="shared" si="5140"/>
        <v>0</v>
      </c>
      <c r="BA545" s="400">
        <f t="shared" si="5032"/>
        <v>0</v>
      </c>
      <c r="BB545" s="411">
        <v>9837.0482208311696</v>
      </c>
      <c r="BC545" s="411">
        <v>207.14222222222222</v>
      </c>
      <c r="BD545" s="411">
        <v>231.99928888888891</v>
      </c>
      <c r="BE545" s="411">
        <v>0</v>
      </c>
      <c r="BF545" s="411">
        <f t="shared" si="4982"/>
        <v>0</v>
      </c>
      <c r="BG545" s="411">
        <f t="shared" si="4946"/>
        <v>0</v>
      </c>
      <c r="BH545" s="411"/>
      <c r="BI545" s="411">
        <v>207.14222222222222</v>
      </c>
      <c r="BJ545" s="411">
        <v>231.99928888888891</v>
      </c>
      <c r="BK545" s="411">
        <v>0</v>
      </c>
      <c r="BL545" s="411">
        <f t="shared" si="4984"/>
        <v>0</v>
      </c>
      <c r="BM545" s="411">
        <f t="shared" si="4985"/>
        <v>0</v>
      </c>
      <c r="BN545" s="411"/>
      <c r="BO545" s="411"/>
      <c r="BP545" s="411"/>
      <c r="BQ545" s="411">
        <v>0</v>
      </c>
      <c r="BR545" s="411">
        <f t="shared" si="5149"/>
        <v>0</v>
      </c>
      <c r="BS545" s="411">
        <f t="shared" si="5150"/>
        <v>0</v>
      </c>
      <c r="BT545" s="270">
        <v>207.14222222222222</v>
      </c>
      <c r="BU545" s="270">
        <f>BT545*1.12</f>
        <v>231.99928888888891</v>
      </c>
      <c r="BV545" s="262">
        <v>0</v>
      </c>
      <c r="BW545" s="1427">
        <v>0</v>
      </c>
      <c r="BX545" s="84" t="s">
        <v>48</v>
      </c>
      <c r="BY545" s="76">
        <v>2015</v>
      </c>
      <c r="BZ545" s="325"/>
      <c r="CA545" s="567"/>
      <c r="CB545" s="562"/>
      <c r="CC545" s="109"/>
      <c r="CD545" s="329"/>
      <c r="CE545" s="26">
        <f t="shared" si="4991"/>
        <v>0</v>
      </c>
      <c r="CF545" s="27">
        <f t="shared" si="4992"/>
        <v>0</v>
      </c>
      <c r="CG545" s="738">
        <f t="shared" si="4993"/>
        <v>0</v>
      </c>
      <c r="CH545" s="166" t="s">
        <v>1740</v>
      </c>
      <c r="CI545" s="167" t="s">
        <v>1756</v>
      </c>
      <c r="CJ545" s="89"/>
      <c r="CK545" s="175"/>
      <c r="CL545" s="175"/>
      <c r="CM545" s="178"/>
      <c r="CN545" s="175"/>
      <c r="CO545" s="176"/>
      <c r="CP545" s="175"/>
      <c r="CQ545" s="87"/>
      <c r="CR545" s="455"/>
      <c r="CS545" s="455"/>
      <c r="CT545" s="455"/>
      <c r="CU545" s="455"/>
      <c r="CV545" s="455"/>
      <c r="CW545" s="455"/>
      <c r="CX545" s="455"/>
      <c r="CY545" s="455"/>
      <c r="CZ545" s="455"/>
      <c r="DA545" s="456"/>
      <c r="DB545" s="455"/>
      <c r="DC545" s="455"/>
      <c r="DD545" s="455"/>
      <c r="DE545" s="455"/>
      <c r="DF545" s="455"/>
      <c r="DG545" s="455"/>
      <c r="DH545" s="455"/>
      <c r="DI545" s="455"/>
      <c r="DJ545" s="455"/>
      <c r="DK545" s="455"/>
      <c r="DL545" s="501"/>
      <c r="DM545" s="508"/>
      <c r="DN545" s="501"/>
      <c r="DO545" s="508"/>
      <c r="DP545" s="501"/>
      <c r="DQ545" s="847"/>
      <c r="DR545" s="501"/>
      <c r="DS545" s="508"/>
      <c r="DT545" s="501"/>
      <c r="DU545" s="508"/>
      <c r="DV545" s="457"/>
      <c r="DW545" s="503"/>
      <c r="DX545" s="501"/>
      <c r="DY545" s="672"/>
      <c r="DZ545" s="501"/>
      <c r="EA545" s="508">
        <f t="shared" si="5151"/>
        <v>0</v>
      </c>
      <c r="EB545" s="457">
        <f t="shared" si="4994"/>
        <v>0</v>
      </c>
      <c r="EC545" s="503"/>
      <c r="ED545" s="455"/>
      <c r="EE545" s="459"/>
      <c r="EF545" s="501"/>
      <c r="EG545" s="462"/>
      <c r="EH545" s="710"/>
      <c r="EI545" s="460">
        <f t="shared" si="5152"/>
        <v>0</v>
      </c>
      <c r="EJ545" s="538">
        <f t="shared" si="5153"/>
        <v>0</v>
      </c>
      <c r="EK545" s="677">
        <f t="shared" si="5154"/>
        <v>0</v>
      </c>
      <c r="EL545" s="257">
        <f t="shared" si="5155"/>
        <v>0</v>
      </c>
      <c r="EM545" s="649">
        <f t="shared" si="5156"/>
        <v>0</v>
      </c>
      <c r="EN545" s="538">
        <f t="shared" si="5157"/>
        <v>0</v>
      </c>
      <c r="EO545" s="677">
        <f t="shared" si="5158"/>
        <v>0</v>
      </c>
      <c r="EP545" s="257">
        <f t="shared" si="5159"/>
        <v>0</v>
      </c>
      <c r="EQ545" s="649">
        <f t="shared" si="5160"/>
        <v>0</v>
      </c>
      <c r="ER545" s="538">
        <f t="shared" si="5161"/>
        <v>0</v>
      </c>
      <c r="ES545" s="677">
        <f t="shared" si="5162"/>
        <v>0</v>
      </c>
      <c r="ET545" s="538">
        <f t="shared" si="5163"/>
        <v>0</v>
      </c>
      <c r="EU545" s="462">
        <f t="shared" si="5164"/>
        <v>0</v>
      </c>
      <c r="EV545" s="263">
        <f t="shared" si="5165"/>
        <v>0</v>
      </c>
      <c r="EW545" s="462">
        <f t="shared" si="5166"/>
        <v>0</v>
      </c>
      <c r="EX545" s="263">
        <f t="shared" si="5167"/>
        <v>0</v>
      </c>
      <c r="EY545" s="472">
        <f t="shared" si="5039"/>
        <v>0</v>
      </c>
      <c r="EZ545" s="710">
        <f t="shared" si="5040"/>
        <v>0</v>
      </c>
      <c r="FC545" s="216"/>
      <c r="FD545" s="319"/>
    </row>
    <row r="546" spans="1:160" ht="18" hidden="1" customHeight="1" outlineLevel="1" x14ac:dyDescent="0.2">
      <c r="A546" s="13" t="s">
        <v>1810</v>
      </c>
      <c r="B546" s="76" t="s">
        <v>21</v>
      </c>
      <c r="C546" s="103" t="s">
        <v>1383</v>
      </c>
      <c r="D546" s="103" t="s">
        <v>1384</v>
      </c>
      <c r="E546" s="103" t="s">
        <v>1385</v>
      </c>
      <c r="F546" s="103" t="s">
        <v>1809</v>
      </c>
      <c r="G546" s="103" t="s">
        <v>41</v>
      </c>
      <c r="H546" s="105">
        <v>0.79300000000000004</v>
      </c>
      <c r="I546" s="103" t="s">
        <v>1094</v>
      </c>
      <c r="J546" s="103" t="s">
        <v>56</v>
      </c>
      <c r="K546" s="103" t="s">
        <v>152</v>
      </c>
      <c r="L546" s="103" t="s">
        <v>1370</v>
      </c>
      <c r="M546" s="14" t="s">
        <v>1382</v>
      </c>
      <c r="N546" s="82"/>
      <c r="O546" s="82"/>
      <c r="P546" s="82"/>
      <c r="Q546" s="245"/>
      <c r="R546" s="408"/>
      <c r="S546" s="270"/>
      <c r="T546" s="270"/>
      <c r="U546" s="270"/>
      <c r="V546" s="647"/>
      <c r="W546" s="647"/>
      <c r="X546" s="409"/>
      <c r="Y546" s="409"/>
      <c r="Z546" s="409"/>
      <c r="AA546" s="409"/>
      <c r="AB546" s="409"/>
      <c r="AC546" s="399">
        <f t="shared" ref="AC546" si="5192">AB546*H546</f>
        <v>0</v>
      </c>
      <c r="AD546" s="410">
        <v>9837.0482208311696</v>
      </c>
      <c r="AE546" s="410">
        <v>207.14222222222222</v>
      </c>
      <c r="AF546" s="410">
        <f t="shared" ref="AF546:AF547" si="5193">AE546*1.12</f>
        <v>231.99928888888891</v>
      </c>
      <c r="AG546" s="410">
        <v>0</v>
      </c>
      <c r="AH546" s="410">
        <v>0</v>
      </c>
      <c r="AI546" s="260">
        <f t="shared" ref="AI546" si="5194">AH546*H546</f>
        <v>0</v>
      </c>
      <c r="AJ546" s="410">
        <v>9837.0482208311696</v>
      </c>
      <c r="AK546" s="410">
        <v>207.14222222222222</v>
      </c>
      <c r="AL546" s="410">
        <v>231.99928888888891</v>
      </c>
      <c r="AM546" s="410">
        <v>0</v>
      </c>
      <c r="AN546" s="410">
        <v>0</v>
      </c>
      <c r="AO546" s="396">
        <f t="shared" si="4978"/>
        <v>0</v>
      </c>
      <c r="AP546" s="410">
        <v>9837.0482208311696</v>
      </c>
      <c r="AQ546" s="410">
        <v>207.14222222222222</v>
      </c>
      <c r="AR546" s="410">
        <v>231.99928888888891</v>
      </c>
      <c r="AS546" s="410">
        <v>0</v>
      </c>
      <c r="AT546" s="410">
        <f t="shared" si="5139"/>
        <v>0</v>
      </c>
      <c r="AU546" s="410">
        <f t="shared" si="4979"/>
        <v>0</v>
      </c>
      <c r="AV546" s="411">
        <v>9837.0482208311696</v>
      </c>
      <c r="AW546" s="411">
        <v>207.14222222222222</v>
      </c>
      <c r="AX546" s="411">
        <v>231.99928888888891</v>
      </c>
      <c r="AY546" s="400">
        <v>0</v>
      </c>
      <c r="AZ546" s="400">
        <f t="shared" si="5140"/>
        <v>0</v>
      </c>
      <c r="BA546" s="400">
        <f t="shared" si="5032"/>
        <v>0</v>
      </c>
      <c r="BB546" s="411">
        <v>9837.0482208311696</v>
      </c>
      <c r="BC546" s="411">
        <v>207.14222222222222</v>
      </c>
      <c r="BD546" s="411">
        <v>231.99928888888891</v>
      </c>
      <c r="BE546" s="411">
        <v>0</v>
      </c>
      <c r="BF546" s="411">
        <f t="shared" si="4982"/>
        <v>0</v>
      </c>
      <c r="BG546" s="411">
        <f t="shared" si="4946"/>
        <v>0</v>
      </c>
      <c r="BH546" s="411"/>
      <c r="BI546" s="411">
        <v>207.14222222222222</v>
      </c>
      <c r="BJ546" s="411">
        <v>231.99928888888891</v>
      </c>
      <c r="BK546" s="411">
        <v>0</v>
      </c>
      <c r="BL546" s="411">
        <f t="shared" si="4984"/>
        <v>0</v>
      </c>
      <c r="BM546" s="411">
        <f t="shared" si="4985"/>
        <v>0</v>
      </c>
      <c r="BN546" s="411"/>
      <c r="BO546" s="411"/>
      <c r="BP546" s="411"/>
      <c r="BQ546" s="411">
        <v>0</v>
      </c>
      <c r="BR546" s="411">
        <f t="shared" si="5149"/>
        <v>0</v>
      </c>
      <c r="BS546" s="411">
        <f t="shared" si="5150"/>
        <v>0</v>
      </c>
      <c r="BT546" s="270">
        <v>207.14222222222222</v>
      </c>
      <c r="BU546" s="270">
        <f>BT546*1.12</f>
        <v>231.99928888888891</v>
      </c>
      <c r="BV546" s="262">
        <v>0</v>
      </c>
      <c r="BW546" s="1427">
        <v>0</v>
      </c>
      <c r="BX546" s="84" t="s">
        <v>48</v>
      </c>
      <c r="BY546" s="76">
        <v>2015</v>
      </c>
      <c r="BZ546" s="325"/>
      <c r="CA546" s="567"/>
      <c r="CB546" s="562"/>
      <c r="CC546" s="109"/>
      <c r="CD546" s="329"/>
      <c r="CE546" s="26">
        <f t="shared" si="4991"/>
        <v>0</v>
      </c>
      <c r="CF546" s="27">
        <f t="shared" si="4992"/>
        <v>0</v>
      </c>
      <c r="CG546" s="738">
        <f t="shared" si="4993"/>
        <v>0</v>
      </c>
      <c r="CH546" s="166" t="s">
        <v>1841</v>
      </c>
      <c r="CI546" s="167"/>
      <c r="CJ546" s="89"/>
      <c r="CK546" s="175"/>
      <c r="CL546" s="175"/>
      <c r="CM546" s="178"/>
      <c r="CN546" s="175"/>
      <c r="CO546" s="176"/>
      <c r="CP546" s="175"/>
      <c r="CQ546" s="87"/>
      <c r="CR546" s="455"/>
      <c r="CS546" s="455"/>
      <c r="CT546" s="455"/>
      <c r="CU546" s="455"/>
      <c r="CV546" s="455"/>
      <c r="CW546" s="455"/>
      <c r="CX546" s="455"/>
      <c r="CY546" s="455"/>
      <c r="CZ546" s="455"/>
      <c r="DA546" s="456"/>
      <c r="DB546" s="455"/>
      <c r="DC546" s="455"/>
      <c r="DD546" s="455"/>
      <c r="DE546" s="455"/>
      <c r="DF546" s="455"/>
      <c r="DG546" s="455"/>
      <c r="DH546" s="455"/>
      <c r="DI546" s="455"/>
      <c r="DJ546" s="455"/>
      <c r="DK546" s="455"/>
      <c r="DL546" s="501"/>
      <c r="DM546" s="508"/>
      <c r="DN546" s="501"/>
      <c r="DO546" s="508"/>
      <c r="DP546" s="501"/>
      <c r="DQ546" s="847"/>
      <c r="DR546" s="501"/>
      <c r="DS546" s="508"/>
      <c r="DT546" s="501"/>
      <c r="DU546" s="508"/>
      <c r="DV546" s="457"/>
      <c r="DW546" s="503"/>
      <c r="DX546" s="501"/>
      <c r="DY546" s="672"/>
      <c r="DZ546" s="501"/>
      <c r="EA546" s="508">
        <f t="shared" si="5151"/>
        <v>0</v>
      </c>
      <c r="EB546" s="457">
        <f t="shared" si="4994"/>
        <v>0</v>
      </c>
      <c r="EC546" s="503"/>
      <c r="ED546" s="455"/>
      <c r="EE546" s="459"/>
      <c r="EF546" s="501"/>
      <c r="EG546" s="462"/>
      <c r="EH546" s="710"/>
      <c r="EI546" s="460">
        <f t="shared" si="5152"/>
        <v>0</v>
      </c>
      <c r="EJ546" s="538">
        <f t="shared" si="5153"/>
        <v>0</v>
      </c>
      <c r="EK546" s="677">
        <f t="shared" si="5154"/>
        <v>0</v>
      </c>
      <c r="EL546" s="257">
        <f t="shared" si="5155"/>
        <v>0</v>
      </c>
      <c r="EM546" s="649">
        <f t="shared" si="5156"/>
        <v>0</v>
      </c>
      <c r="EN546" s="538">
        <f t="shared" si="5157"/>
        <v>0</v>
      </c>
      <c r="EO546" s="677">
        <f t="shared" si="5158"/>
        <v>0</v>
      </c>
      <c r="EP546" s="257">
        <f t="shared" si="5159"/>
        <v>0</v>
      </c>
      <c r="EQ546" s="649">
        <f t="shared" si="5160"/>
        <v>0</v>
      </c>
      <c r="ER546" s="538">
        <f t="shared" si="5161"/>
        <v>0</v>
      </c>
      <c r="ES546" s="677">
        <f t="shared" si="5162"/>
        <v>0</v>
      </c>
      <c r="ET546" s="538">
        <f t="shared" si="5163"/>
        <v>0</v>
      </c>
      <c r="EU546" s="462">
        <f t="shared" si="5164"/>
        <v>0</v>
      </c>
      <c r="EV546" s="263">
        <f t="shared" si="5165"/>
        <v>0</v>
      </c>
      <c r="EW546" s="462">
        <f t="shared" si="5166"/>
        <v>0</v>
      </c>
      <c r="EX546" s="263">
        <f t="shared" si="5167"/>
        <v>0</v>
      </c>
      <c r="EY546" s="472">
        <f t="shared" si="5039"/>
        <v>0</v>
      </c>
      <c r="EZ546" s="710">
        <f t="shared" si="5040"/>
        <v>0</v>
      </c>
      <c r="FA546" s="312">
        <v>42060</v>
      </c>
      <c r="FC546" s="216"/>
      <c r="FD546" s="319"/>
    </row>
    <row r="547" spans="1:160" ht="18" hidden="1" customHeight="1" outlineLevel="1" x14ac:dyDescent="0.2">
      <c r="A547" s="13" t="s">
        <v>1897</v>
      </c>
      <c r="B547" s="76" t="s">
        <v>21</v>
      </c>
      <c r="C547" s="103" t="s">
        <v>1383</v>
      </c>
      <c r="D547" s="103" t="s">
        <v>1384</v>
      </c>
      <c r="E547" s="103" t="s">
        <v>1385</v>
      </c>
      <c r="F547" s="103" t="s">
        <v>1809</v>
      </c>
      <c r="G547" s="103" t="s">
        <v>1924</v>
      </c>
      <c r="H547" s="105">
        <v>0.79300000000000004</v>
      </c>
      <c r="I547" s="103" t="s">
        <v>1914</v>
      </c>
      <c r="J547" s="103" t="s">
        <v>56</v>
      </c>
      <c r="K547" s="103" t="s">
        <v>152</v>
      </c>
      <c r="L547" s="103" t="s">
        <v>1370</v>
      </c>
      <c r="M547" s="14" t="s">
        <v>1382</v>
      </c>
      <c r="N547" s="82"/>
      <c r="O547" s="82"/>
      <c r="P547" s="82"/>
      <c r="Q547" s="245"/>
      <c r="R547" s="408"/>
      <c r="S547" s="270"/>
      <c r="T547" s="270"/>
      <c r="U547" s="270"/>
      <c r="V547" s="647"/>
      <c r="W547" s="647"/>
      <c r="X547" s="409"/>
      <c r="Y547" s="409"/>
      <c r="Z547" s="409"/>
      <c r="AA547" s="409"/>
      <c r="AB547" s="409"/>
      <c r="AC547" s="399">
        <f t="shared" ref="AC547" si="5195">AB547*H547</f>
        <v>0</v>
      </c>
      <c r="AD547" s="410">
        <v>8000</v>
      </c>
      <c r="AE547" s="410">
        <v>168.39</v>
      </c>
      <c r="AF547" s="410">
        <f t="shared" si="5193"/>
        <v>188.5968</v>
      </c>
      <c r="AG547" s="410">
        <v>0</v>
      </c>
      <c r="AH547" s="410">
        <v>0</v>
      </c>
      <c r="AI547" s="260">
        <f t="shared" ref="AI547" si="5196">AH547*H547</f>
        <v>0</v>
      </c>
      <c r="AJ547" s="410">
        <v>8000</v>
      </c>
      <c r="AK547" s="410">
        <v>168.39</v>
      </c>
      <c r="AL547" s="410">
        <f>AK547*1.12</f>
        <v>188.5968</v>
      </c>
      <c r="AM547" s="410">
        <v>0</v>
      </c>
      <c r="AN547" s="410">
        <v>0</v>
      </c>
      <c r="AO547" s="396">
        <f t="shared" si="4978"/>
        <v>0</v>
      </c>
      <c r="AP547" s="410">
        <v>8000</v>
      </c>
      <c r="AQ547" s="410">
        <v>168.39</v>
      </c>
      <c r="AR547" s="410">
        <f>AQ547*1.12</f>
        <v>188.5968</v>
      </c>
      <c r="AS547" s="410">
        <v>0</v>
      </c>
      <c r="AT547" s="410">
        <f t="shared" ref="AT547" si="5197">AS547*1.12</f>
        <v>0</v>
      </c>
      <c r="AU547" s="410">
        <f t="shared" ref="AU547" si="5198">AT547*H547</f>
        <v>0</v>
      </c>
      <c r="AV547" s="411">
        <v>8000</v>
      </c>
      <c r="AW547" s="411">
        <v>168.39</v>
      </c>
      <c r="AX547" s="411">
        <f>AW547*1.12</f>
        <v>188.5968</v>
      </c>
      <c r="AY547" s="400">
        <v>0</v>
      </c>
      <c r="AZ547" s="400">
        <f t="shared" ref="AZ547" si="5199">AY547*1.12</f>
        <v>0</v>
      </c>
      <c r="BA547" s="400">
        <f t="shared" ref="BA547" si="5200">AZ547*H547</f>
        <v>0</v>
      </c>
      <c r="BB547" s="411">
        <v>8000</v>
      </c>
      <c r="BC547" s="411">
        <v>168.39</v>
      </c>
      <c r="BD547" s="411">
        <f>BC547*1.12</f>
        <v>188.5968</v>
      </c>
      <c r="BE547" s="411">
        <v>0</v>
      </c>
      <c r="BF547" s="411">
        <f t="shared" ref="BF547" si="5201">BE547*1.12</f>
        <v>0</v>
      </c>
      <c r="BG547" s="411">
        <f t="shared" ref="BG547" si="5202">BF547*H547</f>
        <v>0</v>
      </c>
      <c r="BH547" s="411"/>
      <c r="BI547" s="411">
        <v>168.39</v>
      </c>
      <c r="BJ547" s="411">
        <f>BI547*1.12</f>
        <v>188.5968</v>
      </c>
      <c r="BK547" s="411">
        <v>0</v>
      </c>
      <c r="BL547" s="411">
        <f t="shared" si="4984"/>
        <v>0</v>
      </c>
      <c r="BM547" s="411">
        <f t="shared" si="4985"/>
        <v>0</v>
      </c>
      <c r="BN547" s="411"/>
      <c r="BO547" s="411"/>
      <c r="BP547" s="411"/>
      <c r="BQ547" s="411">
        <v>0</v>
      </c>
      <c r="BR547" s="411">
        <f t="shared" si="5149"/>
        <v>0</v>
      </c>
      <c r="BS547" s="411">
        <f t="shared" si="5150"/>
        <v>0</v>
      </c>
      <c r="BT547" s="270">
        <v>168.39</v>
      </c>
      <c r="BU547" s="270">
        <f>BT547*1.12</f>
        <v>188.5968</v>
      </c>
      <c r="BV547" s="262">
        <v>0</v>
      </c>
      <c r="BW547" s="1427">
        <v>0</v>
      </c>
      <c r="BX547" s="84" t="s">
        <v>48</v>
      </c>
      <c r="BY547" s="76">
        <v>2015</v>
      </c>
      <c r="BZ547" s="325"/>
      <c r="CA547" s="567"/>
      <c r="CB547" s="562"/>
      <c r="CC547" s="109"/>
      <c r="CD547" s="329"/>
      <c r="CE547" s="26">
        <f t="shared" si="4991"/>
        <v>0</v>
      </c>
      <c r="CF547" s="27">
        <f t="shared" si="4992"/>
        <v>0</v>
      </c>
      <c r="CG547" s="738">
        <f t="shared" si="4993"/>
        <v>0</v>
      </c>
      <c r="CH547" s="166" t="s">
        <v>1932</v>
      </c>
      <c r="CI547" s="167"/>
      <c r="CJ547" s="89"/>
      <c r="CK547" s="175"/>
      <c r="CL547" s="175"/>
      <c r="CM547" s="178"/>
      <c r="CN547" s="175"/>
      <c r="CO547" s="176"/>
      <c r="CP547" s="175"/>
      <c r="CQ547" s="87"/>
      <c r="CR547" s="455"/>
      <c r="CS547" s="455"/>
      <c r="CT547" s="455"/>
      <c r="CU547" s="455"/>
      <c r="CV547" s="455"/>
      <c r="CW547" s="455"/>
      <c r="CX547" s="455"/>
      <c r="CY547" s="455"/>
      <c r="CZ547" s="455"/>
      <c r="DA547" s="456"/>
      <c r="DB547" s="455"/>
      <c r="DC547" s="455"/>
      <c r="DD547" s="455"/>
      <c r="DE547" s="455"/>
      <c r="DF547" s="455"/>
      <c r="DG547" s="455"/>
      <c r="DH547" s="455"/>
      <c r="DI547" s="455"/>
      <c r="DJ547" s="455"/>
      <c r="DK547" s="455"/>
      <c r="DL547" s="501"/>
      <c r="DM547" s="508"/>
      <c r="DN547" s="501"/>
      <c r="DO547" s="508"/>
      <c r="DP547" s="501"/>
      <c r="DQ547" s="847"/>
      <c r="DR547" s="501"/>
      <c r="DS547" s="508"/>
      <c r="DT547" s="501"/>
      <c r="DU547" s="508"/>
      <c r="DV547" s="457"/>
      <c r="DW547" s="503"/>
      <c r="DX547" s="501"/>
      <c r="DY547" s="672"/>
      <c r="DZ547" s="501"/>
      <c r="EA547" s="508">
        <f t="shared" si="5151"/>
        <v>0</v>
      </c>
      <c r="EB547" s="457">
        <f t="shared" si="4994"/>
        <v>0</v>
      </c>
      <c r="EC547" s="503"/>
      <c r="ED547" s="455"/>
      <c r="EE547" s="459"/>
      <c r="EF547" s="501"/>
      <c r="EG547" s="462"/>
      <c r="EH547" s="710"/>
      <c r="EI547" s="460">
        <f t="shared" si="5152"/>
        <v>0</v>
      </c>
      <c r="EJ547" s="538">
        <f t="shared" si="5153"/>
        <v>0</v>
      </c>
      <c r="EK547" s="677">
        <f t="shared" si="5154"/>
        <v>0</v>
      </c>
      <c r="EL547" s="257">
        <f t="shared" si="5155"/>
        <v>0</v>
      </c>
      <c r="EM547" s="649">
        <f t="shared" si="5156"/>
        <v>0</v>
      </c>
      <c r="EN547" s="538">
        <f t="shared" si="5157"/>
        <v>0</v>
      </c>
      <c r="EO547" s="677">
        <f t="shared" si="5158"/>
        <v>0</v>
      </c>
      <c r="EP547" s="257">
        <f t="shared" si="5159"/>
        <v>0</v>
      </c>
      <c r="EQ547" s="649">
        <f t="shared" si="5160"/>
        <v>0</v>
      </c>
      <c r="ER547" s="538">
        <f t="shared" si="5161"/>
        <v>0</v>
      </c>
      <c r="ES547" s="677">
        <f t="shared" si="5162"/>
        <v>0</v>
      </c>
      <c r="ET547" s="538">
        <f t="shared" si="5163"/>
        <v>0</v>
      </c>
      <c r="EU547" s="462">
        <f t="shared" si="5164"/>
        <v>0</v>
      </c>
      <c r="EV547" s="263">
        <f t="shared" si="5165"/>
        <v>0</v>
      </c>
      <c r="EW547" s="462">
        <f t="shared" si="5166"/>
        <v>0</v>
      </c>
      <c r="EX547" s="263">
        <f t="shared" si="5167"/>
        <v>0</v>
      </c>
      <c r="EY547" s="472">
        <f t="shared" si="5039"/>
        <v>0</v>
      </c>
      <c r="EZ547" s="710">
        <f t="shared" si="5040"/>
        <v>0</v>
      </c>
      <c r="FA547" s="312">
        <v>42117</v>
      </c>
      <c r="FC547" s="216"/>
      <c r="FD547" s="319"/>
    </row>
    <row r="548" spans="1:160" ht="18" hidden="1" customHeight="1" outlineLevel="1" x14ac:dyDescent="0.2">
      <c r="A548" s="13" t="s">
        <v>2089</v>
      </c>
      <c r="B548" s="76" t="s">
        <v>21</v>
      </c>
      <c r="C548" s="103" t="s">
        <v>1383</v>
      </c>
      <c r="D548" s="103" t="s">
        <v>1384</v>
      </c>
      <c r="E548" s="103" t="s">
        <v>1385</v>
      </c>
      <c r="F548" s="103" t="s">
        <v>1809</v>
      </c>
      <c r="G548" s="103" t="s">
        <v>1924</v>
      </c>
      <c r="H548" s="105">
        <v>0.79300000000000004</v>
      </c>
      <c r="I548" s="103" t="s">
        <v>1914</v>
      </c>
      <c r="J548" s="103" t="s">
        <v>56</v>
      </c>
      <c r="K548" s="103" t="s">
        <v>152</v>
      </c>
      <c r="L548" s="103" t="s">
        <v>1370</v>
      </c>
      <c r="M548" s="14" t="s">
        <v>1382</v>
      </c>
      <c r="N548" s="82"/>
      <c r="O548" s="82"/>
      <c r="P548" s="82"/>
      <c r="Q548" s="245"/>
      <c r="R548" s="408"/>
      <c r="S548" s="270"/>
      <c r="T548" s="270"/>
      <c r="U548" s="270"/>
      <c r="V548" s="647"/>
      <c r="W548" s="647"/>
      <c r="X548" s="409"/>
      <c r="Y548" s="409"/>
      <c r="Z548" s="409"/>
      <c r="AA548" s="409"/>
      <c r="AB548" s="409"/>
      <c r="AC548" s="399">
        <f t="shared" ref="AC548" si="5203">AB548*H548</f>
        <v>0</v>
      </c>
      <c r="AD548" s="410">
        <v>8000</v>
      </c>
      <c r="AE548" s="410">
        <v>168.39</v>
      </c>
      <c r="AF548" s="410">
        <f t="shared" ref="AF548" si="5204">AE548*1.12</f>
        <v>188.5968</v>
      </c>
      <c r="AG548" s="410">
        <v>0</v>
      </c>
      <c r="AH548" s="410">
        <v>0</v>
      </c>
      <c r="AI548" s="260">
        <f t="shared" ref="AI548" si="5205">AH548*H548</f>
        <v>0</v>
      </c>
      <c r="AJ548" s="410">
        <v>8000</v>
      </c>
      <c r="AK548" s="410">
        <v>168.39</v>
      </c>
      <c r="AL548" s="410">
        <f>AK548*1.12</f>
        <v>188.5968</v>
      </c>
      <c r="AM548" s="410">
        <v>0</v>
      </c>
      <c r="AN548" s="410">
        <v>0</v>
      </c>
      <c r="AO548" s="396">
        <f t="shared" si="4978"/>
        <v>0</v>
      </c>
      <c r="AP548" s="410">
        <v>8000</v>
      </c>
      <c r="AQ548" s="410">
        <v>168.39</v>
      </c>
      <c r="AR548" s="410">
        <f>AQ548*1.12</f>
        <v>188.5968</v>
      </c>
      <c r="AS548" s="410">
        <v>0</v>
      </c>
      <c r="AT548" s="410">
        <f t="shared" ref="AT548" si="5206">AS548*1.12</f>
        <v>0</v>
      </c>
      <c r="AU548" s="410">
        <f t="shared" ref="AU548" si="5207">AT548*H548</f>
        <v>0</v>
      </c>
      <c r="AV548" s="411">
        <v>8000</v>
      </c>
      <c r="AW548" s="411">
        <v>168.39</v>
      </c>
      <c r="AX548" s="411">
        <f>AW548*1.12</f>
        <v>188.5968</v>
      </c>
      <c r="AY548" s="400">
        <v>0</v>
      </c>
      <c r="AZ548" s="400">
        <f t="shared" ref="AZ548" si="5208">AY548*1.12</f>
        <v>0</v>
      </c>
      <c r="BA548" s="400">
        <f t="shared" ref="BA548" si="5209">AZ548*H548</f>
        <v>0</v>
      </c>
      <c r="BB548" s="411">
        <v>8000</v>
      </c>
      <c r="BC548" s="411">
        <v>168.39</v>
      </c>
      <c r="BD548" s="411">
        <f>BC548*1.12</f>
        <v>188.5968</v>
      </c>
      <c r="BE548" s="411">
        <v>0</v>
      </c>
      <c r="BF548" s="411">
        <f t="shared" ref="BF548" si="5210">BE548*1.12</f>
        <v>0</v>
      </c>
      <c r="BG548" s="411">
        <f t="shared" ref="BG548" si="5211">BF548*H548</f>
        <v>0</v>
      </c>
      <c r="BH548" s="411"/>
      <c r="BI548" s="411">
        <v>168.39</v>
      </c>
      <c r="BJ548" s="411">
        <f>BI548*1.12</f>
        <v>188.5968</v>
      </c>
      <c r="BK548" s="411">
        <v>0</v>
      </c>
      <c r="BL548" s="411">
        <f t="shared" si="4984"/>
        <v>0</v>
      </c>
      <c r="BM548" s="411">
        <f t="shared" si="4985"/>
        <v>0</v>
      </c>
      <c r="BN548" s="411"/>
      <c r="BO548" s="411"/>
      <c r="BP548" s="411"/>
      <c r="BQ548" s="411">
        <v>0</v>
      </c>
      <c r="BR548" s="411">
        <f t="shared" si="5149"/>
        <v>0</v>
      </c>
      <c r="BS548" s="411">
        <f t="shared" si="5150"/>
        <v>0</v>
      </c>
      <c r="BT548" s="270">
        <v>168.39</v>
      </c>
      <c r="BU548" s="270">
        <f>BT548*1.12</f>
        <v>188.5968</v>
      </c>
      <c r="BV548" s="262">
        <v>0</v>
      </c>
      <c r="BW548" s="1427">
        <v>0</v>
      </c>
      <c r="BX548" s="84" t="s">
        <v>48</v>
      </c>
      <c r="BY548" s="76">
        <v>2015</v>
      </c>
      <c r="BZ548" s="325"/>
      <c r="CA548" s="567"/>
      <c r="CB548" s="562"/>
      <c r="CC548" s="109"/>
      <c r="CD548" s="329"/>
      <c r="CE548" s="26">
        <f t="shared" ref="CE548" si="5212">BV548-CB548</f>
        <v>0</v>
      </c>
      <c r="CF548" s="27">
        <f t="shared" ref="CF548" si="5213">BW548-CC548</f>
        <v>0</v>
      </c>
      <c r="CG548" s="738">
        <f t="shared" ref="CG548" si="5214">CA548-CC548</f>
        <v>0</v>
      </c>
      <c r="CH548" s="166" t="s">
        <v>2109</v>
      </c>
      <c r="CI548" s="167"/>
      <c r="CJ548" s="89"/>
      <c r="CK548" s="175"/>
      <c r="CL548" s="175"/>
      <c r="CM548" s="178"/>
      <c r="CN548" s="175"/>
      <c r="CO548" s="176"/>
      <c r="CP548" s="175"/>
      <c r="CQ548" s="87"/>
      <c r="CR548" s="455"/>
      <c r="CS548" s="455"/>
      <c r="CT548" s="455"/>
      <c r="CU548" s="455"/>
      <c r="CV548" s="455"/>
      <c r="CW548" s="455"/>
      <c r="CX548" s="455"/>
      <c r="CY548" s="455"/>
      <c r="CZ548" s="455"/>
      <c r="DA548" s="456"/>
      <c r="DB548" s="455"/>
      <c r="DC548" s="455"/>
      <c r="DD548" s="455"/>
      <c r="DE548" s="455"/>
      <c r="DF548" s="455"/>
      <c r="DG548" s="455"/>
      <c r="DH548" s="455"/>
      <c r="DI548" s="455"/>
      <c r="DJ548" s="455"/>
      <c r="DK548" s="455"/>
      <c r="DL548" s="501"/>
      <c r="DM548" s="508"/>
      <c r="DN548" s="501"/>
      <c r="DO548" s="508"/>
      <c r="DP548" s="501"/>
      <c r="DQ548" s="847"/>
      <c r="DR548" s="501"/>
      <c r="DS548" s="508"/>
      <c r="DT548" s="501"/>
      <c r="DU548" s="508"/>
      <c r="DV548" s="457"/>
      <c r="DW548" s="503"/>
      <c r="DX548" s="501"/>
      <c r="DY548" s="672"/>
      <c r="DZ548" s="501"/>
      <c r="EA548" s="508">
        <f t="shared" si="5151"/>
        <v>0</v>
      </c>
      <c r="EB548" s="457">
        <f t="shared" si="4994"/>
        <v>0</v>
      </c>
      <c r="EC548" s="503"/>
      <c r="ED548" s="455"/>
      <c r="EE548" s="459"/>
      <c r="EF548" s="501"/>
      <c r="EG548" s="462"/>
      <c r="EH548" s="710"/>
      <c r="EI548" s="460">
        <f t="shared" si="5152"/>
        <v>0</v>
      </c>
      <c r="EJ548" s="538">
        <f t="shared" si="5153"/>
        <v>0</v>
      </c>
      <c r="EK548" s="677">
        <f t="shared" si="5154"/>
        <v>0</v>
      </c>
      <c r="EL548" s="257">
        <f t="shared" si="5155"/>
        <v>0</v>
      </c>
      <c r="EM548" s="649">
        <f t="shared" si="5156"/>
        <v>0</v>
      </c>
      <c r="EN548" s="538">
        <f t="shared" si="5157"/>
        <v>0</v>
      </c>
      <c r="EO548" s="677">
        <f t="shared" si="5158"/>
        <v>0</v>
      </c>
      <c r="EP548" s="257">
        <f t="shared" si="5159"/>
        <v>0</v>
      </c>
      <c r="EQ548" s="649">
        <f t="shared" si="5160"/>
        <v>0</v>
      </c>
      <c r="ER548" s="538">
        <f t="shared" si="5161"/>
        <v>0</v>
      </c>
      <c r="ES548" s="677">
        <f t="shared" si="5162"/>
        <v>0</v>
      </c>
      <c r="ET548" s="538">
        <f t="shared" si="5163"/>
        <v>0</v>
      </c>
      <c r="EU548" s="462">
        <f t="shared" si="5164"/>
        <v>0</v>
      </c>
      <c r="EV548" s="263">
        <f t="shared" si="5165"/>
        <v>0</v>
      </c>
      <c r="EW548" s="462">
        <f t="shared" si="5166"/>
        <v>0</v>
      </c>
      <c r="EX548" s="263">
        <f t="shared" si="5167"/>
        <v>0</v>
      </c>
      <c r="EY548" s="472">
        <f t="shared" si="5039"/>
        <v>0</v>
      </c>
      <c r="EZ548" s="710">
        <f t="shared" si="5040"/>
        <v>0</v>
      </c>
      <c r="FA548" s="312">
        <v>42243</v>
      </c>
      <c r="FC548" s="216"/>
      <c r="FD548" s="319"/>
    </row>
    <row r="549" spans="1:160" ht="18" hidden="1" customHeight="1" outlineLevel="1" x14ac:dyDescent="0.2">
      <c r="A549" s="13" t="s">
        <v>1556</v>
      </c>
      <c r="B549" s="76" t="s">
        <v>21</v>
      </c>
      <c r="C549" s="103" t="s">
        <v>1387</v>
      </c>
      <c r="D549" s="103" t="s">
        <v>1388</v>
      </c>
      <c r="E549" s="103" t="s">
        <v>1389</v>
      </c>
      <c r="F549" s="103" t="s">
        <v>1390</v>
      </c>
      <c r="G549" s="103" t="s">
        <v>1381</v>
      </c>
      <c r="H549" s="105">
        <v>0.76200000000000001</v>
      </c>
      <c r="I549" s="103" t="s">
        <v>1369</v>
      </c>
      <c r="J549" s="103" t="s">
        <v>56</v>
      </c>
      <c r="K549" s="103" t="s">
        <v>152</v>
      </c>
      <c r="L549" s="103" t="s">
        <v>1370</v>
      </c>
      <c r="M549" s="14" t="s">
        <v>876</v>
      </c>
      <c r="N549" s="82"/>
      <c r="O549" s="82"/>
      <c r="P549" s="82"/>
      <c r="Q549" s="245"/>
      <c r="R549" s="408"/>
      <c r="S549" s="270"/>
      <c r="T549" s="270"/>
      <c r="U549" s="270"/>
      <c r="V549" s="647"/>
      <c r="W549" s="647"/>
      <c r="X549" s="409"/>
      <c r="Y549" s="409"/>
      <c r="Z549" s="409"/>
      <c r="AA549" s="409"/>
      <c r="AB549" s="409"/>
      <c r="AC549" s="399">
        <f t="shared" si="4976"/>
        <v>0</v>
      </c>
      <c r="AD549" s="410">
        <v>120</v>
      </c>
      <c r="AE549" s="410">
        <v>378.32142857142861</v>
      </c>
      <c r="AF549" s="410">
        <f t="shared" si="5138"/>
        <v>423.72000000000008</v>
      </c>
      <c r="AG549" s="410">
        <v>0</v>
      </c>
      <c r="AH549" s="410">
        <v>0</v>
      </c>
      <c r="AI549" s="260">
        <f t="shared" si="4977"/>
        <v>0</v>
      </c>
      <c r="AJ549" s="410">
        <v>120</v>
      </c>
      <c r="AK549" s="410">
        <v>378.32142857142861</v>
      </c>
      <c r="AL549" s="410">
        <v>423.72000000000008</v>
      </c>
      <c r="AM549" s="260">
        <v>0</v>
      </c>
      <c r="AN549" s="260">
        <v>0</v>
      </c>
      <c r="AO549" s="396">
        <f t="shared" si="4978"/>
        <v>0</v>
      </c>
      <c r="AP549" s="410">
        <v>120</v>
      </c>
      <c r="AQ549" s="410">
        <v>378.32142857142861</v>
      </c>
      <c r="AR549" s="410">
        <v>423.72000000000008</v>
      </c>
      <c r="AS549" s="410">
        <v>0</v>
      </c>
      <c r="AT549" s="410">
        <f t="shared" si="5139"/>
        <v>0</v>
      </c>
      <c r="AU549" s="410">
        <f t="shared" si="4979"/>
        <v>0</v>
      </c>
      <c r="AV549" s="411">
        <v>120</v>
      </c>
      <c r="AW549" s="411">
        <v>378.32142857142861</v>
      </c>
      <c r="AX549" s="411">
        <v>423.72000000000008</v>
      </c>
      <c r="AY549" s="400">
        <v>0</v>
      </c>
      <c r="AZ549" s="400">
        <f t="shared" si="5140"/>
        <v>0</v>
      </c>
      <c r="BA549" s="400">
        <f t="shared" si="5032"/>
        <v>0</v>
      </c>
      <c r="BB549" s="411">
        <v>120</v>
      </c>
      <c r="BC549" s="411">
        <v>378.32142857142861</v>
      </c>
      <c r="BD549" s="411">
        <v>423.72000000000008</v>
      </c>
      <c r="BE549" s="411">
        <v>0</v>
      </c>
      <c r="BF549" s="411">
        <f t="shared" si="4982"/>
        <v>0</v>
      </c>
      <c r="BG549" s="411">
        <f t="shared" si="4946"/>
        <v>0</v>
      </c>
      <c r="BH549" s="411"/>
      <c r="BI549" s="411">
        <v>378.32142857142861</v>
      </c>
      <c r="BJ549" s="411">
        <v>423.72000000000008</v>
      </c>
      <c r="BK549" s="411">
        <v>0</v>
      </c>
      <c r="BL549" s="411">
        <f t="shared" si="4984"/>
        <v>0</v>
      </c>
      <c r="BM549" s="411">
        <f t="shared" si="4985"/>
        <v>0</v>
      </c>
      <c r="BN549" s="411"/>
      <c r="BO549" s="411"/>
      <c r="BP549" s="411"/>
      <c r="BQ549" s="411">
        <v>0</v>
      </c>
      <c r="BR549" s="411">
        <f t="shared" si="5149"/>
        <v>0</v>
      </c>
      <c r="BS549" s="411">
        <f t="shared" si="5150"/>
        <v>0</v>
      </c>
      <c r="BT549" s="270">
        <v>378.32142857142861</v>
      </c>
      <c r="BU549" s="270">
        <v>423.72000000000008</v>
      </c>
      <c r="BV549" s="262">
        <v>0</v>
      </c>
      <c r="BW549" s="1427">
        <v>0</v>
      </c>
      <c r="BX549" s="84" t="s">
        <v>48</v>
      </c>
      <c r="BY549" s="76">
        <v>2015</v>
      </c>
      <c r="BZ549" s="325"/>
      <c r="CA549" s="567"/>
      <c r="CB549" s="562"/>
      <c r="CC549" s="109"/>
      <c r="CD549" s="329"/>
      <c r="CE549" s="26">
        <f t="shared" si="4991"/>
        <v>0</v>
      </c>
      <c r="CF549" s="27">
        <f t="shared" si="4992"/>
        <v>0</v>
      </c>
      <c r="CG549" s="738">
        <f t="shared" si="4993"/>
        <v>0</v>
      </c>
      <c r="CH549" s="166"/>
      <c r="CI549" s="167"/>
      <c r="CJ549" s="89"/>
      <c r="CK549" s="175"/>
      <c r="CL549" s="175"/>
      <c r="CM549" s="178"/>
      <c r="CN549" s="175"/>
      <c r="CO549" s="176"/>
      <c r="CP549" s="175"/>
      <c r="CQ549" s="87"/>
      <c r="CR549" s="455"/>
      <c r="CS549" s="455"/>
      <c r="CT549" s="455"/>
      <c r="CU549" s="455"/>
      <c r="CV549" s="455"/>
      <c r="CW549" s="455"/>
      <c r="CX549" s="455"/>
      <c r="CY549" s="455"/>
      <c r="CZ549" s="455"/>
      <c r="DA549" s="456"/>
      <c r="DB549" s="455"/>
      <c r="DC549" s="455"/>
      <c r="DD549" s="455"/>
      <c r="DE549" s="455"/>
      <c r="DF549" s="455"/>
      <c r="DG549" s="455"/>
      <c r="DH549" s="455"/>
      <c r="DI549" s="455"/>
      <c r="DJ549" s="455"/>
      <c r="DK549" s="455"/>
      <c r="DL549" s="501"/>
      <c r="DM549" s="508"/>
      <c r="DN549" s="501"/>
      <c r="DO549" s="508"/>
      <c r="DP549" s="501"/>
      <c r="DQ549" s="847"/>
      <c r="DR549" s="501"/>
      <c r="DS549" s="508"/>
      <c r="DT549" s="501"/>
      <c r="DU549" s="508"/>
      <c r="DV549" s="457"/>
      <c r="DW549" s="503"/>
      <c r="DX549" s="501"/>
      <c r="DY549" s="672"/>
      <c r="DZ549" s="501"/>
      <c r="EA549" s="508">
        <f t="shared" si="5151"/>
        <v>0</v>
      </c>
      <c r="EB549" s="457">
        <f t="shared" si="4994"/>
        <v>0</v>
      </c>
      <c r="EC549" s="503"/>
      <c r="ED549" s="455"/>
      <c r="EE549" s="459"/>
      <c r="EF549" s="501"/>
      <c r="EG549" s="462"/>
      <c r="EH549" s="710"/>
      <c r="EI549" s="460">
        <f t="shared" si="5152"/>
        <v>0</v>
      </c>
      <c r="EJ549" s="538">
        <f t="shared" si="5153"/>
        <v>0</v>
      </c>
      <c r="EK549" s="677">
        <f t="shared" si="5154"/>
        <v>0</v>
      </c>
      <c r="EL549" s="257">
        <f t="shared" si="5155"/>
        <v>0</v>
      </c>
      <c r="EM549" s="649">
        <f t="shared" si="5156"/>
        <v>0</v>
      </c>
      <c r="EN549" s="538">
        <f t="shared" si="5157"/>
        <v>0</v>
      </c>
      <c r="EO549" s="677">
        <f t="shared" si="5158"/>
        <v>0</v>
      </c>
      <c r="EP549" s="257">
        <f t="shared" si="5159"/>
        <v>0</v>
      </c>
      <c r="EQ549" s="649">
        <f t="shared" si="5160"/>
        <v>0</v>
      </c>
      <c r="ER549" s="538">
        <f t="shared" si="5161"/>
        <v>0</v>
      </c>
      <c r="ES549" s="677">
        <f t="shared" si="5162"/>
        <v>0</v>
      </c>
      <c r="ET549" s="538">
        <f t="shared" si="5163"/>
        <v>0</v>
      </c>
      <c r="EU549" s="462">
        <f t="shared" si="5164"/>
        <v>0</v>
      </c>
      <c r="EV549" s="263">
        <f t="shared" si="5165"/>
        <v>0</v>
      </c>
      <c r="EW549" s="462">
        <f t="shared" si="5166"/>
        <v>0</v>
      </c>
      <c r="EX549" s="263">
        <f t="shared" si="5167"/>
        <v>0</v>
      </c>
      <c r="EY549" s="472">
        <f t="shared" si="5039"/>
        <v>0</v>
      </c>
      <c r="EZ549" s="710">
        <f t="shared" si="5040"/>
        <v>0</v>
      </c>
      <c r="FC549" s="216"/>
      <c r="FD549" s="319"/>
    </row>
    <row r="550" spans="1:160" ht="18" hidden="1" customHeight="1" outlineLevel="1" x14ac:dyDescent="0.2">
      <c r="A550" s="13" t="s">
        <v>1696</v>
      </c>
      <c r="B550" s="76" t="s">
        <v>21</v>
      </c>
      <c r="C550" s="103" t="s">
        <v>1387</v>
      </c>
      <c r="D550" s="103" t="s">
        <v>1388</v>
      </c>
      <c r="E550" s="103" t="s">
        <v>1389</v>
      </c>
      <c r="F550" s="103" t="s">
        <v>1390</v>
      </c>
      <c r="G550" s="103" t="s">
        <v>41</v>
      </c>
      <c r="H550" s="105">
        <v>0.76200000000000001</v>
      </c>
      <c r="I550" s="103" t="s">
        <v>1369</v>
      </c>
      <c r="J550" s="103" t="s">
        <v>56</v>
      </c>
      <c r="K550" s="103" t="s">
        <v>152</v>
      </c>
      <c r="L550" s="103" t="s">
        <v>1370</v>
      </c>
      <c r="M550" s="14" t="s">
        <v>876</v>
      </c>
      <c r="N550" s="82"/>
      <c r="O550" s="82"/>
      <c r="P550" s="82"/>
      <c r="Q550" s="245"/>
      <c r="R550" s="408"/>
      <c r="S550" s="270"/>
      <c r="T550" s="270"/>
      <c r="U550" s="270"/>
      <c r="V550" s="647"/>
      <c r="W550" s="647"/>
      <c r="X550" s="409"/>
      <c r="Y550" s="409"/>
      <c r="Z550" s="409"/>
      <c r="AA550" s="409"/>
      <c r="AB550" s="409"/>
      <c r="AC550" s="399">
        <f t="shared" si="4976"/>
        <v>0</v>
      </c>
      <c r="AD550" s="410">
        <v>120</v>
      </c>
      <c r="AE550" s="410">
        <v>358.50090090090094</v>
      </c>
      <c r="AF550" s="410">
        <f t="shared" ref="AF550" si="5215">AE550*1.12</f>
        <v>401.52100900900911</v>
      </c>
      <c r="AG550" s="410">
        <v>0</v>
      </c>
      <c r="AH550" s="410">
        <v>0</v>
      </c>
      <c r="AI550" s="260">
        <f t="shared" si="4977"/>
        <v>0</v>
      </c>
      <c r="AJ550" s="410">
        <v>120</v>
      </c>
      <c r="AK550" s="410">
        <v>358.50090090090094</v>
      </c>
      <c r="AL550" s="410">
        <v>401.52100900900911</v>
      </c>
      <c r="AM550" s="260">
        <v>0</v>
      </c>
      <c r="AN550" s="260">
        <v>0</v>
      </c>
      <c r="AO550" s="396">
        <f t="shared" si="4978"/>
        <v>0</v>
      </c>
      <c r="AP550" s="410">
        <v>120</v>
      </c>
      <c r="AQ550" s="410">
        <v>358.50090090090094</v>
      </c>
      <c r="AR550" s="410">
        <v>401.52100900900911</v>
      </c>
      <c r="AS550" s="410">
        <v>0</v>
      </c>
      <c r="AT550" s="410">
        <f t="shared" si="5139"/>
        <v>0</v>
      </c>
      <c r="AU550" s="410">
        <f t="shared" si="4979"/>
        <v>0</v>
      </c>
      <c r="AV550" s="411">
        <v>120</v>
      </c>
      <c r="AW550" s="411">
        <v>358.50090090090094</v>
      </c>
      <c r="AX550" s="411">
        <v>401.52100900900911</v>
      </c>
      <c r="AY550" s="400">
        <v>0</v>
      </c>
      <c r="AZ550" s="400">
        <f t="shared" si="5140"/>
        <v>0</v>
      </c>
      <c r="BA550" s="400">
        <f t="shared" si="5032"/>
        <v>0</v>
      </c>
      <c r="BB550" s="411">
        <v>120</v>
      </c>
      <c r="BC550" s="411">
        <v>358.50090090090094</v>
      </c>
      <c r="BD550" s="411">
        <v>401.52100900900911</v>
      </c>
      <c r="BE550" s="411">
        <v>0</v>
      </c>
      <c r="BF550" s="411">
        <f t="shared" si="4982"/>
        <v>0</v>
      </c>
      <c r="BG550" s="411">
        <f t="shared" si="4946"/>
        <v>0</v>
      </c>
      <c r="BH550" s="411"/>
      <c r="BI550" s="411">
        <v>358.50090090090094</v>
      </c>
      <c r="BJ550" s="411">
        <v>401.52100900900911</v>
      </c>
      <c r="BK550" s="411">
        <v>0</v>
      </c>
      <c r="BL550" s="411">
        <f t="shared" si="4984"/>
        <v>0</v>
      </c>
      <c r="BM550" s="411">
        <f t="shared" si="4985"/>
        <v>0</v>
      </c>
      <c r="BN550" s="411"/>
      <c r="BO550" s="411"/>
      <c r="BP550" s="411"/>
      <c r="BQ550" s="411">
        <v>0</v>
      </c>
      <c r="BR550" s="411">
        <f t="shared" si="5149"/>
        <v>0</v>
      </c>
      <c r="BS550" s="411">
        <f t="shared" si="5150"/>
        <v>0</v>
      </c>
      <c r="BT550" s="270">
        <v>358.50090090090094</v>
      </c>
      <c r="BU550" s="270">
        <f>BT550*1.12</f>
        <v>401.52100900900911</v>
      </c>
      <c r="BV550" s="262">
        <v>0</v>
      </c>
      <c r="BW550" s="1427">
        <v>0</v>
      </c>
      <c r="BX550" s="84" t="s">
        <v>48</v>
      </c>
      <c r="BY550" s="76">
        <v>2015</v>
      </c>
      <c r="BZ550" s="325"/>
      <c r="CA550" s="567"/>
      <c r="CB550" s="562"/>
      <c r="CC550" s="109"/>
      <c r="CD550" s="329"/>
      <c r="CE550" s="26">
        <f t="shared" si="4991"/>
        <v>0</v>
      </c>
      <c r="CF550" s="27">
        <f t="shared" si="4992"/>
        <v>0</v>
      </c>
      <c r="CG550" s="738">
        <f t="shared" si="4993"/>
        <v>0</v>
      </c>
      <c r="CH550" s="166" t="s">
        <v>1740</v>
      </c>
      <c r="CI550" s="167" t="s">
        <v>1756</v>
      </c>
      <c r="CJ550" s="89"/>
      <c r="CK550" s="175"/>
      <c r="CL550" s="175"/>
      <c r="CM550" s="178"/>
      <c r="CN550" s="175"/>
      <c r="CO550" s="176"/>
      <c r="CP550" s="175"/>
      <c r="CQ550" s="87"/>
      <c r="CR550" s="455"/>
      <c r="CS550" s="455"/>
      <c r="CT550" s="455"/>
      <c r="CU550" s="455"/>
      <c r="CV550" s="455"/>
      <c r="CW550" s="455"/>
      <c r="CX550" s="455"/>
      <c r="CY550" s="455"/>
      <c r="CZ550" s="455"/>
      <c r="DA550" s="456"/>
      <c r="DB550" s="455"/>
      <c r="DC550" s="455"/>
      <c r="DD550" s="455"/>
      <c r="DE550" s="455"/>
      <c r="DF550" s="455"/>
      <c r="DG550" s="455"/>
      <c r="DH550" s="455"/>
      <c r="DI550" s="455"/>
      <c r="DJ550" s="455"/>
      <c r="DK550" s="455"/>
      <c r="DL550" s="501"/>
      <c r="DM550" s="508"/>
      <c r="DN550" s="501"/>
      <c r="DO550" s="508"/>
      <c r="DP550" s="501"/>
      <c r="DQ550" s="847"/>
      <c r="DR550" s="501"/>
      <c r="DS550" s="508"/>
      <c r="DT550" s="501"/>
      <c r="DU550" s="508"/>
      <c r="DV550" s="457"/>
      <c r="DW550" s="503"/>
      <c r="DX550" s="501"/>
      <c r="DY550" s="672"/>
      <c r="DZ550" s="501"/>
      <c r="EA550" s="508">
        <f t="shared" si="5151"/>
        <v>0</v>
      </c>
      <c r="EB550" s="457">
        <f t="shared" si="4994"/>
        <v>0</v>
      </c>
      <c r="EC550" s="503"/>
      <c r="ED550" s="455"/>
      <c r="EE550" s="459"/>
      <c r="EF550" s="501"/>
      <c r="EG550" s="462"/>
      <c r="EH550" s="710"/>
      <c r="EI550" s="460">
        <f t="shared" si="5152"/>
        <v>0</v>
      </c>
      <c r="EJ550" s="538">
        <f t="shared" si="5153"/>
        <v>0</v>
      </c>
      <c r="EK550" s="677">
        <f t="shared" si="5154"/>
        <v>0</v>
      </c>
      <c r="EL550" s="257">
        <f t="shared" si="5155"/>
        <v>0</v>
      </c>
      <c r="EM550" s="649">
        <f t="shared" si="5156"/>
        <v>0</v>
      </c>
      <c r="EN550" s="538">
        <f t="shared" si="5157"/>
        <v>0</v>
      </c>
      <c r="EO550" s="677">
        <f t="shared" si="5158"/>
        <v>0</v>
      </c>
      <c r="EP550" s="257">
        <f t="shared" si="5159"/>
        <v>0</v>
      </c>
      <c r="EQ550" s="649">
        <f t="shared" si="5160"/>
        <v>0</v>
      </c>
      <c r="ER550" s="538">
        <f t="shared" si="5161"/>
        <v>0</v>
      </c>
      <c r="ES550" s="677">
        <f t="shared" si="5162"/>
        <v>0</v>
      </c>
      <c r="ET550" s="538">
        <f t="shared" si="5163"/>
        <v>0</v>
      </c>
      <c r="EU550" s="462">
        <f t="shared" si="5164"/>
        <v>0</v>
      </c>
      <c r="EV550" s="263">
        <f t="shared" si="5165"/>
        <v>0</v>
      </c>
      <c r="EW550" s="462">
        <f t="shared" si="5166"/>
        <v>0</v>
      </c>
      <c r="EX550" s="263">
        <f t="shared" si="5167"/>
        <v>0</v>
      </c>
      <c r="EY550" s="472">
        <f t="shared" si="5039"/>
        <v>0</v>
      </c>
      <c r="EZ550" s="710">
        <f t="shared" si="5040"/>
        <v>0</v>
      </c>
      <c r="FC550" s="216"/>
      <c r="FD550" s="319"/>
    </row>
    <row r="551" spans="1:160" ht="18" hidden="1" customHeight="1" outlineLevel="1" x14ac:dyDescent="0.2">
      <c r="A551" s="13" t="s">
        <v>1812</v>
      </c>
      <c r="B551" s="76" t="s">
        <v>21</v>
      </c>
      <c r="C551" s="103" t="s">
        <v>1387</v>
      </c>
      <c r="D551" s="103" t="s">
        <v>1388</v>
      </c>
      <c r="E551" s="103" t="s">
        <v>1389</v>
      </c>
      <c r="F551" s="103" t="s">
        <v>1811</v>
      </c>
      <c r="G551" s="103" t="s">
        <v>41</v>
      </c>
      <c r="H551" s="105">
        <v>0.76200000000000001</v>
      </c>
      <c r="I551" s="103" t="s">
        <v>1094</v>
      </c>
      <c r="J551" s="103" t="s">
        <v>56</v>
      </c>
      <c r="K551" s="103" t="s">
        <v>152</v>
      </c>
      <c r="L551" s="103" t="s">
        <v>1370</v>
      </c>
      <c r="M551" s="14" t="s">
        <v>876</v>
      </c>
      <c r="N551" s="82"/>
      <c r="O551" s="82"/>
      <c r="P551" s="82"/>
      <c r="Q551" s="245"/>
      <c r="R551" s="408"/>
      <c r="S551" s="270"/>
      <c r="T551" s="270"/>
      <c r="U551" s="270"/>
      <c r="V551" s="647"/>
      <c r="W551" s="647"/>
      <c r="X551" s="409"/>
      <c r="Y551" s="409"/>
      <c r="Z551" s="409"/>
      <c r="AA551" s="409"/>
      <c r="AB551" s="409"/>
      <c r="AC551" s="399">
        <f t="shared" ref="AC551" si="5216">AB551*H551</f>
        <v>0</v>
      </c>
      <c r="AD551" s="410">
        <v>120</v>
      </c>
      <c r="AE551" s="410">
        <v>358.50090090090094</v>
      </c>
      <c r="AF551" s="410">
        <f t="shared" ref="AF551:AF552" si="5217">AE551*1.12</f>
        <v>401.52100900900911</v>
      </c>
      <c r="AG551" s="410">
        <v>0</v>
      </c>
      <c r="AH551" s="410">
        <v>0</v>
      </c>
      <c r="AI551" s="260">
        <f t="shared" ref="AI551" si="5218">AH551*H551</f>
        <v>0</v>
      </c>
      <c r="AJ551" s="410">
        <v>120</v>
      </c>
      <c r="AK551" s="410">
        <v>358.50090090090094</v>
      </c>
      <c r="AL551" s="410">
        <v>401.52100900900911</v>
      </c>
      <c r="AM551" s="410">
        <v>0</v>
      </c>
      <c r="AN551" s="410">
        <v>0</v>
      </c>
      <c r="AO551" s="396">
        <f t="shared" si="4978"/>
        <v>0</v>
      </c>
      <c r="AP551" s="410">
        <v>120</v>
      </c>
      <c r="AQ551" s="410">
        <v>358.50090090090094</v>
      </c>
      <c r="AR551" s="410">
        <v>401.52100900900911</v>
      </c>
      <c r="AS551" s="410">
        <v>0</v>
      </c>
      <c r="AT551" s="410">
        <f t="shared" si="5139"/>
        <v>0</v>
      </c>
      <c r="AU551" s="410">
        <f t="shared" si="4979"/>
        <v>0</v>
      </c>
      <c r="AV551" s="411">
        <v>120</v>
      </c>
      <c r="AW551" s="411">
        <v>358.50090090090094</v>
      </c>
      <c r="AX551" s="411">
        <v>401.52100900900911</v>
      </c>
      <c r="AY551" s="400">
        <v>0</v>
      </c>
      <c r="AZ551" s="400">
        <f t="shared" si="5140"/>
        <v>0</v>
      </c>
      <c r="BA551" s="400">
        <f t="shared" si="5032"/>
        <v>0</v>
      </c>
      <c r="BB551" s="411">
        <v>120</v>
      </c>
      <c r="BC551" s="411">
        <v>358.50090090090094</v>
      </c>
      <c r="BD551" s="411">
        <v>401.52100900900911</v>
      </c>
      <c r="BE551" s="411">
        <v>0</v>
      </c>
      <c r="BF551" s="411">
        <f t="shared" si="4982"/>
        <v>0</v>
      </c>
      <c r="BG551" s="411">
        <f t="shared" si="4946"/>
        <v>0</v>
      </c>
      <c r="BH551" s="411"/>
      <c r="BI551" s="411">
        <v>358.50090090090094</v>
      </c>
      <c r="BJ551" s="411">
        <v>401.52100900900911</v>
      </c>
      <c r="BK551" s="411">
        <v>0</v>
      </c>
      <c r="BL551" s="411">
        <f t="shared" si="4984"/>
        <v>0</v>
      </c>
      <c r="BM551" s="411">
        <f t="shared" si="4985"/>
        <v>0</v>
      </c>
      <c r="BN551" s="411"/>
      <c r="BO551" s="411"/>
      <c r="BP551" s="411"/>
      <c r="BQ551" s="411">
        <v>0</v>
      </c>
      <c r="BR551" s="411">
        <f t="shared" si="5149"/>
        <v>0</v>
      </c>
      <c r="BS551" s="411">
        <f t="shared" si="5150"/>
        <v>0</v>
      </c>
      <c r="BT551" s="270">
        <v>358.50090090090094</v>
      </c>
      <c r="BU551" s="270">
        <f>BT551*1.12</f>
        <v>401.52100900900911</v>
      </c>
      <c r="BV551" s="262">
        <v>0</v>
      </c>
      <c r="BW551" s="1427">
        <v>0</v>
      </c>
      <c r="BX551" s="84" t="s">
        <v>48</v>
      </c>
      <c r="BY551" s="76">
        <v>2015</v>
      </c>
      <c r="BZ551" s="325"/>
      <c r="CA551" s="567"/>
      <c r="CB551" s="562"/>
      <c r="CC551" s="109"/>
      <c r="CD551" s="329"/>
      <c r="CE551" s="26">
        <f t="shared" si="4991"/>
        <v>0</v>
      </c>
      <c r="CF551" s="27">
        <f t="shared" si="4992"/>
        <v>0</v>
      </c>
      <c r="CG551" s="738">
        <f t="shared" si="4993"/>
        <v>0</v>
      </c>
      <c r="CH551" s="166" t="s">
        <v>1841</v>
      </c>
      <c r="CI551" s="167"/>
      <c r="CJ551" s="89"/>
      <c r="CK551" s="175"/>
      <c r="CL551" s="175"/>
      <c r="CM551" s="178"/>
      <c r="CN551" s="175"/>
      <c r="CO551" s="176"/>
      <c r="CP551" s="175"/>
      <c r="CQ551" s="87"/>
      <c r="CR551" s="455"/>
      <c r="CS551" s="455"/>
      <c r="CT551" s="455"/>
      <c r="CU551" s="455"/>
      <c r="CV551" s="455"/>
      <c r="CW551" s="455"/>
      <c r="CX551" s="455"/>
      <c r="CY551" s="455"/>
      <c r="CZ551" s="455"/>
      <c r="DA551" s="456"/>
      <c r="DB551" s="455"/>
      <c r="DC551" s="455"/>
      <c r="DD551" s="455"/>
      <c r="DE551" s="455"/>
      <c r="DF551" s="455"/>
      <c r="DG551" s="455"/>
      <c r="DH551" s="455"/>
      <c r="DI551" s="455"/>
      <c r="DJ551" s="455"/>
      <c r="DK551" s="455"/>
      <c r="DL551" s="501"/>
      <c r="DM551" s="508"/>
      <c r="DN551" s="501"/>
      <c r="DO551" s="508"/>
      <c r="DP551" s="501"/>
      <c r="DQ551" s="847"/>
      <c r="DR551" s="501"/>
      <c r="DS551" s="508"/>
      <c r="DT551" s="501"/>
      <c r="DU551" s="508"/>
      <c r="DV551" s="457"/>
      <c r="DW551" s="503"/>
      <c r="DX551" s="501"/>
      <c r="DY551" s="672"/>
      <c r="DZ551" s="501"/>
      <c r="EA551" s="508">
        <f t="shared" si="5151"/>
        <v>0</v>
      </c>
      <c r="EB551" s="457">
        <f t="shared" si="4994"/>
        <v>0</v>
      </c>
      <c r="EC551" s="503"/>
      <c r="ED551" s="455"/>
      <c r="EE551" s="459"/>
      <c r="EF551" s="501"/>
      <c r="EG551" s="462"/>
      <c r="EH551" s="710"/>
      <c r="EI551" s="460">
        <f t="shared" si="5152"/>
        <v>0</v>
      </c>
      <c r="EJ551" s="538">
        <f t="shared" si="5153"/>
        <v>0</v>
      </c>
      <c r="EK551" s="677">
        <f t="shared" si="5154"/>
        <v>0</v>
      </c>
      <c r="EL551" s="257">
        <f t="shared" si="5155"/>
        <v>0</v>
      </c>
      <c r="EM551" s="649">
        <f t="shared" si="5156"/>
        <v>0</v>
      </c>
      <c r="EN551" s="538">
        <f t="shared" si="5157"/>
        <v>0</v>
      </c>
      <c r="EO551" s="677">
        <f t="shared" si="5158"/>
        <v>0</v>
      </c>
      <c r="EP551" s="257">
        <f t="shared" si="5159"/>
        <v>0</v>
      </c>
      <c r="EQ551" s="649">
        <f t="shared" si="5160"/>
        <v>0</v>
      </c>
      <c r="ER551" s="538">
        <f t="shared" si="5161"/>
        <v>0</v>
      </c>
      <c r="ES551" s="677">
        <f t="shared" si="5162"/>
        <v>0</v>
      </c>
      <c r="ET551" s="538">
        <f t="shared" si="5163"/>
        <v>0</v>
      </c>
      <c r="EU551" s="462">
        <f t="shared" si="5164"/>
        <v>0</v>
      </c>
      <c r="EV551" s="263">
        <f t="shared" si="5165"/>
        <v>0</v>
      </c>
      <c r="EW551" s="462">
        <f t="shared" si="5166"/>
        <v>0</v>
      </c>
      <c r="EX551" s="263">
        <f t="shared" si="5167"/>
        <v>0</v>
      </c>
      <c r="EY551" s="472">
        <f t="shared" si="5039"/>
        <v>0</v>
      </c>
      <c r="EZ551" s="710">
        <f t="shared" si="5040"/>
        <v>0</v>
      </c>
      <c r="FA551" s="312">
        <v>42060</v>
      </c>
      <c r="FC551" s="216"/>
      <c r="FD551" s="319"/>
    </row>
    <row r="552" spans="1:160" ht="18" hidden="1" customHeight="1" outlineLevel="1" x14ac:dyDescent="0.2">
      <c r="A552" s="13" t="s">
        <v>1898</v>
      </c>
      <c r="B552" s="76" t="s">
        <v>21</v>
      </c>
      <c r="C552" s="103" t="s">
        <v>1387</v>
      </c>
      <c r="D552" s="103" t="s">
        <v>1388</v>
      </c>
      <c r="E552" s="103" t="s">
        <v>1389</v>
      </c>
      <c r="F552" s="103" t="s">
        <v>1811</v>
      </c>
      <c r="G552" s="103" t="s">
        <v>1924</v>
      </c>
      <c r="H552" s="105">
        <v>0.76200000000000001</v>
      </c>
      <c r="I552" s="103" t="s">
        <v>1914</v>
      </c>
      <c r="J552" s="103" t="s">
        <v>56</v>
      </c>
      <c r="K552" s="103" t="s">
        <v>152</v>
      </c>
      <c r="L552" s="103" t="s">
        <v>1370</v>
      </c>
      <c r="M552" s="14" t="s">
        <v>876</v>
      </c>
      <c r="N552" s="82"/>
      <c r="O552" s="82"/>
      <c r="P552" s="82"/>
      <c r="Q552" s="245"/>
      <c r="R552" s="408"/>
      <c r="S552" s="270"/>
      <c r="T552" s="270"/>
      <c r="U552" s="270"/>
      <c r="V552" s="647"/>
      <c r="W552" s="647"/>
      <c r="X552" s="409"/>
      <c r="Y552" s="409"/>
      <c r="Z552" s="409"/>
      <c r="AA552" s="409"/>
      <c r="AB552" s="409"/>
      <c r="AC552" s="399">
        <f t="shared" ref="AC552" si="5219">AB552*H552</f>
        <v>0</v>
      </c>
      <c r="AD552" s="410">
        <v>120</v>
      </c>
      <c r="AE552" s="410">
        <v>314.26</v>
      </c>
      <c r="AF552" s="410">
        <f t="shared" si="5217"/>
        <v>351.97120000000001</v>
      </c>
      <c r="AG552" s="410">
        <v>0</v>
      </c>
      <c r="AH552" s="410">
        <v>0</v>
      </c>
      <c r="AI552" s="260">
        <f t="shared" ref="AI552" si="5220">AH552*H552</f>
        <v>0</v>
      </c>
      <c r="AJ552" s="410">
        <v>120</v>
      </c>
      <c r="AK552" s="410">
        <v>314.26</v>
      </c>
      <c r="AL552" s="410">
        <f>AK552*1.12</f>
        <v>351.97120000000001</v>
      </c>
      <c r="AM552" s="410">
        <v>0</v>
      </c>
      <c r="AN552" s="410">
        <v>0</v>
      </c>
      <c r="AO552" s="396">
        <f t="shared" si="4978"/>
        <v>0</v>
      </c>
      <c r="AP552" s="410">
        <v>120</v>
      </c>
      <c r="AQ552" s="410">
        <v>314.26</v>
      </c>
      <c r="AR552" s="410">
        <f>AQ552*1.12</f>
        <v>351.97120000000001</v>
      </c>
      <c r="AS552" s="410">
        <v>0</v>
      </c>
      <c r="AT552" s="410">
        <f>AS552*1.12</f>
        <v>0</v>
      </c>
      <c r="AU552" s="410">
        <f t="shared" ref="AU552" si="5221">AT552*H552</f>
        <v>0</v>
      </c>
      <c r="AV552" s="411">
        <v>120</v>
      </c>
      <c r="AW552" s="411">
        <v>314.26</v>
      </c>
      <c r="AX552" s="411">
        <f>AW552*1.12</f>
        <v>351.97120000000001</v>
      </c>
      <c r="AY552" s="400">
        <v>0</v>
      </c>
      <c r="AZ552" s="400">
        <f t="shared" ref="AZ552" si="5222">AY552*1.12</f>
        <v>0</v>
      </c>
      <c r="BA552" s="400">
        <f t="shared" ref="BA552" si="5223">AZ552*H552</f>
        <v>0</v>
      </c>
      <c r="BB552" s="411">
        <v>120</v>
      </c>
      <c r="BC552" s="411">
        <v>314.26</v>
      </c>
      <c r="BD552" s="411">
        <f>BC552*1.12</f>
        <v>351.97120000000001</v>
      </c>
      <c r="BE552" s="411">
        <v>0</v>
      </c>
      <c r="BF552" s="411">
        <f t="shared" ref="BF552" si="5224">BE552*1.12</f>
        <v>0</v>
      </c>
      <c r="BG552" s="411">
        <f t="shared" ref="BG552" si="5225">BF552*H552</f>
        <v>0</v>
      </c>
      <c r="BH552" s="411"/>
      <c r="BI552" s="411">
        <v>314.26</v>
      </c>
      <c r="BJ552" s="411">
        <f>BI552*1.12</f>
        <v>351.97120000000001</v>
      </c>
      <c r="BK552" s="411">
        <v>0</v>
      </c>
      <c r="BL552" s="411">
        <f t="shared" si="4984"/>
        <v>0</v>
      </c>
      <c r="BM552" s="411">
        <f t="shared" si="4985"/>
        <v>0</v>
      </c>
      <c r="BN552" s="411"/>
      <c r="BO552" s="411"/>
      <c r="BP552" s="411"/>
      <c r="BQ552" s="411">
        <v>0</v>
      </c>
      <c r="BR552" s="411">
        <f t="shared" si="5149"/>
        <v>0</v>
      </c>
      <c r="BS552" s="411">
        <f t="shared" si="5150"/>
        <v>0</v>
      </c>
      <c r="BT552" s="270">
        <v>314.26</v>
      </c>
      <c r="BU552" s="270">
        <f>BT552*1.12</f>
        <v>351.97120000000001</v>
      </c>
      <c r="BV552" s="262">
        <v>0</v>
      </c>
      <c r="BW552" s="1427">
        <v>0</v>
      </c>
      <c r="BX552" s="84" t="s">
        <v>48</v>
      </c>
      <c r="BY552" s="76">
        <v>2015</v>
      </c>
      <c r="BZ552" s="325"/>
      <c r="CA552" s="567"/>
      <c r="CB552" s="562"/>
      <c r="CC552" s="109"/>
      <c r="CD552" s="329"/>
      <c r="CE552" s="26">
        <f t="shared" si="4991"/>
        <v>0</v>
      </c>
      <c r="CF552" s="27">
        <f t="shared" si="4992"/>
        <v>0</v>
      </c>
      <c r="CG552" s="738">
        <f t="shared" si="4993"/>
        <v>0</v>
      </c>
      <c r="CH552" s="166" t="s">
        <v>1932</v>
      </c>
      <c r="CI552" s="167"/>
      <c r="CJ552" s="89"/>
      <c r="CK552" s="175"/>
      <c r="CL552" s="175"/>
      <c r="CM552" s="178"/>
      <c r="CN552" s="175"/>
      <c r="CO552" s="176"/>
      <c r="CP552" s="175"/>
      <c r="CQ552" s="87"/>
      <c r="CR552" s="455"/>
      <c r="CS552" s="455"/>
      <c r="CT552" s="455"/>
      <c r="CU552" s="455"/>
      <c r="CV552" s="455"/>
      <c r="CW552" s="455"/>
      <c r="CX552" s="455"/>
      <c r="CY552" s="455"/>
      <c r="CZ552" s="455"/>
      <c r="DA552" s="456"/>
      <c r="DB552" s="455"/>
      <c r="DC552" s="455"/>
      <c r="DD552" s="455"/>
      <c r="DE552" s="455"/>
      <c r="DF552" s="455"/>
      <c r="DG552" s="455"/>
      <c r="DH552" s="455"/>
      <c r="DI552" s="455"/>
      <c r="DJ552" s="455"/>
      <c r="DK552" s="455"/>
      <c r="DL552" s="501"/>
      <c r="DM552" s="508"/>
      <c r="DN552" s="501"/>
      <c r="DO552" s="508"/>
      <c r="DP552" s="501"/>
      <c r="DQ552" s="847"/>
      <c r="DR552" s="501"/>
      <c r="DS552" s="508"/>
      <c r="DT552" s="501"/>
      <c r="DU552" s="508"/>
      <c r="DV552" s="457"/>
      <c r="DW552" s="503"/>
      <c r="DX552" s="501"/>
      <c r="DY552" s="672"/>
      <c r="DZ552" s="501"/>
      <c r="EA552" s="508">
        <f t="shared" si="5151"/>
        <v>0</v>
      </c>
      <c r="EB552" s="457">
        <f t="shared" si="4994"/>
        <v>0</v>
      </c>
      <c r="EC552" s="503"/>
      <c r="ED552" s="455"/>
      <c r="EE552" s="459"/>
      <c r="EF552" s="501"/>
      <c r="EG552" s="462"/>
      <c r="EH552" s="710"/>
      <c r="EI552" s="460">
        <f t="shared" si="5152"/>
        <v>0</v>
      </c>
      <c r="EJ552" s="538">
        <f t="shared" si="5153"/>
        <v>0</v>
      </c>
      <c r="EK552" s="677">
        <f t="shared" si="5154"/>
        <v>0</v>
      </c>
      <c r="EL552" s="257">
        <f t="shared" si="5155"/>
        <v>0</v>
      </c>
      <c r="EM552" s="649">
        <f t="shared" si="5156"/>
        <v>0</v>
      </c>
      <c r="EN552" s="538">
        <f t="shared" si="5157"/>
        <v>0</v>
      </c>
      <c r="EO552" s="677">
        <f t="shared" si="5158"/>
        <v>0</v>
      </c>
      <c r="EP552" s="257">
        <f t="shared" si="5159"/>
        <v>0</v>
      </c>
      <c r="EQ552" s="649">
        <f t="shared" si="5160"/>
        <v>0</v>
      </c>
      <c r="ER552" s="538">
        <f t="shared" si="5161"/>
        <v>0</v>
      </c>
      <c r="ES552" s="677">
        <f t="shared" si="5162"/>
        <v>0</v>
      </c>
      <c r="ET552" s="538">
        <f t="shared" si="5163"/>
        <v>0</v>
      </c>
      <c r="EU552" s="462">
        <f t="shared" si="5164"/>
        <v>0</v>
      </c>
      <c r="EV552" s="263">
        <f t="shared" si="5165"/>
        <v>0</v>
      </c>
      <c r="EW552" s="462">
        <f t="shared" si="5166"/>
        <v>0</v>
      </c>
      <c r="EX552" s="263">
        <f t="shared" si="5167"/>
        <v>0</v>
      </c>
      <c r="EY552" s="472">
        <f t="shared" si="5039"/>
        <v>0</v>
      </c>
      <c r="EZ552" s="710">
        <f t="shared" si="5040"/>
        <v>0</v>
      </c>
      <c r="FA552" s="312">
        <v>42117</v>
      </c>
      <c r="FC552" s="216"/>
      <c r="FD552" s="319"/>
    </row>
    <row r="553" spans="1:160" ht="18" hidden="1" customHeight="1" outlineLevel="1" x14ac:dyDescent="0.2">
      <c r="A553" s="13" t="s">
        <v>2090</v>
      </c>
      <c r="B553" s="76" t="s">
        <v>21</v>
      </c>
      <c r="C553" s="103" t="s">
        <v>1387</v>
      </c>
      <c r="D553" s="103" t="s">
        <v>1388</v>
      </c>
      <c r="E553" s="103" t="s">
        <v>1389</v>
      </c>
      <c r="F553" s="103" t="s">
        <v>1811</v>
      </c>
      <c r="G553" s="103" t="s">
        <v>1924</v>
      </c>
      <c r="H553" s="105">
        <v>0.76200000000000001</v>
      </c>
      <c r="I553" s="103" t="s">
        <v>1914</v>
      </c>
      <c r="J553" s="103" t="s">
        <v>56</v>
      </c>
      <c r="K553" s="103" t="s">
        <v>152</v>
      </c>
      <c r="L553" s="103" t="s">
        <v>1370</v>
      </c>
      <c r="M553" s="14" t="s">
        <v>876</v>
      </c>
      <c r="N553" s="82"/>
      <c r="O553" s="82"/>
      <c r="P553" s="82"/>
      <c r="Q553" s="245"/>
      <c r="R553" s="408"/>
      <c r="S553" s="270"/>
      <c r="T553" s="270"/>
      <c r="U553" s="270"/>
      <c r="V553" s="647"/>
      <c r="W553" s="647"/>
      <c r="X553" s="409"/>
      <c r="Y553" s="409"/>
      <c r="Z553" s="409"/>
      <c r="AA553" s="409"/>
      <c r="AB553" s="409"/>
      <c r="AC553" s="399">
        <f t="shared" ref="AC553" si="5226">AB553*H553</f>
        <v>0</v>
      </c>
      <c r="AD553" s="410">
        <v>120</v>
      </c>
      <c r="AE553" s="410">
        <v>314.26</v>
      </c>
      <c r="AF553" s="410">
        <f t="shared" ref="AF553" si="5227">AE553*1.12</f>
        <v>351.97120000000001</v>
      </c>
      <c r="AG553" s="410">
        <v>0</v>
      </c>
      <c r="AH553" s="410">
        <v>0</v>
      </c>
      <c r="AI553" s="260">
        <f t="shared" ref="AI553" si="5228">AH553*H553</f>
        <v>0</v>
      </c>
      <c r="AJ553" s="410">
        <v>120</v>
      </c>
      <c r="AK553" s="410">
        <v>314.26</v>
      </c>
      <c r="AL553" s="410">
        <f>AK553*1.12</f>
        <v>351.97120000000001</v>
      </c>
      <c r="AM553" s="410">
        <v>0</v>
      </c>
      <c r="AN553" s="410">
        <v>0</v>
      </c>
      <c r="AO553" s="396">
        <f t="shared" si="4978"/>
        <v>0</v>
      </c>
      <c r="AP553" s="410">
        <v>120</v>
      </c>
      <c r="AQ553" s="410">
        <v>314.26</v>
      </c>
      <c r="AR553" s="410">
        <f>AQ553*1.12</f>
        <v>351.97120000000001</v>
      </c>
      <c r="AS553" s="410">
        <v>0</v>
      </c>
      <c r="AT553" s="410">
        <f>AS553*1.12</f>
        <v>0</v>
      </c>
      <c r="AU553" s="410">
        <f t="shared" ref="AU553" si="5229">AT553*H553</f>
        <v>0</v>
      </c>
      <c r="AV553" s="411">
        <v>120</v>
      </c>
      <c r="AW553" s="411">
        <v>314.26</v>
      </c>
      <c r="AX553" s="411">
        <f>AW553*1.12</f>
        <v>351.97120000000001</v>
      </c>
      <c r="AY553" s="400">
        <v>0</v>
      </c>
      <c r="AZ553" s="400">
        <f t="shared" ref="AZ553" si="5230">AY553*1.12</f>
        <v>0</v>
      </c>
      <c r="BA553" s="400">
        <f t="shared" ref="BA553" si="5231">AZ553*H553</f>
        <v>0</v>
      </c>
      <c r="BB553" s="411">
        <v>120</v>
      </c>
      <c r="BC553" s="411">
        <v>314.26</v>
      </c>
      <c r="BD553" s="411">
        <f>BC553*1.12</f>
        <v>351.97120000000001</v>
      </c>
      <c r="BE553" s="411">
        <v>0</v>
      </c>
      <c r="BF553" s="411">
        <f t="shared" ref="BF553" si="5232">BE553*1.12</f>
        <v>0</v>
      </c>
      <c r="BG553" s="411">
        <f t="shared" ref="BG553" si="5233">BF553*H553</f>
        <v>0</v>
      </c>
      <c r="BH553" s="411"/>
      <c r="BI553" s="411">
        <v>314.26</v>
      </c>
      <c r="BJ553" s="411">
        <f>BI553*1.12</f>
        <v>351.97120000000001</v>
      </c>
      <c r="BK553" s="411">
        <v>0</v>
      </c>
      <c r="BL553" s="411">
        <f t="shared" si="4984"/>
        <v>0</v>
      </c>
      <c r="BM553" s="411">
        <f t="shared" si="4985"/>
        <v>0</v>
      </c>
      <c r="BN553" s="411"/>
      <c r="BO553" s="411"/>
      <c r="BP553" s="411"/>
      <c r="BQ553" s="411">
        <v>0</v>
      </c>
      <c r="BR553" s="411">
        <f t="shared" si="5149"/>
        <v>0</v>
      </c>
      <c r="BS553" s="411">
        <f t="shared" si="5150"/>
        <v>0</v>
      </c>
      <c r="BT553" s="270">
        <v>314.26</v>
      </c>
      <c r="BU553" s="270">
        <f>BT553*1.12</f>
        <v>351.97120000000001</v>
      </c>
      <c r="BV553" s="262">
        <v>0</v>
      </c>
      <c r="BW553" s="1427">
        <v>0</v>
      </c>
      <c r="BX553" s="84" t="s">
        <v>48</v>
      </c>
      <c r="BY553" s="76">
        <v>2015</v>
      </c>
      <c r="BZ553" s="325"/>
      <c r="CA553" s="567"/>
      <c r="CB553" s="562"/>
      <c r="CC553" s="109"/>
      <c r="CD553" s="329"/>
      <c r="CE553" s="26">
        <f t="shared" ref="CE553" si="5234">BV553-CB553</f>
        <v>0</v>
      </c>
      <c r="CF553" s="27">
        <f t="shared" ref="CF553" si="5235">BW553-CC553</f>
        <v>0</v>
      </c>
      <c r="CG553" s="738">
        <f t="shared" ref="CG553" si="5236">CA553-CC553</f>
        <v>0</v>
      </c>
      <c r="CH553" s="166" t="s">
        <v>2109</v>
      </c>
      <c r="CI553" s="167"/>
      <c r="CJ553" s="89"/>
      <c r="CK553" s="175"/>
      <c r="CL553" s="175"/>
      <c r="CM553" s="178"/>
      <c r="CN553" s="175"/>
      <c r="CO553" s="176"/>
      <c r="CP553" s="175"/>
      <c r="CQ553" s="87"/>
      <c r="CR553" s="455"/>
      <c r="CS553" s="455"/>
      <c r="CT553" s="455"/>
      <c r="CU553" s="455"/>
      <c r="CV553" s="455"/>
      <c r="CW553" s="455"/>
      <c r="CX553" s="455"/>
      <c r="CY553" s="455"/>
      <c r="CZ553" s="455"/>
      <c r="DA553" s="456"/>
      <c r="DB553" s="455"/>
      <c r="DC553" s="455"/>
      <c r="DD553" s="455"/>
      <c r="DE553" s="455"/>
      <c r="DF553" s="455"/>
      <c r="DG553" s="455"/>
      <c r="DH553" s="455"/>
      <c r="DI553" s="455"/>
      <c r="DJ553" s="455"/>
      <c r="DK553" s="455"/>
      <c r="DL553" s="501"/>
      <c r="DM553" s="508"/>
      <c r="DN553" s="501"/>
      <c r="DO553" s="508"/>
      <c r="DP553" s="501"/>
      <c r="DQ553" s="847"/>
      <c r="DR553" s="501"/>
      <c r="DS553" s="508"/>
      <c r="DT553" s="501"/>
      <c r="DU553" s="508"/>
      <c r="DV553" s="457"/>
      <c r="DW553" s="503"/>
      <c r="DX553" s="501"/>
      <c r="DY553" s="672"/>
      <c r="DZ553" s="501"/>
      <c r="EA553" s="508">
        <f t="shared" si="5151"/>
        <v>0</v>
      </c>
      <c r="EB553" s="457">
        <f t="shared" si="4994"/>
        <v>0</v>
      </c>
      <c r="EC553" s="503"/>
      <c r="ED553" s="455"/>
      <c r="EE553" s="459"/>
      <c r="EF553" s="501"/>
      <c r="EG553" s="462"/>
      <c r="EH553" s="710"/>
      <c r="EI553" s="460">
        <f t="shared" si="5152"/>
        <v>0</v>
      </c>
      <c r="EJ553" s="538">
        <f t="shared" si="5153"/>
        <v>0</v>
      </c>
      <c r="EK553" s="677">
        <f t="shared" si="5154"/>
        <v>0</v>
      </c>
      <c r="EL553" s="257">
        <f t="shared" si="5155"/>
        <v>0</v>
      </c>
      <c r="EM553" s="649">
        <f t="shared" si="5156"/>
        <v>0</v>
      </c>
      <c r="EN553" s="538">
        <f t="shared" si="5157"/>
        <v>0</v>
      </c>
      <c r="EO553" s="677">
        <f t="shared" si="5158"/>
        <v>0</v>
      </c>
      <c r="EP553" s="257">
        <f t="shared" si="5159"/>
        <v>0</v>
      </c>
      <c r="EQ553" s="649">
        <f t="shared" si="5160"/>
        <v>0</v>
      </c>
      <c r="ER553" s="538">
        <f t="shared" si="5161"/>
        <v>0</v>
      </c>
      <c r="ES553" s="677">
        <f t="shared" si="5162"/>
        <v>0</v>
      </c>
      <c r="ET553" s="538">
        <f t="shared" si="5163"/>
        <v>0</v>
      </c>
      <c r="EU553" s="462">
        <f t="shared" si="5164"/>
        <v>0</v>
      </c>
      <c r="EV553" s="263">
        <f t="shared" si="5165"/>
        <v>0</v>
      </c>
      <c r="EW553" s="462">
        <f t="shared" si="5166"/>
        <v>0</v>
      </c>
      <c r="EX553" s="263">
        <f t="shared" si="5167"/>
        <v>0</v>
      </c>
      <c r="EY553" s="472">
        <f t="shared" si="5039"/>
        <v>0</v>
      </c>
      <c r="EZ553" s="710">
        <f t="shared" si="5040"/>
        <v>0</v>
      </c>
      <c r="FA553" s="312">
        <v>42243</v>
      </c>
      <c r="FC553" s="216"/>
      <c r="FD553" s="319"/>
    </row>
    <row r="554" spans="1:160" ht="18" hidden="1" customHeight="1" outlineLevel="1" x14ac:dyDescent="0.2">
      <c r="A554" s="13" t="s">
        <v>1557</v>
      </c>
      <c r="B554" s="76" t="s">
        <v>21</v>
      </c>
      <c r="C554" s="103" t="s">
        <v>1391</v>
      </c>
      <c r="D554" s="103" t="s">
        <v>1392</v>
      </c>
      <c r="E554" s="103" t="s">
        <v>1393</v>
      </c>
      <c r="F554" s="103" t="s">
        <v>1394</v>
      </c>
      <c r="G554" s="103" t="s">
        <v>1381</v>
      </c>
      <c r="H554" s="105">
        <v>0.75</v>
      </c>
      <c r="I554" s="103" t="s">
        <v>1369</v>
      </c>
      <c r="J554" s="103" t="s">
        <v>56</v>
      </c>
      <c r="K554" s="103" t="s">
        <v>152</v>
      </c>
      <c r="L554" s="103" t="s">
        <v>1370</v>
      </c>
      <c r="M554" s="14" t="s">
        <v>1382</v>
      </c>
      <c r="N554" s="82"/>
      <c r="O554" s="82"/>
      <c r="P554" s="82"/>
      <c r="Q554" s="245"/>
      <c r="R554" s="408"/>
      <c r="S554" s="270"/>
      <c r="T554" s="270"/>
      <c r="U554" s="270"/>
      <c r="V554" s="647"/>
      <c r="W554" s="647"/>
      <c r="X554" s="409"/>
      <c r="Y554" s="409"/>
      <c r="Z554" s="409"/>
      <c r="AA554" s="409"/>
      <c r="AB554" s="409"/>
      <c r="AC554" s="399">
        <f t="shared" si="4976"/>
        <v>0</v>
      </c>
      <c r="AD554" s="410">
        <v>5460</v>
      </c>
      <c r="AE554" s="410">
        <v>265.28039999999999</v>
      </c>
      <c r="AF554" s="410">
        <f t="shared" si="5138"/>
        <v>297.11404800000003</v>
      </c>
      <c r="AG554" s="410">
        <v>0</v>
      </c>
      <c r="AH554" s="410">
        <v>0</v>
      </c>
      <c r="AI554" s="260">
        <f t="shared" si="4977"/>
        <v>0</v>
      </c>
      <c r="AJ554" s="410">
        <v>5460</v>
      </c>
      <c r="AK554" s="410">
        <v>265.28039999999999</v>
      </c>
      <c r="AL554" s="410">
        <v>297.11404800000003</v>
      </c>
      <c r="AM554" s="260">
        <v>0</v>
      </c>
      <c r="AN554" s="260">
        <v>0</v>
      </c>
      <c r="AO554" s="396">
        <f t="shared" si="4978"/>
        <v>0</v>
      </c>
      <c r="AP554" s="410">
        <v>5460</v>
      </c>
      <c r="AQ554" s="410">
        <v>265.28039999999999</v>
      </c>
      <c r="AR554" s="410">
        <v>297.11404800000003</v>
      </c>
      <c r="AS554" s="410">
        <v>0</v>
      </c>
      <c r="AT554" s="410">
        <f t="shared" si="5139"/>
        <v>0</v>
      </c>
      <c r="AU554" s="410">
        <f t="shared" si="4979"/>
        <v>0</v>
      </c>
      <c r="AV554" s="411">
        <v>5460</v>
      </c>
      <c r="AW554" s="411">
        <v>265.28039999999999</v>
      </c>
      <c r="AX554" s="411">
        <v>297.11404800000003</v>
      </c>
      <c r="AY554" s="400">
        <v>0</v>
      </c>
      <c r="AZ554" s="400">
        <f t="shared" si="5140"/>
        <v>0</v>
      </c>
      <c r="BA554" s="400">
        <f t="shared" si="5032"/>
        <v>0</v>
      </c>
      <c r="BB554" s="411">
        <v>5460</v>
      </c>
      <c r="BC554" s="411">
        <v>265.28039999999999</v>
      </c>
      <c r="BD554" s="411">
        <v>297.11404800000003</v>
      </c>
      <c r="BE554" s="411">
        <v>0</v>
      </c>
      <c r="BF554" s="411">
        <f t="shared" si="4982"/>
        <v>0</v>
      </c>
      <c r="BG554" s="411">
        <f t="shared" si="4946"/>
        <v>0</v>
      </c>
      <c r="BH554" s="411"/>
      <c r="BI554" s="411">
        <v>265.28039999999999</v>
      </c>
      <c r="BJ554" s="411">
        <v>297.11404800000003</v>
      </c>
      <c r="BK554" s="411">
        <v>0</v>
      </c>
      <c r="BL554" s="411">
        <f t="shared" si="4984"/>
        <v>0</v>
      </c>
      <c r="BM554" s="411">
        <f t="shared" si="4985"/>
        <v>0</v>
      </c>
      <c r="BN554" s="411"/>
      <c r="BO554" s="411"/>
      <c r="BP554" s="411"/>
      <c r="BQ554" s="411">
        <v>0</v>
      </c>
      <c r="BR554" s="411">
        <f t="shared" si="5149"/>
        <v>0</v>
      </c>
      <c r="BS554" s="411">
        <f t="shared" si="5150"/>
        <v>0</v>
      </c>
      <c r="BT554" s="270">
        <v>265.28039999999999</v>
      </c>
      <c r="BU554" s="270">
        <v>297.11404800000003</v>
      </c>
      <c r="BV554" s="262">
        <v>0</v>
      </c>
      <c r="BW554" s="1427">
        <v>0</v>
      </c>
      <c r="BX554" s="84" t="s">
        <v>48</v>
      </c>
      <c r="BY554" s="76">
        <v>2015</v>
      </c>
      <c r="BZ554" s="325"/>
      <c r="CA554" s="567"/>
      <c r="CB554" s="562"/>
      <c r="CC554" s="109"/>
      <c r="CD554" s="329"/>
      <c r="CE554" s="26">
        <f t="shared" si="4991"/>
        <v>0</v>
      </c>
      <c r="CF554" s="27">
        <f t="shared" si="4992"/>
        <v>0</v>
      </c>
      <c r="CG554" s="738">
        <f t="shared" si="4993"/>
        <v>0</v>
      </c>
      <c r="CH554" s="166"/>
      <c r="CI554" s="167"/>
      <c r="CJ554" s="89"/>
      <c r="CK554" s="175"/>
      <c r="CL554" s="175"/>
      <c r="CM554" s="178"/>
      <c r="CN554" s="175"/>
      <c r="CO554" s="176"/>
      <c r="CP554" s="175"/>
      <c r="CQ554" s="87"/>
      <c r="CR554" s="455"/>
      <c r="CS554" s="455"/>
      <c r="CT554" s="455"/>
      <c r="CU554" s="455"/>
      <c r="CV554" s="455"/>
      <c r="CW554" s="455"/>
      <c r="CX554" s="455"/>
      <c r="CY554" s="455"/>
      <c r="CZ554" s="455"/>
      <c r="DA554" s="456"/>
      <c r="DB554" s="455"/>
      <c r="DC554" s="455"/>
      <c r="DD554" s="455"/>
      <c r="DE554" s="455"/>
      <c r="DF554" s="455"/>
      <c r="DG554" s="455"/>
      <c r="DH554" s="455"/>
      <c r="DI554" s="455"/>
      <c r="DJ554" s="455"/>
      <c r="DK554" s="455"/>
      <c r="DL554" s="501"/>
      <c r="DM554" s="508"/>
      <c r="DN554" s="501"/>
      <c r="DO554" s="508"/>
      <c r="DP554" s="501"/>
      <c r="DQ554" s="847"/>
      <c r="DR554" s="501"/>
      <c r="DS554" s="508"/>
      <c r="DT554" s="501"/>
      <c r="DU554" s="508"/>
      <c r="DV554" s="457"/>
      <c r="DW554" s="503"/>
      <c r="DX554" s="501"/>
      <c r="DY554" s="672"/>
      <c r="DZ554" s="501"/>
      <c r="EA554" s="508">
        <f t="shared" si="5151"/>
        <v>0</v>
      </c>
      <c r="EB554" s="457">
        <f t="shared" si="4994"/>
        <v>0</v>
      </c>
      <c r="EC554" s="503"/>
      <c r="ED554" s="455"/>
      <c r="EE554" s="459"/>
      <c r="EF554" s="501"/>
      <c r="EG554" s="462"/>
      <c r="EH554" s="710"/>
      <c r="EI554" s="460">
        <f t="shared" si="5152"/>
        <v>0</v>
      </c>
      <c r="EJ554" s="538">
        <f t="shared" si="5153"/>
        <v>0</v>
      </c>
      <c r="EK554" s="677">
        <f t="shared" si="5154"/>
        <v>0</v>
      </c>
      <c r="EL554" s="257">
        <f t="shared" si="5155"/>
        <v>0</v>
      </c>
      <c r="EM554" s="649">
        <f t="shared" si="5156"/>
        <v>0</v>
      </c>
      <c r="EN554" s="538">
        <f t="shared" si="5157"/>
        <v>0</v>
      </c>
      <c r="EO554" s="677">
        <f t="shared" si="5158"/>
        <v>0</v>
      </c>
      <c r="EP554" s="257">
        <f t="shared" si="5159"/>
        <v>0</v>
      </c>
      <c r="EQ554" s="649">
        <f t="shared" si="5160"/>
        <v>0</v>
      </c>
      <c r="ER554" s="538">
        <f t="shared" si="5161"/>
        <v>0</v>
      </c>
      <c r="ES554" s="677">
        <f t="shared" si="5162"/>
        <v>0</v>
      </c>
      <c r="ET554" s="538">
        <f t="shared" si="5163"/>
        <v>0</v>
      </c>
      <c r="EU554" s="462">
        <f t="shared" si="5164"/>
        <v>0</v>
      </c>
      <c r="EV554" s="263">
        <f t="shared" si="5165"/>
        <v>0</v>
      </c>
      <c r="EW554" s="462">
        <f t="shared" si="5166"/>
        <v>0</v>
      </c>
      <c r="EX554" s="263">
        <f t="shared" si="5167"/>
        <v>0</v>
      </c>
      <c r="EY554" s="472">
        <f t="shared" si="5039"/>
        <v>0</v>
      </c>
      <c r="EZ554" s="710">
        <f t="shared" si="5040"/>
        <v>0</v>
      </c>
      <c r="FC554" s="216"/>
      <c r="FD554" s="319"/>
    </row>
    <row r="555" spans="1:160" ht="18" hidden="1" customHeight="1" outlineLevel="1" x14ac:dyDescent="0.2">
      <c r="A555" s="13" t="s">
        <v>1697</v>
      </c>
      <c r="B555" s="76" t="s">
        <v>21</v>
      </c>
      <c r="C555" s="103" t="s">
        <v>1391</v>
      </c>
      <c r="D555" s="103" t="s">
        <v>1392</v>
      </c>
      <c r="E555" s="103" t="s">
        <v>1393</v>
      </c>
      <c r="F555" s="103" t="s">
        <v>1394</v>
      </c>
      <c r="G555" s="103" t="s">
        <v>41</v>
      </c>
      <c r="H555" s="105">
        <v>0.75</v>
      </c>
      <c r="I555" s="103" t="s">
        <v>1369</v>
      </c>
      <c r="J555" s="103" t="s">
        <v>56</v>
      </c>
      <c r="K555" s="103" t="s">
        <v>152</v>
      </c>
      <c r="L555" s="103" t="s">
        <v>1370</v>
      </c>
      <c r="M555" s="14" t="s">
        <v>1382</v>
      </c>
      <c r="N555" s="82"/>
      <c r="O555" s="82"/>
      <c r="P555" s="82"/>
      <c r="Q555" s="245"/>
      <c r="R555" s="408"/>
      <c r="S555" s="270"/>
      <c r="T555" s="270"/>
      <c r="U555" s="270"/>
      <c r="V555" s="647"/>
      <c r="W555" s="647"/>
      <c r="X555" s="409"/>
      <c r="Y555" s="409"/>
      <c r="Z555" s="409"/>
      <c r="AA555" s="409"/>
      <c r="AB555" s="409"/>
      <c r="AC555" s="399">
        <f t="shared" si="4976"/>
        <v>0</v>
      </c>
      <c r="AD555" s="410">
        <v>5460</v>
      </c>
      <c r="AE555" s="410">
        <v>186.6788</v>
      </c>
      <c r="AF555" s="410">
        <f t="shared" ref="AF555" si="5237">AE555*1.12</f>
        <v>209.08025600000002</v>
      </c>
      <c r="AG555" s="410">
        <v>0</v>
      </c>
      <c r="AH555" s="410">
        <v>0</v>
      </c>
      <c r="AI555" s="260">
        <f t="shared" si="4977"/>
        <v>0</v>
      </c>
      <c r="AJ555" s="410">
        <v>5460</v>
      </c>
      <c r="AK555" s="410">
        <v>186.6788</v>
      </c>
      <c r="AL555" s="410">
        <v>209.08025600000002</v>
      </c>
      <c r="AM555" s="260">
        <v>0</v>
      </c>
      <c r="AN555" s="260">
        <v>0</v>
      </c>
      <c r="AO555" s="396">
        <f t="shared" si="4978"/>
        <v>0</v>
      </c>
      <c r="AP555" s="410">
        <v>5460</v>
      </c>
      <c r="AQ555" s="410">
        <v>186.6788</v>
      </c>
      <c r="AR555" s="410">
        <v>209.08025600000002</v>
      </c>
      <c r="AS555" s="410">
        <v>0</v>
      </c>
      <c r="AT555" s="410">
        <f t="shared" si="5139"/>
        <v>0</v>
      </c>
      <c r="AU555" s="410">
        <f t="shared" si="4979"/>
        <v>0</v>
      </c>
      <c r="AV555" s="411">
        <v>5460</v>
      </c>
      <c r="AW555" s="411">
        <v>186.6788</v>
      </c>
      <c r="AX555" s="411">
        <v>209.08025600000002</v>
      </c>
      <c r="AY555" s="400">
        <v>0</v>
      </c>
      <c r="AZ555" s="400">
        <f t="shared" si="5140"/>
        <v>0</v>
      </c>
      <c r="BA555" s="400">
        <f t="shared" si="5032"/>
        <v>0</v>
      </c>
      <c r="BB555" s="411">
        <v>5460</v>
      </c>
      <c r="BC555" s="411">
        <v>186.6788</v>
      </c>
      <c r="BD555" s="411">
        <v>209.08025600000002</v>
      </c>
      <c r="BE555" s="411">
        <v>0</v>
      </c>
      <c r="BF555" s="411">
        <f t="shared" si="4982"/>
        <v>0</v>
      </c>
      <c r="BG555" s="411">
        <f t="shared" si="4946"/>
        <v>0</v>
      </c>
      <c r="BH555" s="411"/>
      <c r="BI555" s="411">
        <v>186.6788</v>
      </c>
      <c r="BJ555" s="411">
        <v>209.08025600000002</v>
      </c>
      <c r="BK555" s="411">
        <v>0</v>
      </c>
      <c r="BL555" s="411">
        <f t="shared" si="4984"/>
        <v>0</v>
      </c>
      <c r="BM555" s="411">
        <f t="shared" si="4985"/>
        <v>0</v>
      </c>
      <c r="BN555" s="411"/>
      <c r="BO555" s="411"/>
      <c r="BP555" s="411"/>
      <c r="BQ555" s="411">
        <v>0</v>
      </c>
      <c r="BR555" s="411">
        <f t="shared" si="5149"/>
        <v>0</v>
      </c>
      <c r="BS555" s="411">
        <f t="shared" si="5150"/>
        <v>0</v>
      </c>
      <c r="BT555" s="270">
        <v>186.6788</v>
      </c>
      <c r="BU555" s="270">
        <f>BT555*1.12</f>
        <v>209.08025600000002</v>
      </c>
      <c r="BV555" s="262">
        <v>0</v>
      </c>
      <c r="BW555" s="1427">
        <v>0</v>
      </c>
      <c r="BX555" s="84" t="s">
        <v>48</v>
      </c>
      <c r="BY555" s="76">
        <v>2015</v>
      </c>
      <c r="BZ555" s="325"/>
      <c r="CA555" s="567"/>
      <c r="CB555" s="562"/>
      <c r="CC555" s="109"/>
      <c r="CD555" s="329"/>
      <c r="CE555" s="26">
        <f t="shared" si="4991"/>
        <v>0</v>
      </c>
      <c r="CF555" s="27">
        <f t="shared" si="4992"/>
        <v>0</v>
      </c>
      <c r="CG555" s="738">
        <f t="shared" si="4993"/>
        <v>0</v>
      </c>
      <c r="CH555" s="166" t="s">
        <v>1740</v>
      </c>
      <c r="CI555" s="167" t="s">
        <v>1756</v>
      </c>
      <c r="CJ555" s="89"/>
      <c r="CK555" s="175"/>
      <c r="CL555" s="175"/>
      <c r="CM555" s="178"/>
      <c r="CN555" s="175"/>
      <c r="CO555" s="176"/>
      <c r="CP555" s="175"/>
      <c r="CQ555" s="87"/>
      <c r="CR555" s="455"/>
      <c r="CS555" s="455"/>
      <c r="CT555" s="455"/>
      <c r="CU555" s="455"/>
      <c r="CV555" s="455"/>
      <c r="CW555" s="455"/>
      <c r="CX555" s="455"/>
      <c r="CY555" s="455"/>
      <c r="CZ555" s="455"/>
      <c r="DA555" s="456"/>
      <c r="DB555" s="455"/>
      <c r="DC555" s="455"/>
      <c r="DD555" s="455"/>
      <c r="DE555" s="455"/>
      <c r="DF555" s="455"/>
      <c r="DG555" s="455"/>
      <c r="DH555" s="455"/>
      <c r="DI555" s="455"/>
      <c r="DJ555" s="455"/>
      <c r="DK555" s="455"/>
      <c r="DL555" s="501"/>
      <c r="DM555" s="508"/>
      <c r="DN555" s="501"/>
      <c r="DO555" s="508"/>
      <c r="DP555" s="501"/>
      <c r="DQ555" s="847"/>
      <c r="DR555" s="501"/>
      <c r="DS555" s="508"/>
      <c r="DT555" s="501"/>
      <c r="DU555" s="508"/>
      <c r="DV555" s="457"/>
      <c r="DW555" s="503"/>
      <c r="DX555" s="501"/>
      <c r="DY555" s="672"/>
      <c r="DZ555" s="501"/>
      <c r="EA555" s="508">
        <f t="shared" si="5151"/>
        <v>0</v>
      </c>
      <c r="EB555" s="457">
        <f t="shared" si="4994"/>
        <v>0</v>
      </c>
      <c r="EC555" s="503"/>
      <c r="ED555" s="455"/>
      <c r="EE555" s="459"/>
      <c r="EF555" s="501"/>
      <c r="EG555" s="462"/>
      <c r="EH555" s="710"/>
      <c r="EI555" s="460">
        <f t="shared" si="5152"/>
        <v>0</v>
      </c>
      <c r="EJ555" s="538">
        <f t="shared" si="5153"/>
        <v>0</v>
      </c>
      <c r="EK555" s="677">
        <f t="shared" si="5154"/>
        <v>0</v>
      </c>
      <c r="EL555" s="257">
        <f t="shared" si="5155"/>
        <v>0</v>
      </c>
      <c r="EM555" s="649">
        <f t="shared" si="5156"/>
        <v>0</v>
      </c>
      <c r="EN555" s="538">
        <f t="shared" si="5157"/>
        <v>0</v>
      </c>
      <c r="EO555" s="677">
        <f t="shared" si="5158"/>
        <v>0</v>
      </c>
      <c r="EP555" s="257">
        <f t="shared" si="5159"/>
        <v>0</v>
      </c>
      <c r="EQ555" s="649">
        <f t="shared" si="5160"/>
        <v>0</v>
      </c>
      <c r="ER555" s="538">
        <f t="shared" si="5161"/>
        <v>0</v>
      </c>
      <c r="ES555" s="677">
        <f t="shared" si="5162"/>
        <v>0</v>
      </c>
      <c r="ET555" s="538">
        <f t="shared" si="5163"/>
        <v>0</v>
      </c>
      <c r="EU555" s="462">
        <f t="shared" si="5164"/>
        <v>0</v>
      </c>
      <c r="EV555" s="263">
        <f t="shared" si="5165"/>
        <v>0</v>
      </c>
      <c r="EW555" s="462">
        <f t="shared" si="5166"/>
        <v>0</v>
      </c>
      <c r="EX555" s="263">
        <f t="shared" si="5167"/>
        <v>0</v>
      </c>
      <c r="EY555" s="472">
        <f t="shared" si="5039"/>
        <v>0</v>
      </c>
      <c r="EZ555" s="710">
        <f t="shared" si="5040"/>
        <v>0</v>
      </c>
      <c r="FC555" s="216"/>
      <c r="FD555" s="319"/>
    </row>
    <row r="556" spans="1:160" ht="18" hidden="1" customHeight="1" outlineLevel="1" x14ac:dyDescent="0.2">
      <c r="A556" s="13" t="s">
        <v>1813</v>
      </c>
      <c r="B556" s="76" t="s">
        <v>21</v>
      </c>
      <c r="C556" s="103" t="s">
        <v>1391</v>
      </c>
      <c r="D556" s="103" t="s">
        <v>1392</v>
      </c>
      <c r="E556" s="103" t="s">
        <v>1393</v>
      </c>
      <c r="F556" s="103" t="s">
        <v>1814</v>
      </c>
      <c r="G556" s="103" t="s">
        <v>41</v>
      </c>
      <c r="H556" s="105">
        <v>0.75</v>
      </c>
      <c r="I556" s="103" t="s">
        <v>1094</v>
      </c>
      <c r="J556" s="103" t="s">
        <v>56</v>
      </c>
      <c r="K556" s="103" t="s">
        <v>152</v>
      </c>
      <c r="L556" s="103" t="s">
        <v>1370</v>
      </c>
      <c r="M556" s="14" t="s">
        <v>1382</v>
      </c>
      <c r="N556" s="82"/>
      <c r="O556" s="82"/>
      <c r="P556" s="82"/>
      <c r="Q556" s="245"/>
      <c r="R556" s="408"/>
      <c r="S556" s="270"/>
      <c r="T556" s="270"/>
      <c r="U556" s="270"/>
      <c r="V556" s="647"/>
      <c r="W556" s="647"/>
      <c r="X556" s="409"/>
      <c r="Y556" s="409"/>
      <c r="Z556" s="409"/>
      <c r="AA556" s="409"/>
      <c r="AB556" s="409"/>
      <c r="AC556" s="399">
        <f t="shared" ref="AC556" si="5238">AB556*H556</f>
        <v>0</v>
      </c>
      <c r="AD556" s="410">
        <v>5460</v>
      </c>
      <c r="AE556" s="410">
        <v>186.6788</v>
      </c>
      <c r="AF556" s="410">
        <f t="shared" ref="AF556:AF557" si="5239">AE556*1.12</f>
        <v>209.08025600000002</v>
      </c>
      <c r="AG556" s="410">
        <v>0</v>
      </c>
      <c r="AH556" s="410">
        <v>0</v>
      </c>
      <c r="AI556" s="260">
        <f t="shared" ref="AI556" si="5240">AH556*H556</f>
        <v>0</v>
      </c>
      <c r="AJ556" s="410">
        <v>5460</v>
      </c>
      <c r="AK556" s="410">
        <v>186.6788</v>
      </c>
      <c r="AL556" s="410">
        <v>209.08025600000002</v>
      </c>
      <c r="AM556" s="410">
        <v>0</v>
      </c>
      <c r="AN556" s="410">
        <v>0</v>
      </c>
      <c r="AO556" s="396">
        <f t="shared" si="4978"/>
        <v>0</v>
      </c>
      <c r="AP556" s="410">
        <v>5460</v>
      </c>
      <c r="AQ556" s="410">
        <v>186.6788</v>
      </c>
      <c r="AR556" s="410">
        <v>209.08025600000002</v>
      </c>
      <c r="AS556" s="410">
        <v>0</v>
      </c>
      <c r="AT556" s="410">
        <f t="shared" si="5139"/>
        <v>0</v>
      </c>
      <c r="AU556" s="410">
        <f t="shared" si="4979"/>
        <v>0</v>
      </c>
      <c r="AV556" s="411">
        <v>5460</v>
      </c>
      <c r="AW556" s="411">
        <v>186.6788</v>
      </c>
      <c r="AX556" s="411">
        <v>209.08025600000002</v>
      </c>
      <c r="AY556" s="400">
        <v>0</v>
      </c>
      <c r="AZ556" s="400">
        <f t="shared" si="5140"/>
        <v>0</v>
      </c>
      <c r="BA556" s="400">
        <f t="shared" si="5032"/>
        <v>0</v>
      </c>
      <c r="BB556" s="411">
        <v>5460</v>
      </c>
      <c r="BC556" s="411">
        <v>186.6788</v>
      </c>
      <c r="BD556" s="411">
        <v>209.08025600000002</v>
      </c>
      <c r="BE556" s="411">
        <v>0</v>
      </c>
      <c r="BF556" s="411">
        <f t="shared" si="4982"/>
        <v>0</v>
      </c>
      <c r="BG556" s="411">
        <f t="shared" si="4946"/>
        <v>0</v>
      </c>
      <c r="BH556" s="411"/>
      <c r="BI556" s="411">
        <v>186.6788</v>
      </c>
      <c r="BJ556" s="411">
        <v>209.08025600000002</v>
      </c>
      <c r="BK556" s="411">
        <v>0</v>
      </c>
      <c r="BL556" s="411">
        <f t="shared" si="4984"/>
        <v>0</v>
      </c>
      <c r="BM556" s="411">
        <f t="shared" si="4985"/>
        <v>0</v>
      </c>
      <c r="BN556" s="411"/>
      <c r="BO556" s="411"/>
      <c r="BP556" s="411"/>
      <c r="BQ556" s="411">
        <v>0</v>
      </c>
      <c r="BR556" s="411">
        <f t="shared" si="5149"/>
        <v>0</v>
      </c>
      <c r="BS556" s="411">
        <f t="shared" si="5150"/>
        <v>0</v>
      </c>
      <c r="BT556" s="270">
        <v>186.6788</v>
      </c>
      <c r="BU556" s="270">
        <f>BT556*1.12</f>
        <v>209.08025600000002</v>
      </c>
      <c r="BV556" s="262">
        <v>0</v>
      </c>
      <c r="BW556" s="1427">
        <v>0</v>
      </c>
      <c r="BX556" s="84" t="s">
        <v>48</v>
      </c>
      <c r="BY556" s="76">
        <v>2015</v>
      </c>
      <c r="BZ556" s="325"/>
      <c r="CA556" s="567"/>
      <c r="CB556" s="562"/>
      <c r="CC556" s="109"/>
      <c r="CD556" s="329"/>
      <c r="CE556" s="26">
        <f t="shared" si="4991"/>
        <v>0</v>
      </c>
      <c r="CF556" s="27">
        <f t="shared" si="4992"/>
        <v>0</v>
      </c>
      <c r="CG556" s="738">
        <f t="shared" si="4993"/>
        <v>0</v>
      </c>
      <c r="CH556" s="166" t="s">
        <v>1841</v>
      </c>
      <c r="CI556" s="167"/>
      <c r="CJ556" s="89"/>
      <c r="CK556" s="175"/>
      <c r="CL556" s="175"/>
      <c r="CM556" s="178"/>
      <c r="CN556" s="175"/>
      <c r="CO556" s="176"/>
      <c r="CP556" s="175"/>
      <c r="CQ556" s="87"/>
      <c r="CR556" s="455"/>
      <c r="CS556" s="455"/>
      <c r="CT556" s="455"/>
      <c r="CU556" s="455"/>
      <c r="CV556" s="455"/>
      <c r="CW556" s="455"/>
      <c r="CX556" s="455"/>
      <c r="CY556" s="455"/>
      <c r="CZ556" s="455"/>
      <c r="DA556" s="456"/>
      <c r="DB556" s="455"/>
      <c r="DC556" s="455"/>
      <c r="DD556" s="455"/>
      <c r="DE556" s="455"/>
      <c r="DF556" s="455"/>
      <c r="DG556" s="455"/>
      <c r="DH556" s="455"/>
      <c r="DI556" s="455"/>
      <c r="DJ556" s="455"/>
      <c r="DK556" s="455"/>
      <c r="DL556" s="501"/>
      <c r="DM556" s="508"/>
      <c r="DN556" s="501"/>
      <c r="DO556" s="508"/>
      <c r="DP556" s="501"/>
      <c r="DQ556" s="847"/>
      <c r="DR556" s="501"/>
      <c r="DS556" s="508"/>
      <c r="DT556" s="501"/>
      <c r="DU556" s="508"/>
      <c r="DV556" s="457"/>
      <c r="DW556" s="503"/>
      <c r="DX556" s="501"/>
      <c r="DY556" s="672"/>
      <c r="DZ556" s="501"/>
      <c r="EA556" s="508">
        <f t="shared" si="5151"/>
        <v>0</v>
      </c>
      <c r="EB556" s="457">
        <f t="shared" si="4994"/>
        <v>0</v>
      </c>
      <c r="EC556" s="503"/>
      <c r="ED556" s="455"/>
      <c r="EE556" s="459"/>
      <c r="EF556" s="501"/>
      <c r="EG556" s="462"/>
      <c r="EH556" s="710"/>
      <c r="EI556" s="460">
        <f t="shared" si="5152"/>
        <v>0</v>
      </c>
      <c r="EJ556" s="538">
        <f t="shared" si="5153"/>
        <v>0</v>
      </c>
      <c r="EK556" s="677">
        <f t="shared" si="5154"/>
        <v>0</v>
      </c>
      <c r="EL556" s="257">
        <f t="shared" si="5155"/>
        <v>0</v>
      </c>
      <c r="EM556" s="649">
        <f t="shared" si="5156"/>
        <v>0</v>
      </c>
      <c r="EN556" s="538">
        <f t="shared" si="5157"/>
        <v>0</v>
      </c>
      <c r="EO556" s="677">
        <f t="shared" si="5158"/>
        <v>0</v>
      </c>
      <c r="EP556" s="257">
        <f t="shared" si="5159"/>
        <v>0</v>
      </c>
      <c r="EQ556" s="649">
        <f t="shared" si="5160"/>
        <v>0</v>
      </c>
      <c r="ER556" s="538">
        <f t="shared" si="5161"/>
        <v>0</v>
      </c>
      <c r="ES556" s="677">
        <f t="shared" si="5162"/>
        <v>0</v>
      </c>
      <c r="ET556" s="538">
        <f t="shared" si="5163"/>
        <v>0</v>
      </c>
      <c r="EU556" s="462">
        <f t="shared" si="5164"/>
        <v>0</v>
      </c>
      <c r="EV556" s="263">
        <f t="shared" si="5165"/>
        <v>0</v>
      </c>
      <c r="EW556" s="462">
        <f t="shared" si="5166"/>
        <v>0</v>
      </c>
      <c r="EX556" s="263">
        <f t="shared" si="5167"/>
        <v>0</v>
      </c>
      <c r="EY556" s="472">
        <f t="shared" si="5039"/>
        <v>0</v>
      </c>
      <c r="EZ556" s="710">
        <f t="shared" si="5040"/>
        <v>0</v>
      </c>
      <c r="FA556" s="312">
        <v>42060</v>
      </c>
      <c r="FC556" s="216"/>
      <c r="FD556" s="319"/>
    </row>
    <row r="557" spans="1:160" ht="18" hidden="1" customHeight="1" outlineLevel="1" x14ac:dyDescent="0.2">
      <c r="A557" s="13" t="s">
        <v>1899</v>
      </c>
      <c r="B557" s="76" t="s">
        <v>21</v>
      </c>
      <c r="C557" s="103" t="s">
        <v>1391</v>
      </c>
      <c r="D557" s="103" t="s">
        <v>1392</v>
      </c>
      <c r="E557" s="103" t="s">
        <v>1393</v>
      </c>
      <c r="F557" s="103" t="s">
        <v>1814</v>
      </c>
      <c r="G557" s="103" t="s">
        <v>1924</v>
      </c>
      <c r="H557" s="105">
        <v>0.75</v>
      </c>
      <c r="I557" s="103" t="s">
        <v>1914</v>
      </c>
      <c r="J557" s="103" t="s">
        <v>56</v>
      </c>
      <c r="K557" s="103" t="s">
        <v>152</v>
      </c>
      <c r="L557" s="103" t="s">
        <v>1370</v>
      </c>
      <c r="M557" s="14" t="s">
        <v>1382</v>
      </c>
      <c r="N557" s="82"/>
      <c r="O557" s="82"/>
      <c r="P557" s="82"/>
      <c r="Q557" s="245"/>
      <c r="R557" s="408"/>
      <c r="S557" s="270"/>
      <c r="T557" s="270"/>
      <c r="U557" s="270"/>
      <c r="V557" s="647"/>
      <c r="W557" s="647"/>
      <c r="X557" s="409"/>
      <c r="Y557" s="409"/>
      <c r="Z557" s="409"/>
      <c r="AA557" s="409"/>
      <c r="AB557" s="409"/>
      <c r="AC557" s="399">
        <f t="shared" ref="AC557" si="5241">AB557*H557</f>
        <v>0</v>
      </c>
      <c r="AD557" s="410">
        <v>5460</v>
      </c>
      <c r="AE557" s="410">
        <v>220.52</v>
      </c>
      <c r="AF557" s="410">
        <f t="shared" si="5239"/>
        <v>246.98240000000004</v>
      </c>
      <c r="AG557" s="410">
        <v>0</v>
      </c>
      <c r="AH557" s="410">
        <v>0</v>
      </c>
      <c r="AI557" s="260">
        <f t="shared" ref="AI557" si="5242">AH557*H557</f>
        <v>0</v>
      </c>
      <c r="AJ557" s="410">
        <v>5460</v>
      </c>
      <c r="AK557" s="410">
        <v>220.52</v>
      </c>
      <c r="AL557" s="410">
        <f>AK557*1.12</f>
        <v>246.98240000000004</v>
      </c>
      <c r="AM557" s="410">
        <v>0</v>
      </c>
      <c r="AN557" s="410">
        <v>0</v>
      </c>
      <c r="AO557" s="396">
        <f t="shared" si="4978"/>
        <v>0</v>
      </c>
      <c r="AP557" s="410">
        <v>5460</v>
      </c>
      <c r="AQ557" s="410">
        <v>220.52</v>
      </c>
      <c r="AR557" s="410">
        <f>AQ557*1.12</f>
        <v>246.98240000000004</v>
      </c>
      <c r="AS557" s="410">
        <v>0</v>
      </c>
      <c r="AT557" s="410">
        <f t="shared" ref="AT557" si="5243">AS557*1.12</f>
        <v>0</v>
      </c>
      <c r="AU557" s="410">
        <f t="shared" ref="AU557" si="5244">AT557*H557</f>
        <v>0</v>
      </c>
      <c r="AV557" s="411">
        <v>5460</v>
      </c>
      <c r="AW557" s="411">
        <v>220.52</v>
      </c>
      <c r="AX557" s="411">
        <f>AW557*1.12</f>
        <v>246.98240000000004</v>
      </c>
      <c r="AY557" s="400">
        <v>0</v>
      </c>
      <c r="AZ557" s="400">
        <f t="shared" ref="AZ557" si="5245">AY557*1.12</f>
        <v>0</v>
      </c>
      <c r="BA557" s="400">
        <f t="shared" ref="BA557" si="5246">AZ557*H557</f>
        <v>0</v>
      </c>
      <c r="BB557" s="411">
        <v>5460</v>
      </c>
      <c r="BC557" s="411">
        <v>220.52</v>
      </c>
      <c r="BD557" s="411">
        <f>BC557*1.12</f>
        <v>246.98240000000004</v>
      </c>
      <c r="BE557" s="411">
        <v>0</v>
      </c>
      <c r="BF557" s="411">
        <f t="shared" ref="BF557" si="5247">BE557*1.12</f>
        <v>0</v>
      </c>
      <c r="BG557" s="411">
        <f t="shared" ref="BG557" si="5248">BF557*H557</f>
        <v>0</v>
      </c>
      <c r="BH557" s="411"/>
      <c r="BI557" s="411">
        <v>220.52</v>
      </c>
      <c r="BJ557" s="411">
        <f>BI557*1.12</f>
        <v>246.98240000000004</v>
      </c>
      <c r="BK557" s="411">
        <v>0</v>
      </c>
      <c r="BL557" s="411">
        <f t="shared" si="4984"/>
        <v>0</v>
      </c>
      <c r="BM557" s="411">
        <f t="shared" si="4985"/>
        <v>0</v>
      </c>
      <c r="BN557" s="411"/>
      <c r="BO557" s="411"/>
      <c r="BP557" s="411"/>
      <c r="BQ557" s="411">
        <v>0</v>
      </c>
      <c r="BR557" s="411">
        <f t="shared" si="5149"/>
        <v>0</v>
      </c>
      <c r="BS557" s="411">
        <f t="shared" si="5150"/>
        <v>0</v>
      </c>
      <c r="BT557" s="270">
        <v>220.52</v>
      </c>
      <c r="BU557" s="270">
        <f>BT557*1.12</f>
        <v>246.98240000000004</v>
      </c>
      <c r="BV557" s="262">
        <v>0</v>
      </c>
      <c r="BW557" s="1427">
        <v>0</v>
      </c>
      <c r="BX557" s="84" t="s">
        <v>48</v>
      </c>
      <c r="BY557" s="76">
        <v>2015</v>
      </c>
      <c r="BZ557" s="325"/>
      <c r="CA557" s="567"/>
      <c r="CB557" s="562"/>
      <c r="CC557" s="109"/>
      <c r="CD557" s="329"/>
      <c r="CE557" s="26">
        <f t="shared" si="4991"/>
        <v>0</v>
      </c>
      <c r="CF557" s="27">
        <f t="shared" si="4992"/>
        <v>0</v>
      </c>
      <c r="CG557" s="738">
        <f t="shared" si="4993"/>
        <v>0</v>
      </c>
      <c r="CH557" s="166" t="s">
        <v>1932</v>
      </c>
      <c r="CI557" s="167"/>
      <c r="CJ557" s="89"/>
      <c r="CK557" s="175"/>
      <c r="CL557" s="175"/>
      <c r="CM557" s="178"/>
      <c r="CN557" s="175"/>
      <c r="CO557" s="176"/>
      <c r="CP557" s="175"/>
      <c r="CQ557" s="87"/>
      <c r="CR557" s="455"/>
      <c r="CS557" s="455"/>
      <c r="CT557" s="455"/>
      <c r="CU557" s="455"/>
      <c r="CV557" s="455"/>
      <c r="CW557" s="455"/>
      <c r="CX557" s="455"/>
      <c r="CY557" s="455"/>
      <c r="CZ557" s="455"/>
      <c r="DA557" s="456"/>
      <c r="DB557" s="455"/>
      <c r="DC557" s="455"/>
      <c r="DD557" s="455"/>
      <c r="DE557" s="455"/>
      <c r="DF557" s="455"/>
      <c r="DG557" s="455"/>
      <c r="DH557" s="455"/>
      <c r="DI557" s="455"/>
      <c r="DJ557" s="455"/>
      <c r="DK557" s="455"/>
      <c r="DL557" s="501"/>
      <c r="DM557" s="508"/>
      <c r="DN557" s="501"/>
      <c r="DO557" s="508"/>
      <c r="DP557" s="501"/>
      <c r="DQ557" s="847"/>
      <c r="DR557" s="501"/>
      <c r="DS557" s="508"/>
      <c r="DT557" s="501"/>
      <c r="DU557" s="508"/>
      <c r="DV557" s="457"/>
      <c r="DW557" s="503"/>
      <c r="DX557" s="501"/>
      <c r="DY557" s="672"/>
      <c r="DZ557" s="501"/>
      <c r="EA557" s="508">
        <f t="shared" si="5151"/>
        <v>0</v>
      </c>
      <c r="EB557" s="457">
        <f t="shared" si="4994"/>
        <v>0</v>
      </c>
      <c r="EC557" s="503"/>
      <c r="ED557" s="455"/>
      <c r="EE557" s="459"/>
      <c r="EF557" s="501"/>
      <c r="EG557" s="462"/>
      <c r="EH557" s="710"/>
      <c r="EI557" s="460">
        <f t="shared" si="5152"/>
        <v>0</v>
      </c>
      <c r="EJ557" s="538">
        <f t="shared" si="5153"/>
        <v>0</v>
      </c>
      <c r="EK557" s="677">
        <f t="shared" si="5154"/>
        <v>0</v>
      </c>
      <c r="EL557" s="257">
        <f t="shared" si="5155"/>
        <v>0</v>
      </c>
      <c r="EM557" s="649">
        <f t="shared" si="5156"/>
        <v>0</v>
      </c>
      <c r="EN557" s="538">
        <f t="shared" si="5157"/>
        <v>0</v>
      </c>
      <c r="EO557" s="677">
        <f t="shared" si="5158"/>
        <v>0</v>
      </c>
      <c r="EP557" s="257">
        <f t="shared" si="5159"/>
        <v>0</v>
      </c>
      <c r="EQ557" s="649">
        <f t="shared" si="5160"/>
        <v>0</v>
      </c>
      <c r="ER557" s="538">
        <f t="shared" si="5161"/>
        <v>0</v>
      </c>
      <c r="ES557" s="677">
        <f t="shared" si="5162"/>
        <v>0</v>
      </c>
      <c r="ET557" s="538">
        <f t="shared" si="5163"/>
        <v>0</v>
      </c>
      <c r="EU557" s="462">
        <f t="shared" si="5164"/>
        <v>0</v>
      </c>
      <c r="EV557" s="263">
        <f t="shared" si="5165"/>
        <v>0</v>
      </c>
      <c r="EW557" s="462">
        <f t="shared" si="5166"/>
        <v>0</v>
      </c>
      <c r="EX557" s="263">
        <f t="shared" si="5167"/>
        <v>0</v>
      </c>
      <c r="EY557" s="472">
        <f t="shared" si="5039"/>
        <v>0</v>
      </c>
      <c r="EZ557" s="710">
        <f t="shared" si="5040"/>
        <v>0</v>
      </c>
      <c r="FA557" s="312">
        <v>42117</v>
      </c>
      <c r="FC557" s="216"/>
      <c r="FD557" s="319"/>
    </row>
    <row r="558" spans="1:160" ht="18" hidden="1" customHeight="1" outlineLevel="1" x14ac:dyDescent="0.2">
      <c r="A558" s="13" t="s">
        <v>2091</v>
      </c>
      <c r="B558" s="76" t="s">
        <v>21</v>
      </c>
      <c r="C558" s="103" t="s">
        <v>1391</v>
      </c>
      <c r="D558" s="103" t="s">
        <v>1392</v>
      </c>
      <c r="E558" s="103" t="s">
        <v>1393</v>
      </c>
      <c r="F558" s="103" t="s">
        <v>1814</v>
      </c>
      <c r="G558" s="103" t="s">
        <v>1924</v>
      </c>
      <c r="H558" s="105">
        <v>0.75</v>
      </c>
      <c r="I558" s="103" t="s">
        <v>1914</v>
      </c>
      <c r="J558" s="103" t="s">
        <v>56</v>
      </c>
      <c r="K558" s="103" t="s">
        <v>152</v>
      </c>
      <c r="L558" s="103" t="s">
        <v>1370</v>
      </c>
      <c r="M558" s="14" t="s">
        <v>1382</v>
      </c>
      <c r="N558" s="82"/>
      <c r="O558" s="82"/>
      <c r="P558" s="82"/>
      <c r="Q558" s="245"/>
      <c r="R558" s="408"/>
      <c r="S558" s="270"/>
      <c r="T558" s="270"/>
      <c r="U558" s="270"/>
      <c r="V558" s="647"/>
      <c r="W558" s="647"/>
      <c r="X558" s="409"/>
      <c r="Y558" s="409"/>
      <c r="Z558" s="409"/>
      <c r="AA558" s="409"/>
      <c r="AB558" s="409"/>
      <c r="AC558" s="399">
        <f t="shared" ref="AC558" si="5249">AB558*H558</f>
        <v>0</v>
      </c>
      <c r="AD558" s="410">
        <v>5460</v>
      </c>
      <c r="AE558" s="410">
        <v>220.52</v>
      </c>
      <c r="AF558" s="410">
        <f t="shared" ref="AF558" si="5250">AE558*1.12</f>
        <v>246.98240000000004</v>
      </c>
      <c r="AG558" s="410">
        <v>0</v>
      </c>
      <c r="AH558" s="410">
        <v>0</v>
      </c>
      <c r="AI558" s="260">
        <f t="shared" ref="AI558" si="5251">AH558*H558</f>
        <v>0</v>
      </c>
      <c r="AJ558" s="410">
        <v>5460</v>
      </c>
      <c r="AK558" s="410">
        <v>220.52</v>
      </c>
      <c r="AL558" s="410">
        <f>AK558*1.12</f>
        <v>246.98240000000004</v>
      </c>
      <c r="AM558" s="410">
        <v>0</v>
      </c>
      <c r="AN558" s="410">
        <v>0</v>
      </c>
      <c r="AO558" s="396">
        <f t="shared" si="4978"/>
        <v>0</v>
      </c>
      <c r="AP558" s="410">
        <v>5460</v>
      </c>
      <c r="AQ558" s="410">
        <v>220.52</v>
      </c>
      <c r="AR558" s="410">
        <f>AQ558*1.12</f>
        <v>246.98240000000004</v>
      </c>
      <c r="AS558" s="410">
        <v>0</v>
      </c>
      <c r="AT558" s="410">
        <f t="shared" ref="AT558" si="5252">AS558*1.12</f>
        <v>0</v>
      </c>
      <c r="AU558" s="410">
        <f t="shared" ref="AU558" si="5253">AT558*H558</f>
        <v>0</v>
      </c>
      <c r="AV558" s="411">
        <v>5460</v>
      </c>
      <c r="AW558" s="411">
        <v>220.52</v>
      </c>
      <c r="AX558" s="411">
        <f>AW558*1.12</f>
        <v>246.98240000000004</v>
      </c>
      <c r="AY558" s="400">
        <v>0</v>
      </c>
      <c r="AZ558" s="400">
        <f t="shared" ref="AZ558" si="5254">AY558*1.12</f>
        <v>0</v>
      </c>
      <c r="BA558" s="400">
        <f t="shared" ref="BA558" si="5255">AZ558*H558</f>
        <v>0</v>
      </c>
      <c r="BB558" s="411">
        <v>5460</v>
      </c>
      <c r="BC558" s="411">
        <v>220.52</v>
      </c>
      <c r="BD558" s="411">
        <f>BC558*1.12</f>
        <v>246.98240000000004</v>
      </c>
      <c r="BE558" s="411">
        <v>0</v>
      </c>
      <c r="BF558" s="411">
        <f t="shared" ref="BF558" si="5256">BE558*1.12</f>
        <v>0</v>
      </c>
      <c r="BG558" s="411">
        <f t="shared" ref="BG558" si="5257">BF558*H558</f>
        <v>0</v>
      </c>
      <c r="BH558" s="411"/>
      <c r="BI558" s="411">
        <v>220.52</v>
      </c>
      <c r="BJ558" s="411">
        <f>BI558*1.12</f>
        <v>246.98240000000004</v>
      </c>
      <c r="BK558" s="411">
        <v>0</v>
      </c>
      <c r="BL558" s="411">
        <f t="shared" si="4984"/>
        <v>0</v>
      </c>
      <c r="BM558" s="411">
        <f t="shared" si="4985"/>
        <v>0</v>
      </c>
      <c r="BN558" s="411"/>
      <c r="BO558" s="411"/>
      <c r="BP558" s="411"/>
      <c r="BQ558" s="411">
        <v>0</v>
      </c>
      <c r="BR558" s="411">
        <f t="shared" si="5149"/>
        <v>0</v>
      </c>
      <c r="BS558" s="411">
        <f t="shared" si="5150"/>
        <v>0</v>
      </c>
      <c r="BT558" s="270">
        <v>220.52</v>
      </c>
      <c r="BU558" s="270">
        <f>BT558*1.12</f>
        <v>246.98240000000004</v>
      </c>
      <c r="BV558" s="262">
        <v>0</v>
      </c>
      <c r="BW558" s="1427">
        <v>0</v>
      </c>
      <c r="BX558" s="84" t="s">
        <v>48</v>
      </c>
      <c r="BY558" s="76">
        <v>2015</v>
      </c>
      <c r="BZ558" s="325"/>
      <c r="CA558" s="567"/>
      <c r="CB558" s="562"/>
      <c r="CC558" s="109"/>
      <c r="CD558" s="329"/>
      <c r="CE558" s="26">
        <f t="shared" ref="CE558" si="5258">BV558-CB558</f>
        <v>0</v>
      </c>
      <c r="CF558" s="27">
        <f t="shared" ref="CF558" si="5259">BW558-CC558</f>
        <v>0</v>
      </c>
      <c r="CG558" s="738">
        <f t="shared" ref="CG558" si="5260">CA558-CC558</f>
        <v>0</v>
      </c>
      <c r="CH558" s="166" t="s">
        <v>2109</v>
      </c>
      <c r="CI558" s="167"/>
      <c r="CJ558" s="89"/>
      <c r="CK558" s="175"/>
      <c r="CL558" s="175"/>
      <c r="CM558" s="178"/>
      <c r="CN558" s="175"/>
      <c r="CO558" s="176"/>
      <c r="CP558" s="175"/>
      <c r="CQ558" s="87"/>
      <c r="CR558" s="455"/>
      <c r="CS558" s="455"/>
      <c r="CT558" s="455"/>
      <c r="CU558" s="455"/>
      <c r="CV558" s="455"/>
      <c r="CW558" s="455"/>
      <c r="CX558" s="455"/>
      <c r="CY558" s="455"/>
      <c r="CZ558" s="455"/>
      <c r="DA558" s="456"/>
      <c r="DB558" s="455"/>
      <c r="DC558" s="455"/>
      <c r="DD558" s="455"/>
      <c r="DE558" s="455"/>
      <c r="DF558" s="455"/>
      <c r="DG558" s="455"/>
      <c r="DH558" s="455"/>
      <c r="DI558" s="455"/>
      <c r="DJ558" s="455"/>
      <c r="DK558" s="455"/>
      <c r="DL558" s="501"/>
      <c r="DM558" s="508"/>
      <c r="DN558" s="501"/>
      <c r="DO558" s="508"/>
      <c r="DP558" s="501"/>
      <c r="DQ558" s="847"/>
      <c r="DR558" s="501"/>
      <c r="DS558" s="508"/>
      <c r="DT558" s="501"/>
      <c r="DU558" s="508"/>
      <c r="DV558" s="457"/>
      <c r="DW558" s="503"/>
      <c r="DX558" s="501"/>
      <c r="DY558" s="672"/>
      <c r="DZ558" s="501"/>
      <c r="EA558" s="508">
        <f t="shared" si="5151"/>
        <v>0</v>
      </c>
      <c r="EB558" s="457">
        <f t="shared" si="4994"/>
        <v>0</v>
      </c>
      <c r="EC558" s="503"/>
      <c r="ED558" s="455"/>
      <c r="EE558" s="459"/>
      <c r="EF558" s="501"/>
      <c r="EG558" s="462"/>
      <c r="EH558" s="710"/>
      <c r="EI558" s="460">
        <f t="shared" si="5152"/>
        <v>0</v>
      </c>
      <c r="EJ558" s="538">
        <f t="shared" si="5153"/>
        <v>0</v>
      </c>
      <c r="EK558" s="677">
        <f t="shared" si="5154"/>
        <v>0</v>
      </c>
      <c r="EL558" s="257">
        <f t="shared" si="5155"/>
        <v>0</v>
      </c>
      <c r="EM558" s="649">
        <f t="shared" si="5156"/>
        <v>0</v>
      </c>
      <c r="EN558" s="538">
        <f t="shared" si="5157"/>
        <v>0</v>
      </c>
      <c r="EO558" s="677">
        <f t="shared" si="5158"/>
        <v>0</v>
      </c>
      <c r="EP558" s="257">
        <f t="shared" si="5159"/>
        <v>0</v>
      </c>
      <c r="EQ558" s="649">
        <f t="shared" si="5160"/>
        <v>0</v>
      </c>
      <c r="ER558" s="538">
        <f t="shared" si="5161"/>
        <v>0</v>
      </c>
      <c r="ES558" s="677">
        <f t="shared" si="5162"/>
        <v>0</v>
      </c>
      <c r="ET558" s="538">
        <f t="shared" si="5163"/>
        <v>0</v>
      </c>
      <c r="EU558" s="462">
        <f t="shared" si="5164"/>
        <v>0</v>
      </c>
      <c r="EV558" s="263">
        <f t="shared" si="5165"/>
        <v>0</v>
      </c>
      <c r="EW558" s="462">
        <f t="shared" si="5166"/>
        <v>0</v>
      </c>
      <c r="EX558" s="263">
        <f t="shared" si="5167"/>
        <v>0</v>
      </c>
      <c r="EY558" s="472">
        <f t="shared" si="5039"/>
        <v>0</v>
      </c>
      <c r="EZ558" s="710">
        <f t="shared" si="5040"/>
        <v>0</v>
      </c>
      <c r="FA558" s="312">
        <v>42243</v>
      </c>
      <c r="FC558" s="216"/>
      <c r="FD558" s="319"/>
    </row>
    <row r="559" spans="1:160" ht="18" hidden="1" customHeight="1" outlineLevel="1" x14ac:dyDescent="0.2">
      <c r="A559" s="13" t="s">
        <v>1558</v>
      </c>
      <c r="B559" s="76" t="s">
        <v>21</v>
      </c>
      <c r="C559" s="103" t="s">
        <v>1395</v>
      </c>
      <c r="D559" s="103" t="s">
        <v>1396</v>
      </c>
      <c r="E559" s="103" t="s">
        <v>1397</v>
      </c>
      <c r="F559" s="103" t="s">
        <v>1398</v>
      </c>
      <c r="G559" s="103" t="s">
        <v>1381</v>
      </c>
      <c r="H559" s="105">
        <v>0.75600000000000001</v>
      </c>
      <c r="I559" s="103" t="s">
        <v>1369</v>
      </c>
      <c r="J559" s="103" t="s">
        <v>56</v>
      </c>
      <c r="K559" s="103" t="s">
        <v>152</v>
      </c>
      <c r="L559" s="103" t="s">
        <v>1370</v>
      </c>
      <c r="M559" s="14" t="s">
        <v>876</v>
      </c>
      <c r="N559" s="82"/>
      <c r="O559" s="82"/>
      <c r="P559" s="82"/>
      <c r="Q559" s="245"/>
      <c r="R559" s="408"/>
      <c r="S559" s="270"/>
      <c r="T559" s="270"/>
      <c r="U559" s="270"/>
      <c r="V559" s="647"/>
      <c r="W559" s="647"/>
      <c r="X559" s="409"/>
      <c r="Y559" s="409"/>
      <c r="Z559" s="409"/>
      <c r="AA559" s="409"/>
      <c r="AB559" s="409"/>
      <c r="AC559" s="399">
        <f t="shared" si="4976"/>
        <v>0</v>
      </c>
      <c r="AD559" s="410">
        <v>100</v>
      </c>
      <c r="AE559" s="410">
        <v>336.33600000000001</v>
      </c>
      <c r="AF559" s="410">
        <f t="shared" si="5138"/>
        <v>376.69632000000007</v>
      </c>
      <c r="AG559" s="410">
        <v>0</v>
      </c>
      <c r="AH559" s="410">
        <v>0</v>
      </c>
      <c r="AI559" s="260">
        <f t="shared" si="4977"/>
        <v>0</v>
      </c>
      <c r="AJ559" s="410">
        <v>100</v>
      </c>
      <c r="AK559" s="410">
        <v>336.33600000000001</v>
      </c>
      <c r="AL559" s="410">
        <v>376.69632000000007</v>
      </c>
      <c r="AM559" s="260">
        <v>0</v>
      </c>
      <c r="AN559" s="260">
        <v>0</v>
      </c>
      <c r="AO559" s="396">
        <f t="shared" si="4978"/>
        <v>0</v>
      </c>
      <c r="AP559" s="410">
        <v>100</v>
      </c>
      <c r="AQ559" s="410">
        <v>336.33600000000001</v>
      </c>
      <c r="AR559" s="410">
        <v>376.69632000000007</v>
      </c>
      <c r="AS559" s="410">
        <v>0</v>
      </c>
      <c r="AT559" s="410">
        <f t="shared" si="5139"/>
        <v>0</v>
      </c>
      <c r="AU559" s="410">
        <f t="shared" si="4979"/>
        <v>0</v>
      </c>
      <c r="AV559" s="411">
        <v>100</v>
      </c>
      <c r="AW559" s="411">
        <v>336.33600000000001</v>
      </c>
      <c r="AX559" s="411">
        <v>376.69632000000007</v>
      </c>
      <c r="AY559" s="400">
        <v>0</v>
      </c>
      <c r="AZ559" s="400">
        <f t="shared" si="5140"/>
        <v>0</v>
      </c>
      <c r="BA559" s="400">
        <f t="shared" si="5032"/>
        <v>0</v>
      </c>
      <c r="BB559" s="411">
        <v>100</v>
      </c>
      <c r="BC559" s="411">
        <v>336.33600000000001</v>
      </c>
      <c r="BD559" s="411">
        <v>376.69632000000007</v>
      </c>
      <c r="BE559" s="411">
        <v>0</v>
      </c>
      <c r="BF559" s="411">
        <f t="shared" si="4982"/>
        <v>0</v>
      </c>
      <c r="BG559" s="411">
        <f t="shared" si="4946"/>
        <v>0</v>
      </c>
      <c r="BH559" s="411"/>
      <c r="BI559" s="411">
        <v>336.33600000000001</v>
      </c>
      <c r="BJ559" s="411">
        <v>376.69632000000007</v>
      </c>
      <c r="BK559" s="411">
        <v>0</v>
      </c>
      <c r="BL559" s="411">
        <f t="shared" si="4984"/>
        <v>0</v>
      </c>
      <c r="BM559" s="411">
        <f t="shared" si="4985"/>
        <v>0</v>
      </c>
      <c r="BN559" s="411"/>
      <c r="BO559" s="411"/>
      <c r="BP559" s="411"/>
      <c r="BQ559" s="411">
        <v>0</v>
      </c>
      <c r="BR559" s="411">
        <f t="shared" si="5149"/>
        <v>0</v>
      </c>
      <c r="BS559" s="411">
        <f t="shared" si="5150"/>
        <v>0</v>
      </c>
      <c r="BT559" s="270">
        <v>336.33600000000001</v>
      </c>
      <c r="BU559" s="270">
        <v>376.69632000000007</v>
      </c>
      <c r="BV559" s="262">
        <v>0</v>
      </c>
      <c r="BW559" s="1427">
        <v>0</v>
      </c>
      <c r="BX559" s="84" t="s">
        <v>48</v>
      </c>
      <c r="BY559" s="76">
        <v>2015</v>
      </c>
      <c r="BZ559" s="325"/>
      <c r="CA559" s="567"/>
      <c r="CB559" s="562"/>
      <c r="CC559" s="109"/>
      <c r="CD559" s="329"/>
      <c r="CE559" s="26">
        <f t="shared" si="4991"/>
        <v>0</v>
      </c>
      <c r="CF559" s="27">
        <f t="shared" si="4992"/>
        <v>0</v>
      </c>
      <c r="CG559" s="738">
        <f t="shared" si="4993"/>
        <v>0</v>
      </c>
      <c r="CH559" s="166"/>
      <c r="CI559" s="167"/>
      <c r="CJ559" s="89"/>
      <c r="CK559" s="175"/>
      <c r="CL559" s="175"/>
      <c r="CM559" s="178"/>
      <c r="CN559" s="175"/>
      <c r="CO559" s="176"/>
      <c r="CP559" s="175"/>
      <c r="CQ559" s="87"/>
      <c r="CR559" s="455"/>
      <c r="CS559" s="455"/>
      <c r="CT559" s="455"/>
      <c r="CU559" s="455"/>
      <c r="CV559" s="455"/>
      <c r="CW559" s="455"/>
      <c r="CX559" s="455"/>
      <c r="CY559" s="455"/>
      <c r="CZ559" s="455"/>
      <c r="DA559" s="456"/>
      <c r="DB559" s="455"/>
      <c r="DC559" s="455"/>
      <c r="DD559" s="455"/>
      <c r="DE559" s="455"/>
      <c r="DF559" s="455"/>
      <c r="DG559" s="455"/>
      <c r="DH559" s="455"/>
      <c r="DI559" s="455"/>
      <c r="DJ559" s="455"/>
      <c r="DK559" s="455"/>
      <c r="DL559" s="501"/>
      <c r="DM559" s="508"/>
      <c r="DN559" s="501"/>
      <c r="DO559" s="508"/>
      <c r="DP559" s="501"/>
      <c r="DQ559" s="847"/>
      <c r="DR559" s="501"/>
      <c r="DS559" s="508"/>
      <c r="DT559" s="501"/>
      <c r="DU559" s="508"/>
      <c r="DV559" s="457"/>
      <c r="DW559" s="503"/>
      <c r="DX559" s="501"/>
      <c r="DY559" s="672"/>
      <c r="DZ559" s="501"/>
      <c r="EA559" s="508">
        <f t="shared" si="5151"/>
        <v>0</v>
      </c>
      <c r="EB559" s="457">
        <f t="shared" si="4994"/>
        <v>0</v>
      </c>
      <c r="EC559" s="503"/>
      <c r="ED559" s="455"/>
      <c r="EE559" s="459"/>
      <c r="EF559" s="501"/>
      <c r="EG559" s="462"/>
      <c r="EH559" s="710"/>
      <c r="EI559" s="460">
        <f t="shared" si="5152"/>
        <v>0</v>
      </c>
      <c r="EJ559" s="538">
        <f t="shared" si="5153"/>
        <v>0</v>
      </c>
      <c r="EK559" s="677">
        <f t="shared" si="5154"/>
        <v>0</v>
      </c>
      <c r="EL559" s="257">
        <f t="shared" si="5155"/>
        <v>0</v>
      </c>
      <c r="EM559" s="649">
        <f t="shared" si="5156"/>
        <v>0</v>
      </c>
      <c r="EN559" s="538">
        <f t="shared" si="5157"/>
        <v>0</v>
      </c>
      <c r="EO559" s="677">
        <f t="shared" si="5158"/>
        <v>0</v>
      </c>
      <c r="EP559" s="257">
        <f t="shared" si="5159"/>
        <v>0</v>
      </c>
      <c r="EQ559" s="649">
        <f t="shared" si="5160"/>
        <v>0</v>
      </c>
      <c r="ER559" s="538">
        <f t="shared" si="5161"/>
        <v>0</v>
      </c>
      <c r="ES559" s="677">
        <f t="shared" si="5162"/>
        <v>0</v>
      </c>
      <c r="ET559" s="538">
        <f t="shared" si="5163"/>
        <v>0</v>
      </c>
      <c r="EU559" s="462">
        <f t="shared" si="5164"/>
        <v>0</v>
      </c>
      <c r="EV559" s="263">
        <f t="shared" si="5165"/>
        <v>0</v>
      </c>
      <c r="EW559" s="462">
        <f t="shared" si="5166"/>
        <v>0</v>
      </c>
      <c r="EX559" s="263">
        <f t="shared" si="5167"/>
        <v>0</v>
      </c>
      <c r="EY559" s="472">
        <f t="shared" si="5039"/>
        <v>0</v>
      </c>
      <c r="EZ559" s="710">
        <f t="shared" si="5040"/>
        <v>0</v>
      </c>
      <c r="FC559" s="216"/>
      <c r="FD559" s="319"/>
    </row>
    <row r="560" spans="1:160" ht="18" hidden="1" customHeight="1" outlineLevel="1" x14ac:dyDescent="0.2">
      <c r="A560" s="13" t="s">
        <v>1698</v>
      </c>
      <c r="B560" s="76" t="s">
        <v>21</v>
      </c>
      <c r="C560" s="103" t="s">
        <v>1395</v>
      </c>
      <c r="D560" s="103" t="s">
        <v>1396</v>
      </c>
      <c r="E560" s="103" t="s">
        <v>1397</v>
      </c>
      <c r="F560" s="103" t="s">
        <v>1398</v>
      </c>
      <c r="G560" s="103" t="s">
        <v>41</v>
      </c>
      <c r="H560" s="105">
        <v>0.75600000000000001</v>
      </c>
      <c r="I560" s="103" t="s">
        <v>1369</v>
      </c>
      <c r="J560" s="103" t="s">
        <v>56</v>
      </c>
      <c r="K560" s="103" t="s">
        <v>152</v>
      </c>
      <c r="L560" s="103" t="s">
        <v>1370</v>
      </c>
      <c r="M560" s="14" t="s">
        <v>876</v>
      </c>
      <c r="N560" s="82"/>
      <c r="O560" s="82"/>
      <c r="P560" s="82"/>
      <c r="Q560" s="245"/>
      <c r="R560" s="408"/>
      <c r="S560" s="270"/>
      <c r="T560" s="270"/>
      <c r="U560" s="270"/>
      <c r="V560" s="647"/>
      <c r="W560" s="647"/>
      <c r="X560" s="409"/>
      <c r="Y560" s="409"/>
      <c r="Z560" s="409"/>
      <c r="AA560" s="409"/>
      <c r="AB560" s="409"/>
      <c r="AC560" s="399">
        <f t="shared" si="4976"/>
        <v>0</v>
      </c>
      <c r="AD560" s="410">
        <v>100</v>
      </c>
      <c r="AE560" s="410">
        <v>326.04000000000002</v>
      </c>
      <c r="AF560" s="410">
        <f t="shared" ref="AF560" si="5261">AE560*1.12</f>
        <v>365.16480000000007</v>
      </c>
      <c r="AG560" s="410">
        <v>0</v>
      </c>
      <c r="AH560" s="410">
        <v>0</v>
      </c>
      <c r="AI560" s="260">
        <f t="shared" si="4977"/>
        <v>0</v>
      </c>
      <c r="AJ560" s="410">
        <v>100</v>
      </c>
      <c r="AK560" s="410">
        <v>326.04000000000002</v>
      </c>
      <c r="AL560" s="410">
        <v>365.16480000000007</v>
      </c>
      <c r="AM560" s="260">
        <v>0</v>
      </c>
      <c r="AN560" s="260">
        <v>0</v>
      </c>
      <c r="AO560" s="396">
        <f t="shared" si="4978"/>
        <v>0</v>
      </c>
      <c r="AP560" s="410">
        <v>100</v>
      </c>
      <c r="AQ560" s="410">
        <v>326.04000000000002</v>
      </c>
      <c r="AR560" s="410">
        <v>365.16480000000007</v>
      </c>
      <c r="AS560" s="410">
        <v>0</v>
      </c>
      <c r="AT560" s="410">
        <f t="shared" si="5139"/>
        <v>0</v>
      </c>
      <c r="AU560" s="410">
        <f t="shared" si="4979"/>
        <v>0</v>
      </c>
      <c r="AV560" s="411">
        <v>100</v>
      </c>
      <c r="AW560" s="411">
        <v>326.04000000000002</v>
      </c>
      <c r="AX560" s="411">
        <v>365.16480000000007</v>
      </c>
      <c r="AY560" s="400">
        <v>0</v>
      </c>
      <c r="AZ560" s="400">
        <f t="shared" si="5140"/>
        <v>0</v>
      </c>
      <c r="BA560" s="400">
        <f t="shared" si="5032"/>
        <v>0</v>
      </c>
      <c r="BB560" s="411">
        <v>100</v>
      </c>
      <c r="BC560" s="411">
        <v>326.04000000000002</v>
      </c>
      <c r="BD560" s="411">
        <v>365.16480000000007</v>
      </c>
      <c r="BE560" s="411">
        <v>0</v>
      </c>
      <c r="BF560" s="411">
        <f t="shared" si="4982"/>
        <v>0</v>
      </c>
      <c r="BG560" s="411">
        <f t="shared" si="4946"/>
        <v>0</v>
      </c>
      <c r="BH560" s="411"/>
      <c r="BI560" s="411">
        <v>326.04000000000002</v>
      </c>
      <c r="BJ560" s="411">
        <v>365.16480000000007</v>
      </c>
      <c r="BK560" s="411">
        <v>0</v>
      </c>
      <c r="BL560" s="411">
        <f t="shared" si="4984"/>
        <v>0</v>
      </c>
      <c r="BM560" s="411">
        <f t="shared" si="4985"/>
        <v>0</v>
      </c>
      <c r="BN560" s="411"/>
      <c r="BO560" s="411"/>
      <c r="BP560" s="411"/>
      <c r="BQ560" s="411">
        <v>0</v>
      </c>
      <c r="BR560" s="411">
        <f t="shared" si="5149"/>
        <v>0</v>
      </c>
      <c r="BS560" s="411">
        <f t="shared" si="5150"/>
        <v>0</v>
      </c>
      <c r="BT560" s="270">
        <v>326.04000000000002</v>
      </c>
      <c r="BU560" s="270">
        <f>BT560*1.12</f>
        <v>365.16480000000007</v>
      </c>
      <c r="BV560" s="262">
        <v>0</v>
      </c>
      <c r="BW560" s="1427">
        <v>0</v>
      </c>
      <c r="BX560" s="84" t="s">
        <v>48</v>
      </c>
      <c r="BY560" s="76">
        <v>2015</v>
      </c>
      <c r="BZ560" s="325"/>
      <c r="CA560" s="567"/>
      <c r="CB560" s="562"/>
      <c r="CC560" s="109"/>
      <c r="CD560" s="329"/>
      <c r="CE560" s="26">
        <f t="shared" si="4991"/>
        <v>0</v>
      </c>
      <c r="CF560" s="27">
        <f t="shared" si="4992"/>
        <v>0</v>
      </c>
      <c r="CG560" s="738">
        <f t="shared" si="4993"/>
        <v>0</v>
      </c>
      <c r="CH560" s="166" t="s">
        <v>1740</v>
      </c>
      <c r="CI560" s="167" t="s">
        <v>1756</v>
      </c>
      <c r="CJ560" s="89"/>
      <c r="CK560" s="175"/>
      <c r="CL560" s="175"/>
      <c r="CM560" s="178"/>
      <c r="CN560" s="175"/>
      <c r="CO560" s="176"/>
      <c r="CP560" s="175"/>
      <c r="CQ560" s="87"/>
      <c r="CR560" s="455"/>
      <c r="CS560" s="455"/>
      <c r="CT560" s="455"/>
      <c r="CU560" s="455"/>
      <c r="CV560" s="455"/>
      <c r="CW560" s="455"/>
      <c r="CX560" s="455"/>
      <c r="CY560" s="455"/>
      <c r="CZ560" s="455"/>
      <c r="DA560" s="456"/>
      <c r="DB560" s="455"/>
      <c r="DC560" s="455"/>
      <c r="DD560" s="455"/>
      <c r="DE560" s="455"/>
      <c r="DF560" s="455"/>
      <c r="DG560" s="455"/>
      <c r="DH560" s="455"/>
      <c r="DI560" s="455"/>
      <c r="DJ560" s="455"/>
      <c r="DK560" s="455"/>
      <c r="DL560" s="501"/>
      <c r="DM560" s="508"/>
      <c r="DN560" s="501"/>
      <c r="DO560" s="508"/>
      <c r="DP560" s="501"/>
      <c r="DQ560" s="847"/>
      <c r="DR560" s="501"/>
      <c r="DS560" s="508"/>
      <c r="DT560" s="501"/>
      <c r="DU560" s="508"/>
      <c r="DV560" s="457"/>
      <c r="DW560" s="503"/>
      <c r="DX560" s="501"/>
      <c r="DY560" s="672"/>
      <c r="DZ560" s="501"/>
      <c r="EA560" s="508">
        <f t="shared" si="5151"/>
        <v>0</v>
      </c>
      <c r="EB560" s="457">
        <f t="shared" si="4994"/>
        <v>0</v>
      </c>
      <c r="EC560" s="503"/>
      <c r="ED560" s="455"/>
      <c r="EE560" s="459"/>
      <c r="EF560" s="501"/>
      <c r="EG560" s="462"/>
      <c r="EH560" s="710"/>
      <c r="EI560" s="460">
        <f t="shared" si="5152"/>
        <v>0</v>
      </c>
      <c r="EJ560" s="538">
        <f t="shared" si="5153"/>
        <v>0</v>
      </c>
      <c r="EK560" s="677">
        <f t="shared" si="5154"/>
        <v>0</v>
      </c>
      <c r="EL560" s="257">
        <f t="shared" si="5155"/>
        <v>0</v>
      </c>
      <c r="EM560" s="649">
        <f t="shared" si="5156"/>
        <v>0</v>
      </c>
      <c r="EN560" s="538">
        <f t="shared" si="5157"/>
        <v>0</v>
      </c>
      <c r="EO560" s="677">
        <f t="shared" si="5158"/>
        <v>0</v>
      </c>
      <c r="EP560" s="257">
        <f t="shared" si="5159"/>
        <v>0</v>
      </c>
      <c r="EQ560" s="649">
        <f t="shared" si="5160"/>
        <v>0</v>
      </c>
      <c r="ER560" s="538">
        <f t="shared" si="5161"/>
        <v>0</v>
      </c>
      <c r="ES560" s="677">
        <f t="shared" si="5162"/>
        <v>0</v>
      </c>
      <c r="ET560" s="538">
        <f t="shared" si="5163"/>
        <v>0</v>
      </c>
      <c r="EU560" s="462">
        <f t="shared" si="5164"/>
        <v>0</v>
      </c>
      <c r="EV560" s="263">
        <f t="shared" si="5165"/>
        <v>0</v>
      </c>
      <c r="EW560" s="462">
        <f t="shared" si="5166"/>
        <v>0</v>
      </c>
      <c r="EX560" s="263">
        <f t="shared" si="5167"/>
        <v>0</v>
      </c>
      <c r="EY560" s="472">
        <f t="shared" si="5039"/>
        <v>0</v>
      </c>
      <c r="EZ560" s="710">
        <f t="shared" si="5040"/>
        <v>0</v>
      </c>
      <c r="FC560" s="216"/>
      <c r="FD560" s="319"/>
    </row>
    <row r="561" spans="1:160" ht="18" hidden="1" customHeight="1" outlineLevel="1" x14ac:dyDescent="0.2">
      <c r="A561" s="13" t="s">
        <v>1815</v>
      </c>
      <c r="B561" s="76" t="s">
        <v>21</v>
      </c>
      <c r="C561" s="103" t="s">
        <v>1395</v>
      </c>
      <c r="D561" s="103" t="s">
        <v>1396</v>
      </c>
      <c r="E561" s="103" t="s">
        <v>1397</v>
      </c>
      <c r="F561" s="103" t="s">
        <v>1817</v>
      </c>
      <c r="G561" s="103" t="s">
        <v>41</v>
      </c>
      <c r="H561" s="105">
        <v>0.75600000000000001</v>
      </c>
      <c r="I561" s="103" t="s">
        <v>1094</v>
      </c>
      <c r="J561" s="103" t="s">
        <v>56</v>
      </c>
      <c r="K561" s="103" t="s">
        <v>152</v>
      </c>
      <c r="L561" s="103" t="s">
        <v>1370</v>
      </c>
      <c r="M561" s="14" t="s">
        <v>876</v>
      </c>
      <c r="N561" s="82"/>
      <c r="O561" s="82"/>
      <c r="P561" s="82"/>
      <c r="Q561" s="245"/>
      <c r="R561" s="408"/>
      <c r="S561" s="270"/>
      <c r="T561" s="270"/>
      <c r="U561" s="270"/>
      <c r="V561" s="647"/>
      <c r="W561" s="647"/>
      <c r="X561" s="409"/>
      <c r="Y561" s="409"/>
      <c r="Z561" s="409"/>
      <c r="AA561" s="409"/>
      <c r="AB561" s="409"/>
      <c r="AC561" s="399">
        <f t="shared" ref="AC561" si="5262">AB561*H561</f>
        <v>0</v>
      </c>
      <c r="AD561" s="410">
        <v>100</v>
      </c>
      <c r="AE561" s="410">
        <v>326.04000000000002</v>
      </c>
      <c r="AF561" s="410">
        <f t="shared" ref="AF561:AF562" si="5263">AE561*1.12</f>
        <v>365.16480000000007</v>
      </c>
      <c r="AG561" s="410">
        <v>0</v>
      </c>
      <c r="AH561" s="410">
        <v>0</v>
      </c>
      <c r="AI561" s="260">
        <f t="shared" ref="AI561" si="5264">AH561*H561</f>
        <v>0</v>
      </c>
      <c r="AJ561" s="410">
        <v>100</v>
      </c>
      <c r="AK561" s="410">
        <v>326.04000000000002</v>
      </c>
      <c r="AL561" s="410">
        <v>365.16480000000007</v>
      </c>
      <c r="AM561" s="410">
        <v>0</v>
      </c>
      <c r="AN561" s="410">
        <v>0</v>
      </c>
      <c r="AO561" s="396">
        <f t="shared" si="4978"/>
        <v>0</v>
      </c>
      <c r="AP561" s="410">
        <v>100</v>
      </c>
      <c r="AQ561" s="410">
        <v>326.04000000000002</v>
      </c>
      <c r="AR561" s="410">
        <v>365.16480000000007</v>
      </c>
      <c r="AS561" s="410">
        <v>0</v>
      </c>
      <c r="AT561" s="410">
        <f t="shared" si="5139"/>
        <v>0</v>
      </c>
      <c r="AU561" s="410">
        <f t="shared" si="4979"/>
        <v>0</v>
      </c>
      <c r="AV561" s="411">
        <v>100</v>
      </c>
      <c r="AW561" s="411">
        <v>326.04000000000002</v>
      </c>
      <c r="AX561" s="411">
        <v>365.16480000000007</v>
      </c>
      <c r="AY561" s="400">
        <v>0</v>
      </c>
      <c r="AZ561" s="400">
        <f t="shared" si="5140"/>
        <v>0</v>
      </c>
      <c r="BA561" s="400">
        <f t="shared" si="5032"/>
        <v>0</v>
      </c>
      <c r="BB561" s="411">
        <v>100</v>
      </c>
      <c r="BC561" s="411">
        <v>326.04000000000002</v>
      </c>
      <c r="BD561" s="411">
        <v>365.16480000000007</v>
      </c>
      <c r="BE561" s="411">
        <v>0</v>
      </c>
      <c r="BF561" s="411">
        <f t="shared" si="4982"/>
        <v>0</v>
      </c>
      <c r="BG561" s="411">
        <f t="shared" si="4946"/>
        <v>0</v>
      </c>
      <c r="BH561" s="411"/>
      <c r="BI561" s="411">
        <v>326.04000000000002</v>
      </c>
      <c r="BJ561" s="411">
        <v>365.16480000000007</v>
      </c>
      <c r="BK561" s="411">
        <v>0</v>
      </c>
      <c r="BL561" s="411">
        <f t="shared" si="4984"/>
        <v>0</v>
      </c>
      <c r="BM561" s="411">
        <f t="shared" si="4985"/>
        <v>0</v>
      </c>
      <c r="BN561" s="411"/>
      <c r="BO561" s="411"/>
      <c r="BP561" s="411"/>
      <c r="BQ561" s="411">
        <v>0</v>
      </c>
      <c r="BR561" s="411">
        <f t="shared" si="5149"/>
        <v>0</v>
      </c>
      <c r="BS561" s="411">
        <f t="shared" si="5150"/>
        <v>0</v>
      </c>
      <c r="BT561" s="270">
        <v>326.04000000000002</v>
      </c>
      <c r="BU561" s="270">
        <f>BT561*1.12</f>
        <v>365.16480000000007</v>
      </c>
      <c r="BV561" s="262">
        <v>0</v>
      </c>
      <c r="BW561" s="1427">
        <v>0</v>
      </c>
      <c r="BX561" s="84" t="s">
        <v>48</v>
      </c>
      <c r="BY561" s="76">
        <v>2015</v>
      </c>
      <c r="BZ561" s="325"/>
      <c r="CA561" s="567"/>
      <c r="CB561" s="562"/>
      <c r="CC561" s="109"/>
      <c r="CD561" s="329"/>
      <c r="CE561" s="26">
        <f t="shared" si="4991"/>
        <v>0</v>
      </c>
      <c r="CF561" s="27">
        <f t="shared" si="4992"/>
        <v>0</v>
      </c>
      <c r="CG561" s="738">
        <f t="shared" si="4993"/>
        <v>0</v>
      </c>
      <c r="CH561" s="166" t="s">
        <v>1841</v>
      </c>
      <c r="CI561" s="167"/>
      <c r="CJ561" s="89"/>
      <c r="CK561" s="175"/>
      <c r="CL561" s="175"/>
      <c r="CM561" s="178"/>
      <c r="CN561" s="175"/>
      <c r="CO561" s="176"/>
      <c r="CP561" s="175"/>
      <c r="CQ561" s="87"/>
      <c r="CR561" s="455"/>
      <c r="CS561" s="455"/>
      <c r="CT561" s="455"/>
      <c r="CU561" s="455"/>
      <c r="CV561" s="455"/>
      <c r="CW561" s="455"/>
      <c r="CX561" s="455"/>
      <c r="CY561" s="455"/>
      <c r="CZ561" s="455"/>
      <c r="DA561" s="456"/>
      <c r="DB561" s="455"/>
      <c r="DC561" s="455"/>
      <c r="DD561" s="455"/>
      <c r="DE561" s="455"/>
      <c r="DF561" s="455"/>
      <c r="DG561" s="455"/>
      <c r="DH561" s="455"/>
      <c r="DI561" s="455"/>
      <c r="DJ561" s="455"/>
      <c r="DK561" s="455"/>
      <c r="DL561" s="501"/>
      <c r="DM561" s="508"/>
      <c r="DN561" s="501"/>
      <c r="DO561" s="508"/>
      <c r="DP561" s="501"/>
      <c r="DQ561" s="847"/>
      <c r="DR561" s="501"/>
      <c r="DS561" s="508"/>
      <c r="DT561" s="501"/>
      <c r="DU561" s="508"/>
      <c r="DV561" s="457"/>
      <c r="DW561" s="503"/>
      <c r="DX561" s="501"/>
      <c r="DY561" s="672"/>
      <c r="DZ561" s="501"/>
      <c r="EA561" s="508">
        <f t="shared" si="5151"/>
        <v>0</v>
      </c>
      <c r="EB561" s="457">
        <f t="shared" si="4994"/>
        <v>0</v>
      </c>
      <c r="EC561" s="503"/>
      <c r="ED561" s="455"/>
      <c r="EE561" s="459"/>
      <c r="EF561" s="501"/>
      <c r="EG561" s="462"/>
      <c r="EH561" s="710"/>
      <c r="EI561" s="460">
        <f t="shared" si="5152"/>
        <v>0</v>
      </c>
      <c r="EJ561" s="538">
        <f t="shared" si="5153"/>
        <v>0</v>
      </c>
      <c r="EK561" s="677">
        <f t="shared" si="5154"/>
        <v>0</v>
      </c>
      <c r="EL561" s="257">
        <f t="shared" si="5155"/>
        <v>0</v>
      </c>
      <c r="EM561" s="649">
        <f t="shared" si="5156"/>
        <v>0</v>
      </c>
      <c r="EN561" s="538">
        <f t="shared" si="5157"/>
        <v>0</v>
      </c>
      <c r="EO561" s="677">
        <f t="shared" si="5158"/>
        <v>0</v>
      </c>
      <c r="EP561" s="257">
        <f t="shared" si="5159"/>
        <v>0</v>
      </c>
      <c r="EQ561" s="649">
        <f t="shared" si="5160"/>
        <v>0</v>
      </c>
      <c r="ER561" s="538">
        <f t="shared" si="5161"/>
        <v>0</v>
      </c>
      <c r="ES561" s="677">
        <f t="shared" si="5162"/>
        <v>0</v>
      </c>
      <c r="ET561" s="538">
        <f t="shared" si="5163"/>
        <v>0</v>
      </c>
      <c r="EU561" s="462">
        <f t="shared" si="5164"/>
        <v>0</v>
      </c>
      <c r="EV561" s="263">
        <f t="shared" si="5165"/>
        <v>0</v>
      </c>
      <c r="EW561" s="462">
        <f t="shared" si="5166"/>
        <v>0</v>
      </c>
      <c r="EX561" s="263">
        <f t="shared" si="5167"/>
        <v>0</v>
      </c>
      <c r="EY561" s="472">
        <f t="shared" si="5039"/>
        <v>0</v>
      </c>
      <c r="EZ561" s="710">
        <f t="shared" si="5040"/>
        <v>0</v>
      </c>
      <c r="FA561" s="312">
        <v>42060</v>
      </c>
      <c r="FC561" s="216"/>
      <c r="FD561" s="319"/>
    </row>
    <row r="562" spans="1:160" ht="18" hidden="1" customHeight="1" outlineLevel="1" x14ac:dyDescent="0.2">
      <c r="A562" s="13" t="s">
        <v>1900</v>
      </c>
      <c r="B562" s="76" t="s">
        <v>21</v>
      </c>
      <c r="C562" s="103" t="s">
        <v>1395</v>
      </c>
      <c r="D562" s="103" t="s">
        <v>1396</v>
      </c>
      <c r="E562" s="103" t="s">
        <v>1397</v>
      </c>
      <c r="F562" s="103" t="s">
        <v>1817</v>
      </c>
      <c r="G562" s="103" t="s">
        <v>1924</v>
      </c>
      <c r="H562" s="105">
        <v>0.75600000000000001</v>
      </c>
      <c r="I562" s="103" t="s">
        <v>1914</v>
      </c>
      <c r="J562" s="103" t="s">
        <v>56</v>
      </c>
      <c r="K562" s="103" t="s">
        <v>152</v>
      </c>
      <c r="L562" s="103" t="s">
        <v>1370</v>
      </c>
      <c r="M562" s="14" t="s">
        <v>876</v>
      </c>
      <c r="N562" s="82"/>
      <c r="O562" s="82"/>
      <c r="P562" s="82"/>
      <c r="Q562" s="245"/>
      <c r="R562" s="408"/>
      <c r="S562" s="270"/>
      <c r="T562" s="270"/>
      <c r="U562" s="270"/>
      <c r="V562" s="647"/>
      <c r="W562" s="647"/>
      <c r="X562" s="409"/>
      <c r="Y562" s="409"/>
      <c r="Z562" s="409"/>
      <c r="AA562" s="409"/>
      <c r="AB562" s="409"/>
      <c r="AC562" s="399">
        <f t="shared" ref="AC562" si="5265">AB562*H562</f>
        <v>0</v>
      </c>
      <c r="AD562" s="410">
        <v>100</v>
      </c>
      <c r="AE562" s="410">
        <v>297.47000000000003</v>
      </c>
      <c r="AF562" s="410">
        <f t="shared" si="5263"/>
        <v>333.16640000000007</v>
      </c>
      <c r="AG562" s="410">
        <v>0</v>
      </c>
      <c r="AH562" s="410">
        <v>0</v>
      </c>
      <c r="AI562" s="260">
        <f t="shared" ref="AI562" si="5266">AH562*H562</f>
        <v>0</v>
      </c>
      <c r="AJ562" s="410">
        <v>100</v>
      </c>
      <c r="AK562" s="410">
        <v>297.47000000000003</v>
      </c>
      <c r="AL562" s="410">
        <f>AK562*1.12</f>
        <v>333.16640000000007</v>
      </c>
      <c r="AM562" s="410">
        <v>0</v>
      </c>
      <c r="AN562" s="410">
        <v>0</v>
      </c>
      <c r="AO562" s="396">
        <f t="shared" si="4978"/>
        <v>0</v>
      </c>
      <c r="AP562" s="410">
        <v>100</v>
      </c>
      <c r="AQ562" s="410">
        <v>297.47000000000003</v>
      </c>
      <c r="AR562" s="410">
        <f>AQ562*1.12</f>
        <v>333.16640000000007</v>
      </c>
      <c r="AS562" s="410">
        <v>0</v>
      </c>
      <c r="AT562" s="410">
        <f t="shared" ref="AT562" si="5267">AS562*1.12</f>
        <v>0</v>
      </c>
      <c r="AU562" s="410">
        <f t="shared" ref="AU562" si="5268">AT562*H562</f>
        <v>0</v>
      </c>
      <c r="AV562" s="411">
        <v>100</v>
      </c>
      <c r="AW562" s="411">
        <v>297.47000000000003</v>
      </c>
      <c r="AX562" s="411">
        <f>AW562*1.12</f>
        <v>333.16640000000007</v>
      </c>
      <c r="AY562" s="400">
        <v>0</v>
      </c>
      <c r="AZ562" s="400">
        <f t="shared" ref="AZ562" si="5269">AY562*1.12</f>
        <v>0</v>
      </c>
      <c r="BA562" s="400">
        <f t="shared" ref="BA562" si="5270">AZ562*H562</f>
        <v>0</v>
      </c>
      <c r="BB562" s="411">
        <v>100</v>
      </c>
      <c r="BC562" s="411">
        <v>297.47000000000003</v>
      </c>
      <c r="BD562" s="411">
        <f>BC562*1.12</f>
        <v>333.16640000000007</v>
      </c>
      <c r="BE562" s="411">
        <v>0</v>
      </c>
      <c r="BF562" s="411">
        <f t="shared" ref="BF562" si="5271">BE562*1.12</f>
        <v>0</v>
      </c>
      <c r="BG562" s="411">
        <f t="shared" ref="BG562" si="5272">BF562*H562</f>
        <v>0</v>
      </c>
      <c r="BH562" s="411"/>
      <c r="BI562" s="411">
        <v>297.47000000000003</v>
      </c>
      <c r="BJ562" s="411">
        <f>BI562*1.12</f>
        <v>333.16640000000007</v>
      </c>
      <c r="BK562" s="411">
        <v>0</v>
      </c>
      <c r="BL562" s="411">
        <f t="shared" si="4984"/>
        <v>0</v>
      </c>
      <c r="BM562" s="411">
        <f t="shared" si="4985"/>
        <v>0</v>
      </c>
      <c r="BN562" s="411"/>
      <c r="BO562" s="411"/>
      <c r="BP562" s="411"/>
      <c r="BQ562" s="411">
        <v>0</v>
      </c>
      <c r="BR562" s="411">
        <f t="shared" si="5149"/>
        <v>0</v>
      </c>
      <c r="BS562" s="411">
        <f t="shared" si="5150"/>
        <v>0</v>
      </c>
      <c r="BT562" s="270">
        <v>297.47000000000003</v>
      </c>
      <c r="BU562" s="270">
        <f>BT562*1.12</f>
        <v>333.16640000000007</v>
      </c>
      <c r="BV562" s="262">
        <v>0</v>
      </c>
      <c r="BW562" s="1427">
        <v>0</v>
      </c>
      <c r="BX562" s="84" t="s">
        <v>48</v>
      </c>
      <c r="BY562" s="76">
        <v>2015</v>
      </c>
      <c r="BZ562" s="325"/>
      <c r="CA562" s="567"/>
      <c r="CB562" s="562"/>
      <c r="CC562" s="109"/>
      <c r="CD562" s="329"/>
      <c r="CE562" s="26">
        <f t="shared" si="4991"/>
        <v>0</v>
      </c>
      <c r="CF562" s="27">
        <f t="shared" si="4992"/>
        <v>0</v>
      </c>
      <c r="CG562" s="738">
        <f t="shared" si="4993"/>
        <v>0</v>
      </c>
      <c r="CH562" s="166" t="s">
        <v>1932</v>
      </c>
      <c r="CI562" s="167"/>
      <c r="CJ562" s="89"/>
      <c r="CK562" s="175"/>
      <c r="CL562" s="175"/>
      <c r="CM562" s="178"/>
      <c r="CN562" s="175"/>
      <c r="CO562" s="176"/>
      <c r="CP562" s="175"/>
      <c r="CQ562" s="87"/>
      <c r="CR562" s="455"/>
      <c r="CS562" s="455"/>
      <c r="CT562" s="455"/>
      <c r="CU562" s="455"/>
      <c r="CV562" s="455"/>
      <c r="CW562" s="455"/>
      <c r="CX562" s="455"/>
      <c r="CY562" s="455"/>
      <c r="CZ562" s="455"/>
      <c r="DA562" s="456"/>
      <c r="DB562" s="455"/>
      <c r="DC562" s="455"/>
      <c r="DD562" s="455"/>
      <c r="DE562" s="455"/>
      <c r="DF562" s="455"/>
      <c r="DG562" s="455"/>
      <c r="DH562" s="455"/>
      <c r="DI562" s="455"/>
      <c r="DJ562" s="455"/>
      <c r="DK562" s="455"/>
      <c r="DL562" s="501"/>
      <c r="DM562" s="508"/>
      <c r="DN562" s="501"/>
      <c r="DO562" s="508"/>
      <c r="DP562" s="501"/>
      <c r="DQ562" s="847"/>
      <c r="DR562" s="501"/>
      <c r="DS562" s="508"/>
      <c r="DT562" s="501"/>
      <c r="DU562" s="508"/>
      <c r="DV562" s="457"/>
      <c r="DW562" s="503"/>
      <c r="DX562" s="501"/>
      <c r="DY562" s="672"/>
      <c r="DZ562" s="501"/>
      <c r="EA562" s="508">
        <f t="shared" si="5151"/>
        <v>0</v>
      </c>
      <c r="EB562" s="457">
        <f t="shared" si="4994"/>
        <v>0</v>
      </c>
      <c r="EC562" s="503"/>
      <c r="ED562" s="455"/>
      <c r="EE562" s="459"/>
      <c r="EF562" s="501"/>
      <c r="EG562" s="462"/>
      <c r="EH562" s="710"/>
      <c r="EI562" s="460">
        <f t="shared" si="5152"/>
        <v>0</v>
      </c>
      <c r="EJ562" s="538">
        <f t="shared" si="5153"/>
        <v>0</v>
      </c>
      <c r="EK562" s="677">
        <f t="shared" si="5154"/>
        <v>0</v>
      </c>
      <c r="EL562" s="257">
        <f t="shared" si="5155"/>
        <v>0</v>
      </c>
      <c r="EM562" s="649">
        <f t="shared" si="5156"/>
        <v>0</v>
      </c>
      <c r="EN562" s="538">
        <f t="shared" si="5157"/>
        <v>0</v>
      </c>
      <c r="EO562" s="677">
        <f t="shared" si="5158"/>
        <v>0</v>
      </c>
      <c r="EP562" s="257">
        <f t="shared" si="5159"/>
        <v>0</v>
      </c>
      <c r="EQ562" s="649">
        <f t="shared" si="5160"/>
        <v>0</v>
      </c>
      <c r="ER562" s="538">
        <f t="shared" si="5161"/>
        <v>0</v>
      </c>
      <c r="ES562" s="677">
        <f t="shared" si="5162"/>
        <v>0</v>
      </c>
      <c r="ET562" s="538">
        <f t="shared" si="5163"/>
        <v>0</v>
      </c>
      <c r="EU562" s="462">
        <f t="shared" si="5164"/>
        <v>0</v>
      </c>
      <c r="EV562" s="263">
        <f t="shared" si="5165"/>
        <v>0</v>
      </c>
      <c r="EW562" s="462">
        <f t="shared" si="5166"/>
        <v>0</v>
      </c>
      <c r="EX562" s="263">
        <f t="shared" si="5167"/>
        <v>0</v>
      </c>
      <c r="EY562" s="472">
        <f t="shared" si="5039"/>
        <v>0</v>
      </c>
      <c r="EZ562" s="710">
        <f t="shared" si="5040"/>
        <v>0</v>
      </c>
      <c r="FA562" s="312">
        <v>42117</v>
      </c>
      <c r="FC562" s="216"/>
      <c r="FD562" s="319"/>
    </row>
    <row r="563" spans="1:160" ht="18" hidden="1" customHeight="1" outlineLevel="1" x14ac:dyDescent="0.2">
      <c r="A563" s="13" t="s">
        <v>2092</v>
      </c>
      <c r="B563" s="76" t="s">
        <v>21</v>
      </c>
      <c r="C563" s="103" t="s">
        <v>1395</v>
      </c>
      <c r="D563" s="103" t="s">
        <v>1396</v>
      </c>
      <c r="E563" s="103" t="s">
        <v>1397</v>
      </c>
      <c r="F563" s="103" t="s">
        <v>1817</v>
      </c>
      <c r="G563" s="103" t="s">
        <v>1924</v>
      </c>
      <c r="H563" s="105">
        <v>0.75600000000000001</v>
      </c>
      <c r="I563" s="103" t="s">
        <v>1914</v>
      </c>
      <c r="J563" s="103" t="s">
        <v>56</v>
      </c>
      <c r="K563" s="103" t="s">
        <v>152</v>
      </c>
      <c r="L563" s="103" t="s">
        <v>1370</v>
      </c>
      <c r="M563" s="14" t="s">
        <v>876</v>
      </c>
      <c r="N563" s="82"/>
      <c r="O563" s="82"/>
      <c r="P563" s="82"/>
      <c r="Q563" s="245"/>
      <c r="R563" s="408"/>
      <c r="S563" s="270"/>
      <c r="T563" s="270"/>
      <c r="U563" s="270"/>
      <c r="V563" s="647"/>
      <c r="W563" s="647"/>
      <c r="X563" s="409"/>
      <c r="Y563" s="409"/>
      <c r="Z563" s="409"/>
      <c r="AA563" s="409"/>
      <c r="AB563" s="409"/>
      <c r="AC563" s="399">
        <f t="shared" ref="AC563" si="5273">AB563*H563</f>
        <v>0</v>
      </c>
      <c r="AD563" s="410">
        <v>100</v>
      </c>
      <c r="AE563" s="410">
        <v>297.47000000000003</v>
      </c>
      <c r="AF563" s="410">
        <f t="shared" ref="AF563" si="5274">AE563*1.12</f>
        <v>333.16640000000007</v>
      </c>
      <c r="AG563" s="410">
        <v>0</v>
      </c>
      <c r="AH563" s="410">
        <v>0</v>
      </c>
      <c r="AI563" s="260">
        <f t="shared" ref="AI563" si="5275">AH563*H563</f>
        <v>0</v>
      </c>
      <c r="AJ563" s="410">
        <v>100</v>
      </c>
      <c r="AK563" s="410">
        <v>297.47000000000003</v>
      </c>
      <c r="AL563" s="410">
        <f>AK563*1.12</f>
        <v>333.16640000000007</v>
      </c>
      <c r="AM563" s="410">
        <v>0</v>
      </c>
      <c r="AN563" s="410">
        <v>0</v>
      </c>
      <c r="AO563" s="396">
        <f t="shared" si="4978"/>
        <v>0</v>
      </c>
      <c r="AP563" s="410">
        <v>100</v>
      </c>
      <c r="AQ563" s="410">
        <v>297.47000000000003</v>
      </c>
      <c r="AR563" s="410">
        <f>AQ563*1.12</f>
        <v>333.16640000000007</v>
      </c>
      <c r="AS563" s="410">
        <v>0</v>
      </c>
      <c r="AT563" s="410">
        <f t="shared" ref="AT563" si="5276">AS563*1.12</f>
        <v>0</v>
      </c>
      <c r="AU563" s="410">
        <f t="shared" ref="AU563" si="5277">AT563*H563</f>
        <v>0</v>
      </c>
      <c r="AV563" s="411">
        <v>100</v>
      </c>
      <c r="AW563" s="411">
        <v>297.47000000000003</v>
      </c>
      <c r="AX563" s="411">
        <f>AW563*1.12</f>
        <v>333.16640000000007</v>
      </c>
      <c r="AY563" s="400">
        <v>0</v>
      </c>
      <c r="AZ563" s="400">
        <f t="shared" ref="AZ563" si="5278">AY563*1.12</f>
        <v>0</v>
      </c>
      <c r="BA563" s="400">
        <f t="shared" ref="BA563" si="5279">AZ563*H563</f>
        <v>0</v>
      </c>
      <c r="BB563" s="411">
        <v>100</v>
      </c>
      <c r="BC563" s="411">
        <v>297.47000000000003</v>
      </c>
      <c r="BD563" s="411">
        <f>BC563*1.12</f>
        <v>333.16640000000007</v>
      </c>
      <c r="BE563" s="411">
        <v>0</v>
      </c>
      <c r="BF563" s="411">
        <f t="shared" ref="BF563" si="5280">BE563*1.12</f>
        <v>0</v>
      </c>
      <c r="BG563" s="411">
        <f t="shared" ref="BG563" si="5281">BF563*H563</f>
        <v>0</v>
      </c>
      <c r="BH563" s="411"/>
      <c r="BI563" s="411">
        <v>297.47000000000003</v>
      </c>
      <c r="BJ563" s="411">
        <f>BI563*1.12</f>
        <v>333.16640000000007</v>
      </c>
      <c r="BK563" s="411">
        <v>0</v>
      </c>
      <c r="BL563" s="411">
        <f t="shared" si="4984"/>
        <v>0</v>
      </c>
      <c r="BM563" s="411">
        <f t="shared" si="4985"/>
        <v>0</v>
      </c>
      <c r="BN563" s="411"/>
      <c r="BO563" s="411"/>
      <c r="BP563" s="411"/>
      <c r="BQ563" s="411">
        <v>0</v>
      </c>
      <c r="BR563" s="411">
        <f t="shared" si="5149"/>
        <v>0</v>
      </c>
      <c r="BS563" s="411">
        <f t="shared" si="5150"/>
        <v>0</v>
      </c>
      <c r="BT563" s="270">
        <v>297.47000000000003</v>
      </c>
      <c r="BU563" s="270">
        <f>BT563*1.12</f>
        <v>333.16640000000007</v>
      </c>
      <c r="BV563" s="262">
        <v>0</v>
      </c>
      <c r="BW563" s="1427">
        <v>0</v>
      </c>
      <c r="BX563" s="84" t="s">
        <v>48</v>
      </c>
      <c r="BY563" s="76">
        <v>2015</v>
      </c>
      <c r="BZ563" s="325"/>
      <c r="CA563" s="567"/>
      <c r="CB563" s="562"/>
      <c r="CC563" s="109"/>
      <c r="CD563" s="329"/>
      <c r="CE563" s="26">
        <f t="shared" ref="CE563" si="5282">BV563-CB563</f>
        <v>0</v>
      </c>
      <c r="CF563" s="27">
        <f t="shared" ref="CF563" si="5283">BW563-CC563</f>
        <v>0</v>
      </c>
      <c r="CG563" s="738">
        <f t="shared" ref="CG563" si="5284">CA563-CC563</f>
        <v>0</v>
      </c>
      <c r="CH563" s="166" t="s">
        <v>2109</v>
      </c>
      <c r="CI563" s="167"/>
      <c r="CJ563" s="89"/>
      <c r="CK563" s="175"/>
      <c r="CL563" s="175"/>
      <c r="CM563" s="178"/>
      <c r="CN563" s="175"/>
      <c r="CO563" s="176"/>
      <c r="CP563" s="175"/>
      <c r="CQ563" s="87"/>
      <c r="CR563" s="455"/>
      <c r="CS563" s="455"/>
      <c r="CT563" s="455"/>
      <c r="CU563" s="455"/>
      <c r="CV563" s="455"/>
      <c r="CW563" s="455"/>
      <c r="CX563" s="455"/>
      <c r="CY563" s="455"/>
      <c r="CZ563" s="455"/>
      <c r="DA563" s="456"/>
      <c r="DB563" s="455"/>
      <c r="DC563" s="455"/>
      <c r="DD563" s="455"/>
      <c r="DE563" s="455"/>
      <c r="DF563" s="455"/>
      <c r="DG563" s="455"/>
      <c r="DH563" s="455"/>
      <c r="DI563" s="455"/>
      <c r="DJ563" s="455"/>
      <c r="DK563" s="455"/>
      <c r="DL563" s="501"/>
      <c r="DM563" s="508"/>
      <c r="DN563" s="501"/>
      <c r="DO563" s="508"/>
      <c r="DP563" s="501"/>
      <c r="DQ563" s="847"/>
      <c r="DR563" s="501"/>
      <c r="DS563" s="508"/>
      <c r="DT563" s="501"/>
      <c r="DU563" s="508"/>
      <c r="DV563" s="457"/>
      <c r="DW563" s="503"/>
      <c r="DX563" s="501"/>
      <c r="DY563" s="672"/>
      <c r="DZ563" s="501"/>
      <c r="EA563" s="508">
        <f t="shared" si="5151"/>
        <v>0</v>
      </c>
      <c r="EB563" s="457">
        <f t="shared" si="4994"/>
        <v>0</v>
      </c>
      <c r="EC563" s="503"/>
      <c r="ED563" s="455"/>
      <c r="EE563" s="459"/>
      <c r="EF563" s="501"/>
      <c r="EG563" s="462"/>
      <c r="EH563" s="710"/>
      <c r="EI563" s="460">
        <f t="shared" si="5152"/>
        <v>0</v>
      </c>
      <c r="EJ563" s="538">
        <f t="shared" si="5153"/>
        <v>0</v>
      </c>
      <c r="EK563" s="677">
        <f t="shared" si="5154"/>
        <v>0</v>
      </c>
      <c r="EL563" s="257">
        <f t="shared" si="5155"/>
        <v>0</v>
      </c>
      <c r="EM563" s="649">
        <f t="shared" si="5156"/>
        <v>0</v>
      </c>
      <c r="EN563" s="538">
        <f t="shared" si="5157"/>
        <v>0</v>
      </c>
      <c r="EO563" s="677">
        <f t="shared" si="5158"/>
        <v>0</v>
      </c>
      <c r="EP563" s="257">
        <f t="shared" si="5159"/>
        <v>0</v>
      </c>
      <c r="EQ563" s="649">
        <f t="shared" si="5160"/>
        <v>0</v>
      </c>
      <c r="ER563" s="538">
        <f t="shared" si="5161"/>
        <v>0</v>
      </c>
      <c r="ES563" s="677">
        <f t="shared" si="5162"/>
        <v>0</v>
      </c>
      <c r="ET563" s="538">
        <f t="shared" si="5163"/>
        <v>0</v>
      </c>
      <c r="EU563" s="462">
        <f t="shared" si="5164"/>
        <v>0</v>
      </c>
      <c r="EV563" s="263">
        <f t="shared" si="5165"/>
        <v>0</v>
      </c>
      <c r="EW563" s="462">
        <f t="shared" si="5166"/>
        <v>0</v>
      </c>
      <c r="EX563" s="263">
        <f t="shared" si="5167"/>
        <v>0</v>
      </c>
      <c r="EY563" s="472">
        <f t="shared" si="5039"/>
        <v>0</v>
      </c>
      <c r="EZ563" s="710">
        <f t="shared" si="5040"/>
        <v>0</v>
      </c>
      <c r="FA563" s="312">
        <v>42243</v>
      </c>
      <c r="FC563" s="216"/>
      <c r="FD563" s="319"/>
    </row>
    <row r="564" spans="1:160" ht="18" hidden="1" customHeight="1" outlineLevel="1" x14ac:dyDescent="0.2">
      <c r="A564" s="13" t="s">
        <v>1559</v>
      </c>
      <c r="B564" s="76" t="s">
        <v>21</v>
      </c>
      <c r="C564" s="103" t="s">
        <v>1399</v>
      </c>
      <c r="D564" s="103" t="s">
        <v>1400</v>
      </c>
      <c r="E564" s="103" t="s">
        <v>1401</v>
      </c>
      <c r="F564" s="103" t="s">
        <v>1402</v>
      </c>
      <c r="G564" s="103" t="s">
        <v>1381</v>
      </c>
      <c r="H564" s="105">
        <v>0.70599999999999996</v>
      </c>
      <c r="I564" s="103" t="s">
        <v>1369</v>
      </c>
      <c r="J564" s="103" t="s">
        <v>56</v>
      </c>
      <c r="K564" s="103" t="s">
        <v>152</v>
      </c>
      <c r="L564" s="103" t="s">
        <v>1370</v>
      </c>
      <c r="M564" s="14" t="s">
        <v>1382</v>
      </c>
      <c r="N564" s="82"/>
      <c r="O564" s="82"/>
      <c r="P564" s="82"/>
      <c r="Q564" s="245"/>
      <c r="R564" s="408"/>
      <c r="S564" s="270"/>
      <c r="T564" s="270"/>
      <c r="U564" s="270"/>
      <c r="V564" s="647"/>
      <c r="W564" s="647"/>
      <c r="X564" s="409"/>
      <c r="Y564" s="409"/>
      <c r="Z564" s="409"/>
      <c r="AA564" s="409"/>
      <c r="AB564" s="409"/>
      <c r="AC564" s="399">
        <f t="shared" si="4976"/>
        <v>0</v>
      </c>
      <c r="AD564" s="410">
        <v>1456</v>
      </c>
      <c r="AE564" s="410">
        <v>322.14285714285711</v>
      </c>
      <c r="AF564" s="410">
        <f t="shared" si="5138"/>
        <v>360.8</v>
      </c>
      <c r="AG564" s="410">
        <v>0</v>
      </c>
      <c r="AH564" s="410">
        <v>0</v>
      </c>
      <c r="AI564" s="260">
        <f t="shared" si="4977"/>
        <v>0</v>
      </c>
      <c r="AJ564" s="410">
        <v>1456</v>
      </c>
      <c r="AK564" s="410">
        <v>322.14285714285711</v>
      </c>
      <c r="AL564" s="410">
        <v>360.8</v>
      </c>
      <c r="AM564" s="260">
        <v>0</v>
      </c>
      <c r="AN564" s="260">
        <v>0</v>
      </c>
      <c r="AO564" s="396">
        <f t="shared" si="4978"/>
        <v>0</v>
      </c>
      <c r="AP564" s="410">
        <v>1456</v>
      </c>
      <c r="AQ564" s="410">
        <v>322.14285714285711</v>
      </c>
      <c r="AR564" s="410">
        <v>360.8</v>
      </c>
      <c r="AS564" s="410">
        <v>0</v>
      </c>
      <c r="AT564" s="410">
        <f t="shared" si="5139"/>
        <v>0</v>
      </c>
      <c r="AU564" s="410">
        <f t="shared" si="4979"/>
        <v>0</v>
      </c>
      <c r="AV564" s="411">
        <v>1456</v>
      </c>
      <c r="AW564" s="411">
        <v>322.14285714285711</v>
      </c>
      <c r="AX564" s="411">
        <v>360.8</v>
      </c>
      <c r="AY564" s="400">
        <v>0</v>
      </c>
      <c r="AZ564" s="400">
        <f t="shared" si="5140"/>
        <v>0</v>
      </c>
      <c r="BA564" s="400">
        <f t="shared" si="5032"/>
        <v>0</v>
      </c>
      <c r="BB564" s="411">
        <v>1456</v>
      </c>
      <c r="BC564" s="411">
        <v>322.14285714285711</v>
      </c>
      <c r="BD564" s="411">
        <v>360.8</v>
      </c>
      <c r="BE564" s="411">
        <v>0</v>
      </c>
      <c r="BF564" s="411">
        <f t="shared" si="4982"/>
        <v>0</v>
      </c>
      <c r="BG564" s="411">
        <f t="shared" si="4946"/>
        <v>0</v>
      </c>
      <c r="BH564" s="411"/>
      <c r="BI564" s="411">
        <v>322.14285714285711</v>
      </c>
      <c r="BJ564" s="411">
        <v>360.8</v>
      </c>
      <c r="BK564" s="411">
        <v>0</v>
      </c>
      <c r="BL564" s="411">
        <f t="shared" si="4984"/>
        <v>0</v>
      </c>
      <c r="BM564" s="411">
        <f t="shared" si="4985"/>
        <v>0</v>
      </c>
      <c r="BN564" s="411"/>
      <c r="BO564" s="411"/>
      <c r="BP564" s="411"/>
      <c r="BQ564" s="411">
        <v>0</v>
      </c>
      <c r="BR564" s="411">
        <f t="shared" si="5149"/>
        <v>0</v>
      </c>
      <c r="BS564" s="411">
        <f t="shared" si="5150"/>
        <v>0</v>
      </c>
      <c r="BT564" s="270">
        <v>322.14285714285711</v>
      </c>
      <c r="BU564" s="270">
        <v>360.8</v>
      </c>
      <c r="BV564" s="262">
        <v>0</v>
      </c>
      <c r="BW564" s="1427">
        <v>0</v>
      </c>
      <c r="BX564" s="84" t="s">
        <v>48</v>
      </c>
      <c r="BY564" s="76">
        <v>2015</v>
      </c>
      <c r="BZ564" s="325"/>
      <c r="CA564" s="567"/>
      <c r="CB564" s="562"/>
      <c r="CC564" s="109"/>
      <c r="CD564" s="329"/>
      <c r="CE564" s="26">
        <f t="shared" si="4991"/>
        <v>0</v>
      </c>
      <c r="CF564" s="27">
        <f t="shared" si="4992"/>
        <v>0</v>
      </c>
      <c r="CG564" s="738">
        <f t="shared" si="4993"/>
        <v>0</v>
      </c>
      <c r="CH564" s="166"/>
      <c r="CI564" s="167"/>
      <c r="CJ564" s="89"/>
      <c r="CK564" s="175"/>
      <c r="CL564" s="175"/>
      <c r="CM564" s="178"/>
      <c r="CN564" s="175"/>
      <c r="CO564" s="176"/>
      <c r="CP564" s="175"/>
      <c r="CQ564" s="87"/>
      <c r="CR564" s="455"/>
      <c r="CS564" s="455"/>
      <c r="CT564" s="455"/>
      <c r="CU564" s="455"/>
      <c r="CV564" s="455"/>
      <c r="CW564" s="455"/>
      <c r="CX564" s="455"/>
      <c r="CY564" s="455"/>
      <c r="CZ564" s="455"/>
      <c r="DA564" s="456"/>
      <c r="DB564" s="455"/>
      <c r="DC564" s="455"/>
      <c r="DD564" s="455"/>
      <c r="DE564" s="455"/>
      <c r="DF564" s="455"/>
      <c r="DG564" s="455"/>
      <c r="DH564" s="455"/>
      <c r="DI564" s="455"/>
      <c r="DJ564" s="455"/>
      <c r="DK564" s="455"/>
      <c r="DL564" s="501"/>
      <c r="DM564" s="508"/>
      <c r="DN564" s="501"/>
      <c r="DO564" s="508"/>
      <c r="DP564" s="501"/>
      <c r="DQ564" s="847"/>
      <c r="DR564" s="501"/>
      <c r="DS564" s="508"/>
      <c r="DT564" s="501"/>
      <c r="DU564" s="508"/>
      <c r="DV564" s="457"/>
      <c r="DW564" s="503"/>
      <c r="DX564" s="501"/>
      <c r="DY564" s="672"/>
      <c r="DZ564" s="501"/>
      <c r="EA564" s="508">
        <f t="shared" si="5151"/>
        <v>0</v>
      </c>
      <c r="EB564" s="457">
        <f t="shared" si="4994"/>
        <v>0</v>
      </c>
      <c r="EC564" s="503"/>
      <c r="ED564" s="455"/>
      <c r="EE564" s="459"/>
      <c r="EF564" s="501"/>
      <c r="EG564" s="462"/>
      <c r="EH564" s="710"/>
      <c r="EI564" s="460">
        <f t="shared" si="5152"/>
        <v>0</v>
      </c>
      <c r="EJ564" s="538">
        <f t="shared" si="5153"/>
        <v>0</v>
      </c>
      <c r="EK564" s="677">
        <f t="shared" si="5154"/>
        <v>0</v>
      </c>
      <c r="EL564" s="257">
        <f t="shared" si="5155"/>
        <v>0</v>
      </c>
      <c r="EM564" s="649">
        <f t="shared" si="5156"/>
        <v>0</v>
      </c>
      <c r="EN564" s="538">
        <f t="shared" si="5157"/>
        <v>0</v>
      </c>
      <c r="EO564" s="677">
        <f t="shared" si="5158"/>
        <v>0</v>
      </c>
      <c r="EP564" s="257">
        <f t="shared" si="5159"/>
        <v>0</v>
      </c>
      <c r="EQ564" s="649">
        <f t="shared" si="5160"/>
        <v>0</v>
      </c>
      <c r="ER564" s="538">
        <f t="shared" si="5161"/>
        <v>0</v>
      </c>
      <c r="ES564" s="677">
        <f t="shared" si="5162"/>
        <v>0</v>
      </c>
      <c r="ET564" s="538">
        <f t="shared" si="5163"/>
        <v>0</v>
      </c>
      <c r="EU564" s="462">
        <f t="shared" si="5164"/>
        <v>0</v>
      </c>
      <c r="EV564" s="263">
        <f t="shared" si="5165"/>
        <v>0</v>
      </c>
      <c r="EW564" s="462">
        <f t="shared" si="5166"/>
        <v>0</v>
      </c>
      <c r="EX564" s="263">
        <f t="shared" si="5167"/>
        <v>0</v>
      </c>
      <c r="EY564" s="472">
        <f t="shared" si="5039"/>
        <v>0</v>
      </c>
      <c r="EZ564" s="710">
        <f t="shared" si="5040"/>
        <v>0</v>
      </c>
      <c r="FC564" s="216"/>
      <c r="FD564" s="319"/>
    </row>
    <row r="565" spans="1:160" ht="18" hidden="1" customHeight="1" outlineLevel="1" x14ac:dyDescent="0.2">
      <c r="A565" s="13" t="s">
        <v>1699</v>
      </c>
      <c r="B565" s="76" t="s">
        <v>21</v>
      </c>
      <c r="C565" s="103" t="s">
        <v>1399</v>
      </c>
      <c r="D565" s="103" t="s">
        <v>1400</v>
      </c>
      <c r="E565" s="103" t="s">
        <v>1401</v>
      </c>
      <c r="F565" s="103" t="s">
        <v>1402</v>
      </c>
      <c r="G565" s="103" t="s">
        <v>41</v>
      </c>
      <c r="H565" s="105">
        <v>0.70599999999999996</v>
      </c>
      <c r="I565" s="103" t="s">
        <v>1369</v>
      </c>
      <c r="J565" s="103" t="s">
        <v>56</v>
      </c>
      <c r="K565" s="103" t="s">
        <v>152</v>
      </c>
      <c r="L565" s="103" t="s">
        <v>1370</v>
      </c>
      <c r="M565" s="14" t="s">
        <v>1382</v>
      </c>
      <c r="N565" s="82"/>
      <c r="O565" s="82"/>
      <c r="P565" s="82"/>
      <c r="Q565" s="245"/>
      <c r="R565" s="408"/>
      <c r="S565" s="270"/>
      <c r="T565" s="270"/>
      <c r="U565" s="270"/>
      <c r="V565" s="647"/>
      <c r="W565" s="647"/>
      <c r="X565" s="409"/>
      <c r="Y565" s="409"/>
      <c r="Z565" s="409"/>
      <c r="AA565" s="409"/>
      <c r="AB565" s="409"/>
      <c r="AC565" s="399">
        <f t="shared" si="4976"/>
        <v>0</v>
      </c>
      <c r="AD565" s="410">
        <v>1456</v>
      </c>
      <c r="AE565" s="410">
        <v>322.14285714285711</v>
      </c>
      <c r="AF565" s="410">
        <f t="shared" ref="AF565" si="5285">AE565*1.12</f>
        <v>360.8</v>
      </c>
      <c r="AG565" s="410">
        <v>0</v>
      </c>
      <c r="AH565" s="410">
        <v>0</v>
      </c>
      <c r="AI565" s="260">
        <f t="shared" si="4977"/>
        <v>0</v>
      </c>
      <c r="AJ565" s="410">
        <v>1456</v>
      </c>
      <c r="AK565" s="410">
        <v>322.14285714285711</v>
      </c>
      <c r="AL565" s="410">
        <v>360.8</v>
      </c>
      <c r="AM565" s="260">
        <v>0</v>
      </c>
      <c r="AN565" s="260">
        <v>0</v>
      </c>
      <c r="AO565" s="396">
        <f t="shared" si="4978"/>
        <v>0</v>
      </c>
      <c r="AP565" s="410">
        <v>1456</v>
      </c>
      <c r="AQ565" s="410">
        <v>322.14285714285711</v>
      </c>
      <c r="AR565" s="410">
        <v>360.8</v>
      </c>
      <c r="AS565" s="410">
        <v>0</v>
      </c>
      <c r="AT565" s="410">
        <f t="shared" si="5139"/>
        <v>0</v>
      </c>
      <c r="AU565" s="410">
        <f t="shared" si="4979"/>
        <v>0</v>
      </c>
      <c r="AV565" s="411">
        <v>1456</v>
      </c>
      <c r="AW565" s="411">
        <v>322.14285714285711</v>
      </c>
      <c r="AX565" s="411">
        <v>360.8</v>
      </c>
      <c r="AY565" s="400">
        <v>0</v>
      </c>
      <c r="AZ565" s="400">
        <f t="shared" si="5140"/>
        <v>0</v>
      </c>
      <c r="BA565" s="400">
        <f t="shared" si="5032"/>
        <v>0</v>
      </c>
      <c r="BB565" s="411">
        <v>1456</v>
      </c>
      <c r="BC565" s="411">
        <v>322.14285714285711</v>
      </c>
      <c r="BD565" s="411">
        <v>360.8</v>
      </c>
      <c r="BE565" s="411">
        <v>0</v>
      </c>
      <c r="BF565" s="411">
        <f t="shared" si="4982"/>
        <v>0</v>
      </c>
      <c r="BG565" s="411">
        <f t="shared" si="4946"/>
        <v>0</v>
      </c>
      <c r="BH565" s="411"/>
      <c r="BI565" s="411">
        <v>322.14285714285711</v>
      </c>
      <c r="BJ565" s="411">
        <v>360.8</v>
      </c>
      <c r="BK565" s="411">
        <v>0</v>
      </c>
      <c r="BL565" s="411">
        <f t="shared" si="4984"/>
        <v>0</v>
      </c>
      <c r="BM565" s="411">
        <f t="shared" si="4985"/>
        <v>0</v>
      </c>
      <c r="BN565" s="411"/>
      <c r="BO565" s="411"/>
      <c r="BP565" s="411"/>
      <c r="BQ565" s="411">
        <v>0</v>
      </c>
      <c r="BR565" s="411">
        <f t="shared" si="5149"/>
        <v>0</v>
      </c>
      <c r="BS565" s="411">
        <f t="shared" si="5150"/>
        <v>0</v>
      </c>
      <c r="BT565" s="270">
        <v>322.14285714285711</v>
      </c>
      <c r="BU565" s="270">
        <v>360.8</v>
      </c>
      <c r="BV565" s="262">
        <v>0</v>
      </c>
      <c r="BW565" s="1427">
        <v>0</v>
      </c>
      <c r="BX565" s="84" t="s">
        <v>48</v>
      </c>
      <c r="BY565" s="76">
        <v>2015</v>
      </c>
      <c r="BZ565" s="325"/>
      <c r="CA565" s="567"/>
      <c r="CB565" s="562"/>
      <c r="CC565" s="109"/>
      <c r="CD565" s="329"/>
      <c r="CE565" s="26">
        <f t="shared" si="4991"/>
        <v>0</v>
      </c>
      <c r="CF565" s="27">
        <f t="shared" si="4992"/>
        <v>0</v>
      </c>
      <c r="CG565" s="738">
        <f t="shared" si="4993"/>
        <v>0</v>
      </c>
      <c r="CH565" s="166" t="s">
        <v>1740</v>
      </c>
      <c r="CI565" s="167" t="s">
        <v>1756</v>
      </c>
      <c r="CJ565" s="89"/>
      <c r="CK565" s="175"/>
      <c r="CL565" s="175"/>
      <c r="CM565" s="178"/>
      <c r="CN565" s="175"/>
      <c r="CO565" s="176"/>
      <c r="CP565" s="175"/>
      <c r="CQ565" s="87"/>
      <c r="CR565" s="455"/>
      <c r="CS565" s="455"/>
      <c r="CT565" s="455"/>
      <c r="CU565" s="455"/>
      <c r="CV565" s="455"/>
      <c r="CW565" s="455"/>
      <c r="CX565" s="455"/>
      <c r="CY565" s="455"/>
      <c r="CZ565" s="455"/>
      <c r="DA565" s="456"/>
      <c r="DB565" s="455"/>
      <c r="DC565" s="455"/>
      <c r="DD565" s="455"/>
      <c r="DE565" s="455"/>
      <c r="DF565" s="455"/>
      <c r="DG565" s="455"/>
      <c r="DH565" s="455"/>
      <c r="DI565" s="455"/>
      <c r="DJ565" s="455"/>
      <c r="DK565" s="455"/>
      <c r="DL565" s="501"/>
      <c r="DM565" s="508"/>
      <c r="DN565" s="501"/>
      <c r="DO565" s="508"/>
      <c r="DP565" s="501"/>
      <c r="DQ565" s="847"/>
      <c r="DR565" s="501"/>
      <c r="DS565" s="508"/>
      <c r="DT565" s="501"/>
      <c r="DU565" s="508"/>
      <c r="DV565" s="457"/>
      <c r="DW565" s="503"/>
      <c r="DX565" s="501"/>
      <c r="DY565" s="672"/>
      <c r="DZ565" s="501"/>
      <c r="EA565" s="508">
        <f t="shared" si="5151"/>
        <v>0</v>
      </c>
      <c r="EB565" s="457">
        <f t="shared" si="4994"/>
        <v>0</v>
      </c>
      <c r="EC565" s="503"/>
      <c r="ED565" s="455"/>
      <c r="EE565" s="459"/>
      <c r="EF565" s="501"/>
      <c r="EG565" s="462"/>
      <c r="EH565" s="710"/>
      <c r="EI565" s="460">
        <f t="shared" si="5152"/>
        <v>0</v>
      </c>
      <c r="EJ565" s="538">
        <f t="shared" si="5153"/>
        <v>0</v>
      </c>
      <c r="EK565" s="677">
        <f t="shared" si="5154"/>
        <v>0</v>
      </c>
      <c r="EL565" s="257">
        <f t="shared" si="5155"/>
        <v>0</v>
      </c>
      <c r="EM565" s="649">
        <f t="shared" si="5156"/>
        <v>0</v>
      </c>
      <c r="EN565" s="538">
        <f t="shared" si="5157"/>
        <v>0</v>
      </c>
      <c r="EO565" s="677">
        <f t="shared" si="5158"/>
        <v>0</v>
      </c>
      <c r="EP565" s="257">
        <f t="shared" si="5159"/>
        <v>0</v>
      </c>
      <c r="EQ565" s="649">
        <f t="shared" si="5160"/>
        <v>0</v>
      </c>
      <c r="ER565" s="538">
        <f t="shared" si="5161"/>
        <v>0</v>
      </c>
      <c r="ES565" s="677">
        <f t="shared" si="5162"/>
        <v>0</v>
      </c>
      <c r="ET565" s="538">
        <f t="shared" si="5163"/>
        <v>0</v>
      </c>
      <c r="EU565" s="462">
        <f t="shared" si="5164"/>
        <v>0</v>
      </c>
      <c r="EV565" s="263">
        <f t="shared" si="5165"/>
        <v>0</v>
      </c>
      <c r="EW565" s="462">
        <f t="shared" si="5166"/>
        <v>0</v>
      </c>
      <c r="EX565" s="263">
        <f t="shared" si="5167"/>
        <v>0</v>
      </c>
      <c r="EY565" s="472">
        <f t="shared" si="5039"/>
        <v>0</v>
      </c>
      <c r="EZ565" s="710">
        <f t="shared" si="5040"/>
        <v>0</v>
      </c>
      <c r="FC565" s="216"/>
      <c r="FD565" s="319"/>
    </row>
    <row r="566" spans="1:160" ht="18" hidden="1" customHeight="1" outlineLevel="1" x14ac:dyDescent="0.2">
      <c r="A566" s="13" t="s">
        <v>1816</v>
      </c>
      <c r="B566" s="76" t="s">
        <v>21</v>
      </c>
      <c r="C566" s="103" t="s">
        <v>1399</v>
      </c>
      <c r="D566" s="103" t="s">
        <v>1400</v>
      </c>
      <c r="E566" s="103" t="s">
        <v>1401</v>
      </c>
      <c r="F566" s="103" t="s">
        <v>1818</v>
      </c>
      <c r="G566" s="103" t="s">
        <v>41</v>
      </c>
      <c r="H566" s="105">
        <v>0.70599999999999996</v>
      </c>
      <c r="I566" s="103" t="s">
        <v>1094</v>
      </c>
      <c r="J566" s="103" t="s">
        <v>56</v>
      </c>
      <c r="K566" s="103" t="s">
        <v>152</v>
      </c>
      <c r="L566" s="103" t="s">
        <v>1370</v>
      </c>
      <c r="M566" s="14" t="s">
        <v>1382</v>
      </c>
      <c r="N566" s="82"/>
      <c r="O566" s="82"/>
      <c r="P566" s="82"/>
      <c r="Q566" s="245"/>
      <c r="R566" s="408"/>
      <c r="S566" s="270"/>
      <c r="T566" s="270"/>
      <c r="U566" s="270"/>
      <c r="V566" s="647"/>
      <c r="W566" s="647"/>
      <c r="X566" s="409"/>
      <c r="Y566" s="409"/>
      <c r="Z566" s="409"/>
      <c r="AA566" s="409"/>
      <c r="AB566" s="409"/>
      <c r="AC566" s="399">
        <f t="shared" ref="AC566" si="5286">AB566*H566</f>
        <v>0</v>
      </c>
      <c r="AD566" s="410">
        <v>1456</v>
      </c>
      <c r="AE566" s="410">
        <v>322.14285714285711</v>
      </c>
      <c r="AF566" s="410">
        <f t="shared" ref="AF566:AF567" si="5287">AE566*1.12</f>
        <v>360.8</v>
      </c>
      <c r="AG566" s="410">
        <v>0</v>
      </c>
      <c r="AH566" s="410">
        <v>0</v>
      </c>
      <c r="AI566" s="260">
        <f t="shared" ref="AI566" si="5288">AH566*H566</f>
        <v>0</v>
      </c>
      <c r="AJ566" s="410">
        <v>1456</v>
      </c>
      <c r="AK566" s="410">
        <v>322.14285714285711</v>
      </c>
      <c r="AL566" s="410">
        <v>360.8</v>
      </c>
      <c r="AM566" s="410">
        <v>0</v>
      </c>
      <c r="AN566" s="410">
        <v>0</v>
      </c>
      <c r="AO566" s="396">
        <f t="shared" si="4978"/>
        <v>0</v>
      </c>
      <c r="AP566" s="410">
        <v>1456</v>
      </c>
      <c r="AQ566" s="410">
        <v>322.14285714285711</v>
      </c>
      <c r="AR566" s="410">
        <v>360.8</v>
      </c>
      <c r="AS566" s="410">
        <v>0</v>
      </c>
      <c r="AT566" s="410">
        <v>0</v>
      </c>
      <c r="AU566" s="410">
        <f t="shared" si="4979"/>
        <v>0</v>
      </c>
      <c r="AV566" s="411">
        <v>1456</v>
      </c>
      <c r="AW566" s="411">
        <v>322.14285714285711</v>
      </c>
      <c r="AX566" s="411">
        <v>360.8</v>
      </c>
      <c r="AY566" s="400">
        <v>0</v>
      </c>
      <c r="AZ566" s="400">
        <v>0</v>
      </c>
      <c r="BA566" s="400">
        <f t="shared" si="5032"/>
        <v>0</v>
      </c>
      <c r="BB566" s="411">
        <v>1456</v>
      </c>
      <c r="BC566" s="411">
        <v>322.14285714285711</v>
      </c>
      <c r="BD566" s="411">
        <v>360.8</v>
      </c>
      <c r="BE566" s="411">
        <v>0</v>
      </c>
      <c r="BF566" s="411">
        <v>0</v>
      </c>
      <c r="BG566" s="411">
        <f t="shared" si="4946"/>
        <v>0</v>
      </c>
      <c r="BH566" s="411"/>
      <c r="BI566" s="411">
        <v>322.14285714285711</v>
      </c>
      <c r="BJ566" s="411">
        <v>360.8</v>
      </c>
      <c r="BK566" s="411">
        <v>0</v>
      </c>
      <c r="BL566" s="411">
        <v>0</v>
      </c>
      <c r="BM566" s="411">
        <f t="shared" si="4985"/>
        <v>0</v>
      </c>
      <c r="BN566" s="411"/>
      <c r="BO566" s="411"/>
      <c r="BP566" s="411"/>
      <c r="BQ566" s="411">
        <v>0</v>
      </c>
      <c r="BR566" s="411">
        <v>0</v>
      </c>
      <c r="BS566" s="411">
        <f t="shared" si="5150"/>
        <v>0</v>
      </c>
      <c r="BT566" s="270">
        <v>322.14285714285711</v>
      </c>
      <c r="BU566" s="270">
        <v>360.8</v>
      </c>
      <c r="BV566" s="262">
        <v>0</v>
      </c>
      <c r="BW566" s="1427">
        <v>0</v>
      </c>
      <c r="BX566" s="84" t="s">
        <v>48</v>
      </c>
      <c r="BY566" s="76">
        <v>2015</v>
      </c>
      <c r="BZ566" s="325"/>
      <c r="CA566" s="567"/>
      <c r="CB566" s="562"/>
      <c r="CC566" s="109"/>
      <c r="CD566" s="329"/>
      <c r="CE566" s="26">
        <f t="shared" si="4991"/>
        <v>0</v>
      </c>
      <c r="CF566" s="27">
        <f t="shared" si="4992"/>
        <v>0</v>
      </c>
      <c r="CG566" s="738">
        <f t="shared" si="4993"/>
        <v>0</v>
      </c>
      <c r="CH566" s="166" t="s">
        <v>1841</v>
      </c>
      <c r="CI566" s="167"/>
      <c r="CJ566" s="89"/>
      <c r="CK566" s="175"/>
      <c r="CL566" s="175"/>
      <c r="CM566" s="178"/>
      <c r="CN566" s="175"/>
      <c r="CO566" s="176"/>
      <c r="CP566" s="175"/>
      <c r="CQ566" s="87"/>
      <c r="CR566" s="455"/>
      <c r="CS566" s="455"/>
      <c r="CT566" s="455"/>
      <c r="CU566" s="455"/>
      <c r="CV566" s="455"/>
      <c r="CW566" s="455"/>
      <c r="CX566" s="455"/>
      <c r="CY566" s="455"/>
      <c r="CZ566" s="455"/>
      <c r="DA566" s="456"/>
      <c r="DB566" s="455"/>
      <c r="DC566" s="455"/>
      <c r="DD566" s="455"/>
      <c r="DE566" s="455"/>
      <c r="DF566" s="455"/>
      <c r="DG566" s="455"/>
      <c r="DH566" s="455"/>
      <c r="DI566" s="455"/>
      <c r="DJ566" s="455"/>
      <c r="DK566" s="455"/>
      <c r="DL566" s="501"/>
      <c r="DM566" s="508"/>
      <c r="DN566" s="501"/>
      <c r="DO566" s="508"/>
      <c r="DP566" s="501"/>
      <c r="DQ566" s="847"/>
      <c r="DR566" s="501"/>
      <c r="DS566" s="508"/>
      <c r="DT566" s="501"/>
      <c r="DU566" s="508"/>
      <c r="DV566" s="457"/>
      <c r="DW566" s="503"/>
      <c r="DX566" s="501"/>
      <c r="DY566" s="672"/>
      <c r="DZ566" s="501"/>
      <c r="EA566" s="508">
        <f t="shared" si="5151"/>
        <v>0</v>
      </c>
      <c r="EB566" s="457">
        <f t="shared" si="4994"/>
        <v>0</v>
      </c>
      <c r="EC566" s="503"/>
      <c r="ED566" s="455"/>
      <c r="EE566" s="459"/>
      <c r="EF566" s="501"/>
      <c r="EG566" s="462"/>
      <c r="EH566" s="710"/>
      <c r="EI566" s="460">
        <f t="shared" si="5152"/>
        <v>0</v>
      </c>
      <c r="EJ566" s="538">
        <f t="shared" si="5153"/>
        <v>0</v>
      </c>
      <c r="EK566" s="677">
        <f t="shared" si="5154"/>
        <v>0</v>
      </c>
      <c r="EL566" s="257">
        <f t="shared" si="5155"/>
        <v>0</v>
      </c>
      <c r="EM566" s="649">
        <f t="shared" si="5156"/>
        <v>0</v>
      </c>
      <c r="EN566" s="538">
        <f t="shared" si="5157"/>
        <v>0</v>
      </c>
      <c r="EO566" s="677">
        <f t="shared" si="5158"/>
        <v>0</v>
      </c>
      <c r="EP566" s="257">
        <f t="shared" si="5159"/>
        <v>0</v>
      </c>
      <c r="EQ566" s="649">
        <f t="shared" si="5160"/>
        <v>0</v>
      </c>
      <c r="ER566" s="538">
        <f t="shared" si="5161"/>
        <v>0</v>
      </c>
      <c r="ES566" s="677">
        <f t="shared" si="5162"/>
        <v>0</v>
      </c>
      <c r="ET566" s="538">
        <f t="shared" si="5163"/>
        <v>0</v>
      </c>
      <c r="EU566" s="462">
        <f t="shared" si="5164"/>
        <v>0</v>
      </c>
      <c r="EV566" s="263">
        <f t="shared" si="5165"/>
        <v>0</v>
      </c>
      <c r="EW566" s="462">
        <f t="shared" si="5166"/>
        <v>0</v>
      </c>
      <c r="EX566" s="263">
        <f t="shared" si="5167"/>
        <v>0</v>
      </c>
      <c r="EY566" s="472">
        <f t="shared" si="5039"/>
        <v>0</v>
      </c>
      <c r="EZ566" s="710">
        <f t="shared" si="5040"/>
        <v>0</v>
      </c>
      <c r="FA566" s="312">
        <v>42060</v>
      </c>
      <c r="FC566" s="216"/>
      <c r="FD566" s="319"/>
    </row>
    <row r="567" spans="1:160" ht="18" hidden="1" customHeight="1" outlineLevel="1" x14ac:dyDescent="0.2">
      <c r="A567" s="13" t="s">
        <v>1901</v>
      </c>
      <c r="B567" s="76" t="s">
        <v>21</v>
      </c>
      <c r="C567" s="103" t="s">
        <v>1399</v>
      </c>
      <c r="D567" s="103" t="s">
        <v>1400</v>
      </c>
      <c r="E567" s="103" t="s">
        <v>1401</v>
      </c>
      <c r="F567" s="103" t="s">
        <v>1818</v>
      </c>
      <c r="G567" s="103" t="s">
        <v>1924</v>
      </c>
      <c r="H567" s="105">
        <v>0.70599999999999996</v>
      </c>
      <c r="I567" s="103" t="s">
        <v>1914</v>
      </c>
      <c r="J567" s="103" t="s">
        <v>56</v>
      </c>
      <c r="K567" s="103" t="s">
        <v>152</v>
      </c>
      <c r="L567" s="103" t="s">
        <v>1370</v>
      </c>
      <c r="M567" s="14" t="s">
        <v>1382</v>
      </c>
      <c r="N567" s="82"/>
      <c r="O567" s="82"/>
      <c r="P567" s="82"/>
      <c r="Q567" s="245"/>
      <c r="R567" s="408"/>
      <c r="S567" s="270"/>
      <c r="T567" s="270"/>
      <c r="U567" s="270"/>
      <c r="V567" s="647"/>
      <c r="W567" s="647"/>
      <c r="X567" s="409"/>
      <c r="Y567" s="409"/>
      <c r="Z567" s="409"/>
      <c r="AA567" s="409"/>
      <c r="AB567" s="409"/>
      <c r="AC567" s="399">
        <f t="shared" ref="AC567" si="5289">AB567*H567</f>
        <v>0</v>
      </c>
      <c r="AD567" s="410">
        <v>1456</v>
      </c>
      <c r="AE567" s="410">
        <v>322.14285714285711</v>
      </c>
      <c r="AF567" s="410">
        <f t="shared" si="5287"/>
        <v>360.8</v>
      </c>
      <c r="AG567" s="410">
        <v>0</v>
      </c>
      <c r="AH567" s="410">
        <v>0</v>
      </c>
      <c r="AI567" s="260">
        <f t="shared" ref="AI567" si="5290">AH567*H567</f>
        <v>0</v>
      </c>
      <c r="AJ567" s="410">
        <v>1456</v>
      </c>
      <c r="AK567" s="410">
        <v>322.14285714285711</v>
      </c>
      <c r="AL567" s="410">
        <f>AK567*1.12</f>
        <v>360.8</v>
      </c>
      <c r="AM567" s="410">
        <v>0</v>
      </c>
      <c r="AN567" s="410">
        <v>0</v>
      </c>
      <c r="AO567" s="396">
        <f t="shared" si="4978"/>
        <v>0</v>
      </c>
      <c r="AP567" s="410">
        <v>1456</v>
      </c>
      <c r="AQ567" s="410">
        <v>322.14285714285711</v>
      </c>
      <c r="AR567" s="410">
        <f>AQ567*1.12</f>
        <v>360.8</v>
      </c>
      <c r="AS567" s="410">
        <v>0</v>
      </c>
      <c r="AT567" s="410">
        <f t="shared" ref="AT567" si="5291">AS567*1.12</f>
        <v>0</v>
      </c>
      <c r="AU567" s="410">
        <f t="shared" ref="AU567" si="5292">AT567*H567</f>
        <v>0</v>
      </c>
      <c r="AV567" s="411">
        <v>1456</v>
      </c>
      <c r="AW567" s="411">
        <v>322.14285714285711</v>
      </c>
      <c r="AX567" s="411">
        <f>AW567*1.12</f>
        <v>360.8</v>
      </c>
      <c r="AY567" s="400">
        <v>0</v>
      </c>
      <c r="AZ567" s="400">
        <f t="shared" ref="AZ567" si="5293">AY567*1.12</f>
        <v>0</v>
      </c>
      <c r="BA567" s="400">
        <f t="shared" ref="BA567" si="5294">AZ567*H567</f>
        <v>0</v>
      </c>
      <c r="BB567" s="411">
        <v>1456</v>
      </c>
      <c r="BC567" s="411">
        <v>322.14285714285711</v>
      </c>
      <c r="BD567" s="411">
        <f>BC567*1.12</f>
        <v>360.8</v>
      </c>
      <c r="BE567" s="411">
        <v>0</v>
      </c>
      <c r="BF567" s="411">
        <f t="shared" ref="BF567" si="5295">BE567*1.12</f>
        <v>0</v>
      </c>
      <c r="BG567" s="411">
        <f t="shared" ref="BG567" si="5296">BF567*H567</f>
        <v>0</v>
      </c>
      <c r="BH567" s="411"/>
      <c r="BI567" s="411">
        <v>322.14285714285711</v>
      </c>
      <c r="BJ567" s="411">
        <f>BI567*1.12</f>
        <v>360.8</v>
      </c>
      <c r="BK567" s="411">
        <v>0</v>
      </c>
      <c r="BL567" s="411">
        <f t="shared" ref="BL567:BL570" si="5297">BK567*1.12</f>
        <v>0</v>
      </c>
      <c r="BM567" s="411">
        <f t="shared" si="4985"/>
        <v>0</v>
      </c>
      <c r="BN567" s="411"/>
      <c r="BO567" s="411"/>
      <c r="BP567" s="411"/>
      <c r="BQ567" s="411">
        <v>0</v>
      </c>
      <c r="BR567" s="411">
        <f t="shared" ref="BR567:BR570" si="5298">BQ567*1.12</f>
        <v>0</v>
      </c>
      <c r="BS567" s="411">
        <f t="shared" si="5150"/>
        <v>0</v>
      </c>
      <c r="BT567" s="270">
        <v>322.14285714285711</v>
      </c>
      <c r="BU567" s="270">
        <f>BT567*1.12</f>
        <v>360.8</v>
      </c>
      <c r="BV567" s="262">
        <v>0</v>
      </c>
      <c r="BW567" s="1427">
        <v>0</v>
      </c>
      <c r="BX567" s="84" t="s">
        <v>48</v>
      </c>
      <c r="BY567" s="76">
        <v>2015</v>
      </c>
      <c r="BZ567" s="325"/>
      <c r="CA567" s="567"/>
      <c r="CB567" s="562"/>
      <c r="CC567" s="109"/>
      <c r="CD567" s="329"/>
      <c r="CE567" s="26">
        <f t="shared" si="4991"/>
        <v>0</v>
      </c>
      <c r="CF567" s="27">
        <f t="shared" si="4992"/>
        <v>0</v>
      </c>
      <c r="CG567" s="738">
        <f t="shared" si="4993"/>
        <v>0</v>
      </c>
      <c r="CH567" s="166" t="s">
        <v>1932</v>
      </c>
      <c r="CI567" s="167"/>
      <c r="CJ567" s="89"/>
      <c r="CK567" s="175"/>
      <c r="CL567" s="175"/>
      <c r="CM567" s="178"/>
      <c r="CN567" s="175"/>
      <c r="CO567" s="176"/>
      <c r="CP567" s="175"/>
      <c r="CQ567" s="87"/>
      <c r="CR567" s="455"/>
      <c r="CS567" s="455"/>
      <c r="CT567" s="455"/>
      <c r="CU567" s="455"/>
      <c r="CV567" s="455"/>
      <c r="CW567" s="455"/>
      <c r="CX567" s="455"/>
      <c r="CY567" s="455"/>
      <c r="CZ567" s="455"/>
      <c r="DA567" s="456"/>
      <c r="DB567" s="455"/>
      <c r="DC567" s="455"/>
      <c r="DD567" s="455"/>
      <c r="DE567" s="455"/>
      <c r="DF567" s="455"/>
      <c r="DG567" s="455"/>
      <c r="DH567" s="455"/>
      <c r="DI567" s="455"/>
      <c r="DJ567" s="455"/>
      <c r="DK567" s="455"/>
      <c r="DL567" s="501"/>
      <c r="DM567" s="508"/>
      <c r="DN567" s="501"/>
      <c r="DO567" s="508"/>
      <c r="DP567" s="501"/>
      <c r="DQ567" s="847"/>
      <c r="DR567" s="501"/>
      <c r="DS567" s="508"/>
      <c r="DT567" s="501"/>
      <c r="DU567" s="508"/>
      <c r="DV567" s="457"/>
      <c r="DW567" s="503"/>
      <c r="DX567" s="501"/>
      <c r="DY567" s="672"/>
      <c r="DZ567" s="501"/>
      <c r="EA567" s="508">
        <f t="shared" si="5151"/>
        <v>0</v>
      </c>
      <c r="EB567" s="457">
        <f t="shared" si="4994"/>
        <v>0</v>
      </c>
      <c r="EC567" s="503"/>
      <c r="ED567" s="455"/>
      <c r="EE567" s="459"/>
      <c r="EF567" s="501"/>
      <c r="EG567" s="462"/>
      <c r="EH567" s="710"/>
      <c r="EI567" s="460">
        <f t="shared" si="5152"/>
        <v>0</v>
      </c>
      <c r="EJ567" s="538">
        <f t="shared" si="5153"/>
        <v>0</v>
      </c>
      <c r="EK567" s="677">
        <f t="shared" si="5154"/>
        <v>0</v>
      </c>
      <c r="EL567" s="257">
        <f t="shared" si="5155"/>
        <v>0</v>
      </c>
      <c r="EM567" s="649">
        <f t="shared" si="5156"/>
        <v>0</v>
      </c>
      <c r="EN567" s="538">
        <f t="shared" si="5157"/>
        <v>0</v>
      </c>
      <c r="EO567" s="677">
        <f t="shared" si="5158"/>
        <v>0</v>
      </c>
      <c r="EP567" s="257">
        <f t="shared" si="5159"/>
        <v>0</v>
      </c>
      <c r="EQ567" s="649">
        <f t="shared" si="5160"/>
        <v>0</v>
      </c>
      <c r="ER567" s="538">
        <f t="shared" si="5161"/>
        <v>0</v>
      </c>
      <c r="ES567" s="677">
        <f t="shared" si="5162"/>
        <v>0</v>
      </c>
      <c r="ET567" s="538">
        <f t="shared" si="5163"/>
        <v>0</v>
      </c>
      <c r="EU567" s="462">
        <f t="shared" si="5164"/>
        <v>0</v>
      </c>
      <c r="EV567" s="263">
        <f t="shared" si="5165"/>
        <v>0</v>
      </c>
      <c r="EW567" s="462">
        <f t="shared" si="5166"/>
        <v>0</v>
      </c>
      <c r="EX567" s="263">
        <f t="shared" si="5167"/>
        <v>0</v>
      </c>
      <c r="EY567" s="472">
        <f t="shared" si="5039"/>
        <v>0</v>
      </c>
      <c r="EZ567" s="710">
        <f t="shared" si="5040"/>
        <v>0</v>
      </c>
      <c r="FA567" s="312">
        <v>42117</v>
      </c>
      <c r="FC567" s="216"/>
      <c r="FD567" s="319"/>
    </row>
    <row r="568" spans="1:160" ht="18" hidden="1" customHeight="1" outlineLevel="1" x14ac:dyDescent="0.2">
      <c r="A568" s="13" t="s">
        <v>2093</v>
      </c>
      <c r="B568" s="76" t="s">
        <v>21</v>
      </c>
      <c r="C568" s="103" t="s">
        <v>1399</v>
      </c>
      <c r="D568" s="103" t="s">
        <v>1400</v>
      </c>
      <c r="E568" s="103" t="s">
        <v>1401</v>
      </c>
      <c r="F568" s="103" t="s">
        <v>1818</v>
      </c>
      <c r="G568" s="103" t="s">
        <v>1924</v>
      </c>
      <c r="H568" s="105">
        <v>0.70599999999999996</v>
      </c>
      <c r="I568" s="103" t="s">
        <v>1914</v>
      </c>
      <c r="J568" s="103" t="s">
        <v>56</v>
      </c>
      <c r="K568" s="103" t="s">
        <v>152</v>
      </c>
      <c r="L568" s="103" t="s">
        <v>1370</v>
      </c>
      <c r="M568" s="14" t="s">
        <v>1382</v>
      </c>
      <c r="N568" s="82"/>
      <c r="O568" s="82"/>
      <c r="P568" s="82"/>
      <c r="Q568" s="245"/>
      <c r="R568" s="408"/>
      <c r="S568" s="270"/>
      <c r="T568" s="270"/>
      <c r="U568" s="270"/>
      <c r="V568" s="647"/>
      <c r="W568" s="647"/>
      <c r="X568" s="409"/>
      <c r="Y568" s="409"/>
      <c r="Z568" s="409"/>
      <c r="AA568" s="409"/>
      <c r="AB568" s="409"/>
      <c r="AC568" s="399">
        <f t="shared" ref="AC568" si="5299">AB568*H568</f>
        <v>0</v>
      </c>
      <c r="AD568" s="410">
        <v>1456</v>
      </c>
      <c r="AE568" s="410">
        <v>322.14285714285711</v>
      </c>
      <c r="AF568" s="410">
        <f t="shared" ref="AF568" si="5300">AE568*1.12</f>
        <v>360.8</v>
      </c>
      <c r="AG568" s="410">
        <v>0</v>
      </c>
      <c r="AH568" s="410">
        <v>0</v>
      </c>
      <c r="AI568" s="260">
        <f t="shared" ref="AI568" si="5301">AH568*H568</f>
        <v>0</v>
      </c>
      <c r="AJ568" s="410">
        <v>1456</v>
      </c>
      <c r="AK568" s="410">
        <v>322.14285714285711</v>
      </c>
      <c r="AL568" s="410">
        <f>AK568*1.12</f>
        <v>360.8</v>
      </c>
      <c r="AM568" s="410">
        <v>0</v>
      </c>
      <c r="AN568" s="410">
        <v>0</v>
      </c>
      <c r="AO568" s="396">
        <f t="shared" si="4978"/>
        <v>0</v>
      </c>
      <c r="AP568" s="410">
        <v>1456</v>
      </c>
      <c r="AQ568" s="410">
        <v>322.14285714285711</v>
      </c>
      <c r="AR568" s="410">
        <f>AQ568*1.12</f>
        <v>360.8</v>
      </c>
      <c r="AS568" s="410">
        <v>0</v>
      </c>
      <c r="AT568" s="410">
        <f t="shared" ref="AT568" si="5302">AS568*1.12</f>
        <v>0</v>
      </c>
      <c r="AU568" s="410">
        <f t="shared" ref="AU568" si="5303">AT568*H568</f>
        <v>0</v>
      </c>
      <c r="AV568" s="411">
        <v>1456</v>
      </c>
      <c r="AW568" s="411">
        <v>322.14285714285711</v>
      </c>
      <c r="AX568" s="411">
        <f>AW568*1.12</f>
        <v>360.8</v>
      </c>
      <c r="AY568" s="400">
        <v>0</v>
      </c>
      <c r="AZ568" s="400">
        <f t="shared" ref="AZ568" si="5304">AY568*1.12</f>
        <v>0</v>
      </c>
      <c r="BA568" s="400">
        <f t="shared" ref="BA568" si="5305">AZ568*H568</f>
        <v>0</v>
      </c>
      <c r="BB568" s="411">
        <v>1456</v>
      </c>
      <c r="BC568" s="411">
        <v>322.14285714285711</v>
      </c>
      <c r="BD568" s="411">
        <f>BC568*1.12</f>
        <v>360.8</v>
      </c>
      <c r="BE568" s="411">
        <v>0</v>
      </c>
      <c r="BF568" s="411">
        <f t="shared" ref="BF568" si="5306">BE568*1.12</f>
        <v>0</v>
      </c>
      <c r="BG568" s="411">
        <f t="shared" ref="BG568" si="5307">BF568*H568</f>
        <v>0</v>
      </c>
      <c r="BH568" s="411"/>
      <c r="BI568" s="411">
        <v>322.14285714285711</v>
      </c>
      <c r="BJ568" s="411">
        <f>BI568*1.12</f>
        <v>360.8</v>
      </c>
      <c r="BK568" s="411">
        <v>0</v>
      </c>
      <c r="BL568" s="411">
        <f t="shared" si="5297"/>
        <v>0</v>
      </c>
      <c r="BM568" s="411">
        <f t="shared" si="4985"/>
        <v>0</v>
      </c>
      <c r="BN568" s="411"/>
      <c r="BO568" s="411"/>
      <c r="BP568" s="411"/>
      <c r="BQ568" s="411">
        <v>0</v>
      </c>
      <c r="BR568" s="411">
        <f t="shared" si="5298"/>
        <v>0</v>
      </c>
      <c r="BS568" s="411">
        <f t="shared" si="5150"/>
        <v>0</v>
      </c>
      <c r="BT568" s="270">
        <v>322.14285714285711</v>
      </c>
      <c r="BU568" s="270">
        <f>BT568*1.12</f>
        <v>360.8</v>
      </c>
      <c r="BV568" s="262">
        <v>0</v>
      </c>
      <c r="BW568" s="1427">
        <v>0</v>
      </c>
      <c r="BX568" s="84" t="s">
        <v>48</v>
      </c>
      <c r="BY568" s="76">
        <v>2015</v>
      </c>
      <c r="BZ568" s="325"/>
      <c r="CA568" s="567"/>
      <c r="CB568" s="562"/>
      <c r="CC568" s="109"/>
      <c r="CD568" s="329"/>
      <c r="CE568" s="26">
        <f t="shared" ref="CE568" si="5308">BV568-CB568</f>
        <v>0</v>
      </c>
      <c r="CF568" s="27">
        <f t="shared" ref="CF568" si="5309">BW568-CC568</f>
        <v>0</v>
      </c>
      <c r="CG568" s="738">
        <f t="shared" ref="CG568" si="5310">CA568-CC568</f>
        <v>0</v>
      </c>
      <c r="CH568" s="166" t="s">
        <v>2109</v>
      </c>
      <c r="CI568" s="167"/>
      <c r="CJ568" s="89"/>
      <c r="CK568" s="175"/>
      <c r="CL568" s="175"/>
      <c r="CM568" s="178"/>
      <c r="CN568" s="175"/>
      <c r="CO568" s="176"/>
      <c r="CP568" s="175"/>
      <c r="CQ568" s="87"/>
      <c r="CR568" s="455"/>
      <c r="CS568" s="455"/>
      <c r="CT568" s="455"/>
      <c r="CU568" s="455"/>
      <c r="CV568" s="455"/>
      <c r="CW568" s="455"/>
      <c r="CX568" s="455"/>
      <c r="CY568" s="455"/>
      <c r="CZ568" s="455"/>
      <c r="DA568" s="456"/>
      <c r="DB568" s="455"/>
      <c r="DC568" s="455"/>
      <c r="DD568" s="455"/>
      <c r="DE568" s="455"/>
      <c r="DF568" s="455"/>
      <c r="DG568" s="455"/>
      <c r="DH568" s="455"/>
      <c r="DI568" s="455"/>
      <c r="DJ568" s="455"/>
      <c r="DK568" s="455"/>
      <c r="DL568" s="501"/>
      <c r="DM568" s="508"/>
      <c r="DN568" s="501"/>
      <c r="DO568" s="508"/>
      <c r="DP568" s="501"/>
      <c r="DQ568" s="847"/>
      <c r="DR568" s="501"/>
      <c r="DS568" s="508"/>
      <c r="DT568" s="501"/>
      <c r="DU568" s="508"/>
      <c r="DV568" s="457"/>
      <c r="DW568" s="503"/>
      <c r="DX568" s="501"/>
      <c r="DY568" s="672"/>
      <c r="DZ568" s="501"/>
      <c r="EA568" s="508">
        <f t="shared" si="5151"/>
        <v>0</v>
      </c>
      <c r="EB568" s="457">
        <f t="shared" si="4994"/>
        <v>0</v>
      </c>
      <c r="EC568" s="503"/>
      <c r="ED568" s="455"/>
      <c r="EE568" s="459"/>
      <c r="EF568" s="501"/>
      <c r="EG568" s="462"/>
      <c r="EH568" s="710"/>
      <c r="EI568" s="460">
        <f t="shared" si="5152"/>
        <v>0</v>
      </c>
      <c r="EJ568" s="538">
        <f t="shared" si="5153"/>
        <v>0</v>
      </c>
      <c r="EK568" s="677">
        <f t="shared" si="5154"/>
        <v>0</v>
      </c>
      <c r="EL568" s="257">
        <f t="shared" si="5155"/>
        <v>0</v>
      </c>
      <c r="EM568" s="649">
        <f t="shared" si="5156"/>
        <v>0</v>
      </c>
      <c r="EN568" s="538">
        <f t="shared" si="5157"/>
        <v>0</v>
      </c>
      <c r="EO568" s="677">
        <f t="shared" si="5158"/>
        <v>0</v>
      </c>
      <c r="EP568" s="257">
        <f t="shared" si="5159"/>
        <v>0</v>
      </c>
      <c r="EQ568" s="649">
        <f t="shared" si="5160"/>
        <v>0</v>
      </c>
      <c r="ER568" s="538">
        <f t="shared" si="5161"/>
        <v>0</v>
      </c>
      <c r="ES568" s="677">
        <f t="shared" si="5162"/>
        <v>0</v>
      </c>
      <c r="ET568" s="538">
        <f t="shared" si="5163"/>
        <v>0</v>
      </c>
      <c r="EU568" s="462">
        <f t="shared" si="5164"/>
        <v>0</v>
      </c>
      <c r="EV568" s="263">
        <f t="shared" si="5165"/>
        <v>0</v>
      </c>
      <c r="EW568" s="462">
        <f t="shared" si="5166"/>
        <v>0</v>
      </c>
      <c r="EX568" s="263">
        <f t="shared" si="5167"/>
        <v>0</v>
      </c>
      <c r="EY568" s="472">
        <f t="shared" si="5039"/>
        <v>0</v>
      </c>
      <c r="EZ568" s="710">
        <f t="shared" si="5040"/>
        <v>0</v>
      </c>
      <c r="FA568" s="312">
        <v>42243</v>
      </c>
      <c r="FC568" s="216"/>
      <c r="FD568" s="319"/>
    </row>
    <row r="569" spans="1:160" ht="18" hidden="1" customHeight="1" outlineLevel="1" x14ac:dyDescent="0.2">
      <c r="A569" s="13" t="s">
        <v>1560</v>
      </c>
      <c r="B569" s="76" t="s">
        <v>21</v>
      </c>
      <c r="C569" s="103" t="s">
        <v>1403</v>
      </c>
      <c r="D569" s="103" t="s">
        <v>1388</v>
      </c>
      <c r="E569" s="103" t="s">
        <v>1404</v>
      </c>
      <c r="F569" s="103" t="s">
        <v>1405</v>
      </c>
      <c r="G569" s="103" t="s">
        <v>1381</v>
      </c>
      <c r="H569" s="105">
        <v>0.79700000000000004</v>
      </c>
      <c r="I569" s="103" t="s">
        <v>1369</v>
      </c>
      <c r="J569" s="103" t="s">
        <v>56</v>
      </c>
      <c r="K569" s="103" t="s">
        <v>152</v>
      </c>
      <c r="L569" s="103" t="s">
        <v>1370</v>
      </c>
      <c r="M569" s="14" t="s">
        <v>876</v>
      </c>
      <c r="N569" s="82"/>
      <c r="O569" s="82"/>
      <c r="P569" s="82"/>
      <c r="Q569" s="245"/>
      <c r="R569" s="408"/>
      <c r="S569" s="270"/>
      <c r="T569" s="270"/>
      <c r="U569" s="270"/>
      <c r="V569" s="647"/>
      <c r="W569" s="647"/>
      <c r="X569" s="409"/>
      <c r="Y569" s="409"/>
      <c r="Z569" s="409"/>
      <c r="AA569" s="409"/>
      <c r="AB569" s="409"/>
      <c r="AC569" s="399">
        <f t="shared" si="4976"/>
        <v>0</v>
      </c>
      <c r="AD569" s="410">
        <v>60</v>
      </c>
      <c r="AE569" s="410">
        <v>378.64285714285711</v>
      </c>
      <c r="AF569" s="410">
        <f t="shared" si="5138"/>
        <v>424.08</v>
      </c>
      <c r="AG569" s="410">
        <v>0</v>
      </c>
      <c r="AH569" s="410">
        <v>0</v>
      </c>
      <c r="AI569" s="260">
        <f t="shared" si="4977"/>
        <v>0</v>
      </c>
      <c r="AJ569" s="410">
        <v>60</v>
      </c>
      <c r="AK569" s="410">
        <v>378.64285714285711</v>
      </c>
      <c r="AL569" s="410">
        <v>424.08</v>
      </c>
      <c r="AM569" s="260">
        <v>0</v>
      </c>
      <c r="AN569" s="260">
        <v>0</v>
      </c>
      <c r="AO569" s="396">
        <f t="shared" si="4978"/>
        <v>0</v>
      </c>
      <c r="AP569" s="410">
        <v>60</v>
      </c>
      <c r="AQ569" s="410">
        <v>378.64285714285711</v>
      </c>
      <c r="AR569" s="410">
        <v>424.08</v>
      </c>
      <c r="AS569" s="410">
        <v>0</v>
      </c>
      <c r="AT569" s="410">
        <f t="shared" si="5139"/>
        <v>0</v>
      </c>
      <c r="AU569" s="410">
        <f t="shared" si="4979"/>
        <v>0</v>
      </c>
      <c r="AV569" s="411">
        <v>60</v>
      </c>
      <c r="AW569" s="411">
        <v>378.64285714285711</v>
      </c>
      <c r="AX569" s="411">
        <v>424.08</v>
      </c>
      <c r="AY569" s="400">
        <v>0</v>
      </c>
      <c r="AZ569" s="400">
        <f t="shared" si="5140"/>
        <v>0</v>
      </c>
      <c r="BA569" s="400">
        <f t="shared" si="5032"/>
        <v>0</v>
      </c>
      <c r="BB569" s="411">
        <v>60</v>
      </c>
      <c r="BC569" s="411">
        <v>378.64285714285711</v>
      </c>
      <c r="BD569" s="411">
        <v>424.08</v>
      </c>
      <c r="BE569" s="411">
        <v>0</v>
      </c>
      <c r="BF569" s="411">
        <f t="shared" si="4982"/>
        <v>0</v>
      </c>
      <c r="BG569" s="411">
        <f t="shared" si="4946"/>
        <v>0</v>
      </c>
      <c r="BH569" s="411"/>
      <c r="BI569" s="411">
        <v>378.64285714285711</v>
      </c>
      <c r="BJ569" s="411">
        <v>424.08</v>
      </c>
      <c r="BK569" s="411">
        <v>0</v>
      </c>
      <c r="BL569" s="411">
        <f t="shared" si="5297"/>
        <v>0</v>
      </c>
      <c r="BM569" s="411">
        <f t="shared" si="4985"/>
        <v>0</v>
      </c>
      <c r="BN569" s="411"/>
      <c r="BO569" s="411"/>
      <c r="BP569" s="411"/>
      <c r="BQ569" s="411">
        <v>0</v>
      </c>
      <c r="BR569" s="411">
        <f t="shared" si="5298"/>
        <v>0</v>
      </c>
      <c r="BS569" s="411">
        <f t="shared" si="5150"/>
        <v>0</v>
      </c>
      <c r="BT569" s="270">
        <v>378.64285714285711</v>
      </c>
      <c r="BU569" s="270">
        <v>424.08</v>
      </c>
      <c r="BV569" s="262">
        <v>0</v>
      </c>
      <c r="BW569" s="1427">
        <v>0</v>
      </c>
      <c r="BX569" s="84" t="s">
        <v>48</v>
      </c>
      <c r="BY569" s="76">
        <v>2015</v>
      </c>
      <c r="BZ569" s="325"/>
      <c r="CA569" s="567"/>
      <c r="CB569" s="562"/>
      <c r="CC569" s="109"/>
      <c r="CD569" s="329"/>
      <c r="CE569" s="26">
        <f t="shared" si="4991"/>
        <v>0</v>
      </c>
      <c r="CF569" s="27">
        <f t="shared" si="4992"/>
        <v>0</v>
      </c>
      <c r="CG569" s="738">
        <f t="shared" si="4993"/>
        <v>0</v>
      </c>
      <c r="CH569" s="166"/>
      <c r="CI569" s="167"/>
      <c r="CJ569" s="89"/>
      <c r="CK569" s="175"/>
      <c r="CL569" s="175"/>
      <c r="CM569" s="178"/>
      <c r="CN569" s="175"/>
      <c r="CO569" s="176"/>
      <c r="CP569" s="175"/>
      <c r="CQ569" s="87"/>
      <c r="CR569" s="455"/>
      <c r="CS569" s="455"/>
      <c r="CT569" s="455"/>
      <c r="CU569" s="455"/>
      <c r="CV569" s="455"/>
      <c r="CW569" s="455"/>
      <c r="CX569" s="455"/>
      <c r="CY569" s="455"/>
      <c r="CZ569" s="455"/>
      <c r="DA569" s="456"/>
      <c r="DB569" s="455"/>
      <c r="DC569" s="455"/>
      <c r="DD569" s="455"/>
      <c r="DE569" s="455"/>
      <c r="DF569" s="455"/>
      <c r="DG569" s="455"/>
      <c r="DH569" s="455"/>
      <c r="DI569" s="455"/>
      <c r="DJ569" s="455"/>
      <c r="DK569" s="455"/>
      <c r="DL569" s="501"/>
      <c r="DM569" s="508"/>
      <c r="DN569" s="501"/>
      <c r="DO569" s="508"/>
      <c r="DP569" s="501"/>
      <c r="DQ569" s="847"/>
      <c r="DR569" s="501"/>
      <c r="DS569" s="508"/>
      <c r="DT569" s="501"/>
      <c r="DU569" s="508"/>
      <c r="DV569" s="457"/>
      <c r="DW569" s="503"/>
      <c r="DX569" s="501"/>
      <c r="DY569" s="672"/>
      <c r="DZ569" s="501"/>
      <c r="EA569" s="508">
        <f t="shared" si="5151"/>
        <v>0</v>
      </c>
      <c r="EB569" s="457">
        <f t="shared" si="4994"/>
        <v>0</v>
      </c>
      <c r="EC569" s="503"/>
      <c r="ED569" s="455"/>
      <c r="EE569" s="459"/>
      <c r="EF569" s="501"/>
      <c r="EG569" s="462"/>
      <c r="EH569" s="710"/>
      <c r="EI569" s="460">
        <f t="shared" si="5152"/>
        <v>0</v>
      </c>
      <c r="EJ569" s="538">
        <f t="shared" si="5153"/>
        <v>0</v>
      </c>
      <c r="EK569" s="677">
        <f t="shared" si="5154"/>
        <v>0</v>
      </c>
      <c r="EL569" s="257">
        <f t="shared" si="5155"/>
        <v>0</v>
      </c>
      <c r="EM569" s="649">
        <f t="shared" si="5156"/>
        <v>0</v>
      </c>
      <c r="EN569" s="538">
        <f t="shared" si="5157"/>
        <v>0</v>
      </c>
      <c r="EO569" s="677">
        <f t="shared" si="5158"/>
        <v>0</v>
      </c>
      <c r="EP569" s="257">
        <f t="shared" si="5159"/>
        <v>0</v>
      </c>
      <c r="EQ569" s="649">
        <f t="shared" si="5160"/>
        <v>0</v>
      </c>
      <c r="ER569" s="538">
        <f t="shared" si="5161"/>
        <v>0</v>
      </c>
      <c r="ES569" s="677">
        <f t="shared" si="5162"/>
        <v>0</v>
      </c>
      <c r="ET569" s="538">
        <f t="shared" si="5163"/>
        <v>0</v>
      </c>
      <c r="EU569" s="462">
        <f t="shared" si="5164"/>
        <v>0</v>
      </c>
      <c r="EV569" s="263">
        <f t="shared" si="5165"/>
        <v>0</v>
      </c>
      <c r="EW569" s="462">
        <f t="shared" si="5166"/>
        <v>0</v>
      </c>
      <c r="EX569" s="263">
        <f t="shared" si="5167"/>
        <v>0</v>
      </c>
      <c r="EY569" s="472">
        <f t="shared" si="5039"/>
        <v>0</v>
      </c>
      <c r="EZ569" s="710">
        <f t="shared" si="5040"/>
        <v>0</v>
      </c>
      <c r="FC569" s="216"/>
      <c r="FD569" s="319"/>
    </row>
    <row r="570" spans="1:160" ht="18" hidden="1" customHeight="1" outlineLevel="1" x14ac:dyDescent="0.2">
      <c r="A570" s="13" t="s">
        <v>1700</v>
      </c>
      <c r="B570" s="76" t="s">
        <v>21</v>
      </c>
      <c r="C570" s="103" t="s">
        <v>1403</v>
      </c>
      <c r="D570" s="103" t="s">
        <v>1388</v>
      </c>
      <c r="E570" s="103" t="s">
        <v>1404</v>
      </c>
      <c r="F570" s="103" t="s">
        <v>1405</v>
      </c>
      <c r="G570" s="103" t="s">
        <v>41</v>
      </c>
      <c r="H570" s="105">
        <v>0.79700000000000004</v>
      </c>
      <c r="I570" s="103" t="s">
        <v>1369</v>
      </c>
      <c r="J570" s="103" t="s">
        <v>56</v>
      </c>
      <c r="K570" s="103" t="s">
        <v>152</v>
      </c>
      <c r="L570" s="103" t="s">
        <v>1370</v>
      </c>
      <c r="M570" s="14" t="s">
        <v>876</v>
      </c>
      <c r="N570" s="82"/>
      <c r="O570" s="82"/>
      <c r="P570" s="82"/>
      <c r="Q570" s="245"/>
      <c r="R570" s="408"/>
      <c r="S570" s="270"/>
      <c r="T570" s="270"/>
      <c r="U570" s="270"/>
      <c r="V570" s="647"/>
      <c r="W570" s="647"/>
      <c r="X570" s="409"/>
      <c r="Y570" s="409"/>
      <c r="Z570" s="409"/>
      <c r="AA570" s="409"/>
      <c r="AB570" s="409"/>
      <c r="AC570" s="399">
        <f t="shared" si="4976"/>
        <v>0</v>
      </c>
      <c r="AD570" s="410">
        <v>60</v>
      </c>
      <c r="AE570" s="410">
        <v>504.42857142857139</v>
      </c>
      <c r="AF570" s="410">
        <f t="shared" ref="AF570" si="5311">AE570*1.12</f>
        <v>564.96</v>
      </c>
      <c r="AG570" s="410">
        <v>0</v>
      </c>
      <c r="AH570" s="410">
        <v>0</v>
      </c>
      <c r="AI570" s="260">
        <f t="shared" si="4977"/>
        <v>0</v>
      </c>
      <c r="AJ570" s="410">
        <v>60</v>
      </c>
      <c r="AK570" s="410">
        <v>504.42857142857139</v>
      </c>
      <c r="AL570" s="410">
        <v>564.96</v>
      </c>
      <c r="AM570" s="260">
        <v>0</v>
      </c>
      <c r="AN570" s="260">
        <v>0</v>
      </c>
      <c r="AO570" s="396">
        <f t="shared" si="4978"/>
        <v>0</v>
      </c>
      <c r="AP570" s="410">
        <v>60</v>
      </c>
      <c r="AQ570" s="410">
        <v>504.42857142857139</v>
      </c>
      <c r="AR570" s="410">
        <v>564.96</v>
      </c>
      <c r="AS570" s="410">
        <v>0</v>
      </c>
      <c r="AT570" s="410">
        <f t="shared" si="5139"/>
        <v>0</v>
      </c>
      <c r="AU570" s="410">
        <f t="shared" si="4979"/>
        <v>0</v>
      </c>
      <c r="AV570" s="411">
        <v>60</v>
      </c>
      <c r="AW570" s="411">
        <v>504.42857142857139</v>
      </c>
      <c r="AX570" s="411">
        <v>564.96</v>
      </c>
      <c r="AY570" s="400">
        <v>0</v>
      </c>
      <c r="AZ570" s="400">
        <f t="shared" si="5140"/>
        <v>0</v>
      </c>
      <c r="BA570" s="400">
        <f t="shared" si="5032"/>
        <v>0</v>
      </c>
      <c r="BB570" s="411">
        <v>60</v>
      </c>
      <c r="BC570" s="411">
        <v>504.42857142857139</v>
      </c>
      <c r="BD570" s="411">
        <v>564.96</v>
      </c>
      <c r="BE570" s="411">
        <v>0</v>
      </c>
      <c r="BF570" s="411">
        <f t="shared" si="4982"/>
        <v>0</v>
      </c>
      <c r="BG570" s="411">
        <f t="shared" si="4946"/>
        <v>0</v>
      </c>
      <c r="BH570" s="411"/>
      <c r="BI570" s="411">
        <v>504.42857142857139</v>
      </c>
      <c r="BJ570" s="411">
        <v>564.96</v>
      </c>
      <c r="BK570" s="411">
        <v>0</v>
      </c>
      <c r="BL570" s="411">
        <f t="shared" si="5297"/>
        <v>0</v>
      </c>
      <c r="BM570" s="411">
        <f t="shared" si="4985"/>
        <v>0</v>
      </c>
      <c r="BN570" s="411"/>
      <c r="BO570" s="411"/>
      <c r="BP570" s="411"/>
      <c r="BQ570" s="411">
        <v>0</v>
      </c>
      <c r="BR570" s="411">
        <f t="shared" si="5298"/>
        <v>0</v>
      </c>
      <c r="BS570" s="411">
        <f t="shared" si="5150"/>
        <v>0</v>
      </c>
      <c r="BT570" s="270">
        <v>504.42857142857139</v>
      </c>
      <c r="BU570" s="270">
        <f>BT570*1.12</f>
        <v>564.96</v>
      </c>
      <c r="BV570" s="262">
        <v>0</v>
      </c>
      <c r="BW570" s="1427">
        <v>0</v>
      </c>
      <c r="BX570" s="84" t="s">
        <v>48</v>
      </c>
      <c r="BY570" s="76">
        <v>2015</v>
      </c>
      <c r="BZ570" s="325"/>
      <c r="CA570" s="567"/>
      <c r="CB570" s="562"/>
      <c r="CC570" s="109"/>
      <c r="CD570" s="329"/>
      <c r="CE570" s="26">
        <f t="shared" si="4991"/>
        <v>0</v>
      </c>
      <c r="CF570" s="27">
        <f t="shared" si="4992"/>
        <v>0</v>
      </c>
      <c r="CG570" s="738">
        <f t="shared" si="4993"/>
        <v>0</v>
      </c>
      <c r="CH570" s="166" t="s">
        <v>1740</v>
      </c>
      <c r="CI570" s="167" t="s">
        <v>1756</v>
      </c>
      <c r="CJ570" s="89"/>
      <c r="CK570" s="175"/>
      <c r="CL570" s="175"/>
      <c r="CM570" s="178"/>
      <c r="CN570" s="175"/>
      <c r="CO570" s="176"/>
      <c r="CP570" s="175"/>
      <c r="CQ570" s="87"/>
      <c r="CR570" s="455"/>
      <c r="CS570" s="455"/>
      <c r="CT570" s="455"/>
      <c r="CU570" s="455"/>
      <c r="CV570" s="455"/>
      <c r="CW570" s="455"/>
      <c r="CX570" s="455"/>
      <c r="CY570" s="455"/>
      <c r="CZ570" s="455"/>
      <c r="DA570" s="456"/>
      <c r="DB570" s="455"/>
      <c r="DC570" s="455"/>
      <c r="DD570" s="455"/>
      <c r="DE570" s="455"/>
      <c r="DF570" s="455"/>
      <c r="DG570" s="455"/>
      <c r="DH570" s="455"/>
      <c r="DI570" s="455"/>
      <c r="DJ570" s="455"/>
      <c r="DK570" s="455"/>
      <c r="DL570" s="501"/>
      <c r="DM570" s="508"/>
      <c r="DN570" s="501"/>
      <c r="DO570" s="508"/>
      <c r="DP570" s="501"/>
      <c r="DQ570" s="847"/>
      <c r="DR570" s="501"/>
      <c r="DS570" s="508"/>
      <c r="DT570" s="501"/>
      <c r="DU570" s="508"/>
      <c r="DV570" s="457"/>
      <c r="DW570" s="503"/>
      <c r="DX570" s="501"/>
      <c r="DY570" s="672"/>
      <c r="DZ570" s="501"/>
      <c r="EA570" s="508">
        <f t="shared" si="5151"/>
        <v>0</v>
      </c>
      <c r="EB570" s="457">
        <f t="shared" si="4994"/>
        <v>0</v>
      </c>
      <c r="EC570" s="503"/>
      <c r="ED570" s="455"/>
      <c r="EE570" s="459"/>
      <c r="EF570" s="501"/>
      <c r="EG570" s="462"/>
      <c r="EH570" s="710"/>
      <c r="EI570" s="460">
        <f t="shared" si="5152"/>
        <v>0</v>
      </c>
      <c r="EJ570" s="538">
        <f t="shared" si="5153"/>
        <v>0</v>
      </c>
      <c r="EK570" s="677">
        <f t="shared" si="5154"/>
        <v>0</v>
      </c>
      <c r="EL570" s="257">
        <f t="shared" si="5155"/>
        <v>0</v>
      </c>
      <c r="EM570" s="649">
        <f t="shared" si="5156"/>
        <v>0</v>
      </c>
      <c r="EN570" s="538">
        <f t="shared" si="5157"/>
        <v>0</v>
      </c>
      <c r="EO570" s="677">
        <f t="shared" si="5158"/>
        <v>0</v>
      </c>
      <c r="EP570" s="257">
        <f t="shared" si="5159"/>
        <v>0</v>
      </c>
      <c r="EQ570" s="649">
        <f t="shared" si="5160"/>
        <v>0</v>
      </c>
      <c r="ER570" s="538">
        <f t="shared" si="5161"/>
        <v>0</v>
      </c>
      <c r="ES570" s="677">
        <f t="shared" si="5162"/>
        <v>0</v>
      </c>
      <c r="ET570" s="538">
        <f t="shared" si="5163"/>
        <v>0</v>
      </c>
      <c r="EU570" s="462">
        <f t="shared" si="5164"/>
        <v>0</v>
      </c>
      <c r="EV570" s="263">
        <f t="shared" si="5165"/>
        <v>0</v>
      </c>
      <c r="EW570" s="462">
        <f t="shared" si="5166"/>
        <v>0</v>
      </c>
      <c r="EX570" s="263">
        <f t="shared" si="5167"/>
        <v>0</v>
      </c>
      <c r="EY570" s="472">
        <f t="shared" si="5039"/>
        <v>0</v>
      </c>
      <c r="EZ570" s="710">
        <f t="shared" si="5040"/>
        <v>0</v>
      </c>
      <c r="FC570" s="216"/>
      <c r="FD570" s="319"/>
    </row>
    <row r="571" spans="1:160" ht="18" hidden="1" customHeight="1" outlineLevel="1" x14ac:dyDescent="0.2">
      <c r="A571" s="13" t="s">
        <v>1819</v>
      </c>
      <c r="B571" s="76" t="s">
        <v>21</v>
      </c>
      <c r="C571" s="103" t="s">
        <v>1403</v>
      </c>
      <c r="D571" s="103" t="s">
        <v>1388</v>
      </c>
      <c r="E571" s="103" t="s">
        <v>1404</v>
      </c>
      <c r="F571" s="103" t="s">
        <v>1807</v>
      </c>
      <c r="G571" s="103" t="s">
        <v>41</v>
      </c>
      <c r="H571" s="105">
        <v>0.79700000000000004</v>
      </c>
      <c r="I571" s="103" t="s">
        <v>1094</v>
      </c>
      <c r="J571" s="103" t="s">
        <v>56</v>
      </c>
      <c r="K571" s="103" t="s">
        <v>152</v>
      </c>
      <c r="L571" s="103" t="s">
        <v>1370</v>
      </c>
      <c r="M571" s="14" t="s">
        <v>876</v>
      </c>
      <c r="N571" s="82"/>
      <c r="O571" s="82"/>
      <c r="P571" s="82"/>
      <c r="Q571" s="245"/>
      <c r="R571" s="408"/>
      <c r="S571" s="270"/>
      <c r="T571" s="270"/>
      <c r="U571" s="270"/>
      <c r="V571" s="647"/>
      <c r="W571" s="647"/>
      <c r="X571" s="409"/>
      <c r="Y571" s="409"/>
      <c r="Z571" s="409"/>
      <c r="AA571" s="409"/>
      <c r="AB571" s="409"/>
      <c r="AC571" s="399">
        <f t="shared" ref="AC571" si="5312">AB571*H571</f>
        <v>0</v>
      </c>
      <c r="AD571" s="410">
        <v>60</v>
      </c>
      <c r="AE571" s="410">
        <v>504.42857142857139</v>
      </c>
      <c r="AF571" s="410">
        <f t="shared" ref="AF571:AF572" si="5313">AE571*1.12</f>
        <v>564.96</v>
      </c>
      <c r="AG571" s="410">
        <v>0</v>
      </c>
      <c r="AH571" s="410">
        <v>0</v>
      </c>
      <c r="AI571" s="260">
        <f t="shared" ref="AI571" si="5314">AH571*H571</f>
        <v>0</v>
      </c>
      <c r="AJ571" s="410">
        <v>60</v>
      </c>
      <c r="AK571" s="410">
        <v>504.42857142857139</v>
      </c>
      <c r="AL571" s="410">
        <v>564.96</v>
      </c>
      <c r="AM571" s="410">
        <v>0</v>
      </c>
      <c r="AN571" s="410">
        <v>0</v>
      </c>
      <c r="AO571" s="396">
        <f t="shared" si="4978"/>
        <v>0</v>
      </c>
      <c r="AP571" s="410">
        <v>60</v>
      </c>
      <c r="AQ571" s="410">
        <v>504.42857142857139</v>
      </c>
      <c r="AR571" s="410">
        <v>564.96</v>
      </c>
      <c r="AS571" s="410">
        <v>0</v>
      </c>
      <c r="AT571" s="410">
        <f t="shared" si="5139"/>
        <v>0</v>
      </c>
      <c r="AU571" s="410">
        <f t="shared" si="4979"/>
        <v>0</v>
      </c>
      <c r="AV571" s="411">
        <v>60</v>
      </c>
      <c r="AW571" s="411">
        <v>504.42857142857139</v>
      </c>
      <c r="AX571" s="411">
        <v>564.96</v>
      </c>
      <c r="AY571" s="400">
        <v>0</v>
      </c>
      <c r="AZ571" s="400">
        <v>0</v>
      </c>
      <c r="BA571" s="400">
        <f t="shared" si="5032"/>
        <v>0</v>
      </c>
      <c r="BB571" s="411">
        <v>60</v>
      </c>
      <c r="BC571" s="411">
        <v>504.42857142857139</v>
      </c>
      <c r="BD571" s="411">
        <v>564.96</v>
      </c>
      <c r="BE571" s="411">
        <v>0</v>
      </c>
      <c r="BF571" s="411">
        <v>0</v>
      </c>
      <c r="BG571" s="411">
        <f t="shared" si="4946"/>
        <v>0</v>
      </c>
      <c r="BH571" s="411"/>
      <c r="BI571" s="411">
        <v>504.42857142857139</v>
      </c>
      <c r="BJ571" s="411">
        <v>564.96</v>
      </c>
      <c r="BK571" s="411">
        <v>0</v>
      </c>
      <c r="BL571" s="411">
        <v>0</v>
      </c>
      <c r="BM571" s="411">
        <f t="shared" si="4985"/>
        <v>0</v>
      </c>
      <c r="BN571" s="411"/>
      <c r="BO571" s="411"/>
      <c r="BP571" s="411"/>
      <c r="BQ571" s="411">
        <v>0</v>
      </c>
      <c r="BR571" s="411">
        <v>0</v>
      </c>
      <c r="BS571" s="411">
        <f t="shared" si="5150"/>
        <v>0</v>
      </c>
      <c r="BT571" s="270">
        <v>504.42857142857139</v>
      </c>
      <c r="BU571" s="270">
        <f>BT571*1.12</f>
        <v>564.96</v>
      </c>
      <c r="BV571" s="262">
        <v>0</v>
      </c>
      <c r="BW571" s="1427">
        <v>0</v>
      </c>
      <c r="BX571" s="84" t="s">
        <v>48</v>
      </c>
      <c r="BY571" s="76">
        <v>2015</v>
      </c>
      <c r="BZ571" s="325"/>
      <c r="CA571" s="567"/>
      <c r="CB571" s="562"/>
      <c r="CC571" s="109"/>
      <c r="CD571" s="329"/>
      <c r="CE571" s="26">
        <f t="shared" si="4991"/>
        <v>0</v>
      </c>
      <c r="CF571" s="27">
        <f t="shared" si="4992"/>
        <v>0</v>
      </c>
      <c r="CG571" s="738">
        <f t="shared" si="4993"/>
        <v>0</v>
      </c>
      <c r="CH571" s="166" t="s">
        <v>1841</v>
      </c>
      <c r="CI571" s="167"/>
      <c r="CJ571" s="89"/>
      <c r="CK571" s="175"/>
      <c r="CL571" s="175"/>
      <c r="CM571" s="178"/>
      <c r="CN571" s="175"/>
      <c r="CO571" s="176"/>
      <c r="CP571" s="175"/>
      <c r="CQ571" s="87"/>
      <c r="CR571" s="455"/>
      <c r="CS571" s="455"/>
      <c r="CT571" s="455"/>
      <c r="CU571" s="455"/>
      <c r="CV571" s="455"/>
      <c r="CW571" s="455"/>
      <c r="CX571" s="455"/>
      <c r="CY571" s="455"/>
      <c r="CZ571" s="455"/>
      <c r="DA571" s="456"/>
      <c r="DB571" s="455"/>
      <c r="DC571" s="455"/>
      <c r="DD571" s="455"/>
      <c r="DE571" s="455"/>
      <c r="DF571" s="455"/>
      <c r="DG571" s="455"/>
      <c r="DH571" s="455"/>
      <c r="DI571" s="455"/>
      <c r="DJ571" s="455"/>
      <c r="DK571" s="455"/>
      <c r="DL571" s="501"/>
      <c r="DM571" s="508"/>
      <c r="DN571" s="501"/>
      <c r="DO571" s="508"/>
      <c r="DP571" s="501"/>
      <c r="DQ571" s="847"/>
      <c r="DR571" s="501"/>
      <c r="DS571" s="508"/>
      <c r="DT571" s="501"/>
      <c r="DU571" s="508"/>
      <c r="DV571" s="457"/>
      <c r="DW571" s="503"/>
      <c r="DX571" s="501"/>
      <c r="DY571" s="672"/>
      <c r="DZ571" s="501"/>
      <c r="EA571" s="508">
        <f t="shared" ref="EA571:EA602" si="5315">DI571</f>
        <v>0</v>
      </c>
      <c r="EB571" s="457">
        <f t="shared" si="4994"/>
        <v>0</v>
      </c>
      <c r="EC571" s="503"/>
      <c r="ED571" s="455"/>
      <c r="EE571" s="459"/>
      <c r="EF571" s="501"/>
      <c r="EG571" s="462"/>
      <c r="EH571" s="710"/>
      <c r="EI571" s="460">
        <f t="shared" si="5152"/>
        <v>0</v>
      </c>
      <c r="EJ571" s="538">
        <f t="shared" si="5153"/>
        <v>0</v>
      </c>
      <c r="EK571" s="677">
        <f t="shared" si="5154"/>
        <v>0</v>
      </c>
      <c r="EL571" s="257">
        <f t="shared" si="5155"/>
        <v>0</v>
      </c>
      <c r="EM571" s="649">
        <f t="shared" si="5156"/>
        <v>0</v>
      </c>
      <c r="EN571" s="538">
        <f t="shared" si="5157"/>
        <v>0</v>
      </c>
      <c r="EO571" s="677">
        <f t="shared" si="5158"/>
        <v>0</v>
      </c>
      <c r="EP571" s="257">
        <f t="shared" si="5159"/>
        <v>0</v>
      </c>
      <c r="EQ571" s="649">
        <f t="shared" si="5160"/>
        <v>0</v>
      </c>
      <c r="ER571" s="538">
        <f t="shared" si="5161"/>
        <v>0</v>
      </c>
      <c r="ES571" s="677">
        <f t="shared" si="5162"/>
        <v>0</v>
      </c>
      <c r="ET571" s="538">
        <f t="shared" si="5163"/>
        <v>0</v>
      </c>
      <c r="EU571" s="462">
        <f t="shared" si="5164"/>
        <v>0</v>
      </c>
      <c r="EV571" s="263">
        <f t="shared" si="5165"/>
        <v>0</v>
      </c>
      <c r="EW571" s="462">
        <f t="shared" si="5166"/>
        <v>0</v>
      </c>
      <c r="EX571" s="263">
        <f t="shared" si="5167"/>
        <v>0</v>
      </c>
      <c r="EY571" s="472">
        <f t="shared" si="5039"/>
        <v>0</v>
      </c>
      <c r="EZ571" s="710">
        <f t="shared" si="5040"/>
        <v>0</v>
      </c>
      <c r="FA571" s="312">
        <v>42060</v>
      </c>
      <c r="FC571" s="216"/>
      <c r="FD571" s="319"/>
    </row>
    <row r="572" spans="1:160" ht="18" hidden="1" customHeight="1" outlineLevel="1" x14ac:dyDescent="0.2">
      <c r="A572" s="13" t="s">
        <v>1902</v>
      </c>
      <c r="B572" s="76" t="s">
        <v>21</v>
      </c>
      <c r="C572" s="103" t="s">
        <v>1403</v>
      </c>
      <c r="D572" s="103" t="s">
        <v>1388</v>
      </c>
      <c r="E572" s="103" t="s">
        <v>1404</v>
      </c>
      <c r="F572" s="103" t="s">
        <v>1807</v>
      </c>
      <c r="G572" s="103" t="s">
        <v>1924</v>
      </c>
      <c r="H572" s="105">
        <v>0.79700000000000004</v>
      </c>
      <c r="I572" s="103" t="s">
        <v>1914</v>
      </c>
      <c r="J572" s="103" t="s">
        <v>56</v>
      </c>
      <c r="K572" s="103" t="s">
        <v>152</v>
      </c>
      <c r="L572" s="103" t="s">
        <v>1370</v>
      </c>
      <c r="M572" s="14" t="s">
        <v>876</v>
      </c>
      <c r="N572" s="82"/>
      <c r="O572" s="82"/>
      <c r="P572" s="82"/>
      <c r="Q572" s="245"/>
      <c r="R572" s="408"/>
      <c r="S572" s="270"/>
      <c r="T572" s="270"/>
      <c r="U572" s="270"/>
      <c r="V572" s="647"/>
      <c r="W572" s="647"/>
      <c r="X572" s="409"/>
      <c r="Y572" s="409"/>
      <c r="Z572" s="409"/>
      <c r="AA572" s="409"/>
      <c r="AB572" s="409"/>
      <c r="AC572" s="399">
        <f t="shared" ref="AC572" si="5316">AB572*H572</f>
        <v>0</v>
      </c>
      <c r="AD572" s="410">
        <v>60</v>
      </c>
      <c r="AE572" s="410">
        <v>265.20999999999998</v>
      </c>
      <c r="AF572" s="410">
        <f t="shared" si="5313"/>
        <v>297.03520000000003</v>
      </c>
      <c r="AG572" s="410">
        <v>0</v>
      </c>
      <c r="AH572" s="410">
        <v>0</v>
      </c>
      <c r="AI572" s="260">
        <f t="shared" ref="AI572" si="5317">AH572*H572</f>
        <v>0</v>
      </c>
      <c r="AJ572" s="410">
        <v>60</v>
      </c>
      <c r="AK572" s="410">
        <v>265.20999999999998</v>
      </c>
      <c r="AL572" s="410">
        <f>AK572*1.12</f>
        <v>297.03520000000003</v>
      </c>
      <c r="AM572" s="410">
        <v>0</v>
      </c>
      <c r="AN572" s="410">
        <v>0</v>
      </c>
      <c r="AO572" s="396">
        <f t="shared" si="4978"/>
        <v>0</v>
      </c>
      <c r="AP572" s="410">
        <v>60</v>
      </c>
      <c r="AQ572" s="410">
        <v>265.20999999999998</v>
      </c>
      <c r="AR572" s="410">
        <f>AQ572*1.12</f>
        <v>297.03520000000003</v>
      </c>
      <c r="AS572" s="410">
        <v>0</v>
      </c>
      <c r="AT572" s="410">
        <f t="shared" ref="AT572" si="5318">AS572*1.12</f>
        <v>0</v>
      </c>
      <c r="AU572" s="410">
        <f t="shared" ref="AU572" si="5319">AT572*H572</f>
        <v>0</v>
      </c>
      <c r="AV572" s="411">
        <v>60</v>
      </c>
      <c r="AW572" s="411">
        <v>265.20999999999998</v>
      </c>
      <c r="AX572" s="411">
        <f>AW572*1.12</f>
        <v>297.03520000000003</v>
      </c>
      <c r="AY572" s="400">
        <v>0</v>
      </c>
      <c r="AZ572" s="400">
        <f t="shared" ref="AZ572" si="5320">AY572*1.12</f>
        <v>0</v>
      </c>
      <c r="BA572" s="400">
        <f t="shared" ref="BA572" si="5321">AZ572*H572</f>
        <v>0</v>
      </c>
      <c r="BB572" s="411">
        <v>60</v>
      </c>
      <c r="BC572" s="411">
        <v>265.20999999999998</v>
      </c>
      <c r="BD572" s="411">
        <f>BC572*1.12</f>
        <v>297.03520000000003</v>
      </c>
      <c r="BE572" s="411">
        <v>0</v>
      </c>
      <c r="BF572" s="411">
        <f t="shared" ref="BF572" si="5322">BE572*1.12</f>
        <v>0</v>
      </c>
      <c r="BG572" s="411">
        <f t="shared" ref="BG572" si="5323">BF572*H572</f>
        <v>0</v>
      </c>
      <c r="BH572" s="411"/>
      <c r="BI572" s="411">
        <v>265.20999999999998</v>
      </c>
      <c r="BJ572" s="411">
        <f>BI572*1.12</f>
        <v>297.03520000000003</v>
      </c>
      <c r="BK572" s="411">
        <v>0</v>
      </c>
      <c r="BL572" s="411">
        <f t="shared" ref="BL572:BL630" si="5324">BK572*1.12</f>
        <v>0</v>
      </c>
      <c r="BM572" s="411">
        <f t="shared" si="4985"/>
        <v>0</v>
      </c>
      <c r="BN572" s="411"/>
      <c r="BO572" s="411"/>
      <c r="BP572" s="411"/>
      <c r="BQ572" s="411">
        <v>0</v>
      </c>
      <c r="BR572" s="411">
        <f t="shared" ref="BR572:BR630" si="5325">BQ572*1.12</f>
        <v>0</v>
      </c>
      <c r="BS572" s="411">
        <f t="shared" si="5150"/>
        <v>0</v>
      </c>
      <c r="BT572" s="270">
        <v>265.20999999999998</v>
      </c>
      <c r="BU572" s="270">
        <f>BT572*1.12</f>
        <v>297.03520000000003</v>
      </c>
      <c r="BV572" s="262">
        <v>0</v>
      </c>
      <c r="BW572" s="1427">
        <v>0</v>
      </c>
      <c r="BX572" s="84" t="s">
        <v>48</v>
      </c>
      <c r="BY572" s="76">
        <v>2015</v>
      </c>
      <c r="BZ572" s="325"/>
      <c r="CA572" s="567"/>
      <c r="CB572" s="562"/>
      <c r="CC572" s="109"/>
      <c r="CD572" s="329"/>
      <c r="CE572" s="26">
        <f t="shared" si="4991"/>
        <v>0</v>
      </c>
      <c r="CF572" s="27">
        <f t="shared" si="4992"/>
        <v>0</v>
      </c>
      <c r="CG572" s="738">
        <f t="shared" si="4993"/>
        <v>0</v>
      </c>
      <c r="CH572" s="166" t="s">
        <v>1932</v>
      </c>
      <c r="CI572" s="167"/>
      <c r="CJ572" s="89"/>
      <c r="CK572" s="175"/>
      <c r="CL572" s="175"/>
      <c r="CM572" s="178"/>
      <c r="CN572" s="175"/>
      <c r="CO572" s="176"/>
      <c r="CP572" s="175"/>
      <c r="CQ572" s="87"/>
      <c r="CR572" s="455"/>
      <c r="CS572" s="455"/>
      <c r="CT572" s="455"/>
      <c r="CU572" s="455"/>
      <c r="CV572" s="455"/>
      <c r="CW572" s="455"/>
      <c r="CX572" s="455"/>
      <c r="CY572" s="455"/>
      <c r="CZ572" s="455"/>
      <c r="DA572" s="456"/>
      <c r="DB572" s="455"/>
      <c r="DC572" s="455"/>
      <c r="DD572" s="455"/>
      <c r="DE572" s="455"/>
      <c r="DF572" s="455"/>
      <c r="DG572" s="455"/>
      <c r="DH572" s="455"/>
      <c r="DI572" s="455"/>
      <c r="DJ572" s="455"/>
      <c r="DK572" s="455"/>
      <c r="DL572" s="501"/>
      <c r="DM572" s="508"/>
      <c r="DN572" s="501"/>
      <c r="DO572" s="508"/>
      <c r="DP572" s="501"/>
      <c r="DQ572" s="847"/>
      <c r="DR572" s="501"/>
      <c r="DS572" s="508"/>
      <c r="DT572" s="501"/>
      <c r="DU572" s="508"/>
      <c r="DV572" s="457"/>
      <c r="DW572" s="503"/>
      <c r="DX572" s="501"/>
      <c r="DY572" s="672"/>
      <c r="DZ572" s="501"/>
      <c r="EA572" s="508">
        <f t="shared" si="5315"/>
        <v>0</v>
      </c>
      <c r="EB572" s="457">
        <f t="shared" si="4994"/>
        <v>0</v>
      </c>
      <c r="EC572" s="503"/>
      <c r="ED572" s="455"/>
      <c r="EE572" s="459"/>
      <c r="EF572" s="501"/>
      <c r="EG572" s="462"/>
      <c r="EH572" s="710"/>
      <c r="EI572" s="460">
        <f t="shared" si="5152"/>
        <v>0</v>
      </c>
      <c r="EJ572" s="538">
        <f t="shared" si="5153"/>
        <v>0</v>
      </c>
      <c r="EK572" s="677">
        <f t="shared" si="5154"/>
        <v>0</v>
      </c>
      <c r="EL572" s="257">
        <f t="shared" si="5155"/>
        <v>0</v>
      </c>
      <c r="EM572" s="649">
        <f t="shared" si="5156"/>
        <v>0</v>
      </c>
      <c r="EN572" s="538">
        <f t="shared" si="5157"/>
        <v>0</v>
      </c>
      <c r="EO572" s="677">
        <f t="shared" si="5158"/>
        <v>0</v>
      </c>
      <c r="EP572" s="257">
        <f t="shared" si="5159"/>
        <v>0</v>
      </c>
      <c r="EQ572" s="649">
        <f t="shared" si="5160"/>
        <v>0</v>
      </c>
      <c r="ER572" s="538">
        <f t="shared" si="5161"/>
        <v>0</v>
      </c>
      <c r="ES572" s="677">
        <f t="shared" si="5162"/>
        <v>0</v>
      </c>
      <c r="ET572" s="538">
        <f t="shared" si="5163"/>
        <v>0</v>
      </c>
      <c r="EU572" s="462">
        <f t="shared" si="5164"/>
        <v>0</v>
      </c>
      <c r="EV572" s="263">
        <f t="shared" si="5165"/>
        <v>0</v>
      </c>
      <c r="EW572" s="462">
        <f t="shared" si="5166"/>
        <v>0</v>
      </c>
      <c r="EX572" s="263">
        <f t="shared" si="5167"/>
        <v>0</v>
      </c>
      <c r="EY572" s="472">
        <f t="shared" si="5039"/>
        <v>0</v>
      </c>
      <c r="EZ572" s="710">
        <f t="shared" si="5040"/>
        <v>0</v>
      </c>
      <c r="FA572" s="312">
        <v>42117</v>
      </c>
      <c r="FC572" s="216"/>
      <c r="FD572" s="319"/>
    </row>
    <row r="573" spans="1:160" ht="18" hidden="1" customHeight="1" outlineLevel="1" x14ac:dyDescent="0.2">
      <c r="A573" s="13" t="s">
        <v>2094</v>
      </c>
      <c r="B573" s="76" t="s">
        <v>21</v>
      </c>
      <c r="C573" s="103" t="s">
        <v>1403</v>
      </c>
      <c r="D573" s="103" t="s">
        <v>1388</v>
      </c>
      <c r="E573" s="103" t="s">
        <v>1404</v>
      </c>
      <c r="F573" s="103" t="s">
        <v>1807</v>
      </c>
      <c r="G573" s="103" t="s">
        <v>1924</v>
      </c>
      <c r="H573" s="105">
        <v>0.79700000000000004</v>
      </c>
      <c r="I573" s="103" t="s">
        <v>1914</v>
      </c>
      <c r="J573" s="103" t="s">
        <v>56</v>
      </c>
      <c r="K573" s="103" t="s">
        <v>152</v>
      </c>
      <c r="L573" s="103" t="s">
        <v>1370</v>
      </c>
      <c r="M573" s="14" t="s">
        <v>876</v>
      </c>
      <c r="N573" s="82"/>
      <c r="O573" s="82"/>
      <c r="P573" s="82"/>
      <c r="Q573" s="245"/>
      <c r="R573" s="408"/>
      <c r="S573" s="270"/>
      <c r="T573" s="270"/>
      <c r="U573" s="270"/>
      <c r="V573" s="647"/>
      <c r="W573" s="647"/>
      <c r="X573" s="409"/>
      <c r="Y573" s="409"/>
      <c r="Z573" s="409"/>
      <c r="AA573" s="409"/>
      <c r="AB573" s="409"/>
      <c r="AC573" s="399">
        <f t="shared" ref="AC573" si="5326">AB573*H573</f>
        <v>0</v>
      </c>
      <c r="AD573" s="410">
        <v>60</v>
      </c>
      <c r="AE573" s="410">
        <v>265.20999999999998</v>
      </c>
      <c r="AF573" s="410">
        <f t="shared" ref="AF573" si="5327">AE573*1.12</f>
        <v>297.03520000000003</v>
      </c>
      <c r="AG573" s="410">
        <v>0</v>
      </c>
      <c r="AH573" s="410">
        <v>0</v>
      </c>
      <c r="AI573" s="260">
        <f t="shared" ref="AI573" si="5328">AH573*H573</f>
        <v>0</v>
      </c>
      <c r="AJ573" s="410">
        <v>60</v>
      </c>
      <c r="AK573" s="410">
        <v>265.20999999999998</v>
      </c>
      <c r="AL573" s="410">
        <f>AK573*1.12</f>
        <v>297.03520000000003</v>
      </c>
      <c r="AM573" s="410">
        <v>0</v>
      </c>
      <c r="AN573" s="410">
        <v>0</v>
      </c>
      <c r="AO573" s="396">
        <f t="shared" si="4978"/>
        <v>0</v>
      </c>
      <c r="AP573" s="410">
        <v>60</v>
      </c>
      <c r="AQ573" s="410">
        <v>265.20999999999998</v>
      </c>
      <c r="AR573" s="410">
        <f>AQ573*1.12</f>
        <v>297.03520000000003</v>
      </c>
      <c r="AS573" s="410">
        <v>0</v>
      </c>
      <c r="AT573" s="410">
        <f t="shared" ref="AT573" si="5329">AS573*1.12</f>
        <v>0</v>
      </c>
      <c r="AU573" s="410">
        <f t="shared" ref="AU573" si="5330">AT573*H573</f>
        <v>0</v>
      </c>
      <c r="AV573" s="411">
        <v>60</v>
      </c>
      <c r="AW573" s="411">
        <v>265.20999999999998</v>
      </c>
      <c r="AX573" s="411">
        <f>AW573*1.12</f>
        <v>297.03520000000003</v>
      </c>
      <c r="AY573" s="400">
        <v>0</v>
      </c>
      <c r="AZ573" s="400">
        <f t="shared" ref="AZ573" si="5331">AY573*1.12</f>
        <v>0</v>
      </c>
      <c r="BA573" s="400">
        <f t="shared" ref="BA573" si="5332">AZ573*H573</f>
        <v>0</v>
      </c>
      <c r="BB573" s="411">
        <v>60</v>
      </c>
      <c r="BC573" s="411">
        <v>265.20999999999998</v>
      </c>
      <c r="BD573" s="411">
        <f>BC573*1.12</f>
        <v>297.03520000000003</v>
      </c>
      <c r="BE573" s="411">
        <v>0</v>
      </c>
      <c r="BF573" s="411">
        <f t="shared" ref="BF573" si="5333">BE573*1.12</f>
        <v>0</v>
      </c>
      <c r="BG573" s="411">
        <f t="shared" ref="BG573" si="5334">BF573*H573</f>
        <v>0</v>
      </c>
      <c r="BH573" s="411"/>
      <c r="BI573" s="411">
        <v>265.20999999999998</v>
      </c>
      <c r="BJ573" s="411">
        <f>BI573*1.12</f>
        <v>297.03520000000003</v>
      </c>
      <c r="BK573" s="411">
        <v>0</v>
      </c>
      <c r="BL573" s="411">
        <f t="shared" si="5324"/>
        <v>0</v>
      </c>
      <c r="BM573" s="411">
        <f t="shared" si="4985"/>
        <v>0</v>
      </c>
      <c r="BN573" s="411"/>
      <c r="BO573" s="411"/>
      <c r="BP573" s="411"/>
      <c r="BQ573" s="411">
        <v>0</v>
      </c>
      <c r="BR573" s="411">
        <f t="shared" si="5325"/>
        <v>0</v>
      </c>
      <c r="BS573" s="411">
        <f t="shared" si="5150"/>
        <v>0</v>
      </c>
      <c r="BT573" s="270">
        <v>265.20999999999998</v>
      </c>
      <c r="BU573" s="270">
        <f>BT573*1.12</f>
        <v>297.03520000000003</v>
      </c>
      <c r="BV573" s="262">
        <v>0</v>
      </c>
      <c r="BW573" s="1427">
        <v>0</v>
      </c>
      <c r="BX573" s="84" t="s">
        <v>48</v>
      </c>
      <c r="BY573" s="76">
        <v>2015</v>
      </c>
      <c r="BZ573" s="325"/>
      <c r="CA573" s="567"/>
      <c r="CB573" s="562"/>
      <c r="CC573" s="109"/>
      <c r="CD573" s="329"/>
      <c r="CE573" s="26">
        <f t="shared" ref="CE573" si="5335">BV573-CB573</f>
        <v>0</v>
      </c>
      <c r="CF573" s="27">
        <f t="shared" ref="CF573" si="5336">BW573-CC573</f>
        <v>0</v>
      </c>
      <c r="CG573" s="738">
        <f t="shared" ref="CG573" si="5337">CA573-CC573</f>
        <v>0</v>
      </c>
      <c r="CH573" s="166" t="s">
        <v>2109</v>
      </c>
      <c r="CI573" s="167"/>
      <c r="CJ573" s="89"/>
      <c r="CK573" s="175"/>
      <c r="CL573" s="175"/>
      <c r="CM573" s="178"/>
      <c r="CN573" s="175"/>
      <c r="CO573" s="176"/>
      <c r="CP573" s="175"/>
      <c r="CQ573" s="87"/>
      <c r="CR573" s="455"/>
      <c r="CS573" s="455"/>
      <c r="CT573" s="455"/>
      <c r="CU573" s="455"/>
      <c r="CV573" s="455"/>
      <c r="CW573" s="455"/>
      <c r="CX573" s="455"/>
      <c r="CY573" s="455"/>
      <c r="CZ573" s="455"/>
      <c r="DA573" s="456"/>
      <c r="DB573" s="455"/>
      <c r="DC573" s="455"/>
      <c r="DD573" s="455"/>
      <c r="DE573" s="455"/>
      <c r="DF573" s="455"/>
      <c r="DG573" s="455"/>
      <c r="DH573" s="455"/>
      <c r="DI573" s="455"/>
      <c r="DJ573" s="455"/>
      <c r="DK573" s="455"/>
      <c r="DL573" s="501"/>
      <c r="DM573" s="508"/>
      <c r="DN573" s="501"/>
      <c r="DO573" s="508"/>
      <c r="DP573" s="501"/>
      <c r="DQ573" s="847"/>
      <c r="DR573" s="501"/>
      <c r="DS573" s="508"/>
      <c r="DT573" s="501"/>
      <c r="DU573" s="508"/>
      <c r="DV573" s="457"/>
      <c r="DW573" s="503"/>
      <c r="DX573" s="501"/>
      <c r="DY573" s="672"/>
      <c r="DZ573" s="501"/>
      <c r="EA573" s="508">
        <f t="shared" si="5315"/>
        <v>0</v>
      </c>
      <c r="EB573" s="457">
        <f t="shared" si="4994"/>
        <v>0</v>
      </c>
      <c r="EC573" s="503"/>
      <c r="ED573" s="455"/>
      <c r="EE573" s="459"/>
      <c r="EF573" s="501"/>
      <c r="EG573" s="462"/>
      <c r="EH573" s="710"/>
      <c r="EI573" s="460">
        <f t="shared" si="5152"/>
        <v>0</v>
      </c>
      <c r="EJ573" s="538">
        <f t="shared" si="5153"/>
        <v>0</v>
      </c>
      <c r="EK573" s="677">
        <f t="shared" si="5154"/>
        <v>0</v>
      </c>
      <c r="EL573" s="257">
        <f t="shared" si="5155"/>
        <v>0</v>
      </c>
      <c r="EM573" s="649">
        <f t="shared" si="5156"/>
        <v>0</v>
      </c>
      <c r="EN573" s="538">
        <f t="shared" si="5157"/>
        <v>0</v>
      </c>
      <c r="EO573" s="677">
        <f t="shared" si="5158"/>
        <v>0</v>
      </c>
      <c r="EP573" s="257">
        <f t="shared" si="5159"/>
        <v>0</v>
      </c>
      <c r="EQ573" s="649">
        <f t="shared" si="5160"/>
        <v>0</v>
      </c>
      <c r="ER573" s="538">
        <f t="shared" si="5161"/>
        <v>0</v>
      </c>
      <c r="ES573" s="677">
        <f t="shared" si="5162"/>
        <v>0</v>
      </c>
      <c r="ET573" s="538">
        <f t="shared" si="5163"/>
        <v>0</v>
      </c>
      <c r="EU573" s="462">
        <f t="shared" si="5164"/>
        <v>0</v>
      </c>
      <c r="EV573" s="263">
        <f t="shared" si="5165"/>
        <v>0</v>
      </c>
      <c r="EW573" s="462">
        <f t="shared" si="5166"/>
        <v>0</v>
      </c>
      <c r="EX573" s="263">
        <f t="shared" si="5167"/>
        <v>0</v>
      </c>
      <c r="EY573" s="472">
        <f t="shared" si="5039"/>
        <v>0</v>
      </c>
      <c r="EZ573" s="710">
        <f t="shared" si="5040"/>
        <v>0</v>
      </c>
      <c r="FA573" s="312">
        <v>42243</v>
      </c>
      <c r="FC573" s="216"/>
      <c r="FD573" s="319"/>
    </row>
    <row r="574" spans="1:160" ht="18" hidden="1" customHeight="1" outlineLevel="1" x14ac:dyDescent="0.2">
      <c r="A574" s="13" t="s">
        <v>1561</v>
      </c>
      <c r="B574" s="76" t="s">
        <v>21</v>
      </c>
      <c r="C574" s="103" t="s">
        <v>1406</v>
      </c>
      <c r="D574" s="103" t="s">
        <v>1388</v>
      </c>
      <c r="E574" s="103" t="s">
        <v>1407</v>
      </c>
      <c r="F574" s="103" t="s">
        <v>1408</v>
      </c>
      <c r="G574" s="103" t="s">
        <v>1381</v>
      </c>
      <c r="H574" s="105">
        <v>0.76</v>
      </c>
      <c r="I574" s="103" t="s">
        <v>1369</v>
      </c>
      <c r="J574" s="103" t="s">
        <v>56</v>
      </c>
      <c r="K574" s="103" t="s">
        <v>152</v>
      </c>
      <c r="L574" s="103" t="s">
        <v>1370</v>
      </c>
      <c r="M574" s="14" t="s">
        <v>876</v>
      </c>
      <c r="N574" s="82"/>
      <c r="O574" s="82"/>
      <c r="P574" s="82"/>
      <c r="Q574" s="245"/>
      <c r="R574" s="408"/>
      <c r="S574" s="270"/>
      <c r="T574" s="270"/>
      <c r="U574" s="270"/>
      <c r="V574" s="647"/>
      <c r="W574" s="647"/>
      <c r="X574" s="409"/>
      <c r="Y574" s="409"/>
      <c r="Z574" s="409"/>
      <c r="AA574" s="409"/>
      <c r="AB574" s="409"/>
      <c r="AC574" s="399">
        <f t="shared" si="4976"/>
        <v>0</v>
      </c>
      <c r="AD574" s="410">
        <v>40</v>
      </c>
      <c r="AE574" s="410">
        <v>369.75400000000002</v>
      </c>
      <c r="AF574" s="410">
        <f t="shared" si="5138"/>
        <v>414.12448000000006</v>
      </c>
      <c r="AG574" s="410">
        <v>0</v>
      </c>
      <c r="AH574" s="410">
        <v>0</v>
      </c>
      <c r="AI574" s="260">
        <f t="shared" si="4977"/>
        <v>0</v>
      </c>
      <c r="AJ574" s="410">
        <v>40</v>
      </c>
      <c r="AK574" s="410">
        <v>369.75400000000002</v>
      </c>
      <c r="AL574" s="410">
        <v>414.12448000000006</v>
      </c>
      <c r="AM574" s="260">
        <v>0</v>
      </c>
      <c r="AN574" s="260">
        <v>0</v>
      </c>
      <c r="AO574" s="396">
        <f t="shared" si="4978"/>
        <v>0</v>
      </c>
      <c r="AP574" s="410">
        <v>40</v>
      </c>
      <c r="AQ574" s="410">
        <v>369.75400000000002</v>
      </c>
      <c r="AR574" s="410">
        <v>414.12448000000006</v>
      </c>
      <c r="AS574" s="410">
        <v>0</v>
      </c>
      <c r="AT574" s="410">
        <f t="shared" si="5139"/>
        <v>0</v>
      </c>
      <c r="AU574" s="410">
        <f t="shared" si="4979"/>
        <v>0</v>
      </c>
      <c r="AV574" s="411">
        <v>40</v>
      </c>
      <c r="AW574" s="411">
        <v>369.75400000000002</v>
      </c>
      <c r="AX574" s="411">
        <v>414.12448000000006</v>
      </c>
      <c r="AY574" s="400">
        <v>0</v>
      </c>
      <c r="AZ574" s="400">
        <f t="shared" si="5140"/>
        <v>0</v>
      </c>
      <c r="BA574" s="400">
        <f t="shared" si="5032"/>
        <v>0</v>
      </c>
      <c r="BB574" s="411">
        <v>40</v>
      </c>
      <c r="BC574" s="411">
        <v>369.75400000000002</v>
      </c>
      <c r="BD574" s="411">
        <v>414.12448000000006</v>
      </c>
      <c r="BE574" s="411">
        <v>0</v>
      </c>
      <c r="BF574" s="411">
        <f t="shared" si="4982"/>
        <v>0</v>
      </c>
      <c r="BG574" s="411">
        <f t="shared" si="4946"/>
        <v>0</v>
      </c>
      <c r="BH574" s="411"/>
      <c r="BI574" s="411">
        <v>369.75400000000002</v>
      </c>
      <c r="BJ574" s="411">
        <v>414.12448000000006</v>
      </c>
      <c r="BK574" s="411">
        <v>0</v>
      </c>
      <c r="BL574" s="411">
        <f t="shared" si="5324"/>
        <v>0</v>
      </c>
      <c r="BM574" s="411">
        <f t="shared" si="4985"/>
        <v>0</v>
      </c>
      <c r="BN574" s="411"/>
      <c r="BO574" s="411"/>
      <c r="BP574" s="411"/>
      <c r="BQ574" s="411">
        <v>0</v>
      </c>
      <c r="BR574" s="411">
        <f t="shared" si="5325"/>
        <v>0</v>
      </c>
      <c r="BS574" s="411">
        <f t="shared" si="5150"/>
        <v>0</v>
      </c>
      <c r="BT574" s="270">
        <v>369.75400000000002</v>
      </c>
      <c r="BU574" s="270">
        <v>414.12448000000006</v>
      </c>
      <c r="BV574" s="262">
        <v>0</v>
      </c>
      <c r="BW574" s="1427">
        <v>0</v>
      </c>
      <c r="BX574" s="84" t="s">
        <v>48</v>
      </c>
      <c r="BY574" s="76">
        <v>2015</v>
      </c>
      <c r="BZ574" s="325"/>
      <c r="CA574" s="567"/>
      <c r="CB574" s="562"/>
      <c r="CC574" s="109"/>
      <c r="CD574" s="329"/>
      <c r="CE574" s="26">
        <f t="shared" si="4991"/>
        <v>0</v>
      </c>
      <c r="CF574" s="27">
        <f t="shared" si="4992"/>
        <v>0</v>
      </c>
      <c r="CG574" s="738">
        <f t="shared" si="4993"/>
        <v>0</v>
      </c>
      <c r="CH574" s="166"/>
      <c r="CI574" s="167"/>
      <c r="CJ574" s="89"/>
      <c r="CK574" s="175"/>
      <c r="CL574" s="175"/>
      <c r="CM574" s="178"/>
      <c r="CN574" s="175"/>
      <c r="CO574" s="176"/>
      <c r="CP574" s="175"/>
      <c r="CQ574" s="87"/>
      <c r="CR574" s="455"/>
      <c r="CS574" s="455"/>
      <c r="CT574" s="455"/>
      <c r="CU574" s="455"/>
      <c r="CV574" s="455"/>
      <c r="CW574" s="455"/>
      <c r="CX574" s="455"/>
      <c r="CY574" s="455"/>
      <c r="CZ574" s="455"/>
      <c r="DA574" s="456"/>
      <c r="DB574" s="455"/>
      <c r="DC574" s="455"/>
      <c r="DD574" s="455"/>
      <c r="DE574" s="455"/>
      <c r="DF574" s="455"/>
      <c r="DG574" s="455"/>
      <c r="DH574" s="455"/>
      <c r="DI574" s="455"/>
      <c r="DJ574" s="455"/>
      <c r="DK574" s="455"/>
      <c r="DL574" s="501"/>
      <c r="DM574" s="508"/>
      <c r="DN574" s="501"/>
      <c r="DO574" s="508"/>
      <c r="DP574" s="501"/>
      <c r="DQ574" s="847"/>
      <c r="DR574" s="501"/>
      <c r="DS574" s="508"/>
      <c r="DT574" s="501"/>
      <c r="DU574" s="508"/>
      <c r="DV574" s="457"/>
      <c r="DW574" s="503"/>
      <c r="DX574" s="501"/>
      <c r="DY574" s="672"/>
      <c r="DZ574" s="501"/>
      <c r="EA574" s="508">
        <f t="shared" si="5315"/>
        <v>0</v>
      </c>
      <c r="EB574" s="457">
        <f t="shared" si="4994"/>
        <v>0</v>
      </c>
      <c r="EC574" s="503"/>
      <c r="ED574" s="455"/>
      <c r="EE574" s="459"/>
      <c r="EF574" s="501"/>
      <c r="EG574" s="462"/>
      <c r="EH574" s="710"/>
      <c r="EI574" s="460">
        <f t="shared" si="5152"/>
        <v>0</v>
      </c>
      <c r="EJ574" s="538">
        <f t="shared" si="5153"/>
        <v>0</v>
      </c>
      <c r="EK574" s="677">
        <f t="shared" si="5154"/>
        <v>0</v>
      </c>
      <c r="EL574" s="257">
        <f t="shared" si="5155"/>
        <v>0</v>
      </c>
      <c r="EM574" s="649">
        <f t="shared" si="5156"/>
        <v>0</v>
      </c>
      <c r="EN574" s="538">
        <f t="shared" si="5157"/>
        <v>0</v>
      </c>
      <c r="EO574" s="677">
        <f t="shared" si="5158"/>
        <v>0</v>
      </c>
      <c r="EP574" s="257">
        <f t="shared" si="5159"/>
        <v>0</v>
      </c>
      <c r="EQ574" s="649">
        <f t="shared" si="5160"/>
        <v>0</v>
      </c>
      <c r="ER574" s="538">
        <f t="shared" si="5161"/>
        <v>0</v>
      </c>
      <c r="ES574" s="677">
        <f t="shared" si="5162"/>
        <v>0</v>
      </c>
      <c r="ET574" s="538">
        <f t="shared" si="5163"/>
        <v>0</v>
      </c>
      <c r="EU574" s="462">
        <f t="shared" si="5164"/>
        <v>0</v>
      </c>
      <c r="EV574" s="263">
        <f t="shared" si="5165"/>
        <v>0</v>
      </c>
      <c r="EW574" s="462">
        <f t="shared" si="5166"/>
        <v>0</v>
      </c>
      <c r="EX574" s="263">
        <f t="shared" si="5167"/>
        <v>0</v>
      </c>
      <c r="EY574" s="472">
        <f t="shared" si="5039"/>
        <v>0</v>
      </c>
      <c r="EZ574" s="710">
        <f t="shared" si="5040"/>
        <v>0</v>
      </c>
      <c r="FC574" s="216"/>
      <c r="FD574" s="319"/>
    </row>
    <row r="575" spans="1:160" ht="18" hidden="1" customHeight="1" outlineLevel="1" x14ac:dyDescent="0.2">
      <c r="A575" s="13" t="s">
        <v>1701</v>
      </c>
      <c r="B575" s="76" t="s">
        <v>21</v>
      </c>
      <c r="C575" s="103" t="s">
        <v>1406</v>
      </c>
      <c r="D575" s="103" t="s">
        <v>1388</v>
      </c>
      <c r="E575" s="103" t="s">
        <v>1407</v>
      </c>
      <c r="F575" s="103" t="s">
        <v>1408</v>
      </c>
      <c r="G575" s="103" t="s">
        <v>41</v>
      </c>
      <c r="H575" s="105">
        <v>0.76</v>
      </c>
      <c r="I575" s="103" t="s">
        <v>1369</v>
      </c>
      <c r="J575" s="103" t="s">
        <v>56</v>
      </c>
      <c r="K575" s="103" t="s">
        <v>152</v>
      </c>
      <c r="L575" s="103" t="s">
        <v>1370</v>
      </c>
      <c r="M575" s="14" t="s">
        <v>876</v>
      </c>
      <c r="N575" s="82"/>
      <c r="O575" s="82"/>
      <c r="P575" s="82"/>
      <c r="Q575" s="245"/>
      <c r="R575" s="408"/>
      <c r="S575" s="270"/>
      <c r="T575" s="270"/>
      <c r="U575" s="270"/>
      <c r="V575" s="647"/>
      <c r="W575" s="647"/>
      <c r="X575" s="409"/>
      <c r="Y575" s="409"/>
      <c r="Z575" s="409"/>
      <c r="AA575" s="409"/>
      <c r="AB575" s="409"/>
      <c r="AC575" s="399">
        <f t="shared" si="4976"/>
        <v>0</v>
      </c>
      <c r="AD575" s="410">
        <v>40</v>
      </c>
      <c r="AE575" s="410">
        <v>398.26111111111112</v>
      </c>
      <c r="AF575" s="410">
        <f t="shared" ref="AF575" si="5338">AE575*1.12</f>
        <v>446.05244444444452</v>
      </c>
      <c r="AG575" s="410">
        <v>0</v>
      </c>
      <c r="AH575" s="410">
        <v>0</v>
      </c>
      <c r="AI575" s="260">
        <f t="shared" si="4977"/>
        <v>0</v>
      </c>
      <c r="AJ575" s="410">
        <v>40</v>
      </c>
      <c r="AK575" s="410">
        <v>398.26111111111112</v>
      </c>
      <c r="AL575" s="410">
        <v>446.05244444444452</v>
      </c>
      <c r="AM575" s="260">
        <v>0</v>
      </c>
      <c r="AN575" s="260">
        <v>0</v>
      </c>
      <c r="AO575" s="396">
        <f t="shared" si="4978"/>
        <v>0</v>
      </c>
      <c r="AP575" s="410">
        <v>40</v>
      </c>
      <c r="AQ575" s="410">
        <v>398.26111111111112</v>
      </c>
      <c r="AR575" s="410">
        <v>446.05244444444452</v>
      </c>
      <c r="AS575" s="410">
        <v>0</v>
      </c>
      <c r="AT575" s="410">
        <f t="shared" si="5139"/>
        <v>0</v>
      </c>
      <c r="AU575" s="410">
        <f t="shared" si="4979"/>
        <v>0</v>
      </c>
      <c r="AV575" s="411">
        <v>40</v>
      </c>
      <c r="AW575" s="411">
        <v>398.26111111111112</v>
      </c>
      <c r="AX575" s="411">
        <v>446.05244444444452</v>
      </c>
      <c r="AY575" s="400">
        <v>0</v>
      </c>
      <c r="AZ575" s="400">
        <f t="shared" si="5140"/>
        <v>0</v>
      </c>
      <c r="BA575" s="400">
        <f t="shared" si="5032"/>
        <v>0</v>
      </c>
      <c r="BB575" s="411">
        <v>40</v>
      </c>
      <c r="BC575" s="411">
        <v>398.26111111111112</v>
      </c>
      <c r="BD575" s="411">
        <v>446.05244444444452</v>
      </c>
      <c r="BE575" s="411">
        <v>0</v>
      </c>
      <c r="BF575" s="411">
        <f t="shared" si="4982"/>
        <v>0</v>
      </c>
      <c r="BG575" s="411">
        <f t="shared" si="4946"/>
        <v>0</v>
      </c>
      <c r="BH575" s="411"/>
      <c r="BI575" s="411">
        <v>398.26111111111112</v>
      </c>
      <c r="BJ575" s="411">
        <v>446.05244444444452</v>
      </c>
      <c r="BK575" s="411">
        <v>0</v>
      </c>
      <c r="BL575" s="411">
        <f t="shared" si="5324"/>
        <v>0</v>
      </c>
      <c r="BM575" s="411">
        <f t="shared" si="4985"/>
        <v>0</v>
      </c>
      <c r="BN575" s="411"/>
      <c r="BO575" s="411"/>
      <c r="BP575" s="411"/>
      <c r="BQ575" s="411">
        <v>0</v>
      </c>
      <c r="BR575" s="411">
        <f t="shared" si="5325"/>
        <v>0</v>
      </c>
      <c r="BS575" s="411">
        <f t="shared" si="5150"/>
        <v>0</v>
      </c>
      <c r="BT575" s="270">
        <v>398.26111111111112</v>
      </c>
      <c r="BU575" s="270">
        <f>BT575*1.12</f>
        <v>446.05244444444452</v>
      </c>
      <c r="BV575" s="262">
        <v>0</v>
      </c>
      <c r="BW575" s="1427">
        <v>0</v>
      </c>
      <c r="BX575" s="84" t="s">
        <v>48</v>
      </c>
      <c r="BY575" s="76">
        <v>2015</v>
      </c>
      <c r="BZ575" s="325"/>
      <c r="CA575" s="567"/>
      <c r="CB575" s="562"/>
      <c r="CC575" s="109"/>
      <c r="CD575" s="329"/>
      <c r="CE575" s="26">
        <f t="shared" si="4991"/>
        <v>0</v>
      </c>
      <c r="CF575" s="27">
        <f t="shared" si="4992"/>
        <v>0</v>
      </c>
      <c r="CG575" s="738">
        <f t="shared" si="4993"/>
        <v>0</v>
      </c>
      <c r="CH575" s="166" t="s">
        <v>1740</v>
      </c>
      <c r="CI575" s="167" t="s">
        <v>1756</v>
      </c>
      <c r="CJ575" s="89"/>
      <c r="CK575" s="175"/>
      <c r="CL575" s="175"/>
      <c r="CM575" s="178"/>
      <c r="CN575" s="175"/>
      <c r="CO575" s="176"/>
      <c r="CP575" s="175"/>
      <c r="CQ575" s="87"/>
      <c r="CR575" s="455"/>
      <c r="CS575" s="455"/>
      <c r="CT575" s="455"/>
      <c r="CU575" s="455"/>
      <c r="CV575" s="455"/>
      <c r="CW575" s="455"/>
      <c r="CX575" s="455"/>
      <c r="CY575" s="455"/>
      <c r="CZ575" s="455"/>
      <c r="DA575" s="456"/>
      <c r="DB575" s="455"/>
      <c r="DC575" s="455"/>
      <c r="DD575" s="455"/>
      <c r="DE575" s="455"/>
      <c r="DF575" s="455"/>
      <c r="DG575" s="455"/>
      <c r="DH575" s="455"/>
      <c r="DI575" s="455"/>
      <c r="DJ575" s="455"/>
      <c r="DK575" s="455"/>
      <c r="DL575" s="501"/>
      <c r="DM575" s="508"/>
      <c r="DN575" s="501"/>
      <c r="DO575" s="508"/>
      <c r="DP575" s="501"/>
      <c r="DQ575" s="847"/>
      <c r="DR575" s="501"/>
      <c r="DS575" s="508"/>
      <c r="DT575" s="501"/>
      <c r="DU575" s="508"/>
      <c r="DV575" s="457"/>
      <c r="DW575" s="503"/>
      <c r="DX575" s="501"/>
      <c r="DY575" s="672"/>
      <c r="DZ575" s="501"/>
      <c r="EA575" s="508">
        <f t="shared" si="5315"/>
        <v>0</v>
      </c>
      <c r="EB575" s="457">
        <f t="shared" si="4994"/>
        <v>0</v>
      </c>
      <c r="EC575" s="503"/>
      <c r="ED575" s="455"/>
      <c r="EE575" s="459"/>
      <c r="EF575" s="501"/>
      <c r="EG575" s="462"/>
      <c r="EH575" s="710"/>
      <c r="EI575" s="460">
        <f t="shared" si="5152"/>
        <v>0</v>
      </c>
      <c r="EJ575" s="538">
        <f t="shared" si="5153"/>
        <v>0</v>
      </c>
      <c r="EK575" s="677">
        <f t="shared" si="5154"/>
        <v>0</v>
      </c>
      <c r="EL575" s="257">
        <f t="shared" si="5155"/>
        <v>0</v>
      </c>
      <c r="EM575" s="649">
        <f t="shared" si="5156"/>
        <v>0</v>
      </c>
      <c r="EN575" s="538">
        <f t="shared" si="5157"/>
        <v>0</v>
      </c>
      <c r="EO575" s="677">
        <f t="shared" si="5158"/>
        <v>0</v>
      </c>
      <c r="EP575" s="257">
        <f t="shared" si="5159"/>
        <v>0</v>
      </c>
      <c r="EQ575" s="649">
        <f t="shared" si="5160"/>
        <v>0</v>
      </c>
      <c r="ER575" s="538">
        <f t="shared" si="5161"/>
        <v>0</v>
      </c>
      <c r="ES575" s="677">
        <f t="shared" si="5162"/>
        <v>0</v>
      </c>
      <c r="ET575" s="538">
        <f t="shared" si="5163"/>
        <v>0</v>
      </c>
      <c r="EU575" s="462">
        <f t="shared" si="5164"/>
        <v>0</v>
      </c>
      <c r="EV575" s="263">
        <f t="shared" si="5165"/>
        <v>0</v>
      </c>
      <c r="EW575" s="462">
        <f t="shared" si="5166"/>
        <v>0</v>
      </c>
      <c r="EX575" s="263">
        <f t="shared" si="5167"/>
        <v>0</v>
      </c>
      <c r="EY575" s="472">
        <f t="shared" si="5039"/>
        <v>0</v>
      </c>
      <c r="EZ575" s="710">
        <f t="shared" si="5040"/>
        <v>0</v>
      </c>
      <c r="FC575" s="216"/>
      <c r="FD575" s="319"/>
    </row>
    <row r="576" spans="1:160" ht="18" hidden="1" customHeight="1" outlineLevel="1" x14ac:dyDescent="0.2">
      <c r="A576" s="13" t="s">
        <v>1820</v>
      </c>
      <c r="B576" s="76" t="s">
        <v>21</v>
      </c>
      <c r="C576" s="103" t="s">
        <v>1406</v>
      </c>
      <c r="D576" s="103" t="s">
        <v>1388</v>
      </c>
      <c r="E576" s="103" t="s">
        <v>1407</v>
      </c>
      <c r="F576" s="103" t="s">
        <v>1822</v>
      </c>
      <c r="G576" s="103" t="s">
        <v>41</v>
      </c>
      <c r="H576" s="105">
        <v>0.76</v>
      </c>
      <c r="I576" s="103" t="s">
        <v>1094</v>
      </c>
      <c r="J576" s="103" t="s">
        <v>56</v>
      </c>
      <c r="K576" s="103" t="s">
        <v>152</v>
      </c>
      <c r="L576" s="103" t="s">
        <v>1370</v>
      </c>
      <c r="M576" s="14" t="s">
        <v>876</v>
      </c>
      <c r="N576" s="82"/>
      <c r="O576" s="82"/>
      <c r="P576" s="82"/>
      <c r="Q576" s="245"/>
      <c r="R576" s="408"/>
      <c r="S576" s="270"/>
      <c r="T576" s="270"/>
      <c r="U576" s="270"/>
      <c r="V576" s="647"/>
      <c r="W576" s="647"/>
      <c r="X576" s="409"/>
      <c r="Y576" s="409"/>
      <c r="Z576" s="409"/>
      <c r="AA576" s="409"/>
      <c r="AB576" s="409"/>
      <c r="AC576" s="399">
        <f t="shared" ref="AC576" si="5339">AB576*H576</f>
        <v>0</v>
      </c>
      <c r="AD576" s="410">
        <v>40</v>
      </c>
      <c r="AE576" s="410">
        <v>398.26111111111112</v>
      </c>
      <c r="AF576" s="410">
        <f t="shared" ref="AF576:AF577" si="5340">AE576*1.12</f>
        <v>446.05244444444452</v>
      </c>
      <c r="AG576" s="410">
        <v>0</v>
      </c>
      <c r="AH576" s="410">
        <v>0</v>
      </c>
      <c r="AI576" s="260">
        <f t="shared" ref="AI576" si="5341">AH576*H576</f>
        <v>0</v>
      </c>
      <c r="AJ576" s="410">
        <v>40</v>
      </c>
      <c r="AK576" s="410">
        <v>398.26111111111112</v>
      </c>
      <c r="AL576" s="410">
        <v>446.05244444444452</v>
      </c>
      <c r="AM576" s="410">
        <v>0</v>
      </c>
      <c r="AN576" s="410">
        <v>0</v>
      </c>
      <c r="AO576" s="396">
        <f t="shared" si="4978"/>
        <v>0</v>
      </c>
      <c r="AP576" s="410">
        <v>40</v>
      </c>
      <c r="AQ576" s="410">
        <v>398.26111111111112</v>
      </c>
      <c r="AR576" s="410">
        <v>446.05244444444452</v>
      </c>
      <c r="AS576" s="410">
        <v>0</v>
      </c>
      <c r="AT576" s="410">
        <f t="shared" si="5139"/>
        <v>0</v>
      </c>
      <c r="AU576" s="410">
        <f t="shared" si="4979"/>
        <v>0</v>
      </c>
      <c r="AV576" s="411">
        <v>40</v>
      </c>
      <c r="AW576" s="411">
        <v>398.26111111111112</v>
      </c>
      <c r="AX576" s="411">
        <v>446.05244444444452</v>
      </c>
      <c r="AY576" s="400">
        <v>0</v>
      </c>
      <c r="AZ576" s="400">
        <f t="shared" si="5140"/>
        <v>0</v>
      </c>
      <c r="BA576" s="400">
        <f t="shared" si="5032"/>
        <v>0</v>
      </c>
      <c r="BB576" s="411">
        <v>40</v>
      </c>
      <c r="BC576" s="411">
        <v>398.26111111111112</v>
      </c>
      <c r="BD576" s="411">
        <v>446.05244444444452</v>
      </c>
      <c r="BE576" s="411">
        <v>0</v>
      </c>
      <c r="BF576" s="411">
        <f t="shared" si="4982"/>
        <v>0</v>
      </c>
      <c r="BG576" s="411">
        <f t="shared" si="4946"/>
        <v>0</v>
      </c>
      <c r="BH576" s="411"/>
      <c r="BI576" s="411">
        <v>398.26111111111112</v>
      </c>
      <c r="BJ576" s="411">
        <v>446.05244444444452</v>
      </c>
      <c r="BK576" s="411">
        <v>0</v>
      </c>
      <c r="BL576" s="411">
        <f t="shared" si="5324"/>
        <v>0</v>
      </c>
      <c r="BM576" s="411">
        <f t="shared" si="4985"/>
        <v>0</v>
      </c>
      <c r="BN576" s="411"/>
      <c r="BO576" s="411"/>
      <c r="BP576" s="411"/>
      <c r="BQ576" s="411">
        <v>0</v>
      </c>
      <c r="BR576" s="411">
        <f t="shared" si="5325"/>
        <v>0</v>
      </c>
      <c r="BS576" s="411">
        <f t="shared" si="5150"/>
        <v>0</v>
      </c>
      <c r="BT576" s="270">
        <v>398.26111111111112</v>
      </c>
      <c r="BU576" s="270">
        <f>BT576*1.12</f>
        <v>446.05244444444452</v>
      </c>
      <c r="BV576" s="262">
        <v>0</v>
      </c>
      <c r="BW576" s="1427">
        <v>0</v>
      </c>
      <c r="BX576" s="84" t="s">
        <v>48</v>
      </c>
      <c r="BY576" s="76">
        <v>2015</v>
      </c>
      <c r="BZ576" s="325"/>
      <c r="CA576" s="567"/>
      <c r="CB576" s="562"/>
      <c r="CC576" s="109"/>
      <c r="CD576" s="329"/>
      <c r="CE576" s="26">
        <f t="shared" si="4991"/>
        <v>0</v>
      </c>
      <c r="CF576" s="27">
        <f t="shared" si="4992"/>
        <v>0</v>
      </c>
      <c r="CG576" s="738">
        <f t="shared" si="4993"/>
        <v>0</v>
      </c>
      <c r="CH576" s="166" t="s">
        <v>1841</v>
      </c>
      <c r="CI576" s="167"/>
      <c r="CJ576" s="89"/>
      <c r="CK576" s="175"/>
      <c r="CL576" s="175"/>
      <c r="CM576" s="178"/>
      <c r="CN576" s="175"/>
      <c r="CO576" s="176"/>
      <c r="CP576" s="175"/>
      <c r="CQ576" s="87"/>
      <c r="CR576" s="455"/>
      <c r="CS576" s="455"/>
      <c r="CT576" s="455"/>
      <c r="CU576" s="455"/>
      <c r="CV576" s="455"/>
      <c r="CW576" s="455"/>
      <c r="CX576" s="455"/>
      <c r="CY576" s="455"/>
      <c r="CZ576" s="455"/>
      <c r="DA576" s="456"/>
      <c r="DB576" s="455"/>
      <c r="DC576" s="455"/>
      <c r="DD576" s="455"/>
      <c r="DE576" s="455"/>
      <c r="DF576" s="455"/>
      <c r="DG576" s="455"/>
      <c r="DH576" s="455"/>
      <c r="DI576" s="455"/>
      <c r="DJ576" s="455"/>
      <c r="DK576" s="455"/>
      <c r="DL576" s="501"/>
      <c r="DM576" s="508"/>
      <c r="DN576" s="501"/>
      <c r="DO576" s="508"/>
      <c r="DP576" s="501"/>
      <c r="DQ576" s="847"/>
      <c r="DR576" s="501"/>
      <c r="DS576" s="508"/>
      <c r="DT576" s="501"/>
      <c r="DU576" s="508"/>
      <c r="DV576" s="457"/>
      <c r="DW576" s="503"/>
      <c r="DX576" s="501"/>
      <c r="DY576" s="672"/>
      <c r="DZ576" s="501"/>
      <c r="EA576" s="508">
        <f t="shared" si="5315"/>
        <v>0</v>
      </c>
      <c r="EB576" s="457">
        <f t="shared" si="4994"/>
        <v>0</v>
      </c>
      <c r="EC576" s="503"/>
      <c r="ED576" s="455"/>
      <c r="EE576" s="459"/>
      <c r="EF576" s="501"/>
      <c r="EG576" s="462"/>
      <c r="EH576" s="710"/>
      <c r="EI576" s="460">
        <f t="shared" si="5152"/>
        <v>0</v>
      </c>
      <c r="EJ576" s="538">
        <f t="shared" si="5153"/>
        <v>0</v>
      </c>
      <c r="EK576" s="677">
        <f t="shared" si="5154"/>
        <v>0</v>
      </c>
      <c r="EL576" s="257">
        <f t="shared" si="5155"/>
        <v>0</v>
      </c>
      <c r="EM576" s="649">
        <f t="shared" si="5156"/>
        <v>0</v>
      </c>
      <c r="EN576" s="538">
        <f t="shared" si="5157"/>
        <v>0</v>
      </c>
      <c r="EO576" s="677">
        <f t="shared" si="5158"/>
        <v>0</v>
      </c>
      <c r="EP576" s="257">
        <f t="shared" si="5159"/>
        <v>0</v>
      </c>
      <c r="EQ576" s="649">
        <f t="shared" si="5160"/>
        <v>0</v>
      </c>
      <c r="ER576" s="538">
        <f t="shared" si="5161"/>
        <v>0</v>
      </c>
      <c r="ES576" s="677">
        <f t="shared" si="5162"/>
        <v>0</v>
      </c>
      <c r="ET576" s="538">
        <f t="shared" si="5163"/>
        <v>0</v>
      </c>
      <c r="EU576" s="462">
        <f t="shared" si="5164"/>
        <v>0</v>
      </c>
      <c r="EV576" s="263">
        <f t="shared" si="5165"/>
        <v>0</v>
      </c>
      <c r="EW576" s="462">
        <f t="shared" si="5166"/>
        <v>0</v>
      </c>
      <c r="EX576" s="263">
        <f t="shared" si="5167"/>
        <v>0</v>
      </c>
      <c r="EY576" s="472">
        <f t="shared" si="5039"/>
        <v>0</v>
      </c>
      <c r="EZ576" s="710">
        <f t="shared" si="5040"/>
        <v>0</v>
      </c>
      <c r="FA576" s="312">
        <v>42060</v>
      </c>
      <c r="FC576" s="216"/>
      <c r="FD576" s="319"/>
    </row>
    <row r="577" spans="1:160" ht="18" hidden="1" customHeight="1" outlineLevel="1" x14ac:dyDescent="0.2">
      <c r="A577" s="13" t="s">
        <v>1903</v>
      </c>
      <c r="B577" s="76" t="s">
        <v>21</v>
      </c>
      <c r="C577" s="103" t="s">
        <v>1406</v>
      </c>
      <c r="D577" s="103" t="s">
        <v>1388</v>
      </c>
      <c r="E577" s="103" t="s">
        <v>1407</v>
      </c>
      <c r="F577" s="103" t="s">
        <v>1822</v>
      </c>
      <c r="G577" s="103" t="s">
        <v>1924</v>
      </c>
      <c r="H577" s="105">
        <v>0.76</v>
      </c>
      <c r="I577" s="103" t="s">
        <v>1914</v>
      </c>
      <c r="J577" s="103" t="s">
        <v>56</v>
      </c>
      <c r="K577" s="103" t="s">
        <v>152</v>
      </c>
      <c r="L577" s="103" t="s">
        <v>1370</v>
      </c>
      <c r="M577" s="14" t="s">
        <v>876</v>
      </c>
      <c r="N577" s="82"/>
      <c r="O577" s="82"/>
      <c r="P577" s="82"/>
      <c r="Q577" s="245"/>
      <c r="R577" s="408"/>
      <c r="S577" s="270"/>
      <c r="T577" s="270"/>
      <c r="U577" s="270"/>
      <c r="V577" s="647"/>
      <c r="W577" s="647"/>
      <c r="X577" s="409"/>
      <c r="Y577" s="409"/>
      <c r="Z577" s="409"/>
      <c r="AA577" s="409"/>
      <c r="AB577" s="409"/>
      <c r="AC577" s="399">
        <f t="shared" ref="AC577" si="5342">AB577*H577</f>
        <v>0</v>
      </c>
      <c r="AD577" s="410">
        <v>40</v>
      </c>
      <c r="AE577" s="410">
        <v>331.74</v>
      </c>
      <c r="AF577" s="410">
        <f t="shared" si="5340"/>
        <v>371.54880000000003</v>
      </c>
      <c r="AG577" s="410">
        <v>0</v>
      </c>
      <c r="AH577" s="410">
        <v>0</v>
      </c>
      <c r="AI577" s="260">
        <f t="shared" ref="AI577" si="5343">AH577*H577</f>
        <v>0</v>
      </c>
      <c r="AJ577" s="410">
        <v>40</v>
      </c>
      <c r="AK577" s="410">
        <v>331.74</v>
      </c>
      <c r="AL577" s="410">
        <f>AK577*1.12</f>
        <v>371.54880000000003</v>
      </c>
      <c r="AM577" s="410">
        <v>0</v>
      </c>
      <c r="AN577" s="410">
        <v>0</v>
      </c>
      <c r="AO577" s="396">
        <f t="shared" si="4978"/>
        <v>0</v>
      </c>
      <c r="AP577" s="410">
        <v>40</v>
      </c>
      <c r="AQ577" s="410">
        <v>331.74</v>
      </c>
      <c r="AR577" s="410">
        <f>AQ577*1.12</f>
        <v>371.54880000000003</v>
      </c>
      <c r="AS577" s="410">
        <v>0</v>
      </c>
      <c r="AT577" s="410">
        <f t="shared" ref="AT577" si="5344">AS577*1.12</f>
        <v>0</v>
      </c>
      <c r="AU577" s="410">
        <f t="shared" ref="AU577" si="5345">AT577*H577</f>
        <v>0</v>
      </c>
      <c r="AV577" s="411">
        <v>40</v>
      </c>
      <c r="AW577" s="411">
        <v>331.74</v>
      </c>
      <c r="AX577" s="411">
        <f>AW577*1.12</f>
        <v>371.54880000000003</v>
      </c>
      <c r="AY577" s="400">
        <v>0</v>
      </c>
      <c r="AZ577" s="400">
        <f t="shared" ref="AZ577" si="5346">AY577*1.12</f>
        <v>0</v>
      </c>
      <c r="BA577" s="400">
        <f t="shared" ref="BA577" si="5347">AZ577*H577</f>
        <v>0</v>
      </c>
      <c r="BB577" s="411">
        <v>40</v>
      </c>
      <c r="BC577" s="411">
        <v>331.74</v>
      </c>
      <c r="BD577" s="411">
        <f>BC577*1.12</f>
        <v>371.54880000000003</v>
      </c>
      <c r="BE577" s="411">
        <v>0</v>
      </c>
      <c r="BF577" s="411">
        <f t="shared" ref="BF577" si="5348">BE577*1.12</f>
        <v>0</v>
      </c>
      <c r="BG577" s="411">
        <f t="shared" ref="BG577" si="5349">BF577*H577</f>
        <v>0</v>
      </c>
      <c r="BH577" s="411"/>
      <c r="BI577" s="411">
        <v>331.74</v>
      </c>
      <c r="BJ577" s="411">
        <f>BI577*1.12</f>
        <v>371.54880000000003</v>
      </c>
      <c r="BK577" s="411">
        <v>0</v>
      </c>
      <c r="BL577" s="411">
        <f t="shared" si="5324"/>
        <v>0</v>
      </c>
      <c r="BM577" s="411">
        <f t="shared" si="4985"/>
        <v>0</v>
      </c>
      <c r="BN577" s="411"/>
      <c r="BO577" s="411"/>
      <c r="BP577" s="411"/>
      <c r="BQ577" s="411">
        <v>0</v>
      </c>
      <c r="BR577" s="411">
        <f t="shared" si="5325"/>
        <v>0</v>
      </c>
      <c r="BS577" s="411">
        <f t="shared" si="5150"/>
        <v>0</v>
      </c>
      <c r="BT577" s="270">
        <v>331.74</v>
      </c>
      <c r="BU577" s="270">
        <f>BT577*1.12</f>
        <v>371.54880000000003</v>
      </c>
      <c r="BV577" s="262">
        <v>0</v>
      </c>
      <c r="BW577" s="1427">
        <v>0</v>
      </c>
      <c r="BX577" s="84" t="s">
        <v>48</v>
      </c>
      <c r="BY577" s="76">
        <v>2015</v>
      </c>
      <c r="BZ577" s="325"/>
      <c r="CA577" s="567"/>
      <c r="CB577" s="562"/>
      <c r="CC577" s="109"/>
      <c r="CD577" s="329"/>
      <c r="CE577" s="26">
        <f t="shared" si="4991"/>
        <v>0</v>
      </c>
      <c r="CF577" s="27">
        <f t="shared" si="4992"/>
        <v>0</v>
      </c>
      <c r="CG577" s="738">
        <f t="shared" si="4993"/>
        <v>0</v>
      </c>
      <c r="CH577" s="166" t="s">
        <v>1932</v>
      </c>
      <c r="CI577" s="167"/>
      <c r="CJ577" s="89"/>
      <c r="CK577" s="175"/>
      <c r="CL577" s="175"/>
      <c r="CM577" s="178"/>
      <c r="CN577" s="175"/>
      <c r="CO577" s="176"/>
      <c r="CP577" s="175"/>
      <c r="CQ577" s="87"/>
      <c r="CR577" s="455"/>
      <c r="CS577" s="455"/>
      <c r="CT577" s="455"/>
      <c r="CU577" s="455"/>
      <c r="CV577" s="455"/>
      <c r="CW577" s="455"/>
      <c r="CX577" s="455"/>
      <c r="CY577" s="455"/>
      <c r="CZ577" s="455"/>
      <c r="DA577" s="456"/>
      <c r="DB577" s="455"/>
      <c r="DC577" s="455"/>
      <c r="DD577" s="455"/>
      <c r="DE577" s="455"/>
      <c r="DF577" s="455"/>
      <c r="DG577" s="455"/>
      <c r="DH577" s="455"/>
      <c r="DI577" s="455"/>
      <c r="DJ577" s="455"/>
      <c r="DK577" s="455"/>
      <c r="DL577" s="501"/>
      <c r="DM577" s="508"/>
      <c r="DN577" s="501"/>
      <c r="DO577" s="508"/>
      <c r="DP577" s="501"/>
      <c r="DQ577" s="847"/>
      <c r="DR577" s="501"/>
      <c r="DS577" s="508"/>
      <c r="DT577" s="501"/>
      <c r="DU577" s="508"/>
      <c r="DV577" s="457"/>
      <c r="DW577" s="503"/>
      <c r="DX577" s="501"/>
      <c r="DY577" s="672"/>
      <c r="DZ577" s="501"/>
      <c r="EA577" s="508">
        <f t="shared" si="5315"/>
        <v>0</v>
      </c>
      <c r="EB577" s="457">
        <f t="shared" si="4994"/>
        <v>0</v>
      </c>
      <c r="EC577" s="503"/>
      <c r="ED577" s="455"/>
      <c r="EE577" s="459"/>
      <c r="EF577" s="501"/>
      <c r="EG577" s="462"/>
      <c r="EH577" s="710"/>
      <c r="EI577" s="460">
        <f t="shared" si="5152"/>
        <v>0</v>
      </c>
      <c r="EJ577" s="538">
        <f t="shared" si="5153"/>
        <v>0</v>
      </c>
      <c r="EK577" s="677">
        <f t="shared" si="5154"/>
        <v>0</v>
      </c>
      <c r="EL577" s="257">
        <f t="shared" si="5155"/>
        <v>0</v>
      </c>
      <c r="EM577" s="649">
        <f t="shared" si="5156"/>
        <v>0</v>
      </c>
      <c r="EN577" s="538">
        <f t="shared" si="5157"/>
        <v>0</v>
      </c>
      <c r="EO577" s="677">
        <f t="shared" si="5158"/>
        <v>0</v>
      </c>
      <c r="EP577" s="257">
        <f t="shared" si="5159"/>
        <v>0</v>
      </c>
      <c r="EQ577" s="649">
        <f t="shared" si="5160"/>
        <v>0</v>
      </c>
      <c r="ER577" s="538">
        <f t="shared" si="5161"/>
        <v>0</v>
      </c>
      <c r="ES577" s="677">
        <f t="shared" si="5162"/>
        <v>0</v>
      </c>
      <c r="ET577" s="538">
        <f t="shared" si="5163"/>
        <v>0</v>
      </c>
      <c r="EU577" s="462">
        <f t="shared" si="5164"/>
        <v>0</v>
      </c>
      <c r="EV577" s="263">
        <f t="shared" si="5165"/>
        <v>0</v>
      </c>
      <c r="EW577" s="462">
        <f t="shared" si="5166"/>
        <v>0</v>
      </c>
      <c r="EX577" s="263">
        <f t="shared" si="5167"/>
        <v>0</v>
      </c>
      <c r="EY577" s="472">
        <f t="shared" si="5039"/>
        <v>0</v>
      </c>
      <c r="EZ577" s="710">
        <f t="shared" si="5040"/>
        <v>0</v>
      </c>
      <c r="FA577" s="312">
        <v>42117</v>
      </c>
      <c r="FC577" s="216"/>
      <c r="FD577" s="319"/>
    </row>
    <row r="578" spans="1:160" ht="18" hidden="1" customHeight="1" outlineLevel="1" x14ac:dyDescent="0.2">
      <c r="A578" s="13" t="s">
        <v>2095</v>
      </c>
      <c r="B578" s="76" t="s">
        <v>21</v>
      </c>
      <c r="C578" s="103" t="s">
        <v>1406</v>
      </c>
      <c r="D578" s="103" t="s">
        <v>1388</v>
      </c>
      <c r="E578" s="103" t="s">
        <v>1407</v>
      </c>
      <c r="F578" s="103" t="s">
        <v>1822</v>
      </c>
      <c r="G578" s="103" t="s">
        <v>1924</v>
      </c>
      <c r="H578" s="105">
        <v>0.76</v>
      </c>
      <c r="I578" s="103" t="s">
        <v>1914</v>
      </c>
      <c r="J578" s="103" t="s">
        <v>56</v>
      </c>
      <c r="K578" s="103" t="s">
        <v>152</v>
      </c>
      <c r="L578" s="103" t="s">
        <v>1370</v>
      </c>
      <c r="M578" s="14" t="s">
        <v>876</v>
      </c>
      <c r="N578" s="82"/>
      <c r="O578" s="82"/>
      <c r="P578" s="82"/>
      <c r="Q578" s="245"/>
      <c r="R578" s="408"/>
      <c r="S578" s="270"/>
      <c r="T578" s="270"/>
      <c r="U578" s="270"/>
      <c r="V578" s="647"/>
      <c r="W578" s="647"/>
      <c r="X578" s="409"/>
      <c r="Y578" s="409"/>
      <c r="Z578" s="409"/>
      <c r="AA578" s="409"/>
      <c r="AB578" s="409"/>
      <c r="AC578" s="399">
        <f t="shared" ref="AC578" si="5350">AB578*H578</f>
        <v>0</v>
      </c>
      <c r="AD578" s="410">
        <v>40</v>
      </c>
      <c r="AE578" s="410">
        <v>331.74</v>
      </c>
      <c r="AF578" s="410">
        <f t="shared" ref="AF578" si="5351">AE578*1.12</f>
        <v>371.54880000000003</v>
      </c>
      <c r="AG578" s="410">
        <v>0</v>
      </c>
      <c r="AH578" s="410">
        <v>0</v>
      </c>
      <c r="AI578" s="260">
        <f t="shared" ref="AI578" si="5352">AH578*H578</f>
        <v>0</v>
      </c>
      <c r="AJ578" s="410">
        <v>40</v>
      </c>
      <c r="AK578" s="410">
        <v>331.74</v>
      </c>
      <c r="AL578" s="410">
        <f>AK578*1.12</f>
        <v>371.54880000000003</v>
      </c>
      <c r="AM578" s="410">
        <v>0</v>
      </c>
      <c r="AN578" s="410">
        <v>0</v>
      </c>
      <c r="AO578" s="396">
        <f t="shared" si="4978"/>
        <v>0</v>
      </c>
      <c r="AP578" s="410">
        <v>40</v>
      </c>
      <c r="AQ578" s="410">
        <v>331.74</v>
      </c>
      <c r="AR578" s="410">
        <f>AQ578*1.12</f>
        <v>371.54880000000003</v>
      </c>
      <c r="AS578" s="410">
        <v>0</v>
      </c>
      <c r="AT578" s="410">
        <f t="shared" ref="AT578" si="5353">AS578*1.12</f>
        <v>0</v>
      </c>
      <c r="AU578" s="410">
        <f t="shared" ref="AU578" si="5354">AT578*H578</f>
        <v>0</v>
      </c>
      <c r="AV578" s="411">
        <v>40</v>
      </c>
      <c r="AW578" s="411">
        <v>331.74</v>
      </c>
      <c r="AX578" s="411">
        <f>AW578*1.12</f>
        <v>371.54880000000003</v>
      </c>
      <c r="AY578" s="400">
        <v>0</v>
      </c>
      <c r="AZ578" s="400">
        <f t="shared" ref="AZ578" si="5355">AY578*1.12</f>
        <v>0</v>
      </c>
      <c r="BA578" s="400">
        <f t="shared" ref="BA578" si="5356">AZ578*H578</f>
        <v>0</v>
      </c>
      <c r="BB578" s="411">
        <v>40</v>
      </c>
      <c r="BC578" s="411">
        <v>331.74</v>
      </c>
      <c r="BD578" s="411">
        <f>BC578*1.12</f>
        <v>371.54880000000003</v>
      </c>
      <c r="BE578" s="411">
        <v>0</v>
      </c>
      <c r="BF578" s="411">
        <f t="shared" ref="BF578" si="5357">BE578*1.12</f>
        <v>0</v>
      </c>
      <c r="BG578" s="411">
        <f t="shared" ref="BG578" si="5358">BF578*H578</f>
        <v>0</v>
      </c>
      <c r="BH578" s="411"/>
      <c r="BI578" s="411">
        <v>331.74</v>
      </c>
      <c r="BJ578" s="411">
        <f>BI578*1.12</f>
        <v>371.54880000000003</v>
      </c>
      <c r="BK578" s="411">
        <v>0</v>
      </c>
      <c r="BL578" s="411">
        <f t="shared" si="5324"/>
        <v>0</v>
      </c>
      <c r="BM578" s="411">
        <f t="shared" si="4985"/>
        <v>0</v>
      </c>
      <c r="BN578" s="411"/>
      <c r="BO578" s="411"/>
      <c r="BP578" s="411"/>
      <c r="BQ578" s="411">
        <v>0</v>
      </c>
      <c r="BR578" s="411">
        <f t="shared" si="5325"/>
        <v>0</v>
      </c>
      <c r="BS578" s="411">
        <f t="shared" si="5150"/>
        <v>0</v>
      </c>
      <c r="BT578" s="270">
        <v>331.74</v>
      </c>
      <c r="BU578" s="270">
        <f>BT578*1.12</f>
        <v>371.54880000000003</v>
      </c>
      <c r="BV578" s="262">
        <v>0</v>
      </c>
      <c r="BW578" s="1427">
        <v>0</v>
      </c>
      <c r="BX578" s="84" t="s">
        <v>48</v>
      </c>
      <c r="BY578" s="76">
        <v>2015</v>
      </c>
      <c r="BZ578" s="325"/>
      <c r="CA578" s="567"/>
      <c r="CB578" s="562"/>
      <c r="CC578" s="109"/>
      <c r="CD578" s="329"/>
      <c r="CE578" s="26">
        <f t="shared" ref="CE578" si="5359">BV578-CB578</f>
        <v>0</v>
      </c>
      <c r="CF578" s="27">
        <f t="shared" ref="CF578" si="5360">BW578-CC578</f>
        <v>0</v>
      </c>
      <c r="CG578" s="738">
        <f t="shared" ref="CG578" si="5361">CA578-CC578</f>
        <v>0</v>
      </c>
      <c r="CH578" s="166" t="s">
        <v>2109</v>
      </c>
      <c r="CI578" s="167"/>
      <c r="CJ578" s="89"/>
      <c r="CK578" s="175"/>
      <c r="CL578" s="175"/>
      <c r="CM578" s="178"/>
      <c r="CN578" s="175"/>
      <c r="CO578" s="176"/>
      <c r="CP578" s="175"/>
      <c r="CQ578" s="87"/>
      <c r="CR578" s="455"/>
      <c r="CS578" s="455"/>
      <c r="CT578" s="455"/>
      <c r="CU578" s="455"/>
      <c r="CV578" s="455"/>
      <c r="CW578" s="455"/>
      <c r="CX578" s="455"/>
      <c r="CY578" s="455"/>
      <c r="CZ578" s="455"/>
      <c r="DA578" s="456"/>
      <c r="DB578" s="455"/>
      <c r="DC578" s="455"/>
      <c r="DD578" s="455"/>
      <c r="DE578" s="455"/>
      <c r="DF578" s="455"/>
      <c r="DG578" s="455"/>
      <c r="DH578" s="455"/>
      <c r="DI578" s="455"/>
      <c r="DJ578" s="455"/>
      <c r="DK578" s="455"/>
      <c r="DL578" s="501"/>
      <c r="DM578" s="508"/>
      <c r="DN578" s="501"/>
      <c r="DO578" s="508"/>
      <c r="DP578" s="501"/>
      <c r="DQ578" s="847"/>
      <c r="DR578" s="501"/>
      <c r="DS578" s="508"/>
      <c r="DT578" s="501"/>
      <c r="DU578" s="508"/>
      <c r="DV578" s="457"/>
      <c r="DW578" s="503"/>
      <c r="DX578" s="501"/>
      <c r="DY578" s="672"/>
      <c r="DZ578" s="501"/>
      <c r="EA578" s="508">
        <f t="shared" si="5315"/>
        <v>0</v>
      </c>
      <c r="EB578" s="457">
        <f t="shared" si="4994"/>
        <v>0</v>
      </c>
      <c r="EC578" s="503"/>
      <c r="ED578" s="455"/>
      <c r="EE578" s="459"/>
      <c r="EF578" s="501"/>
      <c r="EG578" s="462"/>
      <c r="EH578" s="710"/>
      <c r="EI578" s="460">
        <f t="shared" si="5152"/>
        <v>0</v>
      </c>
      <c r="EJ578" s="538">
        <f t="shared" si="5153"/>
        <v>0</v>
      </c>
      <c r="EK578" s="677">
        <f t="shared" si="5154"/>
        <v>0</v>
      </c>
      <c r="EL578" s="257">
        <f t="shared" si="5155"/>
        <v>0</v>
      </c>
      <c r="EM578" s="649">
        <f t="shared" si="5156"/>
        <v>0</v>
      </c>
      <c r="EN578" s="538">
        <f t="shared" si="5157"/>
        <v>0</v>
      </c>
      <c r="EO578" s="677">
        <f t="shared" si="5158"/>
        <v>0</v>
      </c>
      <c r="EP578" s="257">
        <f t="shared" si="5159"/>
        <v>0</v>
      </c>
      <c r="EQ578" s="649">
        <f t="shared" si="5160"/>
        <v>0</v>
      </c>
      <c r="ER578" s="538">
        <f t="shared" si="5161"/>
        <v>0</v>
      </c>
      <c r="ES578" s="677">
        <f t="shared" si="5162"/>
        <v>0</v>
      </c>
      <c r="ET578" s="538">
        <f t="shared" si="5163"/>
        <v>0</v>
      </c>
      <c r="EU578" s="462">
        <f t="shared" si="5164"/>
        <v>0</v>
      </c>
      <c r="EV578" s="263">
        <f t="shared" si="5165"/>
        <v>0</v>
      </c>
      <c r="EW578" s="462">
        <f t="shared" si="5166"/>
        <v>0</v>
      </c>
      <c r="EX578" s="263">
        <f t="shared" si="5167"/>
        <v>0</v>
      </c>
      <c r="EY578" s="472">
        <f t="shared" si="5039"/>
        <v>0</v>
      </c>
      <c r="EZ578" s="710">
        <f t="shared" si="5040"/>
        <v>0</v>
      </c>
      <c r="FA578" s="312">
        <v>42243</v>
      </c>
      <c r="FC578" s="216"/>
      <c r="FD578" s="319"/>
    </row>
    <row r="579" spans="1:160" ht="18" hidden="1" customHeight="1" outlineLevel="1" x14ac:dyDescent="0.2">
      <c r="A579" s="13" t="s">
        <v>1562</v>
      </c>
      <c r="B579" s="76" t="s">
        <v>21</v>
      </c>
      <c r="C579" s="103" t="s">
        <v>1409</v>
      </c>
      <c r="D579" s="103" t="s">
        <v>1388</v>
      </c>
      <c r="E579" s="103" t="s">
        <v>1410</v>
      </c>
      <c r="F579" s="103" t="s">
        <v>1411</v>
      </c>
      <c r="G579" s="103" t="s">
        <v>1381</v>
      </c>
      <c r="H579" s="105">
        <v>0.68500000000000005</v>
      </c>
      <c r="I579" s="103" t="s">
        <v>1369</v>
      </c>
      <c r="J579" s="103" t="s">
        <v>56</v>
      </c>
      <c r="K579" s="103" t="s">
        <v>152</v>
      </c>
      <c r="L579" s="103" t="s">
        <v>1370</v>
      </c>
      <c r="M579" s="14" t="s">
        <v>1382</v>
      </c>
      <c r="N579" s="82"/>
      <c r="O579" s="82"/>
      <c r="P579" s="82"/>
      <c r="Q579" s="245"/>
      <c r="R579" s="408"/>
      <c r="S579" s="270"/>
      <c r="T579" s="270"/>
      <c r="U579" s="270"/>
      <c r="V579" s="647"/>
      <c r="W579" s="647"/>
      <c r="X579" s="409"/>
      <c r="Y579" s="409"/>
      <c r="Z579" s="409"/>
      <c r="AA579" s="409"/>
      <c r="AB579" s="409"/>
      <c r="AC579" s="399">
        <f t="shared" si="4976"/>
        <v>0</v>
      </c>
      <c r="AD579" s="410">
        <v>175</v>
      </c>
      <c r="AE579" s="410">
        <v>640.56696428571422</v>
      </c>
      <c r="AF579" s="410">
        <f t="shared" si="5138"/>
        <v>717.43499999999995</v>
      </c>
      <c r="AG579" s="410">
        <v>0</v>
      </c>
      <c r="AH579" s="410">
        <v>0</v>
      </c>
      <c r="AI579" s="260">
        <f t="shared" si="4977"/>
        <v>0</v>
      </c>
      <c r="AJ579" s="410">
        <v>175</v>
      </c>
      <c r="AK579" s="410">
        <v>640.56696428571422</v>
      </c>
      <c r="AL579" s="410">
        <v>717.43499999999995</v>
      </c>
      <c r="AM579" s="260">
        <v>0</v>
      </c>
      <c r="AN579" s="260">
        <v>0</v>
      </c>
      <c r="AO579" s="396">
        <f t="shared" si="4978"/>
        <v>0</v>
      </c>
      <c r="AP579" s="410">
        <v>175</v>
      </c>
      <c r="AQ579" s="410">
        <v>640.56696428571422</v>
      </c>
      <c r="AR579" s="410">
        <v>717.43499999999995</v>
      </c>
      <c r="AS579" s="410">
        <v>0</v>
      </c>
      <c r="AT579" s="410">
        <f t="shared" si="5139"/>
        <v>0</v>
      </c>
      <c r="AU579" s="410">
        <f t="shared" si="4979"/>
        <v>0</v>
      </c>
      <c r="AV579" s="411">
        <v>175</v>
      </c>
      <c r="AW579" s="411">
        <v>640.56696428571422</v>
      </c>
      <c r="AX579" s="411">
        <v>717.43499999999995</v>
      </c>
      <c r="AY579" s="400">
        <v>0</v>
      </c>
      <c r="AZ579" s="400">
        <f t="shared" si="5140"/>
        <v>0</v>
      </c>
      <c r="BA579" s="400">
        <f t="shared" si="5032"/>
        <v>0</v>
      </c>
      <c r="BB579" s="411">
        <v>175</v>
      </c>
      <c r="BC579" s="411">
        <v>640.56696428571422</v>
      </c>
      <c r="BD579" s="411">
        <v>717.43499999999995</v>
      </c>
      <c r="BE579" s="411">
        <v>0</v>
      </c>
      <c r="BF579" s="411">
        <f t="shared" si="4982"/>
        <v>0</v>
      </c>
      <c r="BG579" s="411">
        <f t="shared" si="4946"/>
        <v>0</v>
      </c>
      <c r="BH579" s="411"/>
      <c r="BI579" s="411">
        <v>640.56696428571422</v>
      </c>
      <c r="BJ579" s="411">
        <v>717.43499999999995</v>
      </c>
      <c r="BK579" s="411">
        <v>0</v>
      </c>
      <c r="BL579" s="411">
        <f t="shared" si="5324"/>
        <v>0</v>
      </c>
      <c r="BM579" s="411">
        <f t="shared" si="4985"/>
        <v>0</v>
      </c>
      <c r="BN579" s="411"/>
      <c r="BO579" s="411"/>
      <c r="BP579" s="411"/>
      <c r="BQ579" s="411">
        <v>0</v>
      </c>
      <c r="BR579" s="411">
        <f t="shared" si="5325"/>
        <v>0</v>
      </c>
      <c r="BS579" s="411">
        <f t="shared" si="5150"/>
        <v>0</v>
      </c>
      <c r="BT579" s="270">
        <v>640.56696428571422</v>
      </c>
      <c r="BU579" s="270">
        <v>717.43499999999995</v>
      </c>
      <c r="BV579" s="262">
        <v>0</v>
      </c>
      <c r="BW579" s="1427">
        <v>0</v>
      </c>
      <c r="BX579" s="84" t="s">
        <v>48</v>
      </c>
      <c r="BY579" s="76">
        <v>2015</v>
      </c>
      <c r="BZ579" s="325"/>
      <c r="CA579" s="567"/>
      <c r="CB579" s="562"/>
      <c r="CC579" s="109"/>
      <c r="CD579" s="329"/>
      <c r="CE579" s="26">
        <f t="shared" si="4991"/>
        <v>0</v>
      </c>
      <c r="CF579" s="27">
        <f t="shared" si="4992"/>
        <v>0</v>
      </c>
      <c r="CG579" s="738">
        <f t="shared" si="4993"/>
        <v>0</v>
      </c>
      <c r="CH579" s="166"/>
      <c r="CI579" s="167"/>
      <c r="CJ579" s="89"/>
      <c r="CK579" s="175"/>
      <c r="CL579" s="175"/>
      <c r="CM579" s="178"/>
      <c r="CN579" s="175"/>
      <c r="CO579" s="176"/>
      <c r="CP579" s="175"/>
      <c r="CQ579" s="87"/>
      <c r="CR579" s="455"/>
      <c r="CS579" s="455"/>
      <c r="CT579" s="455"/>
      <c r="CU579" s="455"/>
      <c r="CV579" s="455"/>
      <c r="CW579" s="455"/>
      <c r="CX579" s="455"/>
      <c r="CY579" s="455"/>
      <c r="CZ579" s="455"/>
      <c r="DA579" s="456"/>
      <c r="DB579" s="455"/>
      <c r="DC579" s="455"/>
      <c r="DD579" s="455"/>
      <c r="DE579" s="455"/>
      <c r="DF579" s="455"/>
      <c r="DG579" s="455"/>
      <c r="DH579" s="455"/>
      <c r="DI579" s="455"/>
      <c r="DJ579" s="455"/>
      <c r="DK579" s="455"/>
      <c r="DL579" s="501"/>
      <c r="DM579" s="508"/>
      <c r="DN579" s="501"/>
      <c r="DO579" s="508"/>
      <c r="DP579" s="501"/>
      <c r="DQ579" s="847"/>
      <c r="DR579" s="501"/>
      <c r="DS579" s="508"/>
      <c r="DT579" s="501"/>
      <c r="DU579" s="508"/>
      <c r="DV579" s="457"/>
      <c r="DW579" s="503"/>
      <c r="DX579" s="501"/>
      <c r="DY579" s="672"/>
      <c r="DZ579" s="501"/>
      <c r="EA579" s="508">
        <f t="shared" si="5315"/>
        <v>0</v>
      </c>
      <c r="EB579" s="457">
        <f t="shared" si="4994"/>
        <v>0</v>
      </c>
      <c r="EC579" s="503"/>
      <c r="ED579" s="455"/>
      <c r="EE579" s="459"/>
      <c r="EF579" s="501"/>
      <c r="EG579" s="462"/>
      <c r="EH579" s="710"/>
      <c r="EI579" s="460">
        <f t="shared" si="5152"/>
        <v>0</v>
      </c>
      <c r="EJ579" s="538">
        <f t="shared" si="5153"/>
        <v>0</v>
      </c>
      <c r="EK579" s="677">
        <f t="shared" si="5154"/>
        <v>0</v>
      </c>
      <c r="EL579" s="257">
        <f t="shared" si="5155"/>
        <v>0</v>
      </c>
      <c r="EM579" s="649">
        <f t="shared" si="5156"/>
        <v>0</v>
      </c>
      <c r="EN579" s="538">
        <f t="shared" si="5157"/>
        <v>0</v>
      </c>
      <c r="EO579" s="677">
        <f t="shared" si="5158"/>
        <v>0</v>
      </c>
      <c r="EP579" s="257">
        <f t="shared" si="5159"/>
        <v>0</v>
      </c>
      <c r="EQ579" s="649">
        <f t="shared" si="5160"/>
        <v>0</v>
      </c>
      <c r="ER579" s="538">
        <f t="shared" si="5161"/>
        <v>0</v>
      </c>
      <c r="ES579" s="677">
        <f t="shared" si="5162"/>
        <v>0</v>
      </c>
      <c r="ET579" s="538">
        <f t="shared" si="5163"/>
        <v>0</v>
      </c>
      <c r="EU579" s="462">
        <f t="shared" si="5164"/>
        <v>0</v>
      </c>
      <c r="EV579" s="263">
        <f t="shared" si="5165"/>
        <v>0</v>
      </c>
      <c r="EW579" s="462">
        <f t="shared" si="5166"/>
        <v>0</v>
      </c>
      <c r="EX579" s="263">
        <f t="shared" si="5167"/>
        <v>0</v>
      </c>
      <c r="EY579" s="472">
        <f t="shared" si="5039"/>
        <v>0</v>
      </c>
      <c r="EZ579" s="710">
        <f t="shared" si="5040"/>
        <v>0</v>
      </c>
      <c r="FC579" s="216"/>
      <c r="FD579" s="319"/>
    </row>
    <row r="580" spans="1:160" ht="18" hidden="1" customHeight="1" outlineLevel="1" x14ac:dyDescent="0.2">
      <c r="A580" s="13" t="s">
        <v>1702</v>
      </c>
      <c r="B580" s="76" t="s">
        <v>21</v>
      </c>
      <c r="C580" s="103" t="s">
        <v>1409</v>
      </c>
      <c r="D580" s="103" t="s">
        <v>1388</v>
      </c>
      <c r="E580" s="103" t="s">
        <v>1410</v>
      </c>
      <c r="F580" s="103" t="s">
        <v>1411</v>
      </c>
      <c r="G580" s="103" t="s">
        <v>41</v>
      </c>
      <c r="H580" s="105">
        <v>0.68500000000000005</v>
      </c>
      <c r="I580" s="103" t="s">
        <v>1369</v>
      </c>
      <c r="J580" s="103" t="s">
        <v>56</v>
      </c>
      <c r="K580" s="103" t="s">
        <v>152</v>
      </c>
      <c r="L580" s="103" t="s">
        <v>1370</v>
      </c>
      <c r="M580" s="14" t="s">
        <v>1382</v>
      </c>
      <c r="N580" s="82"/>
      <c r="O580" s="82"/>
      <c r="P580" s="82"/>
      <c r="Q580" s="245"/>
      <c r="R580" s="408"/>
      <c r="S580" s="270"/>
      <c r="T580" s="270"/>
      <c r="U580" s="270"/>
      <c r="V580" s="647"/>
      <c r="W580" s="647"/>
      <c r="X580" s="409"/>
      <c r="Y580" s="409"/>
      <c r="Z580" s="409"/>
      <c r="AA580" s="409"/>
      <c r="AB580" s="409"/>
      <c r="AC580" s="399">
        <f t="shared" si="4976"/>
        <v>0</v>
      </c>
      <c r="AD580" s="410">
        <v>175</v>
      </c>
      <c r="AE580" s="410">
        <v>640.56696428571422</v>
      </c>
      <c r="AF580" s="410">
        <f t="shared" ref="AF580" si="5362">AE580*1.12</f>
        <v>717.43499999999995</v>
      </c>
      <c r="AG580" s="410">
        <v>0</v>
      </c>
      <c r="AH580" s="410">
        <v>0</v>
      </c>
      <c r="AI580" s="260">
        <f t="shared" si="4977"/>
        <v>0</v>
      </c>
      <c r="AJ580" s="410">
        <v>175</v>
      </c>
      <c r="AK580" s="410">
        <v>640.56696428571422</v>
      </c>
      <c r="AL580" s="410">
        <v>717.43499999999995</v>
      </c>
      <c r="AM580" s="260">
        <v>0</v>
      </c>
      <c r="AN580" s="260">
        <v>0</v>
      </c>
      <c r="AO580" s="396">
        <f t="shared" si="4978"/>
        <v>0</v>
      </c>
      <c r="AP580" s="410">
        <v>175</v>
      </c>
      <c r="AQ580" s="410">
        <v>640.56696428571422</v>
      </c>
      <c r="AR580" s="410">
        <v>717.43499999999995</v>
      </c>
      <c r="AS580" s="410">
        <v>0</v>
      </c>
      <c r="AT580" s="410">
        <f t="shared" si="5139"/>
        <v>0</v>
      </c>
      <c r="AU580" s="410">
        <f t="shared" si="4979"/>
        <v>0</v>
      </c>
      <c r="AV580" s="411">
        <v>175</v>
      </c>
      <c r="AW580" s="411">
        <v>640.56696428571422</v>
      </c>
      <c r="AX580" s="411">
        <v>717.43499999999995</v>
      </c>
      <c r="AY580" s="400">
        <v>0</v>
      </c>
      <c r="AZ580" s="400">
        <f t="shared" si="5140"/>
        <v>0</v>
      </c>
      <c r="BA580" s="400">
        <f t="shared" si="5032"/>
        <v>0</v>
      </c>
      <c r="BB580" s="411">
        <v>175</v>
      </c>
      <c r="BC580" s="411">
        <v>640.56696428571422</v>
      </c>
      <c r="BD580" s="411">
        <v>717.43499999999995</v>
      </c>
      <c r="BE580" s="411">
        <v>0</v>
      </c>
      <c r="BF580" s="411">
        <f t="shared" si="4982"/>
        <v>0</v>
      </c>
      <c r="BG580" s="411">
        <f t="shared" si="4946"/>
        <v>0</v>
      </c>
      <c r="BH580" s="411"/>
      <c r="BI580" s="411">
        <v>640.56696428571422</v>
      </c>
      <c r="BJ580" s="411">
        <v>717.43499999999995</v>
      </c>
      <c r="BK580" s="411">
        <v>0</v>
      </c>
      <c r="BL580" s="411">
        <f t="shared" si="5324"/>
        <v>0</v>
      </c>
      <c r="BM580" s="411">
        <f t="shared" si="4985"/>
        <v>0</v>
      </c>
      <c r="BN580" s="411"/>
      <c r="BO580" s="411"/>
      <c r="BP580" s="411"/>
      <c r="BQ580" s="411">
        <v>0</v>
      </c>
      <c r="BR580" s="411">
        <f t="shared" si="5325"/>
        <v>0</v>
      </c>
      <c r="BS580" s="411">
        <f t="shared" si="5150"/>
        <v>0</v>
      </c>
      <c r="BT580" s="270">
        <v>640.56696428571422</v>
      </c>
      <c r="BU580" s="270">
        <v>717.43499999999995</v>
      </c>
      <c r="BV580" s="262">
        <v>0</v>
      </c>
      <c r="BW580" s="1427">
        <v>0</v>
      </c>
      <c r="BX580" s="84" t="s">
        <v>48</v>
      </c>
      <c r="BY580" s="76">
        <v>2015</v>
      </c>
      <c r="BZ580" s="325"/>
      <c r="CA580" s="567"/>
      <c r="CB580" s="562"/>
      <c r="CC580" s="109"/>
      <c r="CD580" s="329"/>
      <c r="CE580" s="26">
        <f t="shared" si="4991"/>
        <v>0</v>
      </c>
      <c r="CF580" s="27">
        <f t="shared" si="4992"/>
        <v>0</v>
      </c>
      <c r="CG580" s="738">
        <f t="shared" si="4993"/>
        <v>0</v>
      </c>
      <c r="CH580" s="166" t="s">
        <v>1740</v>
      </c>
      <c r="CI580" s="167" t="s">
        <v>1756</v>
      </c>
      <c r="CJ580" s="89"/>
      <c r="CK580" s="175"/>
      <c r="CL580" s="175"/>
      <c r="CM580" s="178"/>
      <c r="CN580" s="175"/>
      <c r="CO580" s="176"/>
      <c r="CP580" s="175"/>
      <c r="CQ580" s="87"/>
      <c r="CR580" s="455"/>
      <c r="CS580" s="455"/>
      <c r="CT580" s="455"/>
      <c r="CU580" s="455"/>
      <c r="CV580" s="455"/>
      <c r="CW580" s="455"/>
      <c r="CX580" s="455"/>
      <c r="CY580" s="455"/>
      <c r="CZ580" s="455"/>
      <c r="DA580" s="456"/>
      <c r="DB580" s="455"/>
      <c r="DC580" s="455"/>
      <c r="DD580" s="455"/>
      <c r="DE580" s="455"/>
      <c r="DF580" s="455"/>
      <c r="DG580" s="455"/>
      <c r="DH580" s="455"/>
      <c r="DI580" s="455"/>
      <c r="DJ580" s="455"/>
      <c r="DK580" s="455"/>
      <c r="DL580" s="501"/>
      <c r="DM580" s="508"/>
      <c r="DN580" s="501"/>
      <c r="DO580" s="508"/>
      <c r="DP580" s="501"/>
      <c r="DQ580" s="847"/>
      <c r="DR580" s="501"/>
      <c r="DS580" s="508"/>
      <c r="DT580" s="501"/>
      <c r="DU580" s="508"/>
      <c r="DV580" s="457"/>
      <c r="DW580" s="503"/>
      <c r="DX580" s="501"/>
      <c r="DY580" s="672"/>
      <c r="DZ580" s="501"/>
      <c r="EA580" s="508">
        <f t="shared" si="5315"/>
        <v>0</v>
      </c>
      <c r="EB580" s="457">
        <f t="shared" si="4994"/>
        <v>0</v>
      </c>
      <c r="EC580" s="503"/>
      <c r="ED580" s="455"/>
      <c r="EE580" s="459"/>
      <c r="EF580" s="501"/>
      <c r="EG580" s="462"/>
      <c r="EH580" s="710"/>
      <c r="EI580" s="460">
        <f t="shared" si="5152"/>
        <v>0</v>
      </c>
      <c r="EJ580" s="538">
        <f t="shared" si="5153"/>
        <v>0</v>
      </c>
      <c r="EK580" s="677">
        <f t="shared" si="5154"/>
        <v>0</v>
      </c>
      <c r="EL580" s="257">
        <f t="shared" si="5155"/>
        <v>0</v>
      </c>
      <c r="EM580" s="649">
        <f t="shared" si="5156"/>
        <v>0</v>
      </c>
      <c r="EN580" s="538">
        <f t="shared" si="5157"/>
        <v>0</v>
      </c>
      <c r="EO580" s="677">
        <f t="shared" si="5158"/>
        <v>0</v>
      </c>
      <c r="EP580" s="257">
        <f t="shared" si="5159"/>
        <v>0</v>
      </c>
      <c r="EQ580" s="649">
        <f t="shared" si="5160"/>
        <v>0</v>
      </c>
      <c r="ER580" s="538">
        <f t="shared" si="5161"/>
        <v>0</v>
      </c>
      <c r="ES580" s="677">
        <f t="shared" si="5162"/>
        <v>0</v>
      </c>
      <c r="ET580" s="538">
        <f t="shared" si="5163"/>
        <v>0</v>
      </c>
      <c r="EU580" s="462">
        <f t="shared" si="5164"/>
        <v>0</v>
      </c>
      <c r="EV580" s="263">
        <f t="shared" si="5165"/>
        <v>0</v>
      </c>
      <c r="EW580" s="462">
        <f t="shared" si="5166"/>
        <v>0</v>
      </c>
      <c r="EX580" s="263">
        <f t="shared" si="5167"/>
        <v>0</v>
      </c>
      <c r="EY580" s="472">
        <f t="shared" si="5039"/>
        <v>0</v>
      </c>
      <c r="EZ580" s="710">
        <f t="shared" si="5040"/>
        <v>0</v>
      </c>
      <c r="FC580" s="216"/>
      <c r="FD580" s="319"/>
    </row>
    <row r="581" spans="1:160" ht="18" hidden="1" customHeight="1" outlineLevel="1" x14ac:dyDescent="0.2">
      <c r="A581" s="13" t="s">
        <v>1821</v>
      </c>
      <c r="B581" s="76" t="s">
        <v>21</v>
      </c>
      <c r="C581" s="103" t="s">
        <v>1409</v>
      </c>
      <c r="D581" s="103" t="s">
        <v>1388</v>
      </c>
      <c r="E581" s="103" t="s">
        <v>1410</v>
      </c>
      <c r="F581" s="103" t="s">
        <v>1823</v>
      </c>
      <c r="G581" s="103" t="s">
        <v>41</v>
      </c>
      <c r="H581" s="105">
        <v>0.68500000000000005</v>
      </c>
      <c r="I581" s="103" t="s">
        <v>1094</v>
      </c>
      <c r="J581" s="103" t="s">
        <v>56</v>
      </c>
      <c r="K581" s="103" t="s">
        <v>152</v>
      </c>
      <c r="L581" s="103" t="s">
        <v>1370</v>
      </c>
      <c r="M581" s="14" t="s">
        <v>1382</v>
      </c>
      <c r="N581" s="82"/>
      <c r="O581" s="82"/>
      <c r="P581" s="82"/>
      <c r="Q581" s="245"/>
      <c r="R581" s="408"/>
      <c r="S581" s="270"/>
      <c r="T581" s="270"/>
      <c r="U581" s="270"/>
      <c r="V581" s="647"/>
      <c r="W581" s="647"/>
      <c r="X581" s="409"/>
      <c r="Y581" s="409"/>
      <c r="Z581" s="409"/>
      <c r="AA581" s="409"/>
      <c r="AB581" s="409"/>
      <c r="AC581" s="399">
        <f t="shared" ref="AC581" si="5363">AB581*H581</f>
        <v>0</v>
      </c>
      <c r="AD581" s="410">
        <v>175</v>
      </c>
      <c r="AE581" s="410">
        <v>640.56696428571422</v>
      </c>
      <c r="AF581" s="410">
        <f t="shared" ref="AF581:AF582" si="5364">AE581*1.12</f>
        <v>717.43499999999995</v>
      </c>
      <c r="AG581" s="410">
        <v>0</v>
      </c>
      <c r="AH581" s="410">
        <v>0</v>
      </c>
      <c r="AI581" s="260">
        <f t="shared" ref="AI581" si="5365">AH581*H581</f>
        <v>0</v>
      </c>
      <c r="AJ581" s="410">
        <v>175</v>
      </c>
      <c r="AK581" s="410">
        <v>640.56696428571422</v>
      </c>
      <c r="AL581" s="410">
        <v>717.43499999999995</v>
      </c>
      <c r="AM581" s="410">
        <v>0</v>
      </c>
      <c r="AN581" s="410">
        <v>0</v>
      </c>
      <c r="AO581" s="396">
        <f t="shared" si="4978"/>
        <v>0</v>
      </c>
      <c r="AP581" s="410">
        <v>175</v>
      </c>
      <c r="AQ581" s="410">
        <v>640.56696428571422</v>
      </c>
      <c r="AR581" s="410">
        <v>717.43499999999995</v>
      </c>
      <c r="AS581" s="410">
        <v>0</v>
      </c>
      <c r="AT581" s="410">
        <f t="shared" si="5139"/>
        <v>0</v>
      </c>
      <c r="AU581" s="410">
        <f t="shared" si="4979"/>
        <v>0</v>
      </c>
      <c r="AV581" s="411">
        <v>175</v>
      </c>
      <c r="AW581" s="411">
        <v>640.56696428571422</v>
      </c>
      <c r="AX581" s="411">
        <v>717.43499999999995</v>
      </c>
      <c r="AY581" s="400">
        <v>0</v>
      </c>
      <c r="AZ581" s="400">
        <f t="shared" si="5140"/>
        <v>0</v>
      </c>
      <c r="BA581" s="400">
        <f t="shared" si="5032"/>
        <v>0</v>
      </c>
      <c r="BB581" s="411">
        <v>175</v>
      </c>
      <c r="BC581" s="411">
        <v>640.56696428571422</v>
      </c>
      <c r="BD581" s="411">
        <v>717.43499999999995</v>
      </c>
      <c r="BE581" s="411">
        <v>0</v>
      </c>
      <c r="BF581" s="411">
        <f t="shared" si="4982"/>
        <v>0</v>
      </c>
      <c r="BG581" s="411">
        <f t="shared" si="4946"/>
        <v>0</v>
      </c>
      <c r="BH581" s="411"/>
      <c r="BI581" s="411">
        <v>640.56696428571422</v>
      </c>
      <c r="BJ581" s="411">
        <v>717.43499999999995</v>
      </c>
      <c r="BK581" s="411">
        <v>0</v>
      </c>
      <c r="BL581" s="411">
        <f t="shared" si="5324"/>
        <v>0</v>
      </c>
      <c r="BM581" s="411">
        <f t="shared" si="4985"/>
        <v>0</v>
      </c>
      <c r="BN581" s="411"/>
      <c r="BO581" s="411"/>
      <c r="BP581" s="411"/>
      <c r="BQ581" s="411">
        <v>0</v>
      </c>
      <c r="BR581" s="411">
        <f t="shared" si="5325"/>
        <v>0</v>
      </c>
      <c r="BS581" s="411">
        <f t="shared" si="5150"/>
        <v>0</v>
      </c>
      <c r="BT581" s="270">
        <v>640.56696428571422</v>
      </c>
      <c r="BU581" s="270">
        <v>717.43499999999995</v>
      </c>
      <c r="BV581" s="262">
        <v>0</v>
      </c>
      <c r="BW581" s="1427">
        <v>0</v>
      </c>
      <c r="BX581" s="84" t="s">
        <v>48</v>
      </c>
      <c r="BY581" s="76">
        <v>2015</v>
      </c>
      <c r="BZ581" s="325"/>
      <c r="CA581" s="567"/>
      <c r="CB581" s="562"/>
      <c r="CC581" s="109"/>
      <c r="CD581" s="329"/>
      <c r="CE581" s="26">
        <f t="shared" si="4991"/>
        <v>0</v>
      </c>
      <c r="CF581" s="27">
        <f t="shared" si="4992"/>
        <v>0</v>
      </c>
      <c r="CG581" s="738">
        <f t="shared" si="4993"/>
        <v>0</v>
      </c>
      <c r="CH581" s="166" t="s">
        <v>1841</v>
      </c>
      <c r="CI581" s="167"/>
      <c r="CJ581" s="89"/>
      <c r="CK581" s="175"/>
      <c r="CL581" s="175"/>
      <c r="CM581" s="178"/>
      <c r="CN581" s="175"/>
      <c r="CO581" s="176"/>
      <c r="CP581" s="175"/>
      <c r="CQ581" s="87"/>
      <c r="CR581" s="455"/>
      <c r="CS581" s="455"/>
      <c r="CT581" s="455"/>
      <c r="CU581" s="455"/>
      <c r="CV581" s="455"/>
      <c r="CW581" s="455"/>
      <c r="CX581" s="455"/>
      <c r="CY581" s="455"/>
      <c r="CZ581" s="455"/>
      <c r="DA581" s="456"/>
      <c r="DB581" s="455"/>
      <c r="DC581" s="455"/>
      <c r="DD581" s="455"/>
      <c r="DE581" s="455"/>
      <c r="DF581" s="455"/>
      <c r="DG581" s="455"/>
      <c r="DH581" s="455"/>
      <c r="DI581" s="455"/>
      <c r="DJ581" s="455"/>
      <c r="DK581" s="455"/>
      <c r="DL581" s="501"/>
      <c r="DM581" s="508"/>
      <c r="DN581" s="501"/>
      <c r="DO581" s="508"/>
      <c r="DP581" s="501"/>
      <c r="DQ581" s="847"/>
      <c r="DR581" s="501"/>
      <c r="DS581" s="508"/>
      <c r="DT581" s="501"/>
      <c r="DU581" s="508"/>
      <c r="DV581" s="457"/>
      <c r="DW581" s="503"/>
      <c r="DX581" s="501"/>
      <c r="DY581" s="672"/>
      <c r="DZ581" s="501"/>
      <c r="EA581" s="508">
        <f t="shared" si="5315"/>
        <v>0</v>
      </c>
      <c r="EB581" s="457">
        <f t="shared" si="4994"/>
        <v>0</v>
      </c>
      <c r="EC581" s="503"/>
      <c r="ED581" s="455"/>
      <c r="EE581" s="459"/>
      <c r="EF581" s="501"/>
      <c r="EG581" s="462"/>
      <c r="EH581" s="710"/>
      <c r="EI581" s="460">
        <f t="shared" si="5152"/>
        <v>0</v>
      </c>
      <c r="EJ581" s="538">
        <f t="shared" si="5153"/>
        <v>0</v>
      </c>
      <c r="EK581" s="677">
        <f t="shared" si="5154"/>
        <v>0</v>
      </c>
      <c r="EL581" s="257">
        <f t="shared" si="5155"/>
        <v>0</v>
      </c>
      <c r="EM581" s="649">
        <f t="shared" si="5156"/>
        <v>0</v>
      </c>
      <c r="EN581" s="538">
        <f t="shared" si="5157"/>
        <v>0</v>
      </c>
      <c r="EO581" s="677">
        <f t="shared" si="5158"/>
        <v>0</v>
      </c>
      <c r="EP581" s="257">
        <f t="shared" si="5159"/>
        <v>0</v>
      </c>
      <c r="EQ581" s="649">
        <f t="shared" si="5160"/>
        <v>0</v>
      </c>
      <c r="ER581" s="538">
        <f t="shared" si="5161"/>
        <v>0</v>
      </c>
      <c r="ES581" s="677">
        <f t="shared" si="5162"/>
        <v>0</v>
      </c>
      <c r="ET581" s="538">
        <f t="shared" si="5163"/>
        <v>0</v>
      </c>
      <c r="EU581" s="462">
        <f t="shared" si="5164"/>
        <v>0</v>
      </c>
      <c r="EV581" s="263">
        <f t="shared" si="5165"/>
        <v>0</v>
      </c>
      <c r="EW581" s="462">
        <f t="shared" si="5166"/>
        <v>0</v>
      </c>
      <c r="EX581" s="263">
        <f t="shared" si="5167"/>
        <v>0</v>
      </c>
      <c r="EY581" s="472">
        <f t="shared" si="5039"/>
        <v>0</v>
      </c>
      <c r="EZ581" s="710">
        <f t="shared" si="5040"/>
        <v>0</v>
      </c>
      <c r="FA581" s="312">
        <v>42060</v>
      </c>
      <c r="FC581" s="216"/>
      <c r="FD581" s="319"/>
    </row>
    <row r="582" spans="1:160" ht="18" hidden="1" customHeight="1" outlineLevel="1" x14ac:dyDescent="0.2">
      <c r="A582" s="13" t="s">
        <v>1904</v>
      </c>
      <c r="B582" s="76" t="s">
        <v>21</v>
      </c>
      <c r="C582" s="103" t="s">
        <v>1409</v>
      </c>
      <c r="D582" s="103" t="s">
        <v>1388</v>
      </c>
      <c r="E582" s="103" t="s">
        <v>1410</v>
      </c>
      <c r="F582" s="103" t="s">
        <v>1823</v>
      </c>
      <c r="G582" s="103" t="s">
        <v>1924</v>
      </c>
      <c r="H582" s="105">
        <v>0.68500000000000005</v>
      </c>
      <c r="I582" s="103" t="s">
        <v>1914</v>
      </c>
      <c r="J582" s="103" t="s">
        <v>56</v>
      </c>
      <c r="K582" s="103" t="s">
        <v>152</v>
      </c>
      <c r="L582" s="103" t="s">
        <v>1370</v>
      </c>
      <c r="M582" s="14" t="s">
        <v>1382</v>
      </c>
      <c r="N582" s="82"/>
      <c r="O582" s="82"/>
      <c r="P582" s="82"/>
      <c r="Q582" s="245"/>
      <c r="R582" s="408"/>
      <c r="S582" s="270"/>
      <c r="T582" s="270"/>
      <c r="U582" s="270"/>
      <c r="V582" s="647"/>
      <c r="W582" s="647"/>
      <c r="X582" s="409"/>
      <c r="Y582" s="409"/>
      <c r="Z582" s="409"/>
      <c r="AA582" s="409"/>
      <c r="AB582" s="409"/>
      <c r="AC582" s="399">
        <f t="shared" ref="AC582" si="5366">AB582*H582</f>
        <v>0</v>
      </c>
      <c r="AD582" s="410">
        <v>175</v>
      </c>
      <c r="AE582" s="410">
        <v>470.97999999999996</v>
      </c>
      <c r="AF582" s="410">
        <f t="shared" si="5364"/>
        <v>527.49760000000003</v>
      </c>
      <c r="AG582" s="410">
        <v>0</v>
      </c>
      <c r="AH582" s="410">
        <v>0</v>
      </c>
      <c r="AI582" s="260">
        <f t="shared" ref="AI582" si="5367">AH582*H582</f>
        <v>0</v>
      </c>
      <c r="AJ582" s="410">
        <v>175</v>
      </c>
      <c r="AK582" s="410">
        <v>470.97999999999996</v>
      </c>
      <c r="AL582" s="410">
        <f>AK582*1.12</f>
        <v>527.49760000000003</v>
      </c>
      <c r="AM582" s="410">
        <v>0</v>
      </c>
      <c r="AN582" s="410">
        <v>0</v>
      </c>
      <c r="AO582" s="396">
        <f t="shared" si="4978"/>
        <v>0</v>
      </c>
      <c r="AP582" s="410">
        <v>175</v>
      </c>
      <c r="AQ582" s="410">
        <v>470.97999999999996</v>
      </c>
      <c r="AR582" s="410">
        <f>AQ582*1.12</f>
        <v>527.49760000000003</v>
      </c>
      <c r="AS582" s="410">
        <v>0</v>
      </c>
      <c r="AT582" s="410">
        <f t="shared" ref="AT582" si="5368">AS582*1.12</f>
        <v>0</v>
      </c>
      <c r="AU582" s="410">
        <f t="shared" ref="AU582" si="5369">AT582*H582</f>
        <v>0</v>
      </c>
      <c r="AV582" s="411">
        <v>175</v>
      </c>
      <c r="AW582" s="411">
        <v>470.97999999999996</v>
      </c>
      <c r="AX582" s="411">
        <f>AW582*1.12</f>
        <v>527.49760000000003</v>
      </c>
      <c r="AY582" s="400">
        <v>0</v>
      </c>
      <c r="AZ582" s="400">
        <f t="shared" ref="AZ582" si="5370">AY582*1.12</f>
        <v>0</v>
      </c>
      <c r="BA582" s="400">
        <f t="shared" ref="BA582" si="5371">AZ582*H582</f>
        <v>0</v>
      </c>
      <c r="BB582" s="411">
        <v>175</v>
      </c>
      <c r="BC582" s="411">
        <v>470.97999999999996</v>
      </c>
      <c r="BD582" s="411">
        <f>BC582*1.12</f>
        <v>527.49760000000003</v>
      </c>
      <c r="BE582" s="411">
        <v>0</v>
      </c>
      <c r="BF582" s="411">
        <f t="shared" ref="BF582" si="5372">BE582*1.12</f>
        <v>0</v>
      </c>
      <c r="BG582" s="411">
        <f t="shared" ref="BG582" si="5373">BF582*H582</f>
        <v>0</v>
      </c>
      <c r="BH582" s="411"/>
      <c r="BI582" s="411">
        <v>470.97999999999996</v>
      </c>
      <c r="BJ582" s="411">
        <f>BI582*1.12</f>
        <v>527.49760000000003</v>
      </c>
      <c r="BK582" s="411">
        <v>0</v>
      </c>
      <c r="BL582" s="411">
        <f t="shared" si="5324"/>
        <v>0</v>
      </c>
      <c r="BM582" s="411">
        <f t="shared" si="4985"/>
        <v>0</v>
      </c>
      <c r="BN582" s="411"/>
      <c r="BO582" s="411"/>
      <c r="BP582" s="411"/>
      <c r="BQ582" s="411">
        <v>0</v>
      </c>
      <c r="BR582" s="411">
        <f t="shared" si="5325"/>
        <v>0</v>
      </c>
      <c r="BS582" s="411">
        <f t="shared" si="5150"/>
        <v>0</v>
      </c>
      <c r="BT582" s="270">
        <v>470.97999999999996</v>
      </c>
      <c r="BU582" s="270">
        <f>BT582*1.12</f>
        <v>527.49760000000003</v>
      </c>
      <c r="BV582" s="262">
        <v>0</v>
      </c>
      <c r="BW582" s="1427">
        <v>0</v>
      </c>
      <c r="BX582" s="84" t="s">
        <v>48</v>
      </c>
      <c r="BY582" s="76">
        <v>2015</v>
      </c>
      <c r="BZ582" s="325"/>
      <c r="CA582" s="567"/>
      <c r="CB582" s="562"/>
      <c r="CC582" s="109"/>
      <c r="CD582" s="329"/>
      <c r="CE582" s="26">
        <f t="shared" si="4991"/>
        <v>0</v>
      </c>
      <c r="CF582" s="27">
        <f t="shared" si="4992"/>
        <v>0</v>
      </c>
      <c r="CG582" s="738">
        <f t="shared" si="4993"/>
        <v>0</v>
      </c>
      <c r="CH582" s="166" t="s">
        <v>1932</v>
      </c>
      <c r="CI582" s="167"/>
      <c r="CJ582" s="89"/>
      <c r="CK582" s="175"/>
      <c r="CL582" s="175"/>
      <c r="CM582" s="178"/>
      <c r="CN582" s="175"/>
      <c r="CO582" s="176"/>
      <c r="CP582" s="175"/>
      <c r="CQ582" s="87"/>
      <c r="CR582" s="455"/>
      <c r="CS582" s="455"/>
      <c r="CT582" s="455"/>
      <c r="CU582" s="455"/>
      <c r="CV582" s="455"/>
      <c r="CW582" s="455"/>
      <c r="CX582" s="455"/>
      <c r="CY582" s="455"/>
      <c r="CZ582" s="455"/>
      <c r="DA582" s="456"/>
      <c r="DB582" s="455"/>
      <c r="DC582" s="455"/>
      <c r="DD582" s="455"/>
      <c r="DE582" s="455"/>
      <c r="DF582" s="455"/>
      <c r="DG582" s="455"/>
      <c r="DH582" s="455"/>
      <c r="DI582" s="455"/>
      <c r="DJ582" s="455"/>
      <c r="DK582" s="455"/>
      <c r="DL582" s="501"/>
      <c r="DM582" s="508"/>
      <c r="DN582" s="501"/>
      <c r="DO582" s="508"/>
      <c r="DP582" s="501"/>
      <c r="DQ582" s="847"/>
      <c r="DR582" s="501"/>
      <c r="DS582" s="508"/>
      <c r="DT582" s="501"/>
      <c r="DU582" s="508"/>
      <c r="DV582" s="457"/>
      <c r="DW582" s="503"/>
      <c r="DX582" s="501"/>
      <c r="DY582" s="672"/>
      <c r="DZ582" s="501"/>
      <c r="EA582" s="508">
        <f t="shared" si="5315"/>
        <v>0</v>
      </c>
      <c r="EB582" s="457">
        <f t="shared" si="4994"/>
        <v>0</v>
      </c>
      <c r="EC582" s="503"/>
      <c r="ED582" s="455"/>
      <c r="EE582" s="459"/>
      <c r="EF582" s="501"/>
      <c r="EG582" s="462"/>
      <c r="EH582" s="710"/>
      <c r="EI582" s="460">
        <f t="shared" si="5152"/>
        <v>0</v>
      </c>
      <c r="EJ582" s="538">
        <f t="shared" si="5153"/>
        <v>0</v>
      </c>
      <c r="EK582" s="677">
        <f t="shared" si="5154"/>
        <v>0</v>
      </c>
      <c r="EL582" s="257">
        <f t="shared" si="5155"/>
        <v>0</v>
      </c>
      <c r="EM582" s="649">
        <f t="shared" si="5156"/>
        <v>0</v>
      </c>
      <c r="EN582" s="538">
        <f t="shared" si="5157"/>
        <v>0</v>
      </c>
      <c r="EO582" s="677">
        <f t="shared" si="5158"/>
        <v>0</v>
      </c>
      <c r="EP582" s="257">
        <f t="shared" si="5159"/>
        <v>0</v>
      </c>
      <c r="EQ582" s="649">
        <f t="shared" si="5160"/>
        <v>0</v>
      </c>
      <c r="ER582" s="538">
        <f t="shared" si="5161"/>
        <v>0</v>
      </c>
      <c r="ES582" s="677">
        <f t="shared" si="5162"/>
        <v>0</v>
      </c>
      <c r="ET582" s="538">
        <f t="shared" si="5163"/>
        <v>0</v>
      </c>
      <c r="EU582" s="462">
        <f t="shared" si="5164"/>
        <v>0</v>
      </c>
      <c r="EV582" s="263">
        <f t="shared" si="5165"/>
        <v>0</v>
      </c>
      <c r="EW582" s="462">
        <f t="shared" si="5166"/>
        <v>0</v>
      </c>
      <c r="EX582" s="263">
        <f t="shared" si="5167"/>
        <v>0</v>
      </c>
      <c r="EY582" s="472">
        <f t="shared" ref="EY582:EY645" si="5374">BV582-EF582</f>
        <v>0</v>
      </c>
      <c r="EZ582" s="710">
        <f t="shared" ref="EZ582:EZ645" si="5375">BW582-EE582</f>
        <v>0</v>
      </c>
      <c r="FA582" s="312">
        <v>42117</v>
      </c>
      <c r="FC582" s="216"/>
      <c r="FD582" s="319"/>
    </row>
    <row r="583" spans="1:160" ht="18" hidden="1" customHeight="1" outlineLevel="1" x14ac:dyDescent="0.2">
      <c r="A583" s="13" t="s">
        <v>2096</v>
      </c>
      <c r="B583" s="76" t="s">
        <v>21</v>
      </c>
      <c r="C583" s="103" t="s">
        <v>1409</v>
      </c>
      <c r="D583" s="103" t="s">
        <v>1388</v>
      </c>
      <c r="E583" s="103" t="s">
        <v>1410</v>
      </c>
      <c r="F583" s="103" t="s">
        <v>1823</v>
      </c>
      <c r="G583" s="103" t="s">
        <v>1924</v>
      </c>
      <c r="H583" s="105">
        <v>0.68500000000000005</v>
      </c>
      <c r="I583" s="103" t="s">
        <v>1914</v>
      </c>
      <c r="J583" s="103" t="s">
        <v>56</v>
      </c>
      <c r="K583" s="103" t="s">
        <v>152</v>
      </c>
      <c r="L583" s="103" t="s">
        <v>1370</v>
      </c>
      <c r="M583" s="14" t="s">
        <v>1382</v>
      </c>
      <c r="N583" s="82"/>
      <c r="O583" s="82"/>
      <c r="P583" s="82"/>
      <c r="Q583" s="245"/>
      <c r="R583" s="408"/>
      <c r="S583" s="270"/>
      <c r="T583" s="270"/>
      <c r="U583" s="270"/>
      <c r="V583" s="647"/>
      <c r="W583" s="647"/>
      <c r="X583" s="409"/>
      <c r="Y583" s="409"/>
      <c r="Z583" s="409"/>
      <c r="AA583" s="409"/>
      <c r="AB583" s="409"/>
      <c r="AC583" s="399">
        <f t="shared" ref="AC583" si="5376">AB583*H583</f>
        <v>0</v>
      </c>
      <c r="AD583" s="410">
        <v>175</v>
      </c>
      <c r="AE583" s="410">
        <v>470.97999999999996</v>
      </c>
      <c r="AF583" s="410">
        <f t="shared" ref="AF583" si="5377">AE583*1.12</f>
        <v>527.49760000000003</v>
      </c>
      <c r="AG583" s="410">
        <v>0</v>
      </c>
      <c r="AH583" s="410">
        <v>0</v>
      </c>
      <c r="AI583" s="260">
        <f t="shared" ref="AI583" si="5378">AH583*H583</f>
        <v>0</v>
      </c>
      <c r="AJ583" s="410">
        <v>175</v>
      </c>
      <c r="AK583" s="410">
        <v>470.97999999999996</v>
      </c>
      <c r="AL583" s="410">
        <f>AK583*1.12</f>
        <v>527.49760000000003</v>
      </c>
      <c r="AM583" s="410">
        <v>0</v>
      </c>
      <c r="AN583" s="410">
        <v>0</v>
      </c>
      <c r="AO583" s="396">
        <f t="shared" si="4978"/>
        <v>0</v>
      </c>
      <c r="AP583" s="410">
        <v>175</v>
      </c>
      <c r="AQ583" s="410">
        <v>470.97999999999996</v>
      </c>
      <c r="AR583" s="410">
        <f>AQ583*1.12</f>
        <v>527.49760000000003</v>
      </c>
      <c r="AS583" s="410">
        <v>0</v>
      </c>
      <c r="AT583" s="410">
        <f t="shared" ref="AT583" si="5379">AS583*1.12</f>
        <v>0</v>
      </c>
      <c r="AU583" s="410">
        <f t="shared" ref="AU583" si="5380">AT583*H583</f>
        <v>0</v>
      </c>
      <c r="AV583" s="411">
        <v>175</v>
      </c>
      <c r="AW583" s="411">
        <v>470.97999999999996</v>
      </c>
      <c r="AX583" s="411">
        <f>AW583*1.12</f>
        <v>527.49760000000003</v>
      </c>
      <c r="AY583" s="400">
        <v>0</v>
      </c>
      <c r="AZ583" s="400">
        <f t="shared" ref="AZ583" si="5381">AY583*1.12</f>
        <v>0</v>
      </c>
      <c r="BA583" s="400">
        <f t="shared" ref="BA583" si="5382">AZ583*H583</f>
        <v>0</v>
      </c>
      <c r="BB583" s="411">
        <v>175</v>
      </c>
      <c r="BC583" s="411">
        <v>470.97999999999996</v>
      </c>
      <c r="BD583" s="411">
        <f>BC583*1.12</f>
        <v>527.49760000000003</v>
      </c>
      <c r="BE583" s="411">
        <v>0</v>
      </c>
      <c r="BF583" s="411">
        <f t="shared" ref="BF583" si="5383">BE583*1.12</f>
        <v>0</v>
      </c>
      <c r="BG583" s="411">
        <f t="shared" ref="BG583" si="5384">BF583*H583</f>
        <v>0</v>
      </c>
      <c r="BH583" s="411"/>
      <c r="BI583" s="411">
        <v>470.97999999999996</v>
      </c>
      <c r="BJ583" s="411">
        <f>BI583*1.12</f>
        <v>527.49760000000003</v>
      </c>
      <c r="BK583" s="411">
        <v>0</v>
      </c>
      <c r="BL583" s="411">
        <f t="shared" si="5324"/>
        <v>0</v>
      </c>
      <c r="BM583" s="411">
        <f t="shared" si="4985"/>
        <v>0</v>
      </c>
      <c r="BN583" s="411"/>
      <c r="BO583" s="411"/>
      <c r="BP583" s="411"/>
      <c r="BQ583" s="411">
        <v>0</v>
      </c>
      <c r="BR583" s="411">
        <f t="shared" si="5325"/>
        <v>0</v>
      </c>
      <c r="BS583" s="411">
        <f t="shared" si="5150"/>
        <v>0</v>
      </c>
      <c r="BT583" s="270">
        <v>470.97999999999996</v>
      </c>
      <c r="BU583" s="270">
        <f>BT583*1.12</f>
        <v>527.49760000000003</v>
      </c>
      <c r="BV583" s="262">
        <v>0</v>
      </c>
      <c r="BW583" s="1427">
        <v>0</v>
      </c>
      <c r="BX583" s="84" t="s">
        <v>48</v>
      </c>
      <c r="BY583" s="76">
        <v>2015</v>
      </c>
      <c r="BZ583" s="325"/>
      <c r="CA583" s="567"/>
      <c r="CB583" s="562"/>
      <c r="CC583" s="109"/>
      <c r="CD583" s="329"/>
      <c r="CE583" s="26">
        <f t="shared" ref="CE583" si="5385">BV583-CB583</f>
        <v>0</v>
      </c>
      <c r="CF583" s="27">
        <f t="shared" ref="CF583" si="5386">BW583-CC583</f>
        <v>0</v>
      </c>
      <c r="CG583" s="738">
        <f t="shared" ref="CG583" si="5387">CA583-CC583</f>
        <v>0</v>
      </c>
      <c r="CH583" s="166" t="s">
        <v>2109</v>
      </c>
      <c r="CI583" s="167"/>
      <c r="CJ583" s="89"/>
      <c r="CK583" s="175"/>
      <c r="CL583" s="175"/>
      <c r="CM583" s="178"/>
      <c r="CN583" s="175"/>
      <c r="CO583" s="176"/>
      <c r="CP583" s="175"/>
      <c r="CQ583" s="87"/>
      <c r="CR583" s="455"/>
      <c r="CS583" s="455"/>
      <c r="CT583" s="455"/>
      <c r="CU583" s="455"/>
      <c r="CV583" s="455"/>
      <c r="CW583" s="455"/>
      <c r="CX583" s="455"/>
      <c r="CY583" s="455"/>
      <c r="CZ583" s="455"/>
      <c r="DA583" s="456"/>
      <c r="DB583" s="455"/>
      <c r="DC583" s="455"/>
      <c r="DD583" s="455"/>
      <c r="DE583" s="455"/>
      <c r="DF583" s="455"/>
      <c r="DG583" s="455"/>
      <c r="DH583" s="455"/>
      <c r="DI583" s="455"/>
      <c r="DJ583" s="455"/>
      <c r="DK583" s="455"/>
      <c r="DL583" s="501"/>
      <c r="DM583" s="508"/>
      <c r="DN583" s="501"/>
      <c r="DO583" s="508"/>
      <c r="DP583" s="501"/>
      <c r="DQ583" s="847"/>
      <c r="DR583" s="501"/>
      <c r="DS583" s="508"/>
      <c r="DT583" s="501"/>
      <c r="DU583" s="508"/>
      <c r="DV583" s="457"/>
      <c r="DW583" s="503"/>
      <c r="DX583" s="501"/>
      <c r="DY583" s="672"/>
      <c r="DZ583" s="501"/>
      <c r="EA583" s="508">
        <f t="shared" si="5315"/>
        <v>0</v>
      </c>
      <c r="EB583" s="457">
        <f t="shared" si="4994"/>
        <v>0</v>
      </c>
      <c r="EC583" s="503"/>
      <c r="ED583" s="455"/>
      <c r="EE583" s="459"/>
      <c r="EF583" s="501"/>
      <c r="EG583" s="462"/>
      <c r="EH583" s="710"/>
      <c r="EI583" s="460">
        <f t="shared" si="5152"/>
        <v>0</v>
      </c>
      <c r="EJ583" s="538">
        <f t="shared" si="5153"/>
        <v>0</v>
      </c>
      <c r="EK583" s="677">
        <f t="shared" si="5154"/>
        <v>0</v>
      </c>
      <c r="EL583" s="257">
        <f t="shared" si="5155"/>
        <v>0</v>
      </c>
      <c r="EM583" s="649">
        <f t="shared" si="5156"/>
        <v>0</v>
      </c>
      <c r="EN583" s="538">
        <f t="shared" si="5157"/>
        <v>0</v>
      </c>
      <c r="EO583" s="677">
        <f t="shared" si="5158"/>
        <v>0</v>
      </c>
      <c r="EP583" s="257">
        <f t="shared" si="5159"/>
        <v>0</v>
      </c>
      <c r="EQ583" s="649">
        <f t="shared" si="5160"/>
        <v>0</v>
      </c>
      <c r="ER583" s="538">
        <f t="shared" si="5161"/>
        <v>0</v>
      </c>
      <c r="ES583" s="677">
        <f t="shared" si="5162"/>
        <v>0</v>
      </c>
      <c r="ET583" s="538">
        <f t="shared" si="5163"/>
        <v>0</v>
      </c>
      <c r="EU583" s="462">
        <f t="shared" si="5164"/>
        <v>0</v>
      </c>
      <c r="EV583" s="263">
        <f t="shared" si="5165"/>
        <v>0</v>
      </c>
      <c r="EW583" s="462">
        <f t="shared" si="5166"/>
        <v>0</v>
      </c>
      <c r="EX583" s="263">
        <f t="shared" si="5167"/>
        <v>0</v>
      </c>
      <c r="EY583" s="472">
        <f t="shared" si="5374"/>
        <v>0</v>
      </c>
      <c r="EZ583" s="710">
        <f t="shared" si="5375"/>
        <v>0</v>
      </c>
      <c r="FA583" s="312">
        <v>42243</v>
      </c>
      <c r="FC583" s="216"/>
      <c r="FD583" s="319"/>
    </row>
    <row r="584" spans="1:160" ht="18" hidden="1" customHeight="1" outlineLevel="1" x14ac:dyDescent="0.2">
      <c r="A584" s="13" t="s">
        <v>1563</v>
      </c>
      <c r="B584" s="76" t="s">
        <v>21</v>
      </c>
      <c r="C584" s="103" t="s">
        <v>1412</v>
      </c>
      <c r="D584" s="103" t="s">
        <v>1400</v>
      </c>
      <c r="E584" s="103" t="s">
        <v>1413</v>
      </c>
      <c r="F584" s="103" t="s">
        <v>1414</v>
      </c>
      <c r="G584" s="103" t="s">
        <v>1381</v>
      </c>
      <c r="H584" s="105">
        <v>0.57599999999999996</v>
      </c>
      <c r="I584" s="103" t="s">
        <v>1369</v>
      </c>
      <c r="J584" s="103" t="s">
        <v>56</v>
      </c>
      <c r="K584" s="103" t="s">
        <v>152</v>
      </c>
      <c r="L584" s="103" t="s">
        <v>1370</v>
      </c>
      <c r="M584" s="14" t="s">
        <v>1382</v>
      </c>
      <c r="N584" s="82"/>
      <c r="O584" s="82"/>
      <c r="P584" s="82"/>
      <c r="Q584" s="245"/>
      <c r="R584" s="408"/>
      <c r="S584" s="270"/>
      <c r="T584" s="270"/>
      <c r="U584" s="270"/>
      <c r="V584" s="647"/>
      <c r="W584" s="647"/>
      <c r="X584" s="409"/>
      <c r="Y584" s="409"/>
      <c r="Z584" s="409"/>
      <c r="AA584" s="409"/>
      <c r="AB584" s="409"/>
      <c r="AC584" s="399">
        <f t="shared" si="4976"/>
        <v>0</v>
      </c>
      <c r="AD584" s="410">
        <v>100</v>
      </c>
      <c r="AE584" s="410">
        <v>348.67800000000005</v>
      </c>
      <c r="AF584" s="410">
        <f t="shared" si="5138"/>
        <v>390.51936000000012</v>
      </c>
      <c r="AG584" s="410">
        <v>0</v>
      </c>
      <c r="AH584" s="410">
        <v>0</v>
      </c>
      <c r="AI584" s="260">
        <f t="shared" si="4977"/>
        <v>0</v>
      </c>
      <c r="AJ584" s="410">
        <v>100</v>
      </c>
      <c r="AK584" s="410">
        <v>348.67800000000005</v>
      </c>
      <c r="AL584" s="410">
        <v>390.51936000000012</v>
      </c>
      <c r="AM584" s="260">
        <v>0</v>
      </c>
      <c r="AN584" s="260">
        <v>0</v>
      </c>
      <c r="AO584" s="396">
        <f t="shared" si="4978"/>
        <v>0</v>
      </c>
      <c r="AP584" s="410">
        <v>100</v>
      </c>
      <c r="AQ584" s="410">
        <v>348.67800000000005</v>
      </c>
      <c r="AR584" s="410">
        <v>390.51936000000012</v>
      </c>
      <c r="AS584" s="410">
        <v>0</v>
      </c>
      <c r="AT584" s="410">
        <f t="shared" si="5139"/>
        <v>0</v>
      </c>
      <c r="AU584" s="410">
        <f t="shared" si="4979"/>
        <v>0</v>
      </c>
      <c r="AV584" s="411">
        <v>100</v>
      </c>
      <c r="AW584" s="411">
        <v>348.67800000000005</v>
      </c>
      <c r="AX584" s="411">
        <v>390.51936000000012</v>
      </c>
      <c r="AY584" s="400">
        <v>0</v>
      </c>
      <c r="AZ584" s="400">
        <f t="shared" si="5140"/>
        <v>0</v>
      </c>
      <c r="BA584" s="400">
        <f t="shared" si="5032"/>
        <v>0</v>
      </c>
      <c r="BB584" s="411">
        <v>100</v>
      </c>
      <c r="BC584" s="411">
        <v>348.67800000000005</v>
      </c>
      <c r="BD584" s="411">
        <v>390.51936000000012</v>
      </c>
      <c r="BE584" s="411">
        <v>0</v>
      </c>
      <c r="BF584" s="411">
        <f t="shared" si="4982"/>
        <v>0</v>
      </c>
      <c r="BG584" s="411">
        <f t="shared" si="4946"/>
        <v>0</v>
      </c>
      <c r="BH584" s="411"/>
      <c r="BI584" s="411">
        <v>348.67800000000005</v>
      </c>
      <c r="BJ584" s="411">
        <v>390.51936000000012</v>
      </c>
      <c r="BK584" s="411">
        <v>0</v>
      </c>
      <c r="BL584" s="411">
        <f t="shared" si="5324"/>
        <v>0</v>
      </c>
      <c r="BM584" s="411">
        <f t="shared" si="4985"/>
        <v>0</v>
      </c>
      <c r="BN584" s="411"/>
      <c r="BO584" s="411"/>
      <c r="BP584" s="411"/>
      <c r="BQ584" s="411">
        <v>0</v>
      </c>
      <c r="BR584" s="411">
        <f t="shared" si="5325"/>
        <v>0</v>
      </c>
      <c r="BS584" s="411">
        <f t="shared" si="5150"/>
        <v>0</v>
      </c>
      <c r="BT584" s="270">
        <v>348.67800000000005</v>
      </c>
      <c r="BU584" s="270">
        <v>390.51936000000012</v>
      </c>
      <c r="BV584" s="262">
        <v>0</v>
      </c>
      <c r="BW584" s="1427">
        <v>0</v>
      </c>
      <c r="BX584" s="84" t="s">
        <v>48</v>
      </c>
      <c r="BY584" s="76">
        <v>2015</v>
      </c>
      <c r="BZ584" s="325"/>
      <c r="CA584" s="567"/>
      <c r="CB584" s="562"/>
      <c r="CC584" s="109"/>
      <c r="CD584" s="329"/>
      <c r="CE584" s="26">
        <f t="shared" si="4991"/>
        <v>0</v>
      </c>
      <c r="CF584" s="27">
        <f t="shared" si="4992"/>
        <v>0</v>
      </c>
      <c r="CG584" s="738">
        <f t="shared" si="4993"/>
        <v>0</v>
      </c>
      <c r="CH584" s="166"/>
      <c r="CI584" s="167"/>
      <c r="CJ584" s="89"/>
      <c r="CK584" s="175"/>
      <c r="CL584" s="175"/>
      <c r="CM584" s="178"/>
      <c r="CN584" s="175"/>
      <c r="CO584" s="176"/>
      <c r="CP584" s="175"/>
      <c r="CQ584" s="87"/>
      <c r="CR584" s="455"/>
      <c r="CS584" s="455"/>
      <c r="CT584" s="455"/>
      <c r="CU584" s="455"/>
      <c r="CV584" s="455"/>
      <c r="CW584" s="455"/>
      <c r="CX584" s="455"/>
      <c r="CY584" s="455"/>
      <c r="CZ584" s="455"/>
      <c r="DA584" s="456"/>
      <c r="DB584" s="455"/>
      <c r="DC584" s="455"/>
      <c r="DD584" s="455"/>
      <c r="DE584" s="455"/>
      <c r="DF584" s="455"/>
      <c r="DG584" s="455"/>
      <c r="DH584" s="455"/>
      <c r="DI584" s="455"/>
      <c r="DJ584" s="455"/>
      <c r="DK584" s="455"/>
      <c r="DL584" s="501"/>
      <c r="DM584" s="508"/>
      <c r="DN584" s="501"/>
      <c r="DO584" s="508"/>
      <c r="DP584" s="501"/>
      <c r="DQ584" s="847"/>
      <c r="DR584" s="501"/>
      <c r="DS584" s="508"/>
      <c r="DT584" s="501"/>
      <c r="DU584" s="508"/>
      <c r="DV584" s="457"/>
      <c r="DW584" s="503"/>
      <c r="DX584" s="501"/>
      <c r="DY584" s="672"/>
      <c r="DZ584" s="501"/>
      <c r="EA584" s="508">
        <f t="shared" si="5315"/>
        <v>0</v>
      </c>
      <c r="EB584" s="457">
        <f t="shared" si="4994"/>
        <v>0</v>
      </c>
      <c r="EC584" s="503"/>
      <c r="ED584" s="455"/>
      <c r="EE584" s="459"/>
      <c r="EF584" s="501"/>
      <c r="EG584" s="462"/>
      <c r="EH584" s="710"/>
      <c r="EI584" s="460">
        <f t="shared" si="5152"/>
        <v>0</v>
      </c>
      <c r="EJ584" s="538">
        <f t="shared" si="5153"/>
        <v>0</v>
      </c>
      <c r="EK584" s="677">
        <f t="shared" si="5154"/>
        <v>0</v>
      </c>
      <c r="EL584" s="257">
        <f t="shared" si="5155"/>
        <v>0</v>
      </c>
      <c r="EM584" s="649">
        <f t="shared" si="5156"/>
        <v>0</v>
      </c>
      <c r="EN584" s="538">
        <f t="shared" si="5157"/>
        <v>0</v>
      </c>
      <c r="EO584" s="677">
        <f t="shared" si="5158"/>
        <v>0</v>
      </c>
      <c r="EP584" s="257">
        <f t="shared" si="5159"/>
        <v>0</v>
      </c>
      <c r="EQ584" s="649">
        <f t="shared" si="5160"/>
        <v>0</v>
      </c>
      <c r="ER584" s="538">
        <f t="shared" si="5161"/>
        <v>0</v>
      </c>
      <c r="ES584" s="677">
        <f t="shared" si="5162"/>
        <v>0</v>
      </c>
      <c r="ET584" s="538">
        <f t="shared" si="5163"/>
        <v>0</v>
      </c>
      <c r="EU584" s="462">
        <f t="shared" si="5164"/>
        <v>0</v>
      </c>
      <c r="EV584" s="263">
        <f t="shared" si="5165"/>
        <v>0</v>
      </c>
      <c r="EW584" s="462">
        <f t="shared" si="5166"/>
        <v>0</v>
      </c>
      <c r="EX584" s="263">
        <f t="shared" si="5167"/>
        <v>0</v>
      </c>
      <c r="EY584" s="472">
        <f t="shared" si="5374"/>
        <v>0</v>
      </c>
      <c r="EZ584" s="710">
        <f t="shared" si="5375"/>
        <v>0</v>
      </c>
      <c r="FC584" s="216"/>
      <c r="FD584" s="319"/>
    </row>
    <row r="585" spans="1:160" ht="18" hidden="1" customHeight="1" outlineLevel="1" x14ac:dyDescent="0.2">
      <c r="A585" s="13" t="s">
        <v>1703</v>
      </c>
      <c r="B585" s="76" t="s">
        <v>21</v>
      </c>
      <c r="C585" s="103" t="s">
        <v>1412</v>
      </c>
      <c r="D585" s="103" t="s">
        <v>1400</v>
      </c>
      <c r="E585" s="103" t="s">
        <v>1413</v>
      </c>
      <c r="F585" s="103" t="s">
        <v>1414</v>
      </c>
      <c r="G585" s="103" t="s">
        <v>41</v>
      </c>
      <c r="H585" s="105">
        <v>0.57599999999999996</v>
      </c>
      <c r="I585" s="103" t="s">
        <v>1369</v>
      </c>
      <c r="J585" s="103" t="s">
        <v>56</v>
      </c>
      <c r="K585" s="103" t="s">
        <v>152</v>
      </c>
      <c r="L585" s="103" t="s">
        <v>1370</v>
      </c>
      <c r="M585" s="14" t="s">
        <v>1382</v>
      </c>
      <c r="N585" s="82"/>
      <c r="O585" s="82"/>
      <c r="P585" s="82"/>
      <c r="Q585" s="245"/>
      <c r="R585" s="408"/>
      <c r="S585" s="270"/>
      <c r="T585" s="270"/>
      <c r="U585" s="270"/>
      <c r="V585" s="647"/>
      <c r="W585" s="647"/>
      <c r="X585" s="409"/>
      <c r="Y585" s="409"/>
      <c r="Z585" s="409"/>
      <c r="AA585" s="409"/>
      <c r="AB585" s="409"/>
      <c r="AC585" s="399">
        <f t="shared" si="4976"/>
        <v>0</v>
      </c>
      <c r="AD585" s="410">
        <v>100</v>
      </c>
      <c r="AE585" s="742">
        <v>245.36600000000001</v>
      </c>
      <c r="AF585" s="410">
        <f t="shared" ref="AF585" si="5388">AE585*1.12</f>
        <v>274.80992000000003</v>
      </c>
      <c r="AG585" s="410">
        <v>0</v>
      </c>
      <c r="AH585" s="410">
        <v>0</v>
      </c>
      <c r="AI585" s="260">
        <f t="shared" si="4977"/>
        <v>0</v>
      </c>
      <c r="AJ585" s="410">
        <v>100</v>
      </c>
      <c r="AK585" s="410">
        <v>245.36600000000001</v>
      </c>
      <c r="AL585" s="410">
        <v>274.80992000000003</v>
      </c>
      <c r="AM585" s="260">
        <v>0</v>
      </c>
      <c r="AN585" s="260">
        <v>0</v>
      </c>
      <c r="AO585" s="396">
        <f t="shared" si="4978"/>
        <v>0</v>
      </c>
      <c r="AP585" s="410">
        <v>100</v>
      </c>
      <c r="AQ585" s="410">
        <v>245.36600000000001</v>
      </c>
      <c r="AR585" s="410">
        <v>274.80992000000003</v>
      </c>
      <c r="AS585" s="410">
        <v>0</v>
      </c>
      <c r="AT585" s="410">
        <f t="shared" si="5139"/>
        <v>0</v>
      </c>
      <c r="AU585" s="410">
        <f t="shared" si="4979"/>
        <v>0</v>
      </c>
      <c r="AV585" s="411">
        <v>100</v>
      </c>
      <c r="AW585" s="411">
        <v>245.36600000000001</v>
      </c>
      <c r="AX585" s="411">
        <v>274.80992000000003</v>
      </c>
      <c r="AY585" s="400">
        <v>0</v>
      </c>
      <c r="AZ585" s="400">
        <f t="shared" si="5140"/>
        <v>0</v>
      </c>
      <c r="BA585" s="400">
        <f t="shared" si="5032"/>
        <v>0</v>
      </c>
      <c r="BB585" s="411">
        <v>100</v>
      </c>
      <c r="BC585" s="411">
        <v>245.36600000000001</v>
      </c>
      <c r="BD585" s="411">
        <v>274.80992000000003</v>
      </c>
      <c r="BE585" s="411">
        <v>0</v>
      </c>
      <c r="BF585" s="411">
        <f t="shared" si="4982"/>
        <v>0</v>
      </c>
      <c r="BG585" s="411">
        <f t="shared" si="4946"/>
        <v>0</v>
      </c>
      <c r="BH585" s="411"/>
      <c r="BI585" s="411">
        <v>245.36600000000001</v>
      </c>
      <c r="BJ585" s="411">
        <v>274.80992000000003</v>
      </c>
      <c r="BK585" s="411">
        <v>0</v>
      </c>
      <c r="BL585" s="411">
        <f t="shared" si="5324"/>
        <v>0</v>
      </c>
      <c r="BM585" s="411">
        <f t="shared" si="4985"/>
        <v>0</v>
      </c>
      <c r="BN585" s="411"/>
      <c r="BO585" s="411"/>
      <c r="BP585" s="411"/>
      <c r="BQ585" s="411">
        <v>0</v>
      </c>
      <c r="BR585" s="411">
        <f t="shared" si="5325"/>
        <v>0</v>
      </c>
      <c r="BS585" s="411">
        <f t="shared" si="5150"/>
        <v>0</v>
      </c>
      <c r="BT585" s="270">
        <v>245.36600000000001</v>
      </c>
      <c r="BU585" s="270">
        <f>BT585*1.12</f>
        <v>274.80992000000003</v>
      </c>
      <c r="BV585" s="262">
        <v>0</v>
      </c>
      <c r="BW585" s="1427">
        <v>0</v>
      </c>
      <c r="BX585" s="84" t="s">
        <v>48</v>
      </c>
      <c r="BY585" s="76">
        <v>2015</v>
      </c>
      <c r="BZ585" s="325"/>
      <c r="CA585" s="567"/>
      <c r="CB585" s="562"/>
      <c r="CC585" s="109"/>
      <c r="CD585" s="329"/>
      <c r="CE585" s="26">
        <f t="shared" si="4991"/>
        <v>0</v>
      </c>
      <c r="CF585" s="27">
        <f t="shared" si="4992"/>
        <v>0</v>
      </c>
      <c r="CG585" s="738">
        <f t="shared" si="4993"/>
        <v>0</v>
      </c>
      <c r="CH585" s="166" t="s">
        <v>1740</v>
      </c>
      <c r="CI585" s="167" t="s">
        <v>1756</v>
      </c>
      <c r="CJ585" s="89"/>
      <c r="CK585" s="175"/>
      <c r="CL585" s="175"/>
      <c r="CM585" s="178"/>
      <c r="CN585" s="175"/>
      <c r="CO585" s="176"/>
      <c r="CP585" s="175"/>
      <c r="CQ585" s="87"/>
      <c r="CR585" s="455"/>
      <c r="CS585" s="455"/>
      <c r="CT585" s="455"/>
      <c r="CU585" s="455"/>
      <c r="CV585" s="455"/>
      <c r="CW585" s="455"/>
      <c r="CX585" s="455"/>
      <c r="CY585" s="455"/>
      <c r="CZ585" s="455"/>
      <c r="DA585" s="456"/>
      <c r="DB585" s="455"/>
      <c r="DC585" s="455"/>
      <c r="DD585" s="455"/>
      <c r="DE585" s="455"/>
      <c r="DF585" s="455"/>
      <c r="DG585" s="455"/>
      <c r="DH585" s="455"/>
      <c r="DI585" s="455"/>
      <c r="DJ585" s="455"/>
      <c r="DK585" s="455"/>
      <c r="DL585" s="501"/>
      <c r="DM585" s="508"/>
      <c r="DN585" s="501"/>
      <c r="DO585" s="508"/>
      <c r="DP585" s="501"/>
      <c r="DQ585" s="847"/>
      <c r="DR585" s="501"/>
      <c r="DS585" s="508"/>
      <c r="DT585" s="501"/>
      <c r="DU585" s="508"/>
      <c r="DV585" s="457"/>
      <c r="DW585" s="503"/>
      <c r="DX585" s="501"/>
      <c r="DY585" s="672"/>
      <c r="DZ585" s="501"/>
      <c r="EA585" s="508">
        <f t="shared" si="5315"/>
        <v>0</v>
      </c>
      <c r="EB585" s="457">
        <f t="shared" si="4994"/>
        <v>0</v>
      </c>
      <c r="EC585" s="503"/>
      <c r="ED585" s="455"/>
      <c r="EE585" s="459"/>
      <c r="EF585" s="501"/>
      <c r="EG585" s="462"/>
      <c r="EH585" s="710"/>
      <c r="EI585" s="460">
        <f t="shared" si="5152"/>
        <v>0</v>
      </c>
      <c r="EJ585" s="538">
        <f t="shared" si="5153"/>
        <v>0</v>
      </c>
      <c r="EK585" s="677">
        <f t="shared" si="5154"/>
        <v>0</v>
      </c>
      <c r="EL585" s="257">
        <f t="shared" si="5155"/>
        <v>0</v>
      </c>
      <c r="EM585" s="649">
        <f t="shared" si="5156"/>
        <v>0</v>
      </c>
      <c r="EN585" s="538">
        <f t="shared" si="5157"/>
        <v>0</v>
      </c>
      <c r="EO585" s="677">
        <f t="shared" si="5158"/>
        <v>0</v>
      </c>
      <c r="EP585" s="257">
        <f t="shared" si="5159"/>
        <v>0</v>
      </c>
      <c r="EQ585" s="649">
        <f t="shared" si="5160"/>
        <v>0</v>
      </c>
      <c r="ER585" s="538">
        <f t="shared" si="5161"/>
        <v>0</v>
      </c>
      <c r="ES585" s="677">
        <f t="shared" si="5162"/>
        <v>0</v>
      </c>
      <c r="ET585" s="538">
        <f t="shared" si="5163"/>
        <v>0</v>
      </c>
      <c r="EU585" s="462">
        <f t="shared" si="5164"/>
        <v>0</v>
      </c>
      <c r="EV585" s="263">
        <f t="shared" si="5165"/>
        <v>0</v>
      </c>
      <c r="EW585" s="462">
        <f t="shared" si="5166"/>
        <v>0</v>
      </c>
      <c r="EX585" s="263">
        <f t="shared" si="5167"/>
        <v>0</v>
      </c>
      <c r="EY585" s="472">
        <f t="shared" si="5374"/>
        <v>0</v>
      </c>
      <c r="EZ585" s="710">
        <f t="shared" si="5375"/>
        <v>0</v>
      </c>
      <c r="FC585" s="216"/>
      <c r="FD585" s="319"/>
    </row>
    <row r="586" spans="1:160" ht="18" hidden="1" customHeight="1" outlineLevel="1" x14ac:dyDescent="0.2">
      <c r="A586" s="13" t="s">
        <v>1824</v>
      </c>
      <c r="B586" s="76" t="s">
        <v>21</v>
      </c>
      <c r="C586" s="103" t="s">
        <v>1412</v>
      </c>
      <c r="D586" s="103" t="s">
        <v>1400</v>
      </c>
      <c r="E586" s="103" t="s">
        <v>1413</v>
      </c>
      <c r="F586" s="103" t="s">
        <v>1826</v>
      </c>
      <c r="G586" s="103" t="s">
        <v>41</v>
      </c>
      <c r="H586" s="105">
        <v>0.57599999999999996</v>
      </c>
      <c r="I586" s="103" t="s">
        <v>1094</v>
      </c>
      <c r="J586" s="103" t="s">
        <v>56</v>
      </c>
      <c r="K586" s="103" t="s">
        <v>152</v>
      </c>
      <c r="L586" s="103" t="s">
        <v>1370</v>
      </c>
      <c r="M586" s="14" t="s">
        <v>1382</v>
      </c>
      <c r="N586" s="82"/>
      <c r="O586" s="82"/>
      <c r="P586" s="82"/>
      <c r="Q586" s="245"/>
      <c r="R586" s="408"/>
      <c r="S586" s="270"/>
      <c r="T586" s="270"/>
      <c r="U586" s="270"/>
      <c r="V586" s="647"/>
      <c r="W586" s="647"/>
      <c r="X586" s="409"/>
      <c r="Y586" s="409"/>
      <c r="Z586" s="409"/>
      <c r="AA586" s="409"/>
      <c r="AB586" s="409"/>
      <c r="AC586" s="399">
        <f t="shared" ref="AC586" si="5389">AB586*H586</f>
        <v>0</v>
      </c>
      <c r="AD586" s="410">
        <v>100</v>
      </c>
      <c r="AE586" s="742">
        <v>245.36600000000001</v>
      </c>
      <c r="AF586" s="410">
        <f t="shared" ref="AF586:AF587" si="5390">AE586*1.12</f>
        <v>274.80992000000003</v>
      </c>
      <c r="AG586" s="410">
        <v>0</v>
      </c>
      <c r="AH586" s="410">
        <v>0</v>
      </c>
      <c r="AI586" s="260">
        <f t="shared" ref="AI586" si="5391">AH586*H586</f>
        <v>0</v>
      </c>
      <c r="AJ586" s="410">
        <v>100</v>
      </c>
      <c r="AK586" s="410">
        <v>245.36600000000001</v>
      </c>
      <c r="AL586" s="410">
        <v>274.80992000000003</v>
      </c>
      <c r="AM586" s="410">
        <v>0</v>
      </c>
      <c r="AN586" s="410">
        <v>0</v>
      </c>
      <c r="AO586" s="396">
        <f t="shared" si="4978"/>
        <v>0</v>
      </c>
      <c r="AP586" s="410">
        <v>100</v>
      </c>
      <c r="AQ586" s="410">
        <v>245.36600000000001</v>
      </c>
      <c r="AR586" s="410">
        <v>274.80992000000003</v>
      </c>
      <c r="AS586" s="410">
        <v>0</v>
      </c>
      <c r="AT586" s="410">
        <f t="shared" si="5139"/>
        <v>0</v>
      </c>
      <c r="AU586" s="410">
        <f t="shared" si="4979"/>
        <v>0</v>
      </c>
      <c r="AV586" s="411">
        <v>100</v>
      </c>
      <c r="AW586" s="411">
        <v>245.36600000000001</v>
      </c>
      <c r="AX586" s="411">
        <v>274.80992000000003</v>
      </c>
      <c r="AY586" s="400">
        <v>0</v>
      </c>
      <c r="AZ586" s="400">
        <f t="shared" si="5140"/>
        <v>0</v>
      </c>
      <c r="BA586" s="400">
        <f t="shared" si="5032"/>
        <v>0</v>
      </c>
      <c r="BB586" s="411">
        <v>100</v>
      </c>
      <c r="BC586" s="411">
        <v>245.36600000000001</v>
      </c>
      <c r="BD586" s="411">
        <v>274.80992000000003</v>
      </c>
      <c r="BE586" s="411">
        <v>0</v>
      </c>
      <c r="BF586" s="411">
        <f t="shared" si="4982"/>
        <v>0</v>
      </c>
      <c r="BG586" s="411">
        <f t="shared" si="4946"/>
        <v>0</v>
      </c>
      <c r="BH586" s="411"/>
      <c r="BI586" s="411">
        <v>245.36600000000001</v>
      </c>
      <c r="BJ586" s="411">
        <v>274.80992000000003</v>
      </c>
      <c r="BK586" s="411">
        <v>0</v>
      </c>
      <c r="BL586" s="411">
        <f t="shared" si="5324"/>
        <v>0</v>
      </c>
      <c r="BM586" s="411">
        <f t="shared" si="4985"/>
        <v>0</v>
      </c>
      <c r="BN586" s="411"/>
      <c r="BO586" s="411"/>
      <c r="BP586" s="411"/>
      <c r="BQ586" s="411">
        <v>0</v>
      </c>
      <c r="BR586" s="411">
        <f t="shared" si="5325"/>
        <v>0</v>
      </c>
      <c r="BS586" s="411">
        <f t="shared" si="5150"/>
        <v>0</v>
      </c>
      <c r="BT586" s="270">
        <v>245.36600000000001</v>
      </c>
      <c r="BU586" s="270">
        <f>BT586*1.12</f>
        <v>274.80992000000003</v>
      </c>
      <c r="BV586" s="262">
        <v>0</v>
      </c>
      <c r="BW586" s="1427">
        <v>0</v>
      </c>
      <c r="BX586" s="84" t="s">
        <v>48</v>
      </c>
      <c r="BY586" s="76">
        <v>2015</v>
      </c>
      <c r="BZ586" s="325"/>
      <c r="CA586" s="567"/>
      <c r="CB586" s="562"/>
      <c r="CC586" s="109"/>
      <c r="CD586" s="329"/>
      <c r="CE586" s="26">
        <f t="shared" si="4991"/>
        <v>0</v>
      </c>
      <c r="CF586" s="27">
        <f t="shared" si="4992"/>
        <v>0</v>
      </c>
      <c r="CG586" s="738">
        <f t="shared" si="4993"/>
        <v>0</v>
      </c>
      <c r="CH586" s="166" t="s">
        <v>1841</v>
      </c>
      <c r="CI586" s="167"/>
      <c r="CJ586" s="89"/>
      <c r="CK586" s="175"/>
      <c r="CL586" s="175"/>
      <c r="CM586" s="178"/>
      <c r="CN586" s="175"/>
      <c r="CO586" s="176"/>
      <c r="CP586" s="175"/>
      <c r="CQ586" s="87"/>
      <c r="CR586" s="455"/>
      <c r="CS586" s="455"/>
      <c r="CT586" s="455"/>
      <c r="CU586" s="455"/>
      <c r="CV586" s="455"/>
      <c r="CW586" s="455"/>
      <c r="CX586" s="455"/>
      <c r="CY586" s="455"/>
      <c r="CZ586" s="455"/>
      <c r="DA586" s="456"/>
      <c r="DB586" s="455"/>
      <c r="DC586" s="455"/>
      <c r="DD586" s="455"/>
      <c r="DE586" s="455"/>
      <c r="DF586" s="455"/>
      <c r="DG586" s="455"/>
      <c r="DH586" s="455"/>
      <c r="DI586" s="455"/>
      <c r="DJ586" s="455"/>
      <c r="DK586" s="455"/>
      <c r="DL586" s="501"/>
      <c r="DM586" s="508"/>
      <c r="DN586" s="501"/>
      <c r="DO586" s="508"/>
      <c r="DP586" s="501"/>
      <c r="DQ586" s="847"/>
      <c r="DR586" s="501"/>
      <c r="DS586" s="508"/>
      <c r="DT586" s="501"/>
      <c r="DU586" s="508"/>
      <c r="DV586" s="457"/>
      <c r="DW586" s="503"/>
      <c r="DX586" s="501"/>
      <c r="DY586" s="672"/>
      <c r="DZ586" s="501"/>
      <c r="EA586" s="508">
        <f t="shared" si="5315"/>
        <v>0</v>
      </c>
      <c r="EB586" s="457">
        <f t="shared" si="4994"/>
        <v>0</v>
      </c>
      <c r="EC586" s="503"/>
      <c r="ED586" s="455"/>
      <c r="EE586" s="459"/>
      <c r="EF586" s="501"/>
      <c r="EG586" s="462"/>
      <c r="EH586" s="710"/>
      <c r="EI586" s="460">
        <f t="shared" si="5152"/>
        <v>0</v>
      </c>
      <c r="EJ586" s="538">
        <f t="shared" si="5153"/>
        <v>0</v>
      </c>
      <c r="EK586" s="677">
        <f t="shared" si="5154"/>
        <v>0</v>
      </c>
      <c r="EL586" s="257">
        <f t="shared" si="5155"/>
        <v>0</v>
      </c>
      <c r="EM586" s="649">
        <f t="shared" si="5156"/>
        <v>0</v>
      </c>
      <c r="EN586" s="538">
        <f t="shared" si="5157"/>
        <v>0</v>
      </c>
      <c r="EO586" s="677">
        <f t="shared" si="5158"/>
        <v>0</v>
      </c>
      <c r="EP586" s="257">
        <f t="shared" si="5159"/>
        <v>0</v>
      </c>
      <c r="EQ586" s="649">
        <f t="shared" si="5160"/>
        <v>0</v>
      </c>
      <c r="ER586" s="538">
        <f t="shared" si="5161"/>
        <v>0</v>
      </c>
      <c r="ES586" s="677">
        <f t="shared" si="5162"/>
        <v>0</v>
      </c>
      <c r="ET586" s="538">
        <f t="shared" si="5163"/>
        <v>0</v>
      </c>
      <c r="EU586" s="462">
        <f t="shared" si="5164"/>
        <v>0</v>
      </c>
      <c r="EV586" s="263">
        <f t="shared" si="5165"/>
        <v>0</v>
      </c>
      <c r="EW586" s="462">
        <f t="shared" si="5166"/>
        <v>0</v>
      </c>
      <c r="EX586" s="263">
        <f t="shared" si="5167"/>
        <v>0</v>
      </c>
      <c r="EY586" s="472">
        <f t="shared" si="5374"/>
        <v>0</v>
      </c>
      <c r="EZ586" s="710">
        <f t="shared" si="5375"/>
        <v>0</v>
      </c>
      <c r="FA586" s="312">
        <v>42060</v>
      </c>
      <c r="FC586" s="216"/>
      <c r="FD586" s="319"/>
    </row>
    <row r="587" spans="1:160" ht="18" hidden="1" customHeight="1" outlineLevel="1" x14ac:dyDescent="0.2">
      <c r="A587" s="13" t="s">
        <v>1905</v>
      </c>
      <c r="B587" s="76" t="s">
        <v>21</v>
      </c>
      <c r="C587" s="103" t="s">
        <v>1412</v>
      </c>
      <c r="D587" s="103" t="s">
        <v>1400</v>
      </c>
      <c r="E587" s="103" t="s">
        <v>1413</v>
      </c>
      <c r="F587" s="103" t="s">
        <v>1826</v>
      </c>
      <c r="G587" s="103" t="s">
        <v>1924</v>
      </c>
      <c r="H587" s="105">
        <v>0.57599999999999996</v>
      </c>
      <c r="I587" s="103" t="s">
        <v>1914</v>
      </c>
      <c r="J587" s="103" t="s">
        <v>56</v>
      </c>
      <c r="K587" s="103" t="s">
        <v>152</v>
      </c>
      <c r="L587" s="103" t="s">
        <v>1370</v>
      </c>
      <c r="M587" s="14" t="s">
        <v>1382</v>
      </c>
      <c r="N587" s="82"/>
      <c r="O587" s="82"/>
      <c r="P587" s="82"/>
      <c r="Q587" s="245"/>
      <c r="R587" s="408"/>
      <c r="S587" s="270"/>
      <c r="T587" s="270"/>
      <c r="U587" s="270"/>
      <c r="V587" s="647"/>
      <c r="W587" s="647"/>
      <c r="X587" s="409"/>
      <c r="Y587" s="409"/>
      <c r="Z587" s="409"/>
      <c r="AA587" s="409"/>
      <c r="AB587" s="409"/>
      <c r="AC587" s="399">
        <f t="shared" ref="AC587" si="5392">AB587*H587</f>
        <v>0</v>
      </c>
      <c r="AD587" s="410">
        <v>100</v>
      </c>
      <c r="AE587" s="410">
        <v>263.39</v>
      </c>
      <c r="AF587" s="410">
        <f t="shared" si="5390"/>
        <v>294.99680000000001</v>
      </c>
      <c r="AG587" s="410">
        <v>0</v>
      </c>
      <c r="AH587" s="410">
        <v>0</v>
      </c>
      <c r="AI587" s="260">
        <f t="shared" ref="AI587" si="5393">AH587*H587</f>
        <v>0</v>
      </c>
      <c r="AJ587" s="410">
        <v>100</v>
      </c>
      <c r="AK587" s="410">
        <v>263.39</v>
      </c>
      <c r="AL587" s="410">
        <f>AK587*1.12</f>
        <v>294.99680000000001</v>
      </c>
      <c r="AM587" s="410">
        <v>0</v>
      </c>
      <c r="AN587" s="410">
        <v>0</v>
      </c>
      <c r="AO587" s="396">
        <f t="shared" ref="AO587:AO655" si="5394">AN587*H587</f>
        <v>0</v>
      </c>
      <c r="AP587" s="410">
        <v>100</v>
      </c>
      <c r="AQ587" s="410">
        <v>263.39</v>
      </c>
      <c r="AR587" s="410">
        <f>AQ587*1.12</f>
        <v>294.99680000000001</v>
      </c>
      <c r="AS587" s="410">
        <v>0</v>
      </c>
      <c r="AT587" s="410">
        <f t="shared" ref="AT587" si="5395">AS587*1.12</f>
        <v>0</v>
      </c>
      <c r="AU587" s="410">
        <f t="shared" ref="AU587" si="5396">AT587*H587</f>
        <v>0</v>
      </c>
      <c r="AV587" s="411">
        <v>100</v>
      </c>
      <c r="AW587" s="411">
        <v>263.39</v>
      </c>
      <c r="AX587" s="411">
        <f>AW587*1.12</f>
        <v>294.99680000000001</v>
      </c>
      <c r="AY587" s="400">
        <v>0</v>
      </c>
      <c r="AZ587" s="400">
        <f t="shared" ref="AZ587" si="5397">AY587*1.12</f>
        <v>0</v>
      </c>
      <c r="BA587" s="400">
        <f t="shared" ref="BA587" si="5398">AZ587*H587</f>
        <v>0</v>
      </c>
      <c r="BB587" s="411">
        <v>100</v>
      </c>
      <c r="BC587" s="411">
        <v>263.39</v>
      </c>
      <c r="BD587" s="411">
        <f>BC587*1.12</f>
        <v>294.99680000000001</v>
      </c>
      <c r="BE587" s="411">
        <v>0</v>
      </c>
      <c r="BF587" s="411">
        <f t="shared" ref="BF587" si="5399">BE587*1.12</f>
        <v>0</v>
      </c>
      <c r="BG587" s="411">
        <f t="shared" ref="BG587" si="5400">BF587*H587</f>
        <v>0</v>
      </c>
      <c r="BH587" s="411"/>
      <c r="BI587" s="411">
        <v>263.39</v>
      </c>
      <c r="BJ587" s="411">
        <f>BI587*1.12</f>
        <v>294.99680000000001</v>
      </c>
      <c r="BK587" s="411">
        <v>0</v>
      </c>
      <c r="BL587" s="411">
        <f t="shared" si="5324"/>
        <v>0</v>
      </c>
      <c r="BM587" s="411">
        <f t="shared" si="4985"/>
        <v>0</v>
      </c>
      <c r="BN587" s="411"/>
      <c r="BO587" s="411"/>
      <c r="BP587" s="411"/>
      <c r="BQ587" s="411">
        <v>0</v>
      </c>
      <c r="BR587" s="411">
        <f t="shared" si="5325"/>
        <v>0</v>
      </c>
      <c r="BS587" s="411">
        <f t="shared" si="5150"/>
        <v>0</v>
      </c>
      <c r="BT587" s="270">
        <v>263.39</v>
      </c>
      <c r="BU587" s="270">
        <f>BT587*1.12</f>
        <v>294.99680000000001</v>
      </c>
      <c r="BV587" s="262">
        <v>0</v>
      </c>
      <c r="BW587" s="1427">
        <v>0</v>
      </c>
      <c r="BX587" s="84" t="s">
        <v>48</v>
      </c>
      <c r="BY587" s="76">
        <v>2015</v>
      </c>
      <c r="BZ587" s="325"/>
      <c r="CA587" s="567"/>
      <c r="CB587" s="562"/>
      <c r="CC587" s="109"/>
      <c r="CD587" s="329"/>
      <c r="CE587" s="26">
        <f t="shared" si="4991"/>
        <v>0</v>
      </c>
      <c r="CF587" s="27">
        <f t="shared" si="4992"/>
        <v>0</v>
      </c>
      <c r="CG587" s="738">
        <f t="shared" si="4993"/>
        <v>0</v>
      </c>
      <c r="CH587" s="166" t="s">
        <v>1932</v>
      </c>
      <c r="CI587" s="167"/>
      <c r="CJ587" s="89"/>
      <c r="CK587" s="175"/>
      <c r="CL587" s="175"/>
      <c r="CM587" s="178"/>
      <c r="CN587" s="175"/>
      <c r="CO587" s="176"/>
      <c r="CP587" s="175"/>
      <c r="CQ587" s="87"/>
      <c r="CR587" s="455"/>
      <c r="CS587" s="455"/>
      <c r="CT587" s="455"/>
      <c r="CU587" s="455"/>
      <c r="CV587" s="455"/>
      <c r="CW587" s="455"/>
      <c r="CX587" s="455"/>
      <c r="CY587" s="455"/>
      <c r="CZ587" s="455"/>
      <c r="DA587" s="456"/>
      <c r="DB587" s="455"/>
      <c r="DC587" s="455"/>
      <c r="DD587" s="455"/>
      <c r="DE587" s="455"/>
      <c r="DF587" s="455"/>
      <c r="DG587" s="455"/>
      <c r="DH587" s="455"/>
      <c r="DI587" s="455"/>
      <c r="DJ587" s="455"/>
      <c r="DK587" s="455"/>
      <c r="DL587" s="501"/>
      <c r="DM587" s="508"/>
      <c r="DN587" s="501"/>
      <c r="DO587" s="508"/>
      <c r="DP587" s="501"/>
      <c r="DQ587" s="847"/>
      <c r="DR587" s="501"/>
      <c r="DS587" s="508"/>
      <c r="DT587" s="501"/>
      <c r="DU587" s="508"/>
      <c r="DV587" s="457"/>
      <c r="DW587" s="503"/>
      <c r="DX587" s="501"/>
      <c r="DY587" s="672"/>
      <c r="DZ587" s="501"/>
      <c r="EA587" s="508">
        <f t="shared" si="5315"/>
        <v>0</v>
      </c>
      <c r="EB587" s="457">
        <f t="shared" ref="EB587:EB655" si="5401">EA587/1.12</f>
        <v>0</v>
      </c>
      <c r="EC587" s="503"/>
      <c r="ED587" s="455"/>
      <c r="EE587" s="459"/>
      <c r="EF587" s="501"/>
      <c r="EG587" s="462"/>
      <c r="EH587" s="710"/>
      <c r="EI587" s="460">
        <f t="shared" si="5152"/>
        <v>0</v>
      </c>
      <c r="EJ587" s="538">
        <f t="shared" si="5153"/>
        <v>0</v>
      </c>
      <c r="EK587" s="677">
        <f t="shared" si="5154"/>
        <v>0</v>
      </c>
      <c r="EL587" s="257">
        <f t="shared" si="5155"/>
        <v>0</v>
      </c>
      <c r="EM587" s="649">
        <f t="shared" si="5156"/>
        <v>0</v>
      </c>
      <c r="EN587" s="538">
        <f t="shared" si="5157"/>
        <v>0</v>
      </c>
      <c r="EO587" s="677">
        <f t="shared" si="5158"/>
        <v>0</v>
      </c>
      <c r="EP587" s="257">
        <f t="shared" si="5159"/>
        <v>0</v>
      </c>
      <c r="EQ587" s="649">
        <f t="shared" si="5160"/>
        <v>0</v>
      </c>
      <c r="ER587" s="538">
        <f t="shared" si="5161"/>
        <v>0</v>
      </c>
      <c r="ES587" s="677">
        <f t="shared" si="5162"/>
        <v>0</v>
      </c>
      <c r="ET587" s="538">
        <f t="shared" si="5163"/>
        <v>0</v>
      </c>
      <c r="EU587" s="462">
        <f t="shared" si="5164"/>
        <v>0</v>
      </c>
      <c r="EV587" s="263">
        <f t="shared" si="5165"/>
        <v>0</v>
      </c>
      <c r="EW587" s="462">
        <f t="shared" si="5166"/>
        <v>0</v>
      </c>
      <c r="EX587" s="263">
        <f t="shared" si="5167"/>
        <v>0</v>
      </c>
      <c r="EY587" s="472">
        <f t="shared" si="5374"/>
        <v>0</v>
      </c>
      <c r="EZ587" s="710">
        <f t="shared" si="5375"/>
        <v>0</v>
      </c>
      <c r="FA587" s="312">
        <v>42117</v>
      </c>
      <c r="FC587" s="216"/>
      <c r="FD587" s="319"/>
    </row>
    <row r="588" spans="1:160" ht="18" hidden="1" customHeight="1" outlineLevel="1" x14ac:dyDescent="0.2">
      <c r="A588" s="13" t="s">
        <v>2097</v>
      </c>
      <c r="B588" s="76" t="s">
        <v>21</v>
      </c>
      <c r="C588" s="103" t="s">
        <v>1412</v>
      </c>
      <c r="D588" s="103" t="s">
        <v>1400</v>
      </c>
      <c r="E588" s="103" t="s">
        <v>1413</v>
      </c>
      <c r="F588" s="103" t="s">
        <v>1826</v>
      </c>
      <c r="G588" s="103" t="s">
        <v>1924</v>
      </c>
      <c r="H588" s="105">
        <v>0.57599999999999996</v>
      </c>
      <c r="I588" s="103" t="s">
        <v>1914</v>
      </c>
      <c r="J588" s="103" t="s">
        <v>56</v>
      </c>
      <c r="K588" s="103" t="s">
        <v>152</v>
      </c>
      <c r="L588" s="103" t="s">
        <v>1370</v>
      </c>
      <c r="M588" s="14" t="s">
        <v>1382</v>
      </c>
      <c r="N588" s="82"/>
      <c r="O588" s="82"/>
      <c r="P588" s="82"/>
      <c r="Q588" s="245"/>
      <c r="R588" s="408"/>
      <c r="S588" s="270"/>
      <c r="T588" s="270"/>
      <c r="U588" s="270"/>
      <c r="V588" s="647"/>
      <c r="W588" s="647"/>
      <c r="X588" s="409"/>
      <c r="Y588" s="409"/>
      <c r="Z588" s="409"/>
      <c r="AA588" s="409"/>
      <c r="AB588" s="409"/>
      <c r="AC588" s="399">
        <f t="shared" ref="AC588" si="5402">AB588*H588</f>
        <v>0</v>
      </c>
      <c r="AD588" s="410">
        <v>100</v>
      </c>
      <c r="AE588" s="410">
        <v>263.39</v>
      </c>
      <c r="AF588" s="410">
        <f t="shared" ref="AF588" si="5403">AE588*1.12</f>
        <v>294.99680000000001</v>
      </c>
      <c r="AG588" s="410">
        <v>0</v>
      </c>
      <c r="AH588" s="410">
        <v>0</v>
      </c>
      <c r="AI588" s="260">
        <f t="shared" ref="AI588" si="5404">AH588*H588</f>
        <v>0</v>
      </c>
      <c r="AJ588" s="410">
        <v>100</v>
      </c>
      <c r="AK588" s="410">
        <v>263.39</v>
      </c>
      <c r="AL588" s="410">
        <f>AK588*1.12</f>
        <v>294.99680000000001</v>
      </c>
      <c r="AM588" s="410">
        <v>0</v>
      </c>
      <c r="AN588" s="410">
        <v>0</v>
      </c>
      <c r="AO588" s="396">
        <f t="shared" si="5394"/>
        <v>0</v>
      </c>
      <c r="AP588" s="410">
        <v>100</v>
      </c>
      <c r="AQ588" s="410">
        <v>263.39</v>
      </c>
      <c r="AR588" s="410">
        <f>AQ588*1.12</f>
        <v>294.99680000000001</v>
      </c>
      <c r="AS588" s="410">
        <v>0</v>
      </c>
      <c r="AT588" s="410">
        <f t="shared" ref="AT588" si="5405">AS588*1.12</f>
        <v>0</v>
      </c>
      <c r="AU588" s="410">
        <f t="shared" ref="AU588" si="5406">AT588*H588</f>
        <v>0</v>
      </c>
      <c r="AV588" s="411">
        <v>100</v>
      </c>
      <c r="AW588" s="411">
        <v>263.39</v>
      </c>
      <c r="AX588" s="411">
        <f>AW588*1.12</f>
        <v>294.99680000000001</v>
      </c>
      <c r="AY588" s="400">
        <v>0</v>
      </c>
      <c r="AZ588" s="400">
        <f t="shared" ref="AZ588" si="5407">AY588*1.12</f>
        <v>0</v>
      </c>
      <c r="BA588" s="400">
        <f t="shared" ref="BA588" si="5408">AZ588*H588</f>
        <v>0</v>
      </c>
      <c r="BB588" s="411">
        <v>100</v>
      </c>
      <c r="BC588" s="411">
        <v>263.39</v>
      </c>
      <c r="BD588" s="411">
        <f>BC588*1.12</f>
        <v>294.99680000000001</v>
      </c>
      <c r="BE588" s="411">
        <v>0</v>
      </c>
      <c r="BF588" s="411">
        <f t="shared" ref="BF588" si="5409">BE588*1.12</f>
        <v>0</v>
      </c>
      <c r="BG588" s="411">
        <f t="shared" ref="BG588" si="5410">BF588*H588</f>
        <v>0</v>
      </c>
      <c r="BH588" s="411"/>
      <c r="BI588" s="411">
        <v>263.39</v>
      </c>
      <c r="BJ588" s="411">
        <f>BI588*1.12</f>
        <v>294.99680000000001</v>
      </c>
      <c r="BK588" s="411">
        <v>0</v>
      </c>
      <c r="BL588" s="411">
        <f t="shared" si="5324"/>
        <v>0</v>
      </c>
      <c r="BM588" s="411">
        <f t="shared" si="4985"/>
        <v>0</v>
      </c>
      <c r="BN588" s="411"/>
      <c r="BO588" s="411"/>
      <c r="BP588" s="411"/>
      <c r="BQ588" s="411">
        <v>0</v>
      </c>
      <c r="BR588" s="411">
        <f t="shared" si="5325"/>
        <v>0</v>
      </c>
      <c r="BS588" s="411">
        <f t="shared" si="5150"/>
        <v>0</v>
      </c>
      <c r="BT588" s="270">
        <v>263.39</v>
      </c>
      <c r="BU588" s="270">
        <f>BT588*1.12</f>
        <v>294.99680000000001</v>
      </c>
      <c r="BV588" s="262">
        <v>0</v>
      </c>
      <c r="BW588" s="1427">
        <v>0</v>
      </c>
      <c r="BX588" s="84" t="s">
        <v>48</v>
      </c>
      <c r="BY588" s="76">
        <v>2015</v>
      </c>
      <c r="BZ588" s="325"/>
      <c r="CA588" s="567"/>
      <c r="CB588" s="562"/>
      <c r="CC588" s="109"/>
      <c r="CD588" s="329"/>
      <c r="CE588" s="26">
        <f t="shared" ref="CE588" si="5411">BV588-CB588</f>
        <v>0</v>
      </c>
      <c r="CF588" s="27">
        <f t="shared" ref="CF588" si="5412">BW588-CC588</f>
        <v>0</v>
      </c>
      <c r="CG588" s="738">
        <f t="shared" ref="CG588" si="5413">CA588-CC588</f>
        <v>0</v>
      </c>
      <c r="CH588" s="166" t="s">
        <v>2109</v>
      </c>
      <c r="CI588" s="167"/>
      <c r="CJ588" s="89"/>
      <c r="CK588" s="175"/>
      <c r="CL588" s="175"/>
      <c r="CM588" s="178"/>
      <c r="CN588" s="175"/>
      <c r="CO588" s="176"/>
      <c r="CP588" s="175"/>
      <c r="CQ588" s="87"/>
      <c r="CR588" s="455"/>
      <c r="CS588" s="455"/>
      <c r="CT588" s="455"/>
      <c r="CU588" s="455"/>
      <c r="CV588" s="455"/>
      <c r="CW588" s="455"/>
      <c r="CX588" s="455"/>
      <c r="CY588" s="455"/>
      <c r="CZ588" s="455"/>
      <c r="DA588" s="456"/>
      <c r="DB588" s="455"/>
      <c r="DC588" s="455"/>
      <c r="DD588" s="455"/>
      <c r="DE588" s="455"/>
      <c r="DF588" s="455"/>
      <c r="DG588" s="455"/>
      <c r="DH588" s="455"/>
      <c r="DI588" s="455"/>
      <c r="DJ588" s="455"/>
      <c r="DK588" s="455"/>
      <c r="DL588" s="501"/>
      <c r="DM588" s="508"/>
      <c r="DN588" s="501"/>
      <c r="DO588" s="508"/>
      <c r="DP588" s="501"/>
      <c r="DQ588" s="847"/>
      <c r="DR588" s="501"/>
      <c r="DS588" s="508"/>
      <c r="DT588" s="501"/>
      <c r="DU588" s="508"/>
      <c r="DV588" s="457"/>
      <c r="DW588" s="503"/>
      <c r="DX588" s="501"/>
      <c r="DY588" s="672"/>
      <c r="DZ588" s="501"/>
      <c r="EA588" s="508">
        <f t="shared" si="5315"/>
        <v>0</v>
      </c>
      <c r="EB588" s="457">
        <f t="shared" si="5401"/>
        <v>0</v>
      </c>
      <c r="EC588" s="503"/>
      <c r="ED588" s="455"/>
      <c r="EE588" s="459"/>
      <c r="EF588" s="501"/>
      <c r="EG588" s="462"/>
      <c r="EH588" s="710"/>
      <c r="EI588" s="460">
        <f t="shared" si="5152"/>
        <v>0</v>
      </c>
      <c r="EJ588" s="538">
        <f t="shared" si="5153"/>
        <v>0</v>
      </c>
      <c r="EK588" s="677">
        <f t="shared" si="5154"/>
        <v>0</v>
      </c>
      <c r="EL588" s="257">
        <f t="shared" si="5155"/>
        <v>0</v>
      </c>
      <c r="EM588" s="649">
        <f t="shared" si="5156"/>
        <v>0</v>
      </c>
      <c r="EN588" s="538">
        <f t="shared" si="5157"/>
        <v>0</v>
      </c>
      <c r="EO588" s="677">
        <f t="shared" si="5158"/>
        <v>0</v>
      </c>
      <c r="EP588" s="257">
        <f t="shared" si="5159"/>
        <v>0</v>
      </c>
      <c r="EQ588" s="649">
        <f t="shared" si="5160"/>
        <v>0</v>
      </c>
      <c r="ER588" s="538">
        <f t="shared" si="5161"/>
        <v>0</v>
      </c>
      <c r="ES588" s="677">
        <f t="shared" si="5162"/>
        <v>0</v>
      </c>
      <c r="ET588" s="538">
        <f t="shared" si="5163"/>
        <v>0</v>
      </c>
      <c r="EU588" s="462">
        <f t="shared" si="5164"/>
        <v>0</v>
      </c>
      <c r="EV588" s="263">
        <f t="shared" si="5165"/>
        <v>0</v>
      </c>
      <c r="EW588" s="462">
        <f t="shared" si="5166"/>
        <v>0</v>
      </c>
      <c r="EX588" s="263">
        <f t="shared" si="5167"/>
        <v>0</v>
      </c>
      <c r="EY588" s="472">
        <f t="shared" si="5374"/>
        <v>0</v>
      </c>
      <c r="EZ588" s="710">
        <f t="shared" si="5375"/>
        <v>0</v>
      </c>
      <c r="FA588" s="312">
        <v>42243</v>
      </c>
      <c r="FC588" s="216"/>
      <c r="FD588" s="319"/>
    </row>
    <row r="589" spans="1:160" ht="18" hidden="1" customHeight="1" outlineLevel="1" x14ac:dyDescent="0.2">
      <c r="A589" s="13" t="s">
        <v>1564</v>
      </c>
      <c r="B589" s="76" t="s">
        <v>21</v>
      </c>
      <c r="C589" s="103" t="s">
        <v>1415</v>
      </c>
      <c r="D589" s="103" t="s">
        <v>1416</v>
      </c>
      <c r="E589" s="103" t="s">
        <v>1417</v>
      </c>
      <c r="F589" s="103" t="s">
        <v>1418</v>
      </c>
      <c r="G589" s="103" t="s">
        <v>1381</v>
      </c>
      <c r="H589" s="105">
        <v>0.60599999999999998</v>
      </c>
      <c r="I589" s="103" t="s">
        <v>1369</v>
      </c>
      <c r="J589" s="103" t="s">
        <v>56</v>
      </c>
      <c r="K589" s="103" t="s">
        <v>152</v>
      </c>
      <c r="L589" s="103" t="s">
        <v>1370</v>
      </c>
      <c r="M589" s="14" t="s">
        <v>1382</v>
      </c>
      <c r="N589" s="82"/>
      <c r="O589" s="82"/>
      <c r="P589" s="82"/>
      <c r="Q589" s="245"/>
      <c r="R589" s="408"/>
      <c r="S589" s="270"/>
      <c r="T589" s="270"/>
      <c r="U589" s="270"/>
      <c r="V589" s="647"/>
      <c r="W589" s="647"/>
      <c r="X589" s="409"/>
      <c r="Y589" s="409"/>
      <c r="Z589" s="409"/>
      <c r="AA589" s="409"/>
      <c r="AB589" s="409"/>
      <c r="AC589" s="399">
        <f t="shared" si="4976"/>
        <v>0</v>
      </c>
      <c r="AD589" s="410">
        <v>160</v>
      </c>
      <c r="AE589" s="742">
        <v>212.05800000000008</v>
      </c>
      <c r="AF589" s="410">
        <f t="shared" si="5138"/>
        <v>237.5049600000001</v>
      </c>
      <c r="AG589" s="410">
        <v>0</v>
      </c>
      <c r="AH589" s="410">
        <v>0</v>
      </c>
      <c r="AI589" s="260">
        <f t="shared" si="4977"/>
        <v>0</v>
      </c>
      <c r="AJ589" s="410">
        <v>160</v>
      </c>
      <c r="AK589" s="410">
        <v>212.05800000000008</v>
      </c>
      <c r="AL589" s="410">
        <v>237.5049600000001</v>
      </c>
      <c r="AM589" s="260">
        <v>0</v>
      </c>
      <c r="AN589" s="260">
        <v>0</v>
      </c>
      <c r="AO589" s="396">
        <f t="shared" si="5394"/>
        <v>0</v>
      </c>
      <c r="AP589" s="410">
        <v>160</v>
      </c>
      <c r="AQ589" s="410">
        <v>212.05800000000008</v>
      </c>
      <c r="AR589" s="410">
        <v>237.5049600000001</v>
      </c>
      <c r="AS589" s="410">
        <v>0</v>
      </c>
      <c r="AT589" s="410">
        <f t="shared" si="5139"/>
        <v>0</v>
      </c>
      <c r="AU589" s="410">
        <f t="shared" si="4979"/>
        <v>0</v>
      </c>
      <c r="AV589" s="411">
        <v>160</v>
      </c>
      <c r="AW589" s="411">
        <v>212.05800000000008</v>
      </c>
      <c r="AX589" s="411">
        <v>237.5049600000001</v>
      </c>
      <c r="AY589" s="400">
        <v>0</v>
      </c>
      <c r="AZ589" s="400">
        <f t="shared" si="5140"/>
        <v>0</v>
      </c>
      <c r="BA589" s="400">
        <f t="shared" si="5032"/>
        <v>0</v>
      </c>
      <c r="BB589" s="411">
        <v>160</v>
      </c>
      <c r="BC589" s="411">
        <v>212.05800000000008</v>
      </c>
      <c r="BD589" s="411">
        <v>237.5049600000001</v>
      </c>
      <c r="BE589" s="411">
        <v>0</v>
      </c>
      <c r="BF589" s="411">
        <f t="shared" si="4982"/>
        <v>0</v>
      </c>
      <c r="BG589" s="411">
        <f t="shared" si="4946"/>
        <v>0</v>
      </c>
      <c r="BH589" s="411"/>
      <c r="BI589" s="411">
        <v>212.05800000000008</v>
      </c>
      <c r="BJ589" s="411">
        <v>237.5049600000001</v>
      </c>
      <c r="BK589" s="411">
        <v>0</v>
      </c>
      <c r="BL589" s="411">
        <f t="shared" si="5324"/>
        <v>0</v>
      </c>
      <c r="BM589" s="411">
        <f t="shared" si="4985"/>
        <v>0</v>
      </c>
      <c r="BN589" s="411"/>
      <c r="BO589" s="411"/>
      <c r="BP589" s="411"/>
      <c r="BQ589" s="411">
        <v>0</v>
      </c>
      <c r="BR589" s="411">
        <f t="shared" si="5325"/>
        <v>0</v>
      </c>
      <c r="BS589" s="411">
        <f t="shared" si="5150"/>
        <v>0</v>
      </c>
      <c r="BT589" s="270">
        <v>212.05800000000008</v>
      </c>
      <c r="BU589" s="270">
        <v>237.5049600000001</v>
      </c>
      <c r="BV589" s="262">
        <v>0</v>
      </c>
      <c r="BW589" s="1427">
        <v>0</v>
      </c>
      <c r="BX589" s="84" t="s">
        <v>48</v>
      </c>
      <c r="BY589" s="76">
        <v>2015</v>
      </c>
      <c r="BZ589" s="325"/>
      <c r="CA589" s="567"/>
      <c r="CB589" s="562"/>
      <c r="CC589" s="109"/>
      <c r="CD589" s="329"/>
      <c r="CE589" s="26">
        <f t="shared" si="4991"/>
        <v>0</v>
      </c>
      <c r="CF589" s="27">
        <f t="shared" si="4992"/>
        <v>0</v>
      </c>
      <c r="CG589" s="738">
        <f t="shared" si="4993"/>
        <v>0</v>
      </c>
      <c r="CH589" s="166"/>
      <c r="CI589" s="167"/>
      <c r="CJ589" s="89"/>
      <c r="CK589" s="175"/>
      <c r="CL589" s="175"/>
      <c r="CM589" s="178"/>
      <c r="CN589" s="175"/>
      <c r="CO589" s="176"/>
      <c r="CP589" s="175"/>
      <c r="CQ589" s="87"/>
      <c r="CR589" s="455"/>
      <c r="CS589" s="455"/>
      <c r="CT589" s="455"/>
      <c r="CU589" s="455"/>
      <c r="CV589" s="455"/>
      <c r="CW589" s="455"/>
      <c r="CX589" s="455"/>
      <c r="CY589" s="455"/>
      <c r="CZ589" s="455"/>
      <c r="DA589" s="456"/>
      <c r="DB589" s="455"/>
      <c r="DC589" s="455"/>
      <c r="DD589" s="455"/>
      <c r="DE589" s="455"/>
      <c r="DF589" s="455"/>
      <c r="DG589" s="455"/>
      <c r="DH589" s="455"/>
      <c r="DI589" s="455"/>
      <c r="DJ589" s="455"/>
      <c r="DK589" s="455"/>
      <c r="DL589" s="501"/>
      <c r="DM589" s="508"/>
      <c r="DN589" s="501"/>
      <c r="DO589" s="508"/>
      <c r="DP589" s="501"/>
      <c r="DQ589" s="847"/>
      <c r="DR589" s="501"/>
      <c r="DS589" s="508"/>
      <c r="DT589" s="501"/>
      <c r="DU589" s="508"/>
      <c r="DV589" s="457"/>
      <c r="DW589" s="503"/>
      <c r="DX589" s="501"/>
      <c r="DY589" s="672"/>
      <c r="DZ589" s="501"/>
      <c r="EA589" s="508">
        <f t="shared" si="5315"/>
        <v>0</v>
      </c>
      <c r="EB589" s="457">
        <f t="shared" si="5401"/>
        <v>0</v>
      </c>
      <c r="EC589" s="503"/>
      <c r="ED589" s="455"/>
      <c r="EE589" s="459"/>
      <c r="EF589" s="501"/>
      <c r="EG589" s="462"/>
      <c r="EH589" s="710"/>
      <c r="EI589" s="460">
        <f t="shared" si="5152"/>
        <v>0</v>
      </c>
      <c r="EJ589" s="538">
        <f t="shared" si="5153"/>
        <v>0</v>
      </c>
      <c r="EK589" s="677">
        <f t="shared" si="5154"/>
        <v>0</v>
      </c>
      <c r="EL589" s="257">
        <f t="shared" si="5155"/>
        <v>0</v>
      </c>
      <c r="EM589" s="649">
        <f t="shared" si="5156"/>
        <v>0</v>
      </c>
      <c r="EN589" s="538">
        <f t="shared" si="5157"/>
        <v>0</v>
      </c>
      <c r="EO589" s="677">
        <f t="shared" si="5158"/>
        <v>0</v>
      </c>
      <c r="EP589" s="257">
        <f t="shared" si="5159"/>
        <v>0</v>
      </c>
      <c r="EQ589" s="649">
        <f t="shared" si="5160"/>
        <v>0</v>
      </c>
      <c r="ER589" s="538">
        <f t="shared" si="5161"/>
        <v>0</v>
      </c>
      <c r="ES589" s="677">
        <f t="shared" si="5162"/>
        <v>0</v>
      </c>
      <c r="ET589" s="538">
        <f t="shared" si="5163"/>
        <v>0</v>
      </c>
      <c r="EU589" s="462">
        <f t="shared" si="5164"/>
        <v>0</v>
      </c>
      <c r="EV589" s="263">
        <f t="shared" si="5165"/>
        <v>0</v>
      </c>
      <c r="EW589" s="462">
        <f t="shared" si="5166"/>
        <v>0</v>
      </c>
      <c r="EX589" s="263">
        <f t="shared" si="5167"/>
        <v>0</v>
      </c>
      <c r="EY589" s="472">
        <f t="shared" si="5374"/>
        <v>0</v>
      </c>
      <c r="EZ589" s="710">
        <f t="shared" si="5375"/>
        <v>0</v>
      </c>
      <c r="FC589" s="216"/>
      <c r="FD589" s="319"/>
    </row>
    <row r="590" spans="1:160" ht="18" hidden="1" customHeight="1" outlineLevel="1" x14ac:dyDescent="0.2">
      <c r="A590" s="13" t="s">
        <v>1704</v>
      </c>
      <c r="B590" s="76" t="s">
        <v>21</v>
      </c>
      <c r="C590" s="103" t="s">
        <v>1415</v>
      </c>
      <c r="D590" s="103" t="s">
        <v>1416</v>
      </c>
      <c r="E590" s="103" t="s">
        <v>1417</v>
      </c>
      <c r="F590" s="103" t="s">
        <v>1418</v>
      </c>
      <c r="G590" s="103" t="s">
        <v>41</v>
      </c>
      <c r="H590" s="105">
        <v>0.60599999999999998</v>
      </c>
      <c r="I590" s="103" t="s">
        <v>1369</v>
      </c>
      <c r="J590" s="103" t="s">
        <v>56</v>
      </c>
      <c r="K590" s="103" t="s">
        <v>152</v>
      </c>
      <c r="L590" s="103" t="s">
        <v>1370</v>
      </c>
      <c r="M590" s="14" t="s">
        <v>1382</v>
      </c>
      <c r="N590" s="82"/>
      <c r="O590" s="82"/>
      <c r="P590" s="82"/>
      <c r="Q590" s="245"/>
      <c r="R590" s="408"/>
      <c r="S590" s="270"/>
      <c r="T590" s="270"/>
      <c r="U590" s="270"/>
      <c r="V590" s="647"/>
      <c r="W590" s="647"/>
      <c r="X590" s="409"/>
      <c r="Y590" s="409"/>
      <c r="Z590" s="409"/>
      <c r="AA590" s="409"/>
      <c r="AB590" s="409"/>
      <c r="AC590" s="399">
        <f t="shared" si="4976"/>
        <v>0</v>
      </c>
      <c r="AD590" s="410">
        <v>160</v>
      </c>
      <c r="AE590" s="742">
        <v>149.226</v>
      </c>
      <c r="AF590" s="410">
        <f t="shared" ref="AF590" si="5414">AE590*1.12</f>
        <v>167.13312000000002</v>
      </c>
      <c r="AG590" s="410">
        <v>0</v>
      </c>
      <c r="AH590" s="410">
        <v>0</v>
      </c>
      <c r="AI590" s="260">
        <f t="shared" si="4977"/>
        <v>0</v>
      </c>
      <c r="AJ590" s="410">
        <v>160</v>
      </c>
      <c r="AK590" s="410">
        <v>149.226</v>
      </c>
      <c r="AL590" s="410">
        <v>167.13312000000002</v>
      </c>
      <c r="AM590" s="260">
        <v>0</v>
      </c>
      <c r="AN590" s="260">
        <v>0</v>
      </c>
      <c r="AO590" s="396">
        <f t="shared" si="5394"/>
        <v>0</v>
      </c>
      <c r="AP590" s="410">
        <v>160</v>
      </c>
      <c r="AQ590" s="410">
        <v>149.226</v>
      </c>
      <c r="AR590" s="410">
        <v>167.13312000000002</v>
      </c>
      <c r="AS590" s="410">
        <v>0</v>
      </c>
      <c r="AT590" s="410">
        <f t="shared" si="5139"/>
        <v>0</v>
      </c>
      <c r="AU590" s="410">
        <f t="shared" si="4979"/>
        <v>0</v>
      </c>
      <c r="AV590" s="411">
        <v>160</v>
      </c>
      <c r="AW590" s="411">
        <v>149.226</v>
      </c>
      <c r="AX590" s="411">
        <v>167.13312000000002</v>
      </c>
      <c r="AY590" s="400">
        <v>0</v>
      </c>
      <c r="AZ590" s="400">
        <f t="shared" si="5140"/>
        <v>0</v>
      </c>
      <c r="BA590" s="400">
        <f t="shared" si="5032"/>
        <v>0</v>
      </c>
      <c r="BB590" s="411">
        <v>160</v>
      </c>
      <c r="BC590" s="411">
        <v>149.226</v>
      </c>
      <c r="BD590" s="411">
        <v>167.13312000000002</v>
      </c>
      <c r="BE590" s="411">
        <v>0</v>
      </c>
      <c r="BF590" s="411">
        <f t="shared" si="4982"/>
        <v>0</v>
      </c>
      <c r="BG590" s="411">
        <f t="shared" si="4946"/>
        <v>0</v>
      </c>
      <c r="BH590" s="411"/>
      <c r="BI590" s="411">
        <v>149.226</v>
      </c>
      <c r="BJ590" s="411">
        <v>167.13312000000002</v>
      </c>
      <c r="BK590" s="411">
        <v>0</v>
      </c>
      <c r="BL590" s="411">
        <f t="shared" si="5324"/>
        <v>0</v>
      </c>
      <c r="BM590" s="411">
        <f t="shared" si="4985"/>
        <v>0</v>
      </c>
      <c r="BN590" s="411"/>
      <c r="BO590" s="411"/>
      <c r="BP590" s="411"/>
      <c r="BQ590" s="411">
        <v>0</v>
      </c>
      <c r="BR590" s="411">
        <f t="shared" si="5325"/>
        <v>0</v>
      </c>
      <c r="BS590" s="411">
        <f t="shared" si="5150"/>
        <v>0</v>
      </c>
      <c r="BT590" s="270">
        <v>149.226</v>
      </c>
      <c r="BU590" s="270">
        <f>BT590*1.12</f>
        <v>167.13312000000002</v>
      </c>
      <c r="BV590" s="262">
        <v>0</v>
      </c>
      <c r="BW590" s="1427">
        <v>0</v>
      </c>
      <c r="BX590" s="84" t="s">
        <v>48</v>
      </c>
      <c r="BY590" s="76">
        <v>2015</v>
      </c>
      <c r="BZ590" s="325"/>
      <c r="CA590" s="567"/>
      <c r="CB590" s="562"/>
      <c r="CC590" s="109"/>
      <c r="CD590" s="329"/>
      <c r="CE590" s="26">
        <f t="shared" si="4991"/>
        <v>0</v>
      </c>
      <c r="CF590" s="27">
        <f t="shared" si="4992"/>
        <v>0</v>
      </c>
      <c r="CG590" s="738">
        <f t="shared" si="4993"/>
        <v>0</v>
      </c>
      <c r="CH590" s="166" t="s">
        <v>1740</v>
      </c>
      <c r="CI590" s="167" t="s">
        <v>1756</v>
      </c>
      <c r="CJ590" s="89"/>
      <c r="CK590" s="175"/>
      <c r="CL590" s="175"/>
      <c r="CM590" s="178"/>
      <c r="CN590" s="175"/>
      <c r="CO590" s="176"/>
      <c r="CP590" s="175"/>
      <c r="CQ590" s="87"/>
      <c r="CR590" s="455"/>
      <c r="CS590" s="455"/>
      <c r="CT590" s="455"/>
      <c r="CU590" s="455"/>
      <c r="CV590" s="455"/>
      <c r="CW590" s="455"/>
      <c r="CX590" s="455"/>
      <c r="CY590" s="455"/>
      <c r="CZ590" s="455"/>
      <c r="DA590" s="456"/>
      <c r="DB590" s="455"/>
      <c r="DC590" s="455"/>
      <c r="DD590" s="455"/>
      <c r="DE590" s="455"/>
      <c r="DF590" s="455"/>
      <c r="DG590" s="455"/>
      <c r="DH590" s="455"/>
      <c r="DI590" s="455"/>
      <c r="DJ590" s="455"/>
      <c r="DK590" s="455"/>
      <c r="DL590" s="501"/>
      <c r="DM590" s="508"/>
      <c r="DN590" s="501"/>
      <c r="DO590" s="508"/>
      <c r="DP590" s="501"/>
      <c r="DQ590" s="847"/>
      <c r="DR590" s="501"/>
      <c r="DS590" s="508"/>
      <c r="DT590" s="501"/>
      <c r="DU590" s="508"/>
      <c r="DV590" s="457"/>
      <c r="DW590" s="503"/>
      <c r="DX590" s="501"/>
      <c r="DY590" s="672"/>
      <c r="DZ590" s="501"/>
      <c r="EA590" s="508">
        <f t="shared" si="5315"/>
        <v>0</v>
      </c>
      <c r="EB590" s="457">
        <f t="shared" si="5401"/>
        <v>0</v>
      </c>
      <c r="EC590" s="503"/>
      <c r="ED590" s="455"/>
      <c r="EE590" s="459"/>
      <c r="EF590" s="501"/>
      <c r="EG590" s="462"/>
      <c r="EH590" s="710"/>
      <c r="EI590" s="460">
        <f t="shared" si="5152"/>
        <v>0</v>
      </c>
      <c r="EJ590" s="538">
        <f t="shared" si="5153"/>
        <v>0</v>
      </c>
      <c r="EK590" s="677">
        <f t="shared" si="5154"/>
        <v>0</v>
      </c>
      <c r="EL590" s="257">
        <f t="shared" si="5155"/>
        <v>0</v>
      </c>
      <c r="EM590" s="649">
        <f t="shared" si="5156"/>
        <v>0</v>
      </c>
      <c r="EN590" s="538">
        <f t="shared" si="5157"/>
        <v>0</v>
      </c>
      <c r="EO590" s="677">
        <f t="shared" si="5158"/>
        <v>0</v>
      </c>
      <c r="EP590" s="257">
        <f t="shared" si="5159"/>
        <v>0</v>
      </c>
      <c r="EQ590" s="649">
        <f t="shared" si="5160"/>
        <v>0</v>
      </c>
      <c r="ER590" s="538">
        <f t="shared" si="5161"/>
        <v>0</v>
      </c>
      <c r="ES590" s="677">
        <f t="shared" si="5162"/>
        <v>0</v>
      </c>
      <c r="ET590" s="538">
        <f t="shared" si="5163"/>
        <v>0</v>
      </c>
      <c r="EU590" s="462">
        <f t="shared" si="5164"/>
        <v>0</v>
      </c>
      <c r="EV590" s="263">
        <f t="shared" si="5165"/>
        <v>0</v>
      </c>
      <c r="EW590" s="462">
        <f t="shared" si="5166"/>
        <v>0</v>
      </c>
      <c r="EX590" s="263">
        <f t="shared" si="5167"/>
        <v>0</v>
      </c>
      <c r="EY590" s="472">
        <f t="shared" si="5374"/>
        <v>0</v>
      </c>
      <c r="EZ590" s="710">
        <f t="shared" si="5375"/>
        <v>0</v>
      </c>
      <c r="FC590" s="216"/>
      <c r="FD590" s="319"/>
    </row>
    <row r="591" spans="1:160" ht="18" hidden="1" customHeight="1" outlineLevel="1" x14ac:dyDescent="0.2">
      <c r="A591" s="13" t="s">
        <v>1825</v>
      </c>
      <c r="B591" s="76" t="s">
        <v>21</v>
      </c>
      <c r="C591" s="103" t="s">
        <v>1415</v>
      </c>
      <c r="D591" s="103" t="s">
        <v>1416</v>
      </c>
      <c r="E591" s="103" t="s">
        <v>1417</v>
      </c>
      <c r="F591" s="103" t="s">
        <v>1827</v>
      </c>
      <c r="G591" s="103" t="s">
        <v>41</v>
      </c>
      <c r="H591" s="105">
        <v>0.60599999999999998</v>
      </c>
      <c r="I591" s="103" t="s">
        <v>1094</v>
      </c>
      <c r="J591" s="103" t="s">
        <v>56</v>
      </c>
      <c r="K591" s="103" t="s">
        <v>152</v>
      </c>
      <c r="L591" s="103" t="s">
        <v>1370</v>
      </c>
      <c r="M591" s="14" t="s">
        <v>1382</v>
      </c>
      <c r="N591" s="82"/>
      <c r="O591" s="82"/>
      <c r="P591" s="82"/>
      <c r="Q591" s="245"/>
      <c r="R591" s="408"/>
      <c r="S591" s="270"/>
      <c r="T591" s="270"/>
      <c r="U591" s="270"/>
      <c r="V591" s="647"/>
      <c r="W591" s="647"/>
      <c r="X591" s="409"/>
      <c r="Y591" s="409"/>
      <c r="Z591" s="409"/>
      <c r="AA591" s="409"/>
      <c r="AB591" s="409"/>
      <c r="AC591" s="399">
        <f t="shared" ref="AC591" si="5415">AB591*H591</f>
        <v>0</v>
      </c>
      <c r="AD591" s="410">
        <v>160</v>
      </c>
      <c r="AE591" s="742">
        <v>149.226</v>
      </c>
      <c r="AF591" s="410">
        <f t="shared" ref="AF591:AF592" si="5416">AE591*1.12</f>
        <v>167.13312000000002</v>
      </c>
      <c r="AG591" s="410">
        <v>0</v>
      </c>
      <c r="AH591" s="410">
        <v>0</v>
      </c>
      <c r="AI591" s="260">
        <f t="shared" ref="AI591" si="5417">AH591*H591</f>
        <v>0</v>
      </c>
      <c r="AJ591" s="410">
        <v>160</v>
      </c>
      <c r="AK591" s="410">
        <v>149.226</v>
      </c>
      <c r="AL591" s="410">
        <v>167.13312000000002</v>
      </c>
      <c r="AM591" s="410">
        <v>0</v>
      </c>
      <c r="AN591" s="410">
        <v>0</v>
      </c>
      <c r="AO591" s="396">
        <f t="shared" si="5394"/>
        <v>0</v>
      </c>
      <c r="AP591" s="410">
        <v>160</v>
      </c>
      <c r="AQ591" s="410">
        <v>149.226</v>
      </c>
      <c r="AR591" s="410">
        <v>167.13312000000002</v>
      </c>
      <c r="AS591" s="410">
        <v>0</v>
      </c>
      <c r="AT591" s="410">
        <f t="shared" si="5139"/>
        <v>0</v>
      </c>
      <c r="AU591" s="410">
        <f t="shared" si="4979"/>
        <v>0</v>
      </c>
      <c r="AV591" s="411">
        <v>160</v>
      </c>
      <c r="AW591" s="411">
        <v>149.226</v>
      </c>
      <c r="AX591" s="411">
        <v>167.13312000000002</v>
      </c>
      <c r="AY591" s="411">
        <v>0</v>
      </c>
      <c r="AZ591" s="400">
        <f t="shared" si="5140"/>
        <v>0</v>
      </c>
      <c r="BA591" s="400">
        <f t="shared" si="5032"/>
        <v>0</v>
      </c>
      <c r="BB591" s="411">
        <v>160</v>
      </c>
      <c r="BC591" s="411">
        <v>149.226</v>
      </c>
      <c r="BD591" s="411">
        <v>167.13312000000002</v>
      </c>
      <c r="BE591" s="411">
        <v>0</v>
      </c>
      <c r="BF591" s="411">
        <f t="shared" si="4982"/>
        <v>0</v>
      </c>
      <c r="BG591" s="411">
        <f t="shared" si="4946"/>
        <v>0</v>
      </c>
      <c r="BH591" s="411"/>
      <c r="BI591" s="411">
        <v>149.226</v>
      </c>
      <c r="BJ591" s="411">
        <v>167.13312000000002</v>
      </c>
      <c r="BK591" s="411">
        <v>0</v>
      </c>
      <c r="BL591" s="411">
        <f t="shared" si="5324"/>
        <v>0</v>
      </c>
      <c r="BM591" s="411">
        <f t="shared" si="4985"/>
        <v>0</v>
      </c>
      <c r="BN591" s="411"/>
      <c r="BO591" s="411"/>
      <c r="BP591" s="411"/>
      <c r="BQ591" s="411">
        <v>0</v>
      </c>
      <c r="BR591" s="411">
        <f t="shared" si="5325"/>
        <v>0</v>
      </c>
      <c r="BS591" s="411">
        <f t="shared" si="5150"/>
        <v>0</v>
      </c>
      <c r="BT591" s="270">
        <v>149.226</v>
      </c>
      <c r="BU591" s="270">
        <f>BT591*1.12</f>
        <v>167.13312000000002</v>
      </c>
      <c r="BV591" s="262">
        <v>0</v>
      </c>
      <c r="BW591" s="1427">
        <v>0</v>
      </c>
      <c r="BX591" s="84" t="s">
        <v>48</v>
      </c>
      <c r="BY591" s="76">
        <v>2015</v>
      </c>
      <c r="BZ591" s="325"/>
      <c r="CA591" s="567"/>
      <c r="CB591" s="562"/>
      <c r="CC591" s="109"/>
      <c r="CD591" s="329"/>
      <c r="CE591" s="26">
        <f t="shared" si="4991"/>
        <v>0</v>
      </c>
      <c r="CF591" s="27">
        <f t="shared" si="4992"/>
        <v>0</v>
      </c>
      <c r="CG591" s="738">
        <f t="shared" si="4993"/>
        <v>0</v>
      </c>
      <c r="CH591" s="166" t="s">
        <v>1841</v>
      </c>
      <c r="CI591" s="167"/>
      <c r="CJ591" s="89"/>
      <c r="CK591" s="175"/>
      <c r="CL591" s="175"/>
      <c r="CM591" s="178"/>
      <c r="CN591" s="175"/>
      <c r="CO591" s="176"/>
      <c r="CP591" s="175"/>
      <c r="CQ591" s="87"/>
      <c r="CR591" s="455"/>
      <c r="CS591" s="455"/>
      <c r="CT591" s="455"/>
      <c r="CU591" s="455"/>
      <c r="CV591" s="455"/>
      <c r="CW591" s="455"/>
      <c r="CX591" s="455"/>
      <c r="CY591" s="455"/>
      <c r="CZ591" s="455"/>
      <c r="DA591" s="456"/>
      <c r="DB591" s="455"/>
      <c r="DC591" s="455"/>
      <c r="DD591" s="455"/>
      <c r="DE591" s="455"/>
      <c r="DF591" s="455"/>
      <c r="DG591" s="455"/>
      <c r="DH591" s="455"/>
      <c r="DI591" s="455"/>
      <c r="DJ591" s="455"/>
      <c r="DK591" s="455"/>
      <c r="DL591" s="501"/>
      <c r="DM591" s="508"/>
      <c r="DN591" s="501"/>
      <c r="DO591" s="508"/>
      <c r="DP591" s="501"/>
      <c r="DQ591" s="847"/>
      <c r="DR591" s="501"/>
      <c r="DS591" s="508"/>
      <c r="DT591" s="501"/>
      <c r="DU591" s="508"/>
      <c r="DV591" s="457"/>
      <c r="DW591" s="503"/>
      <c r="DX591" s="501"/>
      <c r="DY591" s="672"/>
      <c r="DZ591" s="501"/>
      <c r="EA591" s="508">
        <f t="shared" si="5315"/>
        <v>0</v>
      </c>
      <c r="EB591" s="457">
        <f t="shared" si="5401"/>
        <v>0</v>
      </c>
      <c r="EC591" s="503"/>
      <c r="ED591" s="455"/>
      <c r="EE591" s="459"/>
      <c r="EF591" s="501"/>
      <c r="EG591" s="462"/>
      <c r="EH591" s="710"/>
      <c r="EI591" s="460">
        <f t="shared" si="5152"/>
        <v>0</v>
      </c>
      <c r="EJ591" s="538">
        <f t="shared" si="5153"/>
        <v>0</v>
      </c>
      <c r="EK591" s="677">
        <f t="shared" si="5154"/>
        <v>0</v>
      </c>
      <c r="EL591" s="257">
        <f t="shared" si="5155"/>
        <v>0</v>
      </c>
      <c r="EM591" s="649">
        <f t="shared" si="5156"/>
        <v>0</v>
      </c>
      <c r="EN591" s="538">
        <f t="shared" si="5157"/>
        <v>0</v>
      </c>
      <c r="EO591" s="677">
        <f t="shared" si="5158"/>
        <v>0</v>
      </c>
      <c r="EP591" s="257">
        <f t="shared" si="5159"/>
        <v>0</v>
      </c>
      <c r="EQ591" s="649">
        <f t="shared" si="5160"/>
        <v>0</v>
      </c>
      <c r="ER591" s="538">
        <f t="shared" si="5161"/>
        <v>0</v>
      </c>
      <c r="ES591" s="677">
        <f t="shared" si="5162"/>
        <v>0</v>
      </c>
      <c r="ET591" s="538">
        <f t="shared" si="5163"/>
        <v>0</v>
      </c>
      <c r="EU591" s="462">
        <f t="shared" si="5164"/>
        <v>0</v>
      </c>
      <c r="EV591" s="263">
        <f t="shared" si="5165"/>
        <v>0</v>
      </c>
      <c r="EW591" s="462">
        <f t="shared" si="5166"/>
        <v>0</v>
      </c>
      <c r="EX591" s="263">
        <f t="shared" si="5167"/>
        <v>0</v>
      </c>
      <c r="EY591" s="472">
        <f t="shared" si="5374"/>
        <v>0</v>
      </c>
      <c r="EZ591" s="710">
        <f t="shared" si="5375"/>
        <v>0</v>
      </c>
      <c r="FA591" s="312">
        <v>42060</v>
      </c>
      <c r="FC591" s="216"/>
      <c r="FD591" s="319"/>
    </row>
    <row r="592" spans="1:160" ht="18" hidden="1" customHeight="1" outlineLevel="1" x14ac:dyDescent="0.2">
      <c r="A592" s="13" t="s">
        <v>1906</v>
      </c>
      <c r="B592" s="76" t="s">
        <v>21</v>
      </c>
      <c r="C592" s="103" t="s">
        <v>1415</v>
      </c>
      <c r="D592" s="103" t="s">
        <v>1416</v>
      </c>
      <c r="E592" s="103" t="s">
        <v>1417</v>
      </c>
      <c r="F592" s="103" t="s">
        <v>1827</v>
      </c>
      <c r="G592" s="103" t="s">
        <v>1924</v>
      </c>
      <c r="H592" s="105">
        <v>0.60599999999999998</v>
      </c>
      <c r="I592" s="103" t="s">
        <v>1914</v>
      </c>
      <c r="J592" s="103" t="s">
        <v>56</v>
      </c>
      <c r="K592" s="103" t="s">
        <v>152</v>
      </c>
      <c r="L592" s="103" t="s">
        <v>1370</v>
      </c>
      <c r="M592" s="14" t="s">
        <v>1382</v>
      </c>
      <c r="N592" s="82"/>
      <c r="O592" s="82"/>
      <c r="P592" s="82"/>
      <c r="Q592" s="245"/>
      <c r="R592" s="408"/>
      <c r="S592" s="270"/>
      <c r="T592" s="270"/>
      <c r="U592" s="270"/>
      <c r="V592" s="647"/>
      <c r="W592" s="647"/>
      <c r="X592" s="409"/>
      <c r="Y592" s="409"/>
      <c r="Z592" s="409"/>
      <c r="AA592" s="409"/>
      <c r="AB592" s="409"/>
      <c r="AC592" s="399">
        <f t="shared" ref="AC592" si="5418">AB592*H592</f>
        <v>0</v>
      </c>
      <c r="AD592" s="410">
        <v>160</v>
      </c>
      <c r="AE592" s="410">
        <v>185.71</v>
      </c>
      <c r="AF592" s="410">
        <f t="shared" si="5416"/>
        <v>207.99520000000004</v>
      </c>
      <c r="AG592" s="410">
        <v>0</v>
      </c>
      <c r="AH592" s="410">
        <v>0</v>
      </c>
      <c r="AI592" s="260">
        <f t="shared" ref="AI592" si="5419">AH592*H592</f>
        <v>0</v>
      </c>
      <c r="AJ592" s="410">
        <v>160</v>
      </c>
      <c r="AK592" s="410">
        <v>185.71</v>
      </c>
      <c r="AL592" s="410">
        <f>AK592*1.12</f>
        <v>207.99520000000004</v>
      </c>
      <c r="AM592" s="410">
        <v>0</v>
      </c>
      <c r="AN592" s="410">
        <v>0</v>
      </c>
      <c r="AO592" s="396">
        <f t="shared" si="5394"/>
        <v>0</v>
      </c>
      <c r="AP592" s="410">
        <v>160</v>
      </c>
      <c r="AQ592" s="410">
        <v>185.71</v>
      </c>
      <c r="AR592" s="410">
        <f>AQ592*1.12</f>
        <v>207.99520000000004</v>
      </c>
      <c r="AS592" s="410">
        <v>0</v>
      </c>
      <c r="AT592" s="410">
        <f t="shared" ref="AT592" si="5420">AS592*1.12</f>
        <v>0</v>
      </c>
      <c r="AU592" s="410">
        <f t="shared" ref="AU592" si="5421">AT592*H592</f>
        <v>0</v>
      </c>
      <c r="AV592" s="411">
        <v>160</v>
      </c>
      <c r="AW592" s="411">
        <v>185.71</v>
      </c>
      <c r="AX592" s="411">
        <f>AW592*1.12</f>
        <v>207.99520000000004</v>
      </c>
      <c r="AY592" s="400">
        <v>0</v>
      </c>
      <c r="AZ592" s="400">
        <f t="shared" ref="AZ592" si="5422">AY592*1.12</f>
        <v>0</v>
      </c>
      <c r="BA592" s="400">
        <f t="shared" ref="BA592" si="5423">AZ592*H592</f>
        <v>0</v>
      </c>
      <c r="BB592" s="411">
        <v>160</v>
      </c>
      <c r="BC592" s="411">
        <v>185.71</v>
      </c>
      <c r="BD592" s="411">
        <f>BC592*1.12</f>
        <v>207.99520000000004</v>
      </c>
      <c r="BE592" s="411">
        <v>0</v>
      </c>
      <c r="BF592" s="411">
        <f t="shared" ref="BF592" si="5424">BE592*1.12</f>
        <v>0</v>
      </c>
      <c r="BG592" s="411">
        <f t="shared" ref="BG592" si="5425">BF592*H592</f>
        <v>0</v>
      </c>
      <c r="BH592" s="411"/>
      <c r="BI592" s="411">
        <v>185.71</v>
      </c>
      <c r="BJ592" s="411">
        <f>BI592*1.12</f>
        <v>207.99520000000004</v>
      </c>
      <c r="BK592" s="411">
        <v>0</v>
      </c>
      <c r="BL592" s="411">
        <f t="shared" si="5324"/>
        <v>0</v>
      </c>
      <c r="BM592" s="411">
        <f t="shared" si="4985"/>
        <v>0</v>
      </c>
      <c r="BN592" s="411"/>
      <c r="BO592" s="411"/>
      <c r="BP592" s="411"/>
      <c r="BQ592" s="411">
        <v>0</v>
      </c>
      <c r="BR592" s="411">
        <f t="shared" si="5325"/>
        <v>0</v>
      </c>
      <c r="BS592" s="411">
        <f t="shared" si="5150"/>
        <v>0</v>
      </c>
      <c r="BT592" s="270">
        <v>185.71</v>
      </c>
      <c r="BU592" s="270">
        <f>BT592*1.12</f>
        <v>207.99520000000004</v>
      </c>
      <c r="BV592" s="262">
        <v>0</v>
      </c>
      <c r="BW592" s="1427">
        <v>0</v>
      </c>
      <c r="BX592" s="84" t="s">
        <v>48</v>
      </c>
      <c r="BY592" s="76">
        <v>2015</v>
      </c>
      <c r="BZ592" s="325"/>
      <c r="CA592" s="567"/>
      <c r="CB592" s="562"/>
      <c r="CC592" s="109"/>
      <c r="CD592" s="329"/>
      <c r="CE592" s="26">
        <f t="shared" si="4991"/>
        <v>0</v>
      </c>
      <c r="CF592" s="27">
        <f t="shared" si="4992"/>
        <v>0</v>
      </c>
      <c r="CG592" s="738">
        <f t="shared" si="4993"/>
        <v>0</v>
      </c>
      <c r="CH592" s="166" t="s">
        <v>1932</v>
      </c>
      <c r="CI592" s="167"/>
      <c r="CJ592" s="89"/>
      <c r="CK592" s="175"/>
      <c r="CL592" s="175"/>
      <c r="CM592" s="178"/>
      <c r="CN592" s="175"/>
      <c r="CO592" s="176"/>
      <c r="CP592" s="175"/>
      <c r="CQ592" s="87"/>
      <c r="CR592" s="455"/>
      <c r="CS592" s="455"/>
      <c r="CT592" s="455"/>
      <c r="CU592" s="455"/>
      <c r="CV592" s="455"/>
      <c r="CW592" s="455"/>
      <c r="CX592" s="455"/>
      <c r="CY592" s="455"/>
      <c r="CZ592" s="455"/>
      <c r="DA592" s="456"/>
      <c r="DB592" s="455"/>
      <c r="DC592" s="455"/>
      <c r="DD592" s="455"/>
      <c r="DE592" s="455"/>
      <c r="DF592" s="455"/>
      <c r="DG592" s="455"/>
      <c r="DH592" s="455"/>
      <c r="DI592" s="455"/>
      <c r="DJ592" s="455"/>
      <c r="DK592" s="455"/>
      <c r="DL592" s="501"/>
      <c r="DM592" s="508"/>
      <c r="DN592" s="501"/>
      <c r="DO592" s="508"/>
      <c r="DP592" s="501"/>
      <c r="DQ592" s="847"/>
      <c r="DR592" s="501"/>
      <c r="DS592" s="508"/>
      <c r="DT592" s="501"/>
      <c r="DU592" s="508"/>
      <c r="DV592" s="457"/>
      <c r="DW592" s="503"/>
      <c r="DX592" s="501"/>
      <c r="DY592" s="672"/>
      <c r="DZ592" s="501"/>
      <c r="EA592" s="508">
        <f t="shared" si="5315"/>
        <v>0</v>
      </c>
      <c r="EB592" s="457">
        <f t="shared" si="5401"/>
        <v>0</v>
      </c>
      <c r="EC592" s="503"/>
      <c r="ED592" s="455"/>
      <c r="EE592" s="459"/>
      <c r="EF592" s="501"/>
      <c r="EG592" s="462"/>
      <c r="EH592" s="710"/>
      <c r="EI592" s="460">
        <f t="shared" si="5152"/>
        <v>0</v>
      </c>
      <c r="EJ592" s="538">
        <f t="shared" si="5153"/>
        <v>0</v>
      </c>
      <c r="EK592" s="677">
        <f t="shared" si="5154"/>
        <v>0</v>
      </c>
      <c r="EL592" s="257">
        <f t="shared" si="5155"/>
        <v>0</v>
      </c>
      <c r="EM592" s="649">
        <f t="shared" si="5156"/>
        <v>0</v>
      </c>
      <c r="EN592" s="538">
        <f t="shared" si="5157"/>
        <v>0</v>
      </c>
      <c r="EO592" s="677">
        <f t="shared" si="5158"/>
        <v>0</v>
      </c>
      <c r="EP592" s="257">
        <f t="shared" si="5159"/>
        <v>0</v>
      </c>
      <c r="EQ592" s="649">
        <f t="shared" si="5160"/>
        <v>0</v>
      </c>
      <c r="ER592" s="538">
        <f t="shared" si="5161"/>
        <v>0</v>
      </c>
      <c r="ES592" s="677">
        <f t="shared" si="5162"/>
        <v>0</v>
      </c>
      <c r="ET592" s="538">
        <f t="shared" si="5163"/>
        <v>0</v>
      </c>
      <c r="EU592" s="462">
        <f t="shared" si="5164"/>
        <v>0</v>
      </c>
      <c r="EV592" s="263">
        <f t="shared" si="5165"/>
        <v>0</v>
      </c>
      <c r="EW592" s="462">
        <f t="shared" si="5166"/>
        <v>0</v>
      </c>
      <c r="EX592" s="263">
        <f t="shared" si="5167"/>
        <v>0</v>
      </c>
      <c r="EY592" s="472">
        <f t="shared" si="5374"/>
        <v>0</v>
      </c>
      <c r="EZ592" s="710">
        <f t="shared" si="5375"/>
        <v>0</v>
      </c>
      <c r="FA592" s="312">
        <v>42117</v>
      </c>
      <c r="FC592" s="216"/>
      <c r="FD592" s="319"/>
    </row>
    <row r="593" spans="1:160" ht="18" hidden="1" customHeight="1" outlineLevel="1" x14ac:dyDescent="0.2">
      <c r="A593" s="13" t="s">
        <v>2098</v>
      </c>
      <c r="B593" s="76" t="s">
        <v>21</v>
      </c>
      <c r="C593" s="103" t="s">
        <v>1415</v>
      </c>
      <c r="D593" s="103" t="s">
        <v>1416</v>
      </c>
      <c r="E593" s="103" t="s">
        <v>1417</v>
      </c>
      <c r="F593" s="103" t="s">
        <v>1827</v>
      </c>
      <c r="G593" s="103" t="s">
        <v>1924</v>
      </c>
      <c r="H593" s="105">
        <v>0.60599999999999998</v>
      </c>
      <c r="I593" s="103" t="s">
        <v>1914</v>
      </c>
      <c r="J593" s="103" t="s">
        <v>56</v>
      </c>
      <c r="K593" s="103" t="s">
        <v>152</v>
      </c>
      <c r="L593" s="103" t="s">
        <v>1370</v>
      </c>
      <c r="M593" s="14" t="s">
        <v>1382</v>
      </c>
      <c r="N593" s="82"/>
      <c r="O593" s="82"/>
      <c r="P593" s="82"/>
      <c r="Q593" s="245"/>
      <c r="R593" s="408"/>
      <c r="S593" s="270"/>
      <c r="T593" s="270"/>
      <c r="U593" s="270"/>
      <c r="V593" s="647"/>
      <c r="W593" s="647"/>
      <c r="X593" s="409"/>
      <c r="Y593" s="409"/>
      <c r="Z593" s="409"/>
      <c r="AA593" s="409"/>
      <c r="AB593" s="409"/>
      <c r="AC593" s="399">
        <f t="shared" ref="AC593" si="5426">AB593*H593</f>
        <v>0</v>
      </c>
      <c r="AD593" s="410">
        <v>160</v>
      </c>
      <c r="AE593" s="410">
        <v>185.71</v>
      </c>
      <c r="AF593" s="410">
        <f t="shared" ref="AF593" si="5427">AE593*1.12</f>
        <v>207.99520000000004</v>
      </c>
      <c r="AG593" s="410">
        <v>0</v>
      </c>
      <c r="AH593" s="410">
        <v>0</v>
      </c>
      <c r="AI593" s="260">
        <f t="shared" ref="AI593" si="5428">AH593*H593</f>
        <v>0</v>
      </c>
      <c r="AJ593" s="410">
        <v>160</v>
      </c>
      <c r="AK593" s="410">
        <v>185.71</v>
      </c>
      <c r="AL593" s="410">
        <f>AK593*1.12</f>
        <v>207.99520000000004</v>
      </c>
      <c r="AM593" s="410">
        <v>0</v>
      </c>
      <c r="AN593" s="410">
        <v>0</v>
      </c>
      <c r="AO593" s="396">
        <f t="shared" si="5394"/>
        <v>0</v>
      </c>
      <c r="AP593" s="410">
        <v>160</v>
      </c>
      <c r="AQ593" s="410">
        <v>185.71</v>
      </c>
      <c r="AR593" s="410">
        <f>AQ593*1.12</f>
        <v>207.99520000000004</v>
      </c>
      <c r="AS593" s="410">
        <v>0</v>
      </c>
      <c r="AT593" s="410">
        <f t="shared" ref="AT593" si="5429">AS593*1.12</f>
        <v>0</v>
      </c>
      <c r="AU593" s="410">
        <f t="shared" ref="AU593" si="5430">AT593*H593</f>
        <v>0</v>
      </c>
      <c r="AV593" s="411">
        <v>160</v>
      </c>
      <c r="AW593" s="411">
        <v>185.71</v>
      </c>
      <c r="AX593" s="411">
        <f>AW593*1.12</f>
        <v>207.99520000000004</v>
      </c>
      <c r="AY593" s="400">
        <v>0</v>
      </c>
      <c r="AZ593" s="400">
        <f t="shared" ref="AZ593" si="5431">AY593*1.12</f>
        <v>0</v>
      </c>
      <c r="BA593" s="400">
        <f t="shared" ref="BA593" si="5432">AZ593*H593</f>
        <v>0</v>
      </c>
      <c r="BB593" s="411">
        <v>160</v>
      </c>
      <c r="BC593" s="411">
        <v>185.71</v>
      </c>
      <c r="BD593" s="411">
        <f>BC593*1.12</f>
        <v>207.99520000000004</v>
      </c>
      <c r="BE593" s="411">
        <v>0</v>
      </c>
      <c r="BF593" s="411">
        <f t="shared" ref="BF593" si="5433">BE593*1.12</f>
        <v>0</v>
      </c>
      <c r="BG593" s="411">
        <f t="shared" ref="BG593" si="5434">BF593*H593</f>
        <v>0</v>
      </c>
      <c r="BH593" s="411"/>
      <c r="BI593" s="411">
        <v>185.71</v>
      </c>
      <c r="BJ593" s="411">
        <f>BI593*1.12</f>
        <v>207.99520000000004</v>
      </c>
      <c r="BK593" s="411">
        <v>0</v>
      </c>
      <c r="BL593" s="411">
        <f t="shared" si="5324"/>
        <v>0</v>
      </c>
      <c r="BM593" s="411">
        <f t="shared" si="4985"/>
        <v>0</v>
      </c>
      <c r="BN593" s="411"/>
      <c r="BO593" s="411"/>
      <c r="BP593" s="411"/>
      <c r="BQ593" s="411">
        <v>0</v>
      </c>
      <c r="BR593" s="411">
        <f t="shared" si="5325"/>
        <v>0</v>
      </c>
      <c r="BS593" s="411">
        <f t="shared" si="5150"/>
        <v>0</v>
      </c>
      <c r="BT593" s="270">
        <v>185.71</v>
      </c>
      <c r="BU593" s="270">
        <f>BT593*1.12</f>
        <v>207.99520000000004</v>
      </c>
      <c r="BV593" s="262">
        <v>0</v>
      </c>
      <c r="BW593" s="1427">
        <v>0</v>
      </c>
      <c r="BX593" s="84" t="s">
        <v>48</v>
      </c>
      <c r="BY593" s="76">
        <v>2015</v>
      </c>
      <c r="BZ593" s="325"/>
      <c r="CA593" s="567"/>
      <c r="CB593" s="562"/>
      <c r="CC593" s="109"/>
      <c r="CD593" s="329"/>
      <c r="CE593" s="26">
        <f t="shared" ref="CE593" si="5435">BV593-CB593</f>
        <v>0</v>
      </c>
      <c r="CF593" s="27">
        <f t="shared" ref="CF593" si="5436">BW593-CC593</f>
        <v>0</v>
      </c>
      <c r="CG593" s="738">
        <f t="shared" ref="CG593" si="5437">CA593-CC593</f>
        <v>0</v>
      </c>
      <c r="CH593" s="166" t="s">
        <v>2109</v>
      </c>
      <c r="CI593" s="167"/>
      <c r="CJ593" s="89"/>
      <c r="CK593" s="175"/>
      <c r="CL593" s="175"/>
      <c r="CM593" s="178"/>
      <c r="CN593" s="175"/>
      <c r="CO593" s="176"/>
      <c r="CP593" s="175"/>
      <c r="CQ593" s="87"/>
      <c r="CR593" s="455"/>
      <c r="CS593" s="455"/>
      <c r="CT593" s="455"/>
      <c r="CU593" s="455"/>
      <c r="CV593" s="455"/>
      <c r="CW593" s="455"/>
      <c r="CX593" s="455"/>
      <c r="CY593" s="455"/>
      <c r="CZ593" s="455"/>
      <c r="DA593" s="456"/>
      <c r="DB593" s="455"/>
      <c r="DC593" s="455"/>
      <c r="DD593" s="455"/>
      <c r="DE593" s="455"/>
      <c r="DF593" s="455"/>
      <c r="DG593" s="455"/>
      <c r="DH593" s="455"/>
      <c r="DI593" s="455"/>
      <c r="DJ593" s="455"/>
      <c r="DK593" s="455"/>
      <c r="DL593" s="501"/>
      <c r="DM593" s="508"/>
      <c r="DN593" s="501"/>
      <c r="DO593" s="508"/>
      <c r="DP593" s="501"/>
      <c r="DQ593" s="847"/>
      <c r="DR593" s="501"/>
      <c r="DS593" s="508"/>
      <c r="DT593" s="501"/>
      <c r="DU593" s="508"/>
      <c r="DV593" s="457"/>
      <c r="DW593" s="503"/>
      <c r="DX593" s="501"/>
      <c r="DY593" s="672"/>
      <c r="DZ593" s="501"/>
      <c r="EA593" s="508">
        <f t="shared" si="5315"/>
        <v>0</v>
      </c>
      <c r="EB593" s="457">
        <f t="shared" si="5401"/>
        <v>0</v>
      </c>
      <c r="EC593" s="503"/>
      <c r="ED593" s="455"/>
      <c r="EE593" s="459"/>
      <c r="EF593" s="501"/>
      <c r="EG593" s="462"/>
      <c r="EH593" s="710"/>
      <c r="EI593" s="460">
        <f t="shared" si="5152"/>
        <v>0</v>
      </c>
      <c r="EJ593" s="538">
        <f t="shared" si="5153"/>
        <v>0</v>
      </c>
      <c r="EK593" s="677">
        <f t="shared" si="5154"/>
        <v>0</v>
      </c>
      <c r="EL593" s="257">
        <f t="shared" si="5155"/>
        <v>0</v>
      </c>
      <c r="EM593" s="649">
        <f t="shared" si="5156"/>
        <v>0</v>
      </c>
      <c r="EN593" s="538">
        <f t="shared" si="5157"/>
        <v>0</v>
      </c>
      <c r="EO593" s="677">
        <f t="shared" si="5158"/>
        <v>0</v>
      </c>
      <c r="EP593" s="257">
        <f t="shared" si="5159"/>
        <v>0</v>
      </c>
      <c r="EQ593" s="649">
        <f t="shared" si="5160"/>
        <v>0</v>
      </c>
      <c r="ER593" s="538">
        <f t="shared" si="5161"/>
        <v>0</v>
      </c>
      <c r="ES593" s="677">
        <f t="shared" si="5162"/>
        <v>0</v>
      </c>
      <c r="ET593" s="538">
        <f t="shared" si="5163"/>
        <v>0</v>
      </c>
      <c r="EU593" s="462">
        <f t="shared" si="5164"/>
        <v>0</v>
      </c>
      <c r="EV593" s="263">
        <f t="shared" si="5165"/>
        <v>0</v>
      </c>
      <c r="EW593" s="462">
        <f t="shared" si="5166"/>
        <v>0</v>
      </c>
      <c r="EX593" s="263">
        <f t="shared" si="5167"/>
        <v>0</v>
      </c>
      <c r="EY593" s="472">
        <f t="shared" si="5374"/>
        <v>0</v>
      </c>
      <c r="EZ593" s="710">
        <f t="shared" si="5375"/>
        <v>0</v>
      </c>
      <c r="FA593" s="312">
        <v>42243</v>
      </c>
      <c r="FC593" s="216"/>
      <c r="FD593" s="319"/>
    </row>
    <row r="594" spans="1:160" ht="18" hidden="1" customHeight="1" outlineLevel="1" x14ac:dyDescent="0.2">
      <c r="A594" s="13" t="s">
        <v>1565</v>
      </c>
      <c r="B594" s="76" t="s">
        <v>21</v>
      </c>
      <c r="C594" s="103" t="s">
        <v>1419</v>
      </c>
      <c r="D594" s="103" t="s">
        <v>1396</v>
      </c>
      <c r="E594" s="103" t="s">
        <v>1420</v>
      </c>
      <c r="F594" s="103" t="s">
        <v>1421</v>
      </c>
      <c r="G594" s="103" t="s">
        <v>1381</v>
      </c>
      <c r="H594" s="105">
        <v>0.68</v>
      </c>
      <c r="I594" s="103" t="s">
        <v>1369</v>
      </c>
      <c r="J594" s="103" t="s">
        <v>56</v>
      </c>
      <c r="K594" s="103" t="s">
        <v>152</v>
      </c>
      <c r="L594" s="103" t="s">
        <v>1370</v>
      </c>
      <c r="M594" s="14" t="s">
        <v>1382</v>
      </c>
      <c r="N594" s="82"/>
      <c r="O594" s="82"/>
      <c r="P594" s="82"/>
      <c r="Q594" s="245"/>
      <c r="R594" s="408"/>
      <c r="S594" s="270"/>
      <c r="T594" s="270"/>
      <c r="U594" s="270"/>
      <c r="V594" s="647"/>
      <c r="W594" s="647"/>
      <c r="X594" s="409"/>
      <c r="Y594" s="409"/>
      <c r="Z594" s="409"/>
      <c r="AA594" s="409"/>
      <c r="AB594" s="409"/>
      <c r="AC594" s="399">
        <f t="shared" si="4976"/>
        <v>0</v>
      </c>
      <c r="AD594" s="410">
        <v>910</v>
      </c>
      <c r="AE594" s="742">
        <v>236.45089285714283</v>
      </c>
      <c r="AF594" s="410">
        <f t="shared" si="5138"/>
        <v>264.82499999999999</v>
      </c>
      <c r="AG594" s="410">
        <v>0</v>
      </c>
      <c r="AH594" s="410">
        <v>0</v>
      </c>
      <c r="AI594" s="260">
        <f t="shared" si="4977"/>
        <v>0</v>
      </c>
      <c r="AJ594" s="410">
        <v>910</v>
      </c>
      <c r="AK594" s="410">
        <v>236.45089285714283</v>
      </c>
      <c r="AL594" s="410">
        <v>264.82499999999999</v>
      </c>
      <c r="AM594" s="260">
        <v>0</v>
      </c>
      <c r="AN594" s="260">
        <v>0</v>
      </c>
      <c r="AO594" s="396">
        <f t="shared" si="5394"/>
        <v>0</v>
      </c>
      <c r="AP594" s="410">
        <v>910</v>
      </c>
      <c r="AQ594" s="410">
        <v>236.45089285714283</v>
      </c>
      <c r="AR594" s="410">
        <v>264.82499999999999</v>
      </c>
      <c r="AS594" s="410">
        <v>0</v>
      </c>
      <c r="AT594" s="410">
        <f t="shared" si="5139"/>
        <v>0</v>
      </c>
      <c r="AU594" s="410">
        <f t="shared" si="4979"/>
        <v>0</v>
      </c>
      <c r="AV594" s="411">
        <v>910</v>
      </c>
      <c r="AW594" s="411">
        <v>236.45089285714283</v>
      </c>
      <c r="AX594" s="411">
        <v>264.82499999999999</v>
      </c>
      <c r="AY594" s="400">
        <v>0</v>
      </c>
      <c r="AZ594" s="400">
        <f t="shared" si="5140"/>
        <v>0</v>
      </c>
      <c r="BA594" s="400">
        <f t="shared" si="5032"/>
        <v>0</v>
      </c>
      <c r="BB594" s="411">
        <v>910</v>
      </c>
      <c r="BC594" s="411">
        <v>236.45089285714283</v>
      </c>
      <c r="BD594" s="411">
        <v>264.82499999999999</v>
      </c>
      <c r="BE594" s="411">
        <v>0</v>
      </c>
      <c r="BF594" s="411">
        <f t="shared" si="4982"/>
        <v>0</v>
      </c>
      <c r="BG594" s="411">
        <f t="shared" si="4946"/>
        <v>0</v>
      </c>
      <c r="BH594" s="411"/>
      <c r="BI594" s="411">
        <v>236.45089285714283</v>
      </c>
      <c r="BJ594" s="411">
        <v>264.82499999999999</v>
      </c>
      <c r="BK594" s="411">
        <v>0</v>
      </c>
      <c r="BL594" s="411">
        <f t="shared" si="5324"/>
        <v>0</v>
      </c>
      <c r="BM594" s="411">
        <f t="shared" si="4985"/>
        <v>0</v>
      </c>
      <c r="BN594" s="411"/>
      <c r="BO594" s="411"/>
      <c r="BP594" s="411"/>
      <c r="BQ594" s="411">
        <v>0</v>
      </c>
      <c r="BR594" s="411">
        <f t="shared" si="5325"/>
        <v>0</v>
      </c>
      <c r="BS594" s="411">
        <f t="shared" si="5150"/>
        <v>0</v>
      </c>
      <c r="BT594" s="270">
        <v>236.45089285714283</v>
      </c>
      <c r="BU594" s="270">
        <v>264.82499999999999</v>
      </c>
      <c r="BV594" s="262">
        <v>0</v>
      </c>
      <c r="BW594" s="1427">
        <v>0</v>
      </c>
      <c r="BX594" s="84" t="s">
        <v>48</v>
      </c>
      <c r="BY594" s="76">
        <v>2015</v>
      </c>
      <c r="BZ594" s="325"/>
      <c r="CA594" s="567"/>
      <c r="CB594" s="562"/>
      <c r="CC594" s="109"/>
      <c r="CD594" s="329"/>
      <c r="CE594" s="26">
        <f t="shared" si="4991"/>
        <v>0</v>
      </c>
      <c r="CF594" s="27">
        <f t="shared" si="4992"/>
        <v>0</v>
      </c>
      <c r="CG594" s="738">
        <f t="shared" si="4993"/>
        <v>0</v>
      </c>
      <c r="CH594" s="166"/>
      <c r="CI594" s="167"/>
      <c r="CJ594" s="89"/>
      <c r="CK594" s="175"/>
      <c r="CL594" s="175"/>
      <c r="CM594" s="178"/>
      <c r="CN594" s="175"/>
      <c r="CO594" s="176"/>
      <c r="CP594" s="175"/>
      <c r="CQ594" s="87"/>
      <c r="CR594" s="455"/>
      <c r="CS594" s="455"/>
      <c r="CT594" s="455"/>
      <c r="CU594" s="455"/>
      <c r="CV594" s="455"/>
      <c r="CW594" s="455"/>
      <c r="CX594" s="455"/>
      <c r="CY594" s="455"/>
      <c r="CZ594" s="455"/>
      <c r="DA594" s="456"/>
      <c r="DB594" s="455"/>
      <c r="DC594" s="455"/>
      <c r="DD594" s="455"/>
      <c r="DE594" s="455"/>
      <c r="DF594" s="455"/>
      <c r="DG594" s="455"/>
      <c r="DH594" s="455"/>
      <c r="DI594" s="455"/>
      <c r="DJ594" s="455"/>
      <c r="DK594" s="455"/>
      <c r="DL594" s="501"/>
      <c r="DM594" s="508"/>
      <c r="DN594" s="501"/>
      <c r="DO594" s="508"/>
      <c r="DP594" s="501"/>
      <c r="DQ594" s="847"/>
      <c r="DR594" s="501"/>
      <c r="DS594" s="508"/>
      <c r="DT594" s="501"/>
      <c r="DU594" s="508"/>
      <c r="DV594" s="457"/>
      <c r="DW594" s="503"/>
      <c r="DX594" s="501"/>
      <c r="DY594" s="672"/>
      <c r="DZ594" s="501"/>
      <c r="EA594" s="508">
        <f t="shared" si="5315"/>
        <v>0</v>
      </c>
      <c r="EB594" s="457">
        <f t="shared" si="5401"/>
        <v>0</v>
      </c>
      <c r="EC594" s="503"/>
      <c r="ED594" s="455"/>
      <c r="EE594" s="459"/>
      <c r="EF594" s="501"/>
      <c r="EG594" s="462"/>
      <c r="EH594" s="710"/>
      <c r="EI594" s="460">
        <f t="shared" si="5152"/>
        <v>0</v>
      </c>
      <c r="EJ594" s="538">
        <f t="shared" si="5153"/>
        <v>0</v>
      </c>
      <c r="EK594" s="677">
        <f t="shared" si="5154"/>
        <v>0</v>
      </c>
      <c r="EL594" s="257">
        <f t="shared" si="5155"/>
        <v>0</v>
      </c>
      <c r="EM594" s="649">
        <f t="shared" si="5156"/>
        <v>0</v>
      </c>
      <c r="EN594" s="538">
        <f t="shared" si="5157"/>
        <v>0</v>
      </c>
      <c r="EO594" s="677">
        <f t="shared" si="5158"/>
        <v>0</v>
      </c>
      <c r="EP594" s="257">
        <f t="shared" si="5159"/>
        <v>0</v>
      </c>
      <c r="EQ594" s="649">
        <f t="shared" si="5160"/>
        <v>0</v>
      </c>
      <c r="ER594" s="538">
        <f t="shared" si="5161"/>
        <v>0</v>
      </c>
      <c r="ES594" s="677">
        <f t="shared" si="5162"/>
        <v>0</v>
      </c>
      <c r="ET594" s="538">
        <f t="shared" si="5163"/>
        <v>0</v>
      </c>
      <c r="EU594" s="462">
        <f t="shared" si="5164"/>
        <v>0</v>
      </c>
      <c r="EV594" s="263">
        <f t="shared" si="5165"/>
        <v>0</v>
      </c>
      <c r="EW594" s="462">
        <f t="shared" si="5166"/>
        <v>0</v>
      </c>
      <c r="EX594" s="263">
        <f t="shared" si="5167"/>
        <v>0</v>
      </c>
      <c r="EY594" s="472">
        <f t="shared" si="5374"/>
        <v>0</v>
      </c>
      <c r="EZ594" s="710">
        <f t="shared" si="5375"/>
        <v>0</v>
      </c>
      <c r="FC594" s="216"/>
      <c r="FD594" s="319"/>
    </row>
    <row r="595" spans="1:160" ht="18" hidden="1" customHeight="1" outlineLevel="1" x14ac:dyDescent="0.2">
      <c r="A595" s="13" t="s">
        <v>1705</v>
      </c>
      <c r="B595" s="76" t="s">
        <v>21</v>
      </c>
      <c r="C595" s="103" t="s">
        <v>1419</v>
      </c>
      <c r="D595" s="103" t="s">
        <v>1396</v>
      </c>
      <c r="E595" s="103" t="s">
        <v>1420</v>
      </c>
      <c r="F595" s="103" t="s">
        <v>1421</v>
      </c>
      <c r="G595" s="103" t="s">
        <v>41</v>
      </c>
      <c r="H595" s="105">
        <v>0.68</v>
      </c>
      <c r="I595" s="103" t="s">
        <v>1369</v>
      </c>
      <c r="J595" s="103" t="s">
        <v>56</v>
      </c>
      <c r="K595" s="103" t="s">
        <v>152</v>
      </c>
      <c r="L595" s="103" t="s">
        <v>1370</v>
      </c>
      <c r="M595" s="14" t="s">
        <v>1382</v>
      </c>
      <c r="N595" s="82"/>
      <c r="O595" s="82"/>
      <c r="P595" s="82"/>
      <c r="Q595" s="245"/>
      <c r="R595" s="408"/>
      <c r="S595" s="270"/>
      <c r="T595" s="270"/>
      <c r="U595" s="270"/>
      <c r="V595" s="647"/>
      <c r="W595" s="647"/>
      <c r="X595" s="409"/>
      <c r="Y595" s="409"/>
      <c r="Z595" s="409"/>
      <c r="AA595" s="409"/>
      <c r="AB595" s="409"/>
      <c r="AC595" s="399">
        <f t="shared" si="4976"/>
        <v>0</v>
      </c>
      <c r="AD595" s="410">
        <v>910</v>
      </c>
      <c r="AE595" s="742">
        <v>246.16071428571425</v>
      </c>
      <c r="AF595" s="410">
        <f>AE595*1.12</f>
        <v>275.7</v>
      </c>
      <c r="AG595" s="410">
        <v>0</v>
      </c>
      <c r="AH595" s="410">
        <v>0</v>
      </c>
      <c r="AI595" s="260">
        <f t="shared" si="4977"/>
        <v>0</v>
      </c>
      <c r="AJ595" s="410">
        <v>910</v>
      </c>
      <c r="AK595" s="410">
        <v>246.16071428571425</v>
      </c>
      <c r="AL595" s="410">
        <v>275.7</v>
      </c>
      <c r="AM595" s="260">
        <v>0</v>
      </c>
      <c r="AN595" s="260">
        <v>0</v>
      </c>
      <c r="AO595" s="396">
        <f t="shared" si="5394"/>
        <v>0</v>
      </c>
      <c r="AP595" s="410">
        <v>910</v>
      </c>
      <c r="AQ595" s="410">
        <v>246.16071428571425</v>
      </c>
      <c r="AR595" s="410">
        <v>275.7</v>
      </c>
      <c r="AS595" s="410">
        <v>0</v>
      </c>
      <c r="AT595" s="410">
        <f t="shared" si="5139"/>
        <v>0</v>
      </c>
      <c r="AU595" s="410">
        <f t="shared" si="4979"/>
        <v>0</v>
      </c>
      <c r="AV595" s="411">
        <v>910</v>
      </c>
      <c r="AW595" s="411">
        <v>246.16071428571425</v>
      </c>
      <c r="AX595" s="411">
        <v>275.7</v>
      </c>
      <c r="AY595" s="400">
        <v>0</v>
      </c>
      <c r="AZ595" s="400">
        <f t="shared" si="5140"/>
        <v>0</v>
      </c>
      <c r="BA595" s="400">
        <f t="shared" si="5032"/>
        <v>0</v>
      </c>
      <c r="BB595" s="411">
        <v>910</v>
      </c>
      <c r="BC595" s="411">
        <v>246.16071428571425</v>
      </c>
      <c r="BD595" s="411">
        <v>275.7</v>
      </c>
      <c r="BE595" s="411">
        <v>0</v>
      </c>
      <c r="BF595" s="411">
        <f t="shared" si="4982"/>
        <v>0</v>
      </c>
      <c r="BG595" s="411">
        <f t="shared" si="4946"/>
        <v>0</v>
      </c>
      <c r="BH595" s="411"/>
      <c r="BI595" s="411">
        <v>246.16071428571425</v>
      </c>
      <c r="BJ595" s="411">
        <v>275.7</v>
      </c>
      <c r="BK595" s="411">
        <v>0</v>
      </c>
      <c r="BL595" s="411">
        <f t="shared" si="5324"/>
        <v>0</v>
      </c>
      <c r="BM595" s="411">
        <f t="shared" si="4985"/>
        <v>0</v>
      </c>
      <c r="BN595" s="411"/>
      <c r="BO595" s="411"/>
      <c r="BP595" s="411"/>
      <c r="BQ595" s="411">
        <v>0</v>
      </c>
      <c r="BR595" s="411">
        <f t="shared" si="5325"/>
        <v>0</v>
      </c>
      <c r="BS595" s="411">
        <f t="shared" si="5150"/>
        <v>0</v>
      </c>
      <c r="BT595" s="270">
        <v>246.16071428571425</v>
      </c>
      <c r="BU595" s="270">
        <f>BT595*1.12</f>
        <v>275.7</v>
      </c>
      <c r="BV595" s="262">
        <v>0</v>
      </c>
      <c r="BW595" s="1427">
        <v>0</v>
      </c>
      <c r="BX595" s="84" t="s">
        <v>48</v>
      </c>
      <c r="BY595" s="76">
        <v>2015</v>
      </c>
      <c r="BZ595" s="325"/>
      <c r="CA595" s="567"/>
      <c r="CB595" s="562"/>
      <c r="CC595" s="109"/>
      <c r="CD595" s="329"/>
      <c r="CE595" s="26">
        <f t="shared" si="4991"/>
        <v>0</v>
      </c>
      <c r="CF595" s="27">
        <f t="shared" si="4992"/>
        <v>0</v>
      </c>
      <c r="CG595" s="738">
        <f t="shared" si="4993"/>
        <v>0</v>
      </c>
      <c r="CH595" s="166" t="s">
        <v>1740</v>
      </c>
      <c r="CI595" s="167" t="s">
        <v>1756</v>
      </c>
      <c r="CJ595" s="89"/>
      <c r="CK595" s="175"/>
      <c r="CL595" s="175"/>
      <c r="CM595" s="178"/>
      <c r="CN595" s="175"/>
      <c r="CO595" s="176"/>
      <c r="CP595" s="175"/>
      <c r="CQ595" s="87"/>
      <c r="CR595" s="455"/>
      <c r="CS595" s="455"/>
      <c r="CT595" s="455"/>
      <c r="CU595" s="455"/>
      <c r="CV595" s="455"/>
      <c r="CW595" s="455"/>
      <c r="CX595" s="455"/>
      <c r="CY595" s="455"/>
      <c r="CZ595" s="455"/>
      <c r="DA595" s="456"/>
      <c r="DB595" s="455"/>
      <c r="DC595" s="455"/>
      <c r="DD595" s="455"/>
      <c r="DE595" s="455"/>
      <c r="DF595" s="455"/>
      <c r="DG595" s="455"/>
      <c r="DH595" s="455"/>
      <c r="DI595" s="455"/>
      <c r="DJ595" s="455"/>
      <c r="DK595" s="455"/>
      <c r="DL595" s="501"/>
      <c r="DM595" s="508"/>
      <c r="DN595" s="501"/>
      <c r="DO595" s="508"/>
      <c r="DP595" s="501"/>
      <c r="DQ595" s="847"/>
      <c r="DR595" s="501"/>
      <c r="DS595" s="508"/>
      <c r="DT595" s="501"/>
      <c r="DU595" s="508"/>
      <c r="DV595" s="457"/>
      <c r="DW595" s="503"/>
      <c r="DX595" s="501"/>
      <c r="DY595" s="672"/>
      <c r="DZ595" s="501"/>
      <c r="EA595" s="508">
        <f t="shared" si="5315"/>
        <v>0</v>
      </c>
      <c r="EB595" s="457">
        <f t="shared" si="5401"/>
        <v>0</v>
      </c>
      <c r="EC595" s="503"/>
      <c r="ED595" s="455"/>
      <c r="EE595" s="459"/>
      <c r="EF595" s="501"/>
      <c r="EG595" s="462"/>
      <c r="EH595" s="710"/>
      <c r="EI595" s="460">
        <f t="shared" si="5152"/>
        <v>0</v>
      </c>
      <c r="EJ595" s="538">
        <f t="shared" si="5153"/>
        <v>0</v>
      </c>
      <c r="EK595" s="677">
        <f t="shared" si="5154"/>
        <v>0</v>
      </c>
      <c r="EL595" s="257">
        <f t="shared" si="5155"/>
        <v>0</v>
      </c>
      <c r="EM595" s="649">
        <f t="shared" si="5156"/>
        <v>0</v>
      </c>
      <c r="EN595" s="538">
        <f t="shared" si="5157"/>
        <v>0</v>
      </c>
      <c r="EO595" s="677">
        <f t="shared" si="5158"/>
        <v>0</v>
      </c>
      <c r="EP595" s="257">
        <f t="shared" si="5159"/>
        <v>0</v>
      </c>
      <c r="EQ595" s="649">
        <f t="shared" si="5160"/>
        <v>0</v>
      </c>
      <c r="ER595" s="538">
        <f t="shared" si="5161"/>
        <v>0</v>
      </c>
      <c r="ES595" s="677">
        <f t="shared" si="5162"/>
        <v>0</v>
      </c>
      <c r="ET595" s="538">
        <f t="shared" si="5163"/>
        <v>0</v>
      </c>
      <c r="EU595" s="462">
        <f t="shared" si="5164"/>
        <v>0</v>
      </c>
      <c r="EV595" s="263">
        <f t="shared" si="5165"/>
        <v>0</v>
      </c>
      <c r="EW595" s="462">
        <f t="shared" si="5166"/>
        <v>0</v>
      </c>
      <c r="EX595" s="263">
        <f t="shared" si="5167"/>
        <v>0</v>
      </c>
      <c r="EY595" s="472">
        <f t="shared" si="5374"/>
        <v>0</v>
      </c>
      <c r="EZ595" s="710">
        <f t="shared" si="5375"/>
        <v>0</v>
      </c>
      <c r="FC595" s="216"/>
      <c r="FD595" s="319"/>
    </row>
    <row r="596" spans="1:160" ht="18" hidden="1" customHeight="1" outlineLevel="1" x14ac:dyDescent="0.2">
      <c r="A596" s="13" t="s">
        <v>1828</v>
      </c>
      <c r="B596" s="76" t="s">
        <v>21</v>
      </c>
      <c r="C596" s="103" t="s">
        <v>1419</v>
      </c>
      <c r="D596" s="103" t="s">
        <v>1396</v>
      </c>
      <c r="E596" s="103" t="s">
        <v>1420</v>
      </c>
      <c r="F596" s="103" t="s">
        <v>1830</v>
      </c>
      <c r="G596" s="103" t="s">
        <v>41</v>
      </c>
      <c r="H596" s="105">
        <v>0.68</v>
      </c>
      <c r="I596" s="103" t="s">
        <v>1094</v>
      </c>
      <c r="J596" s="103" t="s">
        <v>56</v>
      </c>
      <c r="K596" s="103" t="s">
        <v>152</v>
      </c>
      <c r="L596" s="103" t="s">
        <v>1370</v>
      </c>
      <c r="M596" s="14" t="s">
        <v>1382</v>
      </c>
      <c r="N596" s="82"/>
      <c r="O596" s="82"/>
      <c r="P596" s="82"/>
      <c r="Q596" s="245"/>
      <c r="R596" s="408"/>
      <c r="S596" s="270"/>
      <c r="T596" s="270"/>
      <c r="U596" s="270"/>
      <c r="V596" s="647"/>
      <c r="W596" s="647"/>
      <c r="X596" s="409"/>
      <c r="Y596" s="409"/>
      <c r="Z596" s="409"/>
      <c r="AA596" s="409"/>
      <c r="AB596" s="409"/>
      <c r="AC596" s="399">
        <f t="shared" ref="AC596" si="5438">AB596*H596</f>
        <v>0</v>
      </c>
      <c r="AD596" s="410">
        <v>910</v>
      </c>
      <c r="AE596" s="410">
        <v>246.16071428571425</v>
      </c>
      <c r="AF596" s="410">
        <f>AE596*1.12</f>
        <v>275.7</v>
      </c>
      <c r="AG596" s="410">
        <v>0</v>
      </c>
      <c r="AH596" s="410">
        <v>0</v>
      </c>
      <c r="AI596" s="260">
        <f t="shared" ref="AI596" si="5439">AH596*H596</f>
        <v>0</v>
      </c>
      <c r="AJ596" s="410">
        <v>910</v>
      </c>
      <c r="AK596" s="410">
        <v>246.16071428571425</v>
      </c>
      <c r="AL596" s="410">
        <v>275.7</v>
      </c>
      <c r="AM596" s="410">
        <v>0</v>
      </c>
      <c r="AN596" s="410">
        <v>0</v>
      </c>
      <c r="AO596" s="396">
        <f t="shared" si="5394"/>
        <v>0</v>
      </c>
      <c r="AP596" s="410">
        <v>910</v>
      </c>
      <c r="AQ596" s="410">
        <v>246.16071428571425</v>
      </c>
      <c r="AR596" s="410">
        <v>275.7</v>
      </c>
      <c r="AS596" s="410">
        <v>0</v>
      </c>
      <c r="AT596" s="410">
        <f t="shared" si="5139"/>
        <v>0</v>
      </c>
      <c r="AU596" s="410">
        <f t="shared" si="4979"/>
        <v>0</v>
      </c>
      <c r="AV596" s="411">
        <v>910</v>
      </c>
      <c r="AW596" s="411">
        <v>246.16071428571425</v>
      </c>
      <c r="AX596" s="411">
        <v>275.7</v>
      </c>
      <c r="AY596" s="400">
        <v>0</v>
      </c>
      <c r="AZ596" s="400">
        <f t="shared" si="5140"/>
        <v>0</v>
      </c>
      <c r="BA596" s="400">
        <f t="shared" si="5032"/>
        <v>0</v>
      </c>
      <c r="BB596" s="411">
        <v>910</v>
      </c>
      <c r="BC596" s="411">
        <v>246.16071428571425</v>
      </c>
      <c r="BD596" s="411">
        <v>275.7</v>
      </c>
      <c r="BE596" s="411">
        <v>0</v>
      </c>
      <c r="BF596" s="411">
        <f t="shared" si="4982"/>
        <v>0</v>
      </c>
      <c r="BG596" s="411">
        <f t="shared" si="4946"/>
        <v>0</v>
      </c>
      <c r="BH596" s="411"/>
      <c r="BI596" s="411">
        <v>246.16071428571425</v>
      </c>
      <c r="BJ596" s="411">
        <v>275.7</v>
      </c>
      <c r="BK596" s="411">
        <v>0</v>
      </c>
      <c r="BL596" s="411">
        <f t="shared" si="5324"/>
        <v>0</v>
      </c>
      <c r="BM596" s="411">
        <f t="shared" si="4985"/>
        <v>0</v>
      </c>
      <c r="BN596" s="411"/>
      <c r="BO596" s="411"/>
      <c r="BP596" s="411"/>
      <c r="BQ596" s="411">
        <v>0</v>
      </c>
      <c r="BR596" s="411">
        <f t="shared" si="5325"/>
        <v>0</v>
      </c>
      <c r="BS596" s="411">
        <f t="shared" si="5150"/>
        <v>0</v>
      </c>
      <c r="BT596" s="270">
        <v>246.16071428571425</v>
      </c>
      <c r="BU596" s="270">
        <f>BT596*1.12</f>
        <v>275.7</v>
      </c>
      <c r="BV596" s="262">
        <v>0</v>
      </c>
      <c r="BW596" s="1427">
        <v>0</v>
      </c>
      <c r="BX596" s="84" t="s">
        <v>48</v>
      </c>
      <c r="BY596" s="76">
        <v>2015</v>
      </c>
      <c r="BZ596" s="325"/>
      <c r="CA596" s="567"/>
      <c r="CB596" s="562"/>
      <c r="CC596" s="109"/>
      <c r="CD596" s="329"/>
      <c r="CE596" s="26">
        <f t="shared" si="4991"/>
        <v>0</v>
      </c>
      <c r="CF596" s="27">
        <f t="shared" si="4992"/>
        <v>0</v>
      </c>
      <c r="CG596" s="738">
        <f t="shared" si="4993"/>
        <v>0</v>
      </c>
      <c r="CH596" s="166" t="s">
        <v>1841</v>
      </c>
      <c r="CI596" s="167"/>
      <c r="CJ596" s="89"/>
      <c r="CK596" s="175"/>
      <c r="CL596" s="175"/>
      <c r="CM596" s="178"/>
      <c r="CN596" s="175"/>
      <c r="CO596" s="176"/>
      <c r="CP596" s="175"/>
      <c r="CQ596" s="87"/>
      <c r="CR596" s="455"/>
      <c r="CS596" s="455"/>
      <c r="CT596" s="455"/>
      <c r="CU596" s="455"/>
      <c r="CV596" s="455"/>
      <c r="CW596" s="455"/>
      <c r="CX596" s="455"/>
      <c r="CY596" s="455"/>
      <c r="CZ596" s="455"/>
      <c r="DA596" s="456"/>
      <c r="DB596" s="455"/>
      <c r="DC596" s="455"/>
      <c r="DD596" s="455"/>
      <c r="DE596" s="455"/>
      <c r="DF596" s="455"/>
      <c r="DG596" s="455"/>
      <c r="DH596" s="455"/>
      <c r="DI596" s="455"/>
      <c r="DJ596" s="455"/>
      <c r="DK596" s="455"/>
      <c r="DL596" s="501"/>
      <c r="DM596" s="508"/>
      <c r="DN596" s="501"/>
      <c r="DO596" s="508"/>
      <c r="DP596" s="501"/>
      <c r="DQ596" s="847"/>
      <c r="DR596" s="501"/>
      <c r="DS596" s="508"/>
      <c r="DT596" s="501"/>
      <c r="DU596" s="508"/>
      <c r="DV596" s="457"/>
      <c r="DW596" s="503"/>
      <c r="DX596" s="501"/>
      <c r="DY596" s="672"/>
      <c r="DZ596" s="501"/>
      <c r="EA596" s="508">
        <f t="shared" si="5315"/>
        <v>0</v>
      </c>
      <c r="EB596" s="457">
        <f t="shared" si="5401"/>
        <v>0</v>
      </c>
      <c r="EC596" s="503"/>
      <c r="ED596" s="455"/>
      <c r="EE596" s="459"/>
      <c r="EF596" s="501"/>
      <c r="EG596" s="462"/>
      <c r="EH596" s="710"/>
      <c r="EI596" s="460">
        <f t="shared" si="5152"/>
        <v>0</v>
      </c>
      <c r="EJ596" s="538">
        <f t="shared" si="5153"/>
        <v>0</v>
      </c>
      <c r="EK596" s="677">
        <f t="shared" si="5154"/>
        <v>0</v>
      </c>
      <c r="EL596" s="257">
        <f t="shared" si="5155"/>
        <v>0</v>
      </c>
      <c r="EM596" s="649">
        <f t="shared" si="5156"/>
        <v>0</v>
      </c>
      <c r="EN596" s="538">
        <f t="shared" si="5157"/>
        <v>0</v>
      </c>
      <c r="EO596" s="677">
        <f t="shared" si="5158"/>
        <v>0</v>
      </c>
      <c r="EP596" s="257">
        <f t="shared" si="5159"/>
        <v>0</v>
      </c>
      <c r="EQ596" s="649">
        <f t="shared" si="5160"/>
        <v>0</v>
      </c>
      <c r="ER596" s="538">
        <f t="shared" si="5161"/>
        <v>0</v>
      </c>
      <c r="ES596" s="677">
        <f t="shared" si="5162"/>
        <v>0</v>
      </c>
      <c r="ET596" s="538">
        <f t="shared" si="5163"/>
        <v>0</v>
      </c>
      <c r="EU596" s="462">
        <f t="shared" si="5164"/>
        <v>0</v>
      </c>
      <c r="EV596" s="263">
        <f t="shared" si="5165"/>
        <v>0</v>
      </c>
      <c r="EW596" s="462">
        <f t="shared" si="5166"/>
        <v>0</v>
      </c>
      <c r="EX596" s="263">
        <f t="shared" si="5167"/>
        <v>0</v>
      </c>
      <c r="EY596" s="472">
        <f t="shared" si="5374"/>
        <v>0</v>
      </c>
      <c r="EZ596" s="710">
        <f t="shared" si="5375"/>
        <v>0</v>
      </c>
      <c r="FA596" s="312">
        <v>42060</v>
      </c>
      <c r="FC596" s="216"/>
      <c r="FD596" s="319"/>
    </row>
    <row r="597" spans="1:160" ht="18" hidden="1" customHeight="1" outlineLevel="1" x14ac:dyDescent="0.2">
      <c r="A597" s="13" t="s">
        <v>1907</v>
      </c>
      <c r="B597" s="76" t="s">
        <v>21</v>
      </c>
      <c r="C597" s="103" t="s">
        <v>1419</v>
      </c>
      <c r="D597" s="103" t="s">
        <v>1396</v>
      </c>
      <c r="E597" s="103" t="s">
        <v>1420</v>
      </c>
      <c r="F597" s="103" t="s">
        <v>1830</v>
      </c>
      <c r="G597" s="103" t="s">
        <v>1924</v>
      </c>
      <c r="H597" s="105">
        <v>0.68</v>
      </c>
      <c r="I597" s="103" t="s">
        <v>1914</v>
      </c>
      <c r="J597" s="103" t="s">
        <v>56</v>
      </c>
      <c r="K597" s="103" t="s">
        <v>152</v>
      </c>
      <c r="L597" s="103" t="s">
        <v>1370</v>
      </c>
      <c r="M597" s="14" t="s">
        <v>1382</v>
      </c>
      <c r="N597" s="82"/>
      <c r="O597" s="82"/>
      <c r="P597" s="82"/>
      <c r="Q597" s="245"/>
      <c r="R597" s="408"/>
      <c r="S597" s="270"/>
      <c r="T597" s="270"/>
      <c r="U597" s="270"/>
      <c r="V597" s="647"/>
      <c r="W597" s="647"/>
      <c r="X597" s="409"/>
      <c r="Y597" s="409"/>
      <c r="Z597" s="409"/>
      <c r="AA597" s="409"/>
      <c r="AB597" s="409"/>
      <c r="AC597" s="399">
        <f t="shared" ref="AC597" si="5440">AB597*H597</f>
        <v>0</v>
      </c>
      <c r="AD597" s="410">
        <v>910</v>
      </c>
      <c r="AE597" s="410">
        <v>246.16071428571425</v>
      </c>
      <c r="AF597" s="410">
        <f t="shared" ref="AF597" si="5441">AE597*1.12</f>
        <v>275.7</v>
      </c>
      <c r="AG597" s="410">
        <v>0</v>
      </c>
      <c r="AH597" s="410">
        <v>0</v>
      </c>
      <c r="AI597" s="260">
        <f t="shared" ref="AI597" si="5442">AH597*H597</f>
        <v>0</v>
      </c>
      <c r="AJ597" s="410">
        <v>910</v>
      </c>
      <c r="AK597" s="410">
        <v>246.16071428571425</v>
      </c>
      <c r="AL597" s="410">
        <f>AK597*1.12</f>
        <v>275.7</v>
      </c>
      <c r="AM597" s="410">
        <v>0</v>
      </c>
      <c r="AN597" s="410">
        <v>0</v>
      </c>
      <c r="AO597" s="396">
        <f t="shared" si="5394"/>
        <v>0</v>
      </c>
      <c r="AP597" s="410">
        <v>910</v>
      </c>
      <c r="AQ597" s="410">
        <v>246.16071428571425</v>
      </c>
      <c r="AR597" s="410">
        <f>AQ597*1.12</f>
        <v>275.7</v>
      </c>
      <c r="AS597" s="410">
        <v>0</v>
      </c>
      <c r="AT597" s="410">
        <f t="shared" ref="AT597" si="5443">AS597*1.12</f>
        <v>0</v>
      </c>
      <c r="AU597" s="410">
        <f t="shared" ref="AU597" si="5444">AT597*H597</f>
        <v>0</v>
      </c>
      <c r="AV597" s="411">
        <v>910</v>
      </c>
      <c r="AW597" s="411">
        <v>246.16071428571425</v>
      </c>
      <c r="AX597" s="411">
        <f>AW597*1.12</f>
        <v>275.7</v>
      </c>
      <c r="AY597" s="400">
        <v>0</v>
      </c>
      <c r="AZ597" s="400">
        <f t="shared" ref="AZ597" si="5445">AY597*1.12</f>
        <v>0</v>
      </c>
      <c r="BA597" s="400">
        <f t="shared" ref="BA597" si="5446">AZ597*H597</f>
        <v>0</v>
      </c>
      <c r="BB597" s="411">
        <v>910</v>
      </c>
      <c r="BC597" s="411">
        <v>246.16071428571425</v>
      </c>
      <c r="BD597" s="411">
        <f>BC597*1.12</f>
        <v>275.7</v>
      </c>
      <c r="BE597" s="411">
        <v>0</v>
      </c>
      <c r="BF597" s="411">
        <f t="shared" ref="BF597" si="5447">BE597*1.12</f>
        <v>0</v>
      </c>
      <c r="BG597" s="411">
        <f t="shared" ref="BG597" si="5448">BF597*H597</f>
        <v>0</v>
      </c>
      <c r="BH597" s="411"/>
      <c r="BI597" s="411">
        <v>246.16071428571425</v>
      </c>
      <c r="BJ597" s="411">
        <f>BI597*1.12</f>
        <v>275.7</v>
      </c>
      <c r="BK597" s="411">
        <v>0</v>
      </c>
      <c r="BL597" s="411">
        <f t="shared" si="5324"/>
        <v>0</v>
      </c>
      <c r="BM597" s="411">
        <f t="shared" si="4985"/>
        <v>0</v>
      </c>
      <c r="BN597" s="411"/>
      <c r="BO597" s="411"/>
      <c r="BP597" s="411"/>
      <c r="BQ597" s="411">
        <v>0</v>
      </c>
      <c r="BR597" s="411">
        <f t="shared" si="5325"/>
        <v>0</v>
      </c>
      <c r="BS597" s="411">
        <f t="shared" si="5150"/>
        <v>0</v>
      </c>
      <c r="BT597" s="270">
        <v>246.16071428571425</v>
      </c>
      <c r="BU597" s="270">
        <f>BT597*1.12</f>
        <v>275.7</v>
      </c>
      <c r="BV597" s="262">
        <v>0</v>
      </c>
      <c r="BW597" s="1427">
        <v>0</v>
      </c>
      <c r="BX597" s="84" t="s">
        <v>48</v>
      </c>
      <c r="BY597" s="76">
        <v>2015</v>
      </c>
      <c r="BZ597" s="325"/>
      <c r="CA597" s="567"/>
      <c r="CB597" s="562"/>
      <c r="CC597" s="109"/>
      <c r="CD597" s="329"/>
      <c r="CE597" s="26">
        <f t="shared" si="4991"/>
        <v>0</v>
      </c>
      <c r="CF597" s="27">
        <f t="shared" si="4992"/>
        <v>0</v>
      </c>
      <c r="CG597" s="738">
        <f t="shared" si="4993"/>
        <v>0</v>
      </c>
      <c r="CH597" s="166" t="s">
        <v>1932</v>
      </c>
      <c r="CI597" s="167"/>
      <c r="CJ597" s="89"/>
      <c r="CK597" s="175"/>
      <c r="CL597" s="175"/>
      <c r="CM597" s="178"/>
      <c r="CN597" s="175"/>
      <c r="CO597" s="176"/>
      <c r="CP597" s="175"/>
      <c r="CQ597" s="87"/>
      <c r="CR597" s="455"/>
      <c r="CS597" s="455"/>
      <c r="CT597" s="455"/>
      <c r="CU597" s="455"/>
      <c r="CV597" s="455"/>
      <c r="CW597" s="455"/>
      <c r="CX597" s="455"/>
      <c r="CY597" s="455"/>
      <c r="CZ597" s="455"/>
      <c r="DA597" s="456"/>
      <c r="DB597" s="455"/>
      <c r="DC597" s="455"/>
      <c r="DD597" s="455"/>
      <c r="DE597" s="455"/>
      <c r="DF597" s="455"/>
      <c r="DG597" s="455"/>
      <c r="DH597" s="455"/>
      <c r="DI597" s="455"/>
      <c r="DJ597" s="455"/>
      <c r="DK597" s="455"/>
      <c r="DL597" s="501"/>
      <c r="DM597" s="508"/>
      <c r="DN597" s="501"/>
      <c r="DO597" s="508"/>
      <c r="DP597" s="501"/>
      <c r="DQ597" s="847"/>
      <c r="DR597" s="501"/>
      <c r="DS597" s="508"/>
      <c r="DT597" s="501"/>
      <c r="DU597" s="508"/>
      <c r="DV597" s="457"/>
      <c r="DW597" s="503"/>
      <c r="DX597" s="501"/>
      <c r="DY597" s="672"/>
      <c r="DZ597" s="501"/>
      <c r="EA597" s="508">
        <f t="shared" si="5315"/>
        <v>0</v>
      </c>
      <c r="EB597" s="457">
        <f t="shared" si="5401"/>
        <v>0</v>
      </c>
      <c r="EC597" s="503"/>
      <c r="ED597" s="455"/>
      <c r="EE597" s="459"/>
      <c r="EF597" s="501"/>
      <c r="EG597" s="462"/>
      <c r="EH597" s="710"/>
      <c r="EI597" s="460">
        <f t="shared" si="5152"/>
        <v>0</v>
      </c>
      <c r="EJ597" s="538">
        <f t="shared" si="5153"/>
        <v>0</v>
      </c>
      <c r="EK597" s="677">
        <f t="shared" si="5154"/>
        <v>0</v>
      </c>
      <c r="EL597" s="257">
        <f t="shared" si="5155"/>
        <v>0</v>
      </c>
      <c r="EM597" s="649">
        <f t="shared" si="5156"/>
        <v>0</v>
      </c>
      <c r="EN597" s="538">
        <f t="shared" si="5157"/>
        <v>0</v>
      </c>
      <c r="EO597" s="677">
        <f t="shared" si="5158"/>
        <v>0</v>
      </c>
      <c r="EP597" s="257">
        <f t="shared" si="5159"/>
        <v>0</v>
      </c>
      <c r="EQ597" s="649">
        <f t="shared" si="5160"/>
        <v>0</v>
      </c>
      <c r="ER597" s="538">
        <f t="shared" si="5161"/>
        <v>0</v>
      </c>
      <c r="ES597" s="677">
        <f t="shared" si="5162"/>
        <v>0</v>
      </c>
      <c r="ET597" s="538">
        <f t="shared" si="5163"/>
        <v>0</v>
      </c>
      <c r="EU597" s="462">
        <f t="shared" si="5164"/>
        <v>0</v>
      </c>
      <c r="EV597" s="263">
        <f t="shared" si="5165"/>
        <v>0</v>
      </c>
      <c r="EW597" s="462">
        <f t="shared" si="5166"/>
        <v>0</v>
      </c>
      <c r="EX597" s="263">
        <f t="shared" si="5167"/>
        <v>0</v>
      </c>
      <c r="EY597" s="472">
        <f t="shared" si="5374"/>
        <v>0</v>
      </c>
      <c r="EZ597" s="710">
        <f t="shared" si="5375"/>
        <v>0</v>
      </c>
      <c r="FA597" s="312">
        <v>42117</v>
      </c>
      <c r="FC597" s="216"/>
      <c r="FD597" s="319"/>
    </row>
    <row r="598" spans="1:160" ht="18" hidden="1" customHeight="1" outlineLevel="1" x14ac:dyDescent="0.2">
      <c r="A598" s="13" t="s">
        <v>2099</v>
      </c>
      <c r="B598" s="76" t="s">
        <v>21</v>
      </c>
      <c r="C598" s="103" t="s">
        <v>1419</v>
      </c>
      <c r="D598" s="103" t="s">
        <v>1396</v>
      </c>
      <c r="E598" s="103" t="s">
        <v>1420</v>
      </c>
      <c r="F598" s="103" t="s">
        <v>1830</v>
      </c>
      <c r="G598" s="103" t="s">
        <v>1924</v>
      </c>
      <c r="H598" s="105">
        <v>0.68</v>
      </c>
      <c r="I598" s="103" t="s">
        <v>1914</v>
      </c>
      <c r="J598" s="103" t="s">
        <v>56</v>
      </c>
      <c r="K598" s="103" t="s">
        <v>152</v>
      </c>
      <c r="L598" s="103" t="s">
        <v>1370</v>
      </c>
      <c r="M598" s="14" t="s">
        <v>1382</v>
      </c>
      <c r="N598" s="82"/>
      <c r="O598" s="82"/>
      <c r="P598" s="82"/>
      <c r="Q598" s="245"/>
      <c r="R598" s="408"/>
      <c r="S598" s="270"/>
      <c r="T598" s="270"/>
      <c r="U598" s="270"/>
      <c r="V598" s="647"/>
      <c r="W598" s="647"/>
      <c r="X598" s="409"/>
      <c r="Y598" s="409"/>
      <c r="Z598" s="409"/>
      <c r="AA598" s="409"/>
      <c r="AB598" s="409"/>
      <c r="AC598" s="399">
        <f t="shared" ref="AC598" si="5449">AB598*H598</f>
        <v>0</v>
      </c>
      <c r="AD598" s="410">
        <v>910</v>
      </c>
      <c r="AE598" s="410">
        <v>246.16071428571425</v>
      </c>
      <c r="AF598" s="410">
        <f t="shared" ref="AF598" si="5450">AE598*1.12</f>
        <v>275.7</v>
      </c>
      <c r="AG598" s="410">
        <v>0</v>
      </c>
      <c r="AH598" s="410">
        <v>0</v>
      </c>
      <c r="AI598" s="260">
        <f t="shared" ref="AI598" si="5451">AH598*H598</f>
        <v>0</v>
      </c>
      <c r="AJ598" s="410">
        <v>910</v>
      </c>
      <c r="AK598" s="410">
        <v>246.16071428571425</v>
      </c>
      <c r="AL598" s="410">
        <f>AK598*1.12</f>
        <v>275.7</v>
      </c>
      <c r="AM598" s="410">
        <v>0</v>
      </c>
      <c r="AN598" s="410">
        <v>0</v>
      </c>
      <c r="AO598" s="396">
        <f t="shared" si="5394"/>
        <v>0</v>
      </c>
      <c r="AP598" s="410">
        <v>910</v>
      </c>
      <c r="AQ598" s="410">
        <v>246.16071428571425</v>
      </c>
      <c r="AR598" s="410">
        <f>AQ598*1.12</f>
        <v>275.7</v>
      </c>
      <c r="AS598" s="410">
        <v>0</v>
      </c>
      <c r="AT598" s="410">
        <f t="shared" ref="AT598" si="5452">AS598*1.12</f>
        <v>0</v>
      </c>
      <c r="AU598" s="410">
        <f t="shared" ref="AU598" si="5453">AT598*H598</f>
        <v>0</v>
      </c>
      <c r="AV598" s="411">
        <v>910</v>
      </c>
      <c r="AW598" s="411">
        <v>246.16071428571425</v>
      </c>
      <c r="AX598" s="411">
        <f>AW598*1.12</f>
        <v>275.7</v>
      </c>
      <c r="AY598" s="400">
        <v>0</v>
      </c>
      <c r="AZ598" s="400">
        <f t="shared" ref="AZ598" si="5454">AY598*1.12</f>
        <v>0</v>
      </c>
      <c r="BA598" s="400">
        <f t="shared" ref="BA598" si="5455">AZ598*H598</f>
        <v>0</v>
      </c>
      <c r="BB598" s="411">
        <v>910</v>
      </c>
      <c r="BC598" s="411">
        <v>246.16071428571425</v>
      </c>
      <c r="BD598" s="411">
        <f>BC598*1.12</f>
        <v>275.7</v>
      </c>
      <c r="BE598" s="411">
        <v>0</v>
      </c>
      <c r="BF598" s="411">
        <f t="shared" ref="BF598" si="5456">BE598*1.12</f>
        <v>0</v>
      </c>
      <c r="BG598" s="411">
        <f t="shared" ref="BG598" si="5457">BF598*H598</f>
        <v>0</v>
      </c>
      <c r="BH598" s="411"/>
      <c r="BI598" s="411">
        <v>246.16071428571425</v>
      </c>
      <c r="BJ598" s="411">
        <f>BI598*1.12</f>
        <v>275.7</v>
      </c>
      <c r="BK598" s="411">
        <v>0</v>
      </c>
      <c r="BL598" s="411">
        <f t="shared" si="5324"/>
        <v>0</v>
      </c>
      <c r="BM598" s="411">
        <f t="shared" si="4985"/>
        <v>0</v>
      </c>
      <c r="BN598" s="411"/>
      <c r="BO598" s="411"/>
      <c r="BP598" s="411"/>
      <c r="BQ598" s="411">
        <v>0</v>
      </c>
      <c r="BR598" s="411">
        <f t="shared" si="5325"/>
        <v>0</v>
      </c>
      <c r="BS598" s="411">
        <f t="shared" si="5150"/>
        <v>0</v>
      </c>
      <c r="BT598" s="270">
        <v>246.16071428571425</v>
      </c>
      <c r="BU598" s="270">
        <f>BT598*1.12</f>
        <v>275.7</v>
      </c>
      <c r="BV598" s="262">
        <v>0</v>
      </c>
      <c r="BW598" s="1427">
        <v>0</v>
      </c>
      <c r="BX598" s="84" t="s">
        <v>48</v>
      </c>
      <c r="BY598" s="76">
        <v>2015</v>
      </c>
      <c r="BZ598" s="325"/>
      <c r="CA598" s="567"/>
      <c r="CB598" s="562"/>
      <c r="CC598" s="109"/>
      <c r="CD598" s="329"/>
      <c r="CE598" s="26">
        <f t="shared" ref="CE598" si="5458">BV598-CB598</f>
        <v>0</v>
      </c>
      <c r="CF598" s="27">
        <f t="shared" ref="CF598" si="5459">BW598-CC598</f>
        <v>0</v>
      </c>
      <c r="CG598" s="738">
        <f t="shared" ref="CG598" si="5460">CA598-CC598</f>
        <v>0</v>
      </c>
      <c r="CH598" s="166" t="s">
        <v>2109</v>
      </c>
      <c r="CI598" s="167"/>
      <c r="CJ598" s="89"/>
      <c r="CK598" s="175"/>
      <c r="CL598" s="175"/>
      <c r="CM598" s="178"/>
      <c r="CN598" s="175"/>
      <c r="CO598" s="176"/>
      <c r="CP598" s="175"/>
      <c r="CQ598" s="87"/>
      <c r="CR598" s="455"/>
      <c r="CS598" s="455"/>
      <c r="CT598" s="455"/>
      <c r="CU598" s="455"/>
      <c r="CV598" s="455"/>
      <c r="CW598" s="455"/>
      <c r="CX598" s="455"/>
      <c r="CY598" s="455"/>
      <c r="CZ598" s="455"/>
      <c r="DA598" s="456"/>
      <c r="DB598" s="455"/>
      <c r="DC598" s="455"/>
      <c r="DD598" s="455"/>
      <c r="DE598" s="455"/>
      <c r="DF598" s="455"/>
      <c r="DG598" s="455"/>
      <c r="DH598" s="455"/>
      <c r="DI598" s="455"/>
      <c r="DJ598" s="455"/>
      <c r="DK598" s="455"/>
      <c r="DL598" s="501"/>
      <c r="DM598" s="508"/>
      <c r="DN598" s="501"/>
      <c r="DO598" s="508"/>
      <c r="DP598" s="501"/>
      <c r="DQ598" s="847"/>
      <c r="DR598" s="501"/>
      <c r="DS598" s="508"/>
      <c r="DT598" s="501"/>
      <c r="DU598" s="508"/>
      <c r="DV598" s="457"/>
      <c r="DW598" s="503"/>
      <c r="DX598" s="501"/>
      <c r="DY598" s="672"/>
      <c r="DZ598" s="501"/>
      <c r="EA598" s="508">
        <f t="shared" si="5315"/>
        <v>0</v>
      </c>
      <c r="EB598" s="457">
        <f t="shared" si="5401"/>
        <v>0</v>
      </c>
      <c r="EC598" s="503"/>
      <c r="ED598" s="455"/>
      <c r="EE598" s="459"/>
      <c r="EF598" s="501"/>
      <c r="EG598" s="462"/>
      <c r="EH598" s="710"/>
      <c r="EI598" s="460">
        <f t="shared" si="5152"/>
        <v>0</v>
      </c>
      <c r="EJ598" s="538">
        <f t="shared" si="5153"/>
        <v>0</v>
      </c>
      <c r="EK598" s="677">
        <f t="shared" si="5154"/>
        <v>0</v>
      </c>
      <c r="EL598" s="257">
        <f t="shared" si="5155"/>
        <v>0</v>
      </c>
      <c r="EM598" s="649">
        <f t="shared" si="5156"/>
        <v>0</v>
      </c>
      <c r="EN598" s="538">
        <f t="shared" si="5157"/>
        <v>0</v>
      </c>
      <c r="EO598" s="677">
        <f t="shared" si="5158"/>
        <v>0</v>
      </c>
      <c r="EP598" s="257">
        <f t="shared" si="5159"/>
        <v>0</v>
      </c>
      <c r="EQ598" s="649">
        <f t="shared" si="5160"/>
        <v>0</v>
      </c>
      <c r="ER598" s="538">
        <f t="shared" si="5161"/>
        <v>0</v>
      </c>
      <c r="ES598" s="677">
        <f t="shared" si="5162"/>
        <v>0</v>
      </c>
      <c r="ET598" s="538">
        <f t="shared" si="5163"/>
        <v>0</v>
      </c>
      <c r="EU598" s="462">
        <f t="shared" si="5164"/>
        <v>0</v>
      </c>
      <c r="EV598" s="263">
        <f t="shared" si="5165"/>
        <v>0</v>
      </c>
      <c r="EW598" s="462">
        <f t="shared" si="5166"/>
        <v>0</v>
      </c>
      <c r="EX598" s="263">
        <f t="shared" si="5167"/>
        <v>0</v>
      </c>
      <c r="EY598" s="472">
        <f t="shared" si="5374"/>
        <v>0</v>
      </c>
      <c r="EZ598" s="710">
        <f t="shared" si="5375"/>
        <v>0</v>
      </c>
      <c r="FA598" s="312">
        <v>42243</v>
      </c>
      <c r="FC598" s="216"/>
      <c r="FD598" s="319"/>
    </row>
    <row r="599" spans="1:160" ht="18" hidden="1" customHeight="1" outlineLevel="1" x14ac:dyDescent="0.2">
      <c r="A599" s="13" t="s">
        <v>1566</v>
      </c>
      <c r="B599" s="76" t="s">
        <v>21</v>
      </c>
      <c r="C599" s="103" t="s">
        <v>1422</v>
      </c>
      <c r="D599" s="103" t="s">
        <v>1423</v>
      </c>
      <c r="E599" s="103" t="s">
        <v>1424</v>
      </c>
      <c r="F599" s="103" t="s">
        <v>1425</v>
      </c>
      <c r="G599" s="103" t="s">
        <v>1381</v>
      </c>
      <c r="H599" s="105">
        <v>0.68300000000000005</v>
      </c>
      <c r="I599" s="103" t="s">
        <v>1369</v>
      </c>
      <c r="J599" s="103" t="s">
        <v>56</v>
      </c>
      <c r="K599" s="103" t="s">
        <v>152</v>
      </c>
      <c r="L599" s="103" t="s">
        <v>1370</v>
      </c>
      <c r="M599" s="14" t="s">
        <v>1382</v>
      </c>
      <c r="N599" s="82"/>
      <c r="O599" s="82"/>
      <c r="P599" s="82"/>
      <c r="Q599" s="245"/>
      <c r="R599" s="408"/>
      <c r="S599" s="270"/>
      <c r="T599" s="270"/>
      <c r="U599" s="270"/>
      <c r="V599" s="647"/>
      <c r="W599" s="647"/>
      <c r="X599" s="409"/>
      <c r="Y599" s="409"/>
      <c r="Z599" s="409"/>
      <c r="AA599" s="409"/>
      <c r="AB599" s="409"/>
      <c r="AC599" s="399">
        <f t="shared" si="4976"/>
        <v>0</v>
      </c>
      <c r="AD599" s="410">
        <v>50</v>
      </c>
      <c r="AE599" s="410">
        <v>445.19642857142856</v>
      </c>
      <c r="AF599" s="410">
        <f t="shared" si="5138"/>
        <v>498.62</v>
      </c>
      <c r="AG599" s="410">
        <v>0</v>
      </c>
      <c r="AH599" s="410">
        <v>0</v>
      </c>
      <c r="AI599" s="260">
        <f t="shared" si="4977"/>
        <v>0</v>
      </c>
      <c r="AJ599" s="410">
        <v>50</v>
      </c>
      <c r="AK599" s="410">
        <v>445.19642857142856</v>
      </c>
      <c r="AL599" s="410">
        <v>498.62</v>
      </c>
      <c r="AM599" s="260">
        <v>0</v>
      </c>
      <c r="AN599" s="260">
        <v>0</v>
      </c>
      <c r="AO599" s="396">
        <f t="shared" si="5394"/>
        <v>0</v>
      </c>
      <c r="AP599" s="410">
        <v>50</v>
      </c>
      <c r="AQ599" s="410">
        <v>445.19642857142856</v>
      </c>
      <c r="AR599" s="410">
        <v>498.62</v>
      </c>
      <c r="AS599" s="410">
        <v>0</v>
      </c>
      <c r="AT599" s="410">
        <f t="shared" si="5139"/>
        <v>0</v>
      </c>
      <c r="AU599" s="410">
        <f t="shared" si="4979"/>
        <v>0</v>
      </c>
      <c r="AV599" s="411">
        <v>50</v>
      </c>
      <c r="AW599" s="411">
        <v>445.19642857142856</v>
      </c>
      <c r="AX599" s="411">
        <v>498.62</v>
      </c>
      <c r="AY599" s="400">
        <v>0</v>
      </c>
      <c r="AZ599" s="400">
        <f t="shared" si="5140"/>
        <v>0</v>
      </c>
      <c r="BA599" s="400">
        <f t="shared" si="5032"/>
        <v>0</v>
      </c>
      <c r="BB599" s="411">
        <v>50</v>
      </c>
      <c r="BC599" s="411">
        <v>445.19642857142856</v>
      </c>
      <c r="BD599" s="411">
        <v>498.62</v>
      </c>
      <c r="BE599" s="411">
        <v>0</v>
      </c>
      <c r="BF599" s="411">
        <f t="shared" si="4982"/>
        <v>0</v>
      </c>
      <c r="BG599" s="411">
        <f t="shared" si="4946"/>
        <v>0</v>
      </c>
      <c r="BH599" s="411"/>
      <c r="BI599" s="411">
        <v>445.19642857142856</v>
      </c>
      <c r="BJ599" s="411">
        <v>498.62</v>
      </c>
      <c r="BK599" s="411">
        <v>0</v>
      </c>
      <c r="BL599" s="411">
        <f t="shared" si="5324"/>
        <v>0</v>
      </c>
      <c r="BM599" s="411">
        <f t="shared" si="4985"/>
        <v>0</v>
      </c>
      <c r="BN599" s="411"/>
      <c r="BO599" s="411"/>
      <c r="BP599" s="411"/>
      <c r="BQ599" s="411">
        <v>0</v>
      </c>
      <c r="BR599" s="411">
        <f t="shared" si="5325"/>
        <v>0</v>
      </c>
      <c r="BS599" s="411">
        <f t="shared" si="5150"/>
        <v>0</v>
      </c>
      <c r="BT599" s="270">
        <v>445.19642857142856</v>
      </c>
      <c r="BU599" s="270">
        <v>498.62</v>
      </c>
      <c r="BV599" s="262">
        <v>0</v>
      </c>
      <c r="BW599" s="1427">
        <v>0</v>
      </c>
      <c r="BX599" s="84" t="s">
        <v>48</v>
      </c>
      <c r="BY599" s="76">
        <v>2015</v>
      </c>
      <c r="BZ599" s="325"/>
      <c r="CA599" s="567"/>
      <c r="CB599" s="562"/>
      <c r="CC599" s="109"/>
      <c r="CD599" s="329"/>
      <c r="CE599" s="26">
        <f t="shared" si="4991"/>
        <v>0</v>
      </c>
      <c r="CF599" s="27">
        <f t="shared" si="4992"/>
        <v>0</v>
      </c>
      <c r="CG599" s="738">
        <f t="shared" si="4993"/>
        <v>0</v>
      </c>
      <c r="CH599" s="166"/>
      <c r="CI599" s="167"/>
      <c r="CJ599" s="89"/>
      <c r="CK599" s="175"/>
      <c r="CL599" s="175"/>
      <c r="CM599" s="178"/>
      <c r="CN599" s="175"/>
      <c r="CO599" s="176"/>
      <c r="CP599" s="175"/>
      <c r="CQ599" s="87"/>
      <c r="CR599" s="455"/>
      <c r="CS599" s="455"/>
      <c r="CT599" s="455"/>
      <c r="CU599" s="455"/>
      <c r="CV599" s="455"/>
      <c r="CW599" s="455"/>
      <c r="CX599" s="455"/>
      <c r="CY599" s="455"/>
      <c r="CZ599" s="455"/>
      <c r="DA599" s="456"/>
      <c r="DB599" s="455"/>
      <c r="DC599" s="455"/>
      <c r="DD599" s="455"/>
      <c r="DE599" s="455"/>
      <c r="DF599" s="455"/>
      <c r="DG599" s="455"/>
      <c r="DH599" s="455"/>
      <c r="DI599" s="455"/>
      <c r="DJ599" s="455"/>
      <c r="DK599" s="455"/>
      <c r="DL599" s="501"/>
      <c r="DM599" s="508"/>
      <c r="DN599" s="501"/>
      <c r="DO599" s="508"/>
      <c r="DP599" s="501"/>
      <c r="DQ599" s="847"/>
      <c r="DR599" s="501"/>
      <c r="DS599" s="508"/>
      <c r="DT599" s="501"/>
      <c r="DU599" s="508"/>
      <c r="DV599" s="457"/>
      <c r="DW599" s="503"/>
      <c r="DX599" s="501"/>
      <c r="DY599" s="672"/>
      <c r="DZ599" s="501"/>
      <c r="EA599" s="508">
        <f t="shared" si="5315"/>
        <v>0</v>
      </c>
      <c r="EB599" s="457">
        <f t="shared" si="5401"/>
        <v>0</v>
      </c>
      <c r="EC599" s="503"/>
      <c r="ED599" s="455"/>
      <c r="EE599" s="459"/>
      <c r="EF599" s="501"/>
      <c r="EG599" s="462"/>
      <c r="EH599" s="710"/>
      <c r="EI599" s="460">
        <f t="shared" si="5152"/>
        <v>0</v>
      </c>
      <c r="EJ599" s="538">
        <f t="shared" si="5153"/>
        <v>0</v>
      </c>
      <c r="EK599" s="677">
        <f t="shared" si="5154"/>
        <v>0</v>
      </c>
      <c r="EL599" s="257">
        <f t="shared" si="5155"/>
        <v>0</v>
      </c>
      <c r="EM599" s="649">
        <f t="shared" si="5156"/>
        <v>0</v>
      </c>
      <c r="EN599" s="538">
        <f t="shared" si="5157"/>
        <v>0</v>
      </c>
      <c r="EO599" s="677">
        <f t="shared" si="5158"/>
        <v>0</v>
      </c>
      <c r="EP599" s="257">
        <f t="shared" si="5159"/>
        <v>0</v>
      </c>
      <c r="EQ599" s="649">
        <f t="shared" si="5160"/>
        <v>0</v>
      </c>
      <c r="ER599" s="538">
        <f t="shared" si="5161"/>
        <v>0</v>
      </c>
      <c r="ES599" s="677">
        <f t="shared" si="5162"/>
        <v>0</v>
      </c>
      <c r="ET599" s="538">
        <f t="shared" si="5163"/>
        <v>0</v>
      </c>
      <c r="EU599" s="462">
        <f t="shared" si="5164"/>
        <v>0</v>
      </c>
      <c r="EV599" s="263">
        <f t="shared" si="5165"/>
        <v>0</v>
      </c>
      <c r="EW599" s="462">
        <f t="shared" si="5166"/>
        <v>0</v>
      </c>
      <c r="EX599" s="263">
        <f t="shared" si="5167"/>
        <v>0</v>
      </c>
      <c r="EY599" s="472">
        <f t="shared" si="5374"/>
        <v>0</v>
      </c>
      <c r="EZ599" s="710">
        <f t="shared" si="5375"/>
        <v>0</v>
      </c>
      <c r="FC599" s="216"/>
      <c r="FD599" s="319"/>
    </row>
    <row r="600" spans="1:160" ht="18" hidden="1" customHeight="1" outlineLevel="1" x14ac:dyDescent="0.2">
      <c r="A600" s="13" t="s">
        <v>1706</v>
      </c>
      <c r="B600" s="76" t="s">
        <v>21</v>
      </c>
      <c r="C600" s="103" t="s">
        <v>1422</v>
      </c>
      <c r="D600" s="103" t="s">
        <v>1423</v>
      </c>
      <c r="E600" s="103" t="s">
        <v>1424</v>
      </c>
      <c r="F600" s="103" t="s">
        <v>1425</v>
      </c>
      <c r="G600" s="103" t="s">
        <v>41</v>
      </c>
      <c r="H600" s="105">
        <v>0.68300000000000005</v>
      </c>
      <c r="I600" s="103" t="s">
        <v>1369</v>
      </c>
      <c r="J600" s="103" t="s">
        <v>56</v>
      </c>
      <c r="K600" s="103" t="s">
        <v>152</v>
      </c>
      <c r="L600" s="103" t="s">
        <v>1370</v>
      </c>
      <c r="M600" s="14" t="s">
        <v>1382</v>
      </c>
      <c r="N600" s="82"/>
      <c r="O600" s="82"/>
      <c r="P600" s="82"/>
      <c r="Q600" s="245"/>
      <c r="R600" s="408"/>
      <c r="S600" s="270"/>
      <c r="T600" s="270"/>
      <c r="U600" s="270"/>
      <c r="V600" s="647"/>
      <c r="W600" s="647"/>
      <c r="X600" s="409"/>
      <c r="Y600" s="409"/>
      <c r="Z600" s="409"/>
      <c r="AA600" s="409"/>
      <c r="AB600" s="409"/>
      <c r="AC600" s="399">
        <f t="shared" si="4976"/>
        <v>0</v>
      </c>
      <c r="AD600" s="410">
        <v>50</v>
      </c>
      <c r="AE600" s="410">
        <v>445.19642857142856</v>
      </c>
      <c r="AF600" s="410">
        <f t="shared" ref="AF600" si="5461">AE600*1.12</f>
        <v>498.62</v>
      </c>
      <c r="AG600" s="410">
        <v>0</v>
      </c>
      <c r="AH600" s="410">
        <v>0</v>
      </c>
      <c r="AI600" s="260">
        <f t="shared" si="4977"/>
        <v>0</v>
      </c>
      <c r="AJ600" s="410">
        <v>50</v>
      </c>
      <c r="AK600" s="410">
        <v>445.19642857142856</v>
      </c>
      <c r="AL600" s="410">
        <v>498.62</v>
      </c>
      <c r="AM600" s="260">
        <v>0</v>
      </c>
      <c r="AN600" s="260">
        <v>0</v>
      </c>
      <c r="AO600" s="396">
        <f t="shared" si="5394"/>
        <v>0</v>
      </c>
      <c r="AP600" s="410">
        <v>50</v>
      </c>
      <c r="AQ600" s="410">
        <v>445.19642857142856</v>
      </c>
      <c r="AR600" s="410">
        <v>498.62</v>
      </c>
      <c r="AS600" s="410">
        <v>0</v>
      </c>
      <c r="AT600" s="410">
        <f t="shared" si="5139"/>
        <v>0</v>
      </c>
      <c r="AU600" s="410">
        <f t="shared" si="4979"/>
        <v>0</v>
      </c>
      <c r="AV600" s="411">
        <v>50</v>
      </c>
      <c r="AW600" s="411">
        <v>445.19642857142856</v>
      </c>
      <c r="AX600" s="411">
        <v>498.62</v>
      </c>
      <c r="AY600" s="400">
        <v>0</v>
      </c>
      <c r="AZ600" s="400">
        <f t="shared" si="5140"/>
        <v>0</v>
      </c>
      <c r="BA600" s="400">
        <f t="shared" si="5032"/>
        <v>0</v>
      </c>
      <c r="BB600" s="411">
        <v>50</v>
      </c>
      <c r="BC600" s="411">
        <v>445.19642857142856</v>
      </c>
      <c r="BD600" s="411">
        <v>498.62</v>
      </c>
      <c r="BE600" s="411">
        <v>0</v>
      </c>
      <c r="BF600" s="411">
        <f t="shared" si="4982"/>
        <v>0</v>
      </c>
      <c r="BG600" s="411">
        <f t="shared" si="4946"/>
        <v>0</v>
      </c>
      <c r="BH600" s="411"/>
      <c r="BI600" s="411">
        <v>445.19642857142856</v>
      </c>
      <c r="BJ600" s="411">
        <v>498.62</v>
      </c>
      <c r="BK600" s="411">
        <v>0</v>
      </c>
      <c r="BL600" s="411">
        <f t="shared" si="5324"/>
        <v>0</v>
      </c>
      <c r="BM600" s="411">
        <f t="shared" si="4985"/>
        <v>0</v>
      </c>
      <c r="BN600" s="411"/>
      <c r="BO600" s="411"/>
      <c r="BP600" s="411"/>
      <c r="BQ600" s="411">
        <v>0</v>
      </c>
      <c r="BR600" s="411">
        <f t="shared" si="5325"/>
        <v>0</v>
      </c>
      <c r="BS600" s="411">
        <f t="shared" si="5150"/>
        <v>0</v>
      </c>
      <c r="BT600" s="270">
        <v>445.19642857142856</v>
      </c>
      <c r="BU600" s="270">
        <v>498.62</v>
      </c>
      <c r="BV600" s="262">
        <v>0</v>
      </c>
      <c r="BW600" s="1427">
        <v>0</v>
      </c>
      <c r="BX600" s="84" t="s">
        <v>48</v>
      </c>
      <c r="BY600" s="76">
        <v>2015</v>
      </c>
      <c r="BZ600" s="325"/>
      <c r="CA600" s="567"/>
      <c r="CB600" s="562"/>
      <c r="CC600" s="109"/>
      <c r="CD600" s="329"/>
      <c r="CE600" s="26">
        <f t="shared" ref="CE600:CE679" si="5462">BV600-CB600</f>
        <v>0</v>
      </c>
      <c r="CF600" s="27">
        <f t="shared" ref="CF600:CF679" si="5463">BW600-CC600</f>
        <v>0</v>
      </c>
      <c r="CG600" s="738">
        <f t="shared" ref="CG600:CG679" si="5464">CA600-CC600</f>
        <v>0</v>
      </c>
      <c r="CH600" s="166" t="s">
        <v>1740</v>
      </c>
      <c r="CI600" s="167" t="s">
        <v>1756</v>
      </c>
      <c r="CJ600" s="89"/>
      <c r="CK600" s="175"/>
      <c r="CL600" s="175"/>
      <c r="CM600" s="178"/>
      <c r="CN600" s="175"/>
      <c r="CO600" s="176"/>
      <c r="CP600" s="175"/>
      <c r="CQ600" s="87"/>
      <c r="CR600" s="455"/>
      <c r="CS600" s="455"/>
      <c r="CT600" s="455"/>
      <c r="CU600" s="455"/>
      <c r="CV600" s="455"/>
      <c r="CW600" s="455"/>
      <c r="CX600" s="455"/>
      <c r="CY600" s="455"/>
      <c r="CZ600" s="455"/>
      <c r="DA600" s="456"/>
      <c r="DB600" s="455"/>
      <c r="DC600" s="455"/>
      <c r="DD600" s="455"/>
      <c r="DE600" s="455"/>
      <c r="DF600" s="455"/>
      <c r="DG600" s="455"/>
      <c r="DH600" s="455"/>
      <c r="DI600" s="455"/>
      <c r="DJ600" s="455"/>
      <c r="DK600" s="455"/>
      <c r="DL600" s="501"/>
      <c r="DM600" s="508"/>
      <c r="DN600" s="501"/>
      <c r="DO600" s="508"/>
      <c r="DP600" s="501"/>
      <c r="DQ600" s="847"/>
      <c r="DR600" s="501"/>
      <c r="DS600" s="508"/>
      <c r="DT600" s="501"/>
      <c r="DU600" s="508"/>
      <c r="DV600" s="457"/>
      <c r="DW600" s="503"/>
      <c r="DX600" s="501"/>
      <c r="DY600" s="672"/>
      <c r="DZ600" s="501"/>
      <c r="EA600" s="508">
        <f t="shared" si="5315"/>
        <v>0</v>
      </c>
      <c r="EB600" s="457">
        <f t="shared" si="5401"/>
        <v>0</v>
      </c>
      <c r="EC600" s="503"/>
      <c r="ED600" s="455"/>
      <c r="EE600" s="459"/>
      <c r="EF600" s="501"/>
      <c r="EG600" s="462"/>
      <c r="EH600" s="710"/>
      <c r="EI600" s="460">
        <f t="shared" si="5152"/>
        <v>0</v>
      </c>
      <c r="EJ600" s="538">
        <f t="shared" si="5153"/>
        <v>0</v>
      </c>
      <c r="EK600" s="677">
        <f t="shared" si="5154"/>
        <v>0</v>
      </c>
      <c r="EL600" s="257">
        <f t="shared" si="5155"/>
        <v>0</v>
      </c>
      <c r="EM600" s="649">
        <f t="shared" si="5156"/>
        <v>0</v>
      </c>
      <c r="EN600" s="538">
        <f t="shared" si="5157"/>
        <v>0</v>
      </c>
      <c r="EO600" s="677">
        <f t="shared" si="5158"/>
        <v>0</v>
      </c>
      <c r="EP600" s="257">
        <f t="shared" si="5159"/>
        <v>0</v>
      </c>
      <c r="EQ600" s="649">
        <f t="shared" si="5160"/>
        <v>0</v>
      </c>
      <c r="ER600" s="538">
        <f t="shared" si="5161"/>
        <v>0</v>
      </c>
      <c r="ES600" s="677">
        <f t="shared" si="5162"/>
        <v>0</v>
      </c>
      <c r="ET600" s="538">
        <f t="shared" si="5163"/>
        <v>0</v>
      </c>
      <c r="EU600" s="462">
        <f t="shared" si="5164"/>
        <v>0</v>
      </c>
      <c r="EV600" s="263">
        <f t="shared" si="5165"/>
        <v>0</v>
      </c>
      <c r="EW600" s="462">
        <f t="shared" si="5166"/>
        <v>0</v>
      </c>
      <c r="EX600" s="263">
        <f t="shared" si="5167"/>
        <v>0</v>
      </c>
      <c r="EY600" s="472">
        <f t="shared" si="5374"/>
        <v>0</v>
      </c>
      <c r="EZ600" s="710">
        <f t="shared" si="5375"/>
        <v>0</v>
      </c>
      <c r="FC600" s="216"/>
      <c r="FD600" s="319"/>
    </row>
    <row r="601" spans="1:160" ht="18" hidden="1" customHeight="1" outlineLevel="1" x14ac:dyDescent="0.2">
      <c r="A601" s="13" t="s">
        <v>1829</v>
      </c>
      <c r="B601" s="76" t="s">
        <v>21</v>
      </c>
      <c r="C601" s="103" t="s">
        <v>1422</v>
      </c>
      <c r="D601" s="103" t="s">
        <v>1423</v>
      </c>
      <c r="E601" s="103" t="s">
        <v>1424</v>
      </c>
      <c r="F601" s="103" t="s">
        <v>1831</v>
      </c>
      <c r="G601" s="103" t="s">
        <v>41</v>
      </c>
      <c r="H601" s="105">
        <v>0.68300000000000005</v>
      </c>
      <c r="I601" s="103" t="s">
        <v>1094</v>
      </c>
      <c r="J601" s="103" t="s">
        <v>56</v>
      </c>
      <c r="K601" s="103" t="s">
        <v>152</v>
      </c>
      <c r="L601" s="103" t="s">
        <v>1370</v>
      </c>
      <c r="M601" s="14" t="s">
        <v>1382</v>
      </c>
      <c r="N601" s="82"/>
      <c r="O601" s="82"/>
      <c r="P601" s="82"/>
      <c r="Q601" s="245"/>
      <c r="R601" s="408"/>
      <c r="S601" s="270"/>
      <c r="T601" s="270"/>
      <c r="U601" s="270"/>
      <c r="V601" s="647"/>
      <c r="W601" s="647"/>
      <c r="X601" s="409"/>
      <c r="Y601" s="409"/>
      <c r="Z601" s="409"/>
      <c r="AA601" s="409"/>
      <c r="AB601" s="409"/>
      <c r="AC601" s="399">
        <f t="shared" ref="AC601" si="5465">AB601*H601</f>
        <v>0</v>
      </c>
      <c r="AD601" s="410">
        <v>50</v>
      </c>
      <c r="AE601" s="410">
        <v>445.19642857142856</v>
      </c>
      <c r="AF601" s="410">
        <f t="shared" ref="AF601:AF602" si="5466">AE601*1.12</f>
        <v>498.62</v>
      </c>
      <c r="AG601" s="410">
        <v>0</v>
      </c>
      <c r="AH601" s="410">
        <v>0</v>
      </c>
      <c r="AI601" s="260">
        <f t="shared" ref="AI601" si="5467">AH601*H601</f>
        <v>0</v>
      </c>
      <c r="AJ601" s="410">
        <v>50</v>
      </c>
      <c r="AK601" s="410">
        <v>445.19642857142856</v>
      </c>
      <c r="AL601" s="410">
        <v>498.62</v>
      </c>
      <c r="AM601" s="410">
        <v>0</v>
      </c>
      <c r="AN601" s="410">
        <v>0</v>
      </c>
      <c r="AO601" s="396">
        <f t="shared" si="5394"/>
        <v>0</v>
      </c>
      <c r="AP601" s="410">
        <v>50</v>
      </c>
      <c r="AQ601" s="410">
        <v>445.19642857142856</v>
      </c>
      <c r="AR601" s="410">
        <v>498.62</v>
      </c>
      <c r="AS601" s="410">
        <v>0</v>
      </c>
      <c r="AT601" s="410">
        <f t="shared" si="5139"/>
        <v>0</v>
      </c>
      <c r="AU601" s="410">
        <f t="shared" si="4979"/>
        <v>0</v>
      </c>
      <c r="AV601" s="411">
        <v>50</v>
      </c>
      <c r="AW601" s="411">
        <v>445.19642857142856</v>
      </c>
      <c r="AX601" s="411">
        <v>498.62</v>
      </c>
      <c r="AY601" s="400">
        <v>0</v>
      </c>
      <c r="AZ601" s="400">
        <f t="shared" si="5140"/>
        <v>0</v>
      </c>
      <c r="BA601" s="400">
        <f t="shared" si="5032"/>
        <v>0</v>
      </c>
      <c r="BB601" s="411">
        <v>50</v>
      </c>
      <c r="BC601" s="411">
        <v>445.19642857142856</v>
      </c>
      <c r="BD601" s="411">
        <v>498.62</v>
      </c>
      <c r="BE601" s="411">
        <v>0</v>
      </c>
      <c r="BF601" s="411">
        <f t="shared" si="4982"/>
        <v>0</v>
      </c>
      <c r="BG601" s="411">
        <f t="shared" si="4946"/>
        <v>0</v>
      </c>
      <c r="BH601" s="411"/>
      <c r="BI601" s="411">
        <v>445.19642857142856</v>
      </c>
      <c r="BJ601" s="411">
        <v>498.62</v>
      </c>
      <c r="BK601" s="411">
        <v>0</v>
      </c>
      <c r="BL601" s="411">
        <f t="shared" si="5324"/>
        <v>0</v>
      </c>
      <c r="BM601" s="411">
        <f t="shared" si="4985"/>
        <v>0</v>
      </c>
      <c r="BN601" s="411"/>
      <c r="BO601" s="411"/>
      <c r="BP601" s="411"/>
      <c r="BQ601" s="411">
        <v>0</v>
      </c>
      <c r="BR601" s="411">
        <f t="shared" si="5325"/>
        <v>0</v>
      </c>
      <c r="BS601" s="411">
        <f t="shared" si="5150"/>
        <v>0</v>
      </c>
      <c r="BT601" s="270">
        <v>445.19642857142856</v>
      </c>
      <c r="BU601" s="270">
        <v>498.62</v>
      </c>
      <c r="BV601" s="262">
        <v>0</v>
      </c>
      <c r="BW601" s="1427">
        <v>0</v>
      </c>
      <c r="BX601" s="84" t="s">
        <v>48</v>
      </c>
      <c r="BY601" s="76">
        <v>2015</v>
      </c>
      <c r="BZ601" s="325"/>
      <c r="CA601" s="567"/>
      <c r="CB601" s="562"/>
      <c r="CC601" s="109"/>
      <c r="CD601" s="329"/>
      <c r="CE601" s="26">
        <f t="shared" si="5462"/>
        <v>0</v>
      </c>
      <c r="CF601" s="27">
        <f t="shared" si="5463"/>
        <v>0</v>
      </c>
      <c r="CG601" s="738">
        <f t="shared" si="5464"/>
        <v>0</v>
      </c>
      <c r="CH601" s="166" t="s">
        <v>1841</v>
      </c>
      <c r="CI601" s="167"/>
      <c r="CJ601" s="89"/>
      <c r="CK601" s="175"/>
      <c r="CL601" s="175"/>
      <c r="CM601" s="178"/>
      <c r="CN601" s="175"/>
      <c r="CO601" s="176"/>
      <c r="CP601" s="175"/>
      <c r="CQ601" s="87"/>
      <c r="CR601" s="455"/>
      <c r="CS601" s="455"/>
      <c r="CT601" s="455"/>
      <c r="CU601" s="455"/>
      <c r="CV601" s="455"/>
      <c r="CW601" s="455"/>
      <c r="CX601" s="455"/>
      <c r="CY601" s="455"/>
      <c r="CZ601" s="455"/>
      <c r="DA601" s="456"/>
      <c r="DB601" s="455"/>
      <c r="DC601" s="455"/>
      <c r="DD601" s="455"/>
      <c r="DE601" s="455"/>
      <c r="DF601" s="455"/>
      <c r="DG601" s="455"/>
      <c r="DH601" s="455"/>
      <c r="DI601" s="455"/>
      <c r="DJ601" s="455"/>
      <c r="DK601" s="455"/>
      <c r="DL601" s="501"/>
      <c r="DM601" s="508"/>
      <c r="DN601" s="501"/>
      <c r="DO601" s="508"/>
      <c r="DP601" s="501"/>
      <c r="DQ601" s="847"/>
      <c r="DR601" s="501"/>
      <c r="DS601" s="508"/>
      <c r="DT601" s="501"/>
      <c r="DU601" s="508"/>
      <c r="DV601" s="457"/>
      <c r="DW601" s="503"/>
      <c r="DX601" s="501"/>
      <c r="DY601" s="672"/>
      <c r="DZ601" s="501"/>
      <c r="EA601" s="508">
        <f t="shared" si="5315"/>
        <v>0</v>
      </c>
      <c r="EB601" s="457">
        <f t="shared" si="5401"/>
        <v>0</v>
      </c>
      <c r="EC601" s="503"/>
      <c r="ED601" s="455"/>
      <c r="EE601" s="459"/>
      <c r="EF601" s="501"/>
      <c r="EG601" s="462"/>
      <c r="EH601" s="710"/>
      <c r="EI601" s="460">
        <f t="shared" si="5152"/>
        <v>0</v>
      </c>
      <c r="EJ601" s="538">
        <f t="shared" si="5153"/>
        <v>0</v>
      </c>
      <c r="EK601" s="677">
        <f t="shared" si="5154"/>
        <v>0</v>
      </c>
      <c r="EL601" s="257">
        <f t="shared" si="5155"/>
        <v>0</v>
      </c>
      <c r="EM601" s="649">
        <f t="shared" si="5156"/>
        <v>0</v>
      </c>
      <c r="EN601" s="538">
        <f t="shared" si="5157"/>
        <v>0</v>
      </c>
      <c r="EO601" s="677">
        <f t="shared" si="5158"/>
        <v>0</v>
      </c>
      <c r="EP601" s="257">
        <f t="shared" si="5159"/>
        <v>0</v>
      </c>
      <c r="EQ601" s="649">
        <f t="shared" si="5160"/>
        <v>0</v>
      </c>
      <c r="ER601" s="538">
        <f t="shared" si="5161"/>
        <v>0</v>
      </c>
      <c r="ES601" s="677">
        <f t="shared" si="5162"/>
        <v>0</v>
      </c>
      <c r="ET601" s="538">
        <f t="shared" si="5163"/>
        <v>0</v>
      </c>
      <c r="EU601" s="462">
        <f t="shared" si="5164"/>
        <v>0</v>
      </c>
      <c r="EV601" s="263">
        <f t="shared" si="5165"/>
        <v>0</v>
      </c>
      <c r="EW601" s="462">
        <f t="shared" si="5166"/>
        <v>0</v>
      </c>
      <c r="EX601" s="263">
        <f t="shared" si="5167"/>
        <v>0</v>
      </c>
      <c r="EY601" s="472">
        <f t="shared" si="5374"/>
        <v>0</v>
      </c>
      <c r="EZ601" s="710">
        <f t="shared" si="5375"/>
        <v>0</v>
      </c>
      <c r="FA601" s="312">
        <v>42060</v>
      </c>
      <c r="FC601" s="216"/>
      <c r="FD601" s="319"/>
    </row>
    <row r="602" spans="1:160" ht="18" hidden="1" customHeight="1" outlineLevel="1" x14ac:dyDescent="0.2">
      <c r="A602" s="13" t="s">
        <v>1908</v>
      </c>
      <c r="B602" s="76" t="s">
        <v>21</v>
      </c>
      <c r="C602" s="103" t="s">
        <v>1422</v>
      </c>
      <c r="D602" s="103" t="s">
        <v>1423</v>
      </c>
      <c r="E602" s="103" t="s">
        <v>1424</v>
      </c>
      <c r="F602" s="103" t="s">
        <v>1831</v>
      </c>
      <c r="G602" s="103" t="s">
        <v>1924</v>
      </c>
      <c r="H602" s="105">
        <v>0.68300000000000005</v>
      </c>
      <c r="I602" s="103" t="s">
        <v>1914</v>
      </c>
      <c r="J602" s="103" t="s">
        <v>56</v>
      </c>
      <c r="K602" s="103" t="s">
        <v>152</v>
      </c>
      <c r="L602" s="103" t="s">
        <v>1370</v>
      </c>
      <c r="M602" s="14" t="s">
        <v>1382</v>
      </c>
      <c r="N602" s="82"/>
      <c r="O602" s="82"/>
      <c r="P602" s="82"/>
      <c r="Q602" s="245"/>
      <c r="R602" s="408"/>
      <c r="S602" s="270"/>
      <c r="T602" s="270"/>
      <c r="U602" s="270"/>
      <c r="V602" s="647"/>
      <c r="W602" s="647"/>
      <c r="X602" s="409"/>
      <c r="Y602" s="409"/>
      <c r="Z602" s="409"/>
      <c r="AA602" s="409"/>
      <c r="AB602" s="409"/>
      <c r="AC602" s="399">
        <f t="shared" ref="AC602" si="5468">AB602*H602</f>
        <v>0</v>
      </c>
      <c r="AD602" s="410">
        <v>50</v>
      </c>
      <c r="AE602" s="410">
        <v>272.29000000000002</v>
      </c>
      <c r="AF602" s="410">
        <f t="shared" si="5466"/>
        <v>304.96480000000003</v>
      </c>
      <c r="AG602" s="410">
        <v>0</v>
      </c>
      <c r="AH602" s="410">
        <v>0</v>
      </c>
      <c r="AI602" s="260">
        <f t="shared" ref="AI602" si="5469">AH602*H602</f>
        <v>0</v>
      </c>
      <c r="AJ602" s="410">
        <v>50</v>
      </c>
      <c r="AK602" s="410">
        <v>272.29000000000002</v>
      </c>
      <c r="AL602" s="410">
        <f>AK602*1.12</f>
        <v>304.96480000000003</v>
      </c>
      <c r="AM602" s="410">
        <v>0</v>
      </c>
      <c r="AN602" s="410">
        <v>0</v>
      </c>
      <c r="AO602" s="396">
        <f t="shared" si="5394"/>
        <v>0</v>
      </c>
      <c r="AP602" s="410">
        <v>50</v>
      </c>
      <c r="AQ602" s="410">
        <v>272.29000000000002</v>
      </c>
      <c r="AR602" s="410">
        <f>AQ602*1.12</f>
        <v>304.96480000000003</v>
      </c>
      <c r="AS602" s="410">
        <v>0</v>
      </c>
      <c r="AT602" s="410">
        <f t="shared" ref="AT602" si="5470">AS602*1.12</f>
        <v>0</v>
      </c>
      <c r="AU602" s="410">
        <f t="shared" ref="AU602" si="5471">AT602*H602</f>
        <v>0</v>
      </c>
      <c r="AV602" s="411">
        <v>50</v>
      </c>
      <c r="AW602" s="411">
        <v>272.29000000000002</v>
      </c>
      <c r="AX602" s="411">
        <f>AW602*1.12</f>
        <v>304.96480000000003</v>
      </c>
      <c r="AY602" s="400">
        <v>0</v>
      </c>
      <c r="AZ602" s="400">
        <f t="shared" ref="AZ602" si="5472">AY602*1.12</f>
        <v>0</v>
      </c>
      <c r="BA602" s="400">
        <f t="shared" ref="BA602" si="5473">AZ602*H602</f>
        <v>0</v>
      </c>
      <c r="BB602" s="411">
        <v>50</v>
      </c>
      <c r="BC602" s="411">
        <v>272.29000000000002</v>
      </c>
      <c r="BD602" s="411">
        <f>BC602*1.12</f>
        <v>304.96480000000003</v>
      </c>
      <c r="BE602" s="411">
        <v>0</v>
      </c>
      <c r="BF602" s="411">
        <f t="shared" ref="BF602" si="5474">BE602*1.12</f>
        <v>0</v>
      </c>
      <c r="BG602" s="411">
        <f t="shared" ref="BG602" si="5475">BF602*H602</f>
        <v>0</v>
      </c>
      <c r="BH602" s="411"/>
      <c r="BI602" s="411">
        <v>272.29000000000002</v>
      </c>
      <c r="BJ602" s="411">
        <f>BI602*1.12</f>
        <v>304.96480000000003</v>
      </c>
      <c r="BK602" s="411">
        <v>0</v>
      </c>
      <c r="BL602" s="411">
        <f t="shared" si="5324"/>
        <v>0</v>
      </c>
      <c r="BM602" s="411">
        <f t="shared" si="4985"/>
        <v>0</v>
      </c>
      <c r="BN602" s="411"/>
      <c r="BO602" s="411"/>
      <c r="BP602" s="411"/>
      <c r="BQ602" s="411">
        <v>0</v>
      </c>
      <c r="BR602" s="411">
        <f t="shared" si="5325"/>
        <v>0</v>
      </c>
      <c r="BS602" s="411">
        <f t="shared" si="5150"/>
        <v>0</v>
      </c>
      <c r="BT602" s="270">
        <v>272.29000000000002</v>
      </c>
      <c r="BU602" s="270">
        <f>BT602*1.12</f>
        <v>304.96480000000003</v>
      </c>
      <c r="BV602" s="262">
        <v>0</v>
      </c>
      <c r="BW602" s="1427">
        <v>0</v>
      </c>
      <c r="BX602" s="84" t="s">
        <v>48</v>
      </c>
      <c r="BY602" s="76">
        <v>2015</v>
      </c>
      <c r="BZ602" s="325"/>
      <c r="CA602" s="567"/>
      <c r="CB602" s="562"/>
      <c r="CC602" s="109"/>
      <c r="CD602" s="329"/>
      <c r="CE602" s="26">
        <f t="shared" si="5462"/>
        <v>0</v>
      </c>
      <c r="CF602" s="27">
        <f t="shared" si="5463"/>
        <v>0</v>
      </c>
      <c r="CG602" s="738">
        <f t="shared" si="5464"/>
        <v>0</v>
      </c>
      <c r="CH602" s="166" t="s">
        <v>1932</v>
      </c>
      <c r="CI602" s="167"/>
      <c r="CJ602" s="89"/>
      <c r="CK602" s="175"/>
      <c r="CL602" s="175"/>
      <c r="CM602" s="178"/>
      <c r="CN602" s="175"/>
      <c r="CO602" s="176"/>
      <c r="CP602" s="175"/>
      <c r="CQ602" s="87"/>
      <c r="CR602" s="455"/>
      <c r="CS602" s="455"/>
      <c r="CT602" s="455"/>
      <c r="CU602" s="455"/>
      <c r="CV602" s="455"/>
      <c r="CW602" s="455"/>
      <c r="CX602" s="455"/>
      <c r="CY602" s="455"/>
      <c r="CZ602" s="455"/>
      <c r="DA602" s="456"/>
      <c r="DB602" s="455"/>
      <c r="DC602" s="455"/>
      <c r="DD602" s="455"/>
      <c r="DE602" s="455"/>
      <c r="DF602" s="455"/>
      <c r="DG602" s="455"/>
      <c r="DH602" s="455"/>
      <c r="DI602" s="455"/>
      <c r="DJ602" s="455"/>
      <c r="DK602" s="455"/>
      <c r="DL602" s="501"/>
      <c r="DM602" s="508"/>
      <c r="DN602" s="501"/>
      <c r="DO602" s="508"/>
      <c r="DP602" s="501"/>
      <c r="DQ602" s="847"/>
      <c r="DR602" s="501"/>
      <c r="DS602" s="508"/>
      <c r="DT602" s="501"/>
      <c r="DU602" s="508"/>
      <c r="DV602" s="457"/>
      <c r="DW602" s="503"/>
      <c r="DX602" s="501"/>
      <c r="DY602" s="672"/>
      <c r="DZ602" s="501"/>
      <c r="EA602" s="508">
        <f t="shared" si="5315"/>
        <v>0</v>
      </c>
      <c r="EB602" s="457">
        <f t="shared" si="5401"/>
        <v>0</v>
      </c>
      <c r="EC602" s="503"/>
      <c r="ED602" s="455"/>
      <c r="EE602" s="459"/>
      <c r="EF602" s="501"/>
      <c r="EG602" s="462"/>
      <c r="EH602" s="710"/>
      <c r="EI602" s="460">
        <f t="shared" si="5152"/>
        <v>0</v>
      </c>
      <c r="EJ602" s="538">
        <f t="shared" si="5153"/>
        <v>0</v>
      </c>
      <c r="EK602" s="677">
        <f t="shared" si="5154"/>
        <v>0</v>
      </c>
      <c r="EL602" s="257">
        <f t="shared" si="5155"/>
        <v>0</v>
      </c>
      <c r="EM602" s="649">
        <f t="shared" si="5156"/>
        <v>0</v>
      </c>
      <c r="EN602" s="538">
        <f t="shared" si="5157"/>
        <v>0</v>
      </c>
      <c r="EO602" s="677">
        <f t="shared" si="5158"/>
        <v>0</v>
      </c>
      <c r="EP602" s="257">
        <f t="shared" si="5159"/>
        <v>0</v>
      </c>
      <c r="EQ602" s="649">
        <f t="shared" si="5160"/>
        <v>0</v>
      </c>
      <c r="ER602" s="538">
        <f t="shared" si="5161"/>
        <v>0</v>
      </c>
      <c r="ES602" s="677">
        <f t="shared" si="5162"/>
        <v>0</v>
      </c>
      <c r="ET602" s="538">
        <f t="shared" si="5163"/>
        <v>0</v>
      </c>
      <c r="EU602" s="462">
        <f t="shared" si="5164"/>
        <v>0</v>
      </c>
      <c r="EV602" s="263">
        <f t="shared" si="5165"/>
        <v>0</v>
      </c>
      <c r="EW602" s="462">
        <f t="shared" si="5166"/>
        <v>0</v>
      </c>
      <c r="EX602" s="263">
        <f t="shared" si="5167"/>
        <v>0</v>
      </c>
      <c r="EY602" s="472">
        <f t="shared" si="5374"/>
        <v>0</v>
      </c>
      <c r="EZ602" s="710">
        <f t="shared" si="5375"/>
        <v>0</v>
      </c>
      <c r="FA602" s="312">
        <v>42117</v>
      </c>
      <c r="FC602" s="216"/>
      <c r="FD602" s="319"/>
    </row>
    <row r="603" spans="1:160" ht="18" hidden="1" customHeight="1" outlineLevel="1" x14ac:dyDescent="0.2">
      <c r="A603" s="13" t="s">
        <v>2100</v>
      </c>
      <c r="B603" s="76" t="s">
        <v>21</v>
      </c>
      <c r="C603" s="103" t="s">
        <v>1422</v>
      </c>
      <c r="D603" s="103" t="s">
        <v>1423</v>
      </c>
      <c r="E603" s="103" t="s">
        <v>1424</v>
      </c>
      <c r="F603" s="103" t="s">
        <v>1831</v>
      </c>
      <c r="G603" s="103" t="s">
        <v>1924</v>
      </c>
      <c r="H603" s="105">
        <v>0.68300000000000005</v>
      </c>
      <c r="I603" s="103" t="s">
        <v>1914</v>
      </c>
      <c r="J603" s="103" t="s">
        <v>56</v>
      </c>
      <c r="K603" s="103" t="s">
        <v>152</v>
      </c>
      <c r="L603" s="103" t="s">
        <v>1370</v>
      </c>
      <c r="M603" s="14" t="s">
        <v>1382</v>
      </c>
      <c r="N603" s="82"/>
      <c r="O603" s="82"/>
      <c r="P603" s="82"/>
      <c r="Q603" s="245"/>
      <c r="R603" s="408"/>
      <c r="S603" s="270"/>
      <c r="T603" s="270"/>
      <c r="U603" s="270"/>
      <c r="V603" s="647"/>
      <c r="W603" s="647"/>
      <c r="X603" s="409"/>
      <c r="Y603" s="409"/>
      <c r="Z603" s="409"/>
      <c r="AA603" s="409"/>
      <c r="AB603" s="409"/>
      <c r="AC603" s="399">
        <f t="shared" ref="AC603" si="5476">AB603*H603</f>
        <v>0</v>
      </c>
      <c r="AD603" s="410">
        <v>50</v>
      </c>
      <c r="AE603" s="410">
        <v>272.29000000000002</v>
      </c>
      <c r="AF603" s="410">
        <f t="shared" ref="AF603" si="5477">AE603*1.12</f>
        <v>304.96480000000003</v>
      </c>
      <c r="AG603" s="410">
        <v>0</v>
      </c>
      <c r="AH603" s="410">
        <v>0</v>
      </c>
      <c r="AI603" s="260">
        <f t="shared" ref="AI603" si="5478">AH603*H603</f>
        <v>0</v>
      </c>
      <c r="AJ603" s="410">
        <v>50</v>
      </c>
      <c r="AK603" s="410">
        <v>272.29000000000002</v>
      </c>
      <c r="AL603" s="410">
        <f>AK603*1.12</f>
        <v>304.96480000000003</v>
      </c>
      <c r="AM603" s="410">
        <v>0</v>
      </c>
      <c r="AN603" s="410">
        <v>0</v>
      </c>
      <c r="AO603" s="396">
        <f t="shared" si="5394"/>
        <v>0</v>
      </c>
      <c r="AP603" s="410">
        <v>50</v>
      </c>
      <c r="AQ603" s="410">
        <v>272.29000000000002</v>
      </c>
      <c r="AR603" s="410">
        <f>AQ603*1.12</f>
        <v>304.96480000000003</v>
      </c>
      <c r="AS603" s="410">
        <v>0</v>
      </c>
      <c r="AT603" s="410">
        <f t="shared" ref="AT603" si="5479">AS603*1.12</f>
        <v>0</v>
      </c>
      <c r="AU603" s="410">
        <f t="shared" ref="AU603" si="5480">AT603*H603</f>
        <v>0</v>
      </c>
      <c r="AV603" s="411">
        <v>50</v>
      </c>
      <c r="AW603" s="411">
        <v>272.29000000000002</v>
      </c>
      <c r="AX603" s="411">
        <f>AW603*1.12</f>
        <v>304.96480000000003</v>
      </c>
      <c r="AY603" s="400">
        <v>0</v>
      </c>
      <c r="AZ603" s="400">
        <f t="shared" ref="AZ603" si="5481">AY603*1.12</f>
        <v>0</v>
      </c>
      <c r="BA603" s="400">
        <f t="shared" ref="BA603" si="5482">AZ603*H603</f>
        <v>0</v>
      </c>
      <c r="BB603" s="411">
        <v>50</v>
      </c>
      <c r="BC603" s="411">
        <v>272.29000000000002</v>
      </c>
      <c r="BD603" s="411">
        <f>BC603*1.12</f>
        <v>304.96480000000003</v>
      </c>
      <c r="BE603" s="411">
        <v>0</v>
      </c>
      <c r="BF603" s="411">
        <f t="shared" ref="BF603" si="5483">BE603*1.12</f>
        <v>0</v>
      </c>
      <c r="BG603" s="411">
        <f t="shared" ref="BG603" si="5484">BF603*H603</f>
        <v>0</v>
      </c>
      <c r="BH603" s="411"/>
      <c r="BI603" s="411">
        <v>272.29000000000002</v>
      </c>
      <c r="BJ603" s="411">
        <f>BI603*1.12</f>
        <v>304.96480000000003</v>
      </c>
      <c r="BK603" s="411">
        <v>0</v>
      </c>
      <c r="BL603" s="411">
        <f t="shared" si="5324"/>
        <v>0</v>
      </c>
      <c r="BM603" s="411">
        <f t="shared" si="4985"/>
        <v>0</v>
      </c>
      <c r="BN603" s="411"/>
      <c r="BO603" s="411"/>
      <c r="BP603" s="411"/>
      <c r="BQ603" s="411">
        <v>0</v>
      </c>
      <c r="BR603" s="411">
        <f t="shared" si="5325"/>
        <v>0</v>
      </c>
      <c r="BS603" s="411">
        <f t="shared" si="5150"/>
        <v>0</v>
      </c>
      <c r="BT603" s="270">
        <v>272.29000000000002</v>
      </c>
      <c r="BU603" s="270">
        <f>BT603*1.12</f>
        <v>304.96480000000003</v>
      </c>
      <c r="BV603" s="262">
        <v>0</v>
      </c>
      <c r="BW603" s="1427">
        <v>0</v>
      </c>
      <c r="BX603" s="84" t="s">
        <v>48</v>
      </c>
      <c r="BY603" s="76">
        <v>2015</v>
      </c>
      <c r="BZ603" s="325"/>
      <c r="CA603" s="567"/>
      <c r="CB603" s="562"/>
      <c r="CC603" s="109"/>
      <c r="CD603" s="329"/>
      <c r="CE603" s="26">
        <f t="shared" ref="CE603" si="5485">BV603-CB603</f>
        <v>0</v>
      </c>
      <c r="CF603" s="27">
        <f t="shared" ref="CF603" si="5486">BW603-CC603</f>
        <v>0</v>
      </c>
      <c r="CG603" s="738">
        <f t="shared" ref="CG603" si="5487">CA603-CC603</f>
        <v>0</v>
      </c>
      <c r="CH603" s="166" t="s">
        <v>2109</v>
      </c>
      <c r="CI603" s="167"/>
      <c r="CJ603" s="89"/>
      <c r="CK603" s="175"/>
      <c r="CL603" s="175"/>
      <c r="CM603" s="178"/>
      <c r="CN603" s="175"/>
      <c r="CO603" s="176"/>
      <c r="CP603" s="175"/>
      <c r="CQ603" s="87"/>
      <c r="CR603" s="455"/>
      <c r="CS603" s="455"/>
      <c r="CT603" s="455"/>
      <c r="CU603" s="455"/>
      <c r="CV603" s="455"/>
      <c r="CW603" s="455"/>
      <c r="CX603" s="455"/>
      <c r="CY603" s="455"/>
      <c r="CZ603" s="455"/>
      <c r="DA603" s="456"/>
      <c r="DB603" s="455"/>
      <c r="DC603" s="455"/>
      <c r="DD603" s="455"/>
      <c r="DE603" s="455"/>
      <c r="DF603" s="455"/>
      <c r="DG603" s="455"/>
      <c r="DH603" s="455"/>
      <c r="DI603" s="455"/>
      <c r="DJ603" s="455"/>
      <c r="DK603" s="455"/>
      <c r="DL603" s="501"/>
      <c r="DM603" s="508"/>
      <c r="DN603" s="501"/>
      <c r="DO603" s="508"/>
      <c r="DP603" s="501"/>
      <c r="DQ603" s="847"/>
      <c r="DR603" s="501"/>
      <c r="DS603" s="508"/>
      <c r="DT603" s="501"/>
      <c r="DU603" s="508"/>
      <c r="DV603" s="457"/>
      <c r="DW603" s="503"/>
      <c r="DX603" s="501"/>
      <c r="DY603" s="672"/>
      <c r="DZ603" s="501"/>
      <c r="EA603" s="508">
        <f t="shared" ref="EA603:EA632" si="5488">DI603</f>
        <v>0</v>
      </c>
      <c r="EB603" s="457">
        <f t="shared" si="5401"/>
        <v>0</v>
      </c>
      <c r="EC603" s="503"/>
      <c r="ED603" s="455"/>
      <c r="EE603" s="459"/>
      <c r="EF603" s="501"/>
      <c r="EG603" s="462"/>
      <c r="EH603" s="710"/>
      <c r="EI603" s="460">
        <f t="shared" ref="EI603:EI666" si="5489">AA603-DP603</f>
        <v>0</v>
      </c>
      <c r="EJ603" s="538">
        <f t="shared" ref="EJ603:EJ666" si="5490">AB603-DO603</f>
        <v>0</v>
      </c>
      <c r="EK603" s="677">
        <f t="shared" ref="EK603:EK666" si="5491">AG603-DR603</f>
        <v>0</v>
      </c>
      <c r="EL603" s="257">
        <f t="shared" ref="EL603:EL666" si="5492">AH603-DQ603</f>
        <v>0</v>
      </c>
      <c r="EM603" s="649">
        <f t="shared" ref="EM603:EM666" si="5493">AM603-DT603</f>
        <v>0</v>
      </c>
      <c r="EN603" s="538">
        <f t="shared" ref="EN603:EN666" si="5494">AN603-DS603</f>
        <v>0</v>
      </c>
      <c r="EO603" s="677">
        <f t="shared" ref="EO603:EO666" si="5495">AS603-DV603</f>
        <v>0</v>
      </c>
      <c r="EP603" s="257">
        <f t="shared" ref="EP603:EP666" si="5496">AT603-DU603</f>
        <v>0</v>
      </c>
      <c r="EQ603" s="649">
        <f t="shared" ref="EQ603:EQ666" si="5497">AY603-DX603</f>
        <v>0</v>
      </c>
      <c r="ER603" s="538">
        <f t="shared" ref="ER603:ER666" si="5498">AZ603-DW603</f>
        <v>0</v>
      </c>
      <c r="ES603" s="677">
        <f t="shared" ref="ES603:ES666" si="5499">BE603-DZ603</f>
        <v>0</v>
      </c>
      <c r="ET603" s="538">
        <f t="shared" ref="ET603:ET666" si="5500">BF603-DY603</f>
        <v>0</v>
      </c>
      <c r="EU603" s="462">
        <f t="shared" ref="EU603:EU666" si="5501">BK603-EB603</f>
        <v>0</v>
      </c>
      <c r="EV603" s="263">
        <f t="shared" ref="EV603:EV666" si="5502">BL603-EA603</f>
        <v>0</v>
      </c>
      <c r="EW603" s="462">
        <f t="shared" ref="EW603:EW666" si="5503">BM603-ED603</f>
        <v>0</v>
      </c>
      <c r="EX603" s="263">
        <f t="shared" ref="EX603:EX666" si="5504">BN603-EC603</f>
        <v>0</v>
      </c>
      <c r="EY603" s="472">
        <f t="shared" si="5374"/>
        <v>0</v>
      </c>
      <c r="EZ603" s="710">
        <f t="shared" si="5375"/>
        <v>0</v>
      </c>
      <c r="FA603" s="312">
        <v>42243</v>
      </c>
      <c r="FC603" s="216"/>
      <c r="FD603" s="319"/>
    </row>
    <row r="604" spans="1:160" ht="18" hidden="1" customHeight="1" outlineLevel="1" x14ac:dyDescent="0.2">
      <c r="A604" s="13" t="s">
        <v>1567</v>
      </c>
      <c r="B604" s="76" t="s">
        <v>21</v>
      </c>
      <c r="C604" s="103" t="s">
        <v>1426</v>
      </c>
      <c r="D604" s="103" t="s">
        <v>1384</v>
      </c>
      <c r="E604" s="103" t="s">
        <v>1427</v>
      </c>
      <c r="F604" s="103" t="s">
        <v>1428</v>
      </c>
      <c r="G604" s="103" t="s">
        <v>1381</v>
      </c>
      <c r="H604" s="105">
        <v>0.75600000000000001</v>
      </c>
      <c r="I604" s="103" t="s">
        <v>1369</v>
      </c>
      <c r="J604" s="103" t="s">
        <v>56</v>
      </c>
      <c r="K604" s="103" t="s">
        <v>152</v>
      </c>
      <c r="L604" s="103" t="s">
        <v>1370</v>
      </c>
      <c r="M604" s="14" t="s">
        <v>1382</v>
      </c>
      <c r="N604" s="82"/>
      <c r="O604" s="82"/>
      <c r="P604" s="82"/>
      <c r="Q604" s="245"/>
      <c r="R604" s="408"/>
      <c r="S604" s="270"/>
      <c r="T604" s="270"/>
      <c r="U604" s="270"/>
      <c r="V604" s="647"/>
      <c r="W604" s="647"/>
      <c r="X604" s="409"/>
      <c r="Y604" s="409"/>
      <c r="Z604" s="409"/>
      <c r="AA604" s="409"/>
      <c r="AB604" s="409"/>
      <c r="AC604" s="399">
        <f t="shared" si="4976"/>
        <v>0</v>
      </c>
      <c r="AD604" s="410">
        <v>182</v>
      </c>
      <c r="AE604" s="410">
        <v>206.45856000000003</v>
      </c>
      <c r="AF604" s="410">
        <f t="shared" si="5138"/>
        <v>231.23358720000007</v>
      </c>
      <c r="AG604" s="410">
        <v>0</v>
      </c>
      <c r="AH604" s="410">
        <v>0</v>
      </c>
      <c r="AI604" s="260">
        <f t="shared" si="4977"/>
        <v>0</v>
      </c>
      <c r="AJ604" s="410">
        <v>182</v>
      </c>
      <c r="AK604" s="410">
        <v>206.45856000000003</v>
      </c>
      <c r="AL604" s="410">
        <v>231.23358720000007</v>
      </c>
      <c r="AM604" s="260">
        <v>0</v>
      </c>
      <c r="AN604" s="260">
        <v>0</v>
      </c>
      <c r="AO604" s="396">
        <f t="shared" si="5394"/>
        <v>0</v>
      </c>
      <c r="AP604" s="410">
        <v>182</v>
      </c>
      <c r="AQ604" s="410">
        <v>206.45856000000003</v>
      </c>
      <c r="AR604" s="410">
        <v>231.23358720000007</v>
      </c>
      <c r="AS604" s="410">
        <v>0</v>
      </c>
      <c r="AT604" s="410">
        <f t="shared" si="5139"/>
        <v>0</v>
      </c>
      <c r="AU604" s="410">
        <f t="shared" si="4979"/>
        <v>0</v>
      </c>
      <c r="AV604" s="411">
        <v>182</v>
      </c>
      <c r="AW604" s="411">
        <v>206.45856000000003</v>
      </c>
      <c r="AX604" s="411">
        <v>231.23358720000007</v>
      </c>
      <c r="AY604" s="400">
        <v>0</v>
      </c>
      <c r="AZ604" s="400">
        <f t="shared" si="5140"/>
        <v>0</v>
      </c>
      <c r="BA604" s="400">
        <f t="shared" si="5032"/>
        <v>0</v>
      </c>
      <c r="BB604" s="411">
        <v>182</v>
      </c>
      <c r="BC604" s="411">
        <v>206.45856000000003</v>
      </c>
      <c r="BD604" s="411">
        <v>231.23358720000007</v>
      </c>
      <c r="BE604" s="411">
        <v>0</v>
      </c>
      <c r="BF604" s="411">
        <f t="shared" si="4982"/>
        <v>0</v>
      </c>
      <c r="BG604" s="411">
        <f t="shared" si="4946"/>
        <v>0</v>
      </c>
      <c r="BH604" s="411"/>
      <c r="BI604" s="411">
        <v>206.45856000000003</v>
      </c>
      <c r="BJ604" s="411">
        <v>231.23358720000007</v>
      </c>
      <c r="BK604" s="411">
        <v>0</v>
      </c>
      <c r="BL604" s="411">
        <f t="shared" si="5324"/>
        <v>0</v>
      </c>
      <c r="BM604" s="411">
        <f t="shared" si="4985"/>
        <v>0</v>
      </c>
      <c r="BN604" s="411"/>
      <c r="BO604" s="411"/>
      <c r="BP604" s="411"/>
      <c r="BQ604" s="411">
        <v>0</v>
      </c>
      <c r="BR604" s="411">
        <f t="shared" si="5325"/>
        <v>0</v>
      </c>
      <c r="BS604" s="411">
        <f t="shared" si="5150"/>
        <v>0</v>
      </c>
      <c r="BT604" s="270">
        <v>206.45856000000003</v>
      </c>
      <c r="BU604" s="270">
        <v>231.23358720000007</v>
      </c>
      <c r="BV604" s="262">
        <v>0</v>
      </c>
      <c r="BW604" s="1427">
        <v>0</v>
      </c>
      <c r="BX604" s="84" t="s">
        <v>48</v>
      </c>
      <c r="BY604" s="76">
        <v>2015</v>
      </c>
      <c r="BZ604" s="325"/>
      <c r="CA604" s="567"/>
      <c r="CB604" s="562"/>
      <c r="CC604" s="109"/>
      <c r="CD604" s="329"/>
      <c r="CE604" s="26">
        <f t="shared" si="5462"/>
        <v>0</v>
      </c>
      <c r="CF604" s="27">
        <f t="shared" si="5463"/>
        <v>0</v>
      </c>
      <c r="CG604" s="738">
        <f t="shared" si="5464"/>
        <v>0</v>
      </c>
      <c r="CH604" s="166"/>
      <c r="CI604" s="167"/>
      <c r="CJ604" s="89"/>
      <c r="CK604" s="175"/>
      <c r="CL604" s="175"/>
      <c r="CM604" s="178"/>
      <c r="CN604" s="175"/>
      <c r="CO604" s="176"/>
      <c r="CP604" s="175"/>
      <c r="CQ604" s="87"/>
      <c r="CR604" s="455"/>
      <c r="CS604" s="455"/>
      <c r="CT604" s="455"/>
      <c r="CU604" s="455"/>
      <c r="CV604" s="455"/>
      <c r="CW604" s="455"/>
      <c r="CX604" s="455"/>
      <c r="CY604" s="455"/>
      <c r="CZ604" s="455"/>
      <c r="DA604" s="456"/>
      <c r="DB604" s="455"/>
      <c r="DC604" s="455"/>
      <c r="DD604" s="455"/>
      <c r="DE604" s="455"/>
      <c r="DF604" s="455"/>
      <c r="DG604" s="455"/>
      <c r="DH604" s="455"/>
      <c r="DI604" s="455"/>
      <c r="DJ604" s="455"/>
      <c r="DK604" s="455"/>
      <c r="DL604" s="501"/>
      <c r="DM604" s="508"/>
      <c r="DN604" s="501"/>
      <c r="DO604" s="508"/>
      <c r="DP604" s="501"/>
      <c r="DQ604" s="847"/>
      <c r="DR604" s="501"/>
      <c r="DS604" s="508"/>
      <c r="DT604" s="501"/>
      <c r="DU604" s="508"/>
      <c r="DV604" s="457"/>
      <c r="DW604" s="503"/>
      <c r="DX604" s="501"/>
      <c r="DY604" s="672"/>
      <c r="DZ604" s="501"/>
      <c r="EA604" s="508">
        <f t="shared" si="5488"/>
        <v>0</v>
      </c>
      <c r="EB604" s="457">
        <f t="shared" si="5401"/>
        <v>0</v>
      </c>
      <c r="EC604" s="503"/>
      <c r="ED604" s="455"/>
      <c r="EE604" s="459"/>
      <c r="EF604" s="501"/>
      <c r="EG604" s="462"/>
      <c r="EH604" s="710"/>
      <c r="EI604" s="460">
        <f t="shared" si="5489"/>
        <v>0</v>
      </c>
      <c r="EJ604" s="538">
        <f t="shared" si="5490"/>
        <v>0</v>
      </c>
      <c r="EK604" s="677">
        <f t="shared" si="5491"/>
        <v>0</v>
      </c>
      <c r="EL604" s="257">
        <f t="shared" si="5492"/>
        <v>0</v>
      </c>
      <c r="EM604" s="649">
        <f t="shared" si="5493"/>
        <v>0</v>
      </c>
      <c r="EN604" s="538">
        <f t="shared" si="5494"/>
        <v>0</v>
      </c>
      <c r="EO604" s="677">
        <f t="shared" si="5495"/>
        <v>0</v>
      </c>
      <c r="EP604" s="257">
        <f t="shared" si="5496"/>
        <v>0</v>
      </c>
      <c r="EQ604" s="649">
        <f t="shared" si="5497"/>
        <v>0</v>
      </c>
      <c r="ER604" s="538">
        <f t="shared" si="5498"/>
        <v>0</v>
      </c>
      <c r="ES604" s="677">
        <f t="shared" si="5499"/>
        <v>0</v>
      </c>
      <c r="ET604" s="538">
        <f t="shared" si="5500"/>
        <v>0</v>
      </c>
      <c r="EU604" s="462">
        <f t="shared" si="5501"/>
        <v>0</v>
      </c>
      <c r="EV604" s="263">
        <f t="shared" si="5502"/>
        <v>0</v>
      </c>
      <c r="EW604" s="462">
        <f t="shared" si="5503"/>
        <v>0</v>
      </c>
      <c r="EX604" s="263">
        <f t="shared" si="5504"/>
        <v>0</v>
      </c>
      <c r="EY604" s="472">
        <f t="shared" si="5374"/>
        <v>0</v>
      </c>
      <c r="EZ604" s="710">
        <f t="shared" si="5375"/>
        <v>0</v>
      </c>
      <c r="FC604" s="216"/>
      <c r="FD604" s="319"/>
    </row>
    <row r="605" spans="1:160" ht="18" hidden="1" customHeight="1" outlineLevel="1" x14ac:dyDescent="0.2">
      <c r="A605" s="13" t="s">
        <v>1707</v>
      </c>
      <c r="B605" s="76" t="s">
        <v>21</v>
      </c>
      <c r="C605" s="103" t="s">
        <v>1426</v>
      </c>
      <c r="D605" s="103" t="s">
        <v>1384</v>
      </c>
      <c r="E605" s="103" t="s">
        <v>1427</v>
      </c>
      <c r="F605" s="103" t="s">
        <v>1428</v>
      </c>
      <c r="G605" s="103" t="s">
        <v>41</v>
      </c>
      <c r="H605" s="105">
        <v>0.75600000000000001</v>
      </c>
      <c r="I605" s="103" t="s">
        <v>1369</v>
      </c>
      <c r="J605" s="103" t="s">
        <v>56</v>
      </c>
      <c r="K605" s="103" t="s">
        <v>152</v>
      </c>
      <c r="L605" s="103" t="s">
        <v>1370</v>
      </c>
      <c r="M605" s="14" t="s">
        <v>1382</v>
      </c>
      <c r="N605" s="82"/>
      <c r="O605" s="82"/>
      <c r="P605" s="82"/>
      <c r="Q605" s="245"/>
      <c r="R605" s="408"/>
      <c r="S605" s="270"/>
      <c r="T605" s="270"/>
      <c r="U605" s="270"/>
      <c r="V605" s="647"/>
      <c r="W605" s="647"/>
      <c r="X605" s="409"/>
      <c r="Y605" s="409"/>
      <c r="Z605" s="409"/>
      <c r="AA605" s="409"/>
      <c r="AB605" s="409"/>
      <c r="AC605" s="399">
        <f t="shared" si="4976"/>
        <v>0</v>
      </c>
      <c r="AD605" s="410">
        <v>182</v>
      </c>
      <c r="AE605" s="410">
        <v>200.14285714285711</v>
      </c>
      <c r="AF605" s="410">
        <f>AE605*1.12</f>
        <v>224.16</v>
      </c>
      <c r="AG605" s="410">
        <v>0</v>
      </c>
      <c r="AH605" s="410">
        <v>0</v>
      </c>
      <c r="AI605" s="260">
        <f t="shared" si="4977"/>
        <v>0</v>
      </c>
      <c r="AJ605" s="410">
        <v>182</v>
      </c>
      <c r="AK605" s="410">
        <v>200.14285714285711</v>
      </c>
      <c r="AL605" s="410">
        <v>224.16</v>
      </c>
      <c r="AM605" s="260">
        <v>0</v>
      </c>
      <c r="AN605" s="260">
        <v>0</v>
      </c>
      <c r="AO605" s="396">
        <f t="shared" si="5394"/>
        <v>0</v>
      </c>
      <c r="AP605" s="410">
        <v>182</v>
      </c>
      <c r="AQ605" s="410">
        <v>200.14285714285711</v>
      </c>
      <c r="AR605" s="410">
        <v>224.16</v>
      </c>
      <c r="AS605" s="410">
        <v>0</v>
      </c>
      <c r="AT605" s="410">
        <f t="shared" si="5139"/>
        <v>0</v>
      </c>
      <c r="AU605" s="410">
        <f t="shared" si="4979"/>
        <v>0</v>
      </c>
      <c r="AV605" s="411">
        <v>182</v>
      </c>
      <c r="AW605" s="411">
        <v>200.14285714285711</v>
      </c>
      <c r="AX605" s="411">
        <v>224.16</v>
      </c>
      <c r="AY605" s="400">
        <v>0</v>
      </c>
      <c r="AZ605" s="400">
        <f t="shared" si="5140"/>
        <v>0</v>
      </c>
      <c r="BA605" s="400">
        <f t="shared" si="5032"/>
        <v>0</v>
      </c>
      <c r="BB605" s="411">
        <v>182</v>
      </c>
      <c r="BC605" s="411">
        <v>200.14285714285711</v>
      </c>
      <c r="BD605" s="411">
        <v>224.16</v>
      </c>
      <c r="BE605" s="411">
        <v>0</v>
      </c>
      <c r="BF605" s="411">
        <f t="shared" si="4982"/>
        <v>0</v>
      </c>
      <c r="BG605" s="411">
        <f t="shared" si="4946"/>
        <v>0</v>
      </c>
      <c r="BH605" s="411"/>
      <c r="BI605" s="411">
        <v>200.14285714285711</v>
      </c>
      <c r="BJ605" s="411">
        <v>224.16</v>
      </c>
      <c r="BK605" s="411">
        <v>0</v>
      </c>
      <c r="BL605" s="411">
        <f t="shared" si="5324"/>
        <v>0</v>
      </c>
      <c r="BM605" s="411">
        <f t="shared" si="4985"/>
        <v>0</v>
      </c>
      <c r="BN605" s="411"/>
      <c r="BO605" s="411"/>
      <c r="BP605" s="411"/>
      <c r="BQ605" s="411">
        <v>0</v>
      </c>
      <c r="BR605" s="411">
        <f t="shared" si="5325"/>
        <v>0</v>
      </c>
      <c r="BS605" s="411">
        <f t="shared" si="5150"/>
        <v>0</v>
      </c>
      <c r="BT605" s="270">
        <v>200.14285714285711</v>
      </c>
      <c r="BU605" s="270">
        <f>BT605*1.12</f>
        <v>224.16</v>
      </c>
      <c r="BV605" s="262">
        <v>0</v>
      </c>
      <c r="BW605" s="1427">
        <v>0</v>
      </c>
      <c r="BX605" s="84" t="s">
        <v>48</v>
      </c>
      <c r="BY605" s="76">
        <v>2015</v>
      </c>
      <c r="BZ605" s="325"/>
      <c r="CA605" s="567"/>
      <c r="CB605" s="562"/>
      <c r="CC605" s="109"/>
      <c r="CD605" s="329"/>
      <c r="CE605" s="26">
        <f t="shared" si="5462"/>
        <v>0</v>
      </c>
      <c r="CF605" s="27">
        <f t="shared" si="5463"/>
        <v>0</v>
      </c>
      <c r="CG605" s="738">
        <f t="shared" si="5464"/>
        <v>0</v>
      </c>
      <c r="CH605" s="166" t="s">
        <v>1740</v>
      </c>
      <c r="CI605" s="167" t="s">
        <v>1756</v>
      </c>
      <c r="CJ605" s="89"/>
      <c r="CK605" s="175"/>
      <c r="CL605" s="175"/>
      <c r="CM605" s="178"/>
      <c r="CN605" s="175"/>
      <c r="CO605" s="176"/>
      <c r="CP605" s="175"/>
      <c r="CQ605" s="87"/>
      <c r="CR605" s="455"/>
      <c r="CS605" s="455"/>
      <c r="CT605" s="455"/>
      <c r="CU605" s="455"/>
      <c r="CV605" s="455"/>
      <c r="CW605" s="455"/>
      <c r="CX605" s="455"/>
      <c r="CY605" s="455"/>
      <c r="CZ605" s="455"/>
      <c r="DA605" s="456"/>
      <c r="DB605" s="455"/>
      <c r="DC605" s="455"/>
      <c r="DD605" s="455"/>
      <c r="DE605" s="455"/>
      <c r="DF605" s="455"/>
      <c r="DG605" s="455"/>
      <c r="DH605" s="455"/>
      <c r="DI605" s="455"/>
      <c r="DJ605" s="455"/>
      <c r="DK605" s="455"/>
      <c r="DL605" s="501"/>
      <c r="DM605" s="508"/>
      <c r="DN605" s="501"/>
      <c r="DO605" s="508"/>
      <c r="DP605" s="501"/>
      <c r="DQ605" s="847"/>
      <c r="DR605" s="501"/>
      <c r="DS605" s="508"/>
      <c r="DT605" s="501"/>
      <c r="DU605" s="508"/>
      <c r="DV605" s="457"/>
      <c r="DW605" s="503"/>
      <c r="DX605" s="501"/>
      <c r="DY605" s="672"/>
      <c r="DZ605" s="501"/>
      <c r="EA605" s="508">
        <f t="shared" si="5488"/>
        <v>0</v>
      </c>
      <c r="EB605" s="457">
        <f t="shared" si="5401"/>
        <v>0</v>
      </c>
      <c r="EC605" s="503"/>
      <c r="ED605" s="455"/>
      <c r="EE605" s="459"/>
      <c r="EF605" s="501"/>
      <c r="EG605" s="462"/>
      <c r="EH605" s="710"/>
      <c r="EI605" s="460">
        <f t="shared" si="5489"/>
        <v>0</v>
      </c>
      <c r="EJ605" s="538">
        <f t="shared" si="5490"/>
        <v>0</v>
      </c>
      <c r="EK605" s="677">
        <f t="shared" si="5491"/>
        <v>0</v>
      </c>
      <c r="EL605" s="257">
        <f t="shared" si="5492"/>
        <v>0</v>
      </c>
      <c r="EM605" s="649">
        <f t="shared" si="5493"/>
        <v>0</v>
      </c>
      <c r="EN605" s="538">
        <f t="shared" si="5494"/>
        <v>0</v>
      </c>
      <c r="EO605" s="677">
        <f t="shared" si="5495"/>
        <v>0</v>
      </c>
      <c r="EP605" s="257">
        <f t="shared" si="5496"/>
        <v>0</v>
      </c>
      <c r="EQ605" s="649">
        <f t="shared" si="5497"/>
        <v>0</v>
      </c>
      <c r="ER605" s="538">
        <f t="shared" si="5498"/>
        <v>0</v>
      </c>
      <c r="ES605" s="677">
        <f t="shared" si="5499"/>
        <v>0</v>
      </c>
      <c r="ET605" s="538">
        <f t="shared" si="5500"/>
        <v>0</v>
      </c>
      <c r="EU605" s="462">
        <f t="shared" si="5501"/>
        <v>0</v>
      </c>
      <c r="EV605" s="263">
        <f t="shared" si="5502"/>
        <v>0</v>
      </c>
      <c r="EW605" s="462">
        <f t="shared" si="5503"/>
        <v>0</v>
      </c>
      <c r="EX605" s="263">
        <f t="shared" si="5504"/>
        <v>0</v>
      </c>
      <c r="EY605" s="472">
        <f t="shared" si="5374"/>
        <v>0</v>
      </c>
      <c r="EZ605" s="710">
        <f t="shared" si="5375"/>
        <v>0</v>
      </c>
      <c r="FC605" s="216"/>
      <c r="FD605" s="319"/>
    </row>
    <row r="606" spans="1:160" ht="18" hidden="1" customHeight="1" outlineLevel="1" x14ac:dyDescent="0.2">
      <c r="A606" s="13" t="s">
        <v>1832</v>
      </c>
      <c r="B606" s="76" t="s">
        <v>21</v>
      </c>
      <c r="C606" s="103" t="s">
        <v>1426</v>
      </c>
      <c r="D606" s="103" t="s">
        <v>1384</v>
      </c>
      <c r="E606" s="103" t="s">
        <v>1427</v>
      </c>
      <c r="F606" s="103" t="s">
        <v>1834</v>
      </c>
      <c r="G606" s="103" t="s">
        <v>41</v>
      </c>
      <c r="H606" s="105">
        <v>0.75600000000000001</v>
      </c>
      <c r="I606" s="103" t="s">
        <v>1094</v>
      </c>
      <c r="J606" s="103" t="s">
        <v>56</v>
      </c>
      <c r="K606" s="103" t="s">
        <v>152</v>
      </c>
      <c r="L606" s="103" t="s">
        <v>1370</v>
      </c>
      <c r="M606" s="14" t="s">
        <v>1382</v>
      </c>
      <c r="N606" s="82"/>
      <c r="O606" s="82"/>
      <c r="P606" s="82"/>
      <c r="Q606" s="245"/>
      <c r="R606" s="408"/>
      <c r="S606" s="270"/>
      <c r="T606" s="270"/>
      <c r="U606" s="270"/>
      <c r="V606" s="647"/>
      <c r="W606" s="647"/>
      <c r="X606" s="409"/>
      <c r="Y606" s="409"/>
      <c r="Z606" s="409"/>
      <c r="AA606" s="409"/>
      <c r="AB606" s="409"/>
      <c r="AC606" s="399">
        <f t="shared" ref="AC606" si="5505">AB606*H606</f>
        <v>0</v>
      </c>
      <c r="AD606" s="410">
        <v>182</v>
      </c>
      <c r="AE606" s="410">
        <v>200.14285714285711</v>
      </c>
      <c r="AF606" s="410">
        <f>AE606*1.12</f>
        <v>224.16</v>
      </c>
      <c r="AG606" s="410">
        <v>0</v>
      </c>
      <c r="AH606" s="410">
        <v>0</v>
      </c>
      <c r="AI606" s="260">
        <f t="shared" ref="AI606" si="5506">AH606*H606</f>
        <v>0</v>
      </c>
      <c r="AJ606" s="410">
        <v>182</v>
      </c>
      <c r="AK606" s="410">
        <v>200.14285714285711</v>
      </c>
      <c r="AL606" s="410">
        <v>224.16</v>
      </c>
      <c r="AM606" s="410">
        <v>0</v>
      </c>
      <c r="AN606" s="410">
        <v>0</v>
      </c>
      <c r="AO606" s="396">
        <f t="shared" si="5394"/>
        <v>0</v>
      </c>
      <c r="AP606" s="410">
        <v>182</v>
      </c>
      <c r="AQ606" s="410">
        <v>200.14285714285711</v>
      </c>
      <c r="AR606" s="410">
        <v>224.16</v>
      </c>
      <c r="AS606" s="410">
        <v>0</v>
      </c>
      <c r="AT606" s="410">
        <f t="shared" si="5139"/>
        <v>0</v>
      </c>
      <c r="AU606" s="410">
        <f t="shared" si="4979"/>
        <v>0</v>
      </c>
      <c r="AV606" s="411">
        <v>182</v>
      </c>
      <c r="AW606" s="411">
        <v>200.14285714285711</v>
      </c>
      <c r="AX606" s="411">
        <v>224.16</v>
      </c>
      <c r="AY606" s="400">
        <v>0</v>
      </c>
      <c r="AZ606" s="400">
        <f t="shared" si="5140"/>
        <v>0</v>
      </c>
      <c r="BA606" s="400">
        <f t="shared" si="5032"/>
        <v>0</v>
      </c>
      <c r="BB606" s="411">
        <v>182</v>
      </c>
      <c r="BC606" s="411">
        <v>200.14285714285711</v>
      </c>
      <c r="BD606" s="411">
        <v>224.16</v>
      </c>
      <c r="BE606" s="411">
        <v>0</v>
      </c>
      <c r="BF606" s="411">
        <f t="shared" si="4982"/>
        <v>0</v>
      </c>
      <c r="BG606" s="411">
        <f t="shared" si="4946"/>
        <v>0</v>
      </c>
      <c r="BH606" s="411"/>
      <c r="BI606" s="411">
        <v>200.14285714285711</v>
      </c>
      <c r="BJ606" s="411">
        <v>224.16</v>
      </c>
      <c r="BK606" s="411">
        <v>0</v>
      </c>
      <c r="BL606" s="411">
        <f t="shared" si="5324"/>
        <v>0</v>
      </c>
      <c r="BM606" s="411">
        <f t="shared" si="4985"/>
        <v>0</v>
      </c>
      <c r="BN606" s="411"/>
      <c r="BO606" s="411"/>
      <c r="BP606" s="411"/>
      <c r="BQ606" s="411">
        <v>0</v>
      </c>
      <c r="BR606" s="411">
        <f t="shared" si="5325"/>
        <v>0</v>
      </c>
      <c r="BS606" s="411">
        <f t="shared" si="5150"/>
        <v>0</v>
      </c>
      <c r="BT606" s="270">
        <v>200.14285714285711</v>
      </c>
      <c r="BU606" s="270">
        <f>BT606*1.12</f>
        <v>224.16</v>
      </c>
      <c r="BV606" s="262">
        <v>0</v>
      </c>
      <c r="BW606" s="1427">
        <v>0</v>
      </c>
      <c r="BX606" s="84" t="s">
        <v>48</v>
      </c>
      <c r="BY606" s="76">
        <v>2015</v>
      </c>
      <c r="BZ606" s="325"/>
      <c r="CA606" s="567"/>
      <c r="CB606" s="562"/>
      <c r="CC606" s="109"/>
      <c r="CD606" s="329"/>
      <c r="CE606" s="26">
        <f t="shared" si="5462"/>
        <v>0</v>
      </c>
      <c r="CF606" s="27">
        <f t="shared" si="5463"/>
        <v>0</v>
      </c>
      <c r="CG606" s="738">
        <f t="shared" si="5464"/>
        <v>0</v>
      </c>
      <c r="CH606" s="166" t="s">
        <v>1841</v>
      </c>
      <c r="CI606" s="167"/>
      <c r="CJ606" s="89"/>
      <c r="CK606" s="175"/>
      <c r="CL606" s="175"/>
      <c r="CM606" s="178"/>
      <c r="CN606" s="175"/>
      <c r="CO606" s="176"/>
      <c r="CP606" s="175"/>
      <c r="CQ606" s="87"/>
      <c r="CR606" s="455"/>
      <c r="CS606" s="455"/>
      <c r="CT606" s="455"/>
      <c r="CU606" s="455"/>
      <c r="CV606" s="455"/>
      <c r="CW606" s="455"/>
      <c r="CX606" s="455"/>
      <c r="CY606" s="455"/>
      <c r="CZ606" s="455"/>
      <c r="DA606" s="456"/>
      <c r="DB606" s="455"/>
      <c r="DC606" s="455"/>
      <c r="DD606" s="455"/>
      <c r="DE606" s="455"/>
      <c r="DF606" s="455"/>
      <c r="DG606" s="455"/>
      <c r="DH606" s="455"/>
      <c r="DI606" s="455"/>
      <c r="DJ606" s="455"/>
      <c r="DK606" s="455"/>
      <c r="DL606" s="501"/>
      <c r="DM606" s="508"/>
      <c r="DN606" s="501"/>
      <c r="DO606" s="508"/>
      <c r="DP606" s="501"/>
      <c r="DQ606" s="847"/>
      <c r="DR606" s="501"/>
      <c r="DS606" s="508"/>
      <c r="DT606" s="501"/>
      <c r="DU606" s="508"/>
      <c r="DV606" s="457"/>
      <c r="DW606" s="503"/>
      <c r="DX606" s="501"/>
      <c r="DY606" s="672"/>
      <c r="DZ606" s="501"/>
      <c r="EA606" s="508">
        <f t="shared" si="5488"/>
        <v>0</v>
      </c>
      <c r="EB606" s="457">
        <f t="shared" si="5401"/>
        <v>0</v>
      </c>
      <c r="EC606" s="503"/>
      <c r="ED606" s="455"/>
      <c r="EE606" s="459"/>
      <c r="EF606" s="501"/>
      <c r="EG606" s="462"/>
      <c r="EH606" s="710"/>
      <c r="EI606" s="460">
        <f t="shared" si="5489"/>
        <v>0</v>
      </c>
      <c r="EJ606" s="538">
        <f t="shared" si="5490"/>
        <v>0</v>
      </c>
      <c r="EK606" s="677">
        <f t="shared" si="5491"/>
        <v>0</v>
      </c>
      <c r="EL606" s="257">
        <f t="shared" si="5492"/>
        <v>0</v>
      </c>
      <c r="EM606" s="649">
        <f t="shared" si="5493"/>
        <v>0</v>
      </c>
      <c r="EN606" s="538">
        <f t="shared" si="5494"/>
        <v>0</v>
      </c>
      <c r="EO606" s="677">
        <f t="shared" si="5495"/>
        <v>0</v>
      </c>
      <c r="EP606" s="257">
        <f t="shared" si="5496"/>
        <v>0</v>
      </c>
      <c r="EQ606" s="649">
        <f t="shared" si="5497"/>
        <v>0</v>
      </c>
      <c r="ER606" s="538">
        <f t="shared" si="5498"/>
        <v>0</v>
      </c>
      <c r="ES606" s="677">
        <f t="shared" si="5499"/>
        <v>0</v>
      </c>
      <c r="ET606" s="538">
        <f t="shared" si="5500"/>
        <v>0</v>
      </c>
      <c r="EU606" s="462">
        <f t="shared" si="5501"/>
        <v>0</v>
      </c>
      <c r="EV606" s="263">
        <f t="shared" si="5502"/>
        <v>0</v>
      </c>
      <c r="EW606" s="462">
        <f t="shared" si="5503"/>
        <v>0</v>
      </c>
      <c r="EX606" s="263">
        <f t="shared" si="5504"/>
        <v>0</v>
      </c>
      <c r="EY606" s="472">
        <f t="shared" si="5374"/>
        <v>0</v>
      </c>
      <c r="EZ606" s="710">
        <f t="shared" si="5375"/>
        <v>0</v>
      </c>
      <c r="FA606" s="312">
        <v>42060</v>
      </c>
      <c r="FC606" s="216"/>
      <c r="FD606" s="319"/>
    </row>
    <row r="607" spans="1:160" ht="18" hidden="1" customHeight="1" outlineLevel="1" x14ac:dyDescent="0.2">
      <c r="A607" s="13" t="s">
        <v>1909</v>
      </c>
      <c r="B607" s="76" t="s">
        <v>21</v>
      </c>
      <c r="C607" s="103" t="s">
        <v>1426</v>
      </c>
      <c r="D607" s="103" t="s">
        <v>1384</v>
      </c>
      <c r="E607" s="103" t="s">
        <v>1427</v>
      </c>
      <c r="F607" s="103" t="s">
        <v>1834</v>
      </c>
      <c r="G607" s="103" t="s">
        <v>1924</v>
      </c>
      <c r="H607" s="105">
        <v>0.75600000000000001</v>
      </c>
      <c r="I607" s="103" t="s">
        <v>1914</v>
      </c>
      <c r="J607" s="103" t="s">
        <v>56</v>
      </c>
      <c r="K607" s="103" t="s">
        <v>152</v>
      </c>
      <c r="L607" s="103" t="s">
        <v>1370</v>
      </c>
      <c r="M607" s="14" t="s">
        <v>1382</v>
      </c>
      <c r="N607" s="82"/>
      <c r="O607" s="82"/>
      <c r="P607" s="82"/>
      <c r="Q607" s="245"/>
      <c r="R607" s="408"/>
      <c r="S607" s="270"/>
      <c r="T607" s="270"/>
      <c r="U607" s="270"/>
      <c r="V607" s="647"/>
      <c r="W607" s="647"/>
      <c r="X607" s="409"/>
      <c r="Y607" s="409"/>
      <c r="Z607" s="409"/>
      <c r="AA607" s="409"/>
      <c r="AB607" s="409"/>
      <c r="AC607" s="399">
        <f t="shared" ref="AC607" si="5507">AB607*H607</f>
        <v>0</v>
      </c>
      <c r="AD607" s="410">
        <v>182</v>
      </c>
      <c r="AE607" s="410">
        <v>277.82</v>
      </c>
      <c r="AF607" s="410">
        <f t="shared" ref="AF607" si="5508">AE607*1.12</f>
        <v>311.15840000000003</v>
      </c>
      <c r="AG607" s="410">
        <v>0</v>
      </c>
      <c r="AH607" s="410">
        <v>0</v>
      </c>
      <c r="AI607" s="260">
        <f t="shared" ref="AI607" si="5509">AH607*H607</f>
        <v>0</v>
      </c>
      <c r="AJ607" s="410">
        <v>182</v>
      </c>
      <c r="AK607" s="410">
        <v>277.82</v>
      </c>
      <c r="AL607" s="410">
        <f>AK607*1.12</f>
        <v>311.15840000000003</v>
      </c>
      <c r="AM607" s="410">
        <v>0</v>
      </c>
      <c r="AN607" s="410">
        <v>0</v>
      </c>
      <c r="AO607" s="396">
        <f t="shared" si="5394"/>
        <v>0</v>
      </c>
      <c r="AP607" s="410">
        <v>182</v>
      </c>
      <c r="AQ607" s="410">
        <v>277.82</v>
      </c>
      <c r="AR607" s="410">
        <f>AQ607*1.12</f>
        <v>311.15840000000003</v>
      </c>
      <c r="AS607" s="410">
        <v>0</v>
      </c>
      <c r="AT607" s="410">
        <f t="shared" ref="AT607" si="5510">AS607*1.12</f>
        <v>0</v>
      </c>
      <c r="AU607" s="410">
        <f t="shared" ref="AU607" si="5511">AT607*H607</f>
        <v>0</v>
      </c>
      <c r="AV607" s="411">
        <v>182</v>
      </c>
      <c r="AW607" s="411">
        <v>277.82</v>
      </c>
      <c r="AX607" s="411">
        <f>AW607*1.12</f>
        <v>311.15840000000003</v>
      </c>
      <c r="AY607" s="400">
        <v>0</v>
      </c>
      <c r="AZ607" s="400">
        <f t="shared" ref="AZ607" si="5512">AY607*1.12</f>
        <v>0</v>
      </c>
      <c r="BA607" s="400">
        <f t="shared" ref="BA607" si="5513">AZ607*H607</f>
        <v>0</v>
      </c>
      <c r="BB607" s="411">
        <v>182</v>
      </c>
      <c r="BC607" s="411">
        <v>277.82</v>
      </c>
      <c r="BD607" s="411">
        <f>BC607*1.12</f>
        <v>311.15840000000003</v>
      </c>
      <c r="BE607" s="411">
        <v>0</v>
      </c>
      <c r="BF607" s="411">
        <f t="shared" ref="BF607" si="5514">BE607*1.12</f>
        <v>0</v>
      </c>
      <c r="BG607" s="411">
        <f t="shared" ref="BG607" si="5515">BF607*H607</f>
        <v>0</v>
      </c>
      <c r="BH607" s="411"/>
      <c r="BI607" s="411">
        <v>277.82</v>
      </c>
      <c r="BJ607" s="411">
        <f>BI607*1.12</f>
        <v>311.15840000000003</v>
      </c>
      <c r="BK607" s="411">
        <v>0</v>
      </c>
      <c r="BL607" s="411">
        <f t="shared" si="5324"/>
        <v>0</v>
      </c>
      <c r="BM607" s="411">
        <f t="shared" si="4985"/>
        <v>0</v>
      </c>
      <c r="BN607" s="411"/>
      <c r="BO607" s="411"/>
      <c r="BP607" s="411"/>
      <c r="BQ607" s="411">
        <v>0</v>
      </c>
      <c r="BR607" s="411">
        <f t="shared" si="5325"/>
        <v>0</v>
      </c>
      <c r="BS607" s="411">
        <f t="shared" si="5150"/>
        <v>0</v>
      </c>
      <c r="BT607" s="270">
        <v>277.82</v>
      </c>
      <c r="BU607" s="270">
        <f>BT607*1.12</f>
        <v>311.15840000000003</v>
      </c>
      <c r="BV607" s="262">
        <v>0</v>
      </c>
      <c r="BW607" s="1427">
        <v>0</v>
      </c>
      <c r="BX607" s="84" t="s">
        <v>48</v>
      </c>
      <c r="BY607" s="76">
        <v>2015</v>
      </c>
      <c r="BZ607" s="325"/>
      <c r="CA607" s="567"/>
      <c r="CB607" s="562"/>
      <c r="CC607" s="109"/>
      <c r="CD607" s="329"/>
      <c r="CE607" s="26">
        <f t="shared" si="5462"/>
        <v>0</v>
      </c>
      <c r="CF607" s="27">
        <f t="shared" si="5463"/>
        <v>0</v>
      </c>
      <c r="CG607" s="738">
        <f t="shared" si="5464"/>
        <v>0</v>
      </c>
      <c r="CH607" s="166" t="s">
        <v>1932</v>
      </c>
      <c r="CI607" s="167"/>
      <c r="CJ607" s="89"/>
      <c r="CK607" s="175"/>
      <c r="CL607" s="175"/>
      <c r="CM607" s="178"/>
      <c r="CN607" s="175"/>
      <c r="CO607" s="176"/>
      <c r="CP607" s="175"/>
      <c r="CQ607" s="87"/>
      <c r="CR607" s="455"/>
      <c r="CS607" s="455"/>
      <c r="CT607" s="455"/>
      <c r="CU607" s="455"/>
      <c r="CV607" s="455"/>
      <c r="CW607" s="455"/>
      <c r="CX607" s="455"/>
      <c r="CY607" s="455"/>
      <c r="CZ607" s="455"/>
      <c r="DA607" s="456"/>
      <c r="DB607" s="455"/>
      <c r="DC607" s="455"/>
      <c r="DD607" s="455"/>
      <c r="DE607" s="455"/>
      <c r="DF607" s="455"/>
      <c r="DG607" s="455"/>
      <c r="DH607" s="455"/>
      <c r="DI607" s="455"/>
      <c r="DJ607" s="455"/>
      <c r="DK607" s="455"/>
      <c r="DL607" s="501"/>
      <c r="DM607" s="508"/>
      <c r="DN607" s="501"/>
      <c r="DO607" s="508"/>
      <c r="DP607" s="501"/>
      <c r="DQ607" s="847"/>
      <c r="DR607" s="501"/>
      <c r="DS607" s="508"/>
      <c r="DT607" s="501"/>
      <c r="DU607" s="508"/>
      <c r="DV607" s="457"/>
      <c r="DW607" s="503"/>
      <c r="DX607" s="501"/>
      <c r="DY607" s="672"/>
      <c r="DZ607" s="501"/>
      <c r="EA607" s="508">
        <f t="shared" si="5488"/>
        <v>0</v>
      </c>
      <c r="EB607" s="457">
        <f t="shared" si="5401"/>
        <v>0</v>
      </c>
      <c r="EC607" s="503"/>
      <c r="ED607" s="455"/>
      <c r="EE607" s="459"/>
      <c r="EF607" s="501"/>
      <c r="EG607" s="462"/>
      <c r="EH607" s="710"/>
      <c r="EI607" s="460">
        <f t="shared" si="5489"/>
        <v>0</v>
      </c>
      <c r="EJ607" s="538">
        <f t="shared" si="5490"/>
        <v>0</v>
      </c>
      <c r="EK607" s="677">
        <f t="shared" si="5491"/>
        <v>0</v>
      </c>
      <c r="EL607" s="257">
        <f t="shared" si="5492"/>
        <v>0</v>
      </c>
      <c r="EM607" s="649">
        <f t="shared" si="5493"/>
        <v>0</v>
      </c>
      <c r="EN607" s="538">
        <f t="shared" si="5494"/>
        <v>0</v>
      </c>
      <c r="EO607" s="677">
        <f t="shared" si="5495"/>
        <v>0</v>
      </c>
      <c r="EP607" s="257">
        <f t="shared" si="5496"/>
        <v>0</v>
      </c>
      <c r="EQ607" s="649">
        <f t="shared" si="5497"/>
        <v>0</v>
      </c>
      <c r="ER607" s="538">
        <f t="shared" si="5498"/>
        <v>0</v>
      </c>
      <c r="ES607" s="677">
        <f t="shared" si="5499"/>
        <v>0</v>
      </c>
      <c r="ET607" s="538">
        <f t="shared" si="5500"/>
        <v>0</v>
      </c>
      <c r="EU607" s="462">
        <f t="shared" si="5501"/>
        <v>0</v>
      </c>
      <c r="EV607" s="263">
        <f t="shared" si="5502"/>
        <v>0</v>
      </c>
      <c r="EW607" s="462">
        <f t="shared" si="5503"/>
        <v>0</v>
      </c>
      <c r="EX607" s="263">
        <f t="shared" si="5504"/>
        <v>0</v>
      </c>
      <c r="EY607" s="472">
        <f t="shared" si="5374"/>
        <v>0</v>
      </c>
      <c r="EZ607" s="710">
        <f t="shared" si="5375"/>
        <v>0</v>
      </c>
      <c r="FA607" s="312">
        <v>42117</v>
      </c>
      <c r="FC607" s="216"/>
      <c r="FD607" s="319"/>
    </row>
    <row r="608" spans="1:160" ht="18" hidden="1" customHeight="1" outlineLevel="1" x14ac:dyDescent="0.2">
      <c r="A608" s="13" t="s">
        <v>2101</v>
      </c>
      <c r="B608" s="76" t="s">
        <v>21</v>
      </c>
      <c r="C608" s="103" t="s">
        <v>1426</v>
      </c>
      <c r="D608" s="103" t="s">
        <v>1384</v>
      </c>
      <c r="E608" s="103" t="s">
        <v>1427</v>
      </c>
      <c r="F608" s="103" t="s">
        <v>1834</v>
      </c>
      <c r="G608" s="103" t="s">
        <v>1924</v>
      </c>
      <c r="H608" s="105">
        <v>0.75600000000000001</v>
      </c>
      <c r="I608" s="103" t="s">
        <v>1914</v>
      </c>
      <c r="J608" s="103" t="s">
        <v>56</v>
      </c>
      <c r="K608" s="103" t="s">
        <v>152</v>
      </c>
      <c r="L608" s="103" t="s">
        <v>1370</v>
      </c>
      <c r="M608" s="14" t="s">
        <v>1382</v>
      </c>
      <c r="N608" s="82"/>
      <c r="O608" s="82"/>
      <c r="P608" s="82"/>
      <c r="Q608" s="245"/>
      <c r="R608" s="408"/>
      <c r="S608" s="270"/>
      <c r="T608" s="270"/>
      <c r="U608" s="270"/>
      <c r="V608" s="647"/>
      <c r="W608" s="647"/>
      <c r="X608" s="409"/>
      <c r="Y608" s="409"/>
      <c r="Z608" s="409"/>
      <c r="AA608" s="409"/>
      <c r="AB608" s="409"/>
      <c r="AC608" s="399">
        <f t="shared" ref="AC608" si="5516">AB608*H608</f>
        <v>0</v>
      </c>
      <c r="AD608" s="410">
        <v>182</v>
      </c>
      <c r="AE608" s="410">
        <v>277.82</v>
      </c>
      <c r="AF608" s="410">
        <f t="shared" ref="AF608" si="5517">AE608*1.12</f>
        <v>311.15840000000003</v>
      </c>
      <c r="AG608" s="410">
        <v>0</v>
      </c>
      <c r="AH608" s="410">
        <v>0</v>
      </c>
      <c r="AI608" s="260">
        <f t="shared" ref="AI608" si="5518">AH608*H608</f>
        <v>0</v>
      </c>
      <c r="AJ608" s="410">
        <v>182</v>
      </c>
      <c r="AK608" s="410">
        <v>277.82</v>
      </c>
      <c r="AL608" s="410">
        <f>AK608*1.12</f>
        <v>311.15840000000003</v>
      </c>
      <c r="AM608" s="410">
        <v>0</v>
      </c>
      <c r="AN608" s="410">
        <v>0</v>
      </c>
      <c r="AO608" s="396">
        <f t="shared" si="5394"/>
        <v>0</v>
      </c>
      <c r="AP608" s="410">
        <v>182</v>
      </c>
      <c r="AQ608" s="410">
        <v>277.82</v>
      </c>
      <c r="AR608" s="410">
        <f>AQ608*1.12</f>
        <v>311.15840000000003</v>
      </c>
      <c r="AS608" s="410">
        <v>0</v>
      </c>
      <c r="AT608" s="410">
        <f t="shared" ref="AT608" si="5519">AS608*1.12</f>
        <v>0</v>
      </c>
      <c r="AU608" s="410">
        <f t="shared" ref="AU608" si="5520">AT608*H608</f>
        <v>0</v>
      </c>
      <c r="AV608" s="411">
        <v>182</v>
      </c>
      <c r="AW608" s="411">
        <v>277.82</v>
      </c>
      <c r="AX608" s="411">
        <f>AW608*1.12</f>
        <v>311.15840000000003</v>
      </c>
      <c r="AY608" s="400">
        <v>0</v>
      </c>
      <c r="AZ608" s="400">
        <f t="shared" ref="AZ608" si="5521">AY608*1.12</f>
        <v>0</v>
      </c>
      <c r="BA608" s="400">
        <f t="shared" ref="BA608" si="5522">AZ608*H608</f>
        <v>0</v>
      </c>
      <c r="BB608" s="411">
        <v>182</v>
      </c>
      <c r="BC608" s="411">
        <v>277.82</v>
      </c>
      <c r="BD608" s="411">
        <f>BC608*1.12</f>
        <v>311.15840000000003</v>
      </c>
      <c r="BE608" s="411">
        <v>0</v>
      </c>
      <c r="BF608" s="411">
        <f t="shared" ref="BF608" si="5523">BE608*1.12</f>
        <v>0</v>
      </c>
      <c r="BG608" s="411">
        <f t="shared" ref="BG608" si="5524">BF608*H608</f>
        <v>0</v>
      </c>
      <c r="BH608" s="411"/>
      <c r="BI608" s="411">
        <v>277.82</v>
      </c>
      <c r="BJ608" s="411">
        <f>BI608*1.12</f>
        <v>311.15840000000003</v>
      </c>
      <c r="BK608" s="411">
        <v>0</v>
      </c>
      <c r="BL608" s="411">
        <f t="shared" si="5324"/>
        <v>0</v>
      </c>
      <c r="BM608" s="411">
        <f t="shared" si="4985"/>
        <v>0</v>
      </c>
      <c r="BN608" s="411"/>
      <c r="BO608" s="411"/>
      <c r="BP608" s="411"/>
      <c r="BQ608" s="411">
        <v>0</v>
      </c>
      <c r="BR608" s="411">
        <f t="shared" si="5325"/>
        <v>0</v>
      </c>
      <c r="BS608" s="411">
        <f t="shared" si="5150"/>
        <v>0</v>
      </c>
      <c r="BT608" s="270">
        <v>277.82</v>
      </c>
      <c r="BU608" s="270">
        <f>BT608*1.12</f>
        <v>311.15840000000003</v>
      </c>
      <c r="BV608" s="262">
        <v>0</v>
      </c>
      <c r="BW608" s="1427">
        <v>0</v>
      </c>
      <c r="BX608" s="84" t="s">
        <v>48</v>
      </c>
      <c r="BY608" s="76">
        <v>2015</v>
      </c>
      <c r="BZ608" s="325"/>
      <c r="CA608" s="567"/>
      <c r="CB608" s="562"/>
      <c r="CC608" s="109"/>
      <c r="CD608" s="329"/>
      <c r="CE608" s="26">
        <f t="shared" ref="CE608" si="5525">BV608-CB608</f>
        <v>0</v>
      </c>
      <c r="CF608" s="27">
        <f t="shared" ref="CF608" si="5526">BW608-CC608</f>
        <v>0</v>
      </c>
      <c r="CG608" s="738">
        <f t="shared" ref="CG608" si="5527">CA608-CC608</f>
        <v>0</v>
      </c>
      <c r="CH608" s="166" t="s">
        <v>2109</v>
      </c>
      <c r="CI608" s="167"/>
      <c r="CJ608" s="89"/>
      <c r="CK608" s="175"/>
      <c r="CL608" s="175"/>
      <c r="CM608" s="178"/>
      <c r="CN608" s="175"/>
      <c r="CO608" s="176"/>
      <c r="CP608" s="175"/>
      <c r="CQ608" s="87"/>
      <c r="CR608" s="455"/>
      <c r="CS608" s="455"/>
      <c r="CT608" s="455"/>
      <c r="CU608" s="455"/>
      <c r="CV608" s="455"/>
      <c r="CW608" s="455"/>
      <c r="CX608" s="455"/>
      <c r="CY608" s="455"/>
      <c r="CZ608" s="455"/>
      <c r="DA608" s="456"/>
      <c r="DB608" s="455"/>
      <c r="DC608" s="455"/>
      <c r="DD608" s="455"/>
      <c r="DE608" s="455"/>
      <c r="DF608" s="455"/>
      <c r="DG608" s="455"/>
      <c r="DH608" s="455"/>
      <c r="DI608" s="455"/>
      <c r="DJ608" s="455"/>
      <c r="DK608" s="455"/>
      <c r="DL608" s="501"/>
      <c r="DM608" s="508"/>
      <c r="DN608" s="501"/>
      <c r="DO608" s="508"/>
      <c r="DP608" s="501"/>
      <c r="DQ608" s="847"/>
      <c r="DR608" s="501"/>
      <c r="DS608" s="508"/>
      <c r="DT608" s="501"/>
      <c r="DU608" s="508"/>
      <c r="DV608" s="457"/>
      <c r="DW608" s="503"/>
      <c r="DX608" s="501"/>
      <c r="DY608" s="672"/>
      <c r="DZ608" s="501"/>
      <c r="EA608" s="508">
        <f t="shared" si="5488"/>
        <v>0</v>
      </c>
      <c r="EB608" s="457">
        <f t="shared" si="5401"/>
        <v>0</v>
      </c>
      <c r="EC608" s="503"/>
      <c r="ED608" s="455"/>
      <c r="EE608" s="459"/>
      <c r="EF608" s="501"/>
      <c r="EG608" s="462"/>
      <c r="EH608" s="710"/>
      <c r="EI608" s="460">
        <f t="shared" si="5489"/>
        <v>0</v>
      </c>
      <c r="EJ608" s="538">
        <f t="shared" si="5490"/>
        <v>0</v>
      </c>
      <c r="EK608" s="677">
        <f t="shared" si="5491"/>
        <v>0</v>
      </c>
      <c r="EL608" s="257">
        <f t="shared" si="5492"/>
        <v>0</v>
      </c>
      <c r="EM608" s="649">
        <f t="shared" si="5493"/>
        <v>0</v>
      </c>
      <c r="EN608" s="538">
        <f t="shared" si="5494"/>
        <v>0</v>
      </c>
      <c r="EO608" s="677">
        <f t="shared" si="5495"/>
        <v>0</v>
      </c>
      <c r="EP608" s="257">
        <f t="shared" si="5496"/>
        <v>0</v>
      </c>
      <c r="EQ608" s="649">
        <f t="shared" si="5497"/>
        <v>0</v>
      </c>
      <c r="ER608" s="538">
        <f t="shared" si="5498"/>
        <v>0</v>
      </c>
      <c r="ES608" s="677">
        <f t="shared" si="5499"/>
        <v>0</v>
      </c>
      <c r="ET608" s="538">
        <f t="shared" si="5500"/>
        <v>0</v>
      </c>
      <c r="EU608" s="462">
        <f t="shared" si="5501"/>
        <v>0</v>
      </c>
      <c r="EV608" s="263">
        <f t="shared" si="5502"/>
        <v>0</v>
      </c>
      <c r="EW608" s="462">
        <f t="shared" si="5503"/>
        <v>0</v>
      </c>
      <c r="EX608" s="263">
        <f t="shared" si="5504"/>
        <v>0</v>
      </c>
      <c r="EY608" s="472">
        <f t="shared" si="5374"/>
        <v>0</v>
      </c>
      <c r="EZ608" s="710">
        <f t="shared" si="5375"/>
        <v>0</v>
      </c>
      <c r="FA608" s="312">
        <v>42243</v>
      </c>
      <c r="FC608" s="216"/>
      <c r="FD608" s="319"/>
    </row>
    <row r="609" spans="1:160" ht="18" hidden="1" customHeight="1" outlineLevel="1" x14ac:dyDescent="0.2">
      <c r="A609" s="13" t="s">
        <v>1568</v>
      </c>
      <c r="B609" s="76" t="s">
        <v>21</v>
      </c>
      <c r="C609" s="103" t="s">
        <v>1429</v>
      </c>
      <c r="D609" s="103" t="s">
        <v>1430</v>
      </c>
      <c r="E609" s="103" t="s">
        <v>1431</v>
      </c>
      <c r="F609" s="103" t="s">
        <v>1432</v>
      </c>
      <c r="G609" s="103" t="s">
        <v>1381</v>
      </c>
      <c r="H609" s="105">
        <v>0.78500000000000003</v>
      </c>
      <c r="I609" s="103" t="s">
        <v>1369</v>
      </c>
      <c r="J609" s="103" t="s">
        <v>56</v>
      </c>
      <c r="K609" s="103" t="s">
        <v>152</v>
      </c>
      <c r="L609" s="103" t="s">
        <v>1370</v>
      </c>
      <c r="M609" s="14" t="s">
        <v>1382</v>
      </c>
      <c r="N609" s="82"/>
      <c r="O609" s="82"/>
      <c r="P609" s="82"/>
      <c r="Q609" s="245"/>
      <c r="R609" s="408"/>
      <c r="S609" s="270"/>
      <c r="T609" s="270"/>
      <c r="U609" s="270"/>
      <c r="V609" s="647"/>
      <c r="W609" s="647"/>
      <c r="X609" s="409"/>
      <c r="Y609" s="409"/>
      <c r="Z609" s="409"/>
      <c r="AA609" s="409"/>
      <c r="AB609" s="409"/>
      <c r="AC609" s="399">
        <f t="shared" si="4976"/>
        <v>0</v>
      </c>
      <c r="AD609" s="410">
        <v>182</v>
      </c>
      <c r="AE609" s="410">
        <v>298.25932624999996</v>
      </c>
      <c r="AF609" s="410">
        <f t="shared" si="5138"/>
        <v>334.0504454</v>
      </c>
      <c r="AG609" s="410">
        <v>0</v>
      </c>
      <c r="AH609" s="410">
        <v>0</v>
      </c>
      <c r="AI609" s="260">
        <f t="shared" si="4977"/>
        <v>0</v>
      </c>
      <c r="AJ609" s="410">
        <v>182</v>
      </c>
      <c r="AK609" s="410">
        <v>298.25932624999996</v>
      </c>
      <c r="AL609" s="410">
        <v>334.0504454</v>
      </c>
      <c r="AM609" s="260">
        <v>0</v>
      </c>
      <c r="AN609" s="260">
        <v>0</v>
      </c>
      <c r="AO609" s="396">
        <f t="shared" si="5394"/>
        <v>0</v>
      </c>
      <c r="AP609" s="410">
        <v>182</v>
      </c>
      <c r="AQ609" s="410">
        <v>298.25932624999996</v>
      </c>
      <c r="AR609" s="410">
        <v>334.0504454</v>
      </c>
      <c r="AS609" s="410">
        <v>0</v>
      </c>
      <c r="AT609" s="410">
        <f t="shared" si="5139"/>
        <v>0</v>
      </c>
      <c r="AU609" s="410">
        <f t="shared" si="4979"/>
        <v>0</v>
      </c>
      <c r="AV609" s="411">
        <v>182</v>
      </c>
      <c r="AW609" s="411">
        <v>298.25932624999996</v>
      </c>
      <c r="AX609" s="411">
        <v>334.0504454</v>
      </c>
      <c r="AY609" s="400">
        <v>0</v>
      </c>
      <c r="AZ609" s="400">
        <f t="shared" si="5140"/>
        <v>0</v>
      </c>
      <c r="BA609" s="400">
        <f t="shared" si="5032"/>
        <v>0</v>
      </c>
      <c r="BB609" s="411">
        <v>182</v>
      </c>
      <c r="BC609" s="411">
        <v>298.25932624999996</v>
      </c>
      <c r="BD609" s="411">
        <v>334.0504454</v>
      </c>
      <c r="BE609" s="411">
        <v>0</v>
      </c>
      <c r="BF609" s="411">
        <f t="shared" si="4982"/>
        <v>0</v>
      </c>
      <c r="BG609" s="411">
        <f t="shared" si="4946"/>
        <v>0</v>
      </c>
      <c r="BH609" s="411"/>
      <c r="BI609" s="411">
        <v>298.25932624999996</v>
      </c>
      <c r="BJ609" s="411">
        <v>334.0504454</v>
      </c>
      <c r="BK609" s="411">
        <v>0</v>
      </c>
      <c r="BL609" s="411">
        <f t="shared" si="5324"/>
        <v>0</v>
      </c>
      <c r="BM609" s="411">
        <f t="shared" si="4985"/>
        <v>0</v>
      </c>
      <c r="BN609" s="411"/>
      <c r="BO609" s="411"/>
      <c r="BP609" s="411"/>
      <c r="BQ609" s="411">
        <v>0</v>
      </c>
      <c r="BR609" s="411">
        <f t="shared" si="5325"/>
        <v>0</v>
      </c>
      <c r="BS609" s="411">
        <f t="shared" si="5150"/>
        <v>0</v>
      </c>
      <c r="BT609" s="270">
        <v>298.25932624999996</v>
      </c>
      <c r="BU609" s="270">
        <v>334.0504454</v>
      </c>
      <c r="BV609" s="262">
        <v>0</v>
      </c>
      <c r="BW609" s="1427">
        <v>0</v>
      </c>
      <c r="BX609" s="84" t="s">
        <v>48</v>
      </c>
      <c r="BY609" s="76">
        <v>2015</v>
      </c>
      <c r="BZ609" s="325"/>
      <c r="CA609" s="567"/>
      <c r="CB609" s="562"/>
      <c r="CC609" s="109"/>
      <c r="CD609" s="329"/>
      <c r="CE609" s="26">
        <f t="shared" si="5462"/>
        <v>0</v>
      </c>
      <c r="CF609" s="27">
        <f t="shared" si="5463"/>
        <v>0</v>
      </c>
      <c r="CG609" s="738">
        <f t="shared" si="5464"/>
        <v>0</v>
      </c>
      <c r="CH609" s="166"/>
      <c r="CI609" s="167"/>
      <c r="CJ609" s="89"/>
      <c r="CK609" s="175"/>
      <c r="CL609" s="175"/>
      <c r="CM609" s="178"/>
      <c r="CN609" s="175"/>
      <c r="CO609" s="176"/>
      <c r="CP609" s="175"/>
      <c r="CQ609" s="87"/>
      <c r="CR609" s="455"/>
      <c r="CS609" s="455"/>
      <c r="CT609" s="455"/>
      <c r="CU609" s="455"/>
      <c r="CV609" s="455"/>
      <c r="CW609" s="455"/>
      <c r="CX609" s="455"/>
      <c r="CY609" s="455"/>
      <c r="CZ609" s="455"/>
      <c r="DA609" s="456"/>
      <c r="DB609" s="455"/>
      <c r="DC609" s="455"/>
      <c r="DD609" s="455"/>
      <c r="DE609" s="455"/>
      <c r="DF609" s="455"/>
      <c r="DG609" s="455"/>
      <c r="DH609" s="455"/>
      <c r="DI609" s="455"/>
      <c r="DJ609" s="455"/>
      <c r="DK609" s="455"/>
      <c r="DL609" s="501"/>
      <c r="DM609" s="508"/>
      <c r="DN609" s="501"/>
      <c r="DO609" s="508"/>
      <c r="DP609" s="501"/>
      <c r="DQ609" s="847"/>
      <c r="DR609" s="501"/>
      <c r="DS609" s="508"/>
      <c r="DT609" s="501"/>
      <c r="DU609" s="508"/>
      <c r="DV609" s="457"/>
      <c r="DW609" s="503"/>
      <c r="DX609" s="501"/>
      <c r="DY609" s="672"/>
      <c r="DZ609" s="501"/>
      <c r="EA609" s="508">
        <f t="shared" si="5488"/>
        <v>0</v>
      </c>
      <c r="EB609" s="457">
        <f t="shared" si="5401"/>
        <v>0</v>
      </c>
      <c r="EC609" s="503"/>
      <c r="ED609" s="455"/>
      <c r="EE609" s="459"/>
      <c r="EF609" s="501"/>
      <c r="EG609" s="462"/>
      <c r="EH609" s="710"/>
      <c r="EI609" s="460">
        <f t="shared" si="5489"/>
        <v>0</v>
      </c>
      <c r="EJ609" s="538">
        <f t="shared" si="5490"/>
        <v>0</v>
      </c>
      <c r="EK609" s="677">
        <f t="shared" si="5491"/>
        <v>0</v>
      </c>
      <c r="EL609" s="257">
        <f t="shared" si="5492"/>
        <v>0</v>
      </c>
      <c r="EM609" s="649">
        <f t="shared" si="5493"/>
        <v>0</v>
      </c>
      <c r="EN609" s="538">
        <f t="shared" si="5494"/>
        <v>0</v>
      </c>
      <c r="EO609" s="677">
        <f t="shared" si="5495"/>
        <v>0</v>
      </c>
      <c r="EP609" s="257">
        <f t="shared" si="5496"/>
        <v>0</v>
      </c>
      <c r="EQ609" s="649">
        <f t="shared" si="5497"/>
        <v>0</v>
      </c>
      <c r="ER609" s="538">
        <f t="shared" si="5498"/>
        <v>0</v>
      </c>
      <c r="ES609" s="677">
        <f t="shared" si="5499"/>
        <v>0</v>
      </c>
      <c r="ET609" s="538">
        <f t="shared" si="5500"/>
        <v>0</v>
      </c>
      <c r="EU609" s="462">
        <f t="shared" si="5501"/>
        <v>0</v>
      </c>
      <c r="EV609" s="263">
        <f t="shared" si="5502"/>
        <v>0</v>
      </c>
      <c r="EW609" s="462">
        <f t="shared" si="5503"/>
        <v>0</v>
      </c>
      <c r="EX609" s="263">
        <f t="shared" si="5504"/>
        <v>0</v>
      </c>
      <c r="EY609" s="472">
        <f t="shared" si="5374"/>
        <v>0</v>
      </c>
      <c r="EZ609" s="710">
        <f t="shared" si="5375"/>
        <v>0</v>
      </c>
      <c r="FC609" s="216"/>
      <c r="FD609" s="319"/>
    </row>
    <row r="610" spans="1:160" ht="18" hidden="1" customHeight="1" outlineLevel="1" x14ac:dyDescent="0.2">
      <c r="A610" s="13" t="s">
        <v>1801</v>
      </c>
      <c r="B610" s="76" t="s">
        <v>21</v>
      </c>
      <c r="C610" s="103" t="s">
        <v>1429</v>
      </c>
      <c r="D610" s="103" t="s">
        <v>1430</v>
      </c>
      <c r="E610" s="103" t="s">
        <v>1431</v>
      </c>
      <c r="F610" s="103" t="s">
        <v>1432</v>
      </c>
      <c r="G610" s="103" t="s">
        <v>41</v>
      </c>
      <c r="H610" s="105">
        <v>0.78500000000000003</v>
      </c>
      <c r="I610" s="103" t="s">
        <v>1369</v>
      </c>
      <c r="J610" s="103" t="s">
        <v>56</v>
      </c>
      <c r="K610" s="103" t="s">
        <v>152</v>
      </c>
      <c r="L610" s="103" t="s">
        <v>1370</v>
      </c>
      <c r="M610" s="14" t="s">
        <v>1382</v>
      </c>
      <c r="N610" s="82"/>
      <c r="O610" s="82"/>
      <c r="P610" s="82"/>
      <c r="Q610" s="245"/>
      <c r="R610" s="408"/>
      <c r="S610" s="270"/>
      <c r="T610" s="270"/>
      <c r="U610" s="270"/>
      <c r="V610" s="647"/>
      <c r="W610" s="647"/>
      <c r="X610" s="409"/>
      <c r="Y610" s="409"/>
      <c r="Z610" s="409"/>
      <c r="AA610" s="409"/>
      <c r="AB610" s="409"/>
      <c r="AC610" s="399">
        <f t="shared" si="4976"/>
        <v>0</v>
      </c>
      <c r="AD610" s="410">
        <v>182</v>
      </c>
      <c r="AE610" s="410">
        <v>298.25932624999996</v>
      </c>
      <c r="AF610" s="410">
        <f t="shared" ref="AF610:AF614" si="5528">AE610*1.12</f>
        <v>334.0504454</v>
      </c>
      <c r="AG610" s="410">
        <v>0</v>
      </c>
      <c r="AH610" s="410">
        <v>0</v>
      </c>
      <c r="AI610" s="260">
        <f t="shared" si="4977"/>
        <v>0</v>
      </c>
      <c r="AJ610" s="410">
        <v>182</v>
      </c>
      <c r="AK610" s="410">
        <v>298.25932624999996</v>
      </c>
      <c r="AL610" s="410">
        <v>334.0504454</v>
      </c>
      <c r="AM610" s="260">
        <v>0</v>
      </c>
      <c r="AN610" s="260">
        <v>0</v>
      </c>
      <c r="AO610" s="396">
        <f t="shared" si="5394"/>
        <v>0</v>
      </c>
      <c r="AP610" s="410">
        <v>182</v>
      </c>
      <c r="AQ610" s="410">
        <v>298.25932624999996</v>
      </c>
      <c r="AR610" s="410">
        <v>334.0504454</v>
      </c>
      <c r="AS610" s="410">
        <v>0</v>
      </c>
      <c r="AT610" s="410">
        <f t="shared" si="5139"/>
        <v>0</v>
      </c>
      <c r="AU610" s="410">
        <f t="shared" si="4979"/>
        <v>0</v>
      </c>
      <c r="AV610" s="411">
        <v>182</v>
      </c>
      <c r="AW610" s="411">
        <v>298.25932624999996</v>
      </c>
      <c r="AX610" s="411">
        <v>334.0504454</v>
      </c>
      <c r="AY610" s="400">
        <v>0</v>
      </c>
      <c r="AZ610" s="400">
        <f t="shared" si="5140"/>
        <v>0</v>
      </c>
      <c r="BA610" s="400">
        <f t="shared" si="5032"/>
        <v>0</v>
      </c>
      <c r="BB610" s="411">
        <v>182</v>
      </c>
      <c r="BC610" s="411">
        <v>298.25932624999996</v>
      </c>
      <c r="BD610" s="411">
        <v>334.0504454</v>
      </c>
      <c r="BE610" s="411">
        <v>0</v>
      </c>
      <c r="BF610" s="411">
        <f t="shared" si="4982"/>
        <v>0</v>
      </c>
      <c r="BG610" s="411">
        <f t="shared" si="4946"/>
        <v>0</v>
      </c>
      <c r="BH610" s="411"/>
      <c r="BI610" s="411">
        <v>298.25932624999996</v>
      </c>
      <c r="BJ610" s="411">
        <v>334.0504454</v>
      </c>
      <c r="BK610" s="411">
        <v>0</v>
      </c>
      <c r="BL610" s="411">
        <f t="shared" si="5324"/>
        <v>0</v>
      </c>
      <c r="BM610" s="411">
        <f t="shared" si="4985"/>
        <v>0</v>
      </c>
      <c r="BN610" s="411"/>
      <c r="BO610" s="411"/>
      <c r="BP610" s="411"/>
      <c r="BQ610" s="411">
        <v>0</v>
      </c>
      <c r="BR610" s="411">
        <f t="shared" si="5325"/>
        <v>0</v>
      </c>
      <c r="BS610" s="411">
        <f t="shared" si="5150"/>
        <v>0</v>
      </c>
      <c r="BT610" s="270">
        <v>298.25932624999996</v>
      </c>
      <c r="BU610" s="270">
        <v>334.0504454</v>
      </c>
      <c r="BV610" s="262">
        <v>0</v>
      </c>
      <c r="BW610" s="1427">
        <v>0</v>
      </c>
      <c r="BX610" s="84" t="s">
        <v>48</v>
      </c>
      <c r="BY610" s="76">
        <v>2015</v>
      </c>
      <c r="BZ610" s="325"/>
      <c r="CA610" s="567"/>
      <c r="CB610" s="562"/>
      <c r="CC610" s="109"/>
      <c r="CD610" s="329"/>
      <c r="CE610" s="26">
        <f t="shared" si="5462"/>
        <v>0</v>
      </c>
      <c r="CF610" s="27">
        <f t="shared" si="5463"/>
        <v>0</v>
      </c>
      <c r="CG610" s="738">
        <f t="shared" si="5464"/>
        <v>0</v>
      </c>
      <c r="CH610" s="166" t="s">
        <v>1740</v>
      </c>
      <c r="CI610" s="167" t="s">
        <v>1756</v>
      </c>
      <c r="CJ610" s="89"/>
      <c r="CK610" s="175"/>
      <c r="CL610" s="175"/>
      <c r="CM610" s="178"/>
      <c r="CN610" s="175"/>
      <c r="CO610" s="176"/>
      <c r="CP610" s="175"/>
      <c r="CQ610" s="87"/>
      <c r="CR610" s="455"/>
      <c r="CS610" s="455"/>
      <c r="CT610" s="455"/>
      <c r="CU610" s="455"/>
      <c r="CV610" s="455"/>
      <c r="CW610" s="455"/>
      <c r="CX610" s="455"/>
      <c r="CY610" s="455"/>
      <c r="CZ610" s="455"/>
      <c r="DA610" s="456"/>
      <c r="DB610" s="455"/>
      <c r="DC610" s="455"/>
      <c r="DD610" s="455"/>
      <c r="DE610" s="455"/>
      <c r="DF610" s="455"/>
      <c r="DG610" s="455"/>
      <c r="DH610" s="455"/>
      <c r="DI610" s="455"/>
      <c r="DJ610" s="455"/>
      <c r="DK610" s="455"/>
      <c r="DL610" s="501"/>
      <c r="DM610" s="508"/>
      <c r="DN610" s="501"/>
      <c r="DO610" s="508"/>
      <c r="DP610" s="501"/>
      <c r="DQ610" s="847"/>
      <c r="DR610" s="501"/>
      <c r="DS610" s="508"/>
      <c r="DT610" s="501"/>
      <c r="DU610" s="508"/>
      <c r="DV610" s="457"/>
      <c r="DW610" s="503"/>
      <c r="DX610" s="501"/>
      <c r="DY610" s="672"/>
      <c r="DZ610" s="501"/>
      <c r="EA610" s="508">
        <f t="shared" si="5488"/>
        <v>0</v>
      </c>
      <c r="EB610" s="457">
        <f t="shared" si="5401"/>
        <v>0</v>
      </c>
      <c r="EC610" s="503"/>
      <c r="ED610" s="455"/>
      <c r="EE610" s="459"/>
      <c r="EF610" s="501"/>
      <c r="EG610" s="462"/>
      <c r="EH610" s="710"/>
      <c r="EI610" s="460">
        <f t="shared" si="5489"/>
        <v>0</v>
      </c>
      <c r="EJ610" s="538">
        <f t="shared" si="5490"/>
        <v>0</v>
      </c>
      <c r="EK610" s="677">
        <f t="shared" si="5491"/>
        <v>0</v>
      </c>
      <c r="EL610" s="257">
        <f t="shared" si="5492"/>
        <v>0</v>
      </c>
      <c r="EM610" s="649">
        <f t="shared" si="5493"/>
        <v>0</v>
      </c>
      <c r="EN610" s="538">
        <f t="shared" si="5494"/>
        <v>0</v>
      </c>
      <c r="EO610" s="677">
        <f t="shared" si="5495"/>
        <v>0</v>
      </c>
      <c r="EP610" s="257">
        <f t="shared" si="5496"/>
        <v>0</v>
      </c>
      <c r="EQ610" s="649">
        <f t="shared" si="5497"/>
        <v>0</v>
      </c>
      <c r="ER610" s="538">
        <f t="shared" si="5498"/>
        <v>0</v>
      </c>
      <c r="ES610" s="677">
        <f t="shared" si="5499"/>
        <v>0</v>
      </c>
      <c r="ET610" s="538">
        <f t="shared" si="5500"/>
        <v>0</v>
      </c>
      <c r="EU610" s="462">
        <f t="shared" si="5501"/>
        <v>0</v>
      </c>
      <c r="EV610" s="263">
        <f t="shared" si="5502"/>
        <v>0</v>
      </c>
      <c r="EW610" s="462">
        <f t="shared" si="5503"/>
        <v>0</v>
      </c>
      <c r="EX610" s="263">
        <f t="shared" si="5504"/>
        <v>0</v>
      </c>
      <c r="EY610" s="472">
        <f t="shared" si="5374"/>
        <v>0</v>
      </c>
      <c r="EZ610" s="710">
        <f t="shared" si="5375"/>
        <v>0</v>
      </c>
      <c r="FC610" s="216"/>
      <c r="FD610" s="319"/>
    </row>
    <row r="611" spans="1:160" ht="18" hidden="1" customHeight="1" outlineLevel="1" x14ac:dyDescent="0.2">
      <c r="A611" s="13" t="s">
        <v>1833</v>
      </c>
      <c r="B611" s="76" t="s">
        <v>21</v>
      </c>
      <c r="C611" s="103" t="s">
        <v>1429</v>
      </c>
      <c r="D611" s="103" t="s">
        <v>1430</v>
      </c>
      <c r="E611" s="103" t="s">
        <v>1431</v>
      </c>
      <c r="F611" s="103" t="s">
        <v>1835</v>
      </c>
      <c r="G611" s="103" t="s">
        <v>41</v>
      </c>
      <c r="H611" s="105">
        <v>0.78500000000000003</v>
      </c>
      <c r="I611" s="103" t="s">
        <v>1094</v>
      </c>
      <c r="J611" s="103" t="s">
        <v>56</v>
      </c>
      <c r="K611" s="103" t="s">
        <v>152</v>
      </c>
      <c r="L611" s="103" t="s">
        <v>1370</v>
      </c>
      <c r="M611" s="14" t="s">
        <v>1382</v>
      </c>
      <c r="N611" s="82"/>
      <c r="O611" s="82"/>
      <c r="P611" s="82"/>
      <c r="Q611" s="245"/>
      <c r="R611" s="408"/>
      <c r="S611" s="270"/>
      <c r="T611" s="270"/>
      <c r="U611" s="270"/>
      <c r="V611" s="647"/>
      <c r="W611" s="647"/>
      <c r="X611" s="409"/>
      <c r="Y611" s="409"/>
      <c r="Z611" s="409"/>
      <c r="AA611" s="409"/>
      <c r="AB611" s="409"/>
      <c r="AC611" s="399">
        <f t="shared" ref="AC611" si="5529">AB611*H611</f>
        <v>0</v>
      </c>
      <c r="AD611" s="410">
        <v>182</v>
      </c>
      <c r="AE611" s="410">
        <v>298.25932624999996</v>
      </c>
      <c r="AF611" s="410">
        <f t="shared" ref="AF611:AF612" si="5530">AE611*1.12</f>
        <v>334.0504454</v>
      </c>
      <c r="AG611" s="410">
        <v>0</v>
      </c>
      <c r="AH611" s="410">
        <v>0</v>
      </c>
      <c r="AI611" s="260">
        <f t="shared" ref="AI611" si="5531">AH611*H611</f>
        <v>0</v>
      </c>
      <c r="AJ611" s="410">
        <v>182</v>
      </c>
      <c r="AK611" s="410">
        <v>298.25932624999996</v>
      </c>
      <c r="AL611" s="410">
        <v>334.0504454</v>
      </c>
      <c r="AM611" s="410">
        <v>0</v>
      </c>
      <c r="AN611" s="410">
        <v>0</v>
      </c>
      <c r="AO611" s="396">
        <f t="shared" si="5394"/>
        <v>0</v>
      </c>
      <c r="AP611" s="410">
        <v>182</v>
      </c>
      <c r="AQ611" s="410">
        <v>298.25932624999996</v>
      </c>
      <c r="AR611" s="410">
        <v>334.0504454</v>
      </c>
      <c r="AS611" s="410">
        <v>0</v>
      </c>
      <c r="AT611" s="410">
        <f t="shared" si="5139"/>
        <v>0</v>
      </c>
      <c r="AU611" s="410">
        <f t="shared" si="4979"/>
        <v>0</v>
      </c>
      <c r="AV611" s="411">
        <v>182</v>
      </c>
      <c r="AW611" s="411">
        <v>298.25932624999996</v>
      </c>
      <c r="AX611" s="411">
        <v>334.0504454</v>
      </c>
      <c r="AY611" s="400">
        <v>0</v>
      </c>
      <c r="AZ611" s="400">
        <f t="shared" si="5140"/>
        <v>0</v>
      </c>
      <c r="BA611" s="400">
        <f t="shared" si="5032"/>
        <v>0</v>
      </c>
      <c r="BB611" s="411">
        <v>182</v>
      </c>
      <c r="BC611" s="411">
        <v>298.25932624999996</v>
      </c>
      <c r="BD611" s="411">
        <v>334.0504454</v>
      </c>
      <c r="BE611" s="411">
        <v>0</v>
      </c>
      <c r="BF611" s="411">
        <f t="shared" si="4982"/>
        <v>0</v>
      </c>
      <c r="BG611" s="411">
        <f t="shared" si="4946"/>
        <v>0</v>
      </c>
      <c r="BH611" s="411"/>
      <c r="BI611" s="411">
        <v>298.25932624999996</v>
      </c>
      <c r="BJ611" s="411">
        <v>334.0504454</v>
      </c>
      <c r="BK611" s="411">
        <v>0</v>
      </c>
      <c r="BL611" s="411">
        <f t="shared" si="5324"/>
        <v>0</v>
      </c>
      <c r="BM611" s="411">
        <f t="shared" si="4985"/>
        <v>0</v>
      </c>
      <c r="BN611" s="411"/>
      <c r="BO611" s="411"/>
      <c r="BP611" s="411"/>
      <c r="BQ611" s="411">
        <v>0</v>
      </c>
      <c r="BR611" s="411">
        <f t="shared" si="5325"/>
        <v>0</v>
      </c>
      <c r="BS611" s="411">
        <f t="shared" si="5150"/>
        <v>0</v>
      </c>
      <c r="BT611" s="270">
        <v>298.25932624999996</v>
      </c>
      <c r="BU611" s="270">
        <v>334.0504454</v>
      </c>
      <c r="BV611" s="262">
        <v>0</v>
      </c>
      <c r="BW611" s="1427">
        <v>0</v>
      </c>
      <c r="BX611" s="84" t="s">
        <v>48</v>
      </c>
      <c r="BY611" s="76">
        <v>2015</v>
      </c>
      <c r="BZ611" s="325"/>
      <c r="CA611" s="567"/>
      <c r="CB611" s="562"/>
      <c r="CC611" s="109"/>
      <c r="CD611" s="329"/>
      <c r="CE611" s="26">
        <f t="shared" si="5462"/>
        <v>0</v>
      </c>
      <c r="CF611" s="27">
        <f t="shared" si="5463"/>
        <v>0</v>
      </c>
      <c r="CG611" s="738">
        <f t="shared" si="5464"/>
        <v>0</v>
      </c>
      <c r="CH611" s="166" t="s">
        <v>1841</v>
      </c>
      <c r="CI611" s="167"/>
      <c r="CJ611" s="89"/>
      <c r="CK611" s="175"/>
      <c r="CL611" s="175"/>
      <c r="CM611" s="178"/>
      <c r="CN611" s="175"/>
      <c r="CO611" s="176"/>
      <c r="CP611" s="175"/>
      <c r="CQ611" s="87"/>
      <c r="CR611" s="455"/>
      <c r="CS611" s="455"/>
      <c r="CT611" s="455"/>
      <c r="CU611" s="455"/>
      <c r="CV611" s="455"/>
      <c r="CW611" s="455"/>
      <c r="CX611" s="455"/>
      <c r="CY611" s="455"/>
      <c r="CZ611" s="455"/>
      <c r="DA611" s="456"/>
      <c r="DB611" s="455"/>
      <c r="DC611" s="455"/>
      <c r="DD611" s="455"/>
      <c r="DE611" s="455"/>
      <c r="DF611" s="455"/>
      <c r="DG611" s="455"/>
      <c r="DH611" s="455"/>
      <c r="DI611" s="455"/>
      <c r="DJ611" s="455"/>
      <c r="DK611" s="455"/>
      <c r="DL611" s="501"/>
      <c r="DM611" s="508"/>
      <c r="DN611" s="501"/>
      <c r="DO611" s="508"/>
      <c r="DP611" s="501"/>
      <c r="DQ611" s="847"/>
      <c r="DR611" s="501"/>
      <c r="DS611" s="508"/>
      <c r="DT611" s="501"/>
      <c r="DU611" s="508"/>
      <c r="DV611" s="457"/>
      <c r="DW611" s="503"/>
      <c r="DX611" s="501"/>
      <c r="DY611" s="672"/>
      <c r="DZ611" s="501"/>
      <c r="EA611" s="508">
        <f t="shared" si="5488"/>
        <v>0</v>
      </c>
      <c r="EB611" s="457">
        <f t="shared" si="5401"/>
        <v>0</v>
      </c>
      <c r="EC611" s="503"/>
      <c r="ED611" s="455"/>
      <c r="EE611" s="459"/>
      <c r="EF611" s="501"/>
      <c r="EG611" s="462"/>
      <c r="EH611" s="710"/>
      <c r="EI611" s="460">
        <f t="shared" si="5489"/>
        <v>0</v>
      </c>
      <c r="EJ611" s="538">
        <f t="shared" si="5490"/>
        <v>0</v>
      </c>
      <c r="EK611" s="677">
        <f t="shared" si="5491"/>
        <v>0</v>
      </c>
      <c r="EL611" s="257">
        <f t="shared" si="5492"/>
        <v>0</v>
      </c>
      <c r="EM611" s="649">
        <f t="shared" si="5493"/>
        <v>0</v>
      </c>
      <c r="EN611" s="538">
        <f t="shared" si="5494"/>
        <v>0</v>
      </c>
      <c r="EO611" s="677">
        <f t="shared" si="5495"/>
        <v>0</v>
      </c>
      <c r="EP611" s="257">
        <f t="shared" si="5496"/>
        <v>0</v>
      </c>
      <c r="EQ611" s="649">
        <f t="shared" si="5497"/>
        <v>0</v>
      </c>
      <c r="ER611" s="538">
        <f t="shared" si="5498"/>
        <v>0</v>
      </c>
      <c r="ES611" s="677">
        <f t="shared" si="5499"/>
        <v>0</v>
      </c>
      <c r="ET611" s="538">
        <f t="shared" si="5500"/>
        <v>0</v>
      </c>
      <c r="EU611" s="462">
        <f t="shared" si="5501"/>
        <v>0</v>
      </c>
      <c r="EV611" s="263">
        <f t="shared" si="5502"/>
        <v>0</v>
      </c>
      <c r="EW611" s="462">
        <f t="shared" si="5503"/>
        <v>0</v>
      </c>
      <c r="EX611" s="263">
        <f t="shared" si="5504"/>
        <v>0</v>
      </c>
      <c r="EY611" s="472">
        <f t="shared" si="5374"/>
        <v>0</v>
      </c>
      <c r="EZ611" s="710">
        <f t="shared" si="5375"/>
        <v>0</v>
      </c>
      <c r="FA611" s="312">
        <v>42060</v>
      </c>
      <c r="FC611" s="216"/>
      <c r="FD611" s="319"/>
    </row>
    <row r="612" spans="1:160" ht="18" hidden="1" customHeight="1" outlineLevel="1" x14ac:dyDescent="0.2">
      <c r="A612" s="13" t="s">
        <v>1910</v>
      </c>
      <c r="B612" s="76" t="s">
        <v>21</v>
      </c>
      <c r="C612" s="103" t="s">
        <v>1429</v>
      </c>
      <c r="D612" s="103" t="s">
        <v>1430</v>
      </c>
      <c r="E612" s="103" t="s">
        <v>1431</v>
      </c>
      <c r="F612" s="103" t="s">
        <v>1835</v>
      </c>
      <c r="G612" s="103" t="s">
        <v>1924</v>
      </c>
      <c r="H612" s="105">
        <v>0.78500000000000003</v>
      </c>
      <c r="I612" s="103" t="s">
        <v>1914</v>
      </c>
      <c r="J612" s="103" t="s">
        <v>56</v>
      </c>
      <c r="K612" s="103" t="s">
        <v>152</v>
      </c>
      <c r="L612" s="103" t="s">
        <v>1370</v>
      </c>
      <c r="M612" s="14" t="s">
        <v>1382</v>
      </c>
      <c r="N612" s="82"/>
      <c r="O612" s="82"/>
      <c r="P612" s="82"/>
      <c r="Q612" s="245"/>
      <c r="R612" s="408"/>
      <c r="S612" s="270"/>
      <c r="T612" s="270"/>
      <c r="U612" s="270"/>
      <c r="V612" s="647"/>
      <c r="W612" s="647"/>
      <c r="X612" s="409"/>
      <c r="Y612" s="409"/>
      <c r="Z612" s="409"/>
      <c r="AA612" s="409"/>
      <c r="AB612" s="409"/>
      <c r="AC612" s="399">
        <f t="shared" ref="AC612" si="5532">AB612*H612</f>
        <v>0</v>
      </c>
      <c r="AD612" s="410">
        <v>182</v>
      </c>
      <c r="AE612" s="410">
        <v>358.38</v>
      </c>
      <c r="AF612" s="410">
        <f t="shared" si="5530"/>
        <v>401.38560000000001</v>
      </c>
      <c r="AG612" s="410">
        <v>0</v>
      </c>
      <c r="AH612" s="410">
        <v>0</v>
      </c>
      <c r="AI612" s="260">
        <f t="shared" ref="AI612" si="5533">AH612*H612</f>
        <v>0</v>
      </c>
      <c r="AJ612" s="410">
        <v>182</v>
      </c>
      <c r="AK612" s="410">
        <v>358.38</v>
      </c>
      <c r="AL612" s="410">
        <f>AK612*1.12</f>
        <v>401.38560000000001</v>
      </c>
      <c r="AM612" s="410">
        <v>0</v>
      </c>
      <c r="AN612" s="410">
        <v>0</v>
      </c>
      <c r="AO612" s="396">
        <f t="shared" si="5394"/>
        <v>0</v>
      </c>
      <c r="AP612" s="410">
        <v>182</v>
      </c>
      <c r="AQ612" s="410">
        <v>358.38</v>
      </c>
      <c r="AR612" s="410">
        <f>AQ612*1.12</f>
        <v>401.38560000000001</v>
      </c>
      <c r="AS612" s="410">
        <v>0</v>
      </c>
      <c r="AT612" s="410">
        <f t="shared" ref="AT612" si="5534">AS612*1.12</f>
        <v>0</v>
      </c>
      <c r="AU612" s="410">
        <f t="shared" ref="AU612" si="5535">AT612*H612</f>
        <v>0</v>
      </c>
      <c r="AV612" s="411">
        <v>182</v>
      </c>
      <c r="AW612" s="411">
        <v>358.38</v>
      </c>
      <c r="AX612" s="411">
        <f>AW612*1.12</f>
        <v>401.38560000000001</v>
      </c>
      <c r="AY612" s="400">
        <v>0</v>
      </c>
      <c r="AZ612" s="400">
        <f t="shared" ref="AZ612" si="5536">AY612*1.12</f>
        <v>0</v>
      </c>
      <c r="BA612" s="400">
        <f t="shared" ref="BA612" si="5537">AZ612*H612</f>
        <v>0</v>
      </c>
      <c r="BB612" s="411">
        <v>182</v>
      </c>
      <c r="BC612" s="411">
        <v>358.38</v>
      </c>
      <c r="BD612" s="411">
        <f>BC612*1.12</f>
        <v>401.38560000000001</v>
      </c>
      <c r="BE612" s="411">
        <v>0</v>
      </c>
      <c r="BF612" s="411">
        <f t="shared" ref="BF612" si="5538">BE612*1.12</f>
        <v>0</v>
      </c>
      <c r="BG612" s="411">
        <f t="shared" ref="BG612" si="5539">BF612*H612</f>
        <v>0</v>
      </c>
      <c r="BH612" s="411"/>
      <c r="BI612" s="411">
        <v>358.38</v>
      </c>
      <c r="BJ612" s="411">
        <f>BI612*1.12</f>
        <v>401.38560000000001</v>
      </c>
      <c r="BK612" s="411">
        <v>0</v>
      </c>
      <c r="BL612" s="411">
        <f t="shared" si="5324"/>
        <v>0</v>
      </c>
      <c r="BM612" s="411">
        <f t="shared" si="4985"/>
        <v>0</v>
      </c>
      <c r="BN612" s="411"/>
      <c r="BO612" s="411"/>
      <c r="BP612" s="411"/>
      <c r="BQ612" s="411">
        <v>0</v>
      </c>
      <c r="BR612" s="411">
        <f t="shared" si="5325"/>
        <v>0</v>
      </c>
      <c r="BS612" s="411">
        <f t="shared" si="5150"/>
        <v>0</v>
      </c>
      <c r="BT612" s="270">
        <v>358.38</v>
      </c>
      <c r="BU612" s="270">
        <f>BT612*1.12</f>
        <v>401.38560000000001</v>
      </c>
      <c r="BV612" s="262">
        <v>0</v>
      </c>
      <c r="BW612" s="1427">
        <v>0</v>
      </c>
      <c r="BX612" s="84" t="s">
        <v>48</v>
      </c>
      <c r="BY612" s="76">
        <v>2015</v>
      </c>
      <c r="BZ612" s="325"/>
      <c r="CA612" s="567"/>
      <c r="CB612" s="562"/>
      <c r="CC612" s="109"/>
      <c r="CD612" s="329"/>
      <c r="CE612" s="26">
        <f t="shared" si="5462"/>
        <v>0</v>
      </c>
      <c r="CF612" s="27">
        <f t="shared" si="5463"/>
        <v>0</v>
      </c>
      <c r="CG612" s="738">
        <f t="shared" si="5464"/>
        <v>0</v>
      </c>
      <c r="CH612" s="166" t="s">
        <v>1932</v>
      </c>
      <c r="CI612" s="167"/>
      <c r="CJ612" s="89"/>
      <c r="CK612" s="175"/>
      <c r="CL612" s="175"/>
      <c r="CM612" s="178"/>
      <c r="CN612" s="175"/>
      <c r="CO612" s="176"/>
      <c r="CP612" s="175"/>
      <c r="CQ612" s="87"/>
      <c r="CR612" s="455"/>
      <c r="CS612" s="455"/>
      <c r="CT612" s="455"/>
      <c r="CU612" s="455"/>
      <c r="CV612" s="455"/>
      <c r="CW612" s="455"/>
      <c r="CX612" s="455"/>
      <c r="CY612" s="455"/>
      <c r="CZ612" s="455"/>
      <c r="DA612" s="456"/>
      <c r="DB612" s="455"/>
      <c r="DC612" s="455"/>
      <c r="DD612" s="455"/>
      <c r="DE612" s="455"/>
      <c r="DF612" s="455"/>
      <c r="DG612" s="455"/>
      <c r="DH612" s="455"/>
      <c r="DI612" s="455"/>
      <c r="DJ612" s="455"/>
      <c r="DK612" s="455"/>
      <c r="DL612" s="501"/>
      <c r="DM612" s="508"/>
      <c r="DN612" s="501"/>
      <c r="DO612" s="508"/>
      <c r="DP612" s="501"/>
      <c r="DQ612" s="847"/>
      <c r="DR612" s="501"/>
      <c r="DS612" s="508"/>
      <c r="DT612" s="501"/>
      <c r="DU612" s="508"/>
      <c r="DV612" s="457"/>
      <c r="DW612" s="503"/>
      <c r="DX612" s="501"/>
      <c r="DY612" s="672"/>
      <c r="DZ612" s="501"/>
      <c r="EA612" s="508">
        <f t="shared" si="5488"/>
        <v>0</v>
      </c>
      <c r="EB612" s="457">
        <f t="shared" si="5401"/>
        <v>0</v>
      </c>
      <c r="EC612" s="503"/>
      <c r="ED612" s="455"/>
      <c r="EE612" s="459"/>
      <c r="EF612" s="501"/>
      <c r="EG612" s="462"/>
      <c r="EH612" s="710"/>
      <c r="EI612" s="460">
        <f t="shared" si="5489"/>
        <v>0</v>
      </c>
      <c r="EJ612" s="538">
        <f t="shared" si="5490"/>
        <v>0</v>
      </c>
      <c r="EK612" s="677">
        <f t="shared" si="5491"/>
        <v>0</v>
      </c>
      <c r="EL612" s="257">
        <f t="shared" si="5492"/>
        <v>0</v>
      </c>
      <c r="EM612" s="649">
        <f t="shared" si="5493"/>
        <v>0</v>
      </c>
      <c r="EN612" s="538">
        <f t="shared" si="5494"/>
        <v>0</v>
      </c>
      <c r="EO612" s="677">
        <f t="shared" si="5495"/>
        <v>0</v>
      </c>
      <c r="EP612" s="257">
        <f t="shared" si="5496"/>
        <v>0</v>
      </c>
      <c r="EQ612" s="649">
        <f t="shared" si="5497"/>
        <v>0</v>
      </c>
      <c r="ER612" s="538">
        <f t="shared" si="5498"/>
        <v>0</v>
      </c>
      <c r="ES612" s="677">
        <f t="shared" si="5499"/>
        <v>0</v>
      </c>
      <c r="ET612" s="538">
        <f t="shared" si="5500"/>
        <v>0</v>
      </c>
      <c r="EU612" s="462">
        <f t="shared" si="5501"/>
        <v>0</v>
      </c>
      <c r="EV612" s="263">
        <f t="shared" si="5502"/>
        <v>0</v>
      </c>
      <c r="EW612" s="462">
        <f t="shared" si="5503"/>
        <v>0</v>
      </c>
      <c r="EX612" s="263">
        <f t="shared" si="5504"/>
        <v>0</v>
      </c>
      <c r="EY612" s="472">
        <f t="shared" si="5374"/>
        <v>0</v>
      </c>
      <c r="EZ612" s="710">
        <f t="shared" si="5375"/>
        <v>0</v>
      </c>
      <c r="FA612" s="312">
        <v>42117</v>
      </c>
      <c r="FC612" s="216"/>
      <c r="FD612" s="319"/>
    </row>
    <row r="613" spans="1:160" ht="18" hidden="1" customHeight="1" outlineLevel="1" x14ac:dyDescent="0.2">
      <c r="A613" s="13" t="s">
        <v>2102</v>
      </c>
      <c r="B613" s="76" t="s">
        <v>21</v>
      </c>
      <c r="C613" s="103" t="s">
        <v>1429</v>
      </c>
      <c r="D613" s="103" t="s">
        <v>1430</v>
      </c>
      <c r="E613" s="103" t="s">
        <v>1431</v>
      </c>
      <c r="F613" s="103" t="s">
        <v>1835</v>
      </c>
      <c r="G613" s="103" t="s">
        <v>1924</v>
      </c>
      <c r="H613" s="105">
        <v>0.78500000000000003</v>
      </c>
      <c r="I613" s="103" t="s">
        <v>1914</v>
      </c>
      <c r="J613" s="103" t="s">
        <v>56</v>
      </c>
      <c r="K613" s="103" t="s">
        <v>152</v>
      </c>
      <c r="L613" s="103" t="s">
        <v>1370</v>
      </c>
      <c r="M613" s="14" t="s">
        <v>1382</v>
      </c>
      <c r="N613" s="82"/>
      <c r="O613" s="82"/>
      <c r="P613" s="82"/>
      <c r="Q613" s="245"/>
      <c r="R613" s="408"/>
      <c r="S613" s="270"/>
      <c r="T613" s="270"/>
      <c r="U613" s="270"/>
      <c r="V613" s="647"/>
      <c r="W613" s="647"/>
      <c r="X613" s="409"/>
      <c r="Y613" s="409"/>
      <c r="Z613" s="409"/>
      <c r="AA613" s="409"/>
      <c r="AB613" s="409"/>
      <c r="AC613" s="399">
        <f t="shared" ref="AC613" si="5540">AB613*H613</f>
        <v>0</v>
      </c>
      <c r="AD613" s="410">
        <v>182</v>
      </c>
      <c r="AE613" s="410">
        <v>358.38</v>
      </c>
      <c r="AF613" s="410">
        <f t="shared" ref="AF613" si="5541">AE613*1.12</f>
        <v>401.38560000000001</v>
      </c>
      <c r="AG613" s="410">
        <v>0</v>
      </c>
      <c r="AH613" s="410">
        <v>0</v>
      </c>
      <c r="AI613" s="260">
        <f t="shared" ref="AI613" si="5542">AH613*H613</f>
        <v>0</v>
      </c>
      <c r="AJ613" s="410">
        <v>182</v>
      </c>
      <c r="AK613" s="410">
        <v>358.38</v>
      </c>
      <c r="AL613" s="410">
        <f>AK613*1.12</f>
        <v>401.38560000000001</v>
      </c>
      <c r="AM613" s="410">
        <v>0</v>
      </c>
      <c r="AN613" s="410">
        <v>0</v>
      </c>
      <c r="AO613" s="396">
        <f t="shared" si="5394"/>
        <v>0</v>
      </c>
      <c r="AP613" s="410">
        <v>182</v>
      </c>
      <c r="AQ613" s="410">
        <v>358.38</v>
      </c>
      <c r="AR613" s="410">
        <f>AQ613*1.12</f>
        <v>401.38560000000001</v>
      </c>
      <c r="AS613" s="410">
        <v>0</v>
      </c>
      <c r="AT613" s="410">
        <f t="shared" ref="AT613" si="5543">AS613*1.12</f>
        <v>0</v>
      </c>
      <c r="AU613" s="410">
        <f t="shared" ref="AU613" si="5544">AT613*H613</f>
        <v>0</v>
      </c>
      <c r="AV613" s="411">
        <v>182</v>
      </c>
      <c r="AW613" s="411">
        <v>358.38</v>
      </c>
      <c r="AX613" s="411">
        <f>AW613*1.12</f>
        <v>401.38560000000001</v>
      </c>
      <c r="AY613" s="400">
        <v>0</v>
      </c>
      <c r="AZ613" s="400">
        <f t="shared" ref="AZ613" si="5545">AY613*1.12</f>
        <v>0</v>
      </c>
      <c r="BA613" s="400">
        <f t="shared" ref="BA613" si="5546">AZ613*H613</f>
        <v>0</v>
      </c>
      <c r="BB613" s="411">
        <v>182</v>
      </c>
      <c r="BC613" s="411">
        <v>358.38</v>
      </c>
      <c r="BD613" s="411">
        <f>BC613*1.12</f>
        <v>401.38560000000001</v>
      </c>
      <c r="BE613" s="411">
        <v>0</v>
      </c>
      <c r="BF613" s="411">
        <f t="shared" ref="BF613" si="5547">BE613*1.12</f>
        <v>0</v>
      </c>
      <c r="BG613" s="411">
        <f t="shared" ref="BG613" si="5548">BF613*H613</f>
        <v>0</v>
      </c>
      <c r="BH613" s="411"/>
      <c r="BI613" s="411">
        <v>358.38</v>
      </c>
      <c r="BJ613" s="411">
        <f>BI613*1.12</f>
        <v>401.38560000000001</v>
      </c>
      <c r="BK613" s="411">
        <v>0</v>
      </c>
      <c r="BL613" s="411">
        <f t="shared" si="5324"/>
        <v>0</v>
      </c>
      <c r="BM613" s="411">
        <f t="shared" si="4985"/>
        <v>0</v>
      </c>
      <c r="BN613" s="411"/>
      <c r="BO613" s="411"/>
      <c r="BP613" s="411"/>
      <c r="BQ613" s="411">
        <v>0</v>
      </c>
      <c r="BR613" s="411">
        <f t="shared" si="5325"/>
        <v>0</v>
      </c>
      <c r="BS613" s="411">
        <f t="shared" si="5150"/>
        <v>0</v>
      </c>
      <c r="BT613" s="270">
        <v>358.38</v>
      </c>
      <c r="BU613" s="270">
        <f>BT613*1.12</f>
        <v>401.38560000000001</v>
      </c>
      <c r="BV613" s="262">
        <v>0</v>
      </c>
      <c r="BW613" s="1427">
        <v>0</v>
      </c>
      <c r="BX613" s="84" t="s">
        <v>48</v>
      </c>
      <c r="BY613" s="76">
        <v>2015</v>
      </c>
      <c r="BZ613" s="325"/>
      <c r="CA613" s="567"/>
      <c r="CB613" s="562"/>
      <c r="CC613" s="109"/>
      <c r="CD613" s="329"/>
      <c r="CE613" s="26">
        <f t="shared" ref="CE613" si="5549">BV613-CB613</f>
        <v>0</v>
      </c>
      <c r="CF613" s="27">
        <f t="shared" ref="CF613" si="5550">BW613-CC613</f>
        <v>0</v>
      </c>
      <c r="CG613" s="738">
        <f t="shared" ref="CG613" si="5551">CA613-CC613</f>
        <v>0</v>
      </c>
      <c r="CH613" s="166" t="s">
        <v>2109</v>
      </c>
      <c r="CI613" s="167"/>
      <c r="CJ613" s="89"/>
      <c r="CK613" s="175"/>
      <c r="CL613" s="175"/>
      <c r="CM613" s="178"/>
      <c r="CN613" s="175"/>
      <c r="CO613" s="176"/>
      <c r="CP613" s="175"/>
      <c r="CQ613" s="87"/>
      <c r="CR613" s="455"/>
      <c r="CS613" s="455"/>
      <c r="CT613" s="455"/>
      <c r="CU613" s="455"/>
      <c r="CV613" s="455"/>
      <c r="CW613" s="455"/>
      <c r="CX613" s="455"/>
      <c r="CY613" s="455"/>
      <c r="CZ613" s="455"/>
      <c r="DA613" s="456"/>
      <c r="DB613" s="455"/>
      <c r="DC613" s="455"/>
      <c r="DD613" s="455"/>
      <c r="DE613" s="455"/>
      <c r="DF613" s="455"/>
      <c r="DG613" s="455"/>
      <c r="DH613" s="455"/>
      <c r="DI613" s="455"/>
      <c r="DJ613" s="455"/>
      <c r="DK613" s="455"/>
      <c r="DL613" s="501"/>
      <c r="DM613" s="508"/>
      <c r="DN613" s="501"/>
      <c r="DO613" s="508"/>
      <c r="DP613" s="501"/>
      <c r="DQ613" s="847"/>
      <c r="DR613" s="501"/>
      <c r="DS613" s="508"/>
      <c r="DT613" s="501"/>
      <c r="DU613" s="508"/>
      <c r="DV613" s="457"/>
      <c r="DW613" s="503"/>
      <c r="DX613" s="501"/>
      <c r="DY613" s="672"/>
      <c r="DZ613" s="501"/>
      <c r="EA613" s="508">
        <f t="shared" si="5488"/>
        <v>0</v>
      </c>
      <c r="EB613" s="457">
        <f t="shared" si="5401"/>
        <v>0</v>
      </c>
      <c r="EC613" s="503"/>
      <c r="ED613" s="455"/>
      <c r="EE613" s="459"/>
      <c r="EF613" s="501"/>
      <c r="EG613" s="462"/>
      <c r="EH613" s="710"/>
      <c r="EI613" s="460">
        <f t="shared" si="5489"/>
        <v>0</v>
      </c>
      <c r="EJ613" s="538">
        <f t="shared" si="5490"/>
        <v>0</v>
      </c>
      <c r="EK613" s="677">
        <f t="shared" si="5491"/>
        <v>0</v>
      </c>
      <c r="EL613" s="257">
        <f t="shared" si="5492"/>
        <v>0</v>
      </c>
      <c r="EM613" s="649">
        <f t="shared" si="5493"/>
        <v>0</v>
      </c>
      <c r="EN613" s="538">
        <f t="shared" si="5494"/>
        <v>0</v>
      </c>
      <c r="EO613" s="677">
        <f t="shared" si="5495"/>
        <v>0</v>
      </c>
      <c r="EP613" s="257">
        <f t="shared" si="5496"/>
        <v>0</v>
      </c>
      <c r="EQ613" s="649">
        <f t="shared" si="5497"/>
        <v>0</v>
      </c>
      <c r="ER613" s="538">
        <f t="shared" si="5498"/>
        <v>0</v>
      </c>
      <c r="ES613" s="677">
        <f t="shared" si="5499"/>
        <v>0</v>
      </c>
      <c r="ET613" s="538">
        <f t="shared" si="5500"/>
        <v>0</v>
      </c>
      <c r="EU613" s="462">
        <f t="shared" si="5501"/>
        <v>0</v>
      </c>
      <c r="EV613" s="263">
        <f t="shared" si="5502"/>
        <v>0</v>
      </c>
      <c r="EW613" s="462">
        <f t="shared" si="5503"/>
        <v>0</v>
      </c>
      <c r="EX613" s="263">
        <f t="shared" si="5504"/>
        <v>0</v>
      </c>
      <c r="EY613" s="472">
        <f t="shared" si="5374"/>
        <v>0</v>
      </c>
      <c r="EZ613" s="710">
        <f t="shared" si="5375"/>
        <v>0</v>
      </c>
      <c r="FA613" s="312">
        <v>42243</v>
      </c>
      <c r="FC613" s="216"/>
      <c r="FD613" s="319"/>
    </row>
    <row r="614" spans="1:160" ht="18" hidden="1" customHeight="1" outlineLevel="1" x14ac:dyDescent="0.2">
      <c r="A614" s="13" t="s">
        <v>1569</v>
      </c>
      <c r="B614" s="76" t="s">
        <v>21</v>
      </c>
      <c r="C614" s="103" t="s">
        <v>1433</v>
      </c>
      <c r="D614" s="103" t="s">
        <v>1388</v>
      </c>
      <c r="E614" s="103" t="s">
        <v>1434</v>
      </c>
      <c r="F614" s="103" t="s">
        <v>1435</v>
      </c>
      <c r="G614" s="103" t="s">
        <v>1381</v>
      </c>
      <c r="H614" s="105">
        <v>0.65500000000000003</v>
      </c>
      <c r="I614" s="103" t="s">
        <v>1369</v>
      </c>
      <c r="J614" s="103" t="s">
        <v>56</v>
      </c>
      <c r="K614" s="103" t="s">
        <v>152</v>
      </c>
      <c r="L614" s="103" t="s">
        <v>1370</v>
      </c>
      <c r="M614" s="14" t="s">
        <v>1382</v>
      </c>
      <c r="N614" s="82"/>
      <c r="O614" s="82"/>
      <c r="P614" s="82"/>
      <c r="Q614" s="245"/>
      <c r="R614" s="408"/>
      <c r="S614" s="270"/>
      <c r="T614" s="270"/>
      <c r="U614" s="270"/>
      <c r="V614" s="647"/>
      <c r="W614" s="647"/>
      <c r="X614" s="409"/>
      <c r="Y614" s="409"/>
      <c r="Z614" s="409"/>
      <c r="AA614" s="409"/>
      <c r="AB614" s="409"/>
      <c r="AC614" s="399">
        <f t="shared" si="4976"/>
        <v>0</v>
      </c>
      <c r="AD614" s="410">
        <v>182</v>
      </c>
      <c r="AE614" s="410">
        <v>255.25136607142861</v>
      </c>
      <c r="AF614" s="410">
        <f t="shared" si="5528"/>
        <v>285.88153000000005</v>
      </c>
      <c r="AG614" s="410">
        <v>0</v>
      </c>
      <c r="AH614" s="410">
        <v>0</v>
      </c>
      <c r="AI614" s="260">
        <f t="shared" si="4977"/>
        <v>0</v>
      </c>
      <c r="AJ614" s="410">
        <v>182</v>
      </c>
      <c r="AK614" s="410">
        <v>255.25136607142861</v>
      </c>
      <c r="AL614" s="410">
        <v>285.88153000000005</v>
      </c>
      <c r="AM614" s="260">
        <v>0</v>
      </c>
      <c r="AN614" s="260">
        <v>0</v>
      </c>
      <c r="AO614" s="396">
        <f t="shared" si="5394"/>
        <v>0</v>
      </c>
      <c r="AP614" s="410">
        <v>182</v>
      </c>
      <c r="AQ614" s="410">
        <v>255.25136607142861</v>
      </c>
      <c r="AR614" s="410">
        <v>285.88153000000005</v>
      </c>
      <c r="AS614" s="410">
        <v>0</v>
      </c>
      <c r="AT614" s="410">
        <f t="shared" si="5139"/>
        <v>0</v>
      </c>
      <c r="AU614" s="410">
        <f t="shared" si="4979"/>
        <v>0</v>
      </c>
      <c r="AV614" s="411">
        <v>182</v>
      </c>
      <c r="AW614" s="411">
        <v>255.25136607142861</v>
      </c>
      <c r="AX614" s="411">
        <v>285.88153000000005</v>
      </c>
      <c r="AY614" s="400">
        <v>0</v>
      </c>
      <c r="AZ614" s="400">
        <f t="shared" si="5140"/>
        <v>0</v>
      </c>
      <c r="BA614" s="400">
        <f t="shared" si="5032"/>
        <v>0</v>
      </c>
      <c r="BB614" s="411">
        <v>182</v>
      </c>
      <c r="BC614" s="411">
        <v>255.25136607142861</v>
      </c>
      <c r="BD614" s="411">
        <v>285.88153000000005</v>
      </c>
      <c r="BE614" s="411">
        <v>0</v>
      </c>
      <c r="BF614" s="411">
        <f t="shared" si="4982"/>
        <v>0</v>
      </c>
      <c r="BG614" s="411">
        <f t="shared" si="4946"/>
        <v>0</v>
      </c>
      <c r="BH614" s="411"/>
      <c r="BI614" s="411">
        <v>255.25136607142861</v>
      </c>
      <c r="BJ614" s="411">
        <v>285.88153000000005</v>
      </c>
      <c r="BK614" s="411">
        <v>0</v>
      </c>
      <c r="BL614" s="411">
        <f t="shared" si="5324"/>
        <v>0</v>
      </c>
      <c r="BM614" s="411">
        <f t="shared" si="4985"/>
        <v>0</v>
      </c>
      <c r="BN614" s="411"/>
      <c r="BO614" s="411"/>
      <c r="BP614" s="411"/>
      <c r="BQ614" s="411">
        <v>0</v>
      </c>
      <c r="BR614" s="411">
        <f t="shared" si="5325"/>
        <v>0</v>
      </c>
      <c r="BS614" s="411">
        <f t="shared" si="5150"/>
        <v>0</v>
      </c>
      <c r="BT614" s="270">
        <v>255.25136607142861</v>
      </c>
      <c r="BU614" s="270">
        <v>285.88153000000005</v>
      </c>
      <c r="BV614" s="262">
        <v>0</v>
      </c>
      <c r="BW614" s="1427">
        <v>0</v>
      </c>
      <c r="BX614" s="84" t="s">
        <v>48</v>
      </c>
      <c r="BY614" s="76">
        <v>2015</v>
      </c>
      <c r="BZ614" s="325"/>
      <c r="CA614" s="567"/>
      <c r="CB614" s="562"/>
      <c r="CC614" s="109"/>
      <c r="CD614" s="329"/>
      <c r="CE614" s="26">
        <f t="shared" si="5462"/>
        <v>0</v>
      </c>
      <c r="CF614" s="27">
        <f t="shared" si="5463"/>
        <v>0</v>
      </c>
      <c r="CG614" s="738">
        <f t="shared" si="5464"/>
        <v>0</v>
      </c>
      <c r="CH614" s="166"/>
      <c r="CI614" s="167"/>
      <c r="CJ614" s="89"/>
      <c r="CK614" s="175"/>
      <c r="CL614" s="175"/>
      <c r="CM614" s="178"/>
      <c r="CN614" s="175"/>
      <c r="CO614" s="176"/>
      <c r="CP614" s="175"/>
      <c r="CQ614" s="87"/>
      <c r="CR614" s="455"/>
      <c r="CS614" s="455"/>
      <c r="CT614" s="455"/>
      <c r="CU614" s="455"/>
      <c r="CV614" s="455"/>
      <c r="CW614" s="455"/>
      <c r="CX614" s="455"/>
      <c r="CY614" s="455"/>
      <c r="CZ614" s="455"/>
      <c r="DA614" s="456"/>
      <c r="DB614" s="455"/>
      <c r="DC614" s="455"/>
      <c r="DD614" s="455"/>
      <c r="DE614" s="455"/>
      <c r="DF614" s="455"/>
      <c r="DG614" s="455"/>
      <c r="DH614" s="455"/>
      <c r="DI614" s="455"/>
      <c r="DJ614" s="455"/>
      <c r="DK614" s="455"/>
      <c r="DL614" s="501"/>
      <c r="DM614" s="508"/>
      <c r="DN614" s="501"/>
      <c r="DO614" s="508"/>
      <c r="DP614" s="501"/>
      <c r="DQ614" s="847"/>
      <c r="DR614" s="501"/>
      <c r="DS614" s="508"/>
      <c r="DT614" s="501"/>
      <c r="DU614" s="508"/>
      <c r="DV614" s="457"/>
      <c r="DW614" s="503"/>
      <c r="DX614" s="501"/>
      <c r="DY614" s="672"/>
      <c r="DZ614" s="501"/>
      <c r="EA614" s="508">
        <f t="shared" si="5488"/>
        <v>0</v>
      </c>
      <c r="EB614" s="457">
        <f t="shared" si="5401"/>
        <v>0</v>
      </c>
      <c r="EC614" s="503"/>
      <c r="ED614" s="455"/>
      <c r="EE614" s="459"/>
      <c r="EF614" s="501"/>
      <c r="EG614" s="462"/>
      <c r="EH614" s="710"/>
      <c r="EI614" s="460">
        <f t="shared" si="5489"/>
        <v>0</v>
      </c>
      <c r="EJ614" s="538">
        <f t="shared" si="5490"/>
        <v>0</v>
      </c>
      <c r="EK614" s="677">
        <f t="shared" si="5491"/>
        <v>0</v>
      </c>
      <c r="EL614" s="257">
        <f t="shared" si="5492"/>
        <v>0</v>
      </c>
      <c r="EM614" s="649">
        <f t="shared" si="5493"/>
        <v>0</v>
      </c>
      <c r="EN614" s="538">
        <f t="shared" si="5494"/>
        <v>0</v>
      </c>
      <c r="EO614" s="677">
        <f t="shared" si="5495"/>
        <v>0</v>
      </c>
      <c r="EP614" s="257">
        <f t="shared" si="5496"/>
        <v>0</v>
      </c>
      <c r="EQ614" s="649">
        <f t="shared" si="5497"/>
        <v>0</v>
      </c>
      <c r="ER614" s="538">
        <f t="shared" si="5498"/>
        <v>0</v>
      </c>
      <c r="ES614" s="677">
        <f t="shared" si="5499"/>
        <v>0</v>
      </c>
      <c r="ET614" s="538">
        <f t="shared" si="5500"/>
        <v>0</v>
      </c>
      <c r="EU614" s="462">
        <f t="shared" si="5501"/>
        <v>0</v>
      </c>
      <c r="EV614" s="263">
        <f t="shared" si="5502"/>
        <v>0</v>
      </c>
      <c r="EW614" s="462">
        <f t="shared" si="5503"/>
        <v>0</v>
      </c>
      <c r="EX614" s="263">
        <f t="shared" si="5504"/>
        <v>0</v>
      </c>
      <c r="EY614" s="472">
        <f t="shared" si="5374"/>
        <v>0</v>
      </c>
      <c r="EZ614" s="710">
        <f t="shared" si="5375"/>
        <v>0</v>
      </c>
      <c r="FC614" s="216"/>
      <c r="FD614" s="319"/>
    </row>
    <row r="615" spans="1:160" ht="18" hidden="1" customHeight="1" outlineLevel="1" x14ac:dyDescent="0.2">
      <c r="A615" s="13" t="s">
        <v>1803</v>
      </c>
      <c r="B615" s="76" t="s">
        <v>21</v>
      </c>
      <c r="C615" s="103" t="s">
        <v>1433</v>
      </c>
      <c r="D615" s="103" t="s">
        <v>1388</v>
      </c>
      <c r="E615" s="103" t="s">
        <v>1434</v>
      </c>
      <c r="F615" s="103" t="s">
        <v>1435</v>
      </c>
      <c r="G615" s="103" t="s">
        <v>41</v>
      </c>
      <c r="H615" s="105">
        <v>0.65500000000000003</v>
      </c>
      <c r="I615" s="103" t="s">
        <v>1369</v>
      </c>
      <c r="J615" s="103" t="s">
        <v>56</v>
      </c>
      <c r="K615" s="103" t="s">
        <v>152</v>
      </c>
      <c r="L615" s="103" t="s">
        <v>1370</v>
      </c>
      <c r="M615" s="14" t="s">
        <v>1382</v>
      </c>
      <c r="N615" s="82"/>
      <c r="O615" s="82"/>
      <c r="P615" s="82"/>
      <c r="Q615" s="245"/>
      <c r="R615" s="408"/>
      <c r="S615" s="270"/>
      <c r="T615" s="270"/>
      <c r="U615" s="270"/>
      <c r="V615" s="647"/>
      <c r="W615" s="647"/>
      <c r="X615" s="409"/>
      <c r="Y615" s="409"/>
      <c r="Z615" s="409"/>
      <c r="AA615" s="409"/>
      <c r="AB615" s="409"/>
      <c r="AC615" s="399">
        <f t="shared" si="4976"/>
        <v>0</v>
      </c>
      <c r="AD615" s="410">
        <v>182</v>
      </c>
      <c r="AE615" s="410">
        <v>255.25136607142861</v>
      </c>
      <c r="AF615" s="410">
        <f t="shared" si="5138"/>
        <v>285.88153000000005</v>
      </c>
      <c r="AG615" s="410">
        <v>0</v>
      </c>
      <c r="AH615" s="410">
        <v>0</v>
      </c>
      <c r="AI615" s="260">
        <f t="shared" si="4977"/>
        <v>0</v>
      </c>
      <c r="AJ615" s="410">
        <v>182</v>
      </c>
      <c r="AK615" s="410">
        <v>255.25136607142861</v>
      </c>
      <c r="AL615" s="410">
        <v>285.88153000000005</v>
      </c>
      <c r="AM615" s="260">
        <v>0</v>
      </c>
      <c r="AN615" s="260">
        <v>0</v>
      </c>
      <c r="AO615" s="396">
        <f t="shared" si="5394"/>
        <v>0</v>
      </c>
      <c r="AP615" s="410">
        <v>182</v>
      </c>
      <c r="AQ615" s="410">
        <v>255.25136607142861</v>
      </c>
      <c r="AR615" s="410">
        <v>285.88153000000005</v>
      </c>
      <c r="AS615" s="410">
        <v>0</v>
      </c>
      <c r="AT615" s="410">
        <f t="shared" si="5139"/>
        <v>0</v>
      </c>
      <c r="AU615" s="410">
        <f t="shared" si="4979"/>
        <v>0</v>
      </c>
      <c r="AV615" s="411">
        <v>182</v>
      </c>
      <c r="AW615" s="411">
        <v>255.25136607142861</v>
      </c>
      <c r="AX615" s="411">
        <v>285.88153000000005</v>
      </c>
      <c r="AY615" s="400">
        <v>0</v>
      </c>
      <c r="AZ615" s="400">
        <f t="shared" si="5140"/>
        <v>0</v>
      </c>
      <c r="BA615" s="400">
        <f t="shared" si="5032"/>
        <v>0</v>
      </c>
      <c r="BB615" s="411">
        <v>182</v>
      </c>
      <c r="BC615" s="411">
        <v>255.25136607142861</v>
      </c>
      <c r="BD615" s="411">
        <v>285.88153000000005</v>
      </c>
      <c r="BE615" s="411">
        <v>0</v>
      </c>
      <c r="BF615" s="411">
        <f t="shared" si="4982"/>
        <v>0</v>
      </c>
      <c r="BG615" s="411">
        <f t="shared" si="4946"/>
        <v>0</v>
      </c>
      <c r="BH615" s="411"/>
      <c r="BI615" s="411">
        <v>255.25136607142861</v>
      </c>
      <c r="BJ615" s="411">
        <v>285.88153000000005</v>
      </c>
      <c r="BK615" s="411">
        <v>0</v>
      </c>
      <c r="BL615" s="411">
        <f t="shared" si="5324"/>
        <v>0</v>
      </c>
      <c r="BM615" s="411">
        <f t="shared" si="4985"/>
        <v>0</v>
      </c>
      <c r="BN615" s="411"/>
      <c r="BO615" s="411"/>
      <c r="BP615" s="411"/>
      <c r="BQ615" s="411">
        <v>0</v>
      </c>
      <c r="BR615" s="411">
        <f t="shared" si="5325"/>
        <v>0</v>
      </c>
      <c r="BS615" s="411">
        <f t="shared" si="5150"/>
        <v>0</v>
      </c>
      <c r="BT615" s="270">
        <v>255.25136607142861</v>
      </c>
      <c r="BU615" s="270">
        <v>285.88153000000005</v>
      </c>
      <c r="BV615" s="262">
        <v>0</v>
      </c>
      <c r="BW615" s="1427">
        <v>0</v>
      </c>
      <c r="BX615" s="84" t="s">
        <v>48</v>
      </c>
      <c r="BY615" s="76">
        <v>2015</v>
      </c>
      <c r="BZ615" s="325"/>
      <c r="CA615" s="567"/>
      <c r="CB615" s="562"/>
      <c r="CC615" s="109"/>
      <c r="CD615" s="329"/>
      <c r="CE615" s="26">
        <f t="shared" si="5462"/>
        <v>0</v>
      </c>
      <c r="CF615" s="27">
        <f t="shared" si="5463"/>
        <v>0</v>
      </c>
      <c r="CG615" s="738">
        <f t="shared" si="5464"/>
        <v>0</v>
      </c>
      <c r="CH615" s="166" t="s">
        <v>1740</v>
      </c>
      <c r="CI615" s="167" t="s">
        <v>1756</v>
      </c>
      <c r="CJ615" s="89"/>
      <c r="CK615" s="175"/>
      <c r="CL615" s="175"/>
      <c r="CM615" s="178"/>
      <c r="CN615" s="175"/>
      <c r="CO615" s="176"/>
      <c r="CP615" s="175"/>
      <c r="CQ615" s="87"/>
      <c r="CR615" s="455"/>
      <c r="CS615" s="455"/>
      <c r="CT615" s="455"/>
      <c r="CU615" s="455"/>
      <c r="CV615" s="455"/>
      <c r="CW615" s="455"/>
      <c r="CX615" s="455"/>
      <c r="CY615" s="455"/>
      <c r="CZ615" s="455"/>
      <c r="DA615" s="456"/>
      <c r="DB615" s="455"/>
      <c r="DC615" s="455"/>
      <c r="DD615" s="455"/>
      <c r="DE615" s="455"/>
      <c r="DF615" s="455"/>
      <c r="DG615" s="455"/>
      <c r="DH615" s="455"/>
      <c r="DI615" s="455"/>
      <c r="DJ615" s="455"/>
      <c r="DK615" s="455"/>
      <c r="DL615" s="501"/>
      <c r="DM615" s="508"/>
      <c r="DN615" s="501"/>
      <c r="DO615" s="508"/>
      <c r="DP615" s="501"/>
      <c r="DQ615" s="847"/>
      <c r="DR615" s="501"/>
      <c r="DS615" s="508"/>
      <c r="DT615" s="501"/>
      <c r="DU615" s="508"/>
      <c r="DV615" s="457"/>
      <c r="DW615" s="503"/>
      <c r="DX615" s="501"/>
      <c r="DY615" s="672"/>
      <c r="DZ615" s="501"/>
      <c r="EA615" s="508">
        <f t="shared" si="5488"/>
        <v>0</v>
      </c>
      <c r="EB615" s="457">
        <f t="shared" si="5401"/>
        <v>0</v>
      </c>
      <c r="EC615" s="503"/>
      <c r="ED615" s="455"/>
      <c r="EE615" s="459"/>
      <c r="EF615" s="501"/>
      <c r="EG615" s="462"/>
      <c r="EH615" s="710"/>
      <c r="EI615" s="460">
        <f t="shared" si="5489"/>
        <v>0</v>
      </c>
      <c r="EJ615" s="538">
        <f t="shared" si="5490"/>
        <v>0</v>
      </c>
      <c r="EK615" s="677">
        <f t="shared" si="5491"/>
        <v>0</v>
      </c>
      <c r="EL615" s="257">
        <f t="shared" si="5492"/>
        <v>0</v>
      </c>
      <c r="EM615" s="649">
        <f t="shared" si="5493"/>
        <v>0</v>
      </c>
      <c r="EN615" s="538">
        <f t="shared" si="5494"/>
        <v>0</v>
      </c>
      <c r="EO615" s="677">
        <f t="shared" si="5495"/>
        <v>0</v>
      </c>
      <c r="EP615" s="257">
        <f t="shared" si="5496"/>
        <v>0</v>
      </c>
      <c r="EQ615" s="649">
        <f t="shared" si="5497"/>
        <v>0</v>
      </c>
      <c r="ER615" s="538">
        <f t="shared" si="5498"/>
        <v>0</v>
      </c>
      <c r="ES615" s="677">
        <f t="shared" si="5499"/>
        <v>0</v>
      </c>
      <c r="ET615" s="538">
        <f t="shared" si="5500"/>
        <v>0</v>
      </c>
      <c r="EU615" s="462">
        <f t="shared" si="5501"/>
        <v>0</v>
      </c>
      <c r="EV615" s="263">
        <f t="shared" si="5502"/>
        <v>0</v>
      </c>
      <c r="EW615" s="462">
        <f t="shared" si="5503"/>
        <v>0</v>
      </c>
      <c r="EX615" s="263">
        <f t="shared" si="5504"/>
        <v>0</v>
      </c>
      <c r="EY615" s="472">
        <f t="shared" si="5374"/>
        <v>0</v>
      </c>
      <c r="EZ615" s="710">
        <f t="shared" si="5375"/>
        <v>0</v>
      </c>
      <c r="FC615" s="216"/>
      <c r="FD615" s="319"/>
    </row>
    <row r="616" spans="1:160" ht="18" hidden="1" customHeight="1" outlineLevel="1" x14ac:dyDescent="0.2">
      <c r="A616" s="13" t="s">
        <v>1802</v>
      </c>
      <c r="B616" s="76" t="s">
        <v>21</v>
      </c>
      <c r="C616" s="103" t="s">
        <v>1433</v>
      </c>
      <c r="D616" s="103" t="s">
        <v>1388</v>
      </c>
      <c r="E616" s="103" t="s">
        <v>1434</v>
      </c>
      <c r="F616" s="103" t="s">
        <v>1836</v>
      </c>
      <c r="G616" s="103" t="s">
        <v>41</v>
      </c>
      <c r="H616" s="105">
        <v>0.65500000000000003</v>
      </c>
      <c r="I616" s="103" t="s">
        <v>1094</v>
      </c>
      <c r="J616" s="103" t="s">
        <v>56</v>
      </c>
      <c r="K616" s="103" t="s">
        <v>152</v>
      </c>
      <c r="L616" s="103" t="s">
        <v>1370</v>
      </c>
      <c r="M616" s="14" t="s">
        <v>1382</v>
      </c>
      <c r="N616" s="82"/>
      <c r="O616" s="82"/>
      <c r="P616" s="82"/>
      <c r="Q616" s="245"/>
      <c r="R616" s="408"/>
      <c r="S616" s="270"/>
      <c r="T616" s="270"/>
      <c r="U616" s="270"/>
      <c r="V616" s="647"/>
      <c r="W616" s="647"/>
      <c r="X616" s="409"/>
      <c r="Y616" s="409"/>
      <c r="Z616" s="409"/>
      <c r="AA616" s="409"/>
      <c r="AB616" s="409"/>
      <c r="AC616" s="399">
        <f t="shared" ref="AC616" si="5552">AB616*H616</f>
        <v>0</v>
      </c>
      <c r="AD616" s="410">
        <v>182</v>
      </c>
      <c r="AE616" s="410">
        <v>255.25136607142861</v>
      </c>
      <c r="AF616" s="410">
        <f t="shared" ref="AF616:AF617" si="5553">AE616*1.12</f>
        <v>285.88153000000005</v>
      </c>
      <c r="AG616" s="410">
        <v>0</v>
      </c>
      <c r="AH616" s="410">
        <v>0</v>
      </c>
      <c r="AI616" s="260">
        <f t="shared" ref="AI616" si="5554">AH616*H616</f>
        <v>0</v>
      </c>
      <c r="AJ616" s="410">
        <v>182</v>
      </c>
      <c r="AK616" s="410">
        <v>255.25136607142861</v>
      </c>
      <c r="AL616" s="410">
        <v>285.88153000000005</v>
      </c>
      <c r="AM616" s="410">
        <v>0</v>
      </c>
      <c r="AN616" s="410">
        <v>0</v>
      </c>
      <c r="AO616" s="396">
        <f t="shared" si="5394"/>
        <v>0</v>
      </c>
      <c r="AP616" s="410">
        <v>182</v>
      </c>
      <c r="AQ616" s="410">
        <v>255.25136607142861</v>
      </c>
      <c r="AR616" s="410">
        <v>285.88153000000005</v>
      </c>
      <c r="AS616" s="410">
        <v>0</v>
      </c>
      <c r="AT616" s="410">
        <f t="shared" si="5139"/>
        <v>0</v>
      </c>
      <c r="AU616" s="410">
        <f t="shared" si="4979"/>
        <v>0</v>
      </c>
      <c r="AV616" s="411">
        <v>182</v>
      </c>
      <c r="AW616" s="411">
        <v>255.25136607142861</v>
      </c>
      <c r="AX616" s="411">
        <v>285.88153000000005</v>
      </c>
      <c r="AY616" s="400">
        <v>0</v>
      </c>
      <c r="AZ616" s="400">
        <f t="shared" si="5140"/>
        <v>0</v>
      </c>
      <c r="BA616" s="400">
        <f t="shared" si="5032"/>
        <v>0</v>
      </c>
      <c r="BB616" s="411">
        <v>182</v>
      </c>
      <c r="BC616" s="411">
        <v>255.25136607142861</v>
      </c>
      <c r="BD616" s="411">
        <v>285.88153000000005</v>
      </c>
      <c r="BE616" s="411">
        <v>0</v>
      </c>
      <c r="BF616" s="411">
        <f t="shared" si="4982"/>
        <v>0</v>
      </c>
      <c r="BG616" s="411">
        <f t="shared" ref="BG616:BG721" si="5555">BF616*H616</f>
        <v>0</v>
      </c>
      <c r="BH616" s="411"/>
      <c r="BI616" s="411">
        <v>255.25136607142861</v>
      </c>
      <c r="BJ616" s="411">
        <v>285.88153000000005</v>
      </c>
      <c r="BK616" s="411">
        <v>0</v>
      </c>
      <c r="BL616" s="411">
        <f t="shared" si="5324"/>
        <v>0</v>
      </c>
      <c r="BM616" s="411">
        <f t="shared" si="4985"/>
        <v>0</v>
      </c>
      <c r="BN616" s="411"/>
      <c r="BO616" s="411"/>
      <c r="BP616" s="411"/>
      <c r="BQ616" s="411">
        <v>0</v>
      </c>
      <c r="BR616" s="411">
        <f t="shared" si="5325"/>
        <v>0</v>
      </c>
      <c r="BS616" s="411">
        <f t="shared" si="5150"/>
        <v>0</v>
      </c>
      <c r="BT616" s="270">
        <v>255.25136607142861</v>
      </c>
      <c r="BU616" s="270">
        <v>285.88153000000005</v>
      </c>
      <c r="BV616" s="262">
        <v>0</v>
      </c>
      <c r="BW616" s="1427">
        <v>0</v>
      </c>
      <c r="BX616" s="84" t="s">
        <v>48</v>
      </c>
      <c r="BY616" s="76">
        <v>2015</v>
      </c>
      <c r="BZ616" s="325"/>
      <c r="CA616" s="567"/>
      <c r="CB616" s="562"/>
      <c r="CC616" s="109"/>
      <c r="CD616" s="329"/>
      <c r="CE616" s="26">
        <f t="shared" si="5462"/>
        <v>0</v>
      </c>
      <c r="CF616" s="27">
        <f t="shared" si="5463"/>
        <v>0</v>
      </c>
      <c r="CG616" s="738">
        <f t="shared" si="5464"/>
        <v>0</v>
      </c>
      <c r="CH616" s="166" t="s">
        <v>1841</v>
      </c>
      <c r="CI616" s="167"/>
      <c r="CJ616" s="89"/>
      <c r="CK616" s="175"/>
      <c r="CL616" s="175"/>
      <c r="CM616" s="178"/>
      <c r="CN616" s="175"/>
      <c r="CO616" s="176"/>
      <c r="CP616" s="175"/>
      <c r="CQ616" s="87"/>
      <c r="CR616" s="455"/>
      <c r="CS616" s="455"/>
      <c r="CT616" s="455"/>
      <c r="CU616" s="455"/>
      <c r="CV616" s="455"/>
      <c r="CW616" s="455"/>
      <c r="CX616" s="455"/>
      <c r="CY616" s="455"/>
      <c r="CZ616" s="455"/>
      <c r="DA616" s="456"/>
      <c r="DB616" s="455"/>
      <c r="DC616" s="455"/>
      <c r="DD616" s="455"/>
      <c r="DE616" s="455"/>
      <c r="DF616" s="455"/>
      <c r="DG616" s="455"/>
      <c r="DH616" s="455"/>
      <c r="DI616" s="455"/>
      <c r="DJ616" s="455"/>
      <c r="DK616" s="455"/>
      <c r="DL616" s="501"/>
      <c r="DM616" s="508"/>
      <c r="DN616" s="501"/>
      <c r="DO616" s="508"/>
      <c r="DP616" s="501"/>
      <c r="DQ616" s="847"/>
      <c r="DR616" s="501"/>
      <c r="DS616" s="508"/>
      <c r="DT616" s="501"/>
      <c r="DU616" s="508"/>
      <c r="DV616" s="457"/>
      <c r="DW616" s="503"/>
      <c r="DX616" s="501"/>
      <c r="DY616" s="672"/>
      <c r="DZ616" s="501"/>
      <c r="EA616" s="508">
        <f t="shared" si="5488"/>
        <v>0</v>
      </c>
      <c r="EB616" s="457">
        <f t="shared" si="5401"/>
        <v>0</v>
      </c>
      <c r="EC616" s="503"/>
      <c r="ED616" s="455"/>
      <c r="EE616" s="459"/>
      <c r="EF616" s="501"/>
      <c r="EG616" s="462"/>
      <c r="EH616" s="710"/>
      <c r="EI616" s="460">
        <f t="shared" si="5489"/>
        <v>0</v>
      </c>
      <c r="EJ616" s="538">
        <f t="shared" si="5490"/>
        <v>0</v>
      </c>
      <c r="EK616" s="677">
        <f t="shared" si="5491"/>
        <v>0</v>
      </c>
      <c r="EL616" s="257">
        <f t="shared" si="5492"/>
        <v>0</v>
      </c>
      <c r="EM616" s="649">
        <f t="shared" si="5493"/>
        <v>0</v>
      </c>
      <c r="EN616" s="538">
        <f t="shared" si="5494"/>
        <v>0</v>
      </c>
      <c r="EO616" s="677">
        <f t="shared" si="5495"/>
        <v>0</v>
      </c>
      <c r="EP616" s="257">
        <f t="shared" si="5496"/>
        <v>0</v>
      </c>
      <c r="EQ616" s="649">
        <f t="shared" si="5497"/>
        <v>0</v>
      </c>
      <c r="ER616" s="538">
        <f t="shared" si="5498"/>
        <v>0</v>
      </c>
      <c r="ES616" s="677">
        <f t="shared" si="5499"/>
        <v>0</v>
      </c>
      <c r="ET616" s="538">
        <f t="shared" si="5500"/>
        <v>0</v>
      </c>
      <c r="EU616" s="462">
        <f t="shared" si="5501"/>
        <v>0</v>
      </c>
      <c r="EV616" s="263">
        <f t="shared" si="5502"/>
        <v>0</v>
      </c>
      <c r="EW616" s="462">
        <f t="shared" si="5503"/>
        <v>0</v>
      </c>
      <c r="EX616" s="263">
        <f t="shared" si="5504"/>
        <v>0</v>
      </c>
      <c r="EY616" s="472">
        <f t="shared" si="5374"/>
        <v>0</v>
      </c>
      <c r="EZ616" s="710">
        <f t="shared" si="5375"/>
        <v>0</v>
      </c>
      <c r="FA616" s="312">
        <v>42060</v>
      </c>
      <c r="FC616" s="216"/>
      <c r="FD616" s="319"/>
    </row>
    <row r="617" spans="1:160" ht="18" hidden="1" customHeight="1" outlineLevel="1" x14ac:dyDescent="0.2">
      <c r="A617" s="13" t="s">
        <v>1911</v>
      </c>
      <c r="B617" s="76" t="s">
        <v>21</v>
      </c>
      <c r="C617" s="103" t="s">
        <v>1433</v>
      </c>
      <c r="D617" s="103" t="s">
        <v>1388</v>
      </c>
      <c r="E617" s="103" t="s">
        <v>1434</v>
      </c>
      <c r="F617" s="103" t="s">
        <v>1836</v>
      </c>
      <c r="G617" s="103" t="s">
        <v>1924</v>
      </c>
      <c r="H617" s="105">
        <v>0.65500000000000003</v>
      </c>
      <c r="I617" s="103" t="s">
        <v>1914</v>
      </c>
      <c r="J617" s="103" t="s">
        <v>56</v>
      </c>
      <c r="K617" s="103" t="s">
        <v>152</v>
      </c>
      <c r="L617" s="103" t="s">
        <v>1370</v>
      </c>
      <c r="M617" s="14" t="s">
        <v>1382</v>
      </c>
      <c r="N617" s="82"/>
      <c r="O617" s="82"/>
      <c r="P617" s="82"/>
      <c r="Q617" s="245"/>
      <c r="R617" s="408"/>
      <c r="S617" s="270"/>
      <c r="T617" s="270"/>
      <c r="U617" s="270"/>
      <c r="V617" s="647"/>
      <c r="W617" s="647"/>
      <c r="X617" s="409"/>
      <c r="Y617" s="409"/>
      <c r="Z617" s="409"/>
      <c r="AA617" s="409"/>
      <c r="AB617" s="409"/>
      <c r="AC617" s="399">
        <f t="shared" ref="AC617" si="5556">AB617*H617</f>
        <v>0</v>
      </c>
      <c r="AD617" s="410">
        <v>182</v>
      </c>
      <c r="AE617" s="410">
        <v>255.25136607142861</v>
      </c>
      <c r="AF617" s="410">
        <f t="shared" si="5553"/>
        <v>285.88153000000005</v>
      </c>
      <c r="AG617" s="410">
        <v>0</v>
      </c>
      <c r="AH617" s="410">
        <v>0</v>
      </c>
      <c r="AI617" s="260">
        <f t="shared" ref="AI617" si="5557">AH617*H617</f>
        <v>0</v>
      </c>
      <c r="AJ617" s="410">
        <v>182</v>
      </c>
      <c r="AK617" s="410">
        <v>255.25136607142861</v>
      </c>
      <c r="AL617" s="410">
        <f>AK617*1.12</f>
        <v>285.88153000000005</v>
      </c>
      <c r="AM617" s="410">
        <v>0</v>
      </c>
      <c r="AN617" s="410">
        <v>0</v>
      </c>
      <c r="AO617" s="396">
        <f t="shared" si="5394"/>
        <v>0</v>
      </c>
      <c r="AP617" s="410">
        <v>182</v>
      </c>
      <c r="AQ617" s="410">
        <v>255.25136607142861</v>
      </c>
      <c r="AR617" s="410">
        <f>AQ617*1.12</f>
        <v>285.88153000000005</v>
      </c>
      <c r="AS617" s="410">
        <v>0</v>
      </c>
      <c r="AT617" s="410">
        <f t="shared" ref="AT617" si="5558">AS617*1.12</f>
        <v>0</v>
      </c>
      <c r="AU617" s="410">
        <f t="shared" ref="AU617" si="5559">AT617*H617</f>
        <v>0</v>
      </c>
      <c r="AV617" s="411">
        <v>182</v>
      </c>
      <c r="AW617" s="411">
        <v>255.25136607142861</v>
      </c>
      <c r="AX617" s="411">
        <f>AW617*1.12</f>
        <v>285.88153000000005</v>
      </c>
      <c r="AY617" s="400">
        <v>0</v>
      </c>
      <c r="AZ617" s="400">
        <f t="shared" ref="AZ617" si="5560">AY617*1.12</f>
        <v>0</v>
      </c>
      <c r="BA617" s="400">
        <f t="shared" ref="BA617" si="5561">AZ617*H617</f>
        <v>0</v>
      </c>
      <c r="BB617" s="411">
        <v>182</v>
      </c>
      <c r="BC617" s="411">
        <v>255.25136607142861</v>
      </c>
      <c r="BD617" s="411">
        <f>BC617*1.12</f>
        <v>285.88153000000005</v>
      </c>
      <c r="BE617" s="411">
        <v>0</v>
      </c>
      <c r="BF617" s="411">
        <f t="shared" ref="BF617" si="5562">BE617*1.12</f>
        <v>0</v>
      </c>
      <c r="BG617" s="411">
        <f t="shared" ref="BG617" si="5563">BF617*H617</f>
        <v>0</v>
      </c>
      <c r="BH617" s="411"/>
      <c r="BI617" s="411">
        <v>255.25136607142861</v>
      </c>
      <c r="BJ617" s="411">
        <f>BI617*1.12</f>
        <v>285.88153000000005</v>
      </c>
      <c r="BK617" s="411">
        <v>0</v>
      </c>
      <c r="BL617" s="411">
        <f t="shared" si="5324"/>
        <v>0</v>
      </c>
      <c r="BM617" s="411">
        <f t="shared" si="4985"/>
        <v>0</v>
      </c>
      <c r="BN617" s="411"/>
      <c r="BO617" s="411"/>
      <c r="BP617" s="411"/>
      <c r="BQ617" s="411">
        <v>0</v>
      </c>
      <c r="BR617" s="411">
        <f t="shared" si="5325"/>
        <v>0</v>
      </c>
      <c r="BS617" s="411">
        <f t="shared" si="5150"/>
        <v>0</v>
      </c>
      <c r="BT617" s="270">
        <v>255.25136607142861</v>
      </c>
      <c r="BU617" s="270">
        <f>BT617*1.12</f>
        <v>285.88153000000005</v>
      </c>
      <c r="BV617" s="262">
        <v>0</v>
      </c>
      <c r="BW617" s="1427">
        <v>0</v>
      </c>
      <c r="BX617" s="84" t="s">
        <v>48</v>
      </c>
      <c r="BY617" s="76">
        <v>2015</v>
      </c>
      <c r="BZ617" s="325"/>
      <c r="CA617" s="567"/>
      <c r="CB617" s="562"/>
      <c r="CC617" s="109"/>
      <c r="CD617" s="329"/>
      <c r="CE617" s="26">
        <f t="shared" si="5462"/>
        <v>0</v>
      </c>
      <c r="CF617" s="27">
        <f t="shared" si="5463"/>
        <v>0</v>
      </c>
      <c r="CG617" s="738">
        <f t="shared" si="5464"/>
        <v>0</v>
      </c>
      <c r="CH617" s="166" t="s">
        <v>1932</v>
      </c>
      <c r="CI617" s="167"/>
      <c r="CJ617" s="89"/>
      <c r="CK617" s="175"/>
      <c r="CL617" s="175"/>
      <c r="CM617" s="178"/>
      <c r="CN617" s="175"/>
      <c r="CO617" s="176"/>
      <c r="CP617" s="175"/>
      <c r="CQ617" s="87"/>
      <c r="CR617" s="455"/>
      <c r="CS617" s="455"/>
      <c r="CT617" s="455"/>
      <c r="CU617" s="455"/>
      <c r="CV617" s="455"/>
      <c r="CW617" s="455"/>
      <c r="CX617" s="455"/>
      <c r="CY617" s="455"/>
      <c r="CZ617" s="455"/>
      <c r="DA617" s="456"/>
      <c r="DB617" s="455"/>
      <c r="DC617" s="455"/>
      <c r="DD617" s="455"/>
      <c r="DE617" s="455"/>
      <c r="DF617" s="455"/>
      <c r="DG617" s="455"/>
      <c r="DH617" s="455"/>
      <c r="DI617" s="455"/>
      <c r="DJ617" s="455"/>
      <c r="DK617" s="455"/>
      <c r="DL617" s="501"/>
      <c r="DM617" s="508"/>
      <c r="DN617" s="501"/>
      <c r="DO617" s="508"/>
      <c r="DP617" s="501"/>
      <c r="DQ617" s="847"/>
      <c r="DR617" s="501"/>
      <c r="DS617" s="508"/>
      <c r="DT617" s="501"/>
      <c r="DU617" s="508"/>
      <c r="DV617" s="457"/>
      <c r="DW617" s="503"/>
      <c r="DX617" s="501"/>
      <c r="DY617" s="672"/>
      <c r="DZ617" s="501"/>
      <c r="EA617" s="508">
        <f t="shared" si="5488"/>
        <v>0</v>
      </c>
      <c r="EB617" s="457">
        <f t="shared" si="5401"/>
        <v>0</v>
      </c>
      <c r="EC617" s="503"/>
      <c r="ED617" s="455"/>
      <c r="EE617" s="459"/>
      <c r="EF617" s="501"/>
      <c r="EG617" s="462"/>
      <c r="EH617" s="710"/>
      <c r="EI617" s="460">
        <f t="shared" si="5489"/>
        <v>0</v>
      </c>
      <c r="EJ617" s="538">
        <f t="shared" si="5490"/>
        <v>0</v>
      </c>
      <c r="EK617" s="677">
        <f t="shared" si="5491"/>
        <v>0</v>
      </c>
      <c r="EL617" s="257">
        <f t="shared" si="5492"/>
        <v>0</v>
      </c>
      <c r="EM617" s="649">
        <f t="shared" si="5493"/>
        <v>0</v>
      </c>
      <c r="EN617" s="538">
        <f t="shared" si="5494"/>
        <v>0</v>
      </c>
      <c r="EO617" s="677">
        <f t="shared" si="5495"/>
        <v>0</v>
      </c>
      <c r="EP617" s="257">
        <f t="shared" si="5496"/>
        <v>0</v>
      </c>
      <c r="EQ617" s="649">
        <f t="shared" si="5497"/>
        <v>0</v>
      </c>
      <c r="ER617" s="538">
        <f t="shared" si="5498"/>
        <v>0</v>
      </c>
      <c r="ES617" s="677">
        <f t="shared" si="5499"/>
        <v>0</v>
      </c>
      <c r="ET617" s="538">
        <f t="shared" si="5500"/>
        <v>0</v>
      </c>
      <c r="EU617" s="462">
        <f t="shared" si="5501"/>
        <v>0</v>
      </c>
      <c r="EV617" s="263">
        <f t="shared" si="5502"/>
        <v>0</v>
      </c>
      <c r="EW617" s="462">
        <f t="shared" si="5503"/>
        <v>0</v>
      </c>
      <c r="EX617" s="263">
        <f t="shared" si="5504"/>
        <v>0</v>
      </c>
      <c r="EY617" s="472">
        <f t="shared" si="5374"/>
        <v>0</v>
      </c>
      <c r="EZ617" s="710">
        <f t="shared" si="5375"/>
        <v>0</v>
      </c>
      <c r="FA617" s="312">
        <v>42117</v>
      </c>
      <c r="FC617" s="216"/>
      <c r="FD617" s="319"/>
    </row>
    <row r="618" spans="1:160" ht="18" hidden="1" customHeight="1" outlineLevel="1" x14ac:dyDescent="0.2">
      <c r="A618" s="13" t="s">
        <v>2103</v>
      </c>
      <c r="B618" s="76" t="s">
        <v>21</v>
      </c>
      <c r="C618" s="103" t="s">
        <v>1433</v>
      </c>
      <c r="D618" s="103" t="s">
        <v>1388</v>
      </c>
      <c r="E618" s="103" t="s">
        <v>1434</v>
      </c>
      <c r="F618" s="103" t="s">
        <v>1836</v>
      </c>
      <c r="G618" s="103" t="s">
        <v>1924</v>
      </c>
      <c r="H618" s="105">
        <v>0.65500000000000003</v>
      </c>
      <c r="I618" s="103" t="s">
        <v>1914</v>
      </c>
      <c r="J618" s="103" t="s">
        <v>56</v>
      </c>
      <c r="K618" s="103" t="s">
        <v>152</v>
      </c>
      <c r="L618" s="103" t="s">
        <v>1370</v>
      </c>
      <c r="M618" s="14" t="s">
        <v>1382</v>
      </c>
      <c r="N618" s="82"/>
      <c r="O618" s="82"/>
      <c r="P618" s="82"/>
      <c r="Q618" s="245"/>
      <c r="R618" s="408"/>
      <c r="S618" s="270"/>
      <c r="T618" s="270"/>
      <c r="U618" s="270"/>
      <c r="V618" s="647"/>
      <c r="W618" s="647"/>
      <c r="X618" s="409"/>
      <c r="Y618" s="409"/>
      <c r="Z618" s="409"/>
      <c r="AA618" s="409"/>
      <c r="AB618" s="409"/>
      <c r="AC618" s="399">
        <f t="shared" ref="AC618" si="5564">AB618*H618</f>
        <v>0</v>
      </c>
      <c r="AD618" s="410">
        <v>182</v>
      </c>
      <c r="AE618" s="410">
        <v>255.25136607142861</v>
      </c>
      <c r="AF618" s="410">
        <f t="shared" ref="AF618" si="5565">AE618*1.12</f>
        <v>285.88153000000005</v>
      </c>
      <c r="AG618" s="410">
        <v>0</v>
      </c>
      <c r="AH618" s="410">
        <v>0</v>
      </c>
      <c r="AI618" s="260">
        <f t="shared" ref="AI618" si="5566">AH618*H618</f>
        <v>0</v>
      </c>
      <c r="AJ618" s="410">
        <v>182</v>
      </c>
      <c r="AK618" s="410">
        <v>255.25136607142861</v>
      </c>
      <c r="AL618" s="410">
        <f>AK618*1.12</f>
        <v>285.88153000000005</v>
      </c>
      <c r="AM618" s="410">
        <v>0</v>
      </c>
      <c r="AN618" s="410">
        <v>0</v>
      </c>
      <c r="AO618" s="396">
        <f t="shared" si="5394"/>
        <v>0</v>
      </c>
      <c r="AP618" s="410">
        <v>182</v>
      </c>
      <c r="AQ618" s="410">
        <v>255.25136607142861</v>
      </c>
      <c r="AR618" s="410">
        <f>AQ618*1.12</f>
        <v>285.88153000000005</v>
      </c>
      <c r="AS618" s="410">
        <v>0</v>
      </c>
      <c r="AT618" s="410">
        <f t="shared" ref="AT618" si="5567">AS618*1.12</f>
        <v>0</v>
      </c>
      <c r="AU618" s="410">
        <f t="shared" ref="AU618" si="5568">AT618*H618</f>
        <v>0</v>
      </c>
      <c r="AV618" s="411">
        <v>182</v>
      </c>
      <c r="AW618" s="411">
        <v>255.25136607142861</v>
      </c>
      <c r="AX618" s="411">
        <f>AW618*1.12</f>
        <v>285.88153000000005</v>
      </c>
      <c r="AY618" s="400">
        <v>0</v>
      </c>
      <c r="AZ618" s="400">
        <f t="shared" ref="AZ618" si="5569">AY618*1.12</f>
        <v>0</v>
      </c>
      <c r="BA618" s="400">
        <f t="shared" ref="BA618" si="5570">AZ618*H618</f>
        <v>0</v>
      </c>
      <c r="BB618" s="411">
        <v>182</v>
      </c>
      <c r="BC618" s="411">
        <v>255.25136607142861</v>
      </c>
      <c r="BD618" s="411">
        <f>BC618*1.12</f>
        <v>285.88153000000005</v>
      </c>
      <c r="BE618" s="411">
        <v>0</v>
      </c>
      <c r="BF618" s="411">
        <f t="shared" ref="BF618" si="5571">BE618*1.12</f>
        <v>0</v>
      </c>
      <c r="BG618" s="411">
        <f t="shared" ref="BG618" si="5572">BF618*H618</f>
        <v>0</v>
      </c>
      <c r="BH618" s="411"/>
      <c r="BI618" s="411">
        <v>255.25136607142861</v>
      </c>
      <c r="BJ618" s="411">
        <f>BI618*1.12</f>
        <v>285.88153000000005</v>
      </c>
      <c r="BK618" s="411">
        <v>0</v>
      </c>
      <c r="BL618" s="411">
        <f t="shared" si="5324"/>
        <v>0</v>
      </c>
      <c r="BM618" s="411">
        <f t="shared" ref="BM618:BM694" si="5573">BL618*N618</f>
        <v>0</v>
      </c>
      <c r="BN618" s="411"/>
      <c r="BO618" s="411"/>
      <c r="BP618" s="411"/>
      <c r="BQ618" s="411">
        <v>0</v>
      </c>
      <c r="BR618" s="411">
        <f t="shared" si="5325"/>
        <v>0</v>
      </c>
      <c r="BS618" s="411">
        <f t="shared" si="5150"/>
        <v>0</v>
      </c>
      <c r="BT618" s="270">
        <v>255.25136607142861</v>
      </c>
      <c r="BU618" s="270">
        <f>BT618*1.12</f>
        <v>285.88153000000005</v>
      </c>
      <c r="BV618" s="262">
        <v>0</v>
      </c>
      <c r="BW618" s="1427">
        <v>0</v>
      </c>
      <c r="BX618" s="84" t="s">
        <v>48</v>
      </c>
      <c r="BY618" s="76">
        <v>2015</v>
      </c>
      <c r="BZ618" s="325"/>
      <c r="CA618" s="567"/>
      <c r="CB618" s="562"/>
      <c r="CC618" s="109"/>
      <c r="CD618" s="329"/>
      <c r="CE618" s="26">
        <f t="shared" ref="CE618" si="5574">BV618-CB618</f>
        <v>0</v>
      </c>
      <c r="CF618" s="27">
        <f t="shared" ref="CF618" si="5575">BW618-CC618</f>
        <v>0</v>
      </c>
      <c r="CG618" s="738">
        <f t="shared" ref="CG618" si="5576">CA618-CC618</f>
        <v>0</v>
      </c>
      <c r="CH618" s="166" t="s">
        <v>2109</v>
      </c>
      <c r="CI618" s="167"/>
      <c r="CJ618" s="89"/>
      <c r="CK618" s="175"/>
      <c r="CL618" s="175"/>
      <c r="CM618" s="178"/>
      <c r="CN618" s="175"/>
      <c r="CO618" s="176"/>
      <c r="CP618" s="175"/>
      <c r="CQ618" s="87"/>
      <c r="CR618" s="455"/>
      <c r="CS618" s="455"/>
      <c r="CT618" s="455"/>
      <c r="CU618" s="455"/>
      <c r="CV618" s="455"/>
      <c r="CW618" s="455"/>
      <c r="CX618" s="455"/>
      <c r="CY618" s="455"/>
      <c r="CZ618" s="455"/>
      <c r="DA618" s="456"/>
      <c r="DB618" s="455"/>
      <c r="DC618" s="455"/>
      <c r="DD618" s="455"/>
      <c r="DE618" s="455"/>
      <c r="DF618" s="455"/>
      <c r="DG618" s="455"/>
      <c r="DH618" s="455"/>
      <c r="DI618" s="455"/>
      <c r="DJ618" s="455"/>
      <c r="DK618" s="455"/>
      <c r="DL618" s="501"/>
      <c r="DM618" s="508"/>
      <c r="DN618" s="501"/>
      <c r="DO618" s="508"/>
      <c r="DP618" s="501"/>
      <c r="DQ618" s="847"/>
      <c r="DR618" s="501"/>
      <c r="DS618" s="508"/>
      <c r="DT618" s="501"/>
      <c r="DU618" s="508"/>
      <c r="DV618" s="457"/>
      <c r="DW618" s="503"/>
      <c r="DX618" s="501"/>
      <c r="DY618" s="672"/>
      <c r="DZ618" s="501"/>
      <c r="EA618" s="508">
        <f t="shared" si="5488"/>
        <v>0</v>
      </c>
      <c r="EB618" s="457">
        <f t="shared" si="5401"/>
        <v>0</v>
      </c>
      <c r="EC618" s="503"/>
      <c r="ED618" s="455"/>
      <c r="EE618" s="459"/>
      <c r="EF618" s="501"/>
      <c r="EG618" s="462"/>
      <c r="EH618" s="710"/>
      <c r="EI618" s="460">
        <f t="shared" si="5489"/>
        <v>0</v>
      </c>
      <c r="EJ618" s="538">
        <f t="shared" si="5490"/>
        <v>0</v>
      </c>
      <c r="EK618" s="677">
        <f t="shared" si="5491"/>
        <v>0</v>
      </c>
      <c r="EL618" s="257">
        <f t="shared" si="5492"/>
        <v>0</v>
      </c>
      <c r="EM618" s="649">
        <f t="shared" si="5493"/>
        <v>0</v>
      </c>
      <c r="EN618" s="538">
        <f t="shared" si="5494"/>
        <v>0</v>
      </c>
      <c r="EO618" s="677">
        <f t="shared" si="5495"/>
        <v>0</v>
      </c>
      <c r="EP618" s="257">
        <f t="shared" si="5496"/>
        <v>0</v>
      </c>
      <c r="EQ618" s="649">
        <f t="shared" si="5497"/>
        <v>0</v>
      </c>
      <c r="ER618" s="538">
        <f t="shared" si="5498"/>
        <v>0</v>
      </c>
      <c r="ES618" s="677">
        <f t="shared" si="5499"/>
        <v>0</v>
      </c>
      <c r="ET618" s="538">
        <f t="shared" si="5500"/>
        <v>0</v>
      </c>
      <c r="EU618" s="462">
        <f t="shared" si="5501"/>
        <v>0</v>
      </c>
      <c r="EV618" s="263">
        <f t="shared" si="5502"/>
        <v>0</v>
      </c>
      <c r="EW618" s="462">
        <f t="shared" si="5503"/>
        <v>0</v>
      </c>
      <c r="EX618" s="263">
        <f t="shared" si="5504"/>
        <v>0</v>
      </c>
      <c r="EY618" s="472">
        <f t="shared" si="5374"/>
        <v>0</v>
      </c>
      <c r="EZ618" s="710">
        <f t="shared" si="5375"/>
        <v>0</v>
      </c>
      <c r="FA618" s="312">
        <v>42243</v>
      </c>
      <c r="FC618" s="216"/>
      <c r="FD618" s="319"/>
    </row>
    <row r="619" spans="1:160" ht="18" hidden="1" customHeight="1" outlineLevel="1" x14ac:dyDescent="0.2">
      <c r="A619" s="13" t="s">
        <v>1570</v>
      </c>
      <c r="B619" s="76" t="s">
        <v>21</v>
      </c>
      <c r="C619" s="103" t="s">
        <v>1436</v>
      </c>
      <c r="D619" s="103" t="s">
        <v>1437</v>
      </c>
      <c r="E619" s="103" t="s">
        <v>1438</v>
      </c>
      <c r="F619" s="103" t="s">
        <v>1439</v>
      </c>
      <c r="G619" s="103" t="s">
        <v>1381</v>
      </c>
      <c r="H619" s="105">
        <v>0.63200000000000001</v>
      </c>
      <c r="I619" s="103" t="s">
        <v>1369</v>
      </c>
      <c r="J619" s="103" t="s">
        <v>56</v>
      </c>
      <c r="K619" s="103" t="s">
        <v>152</v>
      </c>
      <c r="L619" s="103" t="s">
        <v>1370</v>
      </c>
      <c r="M619" s="14" t="s">
        <v>1382</v>
      </c>
      <c r="N619" s="82"/>
      <c r="O619" s="82"/>
      <c r="P619" s="82"/>
      <c r="Q619" s="245"/>
      <c r="R619" s="408"/>
      <c r="S619" s="270"/>
      <c r="T619" s="270"/>
      <c r="U619" s="270"/>
      <c r="V619" s="647"/>
      <c r="W619" s="647"/>
      <c r="X619" s="409"/>
      <c r="Y619" s="409"/>
      <c r="Z619" s="409"/>
      <c r="AA619" s="409"/>
      <c r="AB619" s="409"/>
      <c r="AC619" s="399">
        <f t="shared" si="4976"/>
        <v>0</v>
      </c>
      <c r="AD619" s="410">
        <v>85</v>
      </c>
      <c r="AE619" s="410">
        <v>544.64285714285711</v>
      </c>
      <c r="AF619" s="410">
        <f t="shared" si="5138"/>
        <v>610</v>
      </c>
      <c r="AG619" s="410">
        <v>0</v>
      </c>
      <c r="AH619" s="410">
        <v>0</v>
      </c>
      <c r="AI619" s="260">
        <f t="shared" si="4977"/>
        <v>0</v>
      </c>
      <c r="AJ619" s="410">
        <v>85</v>
      </c>
      <c r="AK619" s="410">
        <v>544.64285714285711</v>
      </c>
      <c r="AL619" s="410">
        <v>610</v>
      </c>
      <c r="AM619" s="260">
        <v>0</v>
      </c>
      <c r="AN619" s="260">
        <v>0</v>
      </c>
      <c r="AO619" s="396">
        <f t="shared" si="5394"/>
        <v>0</v>
      </c>
      <c r="AP619" s="410">
        <v>85</v>
      </c>
      <c r="AQ619" s="410">
        <v>544.64285714285711</v>
      </c>
      <c r="AR619" s="410">
        <v>610</v>
      </c>
      <c r="AS619" s="410">
        <v>0</v>
      </c>
      <c r="AT619" s="410">
        <f t="shared" si="5139"/>
        <v>0</v>
      </c>
      <c r="AU619" s="410">
        <f t="shared" si="4979"/>
        <v>0</v>
      </c>
      <c r="AV619" s="411">
        <v>85</v>
      </c>
      <c r="AW619" s="411">
        <v>544.64285714285711</v>
      </c>
      <c r="AX619" s="411">
        <v>610</v>
      </c>
      <c r="AY619" s="400">
        <v>0</v>
      </c>
      <c r="AZ619" s="400">
        <f t="shared" si="5140"/>
        <v>0</v>
      </c>
      <c r="BA619" s="400">
        <f t="shared" si="5032"/>
        <v>0</v>
      </c>
      <c r="BB619" s="411">
        <v>85</v>
      </c>
      <c r="BC619" s="411">
        <v>544.64285714285711</v>
      </c>
      <c r="BD619" s="411">
        <v>610</v>
      </c>
      <c r="BE619" s="411">
        <v>0</v>
      </c>
      <c r="BF619" s="411">
        <f t="shared" si="4982"/>
        <v>0</v>
      </c>
      <c r="BG619" s="411">
        <f t="shared" si="5555"/>
        <v>0</v>
      </c>
      <c r="BH619" s="411"/>
      <c r="BI619" s="411">
        <v>544.64285714285711</v>
      </c>
      <c r="BJ619" s="411">
        <v>610</v>
      </c>
      <c r="BK619" s="411">
        <v>0</v>
      </c>
      <c r="BL619" s="411">
        <f t="shared" si="5324"/>
        <v>0</v>
      </c>
      <c r="BM619" s="411">
        <f t="shared" si="5573"/>
        <v>0</v>
      </c>
      <c r="BN619" s="411"/>
      <c r="BO619" s="411"/>
      <c r="BP619" s="411"/>
      <c r="BQ619" s="411">
        <v>0</v>
      </c>
      <c r="BR619" s="411">
        <f t="shared" si="5325"/>
        <v>0</v>
      </c>
      <c r="BS619" s="411">
        <f t="shared" si="5150"/>
        <v>0</v>
      </c>
      <c r="BT619" s="270">
        <v>544.64285714285711</v>
      </c>
      <c r="BU619" s="270">
        <v>610</v>
      </c>
      <c r="BV619" s="262">
        <v>0</v>
      </c>
      <c r="BW619" s="1427">
        <v>0</v>
      </c>
      <c r="BX619" s="84" t="s">
        <v>48</v>
      </c>
      <c r="BY619" s="76">
        <v>2015</v>
      </c>
      <c r="BZ619" s="325"/>
      <c r="CA619" s="567"/>
      <c r="CB619" s="562"/>
      <c r="CC619" s="109"/>
      <c r="CD619" s="329"/>
      <c r="CE619" s="26">
        <f t="shared" si="5462"/>
        <v>0</v>
      </c>
      <c r="CF619" s="27">
        <f t="shared" si="5463"/>
        <v>0</v>
      </c>
      <c r="CG619" s="738">
        <f t="shared" si="5464"/>
        <v>0</v>
      </c>
      <c r="CH619" s="166"/>
      <c r="CI619" s="167"/>
      <c r="CJ619" s="89"/>
      <c r="CK619" s="175"/>
      <c r="CL619" s="175"/>
      <c r="CM619" s="178"/>
      <c r="CN619" s="175"/>
      <c r="CO619" s="176"/>
      <c r="CP619" s="175"/>
      <c r="CQ619" s="87"/>
      <c r="CR619" s="455"/>
      <c r="CS619" s="455"/>
      <c r="CT619" s="455"/>
      <c r="CU619" s="455"/>
      <c r="CV619" s="455"/>
      <c r="CW619" s="455"/>
      <c r="CX619" s="455"/>
      <c r="CY619" s="455"/>
      <c r="CZ619" s="455"/>
      <c r="DA619" s="456"/>
      <c r="DB619" s="455"/>
      <c r="DC619" s="455"/>
      <c r="DD619" s="455"/>
      <c r="DE619" s="455"/>
      <c r="DF619" s="455"/>
      <c r="DG619" s="455"/>
      <c r="DH619" s="455"/>
      <c r="DI619" s="455"/>
      <c r="DJ619" s="455"/>
      <c r="DK619" s="455"/>
      <c r="DL619" s="501"/>
      <c r="DM619" s="508"/>
      <c r="DN619" s="501"/>
      <c r="DO619" s="508"/>
      <c r="DP619" s="501"/>
      <c r="DQ619" s="847"/>
      <c r="DR619" s="501"/>
      <c r="DS619" s="508"/>
      <c r="DT619" s="501"/>
      <c r="DU619" s="508"/>
      <c r="DV619" s="457"/>
      <c r="DW619" s="503"/>
      <c r="DX619" s="501"/>
      <c r="DY619" s="672"/>
      <c r="DZ619" s="501"/>
      <c r="EA619" s="508">
        <f t="shared" si="5488"/>
        <v>0</v>
      </c>
      <c r="EB619" s="457">
        <f t="shared" si="5401"/>
        <v>0</v>
      </c>
      <c r="EC619" s="503"/>
      <c r="ED619" s="455"/>
      <c r="EE619" s="459"/>
      <c r="EF619" s="501"/>
      <c r="EG619" s="462"/>
      <c r="EH619" s="710"/>
      <c r="EI619" s="460">
        <f t="shared" si="5489"/>
        <v>0</v>
      </c>
      <c r="EJ619" s="538">
        <f t="shared" si="5490"/>
        <v>0</v>
      </c>
      <c r="EK619" s="677">
        <f t="shared" si="5491"/>
        <v>0</v>
      </c>
      <c r="EL619" s="257">
        <f t="shared" si="5492"/>
        <v>0</v>
      </c>
      <c r="EM619" s="649">
        <f t="shared" si="5493"/>
        <v>0</v>
      </c>
      <c r="EN619" s="538">
        <f t="shared" si="5494"/>
        <v>0</v>
      </c>
      <c r="EO619" s="677">
        <f t="shared" si="5495"/>
        <v>0</v>
      </c>
      <c r="EP619" s="257">
        <f t="shared" si="5496"/>
        <v>0</v>
      </c>
      <c r="EQ619" s="649">
        <f t="shared" si="5497"/>
        <v>0</v>
      </c>
      <c r="ER619" s="538">
        <f t="shared" si="5498"/>
        <v>0</v>
      </c>
      <c r="ES619" s="677">
        <f t="shared" si="5499"/>
        <v>0</v>
      </c>
      <c r="ET619" s="538">
        <f t="shared" si="5500"/>
        <v>0</v>
      </c>
      <c r="EU619" s="462">
        <f t="shared" si="5501"/>
        <v>0</v>
      </c>
      <c r="EV619" s="263">
        <f t="shared" si="5502"/>
        <v>0</v>
      </c>
      <c r="EW619" s="462">
        <f t="shared" si="5503"/>
        <v>0</v>
      </c>
      <c r="EX619" s="263">
        <f t="shared" si="5504"/>
        <v>0</v>
      </c>
      <c r="EY619" s="472">
        <f t="shared" si="5374"/>
        <v>0</v>
      </c>
      <c r="EZ619" s="710">
        <f t="shared" si="5375"/>
        <v>0</v>
      </c>
      <c r="FC619" s="216"/>
      <c r="FD619" s="319"/>
    </row>
    <row r="620" spans="1:160" ht="18" hidden="1" customHeight="1" outlineLevel="1" x14ac:dyDescent="0.2">
      <c r="A620" s="13" t="s">
        <v>1804</v>
      </c>
      <c r="B620" s="76" t="s">
        <v>21</v>
      </c>
      <c r="C620" s="103" t="s">
        <v>1436</v>
      </c>
      <c r="D620" s="103" t="s">
        <v>1437</v>
      </c>
      <c r="E620" s="103" t="s">
        <v>1438</v>
      </c>
      <c r="F620" s="103" t="s">
        <v>1439</v>
      </c>
      <c r="G620" s="103" t="s">
        <v>41</v>
      </c>
      <c r="H620" s="105">
        <v>0.63200000000000001</v>
      </c>
      <c r="I620" s="103" t="s">
        <v>1369</v>
      </c>
      <c r="J620" s="103" t="s">
        <v>56</v>
      </c>
      <c r="K620" s="103" t="s">
        <v>152</v>
      </c>
      <c r="L620" s="103" t="s">
        <v>1370</v>
      </c>
      <c r="M620" s="14" t="s">
        <v>1382</v>
      </c>
      <c r="N620" s="82"/>
      <c r="O620" s="82"/>
      <c r="P620" s="82"/>
      <c r="Q620" s="245"/>
      <c r="R620" s="408"/>
      <c r="S620" s="270"/>
      <c r="T620" s="270"/>
      <c r="U620" s="270"/>
      <c r="V620" s="647"/>
      <c r="W620" s="647"/>
      <c r="X620" s="409"/>
      <c r="Y620" s="409"/>
      <c r="Z620" s="409"/>
      <c r="AA620" s="409"/>
      <c r="AB620" s="409"/>
      <c r="AC620" s="399">
        <f t="shared" si="4976"/>
        <v>0</v>
      </c>
      <c r="AD620" s="410">
        <v>85</v>
      </c>
      <c r="AE620" s="410">
        <v>544.64285714285711</v>
      </c>
      <c r="AF620" s="410">
        <f t="shared" ref="AF620" si="5577">AE620*1.12</f>
        <v>610</v>
      </c>
      <c r="AG620" s="410">
        <v>0</v>
      </c>
      <c r="AH620" s="410">
        <v>0</v>
      </c>
      <c r="AI620" s="260">
        <f t="shared" si="4977"/>
        <v>0</v>
      </c>
      <c r="AJ620" s="410">
        <v>85</v>
      </c>
      <c r="AK620" s="410">
        <v>544.64285714285711</v>
      </c>
      <c r="AL620" s="410">
        <v>610</v>
      </c>
      <c r="AM620" s="260">
        <v>0</v>
      </c>
      <c r="AN620" s="260">
        <v>0</v>
      </c>
      <c r="AO620" s="396">
        <f t="shared" si="5394"/>
        <v>0</v>
      </c>
      <c r="AP620" s="410">
        <v>85</v>
      </c>
      <c r="AQ620" s="410">
        <v>544.64285714285711</v>
      </c>
      <c r="AR620" s="410">
        <v>610</v>
      </c>
      <c r="AS620" s="410">
        <v>0</v>
      </c>
      <c r="AT620" s="410">
        <f t="shared" si="5139"/>
        <v>0</v>
      </c>
      <c r="AU620" s="410">
        <f t="shared" ref="AU620:AU725" si="5578">AT620*H620</f>
        <v>0</v>
      </c>
      <c r="AV620" s="411">
        <v>85</v>
      </c>
      <c r="AW620" s="411">
        <v>544.64285714285711</v>
      </c>
      <c r="AX620" s="411">
        <v>610</v>
      </c>
      <c r="AY620" s="400">
        <v>0</v>
      </c>
      <c r="AZ620" s="400">
        <f t="shared" si="5140"/>
        <v>0</v>
      </c>
      <c r="BA620" s="400">
        <f t="shared" si="5032"/>
        <v>0</v>
      </c>
      <c r="BB620" s="411">
        <v>85</v>
      </c>
      <c r="BC620" s="411">
        <v>544.64285714285711</v>
      </c>
      <c r="BD620" s="411">
        <v>610</v>
      </c>
      <c r="BE620" s="411">
        <v>0</v>
      </c>
      <c r="BF620" s="411">
        <f t="shared" ref="BF620:BF725" si="5579">BE620*1.12</f>
        <v>0</v>
      </c>
      <c r="BG620" s="411">
        <f t="shared" si="5555"/>
        <v>0</v>
      </c>
      <c r="BH620" s="411"/>
      <c r="BI620" s="411">
        <v>544.64285714285711</v>
      </c>
      <c r="BJ620" s="411">
        <v>610</v>
      </c>
      <c r="BK620" s="411">
        <v>0</v>
      </c>
      <c r="BL620" s="411">
        <f t="shared" si="5324"/>
        <v>0</v>
      </c>
      <c r="BM620" s="411">
        <f t="shared" si="5573"/>
        <v>0</v>
      </c>
      <c r="BN620" s="411"/>
      <c r="BO620" s="411"/>
      <c r="BP620" s="411"/>
      <c r="BQ620" s="411">
        <v>0</v>
      </c>
      <c r="BR620" s="411">
        <f t="shared" si="5325"/>
        <v>0</v>
      </c>
      <c r="BS620" s="411">
        <f t="shared" si="5150"/>
        <v>0</v>
      </c>
      <c r="BT620" s="270">
        <v>544.64285714285711</v>
      </c>
      <c r="BU620" s="270">
        <v>610</v>
      </c>
      <c r="BV620" s="262">
        <v>0</v>
      </c>
      <c r="BW620" s="1427">
        <v>0</v>
      </c>
      <c r="BX620" s="84" t="s">
        <v>48</v>
      </c>
      <c r="BY620" s="76">
        <v>2015</v>
      </c>
      <c r="BZ620" s="325"/>
      <c r="CA620" s="567"/>
      <c r="CB620" s="562"/>
      <c r="CC620" s="109"/>
      <c r="CD620" s="329"/>
      <c r="CE620" s="26">
        <f t="shared" si="5462"/>
        <v>0</v>
      </c>
      <c r="CF620" s="27">
        <f t="shared" si="5463"/>
        <v>0</v>
      </c>
      <c r="CG620" s="738">
        <f t="shared" si="5464"/>
        <v>0</v>
      </c>
      <c r="CH620" s="166" t="s">
        <v>1740</v>
      </c>
      <c r="CI620" s="167" t="s">
        <v>1756</v>
      </c>
      <c r="CJ620" s="89"/>
      <c r="CK620" s="175"/>
      <c r="CL620" s="175"/>
      <c r="CM620" s="178"/>
      <c r="CN620" s="175"/>
      <c r="CO620" s="176"/>
      <c r="CP620" s="175"/>
      <c r="CQ620" s="87"/>
      <c r="CR620" s="455"/>
      <c r="CS620" s="455"/>
      <c r="CT620" s="455"/>
      <c r="CU620" s="455"/>
      <c r="CV620" s="455"/>
      <c r="CW620" s="455"/>
      <c r="CX620" s="455"/>
      <c r="CY620" s="455"/>
      <c r="CZ620" s="455"/>
      <c r="DA620" s="456"/>
      <c r="DB620" s="455"/>
      <c r="DC620" s="455"/>
      <c r="DD620" s="455"/>
      <c r="DE620" s="455"/>
      <c r="DF620" s="455"/>
      <c r="DG620" s="455"/>
      <c r="DH620" s="455"/>
      <c r="DI620" s="455"/>
      <c r="DJ620" s="455"/>
      <c r="DK620" s="455"/>
      <c r="DL620" s="501"/>
      <c r="DM620" s="508"/>
      <c r="DN620" s="501"/>
      <c r="DO620" s="508"/>
      <c r="DP620" s="501"/>
      <c r="DQ620" s="847"/>
      <c r="DR620" s="501"/>
      <c r="DS620" s="508"/>
      <c r="DT620" s="501"/>
      <c r="DU620" s="508"/>
      <c r="DV620" s="457"/>
      <c r="DW620" s="503"/>
      <c r="DX620" s="501"/>
      <c r="DY620" s="672"/>
      <c r="DZ620" s="501"/>
      <c r="EA620" s="508">
        <f t="shared" si="5488"/>
        <v>0</v>
      </c>
      <c r="EB620" s="457">
        <f t="shared" si="5401"/>
        <v>0</v>
      </c>
      <c r="EC620" s="503"/>
      <c r="ED620" s="455"/>
      <c r="EE620" s="459"/>
      <c r="EF620" s="501"/>
      <c r="EG620" s="462"/>
      <c r="EH620" s="710"/>
      <c r="EI620" s="460">
        <f t="shared" si="5489"/>
        <v>0</v>
      </c>
      <c r="EJ620" s="538">
        <f t="shared" si="5490"/>
        <v>0</v>
      </c>
      <c r="EK620" s="677">
        <f t="shared" si="5491"/>
        <v>0</v>
      </c>
      <c r="EL620" s="257">
        <f t="shared" si="5492"/>
        <v>0</v>
      </c>
      <c r="EM620" s="649">
        <f t="shared" si="5493"/>
        <v>0</v>
      </c>
      <c r="EN620" s="538">
        <f t="shared" si="5494"/>
        <v>0</v>
      </c>
      <c r="EO620" s="677">
        <f t="shared" si="5495"/>
        <v>0</v>
      </c>
      <c r="EP620" s="257">
        <f t="shared" si="5496"/>
        <v>0</v>
      </c>
      <c r="EQ620" s="649">
        <f t="shared" si="5497"/>
        <v>0</v>
      </c>
      <c r="ER620" s="538">
        <f t="shared" si="5498"/>
        <v>0</v>
      </c>
      <c r="ES620" s="677">
        <f t="shared" si="5499"/>
        <v>0</v>
      </c>
      <c r="ET620" s="538">
        <f t="shared" si="5500"/>
        <v>0</v>
      </c>
      <c r="EU620" s="462">
        <f t="shared" si="5501"/>
        <v>0</v>
      </c>
      <c r="EV620" s="263">
        <f t="shared" si="5502"/>
        <v>0</v>
      </c>
      <c r="EW620" s="462">
        <f t="shared" si="5503"/>
        <v>0</v>
      </c>
      <c r="EX620" s="263">
        <f t="shared" si="5504"/>
        <v>0</v>
      </c>
      <c r="EY620" s="472">
        <f t="shared" si="5374"/>
        <v>0</v>
      </c>
      <c r="EZ620" s="710">
        <f t="shared" si="5375"/>
        <v>0</v>
      </c>
      <c r="FC620" s="216"/>
      <c r="FD620" s="319"/>
    </row>
    <row r="621" spans="1:160" ht="18" hidden="1" customHeight="1" outlineLevel="1" x14ac:dyDescent="0.2">
      <c r="A621" s="13" t="s">
        <v>1837</v>
      </c>
      <c r="B621" s="76" t="s">
        <v>21</v>
      </c>
      <c r="C621" s="103" t="s">
        <v>1436</v>
      </c>
      <c r="D621" s="103" t="s">
        <v>1437</v>
      </c>
      <c r="E621" s="103" t="s">
        <v>1438</v>
      </c>
      <c r="F621" s="103" t="s">
        <v>1839</v>
      </c>
      <c r="G621" s="103" t="s">
        <v>41</v>
      </c>
      <c r="H621" s="105">
        <v>0.63200000000000001</v>
      </c>
      <c r="I621" s="103" t="s">
        <v>1094</v>
      </c>
      <c r="J621" s="103" t="s">
        <v>56</v>
      </c>
      <c r="K621" s="103" t="s">
        <v>152</v>
      </c>
      <c r="L621" s="103" t="s">
        <v>1370</v>
      </c>
      <c r="M621" s="14" t="s">
        <v>1382</v>
      </c>
      <c r="N621" s="82"/>
      <c r="O621" s="82"/>
      <c r="P621" s="82"/>
      <c r="Q621" s="245"/>
      <c r="R621" s="408"/>
      <c r="S621" s="270"/>
      <c r="T621" s="270"/>
      <c r="U621" s="270"/>
      <c r="V621" s="647"/>
      <c r="W621" s="647"/>
      <c r="X621" s="409"/>
      <c r="Y621" s="409"/>
      <c r="Z621" s="409"/>
      <c r="AA621" s="409"/>
      <c r="AB621" s="409"/>
      <c r="AC621" s="399">
        <f t="shared" ref="AC621" si="5580">AB621*H621</f>
        <v>0</v>
      </c>
      <c r="AD621" s="410">
        <v>85</v>
      </c>
      <c r="AE621" s="410">
        <v>544.64285714285711</v>
      </c>
      <c r="AF621" s="410">
        <f t="shared" ref="AF621:AF622" si="5581">AE621*1.12</f>
        <v>610</v>
      </c>
      <c r="AG621" s="410">
        <v>0</v>
      </c>
      <c r="AH621" s="410">
        <v>0</v>
      </c>
      <c r="AI621" s="260">
        <f t="shared" ref="AI621" si="5582">AH621*H621</f>
        <v>0</v>
      </c>
      <c r="AJ621" s="410">
        <v>85</v>
      </c>
      <c r="AK621" s="410">
        <v>544.64285714285711</v>
      </c>
      <c r="AL621" s="410">
        <v>610</v>
      </c>
      <c r="AM621" s="410">
        <v>0</v>
      </c>
      <c r="AN621" s="410">
        <v>0</v>
      </c>
      <c r="AO621" s="396">
        <f t="shared" si="5394"/>
        <v>0</v>
      </c>
      <c r="AP621" s="410">
        <v>85</v>
      </c>
      <c r="AQ621" s="410">
        <v>544.64285714285711</v>
      </c>
      <c r="AR621" s="410">
        <v>610</v>
      </c>
      <c r="AS621" s="410">
        <v>0</v>
      </c>
      <c r="AT621" s="410">
        <f t="shared" si="5139"/>
        <v>0</v>
      </c>
      <c r="AU621" s="410">
        <f t="shared" si="5578"/>
        <v>0</v>
      </c>
      <c r="AV621" s="411">
        <v>85</v>
      </c>
      <c r="AW621" s="411">
        <v>544.64285714285711</v>
      </c>
      <c r="AX621" s="411">
        <v>610</v>
      </c>
      <c r="AY621" s="400">
        <v>0</v>
      </c>
      <c r="AZ621" s="400">
        <f t="shared" si="5140"/>
        <v>0</v>
      </c>
      <c r="BA621" s="400">
        <f t="shared" ref="BA621:BA726" si="5583">AZ621*H621</f>
        <v>0</v>
      </c>
      <c r="BB621" s="411">
        <v>85</v>
      </c>
      <c r="BC621" s="411">
        <v>544.64285714285711</v>
      </c>
      <c r="BD621" s="411">
        <v>610</v>
      </c>
      <c r="BE621" s="411">
        <v>0</v>
      </c>
      <c r="BF621" s="411">
        <f t="shared" si="5579"/>
        <v>0</v>
      </c>
      <c r="BG621" s="411">
        <f t="shared" si="5555"/>
        <v>0</v>
      </c>
      <c r="BH621" s="411"/>
      <c r="BI621" s="411">
        <v>544.64285714285711</v>
      </c>
      <c r="BJ621" s="411">
        <v>610</v>
      </c>
      <c r="BK621" s="411">
        <v>0</v>
      </c>
      <c r="BL621" s="411">
        <f t="shared" si="5324"/>
        <v>0</v>
      </c>
      <c r="BM621" s="411">
        <f t="shared" si="5573"/>
        <v>0</v>
      </c>
      <c r="BN621" s="411"/>
      <c r="BO621" s="411"/>
      <c r="BP621" s="411"/>
      <c r="BQ621" s="411">
        <v>0</v>
      </c>
      <c r="BR621" s="411">
        <f t="shared" si="5325"/>
        <v>0</v>
      </c>
      <c r="BS621" s="411">
        <f t="shared" si="5150"/>
        <v>0</v>
      </c>
      <c r="BT621" s="270">
        <v>544.64285714285711</v>
      </c>
      <c r="BU621" s="270">
        <v>610</v>
      </c>
      <c r="BV621" s="262">
        <v>0</v>
      </c>
      <c r="BW621" s="1427">
        <v>0</v>
      </c>
      <c r="BX621" s="84" t="s">
        <v>48</v>
      </c>
      <c r="BY621" s="76">
        <v>2015</v>
      </c>
      <c r="BZ621" s="325"/>
      <c r="CA621" s="567"/>
      <c r="CB621" s="562"/>
      <c r="CC621" s="109"/>
      <c r="CD621" s="329"/>
      <c r="CE621" s="26">
        <f t="shared" si="5462"/>
        <v>0</v>
      </c>
      <c r="CF621" s="27">
        <f t="shared" si="5463"/>
        <v>0</v>
      </c>
      <c r="CG621" s="738">
        <f t="shared" si="5464"/>
        <v>0</v>
      </c>
      <c r="CH621" s="166" t="s">
        <v>1841</v>
      </c>
      <c r="CI621" s="167"/>
      <c r="CJ621" s="89"/>
      <c r="CK621" s="175"/>
      <c r="CL621" s="175"/>
      <c r="CM621" s="178"/>
      <c r="CN621" s="175"/>
      <c r="CO621" s="176"/>
      <c r="CP621" s="175"/>
      <c r="CQ621" s="87"/>
      <c r="CR621" s="455"/>
      <c r="CS621" s="455"/>
      <c r="CT621" s="455"/>
      <c r="CU621" s="455"/>
      <c r="CV621" s="455"/>
      <c r="CW621" s="455"/>
      <c r="CX621" s="455"/>
      <c r="CY621" s="455"/>
      <c r="CZ621" s="455"/>
      <c r="DA621" s="456"/>
      <c r="DB621" s="455"/>
      <c r="DC621" s="455"/>
      <c r="DD621" s="455"/>
      <c r="DE621" s="455"/>
      <c r="DF621" s="455"/>
      <c r="DG621" s="455"/>
      <c r="DH621" s="455"/>
      <c r="DI621" s="455"/>
      <c r="DJ621" s="455"/>
      <c r="DK621" s="455"/>
      <c r="DL621" s="501"/>
      <c r="DM621" s="508"/>
      <c r="DN621" s="501"/>
      <c r="DO621" s="508"/>
      <c r="DP621" s="501"/>
      <c r="DQ621" s="847"/>
      <c r="DR621" s="501"/>
      <c r="DS621" s="508"/>
      <c r="DT621" s="501"/>
      <c r="DU621" s="508"/>
      <c r="DV621" s="457"/>
      <c r="DW621" s="503"/>
      <c r="DX621" s="501"/>
      <c r="DY621" s="672"/>
      <c r="DZ621" s="501"/>
      <c r="EA621" s="508">
        <f t="shared" si="5488"/>
        <v>0</v>
      </c>
      <c r="EB621" s="457">
        <f t="shared" si="5401"/>
        <v>0</v>
      </c>
      <c r="EC621" s="503"/>
      <c r="ED621" s="455"/>
      <c r="EE621" s="459"/>
      <c r="EF621" s="501"/>
      <c r="EG621" s="462"/>
      <c r="EH621" s="710"/>
      <c r="EI621" s="460">
        <f t="shared" si="5489"/>
        <v>0</v>
      </c>
      <c r="EJ621" s="538">
        <f t="shared" si="5490"/>
        <v>0</v>
      </c>
      <c r="EK621" s="677">
        <f t="shared" si="5491"/>
        <v>0</v>
      </c>
      <c r="EL621" s="257">
        <f t="shared" si="5492"/>
        <v>0</v>
      </c>
      <c r="EM621" s="649">
        <f t="shared" si="5493"/>
        <v>0</v>
      </c>
      <c r="EN621" s="538">
        <f t="shared" si="5494"/>
        <v>0</v>
      </c>
      <c r="EO621" s="677">
        <f t="shared" si="5495"/>
        <v>0</v>
      </c>
      <c r="EP621" s="257">
        <f t="shared" si="5496"/>
        <v>0</v>
      </c>
      <c r="EQ621" s="649">
        <f t="shared" si="5497"/>
        <v>0</v>
      </c>
      <c r="ER621" s="538">
        <f t="shared" si="5498"/>
        <v>0</v>
      </c>
      <c r="ES621" s="677">
        <f t="shared" si="5499"/>
        <v>0</v>
      </c>
      <c r="ET621" s="538">
        <f t="shared" si="5500"/>
        <v>0</v>
      </c>
      <c r="EU621" s="462">
        <f t="shared" si="5501"/>
        <v>0</v>
      </c>
      <c r="EV621" s="263">
        <f t="shared" si="5502"/>
        <v>0</v>
      </c>
      <c r="EW621" s="462">
        <f t="shared" si="5503"/>
        <v>0</v>
      </c>
      <c r="EX621" s="263">
        <f t="shared" si="5504"/>
        <v>0</v>
      </c>
      <c r="EY621" s="472">
        <f t="shared" si="5374"/>
        <v>0</v>
      </c>
      <c r="EZ621" s="710">
        <f t="shared" si="5375"/>
        <v>0</v>
      </c>
      <c r="FA621" s="312">
        <v>42060</v>
      </c>
      <c r="FC621" s="216"/>
      <c r="FD621" s="319"/>
    </row>
    <row r="622" spans="1:160" ht="18" hidden="1" customHeight="1" outlineLevel="1" x14ac:dyDescent="0.2">
      <c r="A622" s="13" t="s">
        <v>1912</v>
      </c>
      <c r="B622" s="76" t="s">
        <v>21</v>
      </c>
      <c r="C622" s="103" t="s">
        <v>1436</v>
      </c>
      <c r="D622" s="103" t="s">
        <v>1437</v>
      </c>
      <c r="E622" s="103" t="s">
        <v>1438</v>
      </c>
      <c r="F622" s="103" t="s">
        <v>1839</v>
      </c>
      <c r="G622" s="103" t="s">
        <v>1924</v>
      </c>
      <c r="H622" s="105">
        <v>0.63200000000000001</v>
      </c>
      <c r="I622" s="103" t="s">
        <v>1914</v>
      </c>
      <c r="J622" s="103" t="s">
        <v>56</v>
      </c>
      <c r="K622" s="103" t="s">
        <v>152</v>
      </c>
      <c r="L622" s="103" t="s">
        <v>1370</v>
      </c>
      <c r="M622" s="14" t="s">
        <v>1382</v>
      </c>
      <c r="N622" s="82"/>
      <c r="O622" s="82"/>
      <c r="P622" s="82"/>
      <c r="Q622" s="245"/>
      <c r="R622" s="408"/>
      <c r="S622" s="270"/>
      <c r="T622" s="270"/>
      <c r="U622" s="270"/>
      <c r="V622" s="647"/>
      <c r="W622" s="647"/>
      <c r="X622" s="409"/>
      <c r="Y622" s="409"/>
      <c r="Z622" s="409"/>
      <c r="AA622" s="409"/>
      <c r="AB622" s="409"/>
      <c r="AC622" s="399">
        <f t="shared" ref="AC622" si="5584">AB622*H622</f>
        <v>0</v>
      </c>
      <c r="AD622" s="410">
        <v>85</v>
      </c>
      <c r="AE622" s="410">
        <v>428</v>
      </c>
      <c r="AF622" s="410">
        <f t="shared" si="5581"/>
        <v>479.36000000000007</v>
      </c>
      <c r="AG622" s="410">
        <v>0</v>
      </c>
      <c r="AH622" s="410">
        <v>0</v>
      </c>
      <c r="AI622" s="260">
        <f t="shared" ref="AI622" si="5585">AH622*H622</f>
        <v>0</v>
      </c>
      <c r="AJ622" s="410">
        <v>85</v>
      </c>
      <c r="AK622" s="410">
        <v>428</v>
      </c>
      <c r="AL622" s="410">
        <f>AK622*1.12</f>
        <v>479.36000000000007</v>
      </c>
      <c r="AM622" s="410">
        <v>0</v>
      </c>
      <c r="AN622" s="410">
        <v>0</v>
      </c>
      <c r="AO622" s="396">
        <f t="shared" si="5394"/>
        <v>0</v>
      </c>
      <c r="AP622" s="410">
        <v>85</v>
      </c>
      <c r="AQ622" s="410">
        <v>428</v>
      </c>
      <c r="AR622" s="410">
        <f>AQ622*1.12</f>
        <v>479.36000000000007</v>
      </c>
      <c r="AS622" s="410">
        <v>0</v>
      </c>
      <c r="AT622" s="410">
        <f t="shared" ref="AT622" si="5586">AS622*1.12</f>
        <v>0</v>
      </c>
      <c r="AU622" s="410">
        <f t="shared" ref="AU622" si="5587">AT622*H622</f>
        <v>0</v>
      </c>
      <c r="AV622" s="411">
        <v>85</v>
      </c>
      <c r="AW622" s="411">
        <v>428</v>
      </c>
      <c r="AX622" s="411">
        <f>AW622*1.12</f>
        <v>479.36000000000007</v>
      </c>
      <c r="AY622" s="400">
        <v>0</v>
      </c>
      <c r="AZ622" s="400">
        <f t="shared" ref="AZ622" si="5588">AY622*1.12</f>
        <v>0</v>
      </c>
      <c r="BA622" s="400">
        <f t="shared" ref="BA622" si="5589">AZ622*H622</f>
        <v>0</v>
      </c>
      <c r="BB622" s="411">
        <v>85</v>
      </c>
      <c r="BC622" s="411">
        <v>428</v>
      </c>
      <c r="BD622" s="411">
        <f>BC622*1.12</f>
        <v>479.36000000000007</v>
      </c>
      <c r="BE622" s="411">
        <v>0</v>
      </c>
      <c r="BF622" s="411">
        <f t="shared" ref="BF622" si="5590">BE622*1.12</f>
        <v>0</v>
      </c>
      <c r="BG622" s="411">
        <f t="shared" ref="BG622" si="5591">BF622*H622</f>
        <v>0</v>
      </c>
      <c r="BH622" s="411"/>
      <c r="BI622" s="411">
        <v>428</v>
      </c>
      <c r="BJ622" s="411">
        <f>BI622*1.12</f>
        <v>479.36000000000007</v>
      </c>
      <c r="BK622" s="411">
        <v>0</v>
      </c>
      <c r="BL622" s="411">
        <f t="shared" si="5324"/>
        <v>0</v>
      </c>
      <c r="BM622" s="411">
        <f t="shared" si="5573"/>
        <v>0</v>
      </c>
      <c r="BN622" s="411"/>
      <c r="BO622" s="411"/>
      <c r="BP622" s="411"/>
      <c r="BQ622" s="411">
        <v>0</v>
      </c>
      <c r="BR622" s="411">
        <f t="shared" si="5325"/>
        <v>0</v>
      </c>
      <c r="BS622" s="411">
        <f t="shared" si="5150"/>
        <v>0</v>
      </c>
      <c r="BT622" s="270">
        <v>428</v>
      </c>
      <c r="BU622" s="270">
        <f>BT622*1.12</f>
        <v>479.36000000000007</v>
      </c>
      <c r="BV622" s="262">
        <v>0</v>
      </c>
      <c r="BW622" s="1427">
        <v>0</v>
      </c>
      <c r="BX622" s="84" t="s">
        <v>48</v>
      </c>
      <c r="BY622" s="76">
        <v>2015</v>
      </c>
      <c r="BZ622" s="325"/>
      <c r="CA622" s="567"/>
      <c r="CB622" s="562"/>
      <c r="CC622" s="109"/>
      <c r="CD622" s="329"/>
      <c r="CE622" s="26">
        <f t="shared" si="5462"/>
        <v>0</v>
      </c>
      <c r="CF622" s="27">
        <f t="shared" si="5463"/>
        <v>0</v>
      </c>
      <c r="CG622" s="738">
        <f t="shared" si="5464"/>
        <v>0</v>
      </c>
      <c r="CH622" s="166" t="s">
        <v>1932</v>
      </c>
      <c r="CI622" s="167"/>
      <c r="CJ622" s="89"/>
      <c r="CK622" s="175"/>
      <c r="CL622" s="175"/>
      <c r="CM622" s="178"/>
      <c r="CN622" s="175"/>
      <c r="CO622" s="176"/>
      <c r="CP622" s="175"/>
      <c r="CQ622" s="87"/>
      <c r="CR622" s="455"/>
      <c r="CS622" s="455"/>
      <c r="CT622" s="455"/>
      <c r="CU622" s="455"/>
      <c r="CV622" s="455"/>
      <c r="CW622" s="455"/>
      <c r="CX622" s="455"/>
      <c r="CY622" s="455"/>
      <c r="CZ622" s="455"/>
      <c r="DA622" s="456"/>
      <c r="DB622" s="455"/>
      <c r="DC622" s="455"/>
      <c r="DD622" s="455"/>
      <c r="DE622" s="455"/>
      <c r="DF622" s="455"/>
      <c r="DG622" s="455"/>
      <c r="DH622" s="455"/>
      <c r="DI622" s="455"/>
      <c r="DJ622" s="455"/>
      <c r="DK622" s="455"/>
      <c r="DL622" s="501"/>
      <c r="DM622" s="508"/>
      <c r="DN622" s="501"/>
      <c r="DO622" s="508"/>
      <c r="DP622" s="501"/>
      <c r="DQ622" s="847"/>
      <c r="DR622" s="501"/>
      <c r="DS622" s="508"/>
      <c r="DT622" s="501"/>
      <c r="DU622" s="508"/>
      <c r="DV622" s="457"/>
      <c r="DW622" s="503"/>
      <c r="DX622" s="501"/>
      <c r="DY622" s="672"/>
      <c r="DZ622" s="501"/>
      <c r="EA622" s="508">
        <f t="shared" si="5488"/>
        <v>0</v>
      </c>
      <c r="EB622" s="457">
        <f t="shared" si="5401"/>
        <v>0</v>
      </c>
      <c r="EC622" s="503"/>
      <c r="ED622" s="455"/>
      <c r="EE622" s="459"/>
      <c r="EF622" s="501"/>
      <c r="EG622" s="462"/>
      <c r="EH622" s="710"/>
      <c r="EI622" s="460">
        <f t="shared" si="5489"/>
        <v>0</v>
      </c>
      <c r="EJ622" s="538">
        <f t="shared" si="5490"/>
        <v>0</v>
      </c>
      <c r="EK622" s="677">
        <f t="shared" si="5491"/>
        <v>0</v>
      </c>
      <c r="EL622" s="257">
        <f t="shared" si="5492"/>
        <v>0</v>
      </c>
      <c r="EM622" s="649">
        <f t="shared" si="5493"/>
        <v>0</v>
      </c>
      <c r="EN622" s="538">
        <f t="shared" si="5494"/>
        <v>0</v>
      </c>
      <c r="EO622" s="677">
        <f t="shared" si="5495"/>
        <v>0</v>
      </c>
      <c r="EP622" s="257">
        <f t="shared" si="5496"/>
        <v>0</v>
      </c>
      <c r="EQ622" s="649">
        <f t="shared" si="5497"/>
        <v>0</v>
      </c>
      <c r="ER622" s="538">
        <f t="shared" si="5498"/>
        <v>0</v>
      </c>
      <c r="ES622" s="677">
        <f t="shared" si="5499"/>
        <v>0</v>
      </c>
      <c r="ET622" s="538">
        <f t="shared" si="5500"/>
        <v>0</v>
      </c>
      <c r="EU622" s="462">
        <f t="shared" si="5501"/>
        <v>0</v>
      </c>
      <c r="EV622" s="263">
        <f t="shared" si="5502"/>
        <v>0</v>
      </c>
      <c r="EW622" s="462">
        <f t="shared" si="5503"/>
        <v>0</v>
      </c>
      <c r="EX622" s="263">
        <f t="shared" si="5504"/>
        <v>0</v>
      </c>
      <c r="EY622" s="472">
        <f t="shared" si="5374"/>
        <v>0</v>
      </c>
      <c r="EZ622" s="710">
        <f t="shared" si="5375"/>
        <v>0</v>
      </c>
      <c r="FA622" s="312">
        <v>42117</v>
      </c>
      <c r="FC622" s="216"/>
      <c r="FD622" s="319"/>
    </row>
    <row r="623" spans="1:160" ht="18" hidden="1" customHeight="1" outlineLevel="1" x14ac:dyDescent="0.2">
      <c r="A623" s="13" t="s">
        <v>2104</v>
      </c>
      <c r="B623" s="76" t="s">
        <v>21</v>
      </c>
      <c r="C623" s="103" t="s">
        <v>1436</v>
      </c>
      <c r="D623" s="103" t="s">
        <v>1437</v>
      </c>
      <c r="E623" s="103" t="s">
        <v>1438</v>
      </c>
      <c r="F623" s="103" t="s">
        <v>1839</v>
      </c>
      <c r="G623" s="103" t="s">
        <v>1924</v>
      </c>
      <c r="H623" s="105">
        <v>0.63200000000000001</v>
      </c>
      <c r="I623" s="103" t="s">
        <v>1914</v>
      </c>
      <c r="J623" s="103" t="s">
        <v>56</v>
      </c>
      <c r="K623" s="103" t="s">
        <v>152</v>
      </c>
      <c r="L623" s="103" t="s">
        <v>1370</v>
      </c>
      <c r="M623" s="14" t="s">
        <v>1382</v>
      </c>
      <c r="N623" s="82"/>
      <c r="O623" s="82"/>
      <c r="P623" s="82"/>
      <c r="Q623" s="245"/>
      <c r="R623" s="408"/>
      <c r="S623" s="270"/>
      <c r="T623" s="270"/>
      <c r="U623" s="270"/>
      <c r="V623" s="647"/>
      <c r="W623" s="647"/>
      <c r="X623" s="409"/>
      <c r="Y623" s="409"/>
      <c r="Z623" s="409"/>
      <c r="AA623" s="409"/>
      <c r="AB623" s="409"/>
      <c r="AC623" s="399">
        <f t="shared" ref="AC623" si="5592">AB623*H623</f>
        <v>0</v>
      </c>
      <c r="AD623" s="410">
        <v>85</v>
      </c>
      <c r="AE623" s="410">
        <v>428</v>
      </c>
      <c r="AF623" s="410">
        <f t="shared" ref="AF623" si="5593">AE623*1.12</f>
        <v>479.36000000000007</v>
      </c>
      <c r="AG623" s="410">
        <v>0</v>
      </c>
      <c r="AH623" s="410">
        <v>0</v>
      </c>
      <c r="AI623" s="260">
        <f t="shared" ref="AI623" si="5594">AH623*H623</f>
        <v>0</v>
      </c>
      <c r="AJ623" s="410">
        <v>85</v>
      </c>
      <c r="AK623" s="410">
        <v>428</v>
      </c>
      <c r="AL623" s="410">
        <f>AK623*1.12</f>
        <v>479.36000000000007</v>
      </c>
      <c r="AM623" s="410">
        <v>0</v>
      </c>
      <c r="AN623" s="410">
        <v>0</v>
      </c>
      <c r="AO623" s="396">
        <f t="shared" si="5394"/>
        <v>0</v>
      </c>
      <c r="AP623" s="410">
        <v>85</v>
      </c>
      <c r="AQ623" s="410">
        <v>428</v>
      </c>
      <c r="AR623" s="410">
        <f>AQ623*1.12</f>
        <v>479.36000000000007</v>
      </c>
      <c r="AS623" s="410">
        <v>0</v>
      </c>
      <c r="AT623" s="410">
        <f t="shared" ref="AT623" si="5595">AS623*1.12</f>
        <v>0</v>
      </c>
      <c r="AU623" s="410">
        <f t="shared" ref="AU623" si="5596">AT623*H623</f>
        <v>0</v>
      </c>
      <c r="AV623" s="411">
        <v>85</v>
      </c>
      <c r="AW623" s="411">
        <v>428</v>
      </c>
      <c r="AX623" s="411">
        <f>AW623*1.12</f>
        <v>479.36000000000007</v>
      </c>
      <c r="AY623" s="400">
        <v>0</v>
      </c>
      <c r="AZ623" s="400">
        <f t="shared" ref="AZ623" si="5597">AY623*1.12</f>
        <v>0</v>
      </c>
      <c r="BA623" s="400">
        <f t="shared" ref="BA623" si="5598">AZ623*H623</f>
        <v>0</v>
      </c>
      <c r="BB623" s="411">
        <v>85</v>
      </c>
      <c r="BC623" s="411">
        <v>428</v>
      </c>
      <c r="BD623" s="411">
        <f>BC623*1.12</f>
        <v>479.36000000000007</v>
      </c>
      <c r="BE623" s="411">
        <v>0</v>
      </c>
      <c r="BF623" s="411">
        <f t="shared" ref="BF623" si="5599">BE623*1.12</f>
        <v>0</v>
      </c>
      <c r="BG623" s="411">
        <f t="shared" ref="BG623" si="5600">BF623*H623</f>
        <v>0</v>
      </c>
      <c r="BH623" s="411"/>
      <c r="BI623" s="411">
        <v>428</v>
      </c>
      <c r="BJ623" s="411">
        <f>BI623*1.12</f>
        <v>479.36000000000007</v>
      </c>
      <c r="BK623" s="411">
        <v>0</v>
      </c>
      <c r="BL623" s="411">
        <f t="shared" si="5324"/>
        <v>0</v>
      </c>
      <c r="BM623" s="411">
        <f t="shared" si="5573"/>
        <v>0</v>
      </c>
      <c r="BN623" s="411"/>
      <c r="BO623" s="411"/>
      <c r="BP623" s="411"/>
      <c r="BQ623" s="411">
        <v>0</v>
      </c>
      <c r="BR623" s="411">
        <f t="shared" si="5325"/>
        <v>0</v>
      </c>
      <c r="BS623" s="411">
        <f t="shared" si="5150"/>
        <v>0</v>
      </c>
      <c r="BT623" s="270">
        <v>428</v>
      </c>
      <c r="BU623" s="270">
        <f>BT623*1.12</f>
        <v>479.36000000000007</v>
      </c>
      <c r="BV623" s="262">
        <v>0</v>
      </c>
      <c r="BW623" s="1427">
        <v>0</v>
      </c>
      <c r="BX623" s="84" t="s">
        <v>48</v>
      </c>
      <c r="BY623" s="76">
        <v>2015</v>
      </c>
      <c r="BZ623" s="325"/>
      <c r="CA623" s="567"/>
      <c r="CB623" s="562"/>
      <c r="CC623" s="109"/>
      <c r="CD623" s="329"/>
      <c r="CE623" s="26">
        <f t="shared" ref="CE623" si="5601">BV623-CB623</f>
        <v>0</v>
      </c>
      <c r="CF623" s="27">
        <f t="shared" ref="CF623" si="5602">BW623-CC623</f>
        <v>0</v>
      </c>
      <c r="CG623" s="738">
        <f t="shared" ref="CG623" si="5603">CA623-CC623</f>
        <v>0</v>
      </c>
      <c r="CH623" s="166" t="s">
        <v>2109</v>
      </c>
      <c r="CI623" s="167"/>
      <c r="CJ623" s="89"/>
      <c r="CK623" s="175"/>
      <c r="CL623" s="175"/>
      <c r="CM623" s="178"/>
      <c r="CN623" s="175"/>
      <c r="CO623" s="176"/>
      <c r="CP623" s="175"/>
      <c r="CQ623" s="87"/>
      <c r="CR623" s="455"/>
      <c r="CS623" s="455"/>
      <c r="CT623" s="455"/>
      <c r="CU623" s="455"/>
      <c r="CV623" s="455"/>
      <c r="CW623" s="455"/>
      <c r="CX623" s="455"/>
      <c r="CY623" s="455"/>
      <c r="CZ623" s="455"/>
      <c r="DA623" s="456"/>
      <c r="DB623" s="455"/>
      <c r="DC623" s="455"/>
      <c r="DD623" s="455"/>
      <c r="DE623" s="455"/>
      <c r="DF623" s="455"/>
      <c r="DG623" s="455"/>
      <c r="DH623" s="455"/>
      <c r="DI623" s="455"/>
      <c r="DJ623" s="455"/>
      <c r="DK623" s="455"/>
      <c r="DL623" s="501"/>
      <c r="DM623" s="508"/>
      <c r="DN623" s="501"/>
      <c r="DO623" s="508"/>
      <c r="DP623" s="501"/>
      <c r="DQ623" s="847"/>
      <c r="DR623" s="501"/>
      <c r="DS623" s="508"/>
      <c r="DT623" s="501"/>
      <c r="DU623" s="508"/>
      <c r="DV623" s="457"/>
      <c r="DW623" s="503"/>
      <c r="DX623" s="501"/>
      <c r="DY623" s="672"/>
      <c r="DZ623" s="501"/>
      <c r="EA623" s="508">
        <f t="shared" si="5488"/>
        <v>0</v>
      </c>
      <c r="EB623" s="457">
        <f t="shared" si="5401"/>
        <v>0</v>
      </c>
      <c r="EC623" s="503"/>
      <c r="ED623" s="455"/>
      <c r="EE623" s="459"/>
      <c r="EF623" s="501"/>
      <c r="EG623" s="462"/>
      <c r="EH623" s="710"/>
      <c r="EI623" s="460">
        <f t="shared" si="5489"/>
        <v>0</v>
      </c>
      <c r="EJ623" s="538">
        <f t="shared" si="5490"/>
        <v>0</v>
      </c>
      <c r="EK623" s="677">
        <f t="shared" si="5491"/>
        <v>0</v>
      </c>
      <c r="EL623" s="257">
        <f t="shared" si="5492"/>
        <v>0</v>
      </c>
      <c r="EM623" s="649">
        <f t="shared" si="5493"/>
        <v>0</v>
      </c>
      <c r="EN623" s="538">
        <f t="shared" si="5494"/>
        <v>0</v>
      </c>
      <c r="EO623" s="677">
        <f t="shared" si="5495"/>
        <v>0</v>
      </c>
      <c r="EP623" s="257">
        <f t="shared" si="5496"/>
        <v>0</v>
      </c>
      <c r="EQ623" s="649">
        <f t="shared" si="5497"/>
        <v>0</v>
      </c>
      <c r="ER623" s="538">
        <f t="shared" si="5498"/>
        <v>0</v>
      </c>
      <c r="ES623" s="677">
        <f t="shared" si="5499"/>
        <v>0</v>
      </c>
      <c r="ET623" s="538">
        <f t="shared" si="5500"/>
        <v>0</v>
      </c>
      <c r="EU623" s="462">
        <f t="shared" si="5501"/>
        <v>0</v>
      </c>
      <c r="EV623" s="263">
        <f t="shared" si="5502"/>
        <v>0</v>
      </c>
      <c r="EW623" s="462">
        <f t="shared" si="5503"/>
        <v>0</v>
      </c>
      <c r="EX623" s="263">
        <f t="shared" si="5504"/>
        <v>0</v>
      </c>
      <c r="EY623" s="472">
        <f t="shared" si="5374"/>
        <v>0</v>
      </c>
      <c r="EZ623" s="710">
        <f t="shared" si="5375"/>
        <v>0</v>
      </c>
      <c r="FA623" s="312">
        <v>42243</v>
      </c>
      <c r="FC623" s="216"/>
      <c r="FD623" s="319"/>
    </row>
    <row r="624" spans="1:160" ht="18" hidden="1" customHeight="1" outlineLevel="1" x14ac:dyDescent="0.2">
      <c r="A624" s="13" t="s">
        <v>1571</v>
      </c>
      <c r="B624" s="76" t="s">
        <v>21</v>
      </c>
      <c r="C624" s="103" t="s">
        <v>1440</v>
      </c>
      <c r="D624" s="103" t="s">
        <v>1441</v>
      </c>
      <c r="E624" s="103" t="s">
        <v>1442</v>
      </c>
      <c r="F624" s="103" t="s">
        <v>1443</v>
      </c>
      <c r="G624" s="103" t="s">
        <v>1381</v>
      </c>
      <c r="H624" s="105">
        <v>0.622</v>
      </c>
      <c r="I624" s="103" t="s">
        <v>1369</v>
      </c>
      <c r="J624" s="103" t="s">
        <v>56</v>
      </c>
      <c r="K624" s="103" t="s">
        <v>152</v>
      </c>
      <c r="L624" s="103" t="s">
        <v>1370</v>
      </c>
      <c r="M624" s="14" t="s">
        <v>1382</v>
      </c>
      <c r="N624" s="82"/>
      <c r="O624" s="82"/>
      <c r="P624" s="82"/>
      <c r="Q624" s="245"/>
      <c r="R624" s="408"/>
      <c r="S624" s="270"/>
      <c r="T624" s="270"/>
      <c r="U624" s="270"/>
      <c r="V624" s="647"/>
      <c r="W624" s="647"/>
      <c r="X624" s="409"/>
      <c r="Y624" s="409"/>
      <c r="Z624" s="409"/>
      <c r="AA624" s="409"/>
      <c r="AB624" s="409"/>
      <c r="AC624" s="399">
        <f t="shared" si="4976"/>
        <v>0</v>
      </c>
      <c r="AD624" s="410">
        <v>546</v>
      </c>
      <c r="AE624" s="410">
        <v>334.6112</v>
      </c>
      <c r="AF624" s="410">
        <f t="shared" si="5138"/>
        <v>374.76454400000006</v>
      </c>
      <c r="AG624" s="410">
        <v>0</v>
      </c>
      <c r="AH624" s="410">
        <v>0</v>
      </c>
      <c r="AI624" s="260">
        <f t="shared" si="4977"/>
        <v>0</v>
      </c>
      <c r="AJ624" s="410">
        <v>546</v>
      </c>
      <c r="AK624" s="410">
        <v>334.6112</v>
      </c>
      <c r="AL624" s="410">
        <v>374.76454400000006</v>
      </c>
      <c r="AM624" s="260">
        <v>0</v>
      </c>
      <c r="AN624" s="260">
        <v>0</v>
      </c>
      <c r="AO624" s="396">
        <f t="shared" si="5394"/>
        <v>0</v>
      </c>
      <c r="AP624" s="410">
        <v>546</v>
      </c>
      <c r="AQ624" s="410">
        <v>334.6112</v>
      </c>
      <c r="AR624" s="410">
        <v>374.76454400000006</v>
      </c>
      <c r="AS624" s="410">
        <v>0</v>
      </c>
      <c r="AT624" s="410">
        <f t="shared" si="5139"/>
        <v>0</v>
      </c>
      <c r="AU624" s="410">
        <f t="shared" si="5578"/>
        <v>0</v>
      </c>
      <c r="AV624" s="411">
        <v>546</v>
      </c>
      <c r="AW624" s="411">
        <v>334.6112</v>
      </c>
      <c r="AX624" s="411">
        <v>374.76454400000006</v>
      </c>
      <c r="AY624" s="400">
        <v>0</v>
      </c>
      <c r="AZ624" s="400">
        <f t="shared" si="5140"/>
        <v>0</v>
      </c>
      <c r="BA624" s="400">
        <f t="shared" si="5583"/>
        <v>0</v>
      </c>
      <c r="BB624" s="411">
        <v>546</v>
      </c>
      <c r="BC624" s="411">
        <v>334.6112</v>
      </c>
      <c r="BD624" s="411">
        <v>374.76454400000006</v>
      </c>
      <c r="BE624" s="411">
        <v>0</v>
      </c>
      <c r="BF624" s="411">
        <f t="shared" si="5579"/>
        <v>0</v>
      </c>
      <c r="BG624" s="411">
        <f t="shared" si="5555"/>
        <v>0</v>
      </c>
      <c r="BH624" s="411"/>
      <c r="BI624" s="411">
        <v>334.6112</v>
      </c>
      <c r="BJ624" s="411">
        <v>374.76454400000006</v>
      </c>
      <c r="BK624" s="411">
        <v>0</v>
      </c>
      <c r="BL624" s="411">
        <f t="shared" si="5324"/>
        <v>0</v>
      </c>
      <c r="BM624" s="411">
        <f t="shared" si="5573"/>
        <v>0</v>
      </c>
      <c r="BN624" s="411"/>
      <c r="BO624" s="411"/>
      <c r="BP624" s="411"/>
      <c r="BQ624" s="411">
        <v>0</v>
      </c>
      <c r="BR624" s="411">
        <f t="shared" si="5325"/>
        <v>0</v>
      </c>
      <c r="BS624" s="411">
        <f t="shared" si="5150"/>
        <v>0</v>
      </c>
      <c r="BT624" s="270">
        <v>334.6112</v>
      </c>
      <c r="BU624" s="270">
        <v>374.76454400000006</v>
      </c>
      <c r="BV624" s="262">
        <v>0</v>
      </c>
      <c r="BW624" s="1427">
        <v>0</v>
      </c>
      <c r="BX624" s="84" t="s">
        <v>48</v>
      </c>
      <c r="BY624" s="76">
        <v>2015</v>
      </c>
      <c r="BZ624" s="325"/>
      <c r="CA624" s="567"/>
      <c r="CB624" s="562"/>
      <c r="CC624" s="109"/>
      <c r="CD624" s="329"/>
      <c r="CE624" s="26">
        <f t="shared" si="5462"/>
        <v>0</v>
      </c>
      <c r="CF624" s="27">
        <f t="shared" si="5463"/>
        <v>0</v>
      </c>
      <c r="CG624" s="738">
        <f t="shared" si="5464"/>
        <v>0</v>
      </c>
      <c r="CH624" s="166"/>
      <c r="CI624" s="167"/>
      <c r="CJ624" s="89"/>
      <c r="CK624" s="175"/>
      <c r="CL624" s="175"/>
      <c r="CM624" s="178"/>
      <c r="CN624" s="175"/>
      <c r="CO624" s="176"/>
      <c r="CP624" s="175"/>
      <c r="CQ624" s="87"/>
      <c r="CR624" s="455"/>
      <c r="CS624" s="455"/>
      <c r="CT624" s="455"/>
      <c r="CU624" s="455"/>
      <c r="CV624" s="455"/>
      <c r="CW624" s="455"/>
      <c r="CX624" s="455"/>
      <c r="CY624" s="455"/>
      <c r="CZ624" s="455"/>
      <c r="DA624" s="456"/>
      <c r="DB624" s="455"/>
      <c r="DC624" s="455"/>
      <c r="DD624" s="455"/>
      <c r="DE624" s="455"/>
      <c r="DF624" s="455"/>
      <c r="DG624" s="455"/>
      <c r="DH624" s="455"/>
      <c r="DI624" s="455"/>
      <c r="DJ624" s="455"/>
      <c r="DK624" s="455"/>
      <c r="DL624" s="501"/>
      <c r="DM624" s="508"/>
      <c r="DN624" s="501"/>
      <c r="DO624" s="508"/>
      <c r="DP624" s="501"/>
      <c r="DQ624" s="847"/>
      <c r="DR624" s="501"/>
      <c r="DS624" s="508"/>
      <c r="DT624" s="501"/>
      <c r="DU624" s="508"/>
      <c r="DV624" s="457"/>
      <c r="DW624" s="503"/>
      <c r="DX624" s="501"/>
      <c r="DY624" s="672"/>
      <c r="DZ624" s="501"/>
      <c r="EA624" s="508">
        <f t="shared" si="5488"/>
        <v>0</v>
      </c>
      <c r="EB624" s="457">
        <f t="shared" si="5401"/>
        <v>0</v>
      </c>
      <c r="EC624" s="503"/>
      <c r="ED624" s="455"/>
      <c r="EE624" s="459"/>
      <c r="EF624" s="501"/>
      <c r="EG624" s="462"/>
      <c r="EH624" s="710"/>
      <c r="EI624" s="460">
        <f t="shared" si="5489"/>
        <v>0</v>
      </c>
      <c r="EJ624" s="538">
        <f t="shared" si="5490"/>
        <v>0</v>
      </c>
      <c r="EK624" s="677">
        <f t="shared" si="5491"/>
        <v>0</v>
      </c>
      <c r="EL624" s="257">
        <f t="shared" si="5492"/>
        <v>0</v>
      </c>
      <c r="EM624" s="649">
        <f t="shared" si="5493"/>
        <v>0</v>
      </c>
      <c r="EN624" s="538">
        <f t="shared" si="5494"/>
        <v>0</v>
      </c>
      <c r="EO624" s="677">
        <f t="shared" si="5495"/>
        <v>0</v>
      </c>
      <c r="EP624" s="257">
        <f t="shared" si="5496"/>
        <v>0</v>
      </c>
      <c r="EQ624" s="649">
        <f t="shared" si="5497"/>
        <v>0</v>
      </c>
      <c r="ER624" s="538">
        <f t="shared" si="5498"/>
        <v>0</v>
      </c>
      <c r="ES624" s="677">
        <f t="shared" si="5499"/>
        <v>0</v>
      </c>
      <c r="ET624" s="538">
        <f t="shared" si="5500"/>
        <v>0</v>
      </c>
      <c r="EU624" s="462">
        <f t="shared" si="5501"/>
        <v>0</v>
      </c>
      <c r="EV624" s="263">
        <f t="shared" si="5502"/>
        <v>0</v>
      </c>
      <c r="EW624" s="462">
        <f t="shared" si="5503"/>
        <v>0</v>
      </c>
      <c r="EX624" s="263">
        <f t="shared" si="5504"/>
        <v>0</v>
      </c>
      <c r="EY624" s="472">
        <f t="shared" si="5374"/>
        <v>0</v>
      </c>
      <c r="EZ624" s="710">
        <f t="shared" si="5375"/>
        <v>0</v>
      </c>
      <c r="FC624" s="216"/>
      <c r="FD624" s="319"/>
    </row>
    <row r="625" spans="1:160" ht="18" hidden="1" customHeight="1" outlineLevel="1" x14ac:dyDescent="0.2">
      <c r="A625" s="13" t="s">
        <v>1805</v>
      </c>
      <c r="B625" s="76" t="s">
        <v>21</v>
      </c>
      <c r="C625" s="103" t="s">
        <v>1440</v>
      </c>
      <c r="D625" s="103" t="s">
        <v>1441</v>
      </c>
      <c r="E625" s="103" t="s">
        <v>1442</v>
      </c>
      <c r="F625" s="103" t="s">
        <v>1443</v>
      </c>
      <c r="G625" s="103" t="s">
        <v>41</v>
      </c>
      <c r="H625" s="105">
        <v>0.622</v>
      </c>
      <c r="I625" s="103" t="s">
        <v>1369</v>
      </c>
      <c r="J625" s="103" t="s">
        <v>56</v>
      </c>
      <c r="K625" s="103" t="s">
        <v>152</v>
      </c>
      <c r="L625" s="103" t="s">
        <v>1370</v>
      </c>
      <c r="M625" s="14" t="s">
        <v>1382</v>
      </c>
      <c r="N625" s="82"/>
      <c r="O625" s="82"/>
      <c r="P625" s="82"/>
      <c r="Q625" s="245"/>
      <c r="R625" s="408"/>
      <c r="S625" s="270"/>
      <c r="T625" s="270"/>
      <c r="U625" s="270"/>
      <c r="V625" s="647"/>
      <c r="W625" s="647"/>
      <c r="X625" s="409"/>
      <c r="Y625" s="409"/>
      <c r="Z625" s="409"/>
      <c r="AA625" s="409"/>
      <c r="AB625" s="409"/>
      <c r="AC625" s="399">
        <f t="shared" si="4976"/>
        <v>0</v>
      </c>
      <c r="AD625" s="410">
        <v>546</v>
      </c>
      <c r="AE625" s="410">
        <v>324.375</v>
      </c>
      <c r="AF625" s="410">
        <f t="shared" ref="AF625" si="5604">AE625*1.12</f>
        <v>363.3</v>
      </c>
      <c r="AG625" s="410">
        <v>0</v>
      </c>
      <c r="AH625" s="410">
        <v>0</v>
      </c>
      <c r="AI625" s="260">
        <f t="shared" si="4977"/>
        <v>0</v>
      </c>
      <c r="AJ625" s="410">
        <v>546</v>
      </c>
      <c r="AK625" s="410">
        <v>324.375</v>
      </c>
      <c r="AL625" s="410">
        <v>363.3</v>
      </c>
      <c r="AM625" s="260">
        <v>0</v>
      </c>
      <c r="AN625" s="260">
        <v>0</v>
      </c>
      <c r="AO625" s="396">
        <f t="shared" si="5394"/>
        <v>0</v>
      </c>
      <c r="AP625" s="410">
        <v>546</v>
      </c>
      <c r="AQ625" s="410">
        <v>324.375</v>
      </c>
      <c r="AR625" s="410">
        <v>363.3</v>
      </c>
      <c r="AS625" s="410">
        <v>0</v>
      </c>
      <c r="AT625" s="410">
        <f t="shared" si="5139"/>
        <v>0</v>
      </c>
      <c r="AU625" s="410">
        <f t="shared" si="5578"/>
        <v>0</v>
      </c>
      <c r="AV625" s="411">
        <v>546</v>
      </c>
      <c r="AW625" s="411">
        <v>324.375</v>
      </c>
      <c r="AX625" s="411">
        <v>363.3</v>
      </c>
      <c r="AY625" s="400">
        <v>0</v>
      </c>
      <c r="AZ625" s="400">
        <f t="shared" si="5140"/>
        <v>0</v>
      </c>
      <c r="BA625" s="400">
        <f t="shared" si="5583"/>
        <v>0</v>
      </c>
      <c r="BB625" s="411">
        <v>546</v>
      </c>
      <c r="BC625" s="411">
        <v>324.375</v>
      </c>
      <c r="BD625" s="411">
        <v>363.3</v>
      </c>
      <c r="BE625" s="411">
        <v>0</v>
      </c>
      <c r="BF625" s="411">
        <f t="shared" si="5579"/>
        <v>0</v>
      </c>
      <c r="BG625" s="411">
        <f t="shared" si="5555"/>
        <v>0</v>
      </c>
      <c r="BH625" s="411"/>
      <c r="BI625" s="411">
        <v>324.375</v>
      </c>
      <c r="BJ625" s="411">
        <v>363.3</v>
      </c>
      <c r="BK625" s="411">
        <v>0</v>
      </c>
      <c r="BL625" s="411">
        <f t="shared" si="5324"/>
        <v>0</v>
      </c>
      <c r="BM625" s="411">
        <f t="shared" si="5573"/>
        <v>0</v>
      </c>
      <c r="BN625" s="411"/>
      <c r="BO625" s="411"/>
      <c r="BP625" s="411"/>
      <c r="BQ625" s="411">
        <v>0</v>
      </c>
      <c r="BR625" s="411">
        <f t="shared" si="5325"/>
        <v>0</v>
      </c>
      <c r="BS625" s="411">
        <f t="shared" si="5150"/>
        <v>0</v>
      </c>
      <c r="BT625" s="270">
        <v>324.375</v>
      </c>
      <c r="BU625" s="270">
        <f>BT625*1.12</f>
        <v>363.3</v>
      </c>
      <c r="BV625" s="262">
        <v>0</v>
      </c>
      <c r="BW625" s="1427">
        <v>0</v>
      </c>
      <c r="BX625" s="84" t="s">
        <v>48</v>
      </c>
      <c r="BY625" s="76">
        <v>2015</v>
      </c>
      <c r="BZ625" s="325"/>
      <c r="CA625" s="567"/>
      <c r="CB625" s="562"/>
      <c r="CC625" s="109"/>
      <c r="CD625" s="329"/>
      <c r="CE625" s="26">
        <f t="shared" si="5462"/>
        <v>0</v>
      </c>
      <c r="CF625" s="27">
        <f t="shared" si="5463"/>
        <v>0</v>
      </c>
      <c r="CG625" s="738">
        <f t="shared" si="5464"/>
        <v>0</v>
      </c>
      <c r="CH625" s="166" t="s">
        <v>1740</v>
      </c>
      <c r="CI625" s="167" t="s">
        <v>1756</v>
      </c>
      <c r="CJ625" s="89"/>
      <c r="CK625" s="175"/>
      <c r="CL625" s="175"/>
      <c r="CM625" s="178"/>
      <c r="CN625" s="175"/>
      <c r="CO625" s="176"/>
      <c r="CP625" s="175"/>
      <c r="CQ625" s="87"/>
      <c r="CR625" s="455"/>
      <c r="CS625" s="455"/>
      <c r="CT625" s="455"/>
      <c r="CU625" s="455"/>
      <c r="CV625" s="455"/>
      <c r="CW625" s="455"/>
      <c r="CX625" s="455"/>
      <c r="CY625" s="455"/>
      <c r="CZ625" s="455"/>
      <c r="DA625" s="456"/>
      <c r="DB625" s="455"/>
      <c r="DC625" s="455"/>
      <c r="DD625" s="455"/>
      <c r="DE625" s="455"/>
      <c r="DF625" s="455"/>
      <c r="DG625" s="455"/>
      <c r="DH625" s="455"/>
      <c r="DI625" s="455"/>
      <c r="DJ625" s="455"/>
      <c r="DK625" s="455"/>
      <c r="DL625" s="501"/>
      <c r="DM625" s="508"/>
      <c r="DN625" s="501"/>
      <c r="DO625" s="508"/>
      <c r="DP625" s="501"/>
      <c r="DQ625" s="847"/>
      <c r="DR625" s="501"/>
      <c r="DS625" s="508"/>
      <c r="DT625" s="501"/>
      <c r="DU625" s="508"/>
      <c r="DV625" s="457"/>
      <c r="DW625" s="503"/>
      <c r="DX625" s="501"/>
      <c r="DY625" s="672"/>
      <c r="DZ625" s="501"/>
      <c r="EA625" s="508">
        <f t="shared" si="5488"/>
        <v>0</v>
      </c>
      <c r="EB625" s="457">
        <f t="shared" si="5401"/>
        <v>0</v>
      </c>
      <c r="EC625" s="503"/>
      <c r="ED625" s="455"/>
      <c r="EE625" s="459"/>
      <c r="EF625" s="501"/>
      <c r="EG625" s="462"/>
      <c r="EH625" s="710"/>
      <c r="EI625" s="460">
        <f t="shared" si="5489"/>
        <v>0</v>
      </c>
      <c r="EJ625" s="538">
        <f t="shared" si="5490"/>
        <v>0</v>
      </c>
      <c r="EK625" s="677">
        <f t="shared" si="5491"/>
        <v>0</v>
      </c>
      <c r="EL625" s="257">
        <f t="shared" si="5492"/>
        <v>0</v>
      </c>
      <c r="EM625" s="649">
        <f t="shared" si="5493"/>
        <v>0</v>
      </c>
      <c r="EN625" s="538">
        <f t="shared" si="5494"/>
        <v>0</v>
      </c>
      <c r="EO625" s="677">
        <f t="shared" si="5495"/>
        <v>0</v>
      </c>
      <c r="EP625" s="257">
        <f t="shared" si="5496"/>
        <v>0</v>
      </c>
      <c r="EQ625" s="649">
        <f t="shared" si="5497"/>
        <v>0</v>
      </c>
      <c r="ER625" s="538">
        <f t="shared" si="5498"/>
        <v>0</v>
      </c>
      <c r="ES625" s="677">
        <f t="shared" si="5499"/>
        <v>0</v>
      </c>
      <c r="ET625" s="538">
        <f t="shared" si="5500"/>
        <v>0</v>
      </c>
      <c r="EU625" s="462">
        <f t="shared" si="5501"/>
        <v>0</v>
      </c>
      <c r="EV625" s="263">
        <f t="shared" si="5502"/>
        <v>0</v>
      </c>
      <c r="EW625" s="462">
        <f t="shared" si="5503"/>
        <v>0</v>
      </c>
      <c r="EX625" s="263">
        <f t="shared" si="5504"/>
        <v>0</v>
      </c>
      <c r="EY625" s="472">
        <f t="shared" si="5374"/>
        <v>0</v>
      </c>
      <c r="EZ625" s="710">
        <f t="shared" si="5375"/>
        <v>0</v>
      </c>
      <c r="FC625" s="216"/>
      <c r="FD625" s="319"/>
    </row>
    <row r="626" spans="1:160" ht="18" hidden="1" customHeight="1" outlineLevel="1" x14ac:dyDescent="0.2">
      <c r="A626" s="13" t="s">
        <v>1838</v>
      </c>
      <c r="B626" s="76" t="s">
        <v>21</v>
      </c>
      <c r="C626" s="103" t="s">
        <v>1440</v>
      </c>
      <c r="D626" s="103" t="s">
        <v>1441</v>
      </c>
      <c r="E626" s="103" t="s">
        <v>1442</v>
      </c>
      <c r="F626" s="103" t="s">
        <v>1840</v>
      </c>
      <c r="G626" s="103" t="s">
        <v>41</v>
      </c>
      <c r="H626" s="105">
        <v>0.622</v>
      </c>
      <c r="I626" s="103" t="s">
        <v>1094</v>
      </c>
      <c r="J626" s="103" t="s">
        <v>56</v>
      </c>
      <c r="K626" s="103" t="s">
        <v>152</v>
      </c>
      <c r="L626" s="103" t="s">
        <v>1370</v>
      </c>
      <c r="M626" s="14" t="s">
        <v>1382</v>
      </c>
      <c r="N626" s="82"/>
      <c r="O626" s="82"/>
      <c r="P626" s="82"/>
      <c r="Q626" s="245"/>
      <c r="R626" s="408"/>
      <c r="S626" s="270"/>
      <c r="T626" s="270"/>
      <c r="U626" s="270"/>
      <c r="V626" s="647"/>
      <c r="W626" s="647"/>
      <c r="X626" s="409"/>
      <c r="Y626" s="409"/>
      <c r="Z626" s="409"/>
      <c r="AA626" s="409"/>
      <c r="AB626" s="409"/>
      <c r="AC626" s="399">
        <f t="shared" ref="AC626" si="5605">AB626*H626</f>
        <v>0</v>
      </c>
      <c r="AD626" s="410">
        <v>546</v>
      </c>
      <c r="AE626" s="410">
        <v>324.375</v>
      </c>
      <c r="AF626" s="410">
        <f t="shared" ref="AF626:AF627" si="5606">AE626*1.12</f>
        <v>363.3</v>
      </c>
      <c r="AG626" s="410">
        <v>0</v>
      </c>
      <c r="AH626" s="410">
        <v>0</v>
      </c>
      <c r="AI626" s="260">
        <f t="shared" ref="AI626" si="5607">AH626*H626</f>
        <v>0</v>
      </c>
      <c r="AJ626" s="410">
        <v>546</v>
      </c>
      <c r="AK626" s="410">
        <v>324.375</v>
      </c>
      <c r="AL626" s="410">
        <v>363.3</v>
      </c>
      <c r="AM626" s="410">
        <v>0</v>
      </c>
      <c r="AN626" s="410">
        <v>0</v>
      </c>
      <c r="AO626" s="396">
        <f t="shared" si="5394"/>
        <v>0</v>
      </c>
      <c r="AP626" s="410">
        <v>546</v>
      </c>
      <c r="AQ626" s="410">
        <v>324.375</v>
      </c>
      <c r="AR626" s="410">
        <v>363.3</v>
      </c>
      <c r="AS626" s="410">
        <v>0</v>
      </c>
      <c r="AT626" s="410">
        <v>0</v>
      </c>
      <c r="AU626" s="410">
        <f t="shared" si="5578"/>
        <v>0</v>
      </c>
      <c r="AV626" s="411">
        <v>546</v>
      </c>
      <c r="AW626" s="411">
        <v>324.375</v>
      </c>
      <c r="AX626" s="411">
        <v>363.3</v>
      </c>
      <c r="AY626" s="400">
        <v>0</v>
      </c>
      <c r="AZ626" s="400">
        <f t="shared" si="5140"/>
        <v>0</v>
      </c>
      <c r="BA626" s="400">
        <f t="shared" si="5583"/>
        <v>0</v>
      </c>
      <c r="BB626" s="411">
        <v>546</v>
      </c>
      <c r="BC626" s="411">
        <v>324.375</v>
      </c>
      <c r="BD626" s="411">
        <v>363.3</v>
      </c>
      <c r="BE626" s="411">
        <v>0</v>
      </c>
      <c r="BF626" s="411">
        <f t="shared" si="5579"/>
        <v>0</v>
      </c>
      <c r="BG626" s="411">
        <f t="shared" si="5555"/>
        <v>0</v>
      </c>
      <c r="BH626" s="411"/>
      <c r="BI626" s="411">
        <v>324.375</v>
      </c>
      <c r="BJ626" s="411">
        <v>363.3</v>
      </c>
      <c r="BK626" s="411">
        <v>0</v>
      </c>
      <c r="BL626" s="411">
        <f t="shared" si="5324"/>
        <v>0</v>
      </c>
      <c r="BM626" s="411">
        <f t="shared" si="5573"/>
        <v>0</v>
      </c>
      <c r="BN626" s="411"/>
      <c r="BO626" s="411"/>
      <c r="BP626" s="411"/>
      <c r="BQ626" s="411">
        <v>0</v>
      </c>
      <c r="BR626" s="411">
        <f t="shared" si="5325"/>
        <v>0</v>
      </c>
      <c r="BS626" s="411">
        <f t="shared" si="5150"/>
        <v>0</v>
      </c>
      <c r="BT626" s="270">
        <v>324.375</v>
      </c>
      <c r="BU626" s="270">
        <f>BT626*1.12</f>
        <v>363.3</v>
      </c>
      <c r="BV626" s="262">
        <v>0</v>
      </c>
      <c r="BW626" s="1427">
        <v>0</v>
      </c>
      <c r="BX626" s="84" t="s">
        <v>48</v>
      </c>
      <c r="BY626" s="76">
        <v>2015</v>
      </c>
      <c r="BZ626" s="325"/>
      <c r="CA626" s="567"/>
      <c r="CB626" s="562"/>
      <c r="CC626" s="109"/>
      <c r="CD626" s="329"/>
      <c r="CE626" s="26">
        <f t="shared" si="5462"/>
        <v>0</v>
      </c>
      <c r="CF626" s="27">
        <f t="shared" si="5463"/>
        <v>0</v>
      </c>
      <c r="CG626" s="738">
        <f t="shared" si="5464"/>
        <v>0</v>
      </c>
      <c r="CH626" s="166" t="s">
        <v>1841</v>
      </c>
      <c r="CI626" s="167"/>
      <c r="CJ626" s="89"/>
      <c r="CK626" s="175"/>
      <c r="CL626" s="175"/>
      <c r="CM626" s="178"/>
      <c r="CN626" s="175"/>
      <c r="CO626" s="176"/>
      <c r="CP626" s="175"/>
      <c r="CQ626" s="87"/>
      <c r="CR626" s="455"/>
      <c r="CS626" s="455"/>
      <c r="CT626" s="455"/>
      <c r="CU626" s="455"/>
      <c r="CV626" s="455"/>
      <c r="CW626" s="455"/>
      <c r="CX626" s="455"/>
      <c r="CY626" s="455"/>
      <c r="CZ626" s="455"/>
      <c r="DA626" s="456"/>
      <c r="DB626" s="455"/>
      <c r="DC626" s="455"/>
      <c r="DD626" s="455"/>
      <c r="DE626" s="455"/>
      <c r="DF626" s="455"/>
      <c r="DG626" s="455"/>
      <c r="DH626" s="455"/>
      <c r="DI626" s="455"/>
      <c r="DJ626" s="455"/>
      <c r="DK626" s="455"/>
      <c r="DL626" s="501"/>
      <c r="DM626" s="508"/>
      <c r="DN626" s="501"/>
      <c r="DO626" s="508"/>
      <c r="DP626" s="501"/>
      <c r="DQ626" s="847"/>
      <c r="DR626" s="501"/>
      <c r="DS626" s="508"/>
      <c r="DT626" s="501"/>
      <c r="DU626" s="508"/>
      <c r="DV626" s="457"/>
      <c r="DW626" s="503"/>
      <c r="DX626" s="501"/>
      <c r="DY626" s="672"/>
      <c r="DZ626" s="501"/>
      <c r="EA626" s="508">
        <f t="shared" si="5488"/>
        <v>0</v>
      </c>
      <c r="EB626" s="457">
        <f t="shared" si="5401"/>
        <v>0</v>
      </c>
      <c r="EC626" s="503"/>
      <c r="ED626" s="455"/>
      <c r="EE626" s="459"/>
      <c r="EF626" s="501"/>
      <c r="EG626" s="462"/>
      <c r="EH626" s="710"/>
      <c r="EI626" s="460">
        <f t="shared" si="5489"/>
        <v>0</v>
      </c>
      <c r="EJ626" s="538">
        <f t="shared" si="5490"/>
        <v>0</v>
      </c>
      <c r="EK626" s="677">
        <f t="shared" si="5491"/>
        <v>0</v>
      </c>
      <c r="EL626" s="257">
        <f t="shared" si="5492"/>
        <v>0</v>
      </c>
      <c r="EM626" s="649">
        <f t="shared" si="5493"/>
        <v>0</v>
      </c>
      <c r="EN626" s="538">
        <f t="shared" si="5494"/>
        <v>0</v>
      </c>
      <c r="EO626" s="677">
        <f t="shared" si="5495"/>
        <v>0</v>
      </c>
      <c r="EP626" s="257">
        <f t="shared" si="5496"/>
        <v>0</v>
      </c>
      <c r="EQ626" s="649">
        <f t="shared" si="5497"/>
        <v>0</v>
      </c>
      <c r="ER626" s="538">
        <f t="shared" si="5498"/>
        <v>0</v>
      </c>
      <c r="ES626" s="677">
        <f t="shared" si="5499"/>
        <v>0</v>
      </c>
      <c r="ET626" s="538">
        <f t="shared" si="5500"/>
        <v>0</v>
      </c>
      <c r="EU626" s="462">
        <f t="shared" si="5501"/>
        <v>0</v>
      </c>
      <c r="EV626" s="263">
        <f t="shared" si="5502"/>
        <v>0</v>
      </c>
      <c r="EW626" s="462">
        <f t="shared" si="5503"/>
        <v>0</v>
      </c>
      <c r="EX626" s="263">
        <f t="shared" si="5504"/>
        <v>0</v>
      </c>
      <c r="EY626" s="472">
        <f t="shared" si="5374"/>
        <v>0</v>
      </c>
      <c r="EZ626" s="710">
        <f t="shared" si="5375"/>
        <v>0</v>
      </c>
      <c r="FA626" s="312">
        <v>42060</v>
      </c>
      <c r="FC626" s="216"/>
      <c r="FD626" s="319"/>
    </row>
    <row r="627" spans="1:160" ht="18" hidden="1" customHeight="1" outlineLevel="1" x14ac:dyDescent="0.2">
      <c r="A627" s="13" t="s">
        <v>1913</v>
      </c>
      <c r="B627" s="76" t="s">
        <v>21</v>
      </c>
      <c r="C627" s="103" t="s">
        <v>1440</v>
      </c>
      <c r="D627" s="103" t="s">
        <v>1441</v>
      </c>
      <c r="E627" s="103" t="s">
        <v>1442</v>
      </c>
      <c r="F627" s="103" t="s">
        <v>1840</v>
      </c>
      <c r="G627" s="103" t="s">
        <v>1924</v>
      </c>
      <c r="H627" s="105">
        <v>0.622</v>
      </c>
      <c r="I627" s="103" t="s">
        <v>1914</v>
      </c>
      <c r="J627" s="103" t="s">
        <v>56</v>
      </c>
      <c r="K627" s="103" t="s">
        <v>152</v>
      </c>
      <c r="L627" s="103" t="s">
        <v>1370</v>
      </c>
      <c r="M627" s="14" t="s">
        <v>1382</v>
      </c>
      <c r="N627" s="82"/>
      <c r="O627" s="82"/>
      <c r="P627" s="82"/>
      <c r="Q627" s="245"/>
      <c r="R627" s="408"/>
      <c r="S627" s="270"/>
      <c r="T627" s="270"/>
      <c r="U627" s="270"/>
      <c r="V627" s="647"/>
      <c r="W627" s="647"/>
      <c r="X627" s="409"/>
      <c r="Y627" s="409"/>
      <c r="Z627" s="409"/>
      <c r="AA627" s="409"/>
      <c r="AB627" s="409"/>
      <c r="AC627" s="399">
        <f t="shared" ref="AC627" si="5608">AB627*H627</f>
        <v>0</v>
      </c>
      <c r="AD627" s="410">
        <v>546</v>
      </c>
      <c r="AE627" s="410">
        <v>324.375</v>
      </c>
      <c r="AF627" s="410">
        <f t="shared" si="5606"/>
        <v>363.3</v>
      </c>
      <c r="AG627" s="410">
        <v>0</v>
      </c>
      <c r="AH627" s="410">
        <v>0</v>
      </c>
      <c r="AI627" s="260">
        <f t="shared" ref="AI627" si="5609">AH627*H627</f>
        <v>0</v>
      </c>
      <c r="AJ627" s="410">
        <v>546</v>
      </c>
      <c r="AK627" s="410">
        <v>324.375</v>
      </c>
      <c r="AL627" s="410">
        <f>AK627*1.12</f>
        <v>363.3</v>
      </c>
      <c r="AM627" s="410">
        <v>0</v>
      </c>
      <c r="AN627" s="410">
        <v>0</v>
      </c>
      <c r="AO627" s="396">
        <f t="shared" si="5394"/>
        <v>0</v>
      </c>
      <c r="AP627" s="410">
        <v>546</v>
      </c>
      <c r="AQ627" s="410">
        <v>324.375</v>
      </c>
      <c r="AR627" s="410">
        <f>AQ627*1.12</f>
        <v>363.3</v>
      </c>
      <c r="AS627" s="410">
        <v>0</v>
      </c>
      <c r="AT627" s="410">
        <f t="shared" ref="AT627" si="5610">AS627*1.12</f>
        <v>0</v>
      </c>
      <c r="AU627" s="410">
        <f t="shared" ref="AU627" si="5611">AT627*H627</f>
        <v>0</v>
      </c>
      <c r="AV627" s="411">
        <v>546</v>
      </c>
      <c r="AW627" s="411">
        <v>324.375</v>
      </c>
      <c r="AX627" s="411">
        <f>AW627*1.12</f>
        <v>363.3</v>
      </c>
      <c r="AY627" s="400">
        <v>0</v>
      </c>
      <c r="AZ627" s="400">
        <f t="shared" ref="AZ627" si="5612">AY627*1.12</f>
        <v>0</v>
      </c>
      <c r="BA627" s="400">
        <f t="shared" ref="BA627" si="5613">AZ627*H627</f>
        <v>0</v>
      </c>
      <c r="BB627" s="411">
        <v>546</v>
      </c>
      <c r="BC627" s="411">
        <v>324.375</v>
      </c>
      <c r="BD627" s="411">
        <f>BC627*1.12</f>
        <v>363.3</v>
      </c>
      <c r="BE627" s="411">
        <v>0</v>
      </c>
      <c r="BF627" s="411">
        <f t="shared" ref="BF627" si="5614">BE627*1.12</f>
        <v>0</v>
      </c>
      <c r="BG627" s="411">
        <f t="shared" ref="BG627" si="5615">BF627*H627</f>
        <v>0</v>
      </c>
      <c r="BH627" s="411"/>
      <c r="BI627" s="411">
        <v>324.375</v>
      </c>
      <c r="BJ627" s="411">
        <f>BI627*1.12</f>
        <v>363.3</v>
      </c>
      <c r="BK627" s="411">
        <v>0</v>
      </c>
      <c r="BL627" s="411">
        <f t="shared" si="5324"/>
        <v>0</v>
      </c>
      <c r="BM627" s="411">
        <f t="shared" si="5573"/>
        <v>0</v>
      </c>
      <c r="BN627" s="411"/>
      <c r="BO627" s="411"/>
      <c r="BP627" s="411"/>
      <c r="BQ627" s="411">
        <v>0</v>
      </c>
      <c r="BR627" s="411">
        <f t="shared" si="5325"/>
        <v>0</v>
      </c>
      <c r="BS627" s="411">
        <f t="shared" si="5150"/>
        <v>0</v>
      </c>
      <c r="BT627" s="270">
        <v>324.375</v>
      </c>
      <c r="BU627" s="270">
        <f>BT627*1.12</f>
        <v>363.3</v>
      </c>
      <c r="BV627" s="262">
        <v>0</v>
      </c>
      <c r="BW627" s="1427">
        <v>0</v>
      </c>
      <c r="BX627" s="84" t="s">
        <v>48</v>
      </c>
      <c r="BY627" s="76">
        <v>2015</v>
      </c>
      <c r="BZ627" s="325"/>
      <c r="CA627" s="567"/>
      <c r="CB627" s="562"/>
      <c r="CC627" s="109"/>
      <c r="CD627" s="329"/>
      <c r="CE627" s="26">
        <f t="shared" si="5462"/>
        <v>0</v>
      </c>
      <c r="CF627" s="27">
        <f t="shared" si="5463"/>
        <v>0</v>
      </c>
      <c r="CG627" s="738">
        <f t="shared" si="5464"/>
        <v>0</v>
      </c>
      <c r="CH627" s="166" t="s">
        <v>1932</v>
      </c>
      <c r="CI627" s="167"/>
      <c r="CJ627" s="89"/>
      <c r="CK627" s="175"/>
      <c r="CL627" s="175"/>
      <c r="CM627" s="178"/>
      <c r="CN627" s="175"/>
      <c r="CO627" s="176"/>
      <c r="CP627" s="175"/>
      <c r="CQ627" s="87"/>
      <c r="CR627" s="455"/>
      <c r="CS627" s="455"/>
      <c r="CT627" s="455"/>
      <c r="CU627" s="455"/>
      <c r="CV627" s="455"/>
      <c r="CW627" s="455"/>
      <c r="CX627" s="455"/>
      <c r="CY627" s="455"/>
      <c r="CZ627" s="455"/>
      <c r="DA627" s="456"/>
      <c r="DB627" s="455"/>
      <c r="DC627" s="455"/>
      <c r="DD627" s="455"/>
      <c r="DE627" s="455"/>
      <c r="DF627" s="455"/>
      <c r="DG627" s="455"/>
      <c r="DH627" s="455"/>
      <c r="DI627" s="455"/>
      <c r="DJ627" s="455"/>
      <c r="DK627" s="455"/>
      <c r="DL627" s="501"/>
      <c r="DM627" s="508"/>
      <c r="DN627" s="501"/>
      <c r="DO627" s="508"/>
      <c r="DP627" s="501"/>
      <c r="DQ627" s="847"/>
      <c r="DR627" s="501"/>
      <c r="DS627" s="508"/>
      <c r="DT627" s="501"/>
      <c r="DU627" s="508"/>
      <c r="DV627" s="457"/>
      <c r="DW627" s="503"/>
      <c r="DX627" s="501"/>
      <c r="DY627" s="672"/>
      <c r="DZ627" s="501"/>
      <c r="EA627" s="508">
        <f t="shared" si="5488"/>
        <v>0</v>
      </c>
      <c r="EB627" s="457">
        <f t="shared" si="5401"/>
        <v>0</v>
      </c>
      <c r="EC627" s="503"/>
      <c r="ED627" s="455"/>
      <c r="EE627" s="459"/>
      <c r="EF627" s="501"/>
      <c r="EG627" s="462"/>
      <c r="EH627" s="710"/>
      <c r="EI627" s="460">
        <f t="shared" si="5489"/>
        <v>0</v>
      </c>
      <c r="EJ627" s="538">
        <f t="shared" si="5490"/>
        <v>0</v>
      </c>
      <c r="EK627" s="677">
        <f t="shared" si="5491"/>
        <v>0</v>
      </c>
      <c r="EL627" s="257">
        <f t="shared" si="5492"/>
        <v>0</v>
      </c>
      <c r="EM627" s="649">
        <f t="shared" si="5493"/>
        <v>0</v>
      </c>
      <c r="EN627" s="538">
        <f t="shared" si="5494"/>
        <v>0</v>
      </c>
      <c r="EO627" s="677">
        <f t="shared" si="5495"/>
        <v>0</v>
      </c>
      <c r="EP627" s="257">
        <f t="shared" si="5496"/>
        <v>0</v>
      </c>
      <c r="EQ627" s="649">
        <f t="shared" si="5497"/>
        <v>0</v>
      </c>
      <c r="ER627" s="538">
        <f t="shared" si="5498"/>
        <v>0</v>
      </c>
      <c r="ES627" s="677">
        <f t="shared" si="5499"/>
        <v>0</v>
      </c>
      <c r="ET627" s="538">
        <f t="shared" si="5500"/>
        <v>0</v>
      </c>
      <c r="EU627" s="462">
        <f t="shared" si="5501"/>
        <v>0</v>
      </c>
      <c r="EV627" s="263">
        <f t="shared" si="5502"/>
        <v>0</v>
      </c>
      <c r="EW627" s="462">
        <f t="shared" si="5503"/>
        <v>0</v>
      </c>
      <c r="EX627" s="263">
        <f t="shared" si="5504"/>
        <v>0</v>
      </c>
      <c r="EY627" s="472">
        <f t="shared" si="5374"/>
        <v>0</v>
      </c>
      <c r="EZ627" s="710">
        <f t="shared" si="5375"/>
        <v>0</v>
      </c>
      <c r="FA627" s="312">
        <v>42117</v>
      </c>
      <c r="FC627" s="216"/>
      <c r="FD627" s="319"/>
    </row>
    <row r="628" spans="1:160" ht="18" hidden="1" customHeight="1" outlineLevel="1" x14ac:dyDescent="0.2">
      <c r="A628" s="13" t="s">
        <v>2105</v>
      </c>
      <c r="B628" s="76" t="s">
        <v>21</v>
      </c>
      <c r="C628" s="103" t="s">
        <v>1440</v>
      </c>
      <c r="D628" s="103" t="s">
        <v>1441</v>
      </c>
      <c r="E628" s="103" t="s">
        <v>1442</v>
      </c>
      <c r="F628" s="103" t="s">
        <v>1840</v>
      </c>
      <c r="G628" s="103" t="s">
        <v>1924</v>
      </c>
      <c r="H628" s="105">
        <v>0.622</v>
      </c>
      <c r="I628" s="103" t="s">
        <v>1914</v>
      </c>
      <c r="J628" s="103" t="s">
        <v>56</v>
      </c>
      <c r="K628" s="103" t="s">
        <v>152</v>
      </c>
      <c r="L628" s="103" t="s">
        <v>1370</v>
      </c>
      <c r="M628" s="14" t="s">
        <v>1382</v>
      </c>
      <c r="N628" s="82"/>
      <c r="O628" s="82"/>
      <c r="P628" s="82"/>
      <c r="Q628" s="245"/>
      <c r="R628" s="408"/>
      <c r="S628" s="270"/>
      <c r="T628" s="270"/>
      <c r="U628" s="270"/>
      <c r="V628" s="647"/>
      <c r="W628" s="647"/>
      <c r="X628" s="409"/>
      <c r="Y628" s="409"/>
      <c r="Z628" s="409"/>
      <c r="AA628" s="409"/>
      <c r="AB628" s="409"/>
      <c r="AC628" s="399">
        <f t="shared" ref="AC628" si="5616">AB628*H628</f>
        <v>0</v>
      </c>
      <c r="AD628" s="410">
        <v>546</v>
      </c>
      <c r="AE628" s="410">
        <v>324.375</v>
      </c>
      <c r="AF628" s="410">
        <f t="shared" ref="AF628" si="5617">AE628*1.12</f>
        <v>363.3</v>
      </c>
      <c r="AG628" s="410">
        <v>0</v>
      </c>
      <c r="AH628" s="410">
        <v>0</v>
      </c>
      <c r="AI628" s="260">
        <f t="shared" ref="AI628" si="5618">AH628*H628</f>
        <v>0</v>
      </c>
      <c r="AJ628" s="410">
        <v>546</v>
      </c>
      <c r="AK628" s="410">
        <v>324.375</v>
      </c>
      <c r="AL628" s="410">
        <f>AK628*1.12</f>
        <v>363.3</v>
      </c>
      <c r="AM628" s="410">
        <v>0</v>
      </c>
      <c r="AN628" s="410">
        <v>0</v>
      </c>
      <c r="AO628" s="396">
        <f t="shared" si="5394"/>
        <v>0</v>
      </c>
      <c r="AP628" s="410">
        <v>546</v>
      </c>
      <c r="AQ628" s="410">
        <v>324.375</v>
      </c>
      <c r="AR628" s="410">
        <f>AQ628*1.12</f>
        <v>363.3</v>
      </c>
      <c r="AS628" s="410">
        <v>0</v>
      </c>
      <c r="AT628" s="410">
        <f t="shared" ref="AT628" si="5619">AS628*1.12</f>
        <v>0</v>
      </c>
      <c r="AU628" s="410">
        <f t="shared" ref="AU628" si="5620">AT628*H628</f>
        <v>0</v>
      </c>
      <c r="AV628" s="411">
        <v>546</v>
      </c>
      <c r="AW628" s="411">
        <v>324.375</v>
      </c>
      <c r="AX628" s="411">
        <f>AW628*1.12</f>
        <v>363.3</v>
      </c>
      <c r="AY628" s="400">
        <v>0</v>
      </c>
      <c r="AZ628" s="400">
        <f t="shared" ref="AZ628" si="5621">AY628*1.12</f>
        <v>0</v>
      </c>
      <c r="BA628" s="400">
        <f t="shared" ref="BA628" si="5622">AZ628*H628</f>
        <v>0</v>
      </c>
      <c r="BB628" s="411">
        <v>546</v>
      </c>
      <c r="BC628" s="411">
        <v>324.375</v>
      </c>
      <c r="BD628" s="411">
        <f>BC628*1.12</f>
        <v>363.3</v>
      </c>
      <c r="BE628" s="411">
        <v>0</v>
      </c>
      <c r="BF628" s="411">
        <f t="shared" ref="BF628" si="5623">BE628*1.12</f>
        <v>0</v>
      </c>
      <c r="BG628" s="411">
        <f t="shared" ref="BG628" si="5624">BF628*H628</f>
        <v>0</v>
      </c>
      <c r="BH628" s="411"/>
      <c r="BI628" s="411">
        <v>324.375</v>
      </c>
      <c r="BJ628" s="411">
        <f>BI628*1.12</f>
        <v>363.3</v>
      </c>
      <c r="BK628" s="411">
        <v>0</v>
      </c>
      <c r="BL628" s="411">
        <f t="shared" si="5324"/>
        <v>0</v>
      </c>
      <c r="BM628" s="411">
        <f t="shared" si="5573"/>
        <v>0</v>
      </c>
      <c r="BN628" s="411"/>
      <c r="BO628" s="411"/>
      <c r="BP628" s="411"/>
      <c r="BQ628" s="411">
        <v>0</v>
      </c>
      <c r="BR628" s="411">
        <f t="shared" si="5325"/>
        <v>0</v>
      </c>
      <c r="BS628" s="411">
        <f t="shared" si="5150"/>
        <v>0</v>
      </c>
      <c r="BT628" s="270">
        <v>324.375</v>
      </c>
      <c r="BU628" s="270">
        <f>BT628*1.12</f>
        <v>363.3</v>
      </c>
      <c r="BV628" s="262">
        <v>0</v>
      </c>
      <c r="BW628" s="1427">
        <v>0</v>
      </c>
      <c r="BX628" s="84" t="s">
        <v>48</v>
      </c>
      <c r="BY628" s="76">
        <v>2015</v>
      </c>
      <c r="BZ628" s="325"/>
      <c r="CA628" s="567"/>
      <c r="CB628" s="562"/>
      <c r="CC628" s="109"/>
      <c r="CD628" s="329"/>
      <c r="CE628" s="26">
        <f t="shared" ref="CE628" si="5625">BV628-CB628</f>
        <v>0</v>
      </c>
      <c r="CF628" s="27">
        <f t="shared" ref="CF628" si="5626">BW628-CC628</f>
        <v>0</v>
      </c>
      <c r="CG628" s="738">
        <f t="shared" ref="CG628" si="5627">CA628-CC628</f>
        <v>0</v>
      </c>
      <c r="CH628" s="166" t="s">
        <v>2109</v>
      </c>
      <c r="CI628" s="167"/>
      <c r="CJ628" s="89"/>
      <c r="CK628" s="175"/>
      <c r="CL628" s="175"/>
      <c r="CM628" s="178"/>
      <c r="CN628" s="175"/>
      <c r="CO628" s="176"/>
      <c r="CP628" s="175"/>
      <c r="CQ628" s="87"/>
      <c r="CR628" s="455"/>
      <c r="CS628" s="455"/>
      <c r="CT628" s="455"/>
      <c r="CU628" s="455"/>
      <c r="CV628" s="455"/>
      <c r="CW628" s="455"/>
      <c r="CX628" s="455"/>
      <c r="CY628" s="455"/>
      <c r="CZ628" s="455"/>
      <c r="DA628" s="456"/>
      <c r="DB628" s="455"/>
      <c r="DC628" s="455"/>
      <c r="DD628" s="455"/>
      <c r="DE628" s="455"/>
      <c r="DF628" s="455"/>
      <c r="DG628" s="455"/>
      <c r="DH628" s="455"/>
      <c r="DI628" s="455"/>
      <c r="DJ628" s="455"/>
      <c r="DK628" s="455"/>
      <c r="DL628" s="501"/>
      <c r="DM628" s="508"/>
      <c r="DN628" s="501"/>
      <c r="DO628" s="508"/>
      <c r="DP628" s="501"/>
      <c r="DQ628" s="847"/>
      <c r="DR628" s="501"/>
      <c r="DS628" s="508"/>
      <c r="DT628" s="501"/>
      <c r="DU628" s="508"/>
      <c r="DV628" s="457"/>
      <c r="DW628" s="503"/>
      <c r="DX628" s="501"/>
      <c r="DY628" s="672"/>
      <c r="DZ628" s="501"/>
      <c r="EA628" s="508">
        <f t="shared" si="5488"/>
        <v>0</v>
      </c>
      <c r="EB628" s="457">
        <f t="shared" si="5401"/>
        <v>0</v>
      </c>
      <c r="EC628" s="503"/>
      <c r="ED628" s="455"/>
      <c r="EE628" s="459"/>
      <c r="EF628" s="501"/>
      <c r="EG628" s="462"/>
      <c r="EH628" s="710"/>
      <c r="EI628" s="460">
        <f t="shared" si="5489"/>
        <v>0</v>
      </c>
      <c r="EJ628" s="538">
        <f t="shared" si="5490"/>
        <v>0</v>
      </c>
      <c r="EK628" s="677">
        <f t="shared" si="5491"/>
        <v>0</v>
      </c>
      <c r="EL628" s="257">
        <f t="shared" si="5492"/>
        <v>0</v>
      </c>
      <c r="EM628" s="649">
        <f t="shared" si="5493"/>
        <v>0</v>
      </c>
      <c r="EN628" s="538">
        <f t="shared" si="5494"/>
        <v>0</v>
      </c>
      <c r="EO628" s="677">
        <f t="shared" si="5495"/>
        <v>0</v>
      </c>
      <c r="EP628" s="257">
        <f t="shared" si="5496"/>
        <v>0</v>
      </c>
      <c r="EQ628" s="649">
        <f t="shared" si="5497"/>
        <v>0</v>
      </c>
      <c r="ER628" s="538">
        <f t="shared" si="5498"/>
        <v>0</v>
      </c>
      <c r="ES628" s="677">
        <f t="shared" si="5499"/>
        <v>0</v>
      </c>
      <c r="ET628" s="538">
        <f t="shared" si="5500"/>
        <v>0</v>
      </c>
      <c r="EU628" s="462">
        <f t="shared" si="5501"/>
        <v>0</v>
      </c>
      <c r="EV628" s="263">
        <f t="shared" si="5502"/>
        <v>0</v>
      </c>
      <c r="EW628" s="462">
        <f t="shared" si="5503"/>
        <v>0</v>
      </c>
      <c r="EX628" s="263">
        <f t="shared" si="5504"/>
        <v>0</v>
      </c>
      <c r="EY628" s="472">
        <f t="shared" si="5374"/>
        <v>0</v>
      </c>
      <c r="EZ628" s="710">
        <f t="shared" si="5375"/>
        <v>0</v>
      </c>
      <c r="FA628" s="312">
        <v>42243</v>
      </c>
      <c r="FC628" s="216"/>
      <c r="FD628" s="319"/>
    </row>
    <row r="629" spans="1:160" ht="18" hidden="1" customHeight="1" outlineLevel="1" x14ac:dyDescent="0.2">
      <c r="A629" s="13" t="s">
        <v>1572</v>
      </c>
      <c r="B629" s="76" t="s">
        <v>21</v>
      </c>
      <c r="C629" s="103" t="s">
        <v>1444</v>
      </c>
      <c r="D629" s="103" t="s">
        <v>1445</v>
      </c>
      <c r="E629" s="103" t="s">
        <v>1446</v>
      </c>
      <c r="F629" s="103" t="s">
        <v>1447</v>
      </c>
      <c r="G629" s="103" t="s">
        <v>1381</v>
      </c>
      <c r="H629" s="105">
        <v>0.83199999999999996</v>
      </c>
      <c r="I629" s="103" t="s">
        <v>1369</v>
      </c>
      <c r="J629" s="103" t="s">
        <v>56</v>
      </c>
      <c r="K629" s="103" t="s">
        <v>152</v>
      </c>
      <c r="L629" s="103" t="s">
        <v>1370</v>
      </c>
      <c r="M629" s="14" t="s">
        <v>1382</v>
      </c>
      <c r="N629" s="82"/>
      <c r="O629" s="82"/>
      <c r="P629" s="82"/>
      <c r="Q629" s="245"/>
      <c r="R629" s="408"/>
      <c r="S629" s="270"/>
      <c r="T629" s="270"/>
      <c r="U629" s="270"/>
      <c r="V629" s="647"/>
      <c r="W629" s="647"/>
      <c r="X629" s="409"/>
      <c r="Y629" s="409"/>
      <c r="Z629" s="409"/>
      <c r="AA629" s="409"/>
      <c r="AB629" s="409"/>
      <c r="AC629" s="399">
        <f t="shared" si="4976"/>
        <v>0</v>
      </c>
      <c r="AD629" s="410">
        <v>135</v>
      </c>
      <c r="AE629" s="410">
        <v>964.72000000000014</v>
      </c>
      <c r="AF629" s="410">
        <f t="shared" si="5138"/>
        <v>1080.4864000000002</v>
      </c>
      <c r="AG629" s="410">
        <v>0</v>
      </c>
      <c r="AH629" s="410">
        <v>0</v>
      </c>
      <c r="AI629" s="260">
        <f t="shared" si="4977"/>
        <v>0</v>
      </c>
      <c r="AJ629" s="410">
        <v>135</v>
      </c>
      <c r="AK629" s="410">
        <v>964.72000000000014</v>
      </c>
      <c r="AL629" s="410">
        <f t="shared" ref="AL629:AL808" si="5628">AK629*1.12</f>
        <v>1080.4864000000002</v>
      </c>
      <c r="AM629" s="260">
        <v>0</v>
      </c>
      <c r="AN629" s="260">
        <v>0</v>
      </c>
      <c r="AO629" s="396">
        <f t="shared" si="5394"/>
        <v>0</v>
      </c>
      <c r="AP629" s="410">
        <v>135</v>
      </c>
      <c r="AQ629" s="410">
        <v>964.72000000000014</v>
      </c>
      <c r="AR629" s="410">
        <f t="shared" ref="AR629:AR808" si="5629">AQ629*1.12</f>
        <v>1080.4864000000002</v>
      </c>
      <c r="AS629" s="410">
        <v>0</v>
      </c>
      <c r="AT629" s="410">
        <f t="shared" si="5139"/>
        <v>0</v>
      </c>
      <c r="AU629" s="410">
        <f t="shared" si="5578"/>
        <v>0</v>
      </c>
      <c r="AV629" s="411">
        <v>135</v>
      </c>
      <c r="AW629" s="410">
        <v>964.72000000000014</v>
      </c>
      <c r="AX629" s="410">
        <f t="shared" ref="AX629:AX808" si="5630">AW629*1.12</f>
        <v>1080.4864000000002</v>
      </c>
      <c r="AY629" s="400">
        <v>0</v>
      </c>
      <c r="AZ629" s="400">
        <f t="shared" si="5140"/>
        <v>0</v>
      </c>
      <c r="BA629" s="400">
        <f t="shared" si="5583"/>
        <v>0</v>
      </c>
      <c r="BB629" s="411">
        <v>135</v>
      </c>
      <c r="BC629" s="410">
        <v>964.72000000000014</v>
      </c>
      <c r="BD629" s="410">
        <f t="shared" ref="BD629:BD808" si="5631">BC629*1.12</f>
        <v>1080.4864000000002</v>
      </c>
      <c r="BE629" s="411">
        <v>0</v>
      </c>
      <c r="BF629" s="411">
        <f t="shared" si="5579"/>
        <v>0</v>
      </c>
      <c r="BG629" s="411">
        <f t="shared" si="5555"/>
        <v>0</v>
      </c>
      <c r="BH629" s="411"/>
      <c r="BI629" s="410">
        <v>964.72000000000014</v>
      </c>
      <c r="BJ629" s="410">
        <f t="shared" ref="BJ629:BJ808" si="5632">BI629*1.12</f>
        <v>1080.4864000000002</v>
      </c>
      <c r="BK629" s="411">
        <v>0</v>
      </c>
      <c r="BL629" s="411">
        <f t="shared" si="5324"/>
        <v>0</v>
      </c>
      <c r="BM629" s="411">
        <f t="shared" si="5573"/>
        <v>0</v>
      </c>
      <c r="BN629" s="411"/>
      <c r="BO629" s="410"/>
      <c r="BP629" s="410"/>
      <c r="BQ629" s="411">
        <v>0</v>
      </c>
      <c r="BR629" s="411">
        <f t="shared" si="5325"/>
        <v>0</v>
      </c>
      <c r="BS629" s="411">
        <f t="shared" si="5150"/>
        <v>0</v>
      </c>
      <c r="BT629" s="410">
        <v>964.72000000000014</v>
      </c>
      <c r="BU629" s="410">
        <f t="shared" ref="BU629:BU741" si="5633">BT629*1.12</f>
        <v>1080.4864000000002</v>
      </c>
      <c r="BV629" s="262">
        <v>0</v>
      </c>
      <c r="BW629" s="1427">
        <v>0</v>
      </c>
      <c r="BX629" s="84" t="s">
        <v>48</v>
      </c>
      <c r="BY629" s="76">
        <v>2015</v>
      </c>
      <c r="BZ629" s="325">
        <v>7</v>
      </c>
      <c r="CA629" s="567"/>
      <c r="CB629" s="562"/>
      <c r="CC629" s="109"/>
      <c r="CD629" s="329"/>
      <c r="CE629" s="26">
        <f t="shared" si="5462"/>
        <v>0</v>
      </c>
      <c r="CF629" s="27">
        <f t="shared" si="5463"/>
        <v>0</v>
      </c>
      <c r="CG629" s="738">
        <f t="shared" si="5464"/>
        <v>0</v>
      </c>
      <c r="CH629" s="166"/>
      <c r="CI629" s="167"/>
      <c r="CJ629" s="89"/>
      <c r="CK629" s="175"/>
      <c r="CL629" s="175"/>
      <c r="CM629" s="178"/>
      <c r="CN629" s="175"/>
      <c r="CO629" s="176"/>
      <c r="CP629" s="175"/>
      <c r="CQ629" s="87"/>
      <c r="CR629" s="455"/>
      <c r="CS629" s="455"/>
      <c r="CT629" s="455"/>
      <c r="CU629" s="455"/>
      <c r="CV629" s="455"/>
      <c r="CW629" s="455"/>
      <c r="CX629" s="455"/>
      <c r="CY629" s="455"/>
      <c r="CZ629" s="455"/>
      <c r="DA629" s="456"/>
      <c r="DB629" s="455"/>
      <c r="DC629" s="455"/>
      <c r="DD629" s="455"/>
      <c r="DE629" s="455"/>
      <c r="DF629" s="455"/>
      <c r="DG629" s="455"/>
      <c r="DH629" s="455"/>
      <c r="DI629" s="455"/>
      <c r="DJ629" s="455"/>
      <c r="DK629" s="455"/>
      <c r="DL629" s="501"/>
      <c r="DM629" s="508"/>
      <c r="DN629" s="501"/>
      <c r="DO629" s="508"/>
      <c r="DP629" s="501"/>
      <c r="DQ629" s="847"/>
      <c r="DR629" s="501"/>
      <c r="DS629" s="508"/>
      <c r="DT629" s="501"/>
      <c r="DU629" s="508"/>
      <c r="DV629" s="457"/>
      <c r="DW629" s="503"/>
      <c r="DX629" s="501"/>
      <c r="DY629" s="672"/>
      <c r="DZ629" s="501"/>
      <c r="EA629" s="508">
        <f t="shared" si="5488"/>
        <v>0</v>
      </c>
      <c r="EB629" s="457">
        <f t="shared" si="5401"/>
        <v>0</v>
      </c>
      <c r="EC629" s="503"/>
      <c r="ED629" s="455"/>
      <c r="EE629" s="459"/>
      <c r="EF629" s="501"/>
      <c r="EG629" s="462"/>
      <c r="EH629" s="710"/>
      <c r="EI629" s="460">
        <f t="shared" si="5489"/>
        <v>0</v>
      </c>
      <c r="EJ629" s="538">
        <f t="shared" si="5490"/>
        <v>0</v>
      </c>
      <c r="EK629" s="677">
        <f t="shared" si="5491"/>
        <v>0</v>
      </c>
      <c r="EL629" s="257">
        <f t="shared" si="5492"/>
        <v>0</v>
      </c>
      <c r="EM629" s="649">
        <f t="shared" si="5493"/>
        <v>0</v>
      </c>
      <c r="EN629" s="538">
        <f t="shared" si="5494"/>
        <v>0</v>
      </c>
      <c r="EO629" s="677">
        <f t="shared" si="5495"/>
        <v>0</v>
      </c>
      <c r="EP629" s="257">
        <f t="shared" si="5496"/>
        <v>0</v>
      </c>
      <c r="EQ629" s="649">
        <f t="shared" si="5497"/>
        <v>0</v>
      </c>
      <c r="ER629" s="538">
        <f t="shared" si="5498"/>
        <v>0</v>
      </c>
      <c r="ES629" s="677">
        <f t="shared" si="5499"/>
        <v>0</v>
      </c>
      <c r="ET629" s="538">
        <f t="shared" si="5500"/>
        <v>0</v>
      </c>
      <c r="EU629" s="462">
        <f t="shared" si="5501"/>
        <v>0</v>
      </c>
      <c r="EV629" s="263">
        <f t="shared" si="5502"/>
        <v>0</v>
      </c>
      <c r="EW629" s="462">
        <f t="shared" si="5503"/>
        <v>0</v>
      </c>
      <c r="EX629" s="263">
        <f t="shared" si="5504"/>
        <v>0</v>
      </c>
      <c r="EY629" s="472">
        <f t="shared" si="5374"/>
        <v>0</v>
      </c>
      <c r="EZ629" s="710">
        <f t="shared" si="5375"/>
        <v>0</v>
      </c>
      <c r="FC629" s="216"/>
      <c r="FD629" s="319"/>
    </row>
    <row r="630" spans="1:160" ht="18" hidden="1" customHeight="1" outlineLevel="1" x14ac:dyDescent="0.2">
      <c r="A630" s="13" t="s">
        <v>1654</v>
      </c>
      <c r="B630" s="76" t="s">
        <v>21</v>
      </c>
      <c r="C630" s="103" t="s">
        <v>1444</v>
      </c>
      <c r="D630" s="103" t="s">
        <v>1445</v>
      </c>
      <c r="E630" s="103" t="s">
        <v>1446</v>
      </c>
      <c r="F630" s="103" t="s">
        <v>1447</v>
      </c>
      <c r="G630" s="103" t="s">
        <v>1690</v>
      </c>
      <c r="H630" s="105">
        <v>0.83199999999999996</v>
      </c>
      <c r="I630" s="103" t="s">
        <v>1369</v>
      </c>
      <c r="J630" s="103" t="s">
        <v>56</v>
      </c>
      <c r="K630" s="103" t="s">
        <v>152</v>
      </c>
      <c r="L630" s="103" t="s">
        <v>1370</v>
      </c>
      <c r="M630" s="14" t="s">
        <v>1382</v>
      </c>
      <c r="N630" s="82"/>
      <c r="O630" s="82"/>
      <c r="P630" s="82"/>
      <c r="Q630" s="245"/>
      <c r="R630" s="408"/>
      <c r="S630" s="270"/>
      <c r="T630" s="270"/>
      <c r="U630" s="270"/>
      <c r="V630" s="647"/>
      <c r="W630" s="647"/>
      <c r="X630" s="409"/>
      <c r="Y630" s="409"/>
      <c r="Z630" s="409"/>
      <c r="AA630" s="409"/>
      <c r="AB630" s="409"/>
      <c r="AC630" s="399">
        <f t="shared" si="4976"/>
        <v>0</v>
      </c>
      <c r="AD630" s="410">
        <v>135</v>
      </c>
      <c r="AE630" s="410">
        <v>964.72000000000014</v>
      </c>
      <c r="AF630" s="410">
        <f t="shared" ref="AF630" si="5634">AE630*1.12</f>
        <v>1080.4864000000002</v>
      </c>
      <c r="AG630" s="410">
        <v>0</v>
      </c>
      <c r="AH630" s="410">
        <v>0</v>
      </c>
      <c r="AI630" s="260">
        <f t="shared" si="4977"/>
        <v>0</v>
      </c>
      <c r="AJ630" s="410">
        <v>135</v>
      </c>
      <c r="AK630" s="410">
        <v>964.72000000000014</v>
      </c>
      <c r="AL630" s="410">
        <f t="shared" si="5628"/>
        <v>1080.4864000000002</v>
      </c>
      <c r="AM630" s="260">
        <v>0</v>
      </c>
      <c r="AN630" s="260">
        <v>0</v>
      </c>
      <c r="AO630" s="396">
        <f t="shared" si="5394"/>
        <v>0</v>
      </c>
      <c r="AP630" s="410">
        <v>135</v>
      </c>
      <c r="AQ630" s="410">
        <v>964.72000000000014</v>
      </c>
      <c r="AR630" s="410">
        <f t="shared" si="5629"/>
        <v>1080.4864000000002</v>
      </c>
      <c r="AS630" s="410">
        <v>0</v>
      </c>
      <c r="AT630" s="410">
        <f t="shared" si="5139"/>
        <v>0</v>
      </c>
      <c r="AU630" s="410">
        <f t="shared" si="5578"/>
        <v>0</v>
      </c>
      <c r="AV630" s="411">
        <v>135</v>
      </c>
      <c r="AW630" s="410">
        <v>964.72000000000014</v>
      </c>
      <c r="AX630" s="410">
        <f t="shared" si="5630"/>
        <v>1080.4864000000002</v>
      </c>
      <c r="AY630" s="400">
        <v>0</v>
      </c>
      <c r="AZ630" s="400">
        <f t="shared" si="5140"/>
        <v>0</v>
      </c>
      <c r="BA630" s="400">
        <f t="shared" si="5583"/>
        <v>0</v>
      </c>
      <c r="BB630" s="411">
        <v>135</v>
      </c>
      <c r="BC630" s="410">
        <v>964.72000000000014</v>
      </c>
      <c r="BD630" s="410">
        <f t="shared" si="5631"/>
        <v>1080.4864000000002</v>
      </c>
      <c r="BE630" s="411">
        <v>0</v>
      </c>
      <c r="BF630" s="411">
        <f t="shared" si="5579"/>
        <v>0</v>
      </c>
      <c r="BG630" s="411">
        <f t="shared" si="5555"/>
        <v>0</v>
      </c>
      <c r="BH630" s="411"/>
      <c r="BI630" s="410">
        <v>964.72000000000014</v>
      </c>
      <c r="BJ630" s="410">
        <f t="shared" si="5632"/>
        <v>1080.4864000000002</v>
      </c>
      <c r="BK630" s="411">
        <v>0</v>
      </c>
      <c r="BL630" s="411">
        <f t="shared" si="5324"/>
        <v>0</v>
      </c>
      <c r="BM630" s="411">
        <f t="shared" si="5573"/>
        <v>0</v>
      </c>
      <c r="BN630" s="411"/>
      <c r="BO630" s="410"/>
      <c r="BP630" s="410"/>
      <c r="BQ630" s="411">
        <v>0</v>
      </c>
      <c r="BR630" s="411">
        <f t="shared" si="5325"/>
        <v>0</v>
      </c>
      <c r="BS630" s="411">
        <f t="shared" si="5150"/>
        <v>0</v>
      </c>
      <c r="BT630" s="410">
        <v>964.72000000000014</v>
      </c>
      <c r="BU630" s="410">
        <f t="shared" si="5633"/>
        <v>1080.4864000000002</v>
      </c>
      <c r="BV630" s="262">
        <v>0</v>
      </c>
      <c r="BW630" s="1427">
        <v>0</v>
      </c>
      <c r="BX630" s="84" t="s">
        <v>48</v>
      </c>
      <c r="BY630" s="76">
        <v>2015</v>
      </c>
      <c r="BZ630" s="325">
        <v>7</v>
      </c>
      <c r="CA630" s="567"/>
      <c r="CB630" s="562"/>
      <c r="CC630" s="109"/>
      <c r="CD630" s="329"/>
      <c r="CE630" s="26">
        <f t="shared" si="5462"/>
        <v>0</v>
      </c>
      <c r="CF630" s="27">
        <f t="shared" si="5463"/>
        <v>0</v>
      </c>
      <c r="CG630" s="738">
        <f t="shared" si="5464"/>
        <v>0</v>
      </c>
      <c r="CH630" s="166" t="s">
        <v>1691</v>
      </c>
      <c r="CI630" s="167" t="s">
        <v>1756</v>
      </c>
      <c r="CJ630" s="89"/>
      <c r="CK630" s="175"/>
      <c r="CL630" s="175"/>
      <c r="CM630" s="178"/>
      <c r="CN630" s="175"/>
      <c r="CO630" s="176"/>
      <c r="CP630" s="175"/>
      <c r="CQ630" s="87"/>
      <c r="CR630" s="455"/>
      <c r="CS630" s="455"/>
      <c r="CT630" s="455"/>
      <c r="CU630" s="455"/>
      <c r="CV630" s="455"/>
      <c r="CW630" s="455"/>
      <c r="CX630" s="455"/>
      <c r="CY630" s="455"/>
      <c r="CZ630" s="455"/>
      <c r="DA630" s="456"/>
      <c r="DB630" s="455"/>
      <c r="DC630" s="455"/>
      <c r="DD630" s="455"/>
      <c r="DE630" s="455"/>
      <c r="DF630" s="455"/>
      <c r="DG630" s="455"/>
      <c r="DH630" s="455"/>
      <c r="DI630" s="455"/>
      <c r="DJ630" s="455"/>
      <c r="DK630" s="455"/>
      <c r="DL630" s="501"/>
      <c r="DM630" s="508"/>
      <c r="DN630" s="501"/>
      <c r="DO630" s="508"/>
      <c r="DP630" s="501"/>
      <c r="DQ630" s="847"/>
      <c r="DR630" s="501"/>
      <c r="DS630" s="508"/>
      <c r="DT630" s="501"/>
      <c r="DU630" s="508"/>
      <c r="DV630" s="457"/>
      <c r="DW630" s="503"/>
      <c r="DX630" s="501"/>
      <c r="DY630" s="672"/>
      <c r="DZ630" s="501"/>
      <c r="EA630" s="508">
        <f t="shared" si="5488"/>
        <v>0</v>
      </c>
      <c r="EB630" s="457">
        <f t="shared" si="5401"/>
        <v>0</v>
      </c>
      <c r="EC630" s="503"/>
      <c r="ED630" s="455"/>
      <c r="EE630" s="459"/>
      <c r="EF630" s="501"/>
      <c r="EG630" s="462"/>
      <c r="EH630" s="710"/>
      <c r="EI630" s="460">
        <f t="shared" si="5489"/>
        <v>0</v>
      </c>
      <c r="EJ630" s="538">
        <f t="shared" si="5490"/>
        <v>0</v>
      </c>
      <c r="EK630" s="677">
        <f t="shared" si="5491"/>
        <v>0</v>
      </c>
      <c r="EL630" s="257">
        <f t="shared" si="5492"/>
        <v>0</v>
      </c>
      <c r="EM630" s="649">
        <f t="shared" si="5493"/>
        <v>0</v>
      </c>
      <c r="EN630" s="538">
        <f t="shared" si="5494"/>
        <v>0</v>
      </c>
      <c r="EO630" s="677">
        <f t="shared" si="5495"/>
        <v>0</v>
      </c>
      <c r="EP630" s="257">
        <f t="shared" si="5496"/>
        <v>0</v>
      </c>
      <c r="EQ630" s="649">
        <f t="shared" si="5497"/>
        <v>0</v>
      </c>
      <c r="ER630" s="538">
        <f t="shared" si="5498"/>
        <v>0</v>
      </c>
      <c r="ES630" s="677">
        <f t="shared" si="5499"/>
        <v>0</v>
      </c>
      <c r="ET630" s="538">
        <f t="shared" si="5500"/>
        <v>0</v>
      </c>
      <c r="EU630" s="462">
        <f t="shared" si="5501"/>
        <v>0</v>
      </c>
      <c r="EV630" s="263">
        <f t="shared" si="5502"/>
        <v>0</v>
      </c>
      <c r="EW630" s="462">
        <f t="shared" si="5503"/>
        <v>0</v>
      </c>
      <c r="EX630" s="263">
        <f t="shared" si="5504"/>
        <v>0</v>
      </c>
      <c r="EY630" s="472">
        <f t="shared" si="5374"/>
        <v>0</v>
      </c>
      <c r="EZ630" s="710">
        <f t="shared" si="5375"/>
        <v>0</v>
      </c>
      <c r="FA630" s="312">
        <v>42020</v>
      </c>
      <c r="FC630" s="216"/>
      <c r="FD630" s="319"/>
    </row>
    <row r="631" spans="1:160" ht="18" hidden="1" customHeight="1" outlineLevel="1" x14ac:dyDescent="0.2">
      <c r="A631" s="13" t="s">
        <v>1764</v>
      </c>
      <c r="B631" s="76" t="s">
        <v>21</v>
      </c>
      <c r="C631" s="103" t="s">
        <v>1444</v>
      </c>
      <c r="D631" s="103" t="s">
        <v>1445</v>
      </c>
      <c r="E631" s="103" t="s">
        <v>1446</v>
      </c>
      <c r="F631" s="103" t="s">
        <v>1447</v>
      </c>
      <c r="G631" s="103" t="s">
        <v>25</v>
      </c>
      <c r="H631" s="105">
        <v>0.83199999999999996</v>
      </c>
      <c r="I631" s="103" t="s">
        <v>1369</v>
      </c>
      <c r="J631" s="103" t="s">
        <v>56</v>
      </c>
      <c r="K631" s="103" t="s">
        <v>152</v>
      </c>
      <c r="L631" s="103" t="s">
        <v>1370</v>
      </c>
      <c r="M631" s="14" t="s">
        <v>1382</v>
      </c>
      <c r="N631" s="82"/>
      <c r="O631" s="82"/>
      <c r="P631" s="82"/>
      <c r="Q631" s="245"/>
      <c r="R631" s="408"/>
      <c r="S631" s="270"/>
      <c r="T631" s="270"/>
      <c r="U631" s="270"/>
      <c r="V631" s="647"/>
      <c r="W631" s="647"/>
      <c r="X631" s="409"/>
      <c r="Y631" s="409"/>
      <c r="Z631" s="409"/>
      <c r="AA631" s="409"/>
      <c r="AB631" s="409"/>
      <c r="AC631" s="399">
        <f t="shared" ref="AC631" si="5635">AB631*H631</f>
        <v>0</v>
      </c>
      <c r="AD631" s="410">
        <v>135</v>
      </c>
      <c r="AE631" s="410">
        <v>964.72000000000014</v>
      </c>
      <c r="AF631" s="410">
        <f t="shared" ref="AF631" si="5636">AE631*1.12</f>
        <v>1080.4864000000002</v>
      </c>
      <c r="AG631" s="410">
        <v>0</v>
      </c>
      <c r="AH631" s="410">
        <v>0</v>
      </c>
      <c r="AI631" s="260">
        <f t="shared" ref="AI631" si="5637">AH631*H631</f>
        <v>0</v>
      </c>
      <c r="AJ631" s="410">
        <v>135</v>
      </c>
      <c r="AK631" s="410">
        <v>964.72000000000014</v>
      </c>
      <c r="AL631" s="410">
        <f t="shared" si="5628"/>
        <v>1080.4864000000002</v>
      </c>
      <c r="AM631" s="410">
        <v>0</v>
      </c>
      <c r="AN631" s="410">
        <v>0</v>
      </c>
      <c r="AO631" s="396">
        <f t="shared" si="5394"/>
        <v>0</v>
      </c>
      <c r="AP631" s="410">
        <v>135</v>
      </c>
      <c r="AQ631" s="410">
        <v>964.72000000000014</v>
      </c>
      <c r="AR631" s="410">
        <f t="shared" si="5629"/>
        <v>1080.4864000000002</v>
      </c>
      <c r="AS631" s="410">
        <v>0</v>
      </c>
      <c r="AT631" s="410">
        <v>0</v>
      </c>
      <c r="AU631" s="410">
        <f t="shared" si="5578"/>
        <v>0</v>
      </c>
      <c r="AV631" s="411">
        <v>135</v>
      </c>
      <c r="AW631" s="410">
        <v>964.72000000000014</v>
      </c>
      <c r="AX631" s="410">
        <f t="shared" si="5630"/>
        <v>1080.4864000000002</v>
      </c>
      <c r="AY631" s="410">
        <v>0</v>
      </c>
      <c r="AZ631" s="410">
        <v>0</v>
      </c>
      <c r="BA631" s="400">
        <f t="shared" si="5583"/>
        <v>0</v>
      </c>
      <c r="BB631" s="411">
        <v>135</v>
      </c>
      <c r="BC631" s="410">
        <v>964.72000000000014</v>
      </c>
      <c r="BD631" s="410">
        <f t="shared" si="5631"/>
        <v>1080.4864000000002</v>
      </c>
      <c r="BE631" s="410">
        <v>0</v>
      </c>
      <c r="BF631" s="410">
        <v>0</v>
      </c>
      <c r="BG631" s="411">
        <f t="shared" si="5555"/>
        <v>0</v>
      </c>
      <c r="BH631" s="411"/>
      <c r="BI631" s="410">
        <v>964.72000000000014</v>
      </c>
      <c r="BJ631" s="410">
        <f t="shared" si="5632"/>
        <v>1080.4864000000002</v>
      </c>
      <c r="BK631" s="410">
        <v>0</v>
      </c>
      <c r="BL631" s="410">
        <v>0</v>
      </c>
      <c r="BM631" s="411">
        <f t="shared" si="5573"/>
        <v>0</v>
      </c>
      <c r="BN631" s="411"/>
      <c r="BO631" s="410"/>
      <c r="BP631" s="410"/>
      <c r="BQ631" s="410">
        <v>0</v>
      </c>
      <c r="BR631" s="410">
        <v>0</v>
      </c>
      <c r="BS631" s="411">
        <f t="shared" si="5150"/>
        <v>0</v>
      </c>
      <c r="BT631" s="410">
        <v>964.72000000000014</v>
      </c>
      <c r="BU631" s="410">
        <f t="shared" si="5633"/>
        <v>1080.4864000000002</v>
      </c>
      <c r="BV631" s="262">
        <v>0</v>
      </c>
      <c r="BW631" s="1427">
        <v>0</v>
      </c>
      <c r="BX631" s="84" t="s">
        <v>48</v>
      </c>
      <c r="BY631" s="76">
        <v>2015</v>
      </c>
      <c r="BZ631" s="325">
        <v>9</v>
      </c>
      <c r="CA631" s="567"/>
      <c r="CB631" s="562"/>
      <c r="CC631" s="109"/>
      <c r="CD631" s="329"/>
      <c r="CE631" s="26">
        <f t="shared" si="5462"/>
        <v>0</v>
      </c>
      <c r="CF631" s="27">
        <f t="shared" si="5463"/>
        <v>0</v>
      </c>
      <c r="CG631" s="738">
        <f t="shared" si="5464"/>
        <v>0</v>
      </c>
      <c r="CH631" s="166" t="s">
        <v>1800</v>
      </c>
      <c r="CI631" s="167"/>
      <c r="CJ631" s="89"/>
      <c r="CK631" s="175"/>
      <c r="CL631" s="175"/>
      <c r="CM631" s="178"/>
      <c r="CN631" s="175"/>
      <c r="CO631" s="176"/>
      <c r="CP631" s="175"/>
      <c r="CQ631" s="87"/>
      <c r="CR631" s="455"/>
      <c r="CS631" s="455"/>
      <c r="CT631" s="455"/>
      <c r="CU631" s="455"/>
      <c r="CV631" s="455"/>
      <c r="CW631" s="455"/>
      <c r="CX631" s="455"/>
      <c r="CY631" s="455"/>
      <c r="CZ631" s="455"/>
      <c r="DA631" s="456"/>
      <c r="DB631" s="455"/>
      <c r="DC631" s="455"/>
      <c r="DD631" s="455"/>
      <c r="DE631" s="455"/>
      <c r="DF631" s="455"/>
      <c r="DG631" s="455"/>
      <c r="DH631" s="455"/>
      <c r="DI631" s="455"/>
      <c r="DJ631" s="455"/>
      <c r="DK631" s="455"/>
      <c r="DL631" s="501"/>
      <c r="DM631" s="508"/>
      <c r="DN631" s="501"/>
      <c r="DO631" s="508"/>
      <c r="DP631" s="501"/>
      <c r="DQ631" s="847"/>
      <c r="DR631" s="501"/>
      <c r="DS631" s="508"/>
      <c r="DT631" s="501"/>
      <c r="DU631" s="508"/>
      <c r="DV631" s="457"/>
      <c r="DW631" s="503"/>
      <c r="DX631" s="501"/>
      <c r="DY631" s="672"/>
      <c r="DZ631" s="501"/>
      <c r="EA631" s="508">
        <f t="shared" si="5488"/>
        <v>0</v>
      </c>
      <c r="EB631" s="457">
        <f t="shared" si="5401"/>
        <v>0</v>
      </c>
      <c r="EC631" s="503"/>
      <c r="ED631" s="455"/>
      <c r="EE631" s="459"/>
      <c r="EF631" s="501"/>
      <c r="EG631" s="462"/>
      <c r="EH631" s="710"/>
      <c r="EI631" s="460">
        <f t="shared" si="5489"/>
        <v>0</v>
      </c>
      <c r="EJ631" s="538">
        <f t="shared" si="5490"/>
        <v>0</v>
      </c>
      <c r="EK631" s="677">
        <f t="shared" si="5491"/>
        <v>0</v>
      </c>
      <c r="EL631" s="257">
        <f t="shared" si="5492"/>
        <v>0</v>
      </c>
      <c r="EM631" s="649">
        <f t="shared" si="5493"/>
        <v>0</v>
      </c>
      <c r="EN631" s="538">
        <f t="shared" si="5494"/>
        <v>0</v>
      </c>
      <c r="EO631" s="677">
        <f t="shared" si="5495"/>
        <v>0</v>
      </c>
      <c r="EP631" s="257">
        <f t="shared" si="5496"/>
        <v>0</v>
      </c>
      <c r="EQ631" s="649">
        <f t="shared" si="5497"/>
        <v>0</v>
      </c>
      <c r="ER631" s="538">
        <f t="shared" si="5498"/>
        <v>0</v>
      </c>
      <c r="ES631" s="677">
        <f t="shared" si="5499"/>
        <v>0</v>
      </c>
      <c r="ET631" s="538">
        <f t="shared" si="5500"/>
        <v>0</v>
      </c>
      <c r="EU631" s="462">
        <f t="shared" si="5501"/>
        <v>0</v>
      </c>
      <c r="EV631" s="263">
        <f t="shared" si="5502"/>
        <v>0</v>
      </c>
      <c r="EW631" s="462">
        <f t="shared" si="5503"/>
        <v>0</v>
      </c>
      <c r="EX631" s="263">
        <f t="shared" si="5504"/>
        <v>0</v>
      </c>
      <c r="EY631" s="472">
        <f t="shared" si="5374"/>
        <v>0</v>
      </c>
      <c r="EZ631" s="710">
        <f t="shared" si="5375"/>
        <v>0</v>
      </c>
      <c r="FA631" s="312">
        <v>42020</v>
      </c>
      <c r="FC631" s="216"/>
      <c r="FD631" s="319"/>
    </row>
    <row r="632" spans="1:160" ht="18" hidden="1" customHeight="1" outlineLevel="1" x14ac:dyDescent="0.2">
      <c r="A632" s="13" t="s">
        <v>1936</v>
      </c>
      <c r="B632" s="76" t="s">
        <v>21</v>
      </c>
      <c r="C632" s="103" t="s">
        <v>1444</v>
      </c>
      <c r="D632" s="103" t="s">
        <v>1445</v>
      </c>
      <c r="E632" s="103" t="s">
        <v>1446</v>
      </c>
      <c r="F632" s="103" t="s">
        <v>1447</v>
      </c>
      <c r="G632" s="103" t="s">
        <v>25</v>
      </c>
      <c r="H632" s="105">
        <v>0.83199999999999996</v>
      </c>
      <c r="I632" s="103" t="s">
        <v>1972</v>
      </c>
      <c r="J632" s="103" t="s">
        <v>56</v>
      </c>
      <c r="K632" s="103" t="s">
        <v>152</v>
      </c>
      <c r="L632" s="103" t="s">
        <v>1370</v>
      </c>
      <c r="M632" s="14" t="s">
        <v>1382</v>
      </c>
      <c r="N632" s="82"/>
      <c r="O632" s="82"/>
      <c r="P632" s="82"/>
      <c r="Q632" s="245"/>
      <c r="R632" s="408"/>
      <c r="S632" s="270"/>
      <c r="T632" s="270"/>
      <c r="U632" s="270"/>
      <c r="V632" s="647"/>
      <c r="W632" s="647"/>
      <c r="X632" s="409"/>
      <c r="Y632" s="409"/>
      <c r="Z632" s="409"/>
      <c r="AA632" s="409"/>
      <c r="AB632" s="409"/>
      <c r="AC632" s="399">
        <f t="shared" ref="AC632" si="5638">AB632*H632</f>
        <v>0</v>
      </c>
      <c r="AD632" s="410">
        <v>135</v>
      </c>
      <c r="AE632" s="410">
        <v>964.72000000000014</v>
      </c>
      <c r="AF632" s="410">
        <f t="shared" ref="AF632" si="5639">AE632*1.12</f>
        <v>1080.4864000000002</v>
      </c>
      <c r="AG632" s="410">
        <v>0</v>
      </c>
      <c r="AH632" s="410">
        <v>0</v>
      </c>
      <c r="AI632" s="260">
        <f t="shared" ref="AI632" si="5640">AH632*H632</f>
        <v>0</v>
      </c>
      <c r="AJ632" s="410">
        <v>135</v>
      </c>
      <c r="AK632" s="410">
        <v>964.72000000000014</v>
      </c>
      <c r="AL632" s="410">
        <f t="shared" si="5628"/>
        <v>1080.4864000000002</v>
      </c>
      <c r="AM632" s="1221">
        <v>0</v>
      </c>
      <c r="AN632" s="410">
        <v>0</v>
      </c>
      <c r="AO632" s="396">
        <f t="shared" si="5394"/>
        <v>0</v>
      </c>
      <c r="AP632" s="410">
        <v>135</v>
      </c>
      <c r="AQ632" s="410">
        <v>964.72000000000014</v>
      </c>
      <c r="AR632" s="410">
        <f t="shared" si="5629"/>
        <v>1080.4864000000002</v>
      </c>
      <c r="AS632" s="410">
        <v>0</v>
      </c>
      <c r="AT632" s="410">
        <f t="shared" ref="AT632" si="5641">AS632*1.12</f>
        <v>0</v>
      </c>
      <c r="AU632" s="410">
        <f t="shared" ref="AU632" si="5642">AT632*H632</f>
        <v>0</v>
      </c>
      <c r="AV632" s="411">
        <v>135</v>
      </c>
      <c r="AW632" s="410">
        <v>964.72000000000014</v>
      </c>
      <c r="AX632" s="410">
        <f t="shared" si="5630"/>
        <v>1080.4864000000002</v>
      </c>
      <c r="AY632" s="400">
        <v>0</v>
      </c>
      <c r="AZ632" s="400">
        <f t="shared" ref="AZ632" si="5643">AY632*1.12</f>
        <v>0</v>
      </c>
      <c r="BA632" s="400">
        <f t="shared" ref="BA632" si="5644">AZ632*H632</f>
        <v>0</v>
      </c>
      <c r="BB632" s="411">
        <v>135</v>
      </c>
      <c r="BC632" s="410">
        <v>964.72000000000014</v>
      </c>
      <c r="BD632" s="410">
        <f t="shared" si="5631"/>
        <v>1080.4864000000002</v>
      </c>
      <c r="BE632" s="411">
        <v>0</v>
      </c>
      <c r="BF632" s="411">
        <f t="shared" ref="BF632" si="5645">BE632*1.12</f>
        <v>0</v>
      </c>
      <c r="BG632" s="411">
        <f t="shared" ref="BG632" si="5646">BF632*H632</f>
        <v>0</v>
      </c>
      <c r="BH632" s="411"/>
      <c r="BI632" s="410">
        <v>964.72000000000014</v>
      </c>
      <c r="BJ632" s="410">
        <f t="shared" si="5632"/>
        <v>1080.4864000000002</v>
      </c>
      <c r="BK632" s="411">
        <f t="shared" ref="BK632" si="5647">BH632*BI632</f>
        <v>0</v>
      </c>
      <c r="BL632" s="411">
        <f t="shared" ref="BL632:BL635" si="5648">BK632*1.12</f>
        <v>0</v>
      </c>
      <c r="BM632" s="411">
        <f t="shared" si="5573"/>
        <v>0</v>
      </c>
      <c r="BN632" s="411"/>
      <c r="BO632" s="410"/>
      <c r="BP632" s="410"/>
      <c r="BQ632" s="411">
        <f t="shared" ref="BQ632:BQ633" si="5649">BN632*BO632</f>
        <v>0</v>
      </c>
      <c r="BR632" s="411">
        <f t="shared" ref="BR632:BR635" si="5650">BQ632*1.12</f>
        <v>0</v>
      </c>
      <c r="BS632" s="411">
        <f t="shared" si="5150"/>
        <v>0</v>
      </c>
      <c r="BT632" s="410">
        <v>964.72000000000014</v>
      </c>
      <c r="BU632" s="410">
        <f t="shared" si="5633"/>
        <v>1080.4864000000002</v>
      </c>
      <c r="BV632" s="262">
        <v>0</v>
      </c>
      <c r="BW632" s="1427">
        <v>0</v>
      </c>
      <c r="BX632" s="84" t="s">
        <v>48</v>
      </c>
      <c r="BY632" s="76">
        <v>2015</v>
      </c>
      <c r="BZ632" s="582" t="s">
        <v>2551</v>
      </c>
      <c r="CA632" s="567"/>
      <c r="CB632" s="562"/>
      <c r="CC632" s="109"/>
      <c r="CD632" s="329"/>
      <c r="CE632" s="26">
        <f t="shared" si="5462"/>
        <v>0</v>
      </c>
      <c r="CF632" s="27">
        <f t="shared" si="5463"/>
        <v>0</v>
      </c>
      <c r="CG632" s="738">
        <f t="shared" si="5464"/>
        <v>0</v>
      </c>
      <c r="CH632" s="166" t="s">
        <v>1973</v>
      </c>
      <c r="CI632" s="167"/>
      <c r="CJ632" s="89" t="s">
        <v>25</v>
      </c>
      <c r="CK632" s="175" t="s">
        <v>1994</v>
      </c>
      <c r="CL632" s="175" t="s">
        <v>2010</v>
      </c>
      <c r="CM632" s="178">
        <v>42170</v>
      </c>
      <c r="CN632" s="175" t="s">
        <v>1995</v>
      </c>
      <c r="CO632" s="176" t="s">
        <v>1445</v>
      </c>
      <c r="CP632" s="175" t="s">
        <v>1447</v>
      </c>
      <c r="CQ632" s="14" t="s">
        <v>1382</v>
      </c>
      <c r="CR632" s="455"/>
      <c r="CS632" s="455"/>
      <c r="CT632" s="455">
        <v>135</v>
      </c>
      <c r="CU632" s="455">
        <v>0</v>
      </c>
      <c r="CV632" s="455">
        <v>0</v>
      </c>
      <c r="CW632" s="455">
        <v>0</v>
      </c>
      <c r="CX632" s="455">
        <v>0</v>
      </c>
      <c r="CY632" s="455"/>
      <c r="CZ632" s="455"/>
      <c r="DA632" s="456">
        <v>1080</v>
      </c>
      <c r="DB632" s="455"/>
      <c r="DC632" s="455"/>
      <c r="DD632" s="455">
        <f>CT632*DA632</f>
        <v>145800</v>
      </c>
      <c r="DE632" s="455">
        <f>CU632*DA632</f>
        <v>0</v>
      </c>
      <c r="DF632" s="455">
        <f>CV632*DA632</f>
        <v>0</v>
      </c>
      <c r="DG632" s="455">
        <f>CW632*DA632</f>
        <v>0</v>
      </c>
      <c r="DH632" s="455">
        <f>CX632*DA632</f>
        <v>0</v>
      </c>
      <c r="DI632" s="455"/>
      <c r="DJ632" s="455"/>
      <c r="DK632" s="455">
        <f>(CT632+CU632+CV632+CW632+CX632)*DA632</f>
        <v>145800</v>
      </c>
      <c r="DL632" s="501"/>
      <c r="DM632" s="508"/>
      <c r="DN632" s="501"/>
      <c r="DO632" s="508"/>
      <c r="DP632" s="501"/>
      <c r="DQ632" s="847">
        <f>DD632</f>
        <v>145800</v>
      </c>
      <c r="DR632" s="501">
        <f>DQ632/1.12</f>
        <v>130178.57142857142</v>
      </c>
      <c r="DS632" s="508">
        <f>DE632</f>
        <v>0</v>
      </c>
      <c r="DT632" s="501">
        <f>DS632/1.12</f>
        <v>0</v>
      </c>
      <c r="DU632" s="508">
        <f>DF632</f>
        <v>0</v>
      </c>
      <c r="DV632" s="457">
        <f>DU632/1.12</f>
        <v>0</v>
      </c>
      <c r="DW632" s="503">
        <f>DG632</f>
        <v>0</v>
      </c>
      <c r="DX632" s="501">
        <f>DW632/1.12</f>
        <v>0</v>
      </c>
      <c r="DY632" s="672">
        <f>DH632</f>
        <v>0</v>
      </c>
      <c r="DZ632" s="501">
        <f>DY632/1.12</f>
        <v>0</v>
      </c>
      <c r="EA632" s="508">
        <f t="shared" si="5488"/>
        <v>0</v>
      </c>
      <c r="EB632" s="457">
        <f t="shared" si="5401"/>
        <v>0</v>
      </c>
      <c r="EC632" s="1045"/>
      <c r="ED632" s="892"/>
      <c r="EE632" s="459">
        <f>DK632</f>
        <v>145800</v>
      </c>
      <c r="EF632" s="501">
        <f>EE632/1.12</f>
        <v>130178.57142857142</v>
      </c>
      <c r="EG632" s="462"/>
      <c r="EH632" s="710"/>
      <c r="EI632" s="460">
        <f t="shared" si="5489"/>
        <v>0</v>
      </c>
      <c r="EJ632" s="538">
        <f t="shared" si="5490"/>
        <v>0</v>
      </c>
      <c r="EK632" s="677">
        <f t="shared" si="5491"/>
        <v>-130178.57142857142</v>
      </c>
      <c r="EL632" s="257">
        <f t="shared" si="5492"/>
        <v>-145800</v>
      </c>
      <c r="EM632" s="649">
        <f t="shared" si="5493"/>
        <v>0</v>
      </c>
      <c r="EN632" s="538">
        <f t="shared" si="5494"/>
        <v>0</v>
      </c>
      <c r="EO632" s="677">
        <f t="shared" si="5495"/>
        <v>0</v>
      </c>
      <c r="EP632" s="257">
        <f t="shared" si="5496"/>
        <v>0</v>
      </c>
      <c r="EQ632" s="649">
        <f t="shared" si="5497"/>
        <v>0</v>
      </c>
      <c r="ER632" s="538">
        <f t="shared" si="5498"/>
        <v>0</v>
      </c>
      <c r="ES632" s="677">
        <f t="shared" si="5499"/>
        <v>0</v>
      </c>
      <c r="ET632" s="538">
        <f t="shared" si="5500"/>
        <v>0</v>
      </c>
      <c r="EU632" s="462">
        <f t="shared" si="5501"/>
        <v>0</v>
      </c>
      <c r="EV632" s="263">
        <f t="shared" si="5502"/>
        <v>0</v>
      </c>
      <c r="EW632" s="462">
        <f t="shared" si="5503"/>
        <v>0</v>
      </c>
      <c r="EX632" s="263">
        <f t="shared" si="5504"/>
        <v>0</v>
      </c>
      <c r="EY632" s="472">
        <f t="shared" si="5374"/>
        <v>-130178.57142857142</v>
      </c>
      <c r="EZ632" s="710">
        <f t="shared" si="5375"/>
        <v>-145800</v>
      </c>
      <c r="FA632" s="312">
        <v>42020</v>
      </c>
      <c r="FC632" s="216"/>
      <c r="FD632" s="319"/>
    </row>
    <row r="633" spans="1:160" ht="18" hidden="1" customHeight="1" outlineLevel="1" x14ac:dyDescent="0.2">
      <c r="A633" s="13" t="s">
        <v>2515</v>
      </c>
      <c r="B633" s="76" t="s">
        <v>21</v>
      </c>
      <c r="C633" s="103" t="s">
        <v>1444</v>
      </c>
      <c r="D633" s="103" t="s">
        <v>1445</v>
      </c>
      <c r="E633" s="103" t="s">
        <v>1446</v>
      </c>
      <c r="F633" s="103" t="s">
        <v>1447</v>
      </c>
      <c r="G633" s="103" t="s">
        <v>25</v>
      </c>
      <c r="H633" s="105">
        <v>0.83199999999999996</v>
      </c>
      <c r="I633" s="103" t="s">
        <v>1972</v>
      </c>
      <c r="J633" s="103" t="s">
        <v>56</v>
      </c>
      <c r="K633" s="103" t="s">
        <v>152</v>
      </c>
      <c r="L633" s="103" t="s">
        <v>1370</v>
      </c>
      <c r="M633" s="14" t="s">
        <v>1382</v>
      </c>
      <c r="N633" s="82"/>
      <c r="O633" s="82"/>
      <c r="P633" s="82"/>
      <c r="Q633" s="245"/>
      <c r="R633" s="408"/>
      <c r="S633" s="270"/>
      <c r="T633" s="270"/>
      <c r="U633" s="270"/>
      <c r="V633" s="647"/>
      <c r="W633" s="647"/>
      <c r="X633" s="409"/>
      <c r="Y633" s="409"/>
      <c r="Z633" s="409"/>
      <c r="AA633" s="409"/>
      <c r="AB633" s="409"/>
      <c r="AC633" s="399">
        <f t="shared" ref="AC633" si="5651">AB633*H633</f>
        <v>0</v>
      </c>
      <c r="AD633" s="410">
        <v>135</v>
      </c>
      <c r="AE633" s="410">
        <v>1687.01</v>
      </c>
      <c r="AF633" s="410">
        <f t="shared" ref="AF633" si="5652">AE633*1.12</f>
        <v>1889.4512000000002</v>
      </c>
      <c r="AG633" s="410">
        <f t="shared" ref="AG633" si="5653">AE633*AD633</f>
        <v>227746.35</v>
      </c>
      <c r="AH633" s="410">
        <f t="shared" ref="AH633" si="5654">AD633*AF633</f>
        <v>255075.91200000004</v>
      </c>
      <c r="AI633" s="260">
        <f t="shared" ref="AI633" si="5655">AH633*H633</f>
        <v>212223.15878400003</v>
      </c>
      <c r="AJ633" s="410">
        <v>70</v>
      </c>
      <c r="AK633" s="410">
        <v>1687.01</v>
      </c>
      <c r="AL633" s="410">
        <f t="shared" si="5628"/>
        <v>1889.4512000000002</v>
      </c>
      <c r="AM633" s="1221">
        <f t="shared" ref="AM633" si="5656">AJ633*AK633</f>
        <v>118090.7</v>
      </c>
      <c r="AN633" s="410">
        <f t="shared" ref="AN633" si="5657">AJ633*AL633</f>
        <v>132261.584</v>
      </c>
      <c r="AO633" s="396">
        <f t="shared" ref="AO633" si="5658">AN633*H633</f>
        <v>110041.637888</v>
      </c>
      <c r="AP633" s="410">
        <v>70</v>
      </c>
      <c r="AQ633" s="410">
        <v>1687.01</v>
      </c>
      <c r="AR633" s="410">
        <f t="shared" si="5629"/>
        <v>1889.4512000000002</v>
      </c>
      <c r="AS633" s="410">
        <f t="shared" ref="AS633" si="5659">AP633*AQ633</f>
        <v>118090.7</v>
      </c>
      <c r="AT633" s="410">
        <f t="shared" ref="AT633" si="5660">AS633*1.12</f>
        <v>132261.584</v>
      </c>
      <c r="AU633" s="410">
        <f t="shared" ref="AU633" si="5661">AT633*H633</f>
        <v>110041.637888</v>
      </c>
      <c r="AV633" s="411">
        <v>70</v>
      </c>
      <c r="AW633" s="410">
        <v>1687.01</v>
      </c>
      <c r="AX633" s="410">
        <f t="shared" si="5630"/>
        <v>1889.4512000000002</v>
      </c>
      <c r="AY633" s="400">
        <f t="shared" ref="AY633" si="5662">AV633*AW633</f>
        <v>118090.7</v>
      </c>
      <c r="AZ633" s="400">
        <f t="shared" ref="AZ633" si="5663">AY633*1.12</f>
        <v>132261.584</v>
      </c>
      <c r="BA633" s="400">
        <f t="shared" ref="BA633" si="5664">AZ633*H633</f>
        <v>110041.637888</v>
      </c>
      <c r="BB633" s="411">
        <v>70</v>
      </c>
      <c r="BC633" s="410">
        <v>1687.01</v>
      </c>
      <c r="BD633" s="410">
        <f t="shared" si="5631"/>
        <v>1889.4512000000002</v>
      </c>
      <c r="BE633" s="411">
        <f t="shared" ref="BE633" si="5665">BB633*BC633</f>
        <v>118090.7</v>
      </c>
      <c r="BF633" s="411">
        <f t="shared" ref="BF633" si="5666">BE633*1.12</f>
        <v>132261.584</v>
      </c>
      <c r="BG633" s="411">
        <f t="shared" ref="BG633" si="5667">BF633*H633</f>
        <v>110041.637888</v>
      </c>
      <c r="BH633" s="411"/>
      <c r="BI633" s="410">
        <v>1687.01</v>
      </c>
      <c r="BJ633" s="410">
        <f t="shared" si="5632"/>
        <v>1889.4512000000002</v>
      </c>
      <c r="BK633" s="411">
        <f t="shared" ref="BK633" si="5668">BH633*BI633</f>
        <v>0</v>
      </c>
      <c r="BL633" s="411">
        <f t="shared" ref="BL633" si="5669">BK633*1.12</f>
        <v>0</v>
      </c>
      <c r="BM633" s="411">
        <f t="shared" ref="BM633" si="5670">BL633*N633</f>
        <v>0</v>
      </c>
      <c r="BN633" s="411"/>
      <c r="BO633" s="410"/>
      <c r="BP633" s="410"/>
      <c r="BQ633" s="411">
        <f t="shared" si="5649"/>
        <v>0</v>
      </c>
      <c r="BR633" s="411">
        <f t="shared" si="5650"/>
        <v>0</v>
      </c>
      <c r="BS633" s="411">
        <f t="shared" si="5150"/>
        <v>0</v>
      </c>
      <c r="BT633" s="410">
        <v>1687.01</v>
      </c>
      <c r="BU633" s="410">
        <f t="shared" si="5633"/>
        <v>1889.4512000000002</v>
      </c>
      <c r="BV633" s="262">
        <f t="shared" ref="BV633" si="5671">(AD633+AJ633+AP633+AV633+BB633)*BT633</f>
        <v>700109.15</v>
      </c>
      <c r="BW633" s="262">
        <f t="shared" ref="BW633" si="5672">(AD633+AJ633+AP633+AV633+BB633)*BU633</f>
        <v>784122.24800000014</v>
      </c>
      <c r="BX633" s="84"/>
      <c r="BY633" s="76" t="s">
        <v>2420</v>
      </c>
      <c r="BZ633" s="582"/>
      <c r="CA633" s="567"/>
      <c r="CB633" s="562"/>
      <c r="CC633" s="109"/>
      <c r="CD633" s="329"/>
      <c r="CE633" s="26">
        <f t="shared" ref="CE633" si="5673">BV633-CB633</f>
        <v>700109.15</v>
      </c>
      <c r="CF633" s="27">
        <f t="shared" ref="CF633" si="5674">BW633-CC633</f>
        <v>784122.24800000014</v>
      </c>
      <c r="CG633" s="738">
        <f t="shared" ref="CG633" si="5675">CA633-CC633</f>
        <v>0</v>
      </c>
      <c r="CH633" s="166" t="s">
        <v>2552</v>
      </c>
      <c r="CI633" s="167"/>
      <c r="CJ633" s="89"/>
      <c r="CK633" s="175"/>
      <c r="CL633" s="175" t="s">
        <v>2628</v>
      </c>
      <c r="CM633" s="178">
        <v>42632</v>
      </c>
      <c r="CN633" s="175" t="s">
        <v>1995</v>
      </c>
      <c r="CO633" s="176" t="s">
        <v>1445</v>
      </c>
      <c r="CP633" s="175" t="s">
        <v>2553</v>
      </c>
      <c r="CQ633" s="14" t="s">
        <v>1382</v>
      </c>
      <c r="CR633" s="455"/>
      <c r="CS633" s="455"/>
      <c r="CT633" s="455"/>
      <c r="CU633" s="455">
        <v>70</v>
      </c>
      <c r="CV633" s="455">
        <v>70</v>
      </c>
      <c r="CW633" s="455">
        <v>70</v>
      </c>
      <c r="CX633" s="455">
        <v>70</v>
      </c>
      <c r="CY633" s="455"/>
      <c r="CZ633" s="455">
        <f>CU633+CV633+CW633+CX633</f>
        <v>280</v>
      </c>
      <c r="DA633" s="456">
        <f>BU633</f>
        <v>1889.4512000000002</v>
      </c>
      <c r="DB633" s="455"/>
      <c r="DC633" s="455"/>
      <c r="DD633" s="455"/>
      <c r="DE633" s="455">
        <f>CU633*DA633</f>
        <v>132261.584</v>
      </c>
      <c r="DF633" s="455">
        <f>CV633*DA633</f>
        <v>132261.584</v>
      </c>
      <c r="DG633" s="455">
        <f>CW633*DA633</f>
        <v>132261.584</v>
      </c>
      <c r="DH633" s="455">
        <f>CX633*DA633</f>
        <v>132261.584</v>
      </c>
      <c r="DI633" s="455"/>
      <c r="DJ633" s="455"/>
      <c r="DK633" s="455">
        <f>(CT633+CU633+CV633+CW633+CX633)*DA633</f>
        <v>529046.33600000001</v>
      </c>
      <c r="DL633" s="501"/>
      <c r="DM633" s="508"/>
      <c r="DN633" s="501"/>
      <c r="DO633" s="508"/>
      <c r="DP633" s="501"/>
      <c r="DQ633" s="847"/>
      <c r="DR633" s="501"/>
      <c r="DS633" s="508">
        <f>DE633</f>
        <v>132261.584</v>
      </c>
      <c r="DT633" s="501">
        <f>DS633/1.12</f>
        <v>118090.7</v>
      </c>
      <c r="DU633" s="508">
        <f>DF633</f>
        <v>132261.584</v>
      </c>
      <c r="DV633" s="457">
        <f>DU633/1.12</f>
        <v>118090.7</v>
      </c>
      <c r="DW633" s="503">
        <f>DG633</f>
        <v>132261.584</v>
      </c>
      <c r="DX633" s="501">
        <f>DW633/1.12</f>
        <v>118090.7</v>
      </c>
      <c r="DY633" s="672">
        <f>DH633</f>
        <v>132261.584</v>
      </c>
      <c r="DZ633" s="501">
        <f>DY633/1.12</f>
        <v>118090.7</v>
      </c>
      <c r="EA633" s="508"/>
      <c r="EB633" s="457"/>
      <c r="EC633" s="1045"/>
      <c r="ED633" s="892"/>
      <c r="EE633" s="459">
        <f>DK633</f>
        <v>529046.33600000001</v>
      </c>
      <c r="EF633" s="501">
        <f>EE633/1.12</f>
        <v>472362.8</v>
      </c>
      <c r="EG633" s="462"/>
      <c r="EH633" s="710"/>
      <c r="EI633" s="460">
        <f t="shared" si="5489"/>
        <v>0</v>
      </c>
      <c r="EJ633" s="538">
        <f t="shared" si="5490"/>
        <v>0</v>
      </c>
      <c r="EK633" s="677">
        <f t="shared" si="5491"/>
        <v>227746.35</v>
      </c>
      <c r="EL633" s="257">
        <f t="shared" si="5492"/>
        <v>255075.91200000004</v>
      </c>
      <c r="EM633" s="649">
        <f t="shared" si="5493"/>
        <v>0</v>
      </c>
      <c r="EN633" s="538">
        <f t="shared" si="5494"/>
        <v>0</v>
      </c>
      <c r="EO633" s="677">
        <f t="shared" si="5495"/>
        <v>0</v>
      </c>
      <c r="EP633" s="257">
        <f t="shared" si="5496"/>
        <v>0</v>
      </c>
      <c r="EQ633" s="649">
        <f t="shared" si="5497"/>
        <v>0</v>
      </c>
      <c r="ER633" s="538">
        <f t="shared" si="5498"/>
        <v>0</v>
      </c>
      <c r="ES633" s="677">
        <f t="shared" si="5499"/>
        <v>0</v>
      </c>
      <c r="ET633" s="538">
        <f t="shared" si="5500"/>
        <v>0</v>
      </c>
      <c r="EU633" s="462">
        <f t="shared" si="5501"/>
        <v>0</v>
      </c>
      <c r="EV633" s="263">
        <f t="shared" si="5502"/>
        <v>0</v>
      </c>
      <c r="EW633" s="462">
        <f t="shared" si="5503"/>
        <v>0</v>
      </c>
      <c r="EX633" s="263">
        <f t="shared" si="5504"/>
        <v>0</v>
      </c>
      <c r="EY633" s="472">
        <f t="shared" si="5374"/>
        <v>227746.35000000003</v>
      </c>
      <c r="EZ633" s="710">
        <f t="shared" si="5375"/>
        <v>255075.91200000013</v>
      </c>
      <c r="FA633" s="312">
        <v>42020</v>
      </c>
      <c r="FC633" s="216"/>
      <c r="FD633" s="319"/>
    </row>
    <row r="634" spans="1:160" ht="18" hidden="1" customHeight="1" outlineLevel="1" x14ac:dyDescent="0.2">
      <c r="A634" s="13" t="s">
        <v>1573</v>
      </c>
      <c r="B634" s="76" t="s">
        <v>21</v>
      </c>
      <c r="C634" s="103" t="s">
        <v>1444</v>
      </c>
      <c r="D634" s="103" t="s">
        <v>1445</v>
      </c>
      <c r="E634" s="103" t="s">
        <v>1446</v>
      </c>
      <c r="F634" s="103" t="s">
        <v>1448</v>
      </c>
      <c r="G634" s="103" t="s">
        <v>1381</v>
      </c>
      <c r="H634" s="105">
        <v>0.83199999999999996</v>
      </c>
      <c r="I634" s="103" t="s">
        <v>1369</v>
      </c>
      <c r="J634" s="103" t="s">
        <v>56</v>
      </c>
      <c r="K634" s="103" t="s">
        <v>152</v>
      </c>
      <c r="L634" s="103" t="s">
        <v>1370</v>
      </c>
      <c r="M634" s="14" t="s">
        <v>1382</v>
      </c>
      <c r="N634" s="82"/>
      <c r="O634" s="82"/>
      <c r="P634" s="82"/>
      <c r="Q634" s="245"/>
      <c r="R634" s="408"/>
      <c r="S634" s="270"/>
      <c r="T634" s="270"/>
      <c r="U634" s="270"/>
      <c r="V634" s="647"/>
      <c r="W634" s="647"/>
      <c r="X634" s="409"/>
      <c r="Y634" s="409"/>
      <c r="Z634" s="409"/>
      <c r="AA634" s="409"/>
      <c r="AB634" s="409"/>
      <c r="AC634" s="399">
        <f t="shared" si="4976"/>
        <v>0</v>
      </c>
      <c r="AD634" s="410">
        <v>100</v>
      </c>
      <c r="AE634" s="410">
        <v>983.32</v>
      </c>
      <c r="AF634" s="410">
        <f t="shared" si="5138"/>
        <v>1101.3184000000001</v>
      </c>
      <c r="AG634" s="410">
        <v>0</v>
      </c>
      <c r="AH634" s="410">
        <v>0</v>
      </c>
      <c r="AI634" s="260">
        <f t="shared" si="4977"/>
        <v>0</v>
      </c>
      <c r="AJ634" s="410">
        <v>100</v>
      </c>
      <c r="AK634" s="410">
        <v>983.32</v>
      </c>
      <c r="AL634" s="410">
        <f t="shared" si="5628"/>
        <v>1101.3184000000001</v>
      </c>
      <c r="AM634" s="260">
        <v>0</v>
      </c>
      <c r="AN634" s="260">
        <v>0</v>
      </c>
      <c r="AO634" s="396">
        <f t="shared" si="5394"/>
        <v>0</v>
      </c>
      <c r="AP634" s="410">
        <v>100</v>
      </c>
      <c r="AQ634" s="410">
        <v>983.32</v>
      </c>
      <c r="AR634" s="410">
        <f t="shared" si="5629"/>
        <v>1101.3184000000001</v>
      </c>
      <c r="AS634" s="410">
        <v>0</v>
      </c>
      <c r="AT634" s="410">
        <f t="shared" si="5139"/>
        <v>0</v>
      </c>
      <c r="AU634" s="410">
        <f t="shared" si="5578"/>
        <v>0</v>
      </c>
      <c r="AV634" s="411">
        <v>100</v>
      </c>
      <c r="AW634" s="410">
        <v>983.32</v>
      </c>
      <c r="AX634" s="410">
        <f t="shared" si="5630"/>
        <v>1101.3184000000001</v>
      </c>
      <c r="AY634" s="400">
        <v>0</v>
      </c>
      <c r="AZ634" s="400">
        <f t="shared" si="5140"/>
        <v>0</v>
      </c>
      <c r="BA634" s="400">
        <f t="shared" si="5583"/>
        <v>0</v>
      </c>
      <c r="BB634" s="411">
        <v>100</v>
      </c>
      <c r="BC634" s="410">
        <v>983.32</v>
      </c>
      <c r="BD634" s="410">
        <f t="shared" si="5631"/>
        <v>1101.3184000000001</v>
      </c>
      <c r="BE634" s="411">
        <v>0</v>
      </c>
      <c r="BF634" s="411">
        <f t="shared" si="5579"/>
        <v>0</v>
      </c>
      <c r="BG634" s="411">
        <f t="shared" si="5555"/>
        <v>0</v>
      </c>
      <c r="BH634" s="411"/>
      <c r="BI634" s="410">
        <v>983.32</v>
      </c>
      <c r="BJ634" s="410">
        <f t="shared" si="5632"/>
        <v>1101.3184000000001</v>
      </c>
      <c r="BK634" s="411">
        <v>0</v>
      </c>
      <c r="BL634" s="411">
        <f t="shared" si="5648"/>
        <v>0</v>
      </c>
      <c r="BM634" s="411">
        <f t="shared" si="5573"/>
        <v>0</v>
      </c>
      <c r="BN634" s="411"/>
      <c r="BO634" s="410"/>
      <c r="BP634" s="410"/>
      <c r="BQ634" s="411">
        <v>0</v>
      </c>
      <c r="BR634" s="411">
        <f t="shared" si="5650"/>
        <v>0</v>
      </c>
      <c r="BS634" s="411">
        <f t="shared" si="5150"/>
        <v>0</v>
      </c>
      <c r="BT634" s="410">
        <v>983.32</v>
      </c>
      <c r="BU634" s="410">
        <f t="shared" si="5633"/>
        <v>1101.3184000000001</v>
      </c>
      <c r="BV634" s="410">
        <v>0</v>
      </c>
      <c r="BW634" s="1437">
        <v>0</v>
      </c>
      <c r="BX634" s="84" t="s">
        <v>48</v>
      </c>
      <c r="BY634" s="76">
        <v>2015</v>
      </c>
      <c r="BZ634" s="325">
        <v>7</v>
      </c>
      <c r="CA634" s="567"/>
      <c r="CB634" s="562"/>
      <c r="CC634" s="109"/>
      <c r="CD634" s="329"/>
      <c r="CE634" s="26">
        <f t="shared" si="5462"/>
        <v>0</v>
      </c>
      <c r="CF634" s="27">
        <f t="shared" si="5463"/>
        <v>0</v>
      </c>
      <c r="CG634" s="738">
        <f t="shared" si="5464"/>
        <v>0</v>
      </c>
      <c r="CH634" s="166"/>
      <c r="CI634" s="167"/>
      <c r="CJ634" s="89"/>
      <c r="CK634" s="175"/>
      <c r="CL634" s="175"/>
      <c r="CM634" s="178"/>
      <c r="CN634" s="175"/>
      <c r="CO634" s="176"/>
      <c r="CP634" s="175"/>
      <c r="CQ634" s="87"/>
      <c r="CR634" s="455"/>
      <c r="CS634" s="455"/>
      <c r="CT634" s="455"/>
      <c r="CU634" s="455"/>
      <c r="CV634" s="455"/>
      <c r="CW634" s="455"/>
      <c r="CX634" s="455"/>
      <c r="CY634" s="455"/>
      <c r="CZ634" s="455"/>
      <c r="DA634" s="456"/>
      <c r="DB634" s="455"/>
      <c r="DC634" s="455"/>
      <c r="DD634" s="455"/>
      <c r="DE634" s="455"/>
      <c r="DF634" s="455"/>
      <c r="DG634" s="455"/>
      <c r="DH634" s="455"/>
      <c r="DI634" s="455"/>
      <c r="DJ634" s="455"/>
      <c r="DK634" s="455"/>
      <c r="DL634" s="501"/>
      <c r="DM634" s="508"/>
      <c r="DN634" s="501"/>
      <c r="DO634" s="508"/>
      <c r="DP634" s="501"/>
      <c r="DQ634" s="847"/>
      <c r="DR634" s="501"/>
      <c r="DS634" s="508"/>
      <c r="DT634" s="501"/>
      <c r="DU634" s="508"/>
      <c r="DV634" s="457"/>
      <c r="DW634" s="503"/>
      <c r="DX634" s="501"/>
      <c r="DY634" s="672"/>
      <c r="DZ634" s="501"/>
      <c r="EA634" s="508">
        <f>DI634</f>
        <v>0</v>
      </c>
      <c r="EB634" s="457">
        <f t="shared" si="5401"/>
        <v>0</v>
      </c>
      <c r="EC634" s="1045"/>
      <c r="ED634" s="892"/>
      <c r="EE634" s="459"/>
      <c r="EF634" s="501"/>
      <c r="EG634" s="462"/>
      <c r="EH634" s="710"/>
      <c r="EI634" s="460">
        <f t="shared" si="5489"/>
        <v>0</v>
      </c>
      <c r="EJ634" s="538">
        <f t="shared" si="5490"/>
        <v>0</v>
      </c>
      <c r="EK634" s="677">
        <f t="shared" si="5491"/>
        <v>0</v>
      </c>
      <c r="EL634" s="257">
        <f t="shared" si="5492"/>
        <v>0</v>
      </c>
      <c r="EM634" s="649">
        <f t="shared" si="5493"/>
        <v>0</v>
      </c>
      <c r="EN634" s="538">
        <f t="shared" si="5494"/>
        <v>0</v>
      </c>
      <c r="EO634" s="677">
        <f t="shared" si="5495"/>
        <v>0</v>
      </c>
      <c r="EP634" s="257">
        <f t="shared" si="5496"/>
        <v>0</v>
      </c>
      <c r="EQ634" s="649">
        <f t="shared" si="5497"/>
        <v>0</v>
      </c>
      <c r="ER634" s="538">
        <f t="shared" si="5498"/>
        <v>0</v>
      </c>
      <c r="ES634" s="677">
        <f t="shared" si="5499"/>
        <v>0</v>
      </c>
      <c r="ET634" s="538">
        <f t="shared" si="5500"/>
        <v>0</v>
      </c>
      <c r="EU634" s="462">
        <f t="shared" si="5501"/>
        <v>0</v>
      </c>
      <c r="EV634" s="263">
        <f t="shared" si="5502"/>
        <v>0</v>
      </c>
      <c r="EW634" s="462">
        <f t="shared" si="5503"/>
        <v>0</v>
      </c>
      <c r="EX634" s="263">
        <f t="shared" si="5504"/>
        <v>0</v>
      </c>
      <c r="EY634" s="472">
        <f t="shared" si="5374"/>
        <v>0</v>
      </c>
      <c r="EZ634" s="710">
        <f t="shared" si="5375"/>
        <v>0</v>
      </c>
      <c r="FC634" s="216"/>
      <c r="FD634" s="319"/>
    </row>
    <row r="635" spans="1:160" ht="18" hidden="1" customHeight="1" outlineLevel="1" x14ac:dyDescent="0.2">
      <c r="A635" s="13" t="s">
        <v>1655</v>
      </c>
      <c r="B635" s="76" t="s">
        <v>21</v>
      </c>
      <c r="C635" s="103" t="s">
        <v>1444</v>
      </c>
      <c r="D635" s="103" t="s">
        <v>1445</v>
      </c>
      <c r="E635" s="103" t="s">
        <v>1446</v>
      </c>
      <c r="F635" s="103" t="s">
        <v>1448</v>
      </c>
      <c r="G635" s="103" t="s">
        <v>1690</v>
      </c>
      <c r="H635" s="105">
        <v>0.83199999999999996</v>
      </c>
      <c r="I635" s="103" t="s">
        <v>1369</v>
      </c>
      <c r="J635" s="103" t="s">
        <v>56</v>
      </c>
      <c r="K635" s="103" t="s">
        <v>152</v>
      </c>
      <c r="L635" s="103" t="s">
        <v>1370</v>
      </c>
      <c r="M635" s="14" t="s">
        <v>1382</v>
      </c>
      <c r="N635" s="82"/>
      <c r="O635" s="82"/>
      <c r="P635" s="82"/>
      <c r="Q635" s="245"/>
      <c r="R635" s="408"/>
      <c r="S635" s="270"/>
      <c r="T635" s="270"/>
      <c r="U635" s="270"/>
      <c r="V635" s="647"/>
      <c r="W635" s="647"/>
      <c r="X635" s="409"/>
      <c r="Y635" s="409"/>
      <c r="Z635" s="409"/>
      <c r="AA635" s="409"/>
      <c r="AB635" s="409"/>
      <c r="AC635" s="399">
        <f t="shared" si="4976"/>
        <v>0</v>
      </c>
      <c r="AD635" s="410">
        <v>100</v>
      </c>
      <c r="AE635" s="410">
        <v>983.32</v>
      </c>
      <c r="AF635" s="410">
        <f t="shared" ref="AF635" si="5676">AE635*1.12</f>
        <v>1101.3184000000001</v>
      </c>
      <c r="AG635" s="410">
        <v>0</v>
      </c>
      <c r="AH635" s="410">
        <v>0</v>
      </c>
      <c r="AI635" s="260">
        <f t="shared" si="4977"/>
        <v>0</v>
      </c>
      <c r="AJ635" s="410">
        <v>100</v>
      </c>
      <c r="AK635" s="410">
        <v>983.32</v>
      </c>
      <c r="AL635" s="410">
        <f t="shared" si="5628"/>
        <v>1101.3184000000001</v>
      </c>
      <c r="AM635" s="260">
        <v>0</v>
      </c>
      <c r="AN635" s="260">
        <v>0</v>
      </c>
      <c r="AO635" s="396">
        <f t="shared" si="5394"/>
        <v>0</v>
      </c>
      <c r="AP635" s="410">
        <v>100</v>
      </c>
      <c r="AQ635" s="410">
        <v>983.32</v>
      </c>
      <c r="AR635" s="410">
        <f t="shared" si="5629"/>
        <v>1101.3184000000001</v>
      </c>
      <c r="AS635" s="410">
        <v>0</v>
      </c>
      <c r="AT635" s="410">
        <f t="shared" si="5139"/>
        <v>0</v>
      </c>
      <c r="AU635" s="410">
        <f t="shared" si="5578"/>
        <v>0</v>
      </c>
      <c r="AV635" s="411">
        <v>100</v>
      </c>
      <c r="AW635" s="410">
        <v>983.32</v>
      </c>
      <c r="AX635" s="410">
        <f t="shared" si="5630"/>
        <v>1101.3184000000001</v>
      </c>
      <c r="AY635" s="400">
        <v>0</v>
      </c>
      <c r="AZ635" s="400">
        <f t="shared" si="5140"/>
        <v>0</v>
      </c>
      <c r="BA635" s="400">
        <f t="shared" si="5583"/>
        <v>0</v>
      </c>
      <c r="BB635" s="411">
        <v>100</v>
      </c>
      <c r="BC635" s="410">
        <v>983.32</v>
      </c>
      <c r="BD635" s="410">
        <f t="shared" si="5631"/>
        <v>1101.3184000000001</v>
      </c>
      <c r="BE635" s="411">
        <v>0</v>
      </c>
      <c r="BF635" s="411">
        <f t="shared" si="5579"/>
        <v>0</v>
      </c>
      <c r="BG635" s="411">
        <f t="shared" si="5555"/>
        <v>0</v>
      </c>
      <c r="BH635" s="411"/>
      <c r="BI635" s="410">
        <v>983.32</v>
      </c>
      <c r="BJ635" s="410">
        <f t="shared" si="5632"/>
        <v>1101.3184000000001</v>
      </c>
      <c r="BK635" s="411">
        <v>0</v>
      </c>
      <c r="BL635" s="411">
        <f t="shared" si="5648"/>
        <v>0</v>
      </c>
      <c r="BM635" s="411">
        <f t="shared" si="5573"/>
        <v>0</v>
      </c>
      <c r="BN635" s="411"/>
      <c r="BO635" s="410"/>
      <c r="BP635" s="410"/>
      <c r="BQ635" s="411">
        <v>0</v>
      </c>
      <c r="BR635" s="411">
        <f t="shared" si="5650"/>
        <v>0</v>
      </c>
      <c r="BS635" s="411">
        <f t="shared" si="5150"/>
        <v>0</v>
      </c>
      <c r="BT635" s="410">
        <v>983.32</v>
      </c>
      <c r="BU635" s="410">
        <f t="shared" si="5633"/>
        <v>1101.3184000000001</v>
      </c>
      <c r="BV635" s="262">
        <v>0</v>
      </c>
      <c r="BW635" s="1427">
        <v>0</v>
      </c>
      <c r="BX635" s="84" t="s">
        <v>48</v>
      </c>
      <c r="BY635" s="76">
        <v>2015</v>
      </c>
      <c r="BZ635" s="325">
        <v>7</v>
      </c>
      <c r="CA635" s="567"/>
      <c r="CB635" s="562"/>
      <c r="CC635" s="109"/>
      <c r="CD635" s="329"/>
      <c r="CE635" s="26">
        <f t="shared" si="5462"/>
        <v>0</v>
      </c>
      <c r="CF635" s="27">
        <f t="shared" si="5463"/>
        <v>0</v>
      </c>
      <c r="CG635" s="738">
        <f t="shared" si="5464"/>
        <v>0</v>
      </c>
      <c r="CH635" s="166" t="s">
        <v>1691</v>
      </c>
      <c r="CI635" s="167" t="s">
        <v>1756</v>
      </c>
      <c r="CJ635" s="89"/>
      <c r="CK635" s="175"/>
      <c r="CL635" s="175"/>
      <c r="CM635" s="178"/>
      <c r="CN635" s="175"/>
      <c r="CO635" s="176"/>
      <c r="CP635" s="175"/>
      <c r="CQ635" s="87"/>
      <c r="CR635" s="455"/>
      <c r="CS635" s="455"/>
      <c r="CT635" s="455"/>
      <c r="CU635" s="455"/>
      <c r="CV635" s="455"/>
      <c r="CW635" s="455"/>
      <c r="CX635" s="455"/>
      <c r="CY635" s="455"/>
      <c r="CZ635" s="455"/>
      <c r="DA635" s="456"/>
      <c r="DB635" s="455"/>
      <c r="DC635" s="455"/>
      <c r="DD635" s="455"/>
      <c r="DE635" s="455"/>
      <c r="DF635" s="455"/>
      <c r="DG635" s="455"/>
      <c r="DH635" s="455"/>
      <c r="DI635" s="455"/>
      <c r="DJ635" s="455"/>
      <c r="DK635" s="455"/>
      <c r="DL635" s="501"/>
      <c r="DM635" s="508"/>
      <c r="DN635" s="501"/>
      <c r="DO635" s="508"/>
      <c r="DP635" s="501"/>
      <c r="DQ635" s="847"/>
      <c r="DR635" s="501"/>
      <c r="DS635" s="508"/>
      <c r="DT635" s="501"/>
      <c r="DU635" s="508"/>
      <c r="DV635" s="457"/>
      <c r="DW635" s="503"/>
      <c r="DX635" s="501"/>
      <c r="DY635" s="672"/>
      <c r="DZ635" s="501"/>
      <c r="EA635" s="508">
        <f>DI635</f>
        <v>0</v>
      </c>
      <c r="EB635" s="457">
        <f t="shared" si="5401"/>
        <v>0</v>
      </c>
      <c r="EC635" s="1045"/>
      <c r="ED635" s="892"/>
      <c r="EE635" s="459"/>
      <c r="EF635" s="501"/>
      <c r="EG635" s="462"/>
      <c r="EH635" s="710"/>
      <c r="EI635" s="460">
        <f t="shared" si="5489"/>
        <v>0</v>
      </c>
      <c r="EJ635" s="538">
        <f t="shared" si="5490"/>
        <v>0</v>
      </c>
      <c r="EK635" s="677">
        <f t="shared" si="5491"/>
        <v>0</v>
      </c>
      <c r="EL635" s="257">
        <f t="shared" si="5492"/>
        <v>0</v>
      </c>
      <c r="EM635" s="649">
        <f t="shared" si="5493"/>
        <v>0</v>
      </c>
      <c r="EN635" s="538">
        <f t="shared" si="5494"/>
        <v>0</v>
      </c>
      <c r="EO635" s="677">
        <f t="shared" si="5495"/>
        <v>0</v>
      </c>
      <c r="EP635" s="257">
        <f t="shared" si="5496"/>
        <v>0</v>
      </c>
      <c r="EQ635" s="649">
        <f t="shared" si="5497"/>
        <v>0</v>
      </c>
      <c r="ER635" s="538">
        <f t="shared" si="5498"/>
        <v>0</v>
      </c>
      <c r="ES635" s="677">
        <f t="shared" si="5499"/>
        <v>0</v>
      </c>
      <c r="ET635" s="538">
        <f t="shared" si="5500"/>
        <v>0</v>
      </c>
      <c r="EU635" s="462">
        <f t="shared" si="5501"/>
        <v>0</v>
      </c>
      <c r="EV635" s="263">
        <f t="shared" si="5502"/>
        <v>0</v>
      </c>
      <c r="EW635" s="462">
        <f t="shared" si="5503"/>
        <v>0</v>
      </c>
      <c r="EX635" s="263">
        <f t="shared" si="5504"/>
        <v>0</v>
      </c>
      <c r="EY635" s="472">
        <f t="shared" si="5374"/>
        <v>0</v>
      </c>
      <c r="EZ635" s="710">
        <f t="shared" si="5375"/>
        <v>0</v>
      </c>
      <c r="FA635" s="312">
        <v>42020</v>
      </c>
      <c r="FC635" s="216"/>
      <c r="FD635" s="319"/>
    </row>
    <row r="636" spans="1:160" ht="18" hidden="1" customHeight="1" outlineLevel="1" x14ac:dyDescent="0.2">
      <c r="A636" s="13" t="s">
        <v>1765</v>
      </c>
      <c r="B636" s="76" t="s">
        <v>21</v>
      </c>
      <c r="C636" s="103" t="s">
        <v>1444</v>
      </c>
      <c r="D636" s="103" t="s">
        <v>1445</v>
      </c>
      <c r="E636" s="103" t="s">
        <v>1446</v>
      </c>
      <c r="F636" s="103" t="s">
        <v>1448</v>
      </c>
      <c r="G636" s="103" t="s">
        <v>25</v>
      </c>
      <c r="H636" s="105">
        <v>0.83199999999999996</v>
      </c>
      <c r="I636" s="103" t="s">
        <v>1369</v>
      </c>
      <c r="J636" s="103" t="s">
        <v>56</v>
      </c>
      <c r="K636" s="103" t="s">
        <v>152</v>
      </c>
      <c r="L636" s="103" t="s">
        <v>1370</v>
      </c>
      <c r="M636" s="14" t="s">
        <v>1382</v>
      </c>
      <c r="N636" s="82"/>
      <c r="O636" s="82"/>
      <c r="P636" s="82"/>
      <c r="Q636" s="245"/>
      <c r="R636" s="408"/>
      <c r="S636" s="270"/>
      <c r="T636" s="270"/>
      <c r="U636" s="270"/>
      <c r="V636" s="647"/>
      <c r="W636" s="647"/>
      <c r="X636" s="409"/>
      <c r="Y636" s="409"/>
      <c r="Z636" s="409"/>
      <c r="AA636" s="409"/>
      <c r="AB636" s="409"/>
      <c r="AC636" s="399">
        <f t="shared" ref="AC636" si="5677">AB636*H636</f>
        <v>0</v>
      </c>
      <c r="AD636" s="410">
        <v>100</v>
      </c>
      <c r="AE636" s="410">
        <v>983.32</v>
      </c>
      <c r="AF636" s="410">
        <f t="shared" ref="AF636" si="5678">AE636*1.12</f>
        <v>1101.3184000000001</v>
      </c>
      <c r="AG636" s="410">
        <v>0</v>
      </c>
      <c r="AH636" s="410">
        <v>0</v>
      </c>
      <c r="AI636" s="260">
        <f t="shared" ref="AI636" si="5679">AH636*H636</f>
        <v>0</v>
      </c>
      <c r="AJ636" s="410">
        <v>100</v>
      </c>
      <c r="AK636" s="410">
        <v>983.32</v>
      </c>
      <c r="AL636" s="410">
        <f t="shared" si="5628"/>
        <v>1101.3184000000001</v>
      </c>
      <c r="AM636" s="410">
        <v>0</v>
      </c>
      <c r="AN636" s="410">
        <v>0</v>
      </c>
      <c r="AO636" s="396">
        <f t="shared" si="5394"/>
        <v>0</v>
      </c>
      <c r="AP636" s="410">
        <v>100</v>
      </c>
      <c r="AQ636" s="410">
        <v>983.32</v>
      </c>
      <c r="AR636" s="410">
        <f t="shared" si="5629"/>
        <v>1101.3184000000001</v>
      </c>
      <c r="AS636" s="410">
        <v>0</v>
      </c>
      <c r="AT636" s="410">
        <v>0</v>
      </c>
      <c r="AU636" s="410">
        <f t="shared" si="5578"/>
        <v>0</v>
      </c>
      <c r="AV636" s="411">
        <v>100</v>
      </c>
      <c r="AW636" s="410">
        <v>983.32</v>
      </c>
      <c r="AX636" s="410">
        <f t="shared" si="5630"/>
        <v>1101.3184000000001</v>
      </c>
      <c r="AY636" s="410">
        <v>0</v>
      </c>
      <c r="AZ636" s="410">
        <v>0</v>
      </c>
      <c r="BA636" s="400">
        <f t="shared" si="5583"/>
        <v>0</v>
      </c>
      <c r="BB636" s="411">
        <v>100</v>
      </c>
      <c r="BC636" s="410">
        <v>983.32</v>
      </c>
      <c r="BD636" s="410">
        <f t="shared" si="5631"/>
        <v>1101.3184000000001</v>
      </c>
      <c r="BE636" s="410">
        <v>0</v>
      </c>
      <c r="BF636" s="410">
        <v>0</v>
      </c>
      <c r="BG636" s="411">
        <f t="shared" si="5555"/>
        <v>0</v>
      </c>
      <c r="BH636" s="411"/>
      <c r="BI636" s="410">
        <v>983.32</v>
      </c>
      <c r="BJ636" s="410">
        <f t="shared" si="5632"/>
        <v>1101.3184000000001</v>
      </c>
      <c r="BK636" s="410">
        <v>0</v>
      </c>
      <c r="BL636" s="410">
        <v>0</v>
      </c>
      <c r="BM636" s="411">
        <f t="shared" si="5573"/>
        <v>0</v>
      </c>
      <c r="BN636" s="411"/>
      <c r="BO636" s="410"/>
      <c r="BP636" s="410"/>
      <c r="BQ636" s="410">
        <v>0</v>
      </c>
      <c r="BR636" s="410">
        <v>0</v>
      </c>
      <c r="BS636" s="411">
        <f t="shared" si="5150"/>
        <v>0</v>
      </c>
      <c r="BT636" s="410">
        <v>983.32</v>
      </c>
      <c r="BU636" s="410">
        <f t="shared" si="5633"/>
        <v>1101.3184000000001</v>
      </c>
      <c r="BV636" s="262">
        <v>0</v>
      </c>
      <c r="BW636" s="1427">
        <v>0</v>
      </c>
      <c r="BX636" s="84" t="s">
        <v>48</v>
      </c>
      <c r="BY636" s="76">
        <v>2015</v>
      </c>
      <c r="BZ636" s="325">
        <v>9</v>
      </c>
      <c r="CA636" s="567"/>
      <c r="CB636" s="562"/>
      <c r="CC636" s="109"/>
      <c r="CD636" s="329"/>
      <c r="CE636" s="26">
        <f t="shared" si="5462"/>
        <v>0</v>
      </c>
      <c r="CF636" s="27">
        <f t="shared" si="5463"/>
        <v>0</v>
      </c>
      <c r="CG636" s="738">
        <f t="shared" si="5464"/>
        <v>0</v>
      </c>
      <c r="CH636" s="166" t="s">
        <v>1800</v>
      </c>
      <c r="CI636" s="167"/>
      <c r="CJ636" s="89"/>
      <c r="CK636" s="175"/>
      <c r="CL636" s="175"/>
      <c r="CM636" s="178"/>
      <c r="CN636" s="175"/>
      <c r="CO636" s="176"/>
      <c r="CP636" s="175"/>
      <c r="CQ636" s="87"/>
      <c r="CR636" s="455"/>
      <c r="CS636" s="455"/>
      <c r="CT636" s="455"/>
      <c r="CU636" s="455"/>
      <c r="CV636" s="455"/>
      <c r="CW636" s="455"/>
      <c r="CX636" s="455"/>
      <c r="CY636" s="455"/>
      <c r="CZ636" s="455"/>
      <c r="DA636" s="456"/>
      <c r="DB636" s="455"/>
      <c r="DC636" s="455"/>
      <c r="DD636" s="455"/>
      <c r="DE636" s="455"/>
      <c r="DF636" s="455"/>
      <c r="DG636" s="455"/>
      <c r="DH636" s="455"/>
      <c r="DI636" s="455"/>
      <c r="DJ636" s="455"/>
      <c r="DK636" s="455"/>
      <c r="DL636" s="501"/>
      <c r="DM636" s="508"/>
      <c r="DN636" s="501"/>
      <c r="DO636" s="508"/>
      <c r="DP636" s="501"/>
      <c r="DQ636" s="847"/>
      <c r="DR636" s="501"/>
      <c r="DS636" s="508"/>
      <c r="DT636" s="501"/>
      <c r="DU636" s="508"/>
      <c r="DV636" s="457"/>
      <c r="DW636" s="503"/>
      <c r="DX636" s="501"/>
      <c r="DY636" s="672"/>
      <c r="DZ636" s="501"/>
      <c r="EA636" s="508">
        <f>DI636</f>
        <v>0</v>
      </c>
      <c r="EB636" s="457">
        <f t="shared" si="5401"/>
        <v>0</v>
      </c>
      <c r="EC636" s="1045"/>
      <c r="ED636" s="892"/>
      <c r="EE636" s="459"/>
      <c r="EF636" s="501"/>
      <c r="EG636" s="462"/>
      <c r="EH636" s="710"/>
      <c r="EI636" s="460">
        <f t="shared" si="5489"/>
        <v>0</v>
      </c>
      <c r="EJ636" s="538">
        <f t="shared" si="5490"/>
        <v>0</v>
      </c>
      <c r="EK636" s="677">
        <f t="shared" si="5491"/>
        <v>0</v>
      </c>
      <c r="EL636" s="257">
        <f t="shared" si="5492"/>
        <v>0</v>
      </c>
      <c r="EM636" s="649">
        <f t="shared" si="5493"/>
        <v>0</v>
      </c>
      <c r="EN636" s="538">
        <f t="shared" si="5494"/>
        <v>0</v>
      </c>
      <c r="EO636" s="677">
        <f t="shared" si="5495"/>
        <v>0</v>
      </c>
      <c r="EP636" s="257">
        <f t="shared" si="5496"/>
        <v>0</v>
      </c>
      <c r="EQ636" s="649">
        <f t="shared" si="5497"/>
        <v>0</v>
      </c>
      <c r="ER636" s="538">
        <f t="shared" si="5498"/>
        <v>0</v>
      </c>
      <c r="ES636" s="677">
        <f t="shared" si="5499"/>
        <v>0</v>
      </c>
      <c r="ET636" s="538">
        <f t="shared" si="5500"/>
        <v>0</v>
      </c>
      <c r="EU636" s="462">
        <f t="shared" si="5501"/>
        <v>0</v>
      </c>
      <c r="EV636" s="263">
        <f t="shared" si="5502"/>
        <v>0</v>
      </c>
      <c r="EW636" s="462">
        <f t="shared" si="5503"/>
        <v>0</v>
      </c>
      <c r="EX636" s="263">
        <f t="shared" si="5504"/>
        <v>0</v>
      </c>
      <c r="EY636" s="472">
        <f t="shared" si="5374"/>
        <v>0</v>
      </c>
      <c r="EZ636" s="710">
        <f t="shared" si="5375"/>
        <v>0</v>
      </c>
      <c r="FA636" s="312">
        <v>42020</v>
      </c>
      <c r="FC636" s="216"/>
      <c r="FD636" s="319"/>
    </row>
    <row r="637" spans="1:160" ht="18" hidden="1" customHeight="1" outlineLevel="1" x14ac:dyDescent="0.2">
      <c r="A637" s="13" t="s">
        <v>1937</v>
      </c>
      <c r="B637" s="76" t="s">
        <v>21</v>
      </c>
      <c r="C637" s="103" t="s">
        <v>1444</v>
      </c>
      <c r="D637" s="103" t="s">
        <v>1445</v>
      </c>
      <c r="E637" s="103" t="s">
        <v>1446</v>
      </c>
      <c r="F637" s="103" t="s">
        <v>1448</v>
      </c>
      <c r="G637" s="103" t="s">
        <v>25</v>
      </c>
      <c r="H637" s="105">
        <v>0.83199999999999996</v>
      </c>
      <c r="I637" s="103" t="s">
        <v>1972</v>
      </c>
      <c r="J637" s="103" t="s">
        <v>56</v>
      </c>
      <c r="K637" s="103" t="s">
        <v>152</v>
      </c>
      <c r="L637" s="103" t="s">
        <v>1370</v>
      </c>
      <c r="M637" s="14" t="s">
        <v>1382</v>
      </c>
      <c r="N637" s="82"/>
      <c r="O637" s="82"/>
      <c r="P637" s="82"/>
      <c r="Q637" s="245"/>
      <c r="R637" s="408"/>
      <c r="S637" s="270"/>
      <c r="T637" s="270"/>
      <c r="U637" s="270"/>
      <c r="V637" s="647"/>
      <c r="W637" s="647"/>
      <c r="X637" s="409"/>
      <c r="Y637" s="409"/>
      <c r="Z637" s="409"/>
      <c r="AA637" s="409"/>
      <c r="AB637" s="409"/>
      <c r="AC637" s="399">
        <f t="shared" ref="AC637" si="5680">AB637*H637</f>
        <v>0</v>
      </c>
      <c r="AD637" s="410">
        <v>100</v>
      </c>
      <c r="AE637" s="410">
        <v>983.32</v>
      </c>
      <c r="AF637" s="410">
        <f t="shared" ref="AF637" si="5681">AE637*1.12</f>
        <v>1101.3184000000001</v>
      </c>
      <c r="AG637" s="410">
        <v>0</v>
      </c>
      <c r="AH637" s="410">
        <v>0</v>
      </c>
      <c r="AI637" s="260">
        <f t="shared" ref="AI637" si="5682">AH637*H637</f>
        <v>0</v>
      </c>
      <c r="AJ637" s="410">
        <v>100</v>
      </c>
      <c r="AK637" s="410">
        <v>983.32</v>
      </c>
      <c r="AL637" s="410">
        <f t="shared" si="5628"/>
        <v>1101.3184000000001</v>
      </c>
      <c r="AM637" s="1221">
        <v>0</v>
      </c>
      <c r="AN637" s="410">
        <v>0</v>
      </c>
      <c r="AO637" s="396">
        <f t="shared" si="5394"/>
        <v>0</v>
      </c>
      <c r="AP637" s="410">
        <v>100</v>
      </c>
      <c r="AQ637" s="410">
        <v>983.32</v>
      </c>
      <c r="AR637" s="410">
        <f t="shared" si="5629"/>
        <v>1101.3184000000001</v>
      </c>
      <c r="AS637" s="410">
        <v>0</v>
      </c>
      <c r="AT637" s="410">
        <f t="shared" ref="AT637" si="5683">AS637*1.12</f>
        <v>0</v>
      </c>
      <c r="AU637" s="410">
        <f t="shared" ref="AU637" si="5684">AT637*H637</f>
        <v>0</v>
      </c>
      <c r="AV637" s="411">
        <v>100</v>
      </c>
      <c r="AW637" s="410">
        <v>983.32</v>
      </c>
      <c r="AX637" s="410">
        <f t="shared" si="5630"/>
        <v>1101.3184000000001</v>
      </c>
      <c r="AY637" s="400">
        <v>0</v>
      </c>
      <c r="AZ637" s="400">
        <f t="shared" ref="AZ637" si="5685">AY637*1.12</f>
        <v>0</v>
      </c>
      <c r="BA637" s="400">
        <f t="shared" ref="BA637" si="5686">AZ637*H637</f>
        <v>0</v>
      </c>
      <c r="BB637" s="411">
        <v>100</v>
      </c>
      <c r="BC637" s="410">
        <v>983.32</v>
      </c>
      <c r="BD637" s="410">
        <f t="shared" si="5631"/>
        <v>1101.3184000000001</v>
      </c>
      <c r="BE637" s="411">
        <v>0</v>
      </c>
      <c r="BF637" s="411">
        <f t="shared" ref="BF637" si="5687">BE637*1.12</f>
        <v>0</v>
      </c>
      <c r="BG637" s="411">
        <f t="shared" ref="BG637" si="5688">BF637*H637</f>
        <v>0</v>
      </c>
      <c r="BH637" s="411"/>
      <c r="BI637" s="410">
        <v>983.32</v>
      </c>
      <c r="BJ637" s="410">
        <f t="shared" si="5632"/>
        <v>1101.3184000000001</v>
      </c>
      <c r="BK637" s="411">
        <f t="shared" ref="BK637" si="5689">BH637*BI637</f>
        <v>0</v>
      </c>
      <c r="BL637" s="411">
        <f t="shared" ref="BL637:BL640" si="5690">BK637*1.12</f>
        <v>0</v>
      </c>
      <c r="BM637" s="411">
        <f t="shared" si="5573"/>
        <v>0</v>
      </c>
      <c r="BN637" s="411"/>
      <c r="BO637" s="410"/>
      <c r="BP637" s="410"/>
      <c r="BQ637" s="411">
        <f t="shared" ref="BQ637:BQ638" si="5691">BN637*BO637</f>
        <v>0</v>
      </c>
      <c r="BR637" s="411">
        <f t="shared" ref="BR637:BR640" si="5692">BQ637*1.12</f>
        <v>0</v>
      </c>
      <c r="BS637" s="411">
        <f t="shared" si="5150"/>
        <v>0</v>
      </c>
      <c r="BT637" s="410">
        <v>983.32</v>
      </c>
      <c r="BU637" s="410">
        <f t="shared" si="5633"/>
        <v>1101.3184000000001</v>
      </c>
      <c r="BV637" s="262">
        <v>0</v>
      </c>
      <c r="BW637" s="1427">
        <v>0</v>
      </c>
      <c r="BX637" s="84" t="s">
        <v>48</v>
      </c>
      <c r="BY637" s="76">
        <v>2015</v>
      </c>
      <c r="BZ637" s="582" t="s">
        <v>2551</v>
      </c>
      <c r="CA637" s="567"/>
      <c r="CB637" s="562"/>
      <c r="CC637" s="109"/>
      <c r="CD637" s="329"/>
      <c r="CE637" s="26">
        <f t="shared" si="5462"/>
        <v>0</v>
      </c>
      <c r="CF637" s="27">
        <f t="shared" si="5463"/>
        <v>0</v>
      </c>
      <c r="CG637" s="738">
        <f t="shared" si="5464"/>
        <v>0</v>
      </c>
      <c r="CH637" s="166" t="s">
        <v>1973</v>
      </c>
      <c r="CI637" s="167"/>
      <c r="CJ637" s="89" t="s">
        <v>25</v>
      </c>
      <c r="CK637" s="175" t="s">
        <v>1994</v>
      </c>
      <c r="CL637" s="175" t="s">
        <v>2010</v>
      </c>
      <c r="CM637" s="178">
        <v>42170</v>
      </c>
      <c r="CN637" s="175" t="s">
        <v>1995</v>
      </c>
      <c r="CO637" s="176" t="s">
        <v>1445</v>
      </c>
      <c r="CP637" s="175" t="s">
        <v>1448</v>
      </c>
      <c r="CQ637" s="14" t="s">
        <v>1382</v>
      </c>
      <c r="CR637" s="455"/>
      <c r="CS637" s="455"/>
      <c r="CT637" s="455">
        <v>100</v>
      </c>
      <c r="CU637" s="455">
        <v>0</v>
      </c>
      <c r="CV637" s="455">
        <v>0</v>
      </c>
      <c r="CW637" s="455">
        <v>0</v>
      </c>
      <c r="CX637" s="455">
        <v>0</v>
      </c>
      <c r="CY637" s="455"/>
      <c r="CZ637" s="455"/>
      <c r="DA637" s="456">
        <v>1100</v>
      </c>
      <c r="DB637" s="455"/>
      <c r="DC637" s="455"/>
      <c r="DD637" s="455">
        <f>CT637*DA637</f>
        <v>110000</v>
      </c>
      <c r="DE637" s="455">
        <f>CU637*DA637</f>
        <v>0</v>
      </c>
      <c r="DF637" s="455">
        <f>CV637*DA637</f>
        <v>0</v>
      </c>
      <c r="DG637" s="455">
        <f>CW637*DA637</f>
        <v>0</v>
      </c>
      <c r="DH637" s="455">
        <f>CX637*DA637</f>
        <v>0</v>
      </c>
      <c r="DI637" s="455"/>
      <c r="DJ637" s="455"/>
      <c r="DK637" s="455">
        <f>(CT637+CU637+CV637+CW637+CX637)*DA637</f>
        <v>110000</v>
      </c>
      <c r="DL637" s="501"/>
      <c r="DM637" s="508"/>
      <c r="DN637" s="501"/>
      <c r="DO637" s="508"/>
      <c r="DP637" s="501"/>
      <c r="DQ637" s="847">
        <f>DD637</f>
        <v>110000</v>
      </c>
      <c r="DR637" s="501">
        <f>DQ637/1.12</f>
        <v>98214.28571428571</v>
      </c>
      <c r="DS637" s="508">
        <f>DE637</f>
        <v>0</v>
      </c>
      <c r="DT637" s="501">
        <f>DS637/1.12</f>
        <v>0</v>
      </c>
      <c r="DU637" s="508">
        <f>DF637</f>
        <v>0</v>
      </c>
      <c r="DV637" s="457">
        <f>DU637/1.12</f>
        <v>0</v>
      </c>
      <c r="DW637" s="503">
        <f>DG637</f>
        <v>0</v>
      </c>
      <c r="DX637" s="501">
        <f>DW637/1.12</f>
        <v>0</v>
      </c>
      <c r="DY637" s="672">
        <f>DH637</f>
        <v>0</v>
      </c>
      <c r="DZ637" s="501">
        <f>DY637/1.12</f>
        <v>0</v>
      </c>
      <c r="EA637" s="508">
        <f>DI637</f>
        <v>0</v>
      </c>
      <c r="EB637" s="457">
        <f t="shared" si="5401"/>
        <v>0</v>
      </c>
      <c r="EC637" s="1045"/>
      <c r="ED637" s="892"/>
      <c r="EE637" s="459">
        <f>DK637</f>
        <v>110000</v>
      </c>
      <c r="EF637" s="501">
        <f t="shared" ref="EF637:EF638" si="5693">EE637/1.12</f>
        <v>98214.28571428571</v>
      </c>
      <c r="EG637" s="462"/>
      <c r="EH637" s="710"/>
      <c r="EI637" s="460">
        <f t="shared" si="5489"/>
        <v>0</v>
      </c>
      <c r="EJ637" s="538">
        <f t="shared" si="5490"/>
        <v>0</v>
      </c>
      <c r="EK637" s="677">
        <f t="shared" si="5491"/>
        <v>-98214.28571428571</v>
      </c>
      <c r="EL637" s="257">
        <f t="shared" si="5492"/>
        <v>-110000</v>
      </c>
      <c r="EM637" s="649">
        <f t="shared" si="5493"/>
        <v>0</v>
      </c>
      <c r="EN637" s="538">
        <f t="shared" si="5494"/>
        <v>0</v>
      </c>
      <c r="EO637" s="677">
        <f t="shared" si="5495"/>
        <v>0</v>
      </c>
      <c r="EP637" s="257">
        <f t="shared" si="5496"/>
        <v>0</v>
      </c>
      <c r="EQ637" s="649">
        <f t="shared" si="5497"/>
        <v>0</v>
      </c>
      <c r="ER637" s="538">
        <f t="shared" si="5498"/>
        <v>0</v>
      </c>
      <c r="ES637" s="677">
        <f t="shared" si="5499"/>
        <v>0</v>
      </c>
      <c r="ET637" s="538">
        <f t="shared" si="5500"/>
        <v>0</v>
      </c>
      <c r="EU637" s="462">
        <f t="shared" si="5501"/>
        <v>0</v>
      </c>
      <c r="EV637" s="263">
        <f t="shared" si="5502"/>
        <v>0</v>
      </c>
      <c r="EW637" s="462">
        <f t="shared" si="5503"/>
        <v>0</v>
      </c>
      <c r="EX637" s="263">
        <f t="shared" si="5504"/>
        <v>0</v>
      </c>
      <c r="EY637" s="472">
        <f t="shared" si="5374"/>
        <v>-98214.28571428571</v>
      </c>
      <c r="EZ637" s="710">
        <f t="shared" si="5375"/>
        <v>-110000</v>
      </c>
      <c r="FA637" s="312">
        <v>42020</v>
      </c>
      <c r="FC637" s="216"/>
      <c r="FD637" s="319"/>
    </row>
    <row r="638" spans="1:160" ht="18" hidden="1" customHeight="1" outlineLevel="1" x14ac:dyDescent="0.2">
      <c r="A638" s="13" t="s">
        <v>2516</v>
      </c>
      <c r="B638" s="76" t="s">
        <v>21</v>
      </c>
      <c r="C638" s="103" t="s">
        <v>1444</v>
      </c>
      <c r="D638" s="103" t="s">
        <v>1445</v>
      </c>
      <c r="E638" s="103" t="s">
        <v>1446</v>
      </c>
      <c r="F638" s="103" t="s">
        <v>1448</v>
      </c>
      <c r="G638" s="103" t="s">
        <v>25</v>
      </c>
      <c r="H638" s="105">
        <v>0.83199999999999996</v>
      </c>
      <c r="I638" s="103" t="s">
        <v>1972</v>
      </c>
      <c r="J638" s="103" t="s">
        <v>56</v>
      </c>
      <c r="K638" s="103" t="s">
        <v>152</v>
      </c>
      <c r="L638" s="103" t="s">
        <v>1370</v>
      </c>
      <c r="M638" s="14" t="s">
        <v>1382</v>
      </c>
      <c r="N638" s="82"/>
      <c r="O638" s="82"/>
      <c r="P638" s="82"/>
      <c r="Q638" s="245"/>
      <c r="R638" s="408"/>
      <c r="S638" s="270"/>
      <c r="T638" s="270"/>
      <c r="U638" s="270"/>
      <c r="V638" s="647"/>
      <c r="W638" s="647"/>
      <c r="X638" s="409"/>
      <c r="Y638" s="409"/>
      <c r="Z638" s="409"/>
      <c r="AA638" s="409"/>
      <c r="AB638" s="409"/>
      <c r="AC638" s="399">
        <f t="shared" ref="AC638" si="5694">AB638*H638</f>
        <v>0</v>
      </c>
      <c r="AD638" s="410">
        <v>100</v>
      </c>
      <c r="AE638" s="410">
        <v>1687.01</v>
      </c>
      <c r="AF638" s="410">
        <f t="shared" ref="AF638" si="5695">AE638*1.12</f>
        <v>1889.4512000000002</v>
      </c>
      <c r="AG638" s="410">
        <f t="shared" ref="AG638" si="5696">AE638*AD638</f>
        <v>168701</v>
      </c>
      <c r="AH638" s="410">
        <f t="shared" ref="AH638" si="5697">AD638*AF638</f>
        <v>188945.12000000002</v>
      </c>
      <c r="AI638" s="260">
        <f t="shared" ref="AI638" si="5698">AH638*H638</f>
        <v>157202.33984</v>
      </c>
      <c r="AJ638" s="410">
        <v>50</v>
      </c>
      <c r="AK638" s="410">
        <v>1687.01</v>
      </c>
      <c r="AL638" s="410">
        <f t="shared" si="5628"/>
        <v>1889.4512000000002</v>
      </c>
      <c r="AM638" s="1221">
        <f t="shared" ref="AM638" si="5699">AJ638*AK638</f>
        <v>84350.5</v>
      </c>
      <c r="AN638" s="410">
        <f t="shared" ref="AN638" si="5700">AJ638*AL638</f>
        <v>94472.560000000012</v>
      </c>
      <c r="AO638" s="396">
        <f t="shared" ref="AO638" si="5701">AN638*H638</f>
        <v>78601.16992</v>
      </c>
      <c r="AP638" s="410">
        <v>50</v>
      </c>
      <c r="AQ638" s="410">
        <v>1687.01</v>
      </c>
      <c r="AR638" s="410">
        <f t="shared" si="5629"/>
        <v>1889.4512000000002</v>
      </c>
      <c r="AS638" s="410">
        <f t="shared" ref="AS638" si="5702">AP638*AQ638</f>
        <v>84350.5</v>
      </c>
      <c r="AT638" s="410">
        <f t="shared" ref="AT638" si="5703">AS638*1.12</f>
        <v>94472.560000000012</v>
      </c>
      <c r="AU638" s="410">
        <f t="shared" ref="AU638" si="5704">AT638*H638</f>
        <v>78601.16992</v>
      </c>
      <c r="AV638" s="411">
        <v>50</v>
      </c>
      <c r="AW638" s="410">
        <v>1687.01</v>
      </c>
      <c r="AX638" s="410">
        <f t="shared" si="5630"/>
        <v>1889.4512000000002</v>
      </c>
      <c r="AY638" s="400">
        <f t="shared" ref="AY638" si="5705">AV638*AW638</f>
        <v>84350.5</v>
      </c>
      <c r="AZ638" s="400">
        <f t="shared" ref="AZ638" si="5706">AY638*1.12</f>
        <v>94472.560000000012</v>
      </c>
      <c r="BA638" s="400">
        <f t="shared" ref="BA638" si="5707">AZ638*H638</f>
        <v>78601.16992</v>
      </c>
      <c r="BB638" s="411">
        <v>50</v>
      </c>
      <c r="BC638" s="410">
        <v>1687.01</v>
      </c>
      <c r="BD638" s="410">
        <f t="shared" si="5631"/>
        <v>1889.4512000000002</v>
      </c>
      <c r="BE638" s="411">
        <f t="shared" ref="BE638" si="5708">BB638*BC638</f>
        <v>84350.5</v>
      </c>
      <c r="BF638" s="411">
        <f t="shared" ref="BF638" si="5709">BE638*1.12</f>
        <v>94472.560000000012</v>
      </c>
      <c r="BG638" s="411">
        <f t="shared" ref="BG638" si="5710">BF638*H638</f>
        <v>78601.16992</v>
      </c>
      <c r="BH638" s="411"/>
      <c r="BI638" s="410">
        <v>1687.01</v>
      </c>
      <c r="BJ638" s="410">
        <f t="shared" si="5632"/>
        <v>1889.4512000000002</v>
      </c>
      <c r="BK638" s="411">
        <f t="shared" ref="BK638" si="5711">BH638*BI638</f>
        <v>0</v>
      </c>
      <c r="BL638" s="411">
        <f t="shared" ref="BL638" si="5712">BK638*1.12</f>
        <v>0</v>
      </c>
      <c r="BM638" s="411">
        <f t="shared" ref="BM638" si="5713">BL638*N638</f>
        <v>0</v>
      </c>
      <c r="BN638" s="411"/>
      <c r="BO638" s="410"/>
      <c r="BP638" s="410"/>
      <c r="BQ638" s="411">
        <f t="shared" si="5691"/>
        <v>0</v>
      </c>
      <c r="BR638" s="411">
        <f t="shared" si="5692"/>
        <v>0</v>
      </c>
      <c r="BS638" s="411">
        <f t="shared" si="5150"/>
        <v>0</v>
      </c>
      <c r="BT638" s="410">
        <v>1687.01</v>
      </c>
      <c r="BU638" s="410">
        <f t="shared" si="5633"/>
        <v>1889.4512000000002</v>
      </c>
      <c r="BV638" s="262">
        <f t="shared" ref="BV638" si="5714">(AD638+AJ638+AP638+AV638+BB638)*BT638</f>
        <v>506103</v>
      </c>
      <c r="BW638" s="262">
        <f t="shared" ref="BW638" si="5715">(AD638+AJ638+AP638+AV638+BB638)*BU638</f>
        <v>566835.3600000001</v>
      </c>
      <c r="BX638" s="84"/>
      <c r="BY638" s="76" t="s">
        <v>2420</v>
      </c>
      <c r="BZ638" s="582"/>
      <c r="CA638" s="567"/>
      <c r="CB638" s="562"/>
      <c r="CC638" s="109"/>
      <c r="CD638" s="329"/>
      <c r="CE638" s="26">
        <f t="shared" ref="CE638" si="5716">BV638-CB638</f>
        <v>506103</v>
      </c>
      <c r="CF638" s="27">
        <f t="shared" ref="CF638" si="5717">BW638-CC638</f>
        <v>566835.3600000001</v>
      </c>
      <c r="CG638" s="738">
        <f t="shared" ref="CG638" si="5718">CA638-CC638</f>
        <v>0</v>
      </c>
      <c r="CH638" s="166" t="s">
        <v>2552</v>
      </c>
      <c r="CI638" s="167"/>
      <c r="CJ638" s="89"/>
      <c r="CK638" s="175"/>
      <c r="CL638" s="175" t="s">
        <v>2628</v>
      </c>
      <c r="CM638" s="178">
        <v>42632</v>
      </c>
      <c r="CN638" s="175" t="s">
        <v>1995</v>
      </c>
      <c r="CO638" s="176" t="s">
        <v>1445</v>
      </c>
      <c r="CP638" s="175" t="s">
        <v>2554</v>
      </c>
      <c r="CQ638" s="14" t="s">
        <v>1382</v>
      </c>
      <c r="CR638" s="455"/>
      <c r="CS638" s="455"/>
      <c r="CT638" s="455"/>
      <c r="CU638" s="455">
        <v>50</v>
      </c>
      <c r="CV638" s="455">
        <v>50</v>
      </c>
      <c r="CW638" s="455">
        <v>50</v>
      </c>
      <c r="CX638" s="455">
        <v>50</v>
      </c>
      <c r="CY638" s="455"/>
      <c r="CZ638" s="455">
        <f>CU638+CV638+CW638+CX638</f>
        <v>200</v>
      </c>
      <c r="DA638" s="456">
        <f>BU638</f>
        <v>1889.4512000000002</v>
      </c>
      <c r="DB638" s="455"/>
      <c r="DC638" s="455"/>
      <c r="DD638" s="455"/>
      <c r="DE638" s="455">
        <f>CU638*DA638</f>
        <v>94472.560000000012</v>
      </c>
      <c r="DF638" s="455">
        <f>CV638*DA638</f>
        <v>94472.560000000012</v>
      </c>
      <c r="DG638" s="455">
        <f>CW638*DA638</f>
        <v>94472.560000000012</v>
      </c>
      <c r="DH638" s="455">
        <f>CX638*DA638</f>
        <v>94472.560000000012</v>
      </c>
      <c r="DI638" s="455"/>
      <c r="DJ638" s="455"/>
      <c r="DK638" s="455">
        <f>(CT638+CU638+CV638+CW638+CX638)*DA638</f>
        <v>377890.24000000005</v>
      </c>
      <c r="DL638" s="501"/>
      <c r="DM638" s="508"/>
      <c r="DN638" s="501"/>
      <c r="DO638" s="508"/>
      <c r="DP638" s="501"/>
      <c r="DQ638" s="847"/>
      <c r="DR638" s="501"/>
      <c r="DS638" s="508">
        <f>DE638</f>
        <v>94472.560000000012</v>
      </c>
      <c r="DT638" s="501">
        <f>DS638/1.12</f>
        <v>84350.5</v>
      </c>
      <c r="DU638" s="508">
        <f>DF638</f>
        <v>94472.560000000012</v>
      </c>
      <c r="DV638" s="457">
        <f>DU638/1.12</f>
        <v>84350.5</v>
      </c>
      <c r="DW638" s="503">
        <f>DG638</f>
        <v>94472.560000000012</v>
      </c>
      <c r="DX638" s="501">
        <f>DW638/1.12</f>
        <v>84350.5</v>
      </c>
      <c r="DY638" s="672">
        <f>DH638</f>
        <v>94472.560000000012</v>
      </c>
      <c r="DZ638" s="501">
        <f>DY638/1.12</f>
        <v>84350.5</v>
      </c>
      <c r="EA638" s="508"/>
      <c r="EB638" s="457"/>
      <c r="EC638" s="1045"/>
      <c r="ED638" s="892"/>
      <c r="EE638" s="459">
        <f>DK638</f>
        <v>377890.24000000005</v>
      </c>
      <c r="EF638" s="501">
        <f t="shared" si="5693"/>
        <v>337402</v>
      </c>
      <c r="EG638" s="462"/>
      <c r="EH638" s="710"/>
      <c r="EI638" s="460">
        <f t="shared" si="5489"/>
        <v>0</v>
      </c>
      <c r="EJ638" s="538">
        <f t="shared" si="5490"/>
        <v>0</v>
      </c>
      <c r="EK638" s="677">
        <f t="shared" si="5491"/>
        <v>168701</v>
      </c>
      <c r="EL638" s="257">
        <f t="shared" si="5492"/>
        <v>188945.12000000002</v>
      </c>
      <c r="EM638" s="649">
        <f t="shared" si="5493"/>
        <v>0</v>
      </c>
      <c r="EN638" s="538">
        <f t="shared" si="5494"/>
        <v>0</v>
      </c>
      <c r="EO638" s="677">
        <f t="shared" si="5495"/>
        <v>0</v>
      </c>
      <c r="EP638" s="257">
        <f t="shared" si="5496"/>
        <v>0</v>
      </c>
      <c r="EQ638" s="649">
        <f t="shared" si="5497"/>
        <v>0</v>
      </c>
      <c r="ER638" s="538">
        <f t="shared" si="5498"/>
        <v>0</v>
      </c>
      <c r="ES638" s="677">
        <f t="shared" si="5499"/>
        <v>0</v>
      </c>
      <c r="ET638" s="538">
        <f t="shared" si="5500"/>
        <v>0</v>
      </c>
      <c r="EU638" s="462">
        <f t="shared" si="5501"/>
        <v>0</v>
      </c>
      <c r="EV638" s="263">
        <f t="shared" si="5502"/>
        <v>0</v>
      </c>
      <c r="EW638" s="462">
        <f t="shared" si="5503"/>
        <v>0</v>
      </c>
      <c r="EX638" s="263">
        <f t="shared" si="5504"/>
        <v>0</v>
      </c>
      <c r="EY638" s="472">
        <f t="shared" si="5374"/>
        <v>168701</v>
      </c>
      <c r="EZ638" s="710">
        <f t="shared" si="5375"/>
        <v>188945.12000000005</v>
      </c>
      <c r="FA638" s="312">
        <v>42020</v>
      </c>
      <c r="FC638" s="216"/>
      <c r="FD638" s="319"/>
    </row>
    <row r="639" spans="1:160" ht="18" hidden="1" customHeight="1" outlineLevel="1" x14ac:dyDescent="0.2">
      <c r="A639" s="13" t="s">
        <v>1574</v>
      </c>
      <c r="B639" s="76" t="s">
        <v>21</v>
      </c>
      <c r="C639" s="103" t="s">
        <v>1449</v>
      </c>
      <c r="D639" s="103" t="s">
        <v>1445</v>
      </c>
      <c r="E639" s="103" t="s">
        <v>1450</v>
      </c>
      <c r="F639" s="103" t="s">
        <v>1451</v>
      </c>
      <c r="G639" s="103" t="s">
        <v>1381</v>
      </c>
      <c r="H639" s="105">
        <v>0.83199999999999996</v>
      </c>
      <c r="I639" s="103" t="s">
        <v>1369</v>
      </c>
      <c r="J639" s="103" t="s">
        <v>56</v>
      </c>
      <c r="K639" s="103" t="s">
        <v>152</v>
      </c>
      <c r="L639" s="103" t="s">
        <v>1370</v>
      </c>
      <c r="M639" s="14" t="s">
        <v>1382</v>
      </c>
      <c r="N639" s="82"/>
      <c r="O639" s="82"/>
      <c r="P639" s="82"/>
      <c r="Q639" s="245"/>
      <c r="R639" s="408"/>
      <c r="S639" s="270"/>
      <c r="T639" s="270"/>
      <c r="U639" s="270"/>
      <c r="V639" s="647"/>
      <c r="W639" s="647"/>
      <c r="X639" s="409"/>
      <c r="Y639" s="409"/>
      <c r="Z639" s="409"/>
      <c r="AA639" s="409"/>
      <c r="AB639" s="409"/>
      <c r="AC639" s="399">
        <f t="shared" si="4976"/>
        <v>0</v>
      </c>
      <c r="AD639" s="410">
        <v>80</v>
      </c>
      <c r="AE639" s="410">
        <v>686.79</v>
      </c>
      <c r="AF639" s="410">
        <f t="shared" si="5138"/>
        <v>769.20479999999998</v>
      </c>
      <c r="AG639" s="410">
        <v>0</v>
      </c>
      <c r="AH639" s="410">
        <v>0</v>
      </c>
      <c r="AI639" s="260">
        <f t="shared" si="4977"/>
        <v>0</v>
      </c>
      <c r="AJ639" s="410">
        <v>80</v>
      </c>
      <c r="AK639" s="410">
        <v>686.79</v>
      </c>
      <c r="AL639" s="410">
        <f t="shared" si="5628"/>
        <v>769.20479999999998</v>
      </c>
      <c r="AM639" s="260">
        <v>0</v>
      </c>
      <c r="AN639" s="260">
        <v>0</v>
      </c>
      <c r="AO639" s="396">
        <f t="shared" si="5394"/>
        <v>0</v>
      </c>
      <c r="AP639" s="410">
        <v>80</v>
      </c>
      <c r="AQ639" s="410">
        <v>686.79</v>
      </c>
      <c r="AR639" s="410">
        <f t="shared" si="5629"/>
        <v>769.20479999999998</v>
      </c>
      <c r="AS639" s="410">
        <v>0</v>
      </c>
      <c r="AT639" s="410">
        <f t="shared" si="5139"/>
        <v>0</v>
      </c>
      <c r="AU639" s="410">
        <f t="shared" si="5578"/>
        <v>0</v>
      </c>
      <c r="AV639" s="411">
        <v>80</v>
      </c>
      <c r="AW639" s="410">
        <v>686.79</v>
      </c>
      <c r="AX639" s="410">
        <f t="shared" si="5630"/>
        <v>769.20479999999998</v>
      </c>
      <c r="AY639" s="400">
        <v>0</v>
      </c>
      <c r="AZ639" s="400">
        <f t="shared" si="5140"/>
        <v>0</v>
      </c>
      <c r="BA639" s="400">
        <f t="shared" si="5583"/>
        <v>0</v>
      </c>
      <c r="BB639" s="411">
        <v>80</v>
      </c>
      <c r="BC639" s="410">
        <v>686.79</v>
      </c>
      <c r="BD639" s="410">
        <f t="shared" si="5631"/>
        <v>769.20479999999998</v>
      </c>
      <c r="BE639" s="411">
        <v>0</v>
      </c>
      <c r="BF639" s="411">
        <f t="shared" si="5579"/>
        <v>0</v>
      </c>
      <c r="BG639" s="411">
        <f t="shared" si="5555"/>
        <v>0</v>
      </c>
      <c r="BH639" s="411"/>
      <c r="BI639" s="410">
        <v>686.79</v>
      </c>
      <c r="BJ639" s="410">
        <f t="shared" si="5632"/>
        <v>769.20479999999998</v>
      </c>
      <c r="BK639" s="411">
        <v>0</v>
      </c>
      <c r="BL639" s="411">
        <f t="shared" si="5690"/>
        <v>0</v>
      </c>
      <c r="BM639" s="411">
        <f t="shared" si="5573"/>
        <v>0</v>
      </c>
      <c r="BN639" s="411"/>
      <c r="BO639" s="410"/>
      <c r="BP639" s="410"/>
      <c r="BQ639" s="411">
        <v>0</v>
      </c>
      <c r="BR639" s="411">
        <f t="shared" si="5692"/>
        <v>0</v>
      </c>
      <c r="BS639" s="411">
        <f t="shared" si="5150"/>
        <v>0</v>
      </c>
      <c r="BT639" s="410">
        <v>686.79</v>
      </c>
      <c r="BU639" s="410">
        <f t="shared" si="5633"/>
        <v>769.20479999999998</v>
      </c>
      <c r="BV639" s="410">
        <v>0</v>
      </c>
      <c r="BW639" s="1437">
        <v>0</v>
      </c>
      <c r="BX639" s="84" t="s">
        <v>48</v>
      </c>
      <c r="BY639" s="76">
        <v>2015</v>
      </c>
      <c r="BZ639" s="325">
        <v>7</v>
      </c>
      <c r="CA639" s="567"/>
      <c r="CB639" s="562"/>
      <c r="CC639" s="109"/>
      <c r="CD639" s="329"/>
      <c r="CE639" s="26">
        <f t="shared" si="5462"/>
        <v>0</v>
      </c>
      <c r="CF639" s="27">
        <f t="shared" si="5463"/>
        <v>0</v>
      </c>
      <c r="CG639" s="738">
        <f t="shared" si="5464"/>
        <v>0</v>
      </c>
      <c r="CH639" s="166"/>
      <c r="CI639" s="167"/>
      <c r="CJ639" s="89"/>
      <c r="CK639" s="175"/>
      <c r="CL639" s="175"/>
      <c r="CM639" s="178"/>
      <c r="CN639" s="175"/>
      <c r="CO639" s="176"/>
      <c r="CP639" s="175"/>
      <c r="CQ639" s="87"/>
      <c r="CR639" s="455"/>
      <c r="CS639" s="455"/>
      <c r="CT639" s="455"/>
      <c r="CU639" s="455"/>
      <c r="CV639" s="455"/>
      <c r="CW639" s="455"/>
      <c r="CX639" s="455"/>
      <c r="CY639" s="455"/>
      <c r="CZ639" s="455"/>
      <c r="DA639" s="456"/>
      <c r="DB639" s="455"/>
      <c r="DC639" s="455"/>
      <c r="DD639" s="455"/>
      <c r="DE639" s="455"/>
      <c r="DF639" s="455"/>
      <c r="DG639" s="455"/>
      <c r="DH639" s="455"/>
      <c r="DI639" s="455"/>
      <c r="DJ639" s="455"/>
      <c r="DK639" s="455"/>
      <c r="DL639" s="501"/>
      <c r="DM639" s="508"/>
      <c r="DN639" s="501"/>
      <c r="DO639" s="508"/>
      <c r="DP639" s="501"/>
      <c r="DQ639" s="847"/>
      <c r="DR639" s="501"/>
      <c r="DS639" s="508"/>
      <c r="DT639" s="501"/>
      <c r="DU639" s="508"/>
      <c r="DV639" s="457"/>
      <c r="DW639" s="503"/>
      <c r="DX639" s="501"/>
      <c r="DY639" s="672"/>
      <c r="DZ639" s="501"/>
      <c r="EA639" s="508">
        <f>DI639</f>
        <v>0</v>
      </c>
      <c r="EB639" s="457">
        <f t="shared" si="5401"/>
        <v>0</v>
      </c>
      <c r="EC639" s="1045"/>
      <c r="ED639" s="892"/>
      <c r="EE639" s="459"/>
      <c r="EF639" s="501"/>
      <c r="EG639" s="462"/>
      <c r="EH639" s="710"/>
      <c r="EI639" s="460">
        <f t="shared" si="5489"/>
        <v>0</v>
      </c>
      <c r="EJ639" s="538">
        <f t="shared" si="5490"/>
        <v>0</v>
      </c>
      <c r="EK639" s="677">
        <f t="shared" si="5491"/>
        <v>0</v>
      </c>
      <c r="EL639" s="257">
        <f t="shared" si="5492"/>
        <v>0</v>
      </c>
      <c r="EM639" s="649">
        <f t="shared" si="5493"/>
        <v>0</v>
      </c>
      <c r="EN639" s="538">
        <f t="shared" si="5494"/>
        <v>0</v>
      </c>
      <c r="EO639" s="677">
        <f t="shared" si="5495"/>
        <v>0</v>
      </c>
      <c r="EP639" s="257">
        <f t="shared" si="5496"/>
        <v>0</v>
      </c>
      <c r="EQ639" s="649">
        <f t="shared" si="5497"/>
        <v>0</v>
      </c>
      <c r="ER639" s="538">
        <f t="shared" si="5498"/>
        <v>0</v>
      </c>
      <c r="ES639" s="677">
        <f t="shared" si="5499"/>
        <v>0</v>
      </c>
      <c r="ET639" s="538">
        <f t="shared" si="5500"/>
        <v>0</v>
      </c>
      <c r="EU639" s="462">
        <f t="shared" si="5501"/>
        <v>0</v>
      </c>
      <c r="EV639" s="263">
        <f t="shared" si="5502"/>
        <v>0</v>
      </c>
      <c r="EW639" s="462">
        <f t="shared" si="5503"/>
        <v>0</v>
      </c>
      <c r="EX639" s="263">
        <f t="shared" si="5504"/>
        <v>0</v>
      </c>
      <c r="EY639" s="472">
        <f t="shared" si="5374"/>
        <v>0</v>
      </c>
      <c r="EZ639" s="710">
        <f t="shared" si="5375"/>
        <v>0</v>
      </c>
      <c r="FC639" s="216"/>
      <c r="FD639" s="319"/>
    </row>
    <row r="640" spans="1:160" ht="18" hidden="1" customHeight="1" outlineLevel="1" x14ac:dyDescent="0.2">
      <c r="A640" s="13" t="s">
        <v>1656</v>
      </c>
      <c r="B640" s="76" t="s">
        <v>21</v>
      </c>
      <c r="C640" s="103" t="s">
        <v>1449</v>
      </c>
      <c r="D640" s="103" t="s">
        <v>1445</v>
      </c>
      <c r="E640" s="103" t="s">
        <v>1450</v>
      </c>
      <c r="F640" s="103" t="s">
        <v>1451</v>
      </c>
      <c r="G640" s="103" t="s">
        <v>1690</v>
      </c>
      <c r="H640" s="105">
        <v>0.83199999999999996</v>
      </c>
      <c r="I640" s="103" t="s">
        <v>1369</v>
      </c>
      <c r="J640" s="103" t="s">
        <v>56</v>
      </c>
      <c r="K640" s="103" t="s">
        <v>152</v>
      </c>
      <c r="L640" s="103" t="s">
        <v>1370</v>
      </c>
      <c r="M640" s="14" t="s">
        <v>1382</v>
      </c>
      <c r="N640" s="82"/>
      <c r="O640" s="82"/>
      <c r="P640" s="82"/>
      <c r="Q640" s="245"/>
      <c r="R640" s="408"/>
      <c r="S640" s="270"/>
      <c r="T640" s="270"/>
      <c r="U640" s="270"/>
      <c r="V640" s="647"/>
      <c r="W640" s="647"/>
      <c r="X640" s="409"/>
      <c r="Y640" s="409"/>
      <c r="Z640" s="409"/>
      <c r="AA640" s="409"/>
      <c r="AB640" s="409"/>
      <c r="AC640" s="399">
        <f t="shared" si="4976"/>
        <v>0</v>
      </c>
      <c r="AD640" s="410">
        <v>80</v>
      </c>
      <c r="AE640" s="410">
        <v>686.79</v>
      </c>
      <c r="AF640" s="410">
        <f t="shared" ref="AF640" si="5719">AE640*1.12</f>
        <v>769.20479999999998</v>
      </c>
      <c r="AG640" s="410">
        <v>0</v>
      </c>
      <c r="AH640" s="410">
        <v>0</v>
      </c>
      <c r="AI640" s="260">
        <f t="shared" si="4977"/>
        <v>0</v>
      </c>
      <c r="AJ640" s="410">
        <v>80</v>
      </c>
      <c r="AK640" s="410">
        <v>686.79</v>
      </c>
      <c r="AL640" s="410">
        <f t="shared" si="5628"/>
        <v>769.20479999999998</v>
      </c>
      <c r="AM640" s="260">
        <v>0</v>
      </c>
      <c r="AN640" s="260">
        <v>0</v>
      </c>
      <c r="AO640" s="396">
        <f t="shared" si="5394"/>
        <v>0</v>
      </c>
      <c r="AP640" s="410">
        <v>80</v>
      </c>
      <c r="AQ640" s="410">
        <v>686.79</v>
      </c>
      <c r="AR640" s="410">
        <f t="shared" si="5629"/>
        <v>769.20479999999998</v>
      </c>
      <c r="AS640" s="410">
        <v>0</v>
      </c>
      <c r="AT640" s="410">
        <f t="shared" ref="AT640:AT745" si="5720">AS640*1.12</f>
        <v>0</v>
      </c>
      <c r="AU640" s="410">
        <f t="shared" si="5578"/>
        <v>0</v>
      </c>
      <c r="AV640" s="411">
        <v>80</v>
      </c>
      <c r="AW640" s="410">
        <v>686.79</v>
      </c>
      <c r="AX640" s="410">
        <f t="shared" si="5630"/>
        <v>769.20479999999998</v>
      </c>
      <c r="AY640" s="400">
        <v>0</v>
      </c>
      <c r="AZ640" s="400">
        <f t="shared" si="5140"/>
        <v>0</v>
      </c>
      <c r="BA640" s="400">
        <f t="shared" si="5583"/>
        <v>0</v>
      </c>
      <c r="BB640" s="411">
        <v>80</v>
      </c>
      <c r="BC640" s="410">
        <v>686.79</v>
      </c>
      <c r="BD640" s="410">
        <f t="shared" si="5631"/>
        <v>769.20479999999998</v>
      </c>
      <c r="BE640" s="411">
        <v>0</v>
      </c>
      <c r="BF640" s="411">
        <f t="shared" si="5579"/>
        <v>0</v>
      </c>
      <c r="BG640" s="411">
        <f t="shared" si="5555"/>
        <v>0</v>
      </c>
      <c r="BH640" s="411"/>
      <c r="BI640" s="410">
        <v>686.79</v>
      </c>
      <c r="BJ640" s="410">
        <f t="shared" si="5632"/>
        <v>769.20479999999998</v>
      </c>
      <c r="BK640" s="411">
        <v>0</v>
      </c>
      <c r="BL640" s="411">
        <f t="shared" si="5690"/>
        <v>0</v>
      </c>
      <c r="BM640" s="411">
        <f t="shared" si="5573"/>
        <v>0</v>
      </c>
      <c r="BN640" s="411"/>
      <c r="BO640" s="410"/>
      <c r="BP640" s="410"/>
      <c r="BQ640" s="411">
        <v>0</v>
      </c>
      <c r="BR640" s="411">
        <f t="shared" si="5692"/>
        <v>0</v>
      </c>
      <c r="BS640" s="411">
        <f t="shared" si="5150"/>
        <v>0</v>
      </c>
      <c r="BT640" s="410">
        <v>686.79</v>
      </c>
      <c r="BU640" s="410">
        <f t="shared" si="5633"/>
        <v>769.20479999999998</v>
      </c>
      <c r="BV640" s="262">
        <v>0</v>
      </c>
      <c r="BW640" s="1427">
        <v>0</v>
      </c>
      <c r="BX640" s="84" t="s">
        <v>48</v>
      </c>
      <c r="BY640" s="76">
        <v>2015</v>
      </c>
      <c r="BZ640" s="325">
        <v>7</v>
      </c>
      <c r="CA640" s="567"/>
      <c r="CB640" s="562"/>
      <c r="CC640" s="109"/>
      <c r="CD640" s="329"/>
      <c r="CE640" s="26">
        <f t="shared" si="5462"/>
        <v>0</v>
      </c>
      <c r="CF640" s="27">
        <f t="shared" si="5463"/>
        <v>0</v>
      </c>
      <c r="CG640" s="738">
        <f t="shared" si="5464"/>
        <v>0</v>
      </c>
      <c r="CH640" s="166" t="s">
        <v>1691</v>
      </c>
      <c r="CI640" s="167" t="s">
        <v>1756</v>
      </c>
      <c r="CJ640" s="89"/>
      <c r="CK640" s="175"/>
      <c r="CL640" s="175"/>
      <c r="CM640" s="178"/>
      <c r="CN640" s="175"/>
      <c r="CO640" s="176"/>
      <c r="CP640" s="175"/>
      <c r="CQ640" s="87"/>
      <c r="CR640" s="455"/>
      <c r="CS640" s="455"/>
      <c r="CT640" s="455"/>
      <c r="CU640" s="455"/>
      <c r="CV640" s="455"/>
      <c r="CW640" s="455"/>
      <c r="CX640" s="455"/>
      <c r="CY640" s="455"/>
      <c r="CZ640" s="455"/>
      <c r="DA640" s="456"/>
      <c r="DB640" s="455"/>
      <c r="DC640" s="455"/>
      <c r="DD640" s="455"/>
      <c r="DE640" s="455"/>
      <c r="DF640" s="455"/>
      <c r="DG640" s="455"/>
      <c r="DH640" s="455"/>
      <c r="DI640" s="455"/>
      <c r="DJ640" s="455"/>
      <c r="DK640" s="455"/>
      <c r="DL640" s="501"/>
      <c r="DM640" s="508"/>
      <c r="DN640" s="501"/>
      <c r="DO640" s="508"/>
      <c r="DP640" s="501"/>
      <c r="DQ640" s="847"/>
      <c r="DR640" s="501"/>
      <c r="DS640" s="508"/>
      <c r="DT640" s="501"/>
      <c r="DU640" s="508"/>
      <c r="DV640" s="457"/>
      <c r="DW640" s="503"/>
      <c r="DX640" s="501"/>
      <c r="DY640" s="672"/>
      <c r="DZ640" s="501"/>
      <c r="EA640" s="508">
        <f>DI640</f>
        <v>0</v>
      </c>
      <c r="EB640" s="457">
        <f t="shared" si="5401"/>
        <v>0</v>
      </c>
      <c r="EC640" s="1045"/>
      <c r="ED640" s="892"/>
      <c r="EE640" s="459"/>
      <c r="EF640" s="501"/>
      <c r="EG640" s="462"/>
      <c r="EH640" s="710"/>
      <c r="EI640" s="460">
        <f t="shared" si="5489"/>
        <v>0</v>
      </c>
      <c r="EJ640" s="538">
        <f t="shared" si="5490"/>
        <v>0</v>
      </c>
      <c r="EK640" s="677">
        <f t="shared" si="5491"/>
        <v>0</v>
      </c>
      <c r="EL640" s="257">
        <f t="shared" si="5492"/>
        <v>0</v>
      </c>
      <c r="EM640" s="649">
        <f t="shared" si="5493"/>
        <v>0</v>
      </c>
      <c r="EN640" s="538">
        <f t="shared" si="5494"/>
        <v>0</v>
      </c>
      <c r="EO640" s="677">
        <f t="shared" si="5495"/>
        <v>0</v>
      </c>
      <c r="EP640" s="257">
        <f t="shared" si="5496"/>
        <v>0</v>
      </c>
      <c r="EQ640" s="649">
        <f t="shared" si="5497"/>
        <v>0</v>
      </c>
      <c r="ER640" s="538">
        <f t="shared" si="5498"/>
        <v>0</v>
      </c>
      <c r="ES640" s="677">
        <f t="shared" si="5499"/>
        <v>0</v>
      </c>
      <c r="ET640" s="538">
        <f t="shared" si="5500"/>
        <v>0</v>
      </c>
      <c r="EU640" s="462">
        <f t="shared" si="5501"/>
        <v>0</v>
      </c>
      <c r="EV640" s="263">
        <f t="shared" si="5502"/>
        <v>0</v>
      </c>
      <c r="EW640" s="462">
        <f t="shared" si="5503"/>
        <v>0</v>
      </c>
      <c r="EX640" s="263">
        <f t="shared" si="5504"/>
        <v>0</v>
      </c>
      <c r="EY640" s="472">
        <f t="shared" si="5374"/>
        <v>0</v>
      </c>
      <c r="EZ640" s="710">
        <f t="shared" si="5375"/>
        <v>0</v>
      </c>
      <c r="FA640" s="312">
        <v>42020</v>
      </c>
      <c r="FC640" s="216"/>
      <c r="FD640" s="319"/>
    </row>
    <row r="641" spans="1:160" ht="18" hidden="1" customHeight="1" outlineLevel="1" x14ac:dyDescent="0.2">
      <c r="A641" s="13" t="s">
        <v>1766</v>
      </c>
      <c r="B641" s="76" t="s">
        <v>21</v>
      </c>
      <c r="C641" s="103" t="s">
        <v>1449</v>
      </c>
      <c r="D641" s="103" t="s">
        <v>1445</v>
      </c>
      <c r="E641" s="103" t="s">
        <v>1450</v>
      </c>
      <c r="F641" s="103" t="s">
        <v>1451</v>
      </c>
      <c r="G641" s="103" t="s">
        <v>25</v>
      </c>
      <c r="H641" s="105">
        <v>0.83199999999999996</v>
      </c>
      <c r="I641" s="103" t="s">
        <v>1369</v>
      </c>
      <c r="J641" s="103" t="s">
        <v>56</v>
      </c>
      <c r="K641" s="103" t="s">
        <v>152</v>
      </c>
      <c r="L641" s="103" t="s">
        <v>1370</v>
      </c>
      <c r="M641" s="14" t="s">
        <v>1382</v>
      </c>
      <c r="N641" s="82"/>
      <c r="O641" s="82"/>
      <c r="P641" s="82"/>
      <c r="Q641" s="245"/>
      <c r="R641" s="408"/>
      <c r="S641" s="270"/>
      <c r="T641" s="270"/>
      <c r="U641" s="270"/>
      <c r="V641" s="647"/>
      <c r="W641" s="647"/>
      <c r="X641" s="409"/>
      <c r="Y641" s="409"/>
      <c r="Z641" s="409"/>
      <c r="AA641" s="409"/>
      <c r="AB641" s="409"/>
      <c r="AC641" s="399">
        <f t="shared" ref="AC641" si="5721">AB641*H641</f>
        <v>0</v>
      </c>
      <c r="AD641" s="410">
        <v>80</v>
      </c>
      <c r="AE641" s="410">
        <v>686.79</v>
      </c>
      <c r="AF641" s="410">
        <f t="shared" ref="AF641" si="5722">AE641*1.12</f>
        <v>769.20479999999998</v>
      </c>
      <c r="AG641" s="410">
        <v>0</v>
      </c>
      <c r="AH641" s="410">
        <v>0</v>
      </c>
      <c r="AI641" s="260">
        <f t="shared" ref="AI641" si="5723">AH641*H641</f>
        <v>0</v>
      </c>
      <c r="AJ641" s="410">
        <v>80</v>
      </c>
      <c r="AK641" s="410">
        <v>686.79</v>
      </c>
      <c r="AL641" s="410">
        <f t="shared" si="5628"/>
        <v>769.20479999999998</v>
      </c>
      <c r="AM641" s="410">
        <v>0</v>
      </c>
      <c r="AN641" s="410">
        <v>0</v>
      </c>
      <c r="AO641" s="396">
        <f t="shared" si="5394"/>
        <v>0</v>
      </c>
      <c r="AP641" s="410">
        <v>80</v>
      </c>
      <c r="AQ641" s="410">
        <v>686.79</v>
      </c>
      <c r="AR641" s="410">
        <f t="shared" si="5629"/>
        <v>769.20479999999998</v>
      </c>
      <c r="AS641" s="410">
        <v>0</v>
      </c>
      <c r="AT641" s="410">
        <v>0</v>
      </c>
      <c r="AU641" s="410">
        <f t="shared" si="5578"/>
        <v>0</v>
      </c>
      <c r="AV641" s="411">
        <v>80</v>
      </c>
      <c r="AW641" s="410">
        <v>686.79</v>
      </c>
      <c r="AX641" s="410">
        <f t="shared" si="5630"/>
        <v>769.20479999999998</v>
      </c>
      <c r="AY641" s="410">
        <v>0</v>
      </c>
      <c r="AZ641" s="410">
        <v>0</v>
      </c>
      <c r="BA641" s="400">
        <f t="shared" si="5583"/>
        <v>0</v>
      </c>
      <c r="BB641" s="411">
        <v>80</v>
      </c>
      <c r="BC641" s="410">
        <v>686.79</v>
      </c>
      <c r="BD641" s="410">
        <f t="shared" si="5631"/>
        <v>769.20479999999998</v>
      </c>
      <c r="BE641" s="410">
        <v>0</v>
      </c>
      <c r="BF641" s="410">
        <v>0</v>
      </c>
      <c r="BG641" s="411">
        <f t="shared" si="5555"/>
        <v>0</v>
      </c>
      <c r="BH641" s="411"/>
      <c r="BI641" s="410">
        <v>686.79</v>
      </c>
      <c r="BJ641" s="410">
        <f t="shared" si="5632"/>
        <v>769.20479999999998</v>
      </c>
      <c r="BK641" s="410">
        <v>0</v>
      </c>
      <c r="BL641" s="410">
        <v>0</v>
      </c>
      <c r="BM641" s="411">
        <f t="shared" si="5573"/>
        <v>0</v>
      </c>
      <c r="BN641" s="411"/>
      <c r="BO641" s="410"/>
      <c r="BP641" s="410"/>
      <c r="BQ641" s="410">
        <v>0</v>
      </c>
      <c r="BR641" s="410">
        <v>0</v>
      </c>
      <c r="BS641" s="411">
        <f t="shared" si="5150"/>
        <v>0</v>
      </c>
      <c r="BT641" s="410">
        <v>686.79</v>
      </c>
      <c r="BU641" s="410">
        <f t="shared" si="5633"/>
        <v>769.20479999999998</v>
      </c>
      <c r="BV641" s="262">
        <v>0</v>
      </c>
      <c r="BW641" s="1427">
        <v>0</v>
      </c>
      <c r="BX641" s="84" t="s">
        <v>48</v>
      </c>
      <c r="BY641" s="76">
        <v>2015</v>
      </c>
      <c r="BZ641" s="325">
        <v>9</v>
      </c>
      <c r="CA641" s="567"/>
      <c r="CB641" s="562"/>
      <c r="CC641" s="109"/>
      <c r="CD641" s="329"/>
      <c r="CE641" s="26">
        <f t="shared" si="5462"/>
        <v>0</v>
      </c>
      <c r="CF641" s="27">
        <f t="shared" si="5463"/>
        <v>0</v>
      </c>
      <c r="CG641" s="738">
        <f t="shared" si="5464"/>
        <v>0</v>
      </c>
      <c r="CH641" s="166" t="s">
        <v>1800</v>
      </c>
      <c r="CI641" s="167"/>
      <c r="CJ641" s="89"/>
      <c r="CK641" s="175"/>
      <c r="CL641" s="175"/>
      <c r="CM641" s="178"/>
      <c r="CN641" s="175"/>
      <c r="CO641" s="176"/>
      <c r="CP641" s="175"/>
      <c r="CQ641" s="87"/>
      <c r="CR641" s="455"/>
      <c r="CS641" s="455"/>
      <c r="CT641" s="455"/>
      <c r="CU641" s="455"/>
      <c r="CV641" s="455"/>
      <c r="CW641" s="455"/>
      <c r="CX641" s="455"/>
      <c r="CY641" s="455"/>
      <c r="CZ641" s="455"/>
      <c r="DA641" s="456"/>
      <c r="DB641" s="455"/>
      <c r="DC641" s="455"/>
      <c r="DD641" s="455"/>
      <c r="DE641" s="455"/>
      <c r="DF641" s="455"/>
      <c r="DG641" s="455"/>
      <c r="DH641" s="455"/>
      <c r="DI641" s="455"/>
      <c r="DJ641" s="455"/>
      <c r="DK641" s="455"/>
      <c r="DL641" s="501"/>
      <c r="DM641" s="508"/>
      <c r="DN641" s="501"/>
      <c r="DO641" s="508"/>
      <c r="DP641" s="501"/>
      <c r="DQ641" s="847"/>
      <c r="DR641" s="501"/>
      <c r="DS641" s="508"/>
      <c r="DT641" s="501"/>
      <c r="DU641" s="508"/>
      <c r="DV641" s="457"/>
      <c r="DW641" s="503"/>
      <c r="DX641" s="501"/>
      <c r="DY641" s="672"/>
      <c r="DZ641" s="501"/>
      <c r="EA641" s="508">
        <f>DI641</f>
        <v>0</v>
      </c>
      <c r="EB641" s="457">
        <f t="shared" si="5401"/>
        <v>0</v>
      </c>
      <c r="EC641" s="1045"/>
      <c r="ED641" s="892"/>
      <c r="EE641" s="459"/>
      <c r="EF641" s="501"/>
      <c r="EG641" s="462"/>
      <c r="EH641" s="710"/>
      <c r="EI641" s="460">
        <f t="shared" si="5489"/>
        <v>0</v>
      </c>
      <c r="EJ641" s="538">
        <f t="shared" si="5490"/>
        <v>0</v>
      </c>
      <c r="EK641" s="677">
        <f t="shared" si="5491"/>
        <v>0</v>
      </c>
      <c r="EL641" s="257">
        <f t="shared" si="5492"/>
        <v>0</v>
      </c>
      <c r="EM641" s="649">
        <f t="shared" si="5493"/>
        <v>0</v>
      </c>
      <c r="EN641" s="538">
        <f t="shared" si="5494"/>
        <v>0</v>
      </c>
      <c r="EO641" s="677">
        <f t="shared" si="5495"/>
        <v>0</v>
      </c>
      <c r="EP641" s="257">
        <f t="shared" si="5496"/>
        <v>0</v>
      </c>
      <c r="EQ641" s="649">
        <f t="shared" si="5497"/>
        <v>0</v>
      </c>
      <c r="ER641" s="538">
        <f t="shared" si="5498"/>
        <v>0</v>
      </c>
      <c r="ES641" s="677">
        <f t="shared" si="5499"/>
        <v>0</v>
      </c>
      <c r="ET641" s="538">
        <f t="shared" si="5500"/>
        <v>0</v>
      </c>
      <c r="EU641" s="462">
        <f t="shared" si="5501"/>
        <v>0</v>
      </c>
      <c r="EV641" s="263">
        <f t="shared" si="5502"/>
        <v>0</v>
      </c>
      <c r="EW641" s="462">
        <f t="shared" si="5503"/>
        <v>0</v>
      </c>
      <c r="EX641" s="263">
        <f t="shared" si="5504"/>
        <v>0</v>
      </c>
      <c r="EY641" s="472">
        <f t="shared" si="5374"/>
        <v>0</v>
      </c>
      <c r="EZ641" s="710">
        <f t="shared" si="5375"/>
        <v>0</v>
      </c>
      <c r="FA641" s="312">
        <v>42020</v>
      </c>
      <c r="FC641" s="216"/>
      <c r="FD641" s="319"/>
    </row>
    <row r="642" spans="1:160" ht="18" hidden="1" customHeight="1" outlineLevel="1" x14ac:dyDescent="0.2">
      <c r="A642" s="13" t="s">
        <v>1938</v>
      </c>
      <c r="B642" s="76" t="s">
        <v>21</v>
      </c>
      <c r="C642" s="103" t="s">
        <v>1449</v>
      </c>
      <c r="D642" s="103" t="s">
        <v>1445</v>
      </c>
      <c r="E642" s="103" t="s">
        <v>1450</v>
      </c>
      <c r="F642" s="103" t="s">
        <v>1451</v>
      </c>
      <c r="G642" s="103" t="s">
        <v>25</v>
      </c>
      <c r="H642" s="105">
        <v>0.83199999999999996</v>
      </c>
      <c r="I642" s="103" t="s">
        <v>1972</v>
      </c>
      <c r="J642" s="103" t="s">
        <v>56</v>
      </c>
      <c r="K642" s="103" t="s">
        <v>152</v>
      </c>
      <c r="L642" s="103" t="s">
        <v>1370</v>
      </c>
      <c r="M642" s="14" t="s">
        <v>1382</v>
      </c>
      <c r="N642" s="82"/>
      <c r="O642" s="82"/>
      <c r="P642" s="82"/>
      <c r="Q642" s="245"/>
      <c r="R642" s="408"/>
      <c r="S642" s="270"/>
      <c r="T642" s="270"/>
      <c r="U642" s="270"/>
      <c r="V642" s="647"/>
      <c r="W642" s="647"/>
      <c r="X642" s="409"/>
      <c r="Y642" s="409"/>
      <c r="Z642" s="409"/>
      <c r="AA642" s="409"/>
      <c r="AB642" s="409"/>
      <c r="AC642" s="399">
        <f t="shared" ref="AC642" si="5724">AB642*H642</f>
        <v>0</v>
      </c>
      <c r="AD642" s="410">
        <v>80</v>
      </c>
      <c r="AE642" s="410">
        <v>686.79</v>
      </c>
      <c r="AF642" s="410">
        <f t="shared" ref="AF642" si="5725">AE642*1.12</f>
        <v>769.20479999999998</v>
      </c>
      <c r="AG642" s="410">
        <v>0</v>
      </c>
      <c r="AH642" s="410">
        <v>0</v>
      </c>
      <c r="AI642" s="260">
        <f t="shared" ref="AI642" si="5726">AH642*H642</f>
        <v>0</v>
      </c>
      <c r="AJ642" s="410">
        <v>80</v>
      </c>
      <c r="AK642" s="410">
        <v>686.79</v>
      </c>
      <c r="AL642" s="410">
        <f t="shared" si="5628"/>
        <v>769.20479999999998</v>
      </c>
      <c r="AM642" s="1221">
        <v>0</v>
      </c>
      <c r="AN642" s="410">
        <v>0</v>
      </c>
      <c r="AO642" s="396">
        <f t="shared" si="5394"/>
        <v>0</v>
      </c>
      <c r="AP642" s="410">
        <v>80</v>
      </c>
      <c r="AQ642" s="410">
        <v>686.79</v>
      </c>
      <c r="AR642" s="410">
        <f t="shared" si="5629"/>
        <v>769.20479999999998</v>
      </c>
      <c r="AS642" s="410">
        <v>0</v>
      </c>
      <c r="AT642" s="410">
        <f t="shared" ref="AT642" si="5727">AS642*1.12</f>
        <v>0</v>
      </c>
      <c r="AU642" s="410">
        <f t="shared" ref="AU642" si="5728">AT642*H642</f>
        <v>0</v>
      </c>
      <c r="AV642" s="411">
        <v>80</v>
      </c>
      <c r="AW642" s="410">
        <v>686.79</v>
      </c>
      <c r="AX642" s="410">
        <f t="shared" si="5630"/>
        <v>769.20479999999998</v>
      </c>
      <c r="AY642" s="400">
        <v>0</v>
      </c>
      <c r="AZ642" s="400">
        <f t="shared" ref="AZ642" si="5729">AY642*1.12</f>
        <v>0</v>
      </c>
      <c r="BA642" s="400">
        <f t="shared" ref="BA642" si="5730">AZ642*H642</f>
        <v>0</v>
      </c>
      <c r="BB642" s="411">
        <v>80</v>
      </c>
      <c r="BC642" s="410">
        <v>686.79</v>
      </c>
      <c r="BD642" s="410">
        <f t="shared" si="5631"/>
        <v>769.20479999999998</v>
      </c>
      <c r="BE642" s="411">
        <v>0</v>
      </c>
      <c r="BF642" s="411">
        <f t="shared" ref="BF642" si="5731">BE642*1.12</f>
        <v>0</v>
      </c>
      <c r="BG642" s="411">
        <f t="shared" ref="BG642" si="5732">BF642*H642</f>
        <v>0</v>
      </c>
      <c r="BH642" s="411"/>
      <c r="BI642" s="410">
        <v>686.79</v>
      </c>
      <c r="BJ642" s="410">
        <f t="shared" si="5632"/>
        <v>769.20479999999998</v>
      </c>
      <c r="BK642" s="411">
        <f t="shared" ref="BK642" si="5733">BH642*BI642</f>
        <v>0</v>
      </c>
      <c r="BL642" s="411">
        <f t="shared" ref="BL642:BL645" si="5734">BK642*1.12</f>
        <v>0</v>
      </c>
      <c r="BM642" s="411">
        <f t="shared" si="5573"/>
        <v>0</v>
      </c>
      <c r="BN642" s="411"/>
      <c r="BO642" s="410"/>
      <c r="BP642" s="410"/>
      <c r="BQ642" s="411">
        <f t="shared" ref="BQ642:BQ643" si="5735">BN642*BO642</f>
        <v>0</v>
      </c>
      <c r="BR642" s="411">
        <f t="shared" ref="BR642:BR645" si="5736">BQ642*1.12</f>
        <v>0</v>
      </c>
      <c r="BS642" s="411">
        <f t="shared" si="5150"/>
        <v>0</v>
      </c>
      <c r="BT642" s="410">
        <v>686.79</v>
      </c>
      <c r="BU642" s="410">
        <f t="shared" si="5633"/>
        <v>769.20479999999998</v>
      </c>
      <c r="BV642" s="262">
        <v>0</v>
      </c>
      <c r="BW642" s="1427">
        <v>0</v>
      </c>
      <c r="BX642" s="84" t="s">
        <v>48</v>
      </c>
      <c r="BY642" s="76">
        <v>2015</v>
      </c>
      <c r="BZ642" s="582" t="s">
        <v>2551</v>
      </c>
      <c r="CA642" s="567"/>
      <c r="CB642" s="562"/>
      <c r="CC642" s="109"/>
      <c r="CD642" s="329"/>
      <c r="CE642" s="26">
        <f t="shared" si="5462"/>
        <v>0</v>
      </c>
      <c r="CF642" s="27">
        <f t="shared" si="5463"/>
        <v>0</v>
      </c>
      <c r="CG642" s="738">
        <f t="shared" si="5464"/>
        <v>0</v>
      </c>
      <c r="CH642" s="166" t="s">
        <v>1973</v>
      </c>
      <c r="CI642" s="167"/>
      <c r="CJ642" s="89" t="s">
        <v>25</v>
      </c>
      <c r="CK642" s="175" t="s">
        <v>1994</v>
      </c>
      <c r="CL642" s="175" t="s">
        <v>2010</v>
      </c>
      <c r="CM642" s="178">
        <v>42170</v>
      </c>
      <c r="CN642" s="175" t="s">
        <v>1995</v>
      </c>
      <c r="CO642" s="176" t="s">
        <v>1445</v>
      </c>
      <c r="CP642" s="175" t="s">
        <v>1451</v>
      </c>
      <c r="CQ642" s="14" t="s">
        <v>1382</v>
      </c>
      <c r="CR642" s="455"/>
      <c r="CS642" s="455"/>
      <c r="CT642" s="455">
        <v>80</v>
      </c>
      <c r="CU642" s="455">
        <v>0</v>
      </c>
      <c r="CV642" s="455">
        <v>0</v>
      </c>
      <c r="CW642" s="455">
        <v>0</v>
      </c>
      <c r="CX642" s="455">
        <v>0</v>
      </c>
      <c r="CY642" s="455"/>
      <c r="CZ642" s="455"/>
      <c r="DA642" s="456">
        <v>769</v>
      </c>
      <c r="DB642" s="455"/>
      <c r="DC642" s="455"/>
      <c r="DD642" s="455">
        <f>CT642*DA642</f>
        <v>61520</v>
      </c>
      <c r="DE642" s="455">
        <f>CU642*DA642</f>
        <v>0</v>
      </c>
      <c r="DF642" s="455">
        <f>CV642*DA642</f>
        <v>0</v>
      </c>
      <c r="DG642" s="455">
        <f>CW642*DA642</f>
        <v>0</v>
      </c>
      <c r="DH642" s="455">
        <f>CX642*DA642</f>
        <v>0</v>
      </c>
      <c r="DI642" s="455"/>
      <c r="DJ642" s="455"/>
      <c r="DK642" s="455">
        <f t="shared" ref="DK642:DK643" si="5737">(CT642+CU642+CV642+CW642+CX642)*DA642</f>
        <v>61520</v>
      </c>
      <c r="DL642" s="501"/>
      <c r="DM642" s="508"/>
      <c r="DN642" s="501"/>
      <c r="DO642" s="508"/>
      <c r="DP642" s="501"/>
      <c r="DQ642" s="847">
        <f>DD642</f>
        <v>61520</v>
      </c>
      <c r="DR642" s="501">
        <f>DQ642/1.12</f>
        <v>54928.57142857142</v>
      </c>
      <c r="DS642" s="508">
        <f>DE642</f>
        <v>0</v>
      </c>
      <c r="DT642" s="501">
        <f>DS642/1.12</f>
        <v>0</v>
      </c>
      <c r="DU642" s="508">
        <f>DF642</f>
        <v>0</v>
      </c>
      <c r="DV642" s="457">
        <f>DU642/1.12</f>
        <v>0</v>
      </c>
      <c r="DW642" s="503">
        <f>DG642</f>
        <v>0</v>
      </c>
      <c r="DX642" s="501">
        <f>DW642/1.12</f>
        <v>0</v>
      </c>
      <c r="DY642" s="672">
        <f>DH642</f>
        <v>0</v>
      </c>
      <c r="DZ642" s="501">
        <f>DY642/1.12</f>
        <v>0</v>
      </c>
      <c r="EA642" s="508">
        <f>DI642</f>
        <v>0</v>
      </c>
      <c r="EB642" s="457">
        <f t="shared" si="5401"/>
        <v>0</v>
      </c>
      <c r="EC642" s="1045"/>
      <c r="ED642" s="892"/>
      <c r="EE642" s="459">
        <f>DK642</f>
        <v>61520</v>
      </c>
      <c r="EF642" s="501">
        <f t="shared" ref="EF642:EF643" si="5738">EE642/1.12</f>
        <v>54928.57142857142</v>
      </c>
      <c r="EG642" s="462"/>
      <c r="EH642" s="710"/>
      <c r="EI642" s="460">
        <f t="shared" si="5489"/>
        <v>0</v>
      </c>
      <c r="EJ642" s="538">
        <f t="shared" si="5490"/>
        <v>0</v>
      </c>
      <c r="EK642" s="677">
        <f t="shared" si="5491"/>
        <v>-54928.57142857142</v>
      </c>
      <c r="EL642" s="257">
        <f t="shared" si="5492"/>
        <v>-61520</v>
      </c>
      <c r="EM642" s="649">
        <f t="shared" si="5493"/>
        <v>0</v>
      </c>
      <c r="EN642" s="538">
        <f t="shared" si="5494"/>
        <v>0</v>
      </c>
      <c r="EO642" s="677">
        <f t="shared" si="5495"/>
        <v>0</v>
      </c>
      <c r="EP642" s="257">
        <f t="shared" si="5496"/>
        <v>0</v>
      </c>
      <c r="EQ642" s="649">
        <f t="shared" si="5497"/>
        <v>0</v>
      </c>
      <c r="ER642" s="538">
        <f t="shared" si="5498"/>
        <v>0</v>
      </c>
      <c r="ES642" s="677">
        <f t="shared" si="5499"/>
        <v>0</v>
      </c>
      <c r="ET642" s="538">
        <f t="shared" si="5500"/>
        <v>0</v>
      </c>
      <c r="EU642" s="462">
        <f t="shared" si="5501"/>
        <v>0</v>
      </c>
      <c r="EV642" s="263">
        <f t="shared" si="5502"/>
        <v>0</v>
      </c>
      <c r="EW642" s="462">
        <f t="shared" si="5503"/>
        <v>0</v>
      </c>
      <c r="EX642" s="263">
        <f t="shared" si="5504"/>
        <v>0</v>
      </c>
      <c r="EY642" s="472">
        <f t="shared" si="5374"/>
        <v>-54928.57142857142</v>
      </c>
      <c r="EZ642" s="710">
        <f t="shared" si="5375"/>
        <v>-61520</v>
      </c>
      <c r="FA642" s="312">
        <v>42020</v>
      </c>
      <c r="FC642" s="216"/>
      <c r="FD642" s="319"/>
    </row>
    <row r="643" spans="1:160" ht="18" hidden="1" customHeight="1" outlineLevel="1" x14ac:dyDescent="0.2">
      <c r="A643" s="13" t="s">
        <v>2517</v>
      </c>
      <c r="B643" s="76" t="s">
        <v>21</v>
      </c>
      <c r="C643" s="103" t="s">
        <v>1449</v>
      </c>
      <c r="D643" s="103" t="s">
        <v>1445</v>
      </c>
      <c r="E643" s="103" t="s">
        <v>1450</v>
      </c>
      <c r="F643" s="103" t="s">
        <v>1451</v>
      </c>
      <c r="G643" s="103" t="s">
        <v>25</v>
      </c>
      <c r="H643" s="105">
        <v>0.83199999999999996</v>
      </c>
      <c r="I643" s="103" t="s">
        <v>1972</v>
      </c>
      <c r="J643" s="103" t="s">
        <v>56</v>
      </c>
      <c r="K643" s="103" t="s">
        <v>152</v>
      </c>
      <c r="L643" s="103" t="s">
        <v>1370</v>
      </c>
      <c r="M643" s="14" t="s">
        <v>1382</v>
      </c>
      <c r="N643" s="82"/>
      <c r="O643" s="82"/>
      <c r="P643" s="82"/>
      <c r="Q643" s="245"/>
      <c r="R643" s="408"/>
      <c r="S643" s="270"/>
      <c r="T643" s="270"/>
      <c r="U643" s="270"/>
      <c r="V643" s="647"/>
      <c r="W643" s="647"/>
      <c r="X643" s="409"/>
      <c r="Y643" s="409"/>
      <c r="Z643" s="409"/>
      <c r="AA643" s="409"/>
      <c r="AB643" s="409"/>
      <c r="AC643" s="399">
        <f t="shared" ref="AC643" si="5739">AB643*H643</f>
        <v>0</v>
      </c>
      <c r="AD643" s="410">
        <v>80</v>
      </c>
      <c r="AE643" s="410">
        <v>989.83</v>
      </c>
      <c r="AF643" s="410">
        <f t="shared" ref="AF643" si="5740">AE643*1.12</f>
        <v>1108.6096000000002</v>
      </c>
      <c r="AG643" s="410">
        <f t="shared" ref="AG643" si="5741">AE643*AD643</f>
        <v>79186.400000000009</v>
      </c>
      <c r="AH643" s="410">
        <f t="shared" ref="AH643" si="5742">AD643*AF643</f>
        <v>88688.768000000011</v>
      </c>
      <c r="AI643" s="260">
        <f t="shared" ref="AI643" si="5743">AH643*H643</f>
        <v>73789.054975999999</v>
      </c>
      <c r="AJ643" s="410">
        <v>40</v>
      </c>
      <c r="AK643" s="410">
        <v>989.83</v>
      </c>
      <c r="AL643" s="410">
        <f t="shared" si="5628"/>
        <v>1108.6096000000002</v>
      </c>
      <c r="AM643" s="1221">
        <f t="shared" ref="AM643" si="5744">AJ643*AK643</f>
        <v>39593.200000000004</v>
      </c>
      <c r="AN643" s="410">
        <f t="shared" ref="AN643" si="5745">AJ643*AL643</f>
        <v>44344.384000000005</v>
      </c>
      <c r="AO643" s="396">
        <f t="shared" ref="AO643" si="5746">AN643*H643</f>
        <v>36894.527488</v>
      </c>
      <c r="AP643" s="410">
        <v>40</v>
      </c>
      <c r="AQ643" s="410">
        <v>989.83</v>
      </c>
      <c r="AR643" s="410">
        <f t="shared" si="5629"/>
        <v>1108.6096000000002</v>
      </c>
      <c r="AS643" s="410">
        <f>AP643*AQ643</f>
        <v>39593.200000000004</v>
      </c>
      <c r="AT643" s="410">
        <f t="shared" ref="AT643" si="5747">AS643*1.12</f>
        <v>44344.384000000005</v>
      </c>
      <c r="AU643" s="410">
        <f t="shared" ref="AU643" si="5748">AT643*H643</f>
        <v>36894.527488</v>
      </c>
      <c r="AV643" s="411">
        <v>40</v>
      </c>
      <c r="AW643" s="410">
        <v>989.83</v>
      </c>
      <c r="AX643" s="410">
        <f t="shared" si="5630"/>
        <v>1108.6096000000002</v>
      </c>
      <c r="AY643" s="400">
        <f t="shared" ref="AY643" si="5749">AV643*AW643</f>
        <v>39593.200000000004</v>
      </c>
      <c r="AZ643" s="400">
        <f t="shared" ref="AZ643" si="5750">AY643*1.12</f>
        <v>44344.384000000005</v>
      </c>
      <c r="BA643" s="400">
        <f t="shared" ref="BA643" si="5751">AZ643*H643</f>
        <v>36894.527488</v>
      </c>
      <c r="BB643" s="411">
        <v>40</v>
      </c>
      <c r="BC643" s="410">
        <v>989.83</v>
      </c>
      <c r="BD643" s="410">
        <f t="shared" si="5631"/>
        <v>1108.6096000000002</v>
      </c>
      <c r="BE643" s="411">
        <f t="shared" ref="BE643" si="5752">BB643*BC643</f>
        <v>39593.200000000004</v>
      </c>
      <c r="BF643" s="411">
        <f t="shared" ref="BF643" si="5753">BE643*1.12</f>
        <v>44344.384000000005</v>
      </c>
      <c r="BG643" s="411">
        <f t="shared" ref="BG643" si="5754">BF643*H643</f>
        <v>36894.527488</v>
      </c>
      <c r="BH643" s="411"/>
      <c r="BI643" s="410">
        <v>989.83</v>
      </c>
      <c r="BJ643" s="410">
        <f t="shared" si="5632"/>
        <v>1108.6096000000002</v>
      </c>
      <c r="BK643" s="411">
        <f t="shared" ref="BK643" si="5755">BH643*BI643</f>
        <v>0</v>
      </c>
      <c r="BL643" s="411">
        <f t="shared" ref="BL643" si="5756">BK643*1.12</f>
        <v>0</v>
      </c>
      <c r="BM643" s="411">
        <f t="shared" ref="BM643" si="5757">BL643*N643</f>
        <v>0</v>
      </c>
      <c r="BN643" s="411"/>
      <c r="BO643" s="410"/>
      <c r="BP643" s="410"/>
      <c r="BQ643" s="411">
        <f t="shared" si="5735"/>
        <v>0</v>
      </c>
      <c r="BR643" s="411">
        <f t="shared" si="5736"/>
        <v>0</v>
      </c>
      <c r="BS643" s="411">
        <f t="shared" si="5150"/>
        <v>0</v>
      </c>
      <c r="BT643" s="410">
        <v>989.83</v>
      </c>
      <c r="BU643" s="410">
        <f t="shared" si="5633"/>
        <v>1108.6096000000002</v>
      </c>
      <c r="BV643" s="262">
        <f t="shared" ref="BV643" si="5758">(AD643+AJ643+AP643+AV643+BB643)*BT643</f>
        <v>237559.2</v>
      </c>
      <c r="BW643" s="262">
        <f t="shared" ref="BW643" si="5759">(AD643+AJ643+AP643+AV643+BB643)*BU643</f>
        <v>266066.30400000006</v>
      </c>
      <c r="BX643" s="84"/>
      <c r="BY643" s="76" t="s">
        <v>2420</v>
      </c>
      <c r="BZ643" s="582"/>
      <c r="CA643" s="567"/>
      <c r="CB643" s="562"/>
      <c r="CC643" s="109"/>
      <c r="CD643" s="329"/>
      <c r="CE643" s="26">
        <f t="shared" ref="CE643" si="5760">BV643-CB643</f>
        <v>237559.2</v>
      </c>
      <c r="CF643" s="27">
        <f t="shared" ref="CF643" si="5761">BW643-CC643</f>
        <v>266066.30400000006</v>
      </c>
      <c r="CG643" s="738">
        <f t="shared" ref="CG643" si="5762">CA643-CC643</f>
        <v>0</v>
      </c>
      <c r="CH643" s="166" t="s">
        <v>2552</v>
      </c>
      <c r="CI643" s="167"/>
      <c r="CJ643" s="89"/>
      <c r="CK643" s="175"/>
      <c r="CL643" s="175" t="s">
        <v>2628</v>
      </c>
      <c r="CM643" s="178">
        <v>42632</v>
      </c>
      <c r="CN643" s="175" t="s">
        <v>1995</v>
      </c>
      <c r="CO643" s="176" t="s">
        <v>1445</v>
      </c>
      <c r="CP643" s="175" t="s">
        <v>2555</v>
      </c>
      <c r="CQ643" s="14" t="s">
        <v>1382</v>
      </c>
      <c r="CR643" s="455"/>
      <c r="CS643" s="455"/>
      <c r="CT643" s="455"/>
      <c r="CU643" s="455">
        <v>40</v>
      </c>
      <c r="CV643" s="455">
        <v>40</v>
      </c>
      <c r="CW643" s="455">
        <v>40</v>
      </c>
      <c r="CX643" s="455">
        <v>40</v>
      </c>
      <c r="CY643" s="455"/>
      <c r="CZ643" s="455">
        <f>CU643+CV643+CW643+CX643</f>
        <v>160</v>
      </c>
      <c r="DA643" s="456">
        <f>BU643</f>
        <v>1108.6096000000002</v>
      </c>
      <c r="DB643" s="455"/>
      <c r="DC643" s="455"/>
      <c r="DD643" s="455"/>
      <c r="DE643" s="455">
        <f>CU643*DA643</f>
        <v>44344.384000000005</v>
      </c>
      <c r="DF643" s="455">
        <f>CV643*DA643</f>
        <v>44344.384000000005</v>
      </c>
      <c r="DG643" s="455">
        <f>CW643*DA643</f>
        <v>44344.384000000005</v>
      </c>
      <c r="DH643" s="455">
        <f>CX643*DA643</f>
        <v>44344.384000000005</v>
      </c>
      <c r="DI643" s="455"/>
      <c r="DJ643" s="455"/>
      <c r="DK643" s="455">
        <f t="shared" si="5737"/>
        <v>177377.53600000002</v>
      </c>
      <c r="DL643" s="501"/>
      <c r="DM643" s="508"/>
      <c r="DN643" s="501"/>
      <c r="DO643" s="508"/>
      <c r="DP643" s="501"/>
      <c r="DQ643" s="847"/>
      <c r="DR643" s="501"/>
      <c r="DS643" s="508">
        <f>DE643</f>
        <v>44344.384000000005</v>
      </c>
      <c r="DT643" s="501">
        <f>DS643/1.12</f>
        <v>39593.200000000004</v>
      </c>
      <c r="DU643" s="508">
        <f>DF643</f>
        <v>44344.384000000005</v>
      </c>
      <c r="DV643" s="457">
        <f>DU643/1.12</f>
        <v>39593.200000000004</v>
      </c>
      <c r="DW643" s="503">
        <f>DG643</f>
        <v>44344.384000000005</v>
      </c>
      <c r="DX643" s="501">
        <f>DW643/1.12</f>
        <v>39593.200000000004</v>
      </c>
      <c r="DY643" s="672">
        <f>DH643</f>
        <v>44344.384000000005</v>
      </c>
      <c r="DZ643" s="501">
        <f>DY643/1.12</f>
        <v>39593.200000000004</v>
      </c>
      <c r="EA643" s="508"/>
      <c r="EB643" s="457"/>
      <c r="EC643" s="1045"/>
      <c r="ED643" s="892"/>
      <c r="EE643" s="459">
        <f>DK643</f>
        <v>177377.53600000002</v>
      </c>
      <c r="EF643" s="501">
        <f t="shared" si="5738"/>
        <v>158372.80000000002</v>
      </c>
      <c r="EG643" s="462"/>
      <c r="EH643" s="710"/>
      <c r="EI643" s="460">
        <f t="shared" si="5489"/>
        <v>0</v>
      </c>
      <c r="EJ643" s="538">
        <f t="shared" si="5490"/>
        <v>0</v>
      </c>
      <c r="EK643" s="677">
        <f t="shared" si="5491"/>
        <v>79186.400000000009</v>
      </c>
      <c r="EL643" s="257">
        <f t="shared" si="5492"/>
        <v>88688.768000000011</v>
      </c>
      <c r="EM643" s="649">
        <f t="shared" si="5493"/>
        <v>0</v>
      </c>
      <c r="EN643" s="538">
        <f t="shared" si="5494"/>
        <v>0</v>
      </c>
      <c r="EO643" s="677">
        <f t="shared" si="5495"/>
        <v>0</v>
      </c>
      <c r="EP643" s="257">
        <f t="shared" si="5496"/>
        <v>0</v>
      </c>
      <c r="EQ643" s="649">
        <f t="shared" si="5497"/>
        <v>0</v>
      </c>
      <c r="ER643" s="538">
        <f t="shared" si="5498"/>
        <v>0</v>
      </c>
      <c r="ES643" s="677">
        <f t="shared" si="5499"/>
        <v>0</v>
      </c>
      <c r="ET643" s="538">
        <f t="shared" si="5500"/>
        <v>0</v>
      </c>
      <c r="EU643" s="462">
        <f t="shared" si="5501"/>
        <v>0</v>
      </c>
      <c r="EV643" s="263">
        <f t="shared" si="5502"/>
        <v>0</v>
      </c>
      <c r="EW643" s="462">
        <f t="shared" si="5503"/>
        <v>0</v>
      </c>
      <c r="EX643" s="263">
        <f t="shared" si="5504"/>
        <v>0</v>
      </c>
      <c r="EY643" s="472">
        <f t="shared" si="5374"/>
        <v>79186.399999999994</v>
      </c>
      <c r="EZ643" s="710">
        <f t="shared" si="5375"/>
        <v>88688.76800000004</v>
      </c>
      <c r="FA643" s="312">
        <v>42020</v>
      </c>
      <c r="FC643" s="216"/>
      <c r="FD643" s="319"/>
    </row>
    <row r="644" spans="1:160" ht="18" hidden="1" customHeight="1" outlineLevel="1" x14ac:dyDescent="0.2">
      <c r="A644" s="13" t="s">
        <v>1575</v>
      </c>
      <c r="B644" s="76" t="s">
        <v>21</v>
      </c>
      <c r="C644" s="103" t="s">
        <v>1452</v>
      </c>
      <c r="D644" s="103" t="s">
        <v>1445</v>
      </c>
      <c r="E644" s="103" t="s">
        <v>1453</v>
      </c>
      <c r="F644" s="103" t="s">
        <v>1454</v>
      </c>
      <c r="G644" s="103" t="s">
        <v>1381</v>
      </c>
      <c r="H644" s="105">
        <v>0.83199999999999996</v>
      </c>
      <c r="I644" s="103" t="s">
        <v>1369</v>
      </c>
      <c r="J644" s="103" t="s">
        <v>56</v>
      </c>
      <c r="K644" s="103" t="s">
        <v>152</v>
      </c>
      <c r="L644" s="103" t="s">
        <v>1370</v>
      </c>
      <c r="M644" s="14" t="s">
        <v>1382</v>
      </c>
      <c r="N644" s="82"/>
      <c r="O644" s="82"/>
      <c r="P644" s="82"/>
      <c r="Q644" s="245"/>
      <c r="R644" s="408"/>
      <c r="S644" s="270"/>
      <c r="T644" s="270"/>
      <c r="U644" s="270"/>
      <c r="V644" s="647"/>
      <c r="W644" s="647"/>
      <c r="X644" s="409"/>
      <c r="Y644" s="409"/>
      <c r="Z644" s="409"/>
      <c r="AA644" s="409"/>
      <c r="AB644" s="409"/>
      <c r="AC644" s="399">
        <f t="shared" si="4976"/>
        <v>0</v>
      </c>
      <c r="AD644" s="410">
        <v>80</v>
      </c>
      <c r="AE644" s="410">
        <v>625.94999999999993</v>
      </c>
      <c r="AF644" s="410">
        <f t="shared" si="5138"/>
        <v>701.06399999999996</v>
      </c>
      <c r="AG644" s="410">
        <v>0</v>
      </c>
      <c r="AH644" s="410">
        <v>0</v>
      </c>
      <c r="AI644" s="260">
        <f t="shared" si="4977"/>
        <v>0</v>
      </c>
      <c r="AJ644" s="410">
        <v>80</v>
      </c>
      <c r="AK644" s="410">
        <v>625.94999999999993</v>
      </c>
      <c r="AL644" s="410">
        <f t="shared" si="5628"/>
        <v>701.06399999999996</v>
      </c>
      <c r="AM644" s="260">
        <v>0</v>
      </c>
      <c r="AN644" s="260">
        <v>0</v>
      </c>
      <c r="AO644" s="396">
        <f t="shared" si="5394"/>
        <v>0</v>
      </c>
      <c r="AP644" s="410">
        <v>80</v>
      </c>
      <c r="AQ644" s="410">
        <v>625.94999999999993</v>
      </c>
      <c r="AR644" s="410">
        <f t="shared" si="5629"/>
        <v>701.06399999999996</v>
      </c>
      <c r="AS644" s="410">
        <v>0</v>
      </c>
      <c r="AT644" s="410">
        <f t="shared" si="5720"/>
        <v>0</v>
      </c>
      <c r="AU644" s="410">
        <f t="shared" si="5578"/>
        <v>0</v>
      </c>
      <c r="AV644" s="411">
        <v>80</v>
      </c>
      <c r="AW644" s="410">
        <v>625.94999999999993</v>
      </c>
      <c r="AX644" s="410">
        <f t="shared" si="5630"/>
        <v>701.06399999999996</v>
      </c>
      <c r="AY644" s="400">
        <v>0</v>
      </c>
      <c r="AZ644" s="400">
        <f t="shared" ref="AZ644:AZ745" si="5763">AY644*1.12</f>
        <v>0</v>
      </c>
      <c r="BA644" s="400">
        <f t="shared" si="5583"/>
        <v>0</v>
      </c>
      <c r="BB644" s="411">
        <v>80</v>
      </c>
      <c r="BC644" s="410">
        <v>625.94999999999993</v>
      </c>
      <c r="BD644" s="410">
        <f t="shared" si="5631"/>
        <v>701.06399999999996</v>
      </c>
      <c r="BE644" s="411">
        <v>0</v>
      </c>
      <c r="BF644" s="411">
        <f t="shared" si="5579"/>
        <v>0</v>
      </c>
      <c r="BG644" s="411">
        <f t="shared" si="5555"/>
        <v>0</v>
      </c>
      <c r="BH644" s="411"/>
      <c r="BI644" s="410">
        <v>625.94999999999993</v>
      </c>
      <c r="BJ644" s="410">
        <f t="shared" si="5632"/>
        <v>701.06399999999996</v>
      </c>
      <c r="BK644" s="411">
        <v>0</v>
      </c>
      <c r="BL644" s="411">
        <f t="shared" si="5734"/>
        <v>0</v>
      </c>
      <c r="BM644" s="411">
        <f t="shared" si="5573"/>
        <v>0</v>
      </c>
      <c r="BN644" s="411"/>
      <c r="BO644" s="410"/>
      <c r="BP644" s="410"/>
      <c r="BQ644" s="411">
        <v>0</v>
      </c>
      <c r="BR644" s="411">
        <f t="shared" si="5736"/>
        <v>0</v>
      </c>
      <c r="BS644" s="411">
        <f t="shared" ref="BS644:BS720" si="5764">BR644*T644</f>
        <v>0</v>
      </c>
      <c r="BT644" s="410">
        <v>625.94999999999993</v>
      </c>
      <c r="BU644" s="410">
        <f t="shared" si="5633"/>
        <v>701.06399999999996</v>
      </c>
      <c r="BV644" s="410">
        <v>0</v>
      </c>
      <c r="BW644" s="1437">
        <v>0</v>
      </c>
      <c r="BX644" s="84" t="s">
        <v>48</v>
      </c>
      <c r="BY644" s="76">
        <v>2015</v>
      </c>
      <c r="BZ644" s="325">
        <v>7</v>
      </c>
      <c r="CA644" s="567"/>
      <c r="CB644" s="562"/>
      <c r="CC644" s="109"/>
      <c r="CD644" s="329"/>
      <c r="CE644" s="26">
        <f t="shared" si="5462"/>
        <v>0</v>
      </c>
      <c r="CF644" s="27">
        <f t="shared" si="5463"/>
        <v>0</v>
      </c>
      <c r="CG644" s="738">
        <f t="shared" si="5464"/>
        <v>0</v>
      </c>
      <c r="CH644" s="166"/>
      <c r="CI644" s="167"/>
      <c r="CJ644" s="89"/>
      <c r="CK644" s="175"/>
      <c r="CL644" s="175"/>
      <c r="CM644" s="178"/>
      <c r="CN644" s="175"/>
      <c r="CO644" s="176"/>
      <c r="CP644" s="175"/>
      <c r="CQ644" s="87"/>
      <c r="CR644" s="455"/>
      <c r="CS644" s="455"/>
      <c r="CT644" s="455"/>
      <c r="CU644" s="455"/>
      <c r="CV644" s="455"/>
      <c r="CW644" s="455"/>
      <c r="CX644" s="455"/>
      <c r="CY644" s="455"/>
      <c r="CZ644" s="455"/>
      <c r="DA644" s="456"/>
      <c r="DB644" s="455"/>
      <c r="DC644" s="455"/>
      <c r="DD644" s="455"/>
      <c r="DE644" s="455"/>
      <c r="DF644" s="455"/>
      <c r="DG644" s="455"/>
      <c r="DH644" s="455"/>
      <c r="DI644" s="455"/>
      <c r="DJ644" s="455"/>
      <c r="DK644" s="455"/>
      <c r="DL644" s="501"/>
      <c r="DM644" s="508"/>
      <c r="DN644" s="501"/>
      <c r="DO644" s="508"/>
      <c r="DP644" s="501"/>
      <c r="DQ644" s="847"/>
      <c r="DR644" s="501"/>
      <c r="DS644" s="508"/>
      <c r="DT644" s="501"/>
      <c r="DU644" s="508"/>
      <c r="DV644" s="457"/>
      <c r="DW644" s="503"/>
      <c r="DX644" s="501"/>
      <c r="DY644" s="672"/>
      <c r="DZ644" s="501"/>
      <c r="EA644" s="508">
        <f>DI644</f>
        <v>0</v>
      </c>
      <c r="EB644" s="457">
        <f t="shared" si="5401"/>
        <v>0</v>
      </c>
      <c r="EC644" s="1045"/>
      <c r="ED644" s="892"/>
      <c r="EE644" s="459"/>
      <c r="EF644" s="501"/>
      <c r="EG644" s="462"/>
      <c r="EH644" s="710"/>
      <c r="EI644" s="460">
        <f t="shared" si="5489"/>
        <v>0</v>
      </c>
      <c r="EJ644" s="538">
        <f t="shared" si="5490"/>
        <v>0</v>
      </c>
      <c r="EK644" s="677">
        <f t="shared" si="5491"/>
        <v>0</v>
      </c>
      <c r="EL644" s="257">
        <f t="shared" si="5492"/>
        <v>0</v>
      </c>
      <c r="EM644" s="649">
        <f t="shared" si="5493"/>
        <v>0</v>
      </c>
      <c r="EN644" s="538">
        <f t="shared" si="5494"/>
        <v>0</v>
      </c>
      <c r="EO644" s="677">
        <f t="shared" si="5495"/>
        <v>0</v>
      </c>
      <c r="EP644" s="257">
        <f t="shared" si="5496"/>
        <v>0</v>
      </c>
      <c r="EQ644" s="649">
        <f t="shared" si="5497"/>
        <v>0</v>
      </c>
      <c r="ER644" s="538">
        <f t="shared" si="5498"/>
        <v>0</v>
      </c>
      <c r="ES644" s="677">
        <f t="shared" si="5499"/>
        <v>0</v>
      </c>
      <c r="ET644" s="538">
        <f t="shared" si="5500"/>
        <v>0</v>
      </c>
      <c r="EU644" s="462">
        <f t="shared" si="5501"/>
        <v>0</v>
      </c>
      <c r="EV644" s="263">
        <f t="shared" si="5502"/>
        <v>0</v>
      </c>
      <c r="EW644" s="462">
        <f t="shared" si="5503"/>
        <v>0</v>
      </c>
      <c r="EX644" s="263">
        <f t="shared" si="5504"/>
        <v>0</v>
      </c>
      <c r="EY644" s="472">
        <f t="shared" si="5374"/>
        <v>0</v>
      </c>
      <c r="EZ644" s="710">
        <f t="shared" si="5375"/>
        <v>0</v>
      </c>
      <c r="FC644" s="216"/>
      <c r="FD644" s="319"/>
    </row>
    <row r="645" spans="1:160" ht="18" hidden="1" customHeight="1" outlineLevel="1" x14ac:dyDescent="0.2">
      <c r="A645" s="13" t="s">
        <v>1657</v>
      </c>
      <c r="B645" s="76" t="s">
        <v>21</v>
      </c>
      <c r="C645" s="103" t="s">
        <v>1452</v>
      </c>
      <c r="D645" s="103" t="s">
        <v>1445</v>
      </c>
      <c r="E645" s="103" t="s">
        <v>1453</v>
      </c>
      <c r="F645" s="103" t="s">
        <v>1454</v>
      </c>
      <c r="G645" s="103" t="s">
        <v>1690</v>
      </c>
      <c r="H645" s="105">
        <v>0.83199999999999996</v>
      </c>
      <c r="I645" s="103" t="s">
        <v>1369</v>
      </c>
      <c r="J645" s="103" t="s">
        <v>56</v>
      </c>
      <c r="K645" s="103" t="s">
        <v>152</v>
      </c>
      <c r="L645" s="103" t="s">
        <v>1370</v>
      </c>
      <c r="M645" s="14" t="s">
        <v>1382</v>
      </c>
      <c r="N645" s="82"/>
      <c r="O645" s="82"/>
      <c r="P645" s="82"/>
      <c r="Q645" s="245"/>
      <c r="R645" s="408"/>
      <c r="S645" s="270"/>
      <c r="T645" s="270"/>
      <c r="U645" s="270"/>
      <c r="V645" s="647"/>
      <c r="W645" s="647"/>
      <c r="X645" s="409"/>
      <c r="Y645" s="409"/>
      <c r="Z645" s="409"/>
      <c r="AA645" s="409"/>
      <c r="AB645" s="409"/>
      <c r="AC645" s="399">
        <f t="shared" si="4976"/>
        <v>0</v>
      </c>
      <c r="AD645" s="410">
        <v>80</v>
      </c>
      <c r="AE645" s="410">
        <v>625.94999999999993</v>
      </c>
      <c r="AF645" s="410">
        <f t="shared" ref="AF645" si="5765">AE645*1.12</f>
        <v>701.06399999999996</v>
      </c>
      <c r="AG645" s="410">
        <v>0</v>
      </c>
      <c r="AH645" s="410">
        <v>0</v>
      </c>
      <c r="AI645" s="260">
        <f t="shared" si="4977"/>
        <v>0</v>
      </c>
      <c r="AJ645" s="410">
        <v>80</v>
      </c>
      <c r="AK645" s="410">
        <v>625.94999999999993</v>
      </c>
      <c r="AL645" s="410">
        <f t="shared" si="5628"/>
        <v>701.06399999999996</v>
      </c>
      <c r="AM645" s="260">
        <v>0</v>
      </c>
      <c r="AN645" s="260">
        <v>0</v>
      </c>
      <c r="AO645" s="396">
        <f t="shared" si="5394"/>
        <v>0</v>
      </c>
      <c r="AP645" s="410">
        <v>80</v>
      </c>
      <c r="AQ645" s="410">
        <v>625.94999999999993</v>
      </c>
      <c r="AR645" s="410">
        <f t="shared" si="5629"/>
        <v>701.06399999999996</v>
      </c>
      <c r="AS645" s="410">
        <v>0</v>
      </c>
      <c r="AT645" s="410">
        <f t="shared" si="5720"/>
        <v>0</v>
      </c>
      <c r="AU645" s="410">
        <f t="shared" si="5578"/>
        <v>0</v>
      </c>
      <c r="AV645" s="411">
        <v>80</v>
      </c>
      <c r="AW645" s="410">
        <v>625.94999999999993</v>
      </c>
      <c r="AX645" s="410">
        <f t="shared" si="5630"/>
        <v>701.06399999999996</v>
      </c>
      <c r="AY645" s="400">
        <v>0</v>
      </c>
      <c r="AZ645" s="400">
        <f t="shared" si="5763"/>
        <v>0</v>
      </c>
      <c r="BA645" s="400">
        <f t="shared" si="5583"/>
        <v>0</v>
      </c>
      <c r="BB645" s="411">
        <v>80</v>
      </c>
      <c r="BC645" s="410">
        <v>625.94999999999993</v>
      </c>
      <c r="BD645" s="410">
        <f t="shared" si="5631"/>
        <v>701.06399999999996</v>
      </c>
      <c r="BE645" s="411">
        <v>0</v>
      </c>
      <c r="BF645" s="411">
        <f t="shared" si="5579"/>
        <v>0</v>
      </c>
      <c r="BG645" s="411">
        <f t="shared" si="5555"/>
        <v>0</v>
      </c>
      <c r="BH645" s="411"/>
      <c r="BI645" s="410">
        <v>625.94999999999993</v>
      </c>
      <c r="BJ645" s="410">
        <f t="shared" si="5632"/>
        <v>701.06399999999996</v>
      </c>
      <c r="BK645" s="411">
        <v>0</v>
      </c>
      <c r="BL645" s="411">
        <f t="shared" si="5734"/>
        <v>0</v>
      </c>
      <c r="BM645" s="411">
        <f t="shared" si="5573"/>
        <v>0</v>
      </c>
      <c r="BN645" s="411"/>
      <c r="BO645" s="410"/>
      <c r="BP645" s="410"/>
      <c r="BQ645" s="411">
        <v>0</v>
      </c>
      <c r="BR645" s="411">
        <f t="shared" si="5736"/>
        <v>0</v>
      </c>
      <c r="BS645" s="411">
        <f t="shared" si="5764"/>
        <v>0</v>
      </c>
      <c r="BT645" s="410">
        <v>625.94999999999993</v>
      </c>
      <c r="BU645" s="410">
        <f t="shared" si="5633"/>
        <v>701.06399999999996</v>
      </c>
      <c r="BV645" s="262">
        <v>0</v>
      </c>
      <c r="BW645" s="1427">
        <v>0</v>
      </c>
      <c r="BX645" s="84" t="s">
        <v>48</v>
      </c>
      <c r="BY645" s="76">
        <v>2015</v>
      </c>
      <c r="BZ645" s="325">
        <v>7</v>
      </c>
      <c r="CA645" s="567"/>
      <c r="CB645" s="562"/>
      <c r="CC645" s="109"/>
      <c r="CD645" s="329"/>
      <c r="CE645" s="26">
        <f t="shared" si="5462"/>
        <v>0</v>
      </c>
      <c r="CF645" s="27">
        <f t="shared" si="5463"/>
        <v>0</v>
      </c>
      <c r="CG645" s="738">
        <f t="shared" si="5464"/>
        <v>0</v>
      </c>
      <c r="CH645" s="166" t="s">
        <v>1691</v>
      </c>
      <c r="CI645" s="167" t="s">
        <v>1756</v>
      </c>
      <c r="CJ645" s="89"/>
      <c r="CK645" s="175"/>
      <c r="CL645" s="175"/>
      <c r="CM645" s="178"/>
      <c r="CN645" s="175"/>
      <c r="CO645" s="176"/>
      <c r="CP645" s="175"/>
      <c r="CQ645" s="87"/>
      <c r="CR645" s="455"/>
      <c r="CS645" s="455"/>
      <c r="CT645" s="455"/>
      <c r="CU645" s="455"/>
      <c r="CV645" s="455"/>
      <c r="CW645" s="455"/>
      <c r="CX645" s="455"/>
      <c r="CY645" s="455"/>
      <c r="CZ645" s="455"/>
      <c r="DA645" s="456"/>
      <c r="DB645" s="455"/>
      <c r="DC645" s="455"/>
      <c r="DD645" s="455"/>
      <c r="DE645" s="455"/>
      <c r="DF645" s="455"/>
      <c r="DG645" s="455"/>
      <c r="DH645" s="455"/>
      <c r="DI645" s="455"/>
      <c r="DJ645" s="455"/>
      <c r="DK645" s="455"/>
      <c r="DL645" s="501"/>
      <c r="DM645" s="508"/>
      <c r="DN645" s="501"/>
      <c r="DO645" s="508"/>
      <c r="DP645" s="501"/>
      <c r="DQ645" s="847"/>
      <c r="DR645" s="501"/>
      <c r="DS645" s="508"/>
      <c r="DT645" s="501"/>
      <c r="DU645" s="508"/>
      <c r="DV645" s="457"/>
      <c r="DW645" s="503"/>
      <c r="DX645" s="501"/>
      <c r="DY645" s="672"/>
      <c r="DZ645" s="501"/>
      <c r="EA645" s="508">
        <f>DI645</f>
        <v>0</v>
      </c>
      <c r="EB645" s="457">
        <f t="shared" si="5401"/>
        <v>0</v>
      </c>
      <c r="EC645" s="1045"/>
      <c r="ED645" s="892"/>
      <c r="EE645" s="459"/>
      <c r="EF645" s="501"/>
      <c r="EG645" s="462"/>
      <c r="EH645" s="710"/>
      <c r="EI645" s="460">
        <f t="shared" si="5489"/>
        <v>0</v>
      </c>
      <c r="EJ645" s="538">
        <f t="shared" si="5490"/>
        <v>0</v>
      </c>
      <c r="EK645" s="677">
        <f t="shared" si="5491"/>
        <v>0</v>
      </c>
      <c r="EL645" s="257">
        <f t="shared" si="5492"/>
        <v>0</v>
      </c>
      <c r="EM645" s="649">
        <f t="shared" si="5493"/>
        <v>0</v>
      </c>
      <c r="EN645" s="538">
        <f t="shared" si="5494"/>
        <v>0</v>
      </c>
      <c r="EO645" s="677">
        <f t="shared" si="5495"/>
        <v>0</v>
      </c>
      <c r="EP645" s="257">
        <f t="shared" si="5496"/>
        <v>0</v>
      </c>
      <c r="EQ645" s="649">
        <f t="shared" si="5497"/>
        <v>0</v>
      </c>
      <c r="ER645" s="538">
        <f t="shared" si="5498"/>
        <v>0</v>
      </c>
      <c r="ES645" s="677">
        <f t="shared" si="5499"/>
        <v>0</v>
      </c>
      <c r="ET645" s="538">
        <f t="shared" si="5500"/>
        <v>0</v>
      </c>
      <c r="EU645" s="462">
        <f t="shared" si="5501"/>
        <v>0</v>
      </c>
      <c r="EV645" s="263">
        <f t="shared" si="5502"/>
        <v>0</v>
      </c>
      <c r="EW645" s="462">
        <f t="shared" si="5503"/>
        <v>0</v>
      </c>
      <c r="EX645" s="263">
        <f t="shared" si="5504"/>
        <v>0</v>
      </c>
      <c r="EY645" s="472">
        <f t="shared" si="5374"/>
        <v>0</v>
      </c>
      <c r="EZ645" s="710">
        <f t="shared" si="5375"/>
        <v>0</v>
      </c>
      <c r="FA645" s="312">
        <v>42020</v>
      </c>
      <c r="FC645" s="216"/>
      <c r="FD645" s="319"/>
    </row>
    <row r="646" spans="1:160" ht="18" hidden="1" customHeight="1" outlineLevel="1" x14ac:dyDescent="0.2">
      <c r="A646" s="13" t="s">
        <v>1767</v>
      </c>
      <c r="B646" s="76" t="s">
        <v>21</v>
      </c>
      <c r="C646" s="103" t="s">
        <v>1452</v>
      </c>
      <c r="D646" s="103" t="s">
        <v>1445</v>
      </c>
      <c r="E646" s="103" t="s">
        <v>1453</v>
      </c>
      <c r="F646" s="103" t="s">
        <v>1454</v>
      </c>
      <c r="G646" s="103" t="s">
        <v>25</v>
      </c>
      <c r="H646" s="105">
        <v>0.83199999999999996</v>
      </c>
      <c r="I646" s="103" t="s">
        <v>1369</v>
      </c>
      <c r="J646" s="103" t="s">
        <v>56</v>
      </c>
      <c r="K646" s="103" t="s">
        <v>152</v>
      </c>
      <c r="L646" s="103" t="s">
        <v>1370</v>
      </c>
      <c r="M646" s="14" t="s">
        <v>1382</v>
      </c>
      <c r="N646" s="82"/>
      <c r="O646" s="82"/>
      <c r="P646" s="82"/>
      <c r="Q646" s="245"/>
      <c r="R646" s="408"/>
      <c r="S646" s="270"/>
      <c r="T646" s="270"/>
      <c r="U646" s="270"/>
      <c r="V646" s="647"/>
      <c r="W646" s="647"/>
      <c r="X646" s="409"/>
      <c r="Y646" s="409"/>
      <c r="Z646" s="409"/>
      <c r="AA646" s="409"/>
      <c r="AB646" s="409"/>
      <c r="AC646" s="399">
        <f t="shared" ref="AC646" si="5766">AB646*H646</f>
        <v>0</v>
      </c>
      <c r="AD646" s="410">
        <v>80</v>
      </c>
      <c r="AE646" s="410">
        <v>625.94999999999993</v>
      </c>
      <c r="AF646" s="410">
        <f t="shared" ref="AF646" si="5767">AE646*1.12</f>
        <v>701.06399999999996</v>
      </c>
      <c r="AG646" s="410">
        <v>0</v>
      </c>
      <c r="AH646" s="410">
        <v>0</v>
      </c>
      <c r="AI646" s="260">
        <f t="shared" ref="AI646" si="5768">AH646*H646</f>
        <v>0</v>
      </c>
      <c r="AJ646" s="410">
        <v>80</v>
      </c>
      <c r="AK646" s="410">
        <v>625.94999999999993</v>
      </c>
      <c r="AL646" s="410">
        <f t="shared" si="5628"/>
        <v>701.06399999999996</v>
      </c>
      <c r="AM646" s="410">
        <v>0</v>
      </c>
      <c r="AN646" s="410">
        <v>0</v>
      </c>
      <c r="AO646" s="396">
        <f t="shared" si="5394"/>
        <v>0</v>
      </c>
      <c r="AP646" s="410">
        <v>80</v>
      </c>
      <c r="AQ646" s="410">
        <v>625.94999999999993</v>
      </c>
      <c r="AR646" s="410">
        <f t="shared" si="5629"/>
        <v>701.06399999999996</v>
      </c>
      <c r="AS646" s="410">
        <v>0</v>
      </c>
      <c r="AT646" s="410">
        <v>0</v>
      </c>
      <c r="AU646" s="410">
        <f t="shared" si="5578"/>
        <v>0</v>
      </c>
      <c r="AV646" s="411">
        <v>80</v>
      </c>
      <c r="AW646" s="410">
        <v>625.94999999999993</v>
      </c>
      <c r="AX646" s="410">
        <f t="shared" si="5630"/>
        <v>701.06399999999996</v>
      </c>
      <c r="AY646" s="410">
        <v>0</v>
      </c>
      <c r="AZ646" s="410">
        <v>0</v>
      </c>
      <c r="BA646" s="400">
        <f t="shared" si="5583"/>
        <v>0</v>
      </c>
      <c r="BB646" s="411">
        <v>80</v>
      </c>
      <c r="BC646" s="410">
        <v>625.94999999999993</v>
      </c>
      <c r="BD646" s="410">
        <f t="shared" si="5631"/>
        <v>701.06399999999996</v>
      </c>
      <c r="BE646" s="410">
        <v>0</v>
      </c>
      <c r="BF646" s="410">
        <v>0</v>
      </c>
      <c r="BG646" s="411">
        <f t="shared" si="5555"/>
        <v>0</v>
      </c>
      <c r="BH646" s="411"/>
      <c r="BI646" s="410">
        <v>625.94999999999993</v>
      </c>
      <c r="BJ646" s="410">
        <f t="shared" si="5632"/>
        <v>701.06399999999996</v>
      </c>
      <c r="BK646" s="410">
        <v>0</v>
      </c>
      <c r="BL646" s="410">
        <v>0</v>
      </c>
      <c r="BM646" s="411">
        <f t="shared" si="5573"/>
        <v>0</v>
      </c>
      <c r="BN646" s="411"/>
      <c r="BO646" s="410"/>
      <c r="BP646" s="410"/>
      <c r="BQ646" s="410">
        <v>0</v>
      </c>
      <c r="BR646" s="410">
        <v>0</v>
      </c>
      <c r="BS646" s="411">
        <f t="shared" si="5764"/>
        <v>0</v>
      </c>
      <c r="BT646" s="410">
        <v>625.94999999999993</v>
      </c>
      <c r="BU646" s="410">
        <f t="shared" si="5633"/>
        <v>701.06399999999996</v>
      </c>
      <c r="BV646" s="262">
        <v>0</v>
      </c>
      <c r="BW646" s="1427">
        <v>0</v>
      </c>
      <c r="BX646" s="84" t="s">
        <v>48</v>
      </c>
      <c r="BY646" s="76">
        <v>2015</v>
      </c>
      <c r="BZ646" s="325">
        <v>9</v>
      </c>
      <c r="CA646" s="567"/>
      <c r="CB646" s="562"/>
      <c r="CC646" s="109"/>
      <c r="CD646" s="329"/>
      <c r="CE646" s="26">
        <f t="shared" si="5462"/>
        <v>0</v>
      </c>
      <c r="CF646" s="27">
        <f t="shared" si="5463"/>
        <v>0</v>
      </c>
      <c r="CG646" s="738">
        <f t="shared" si="5464"/>
        <v>0</v>
      </c>
      <c r="CH646" s="166" t="s">
        <v>1800</v>
      </c>
      <c r="CI646" s="167"/>
      <c r="CJ646" s="89"/>
      <c r="CK646" s="175"/>
      <c r="CL646" s="175"/>
      <c r="CM646" s="178"/>
      <c r="CN646" s="175"/>
      <c r="CO646" s="176"/>
      <c r="CP646" s="175"/>
      <c r="CQ646" s="87"/>
      <c r="CR646" s="455"/>
      <c r="CS646" s="455"/>
      <c r="CT646" s="455"/>
      <c r="CU646" s="455"/>
      <c r="CV646" s="455"/>
      <c r="CW646" s="455"/>
      <c r="CX646" s="455"/>
      <c r="CY646" s="455"/>
      <c r="CZ646" s="455"/>
      <c r="DA646" s="456"/>
      <c r="DB646" s="455"/>
      <c r="DC646" s="455"/>
      <c r="DD646" s="455"/>
      <c r="DE646" s="455"/>
      <c r="DF646" s="455"/>
      <c r="DG646" s="455"/>
      <c r="DH646" s="455"/>
      <c r="DI646" s="455"/>
      <c r="DJ646" s="455"/>
      <c r="DK646" s="455"/>
      <c r="DL646" s="501"/>
      <c r="DM646" s="508"/>
      <c r="DN646" s="501"/>
      <c r="DO646" s="508"/>
      <c r="DP646" s="501"/>
      <c r="DQ646" s="847"/>
      <c r="DR646" s="501"/>
      <c r="DS646" s="508"/>
      <c r="DT646" s="501"/>
      <c r="DU646" s="508"/>
      <c r="DV646" s="457"/>
      <c r="DW646" s="503"/>
      <c r="DX646" s="501"/>
      <c r="DY646" s="672"/>
      <c r="DZ646" s="501"/>
      <c r="EA646" s="508">
        <f>DI646</f>
        <v>0</v>
      </c>
      <c r="EB646" s="457">
        <f t="shared" si="5401"/>
        <v>0</v>
      </c>
      <c r="EC646" s="1045"/>
      <c r="ED646" s="892"/>
      <c r="EE646" s="459"/>
      <c r="EF646" s="501"/>
      <c r="EG646" s="462"/>
      <c r="EH646" s="710"/>
      <c r="EI646" s="460">
        <f t="shared" si="5489"/>
        <v>0</v>
      </c>
      <c r="EJ646" s="538">
        <f t="shared" si="5490"/>
        <v>0</v>
      </c>
      <c r="EK646" s="677">
        <f t="shared" si="5491"/>
        <v>0</v>
      </c>
      <c r="EL646" s="257">
        <f t="shared" si="5492"/>
        <v>0</v>
      </c>
      <c r="EM646" s="649">
        <f t="shared" si="5493"/>
        <v>0</v>
      </c>
      <c r="EN646" s="538">
        <f t="shared" si="5494"/>
        <v>0</v>
      </c>
      <c r="EO646" s="677">
        <f t="shared" si="5495"/>
        <v>0</v>
      </c>
      <c r="EP646" s="257">
        <f t="shared" si="5496"/>
        <v>0</v>
      </c>
      <c r="EQ646" s="649">
        <f t="shared" si="5497"/>
        <v>0</v>
      </c>
      <c r="ER646" s="538">
        <f t="shared" si="5498"/>
        <v>0</v>
      </c>
      <c r="ES646" s="677">
        <f t="shared" si="5499"/>
        <v>0</v>
      </c>
      <c r="ET646" s="538">
        <f t="shared" si="5500"/>
        <v>0</v>
      </c>
      <c r="EU646" s="462">
        <f t="shared" si="5501"/>
        <v>0</v>
      </c>
      <c r="EV646" s="263">
        <f t="shared" si="5502"/>
        <v>0</v>
      </c>
      <c r="EW646" s="462">
        <f t="shared" si="5503"/>
        <v>0</v>
      </c>
      <c r="EX646" s="263">
        <f t="shared" si="5504"/>
        <v>0</v>
      </c>
      <c r="EY646" s="472">
        <f t="shared" ref="EY646:EY709" si="5769">BV646-EF646</f>
        <v>0</v>
      </c>
      <c r="EZ646" s="710">
        <f t="shared" ref="EZ646:EZ709" si="5770">BW646-EE646</f>
        <v>0</v>
      </c>
      <c r="FA646" s="312">
        <v>42020</v>
      </c>
      <c r="FC646" s="216"/>
      <c r="FD646" s="319"/>
    </row>
    <row r="647" spans="1:160" ht="18" hidden="1" customHeight="1" outlineLevel="1" x14ac:dyDescent="0.2">
      <c r="A647" s="13" t="s">
        <v>1939</v>
      </c>
      <c r="B647" s="76" t="s">
        <v>21</v>
      </c>
      <c r="C647" s="103" t="s">
        <v>1452</v>
      </c>
      <c r="D647" s="103" t="s">
        <v>1445</v>
      </c>
      <c r="E647" s="103" t="s">
        <v>1453</v>
      </c>
      <c r="F647" s="103" t="s">
        <v>1454</v>
      </c>
      <c r="G647" s="103" t="s">
        <v>25</v>
      </c>
      <c r="H647" s="105">
        <v>0.83199999999999996</v>
      </c>
      <c r="I647" s="103" t="s">
        <v>1972</v>
      </c>
      <c r="J647" s="103" t="s">
        <v>56</v>
      </c>
      <c r="K647" s="103" t="s">
        <v>152</v>
      </c>
      <c r="L647" s="103" t="s">
        <v>1370</v>
      </c>
      <c r="M647" s="14" t="s">
        <v>1382</v>
      </c>
      <c r="N647" s="82"/>
      <c r="O647" s="82"/>
      <c r="P647" s="82"/>
      <c r="Q647" s="245"/>
      <c r="R647" s="408"/>
      <c r="S647" s="270"/>
      <c r="T647" s="270"/>
      <c r="U647" s="270"/>
      <c r="V647" s="647"/>
      <c r="W647" s="647"/>
      <c r="X647" s="409"/>
      <c r="Y647" s="409"/>
      <c r="Z647" s="409"/>
      <c r="AA647" s="409"/>
      <c r="AB647" s="409"/>
      <c r="AC647" s="399">
        <f t="shared" ref="AC647" si="5771">AB647*H647</f>
        <v>0</v>
      </c>
      <c r="AD647" s="410">
        <v>80</v>
      </c>
      <c r="AE647" s="410">
        <v>625.94999999999993</v>
      </c>
      <c r="AF647" s="410">
        <f t="shared" ref="AF647" si="5772">AE647*1.12</f>
        <v>701.06399999999996</v>
      </c>
      <c r="AG647" s="410">
        <v>0</v>
      </c>
      <c r="AH647" s="410">
        <v>0</v>
      </c>
      <c r="AI647" s="260">
        <f t="shared" ref="AI647" si="5773">AH647*H647</f>
        <v>0</v>
      </c>
      <c r="AJ647" s="410">
        <v>80</v>
      </c>
      <c r="AK647" s="410">
        <v>625.94999999999993</v>
      </c>
      <c r="AL647" s="410">
        <f t="shared" si="5628"/>
        <v>701.06399999999996</v>
      </c>
      <c r="AM647" s="1221">
        <v>0</v>
      </c>
      <c r="AN647" s="410">
        <v>0</v>
      </c>
      <c r="AO647" s="396">
        <f t="shared" si="5394"/>
        <v>0</v>
      </c>
      <c r="AP647" s="410">
        <v>80</v>
      </c>
      <c r="AQ647" s="410">
        <v>625.94999999999993</v>
      </c>
      <c r="AR647" s="410">
        <f t="shared" si="5629"/>
        <v>701.06399999999996</v>
      </c>
      <c r="AS647" s="410">
        <v>0</v>
      </c>
      <c r="AT647" s="410">
        <f t="shared" ref="AT647" si="5774">AS647*1.12</f>
        <v>0</v>
      </c>
      <c r="AU647" s="410">
        <f t="shared" ref="AU647" si="5775">AT647*H647</f>
        <v>0</v>
      </c>
      <c r="AV647" s="411">
        <v>80</v>
      </c>
      <c r="AW647" s="410">
        <v>625.94999999999993</v>
      </c>
      <c r="AX647" s="410">
        <f t="shared" si="5630"/>
        <v>701.06399999999996</v>
      </c>
      <c r="AY647" s="400">
        <v>0</v>
      </c>
      <c r="AZ647" s="400">
        <f t="shared" ref="AZ647" si="5776">AY647*1.12</f>
        <v>0</v>
      </c>
      <c r="BA647" s="400">
        <f t="shared" ref="BA647" si="5777">AZ647*H647</f>
        <v>0</v>
      </c>
      <c r="BB647" s="411">
        <v>80</v>
      </c>
      <c r="BC647" s="410">
        <v>625.94999999999993</v>
      </c>
      <c r="BD647" s="410">
        <f t="shared" si="5631"/>
        <v>701.06399999999996</v>
      </c>
      <c r="BE647" s="411">
        <v>0</v>
      </c>
      <c r="BF647" s="411">
        <f t="shared" ref="BF647" si="5778">BE647*1.12</f>
        <v>0</v>
      </c>
      <c r="BG647" s="411">
        <f t="shared" ref="BG647" si="5779">BF647*H647</f>
        <v>0</v>
      </c>
      <c r="BH647" s="411"/>
      <c r="BI647" s="410">
        <v>625.94999999999993</v>
      </c>
      <c r="BJ647" s="410">
        <f t="shared" si="5632"/>
        <v>701.06399999999996</v>
      </c>
      <c r="BK647" s="411">
        <f t="shared" ref="BK647" si="5780">BH647*BI647</f>
        <v>0</v>
      </c>
      <c r="BL647" s="411">
        <f t="shared" ref="BL647:BL650" si="5781">BK647*1.12</f>
        <v>0</v>
      </c>
      <c r="BM647" s="411">
        <f t="shared" si="5573"/>
        <v>0</v>
      </c>
      <c r="BN647" s="411"/>
      <c r="BO647" s="410"/>
      <c r="BP647" s="410"/>
      <c r="BQ647" s="411">
        <f t="shared" ref="BQ647:BQ648" si="5782">BN647*BO647</f>
        <v>0</v>
      </c>
      <c r="BR647" s="411">
        <f t="shared" ref="BR647:BR650" si="5783">BQ647*1.12</f>
        <v>0</v>
      </c>
      <c r="BS647" s="411">
        <f t="shared" si="5764"/>
        <v>0</v>
      </c>
      <c r="BT647" s="410">
        <v>625.94999999999993</v>
      </c>
      <c r="BU647" s="410">
        <f t="shared" si="5633"/>
        <v>701.06399999999996</v>
      </c>
      <c r="BV647" s="262">
        <v>0</v>
      </c>
      <c r="BW647" s="1427">
        <v>0</v>
      </c>
      <c r="BX647" s="84" t="s">
        <v>48</v>
      </c>
      <c r="BY647" s="76">
        <v>2015</v>
      </c>
      <c r="BZ647" s="582" t="s">
        <v>2551</v>
      </c>
      <c r="CA647" s="567"/>
      <c r="CB647" s="562"/>
      <c r="CC647" s="109"/>
      <c r="CD647" s="329"/>
      <c r="CE647" s="26">
        <f t="shared" si="5462"/>
        <v>0</v>
      </c>
      <c r="CF647" s="27">
        <f t="shared" si="5463"/>
        <v>0</v>
      </c>
      <c r="CG647" s="738">
        <f t="shared" si="5464"/>
        <v>0</v>
      </c>
      <c r="CH647" s="166" t="s">
        <v>1973</v>
      </c>
      <c r="CI647" s="167"/>
      <c r="CJ647" s="89" t="s">
        <v>25</v>
      </c>
      <c r="CK647" s="175" t="s">
        <v>1994</v>
      </c>
      <c r="CL647" s="175" t="s">
        <v>2010</v>
      </c>
      <c r="CM647" s="178">
        <v>42170</v>
      </c>
      <c r="CN647" s="175" t="s">
        <v>1995</v>
      </c>
      <c r="CO647" s="176" t="s">
        <v>1445</v>
      </c>
      <c r="CP647" s="175" t="s">
        <v>1454</v>
      </c>
      <c r="CQ647" s="14" t="s">
        <v>1382</v>
      </c>
      <c r="CR647" s="455"/>
      <c r="CS647" s="455"/>
      <c r="CT647" s="455">
        <v>80</v>
      </c>
      <c r="CU647" s="455">
        <v>0</v>
      </c>
      <c r="CV647" s="455">
        <v>0</v>
      </c>
      <c r="CW647" s="455">
        <v>0</v>
      </c>
      <c r="CX647" s="455">
        <v>0</v>
      </c>
      <c r="CY647" s="455"/>
      <c r="CZ647" s="455"/>
      <c r="DA647" s="456">
        <v>701</v>
      </c>
      <c r="DB647" s="455"/>
      <c r="DC647" s="455"/>
      <c r="DD647" s="455">
        <f>CT647*DA647</f>
        <v>56080</v>
      </c>
      <c r="DE647" s="455">
        <f>CU647*DA647</f>
        <v>0</v>
      </c>
      <c r="DF647" s="455">
        <f>CV647*DA647</f>
        <v>0</v>
      </c>
      <c r="DG647" s="455">
        <f>CW647*DA647</f>
        <v>0</v>
      </c>
      <c r="DH647" s="455">
        <f>CX647*DA647</f>
        <v>0</v>
      </c>
      <c r="DI647" s="455"/>
      <c r="DJ647" s="455"/>
      <c r="DK647" s="455">
        <f t="shared" ref="DK647:DK648" si="5784">(CT647+CU647+CV647+CW647+CX647)*DA647</f>
        <v>56080</v>
      </c>
      <c r="DL647" s="501"/>
      <c r="DM647" s="508"/>
      <c r="DN647" s="501"/>
      <c r="DO647" s="508"/>
      <c r="DP647" s="501"/>
      <c r="DQ647" s="847">
        <f>DD647</f>
        <v>56080</v>
      </c>
      <c r="DR647" s="501">
        <f>DQ647/1.12</f>
        <v>50071.428571428565</v>
      </c>
      <c r="DS647" s="508">
        <f>DE647</f>
        <v>0</v>
      </c>
      <c r="DT647" s="501">
        <f>DS647/1.12</f>
        <v>0</v>
      </c>
      <c r="DU647" s="508">
        <f>DF647</f>
        <v>0</v>
      </c>
      <c r="DV647" s="457">
        <f>DU647/1.12</f>
        <v>0</v>
      </c>
      <c r="DW647" s="503">
        <f>DG647</f>
        <v>0</v>
      </c>
      <c r="DX647" s="501">
        <f>DW647/1.12</f>
        <v>0</v>
      </c>
      <c r="DY647" s="672">
        <f>DH647</f>
        <v>0</v>
      </c>
      <c r="DZ647" s="501">
        <f>DY647/1.12</f>
        <v>0</v>
      </c>
      <c r="EA647" s="508">
        <f>DI647</f>
        <v>0</v>
      </c>
      <c r="EB647" s="457">
        <f t="shared" si="5401"/>
        <v>0</v>
      </c>
      <c r="EC647" s="1045"/>
      <c r="ED647" s="892"/>
      <c r="EE647" s="459">
        <f>DK647</f>
        <v>56080</v>
      </c>
      <c r="EF647" s="501">
        <f t="shared" ref="EF647:EF648" si="5785">EE647/1.12</f>
        <v>50071.428571428565</v>
      </c>
      <c r="EG647" s="462"/>
      <c r="EH647" s="710"/>
      <c r="EI647" s="460">
        <f t="shared" si="5489"/>
        <v>0</v>
      </c>
      <c r="EJ647" s="538">
        <f t="shared" si="5490"/>
        <v>0</v>
      </c>
      <c r="EK647" s="677">
        <f t="shared" si="5491"/>
        <v>-50071.428571428565</v>
      </c>
      <c r="EL647" s="257">
        <f t="shared" si="5492"/>
        <v>-56080</v>
      </c>
      <c r="EM647" s="649">
        <f t="shared" si="5493"/>
        <v>0</v>
      </c>
      <c r="EN647" s="538">
        <f t="shared" si="5494"/>
        <v>0</v>
      </c>
      <c r="EO647" s="677">
        <f t="shared" si="5495"/>
        <v>0</v>
      </c>
      <c r="EP647" s="257">
        <f t="shared" si="5496"/>
        <v>0</v>
      </c>
      <c r="EQ647" s="649">
        <f t="shared" si="5497"/>
        <v>0</v>
      </c>
      <c r="ER647" s="538">
        <f t="shared" si="5498"/>
        <v>0</v>
      </c>
      <c r="ES647" s="677">
        <f t="shared" si="5499"/>
        <v>0</v>
      </c>
      <c r="ET647" s="538">
        <f t="shared" si="5500"/>
        <v>0</v>
      </c>
      <c r="EU647" s="462">
        <f t="shared" si="5501"/>
        <v>0</v>
      </c>
      <c r="EV647" s="263">
        <f t="shared" si="5502"/>
        <v>0</v>
      </c>
      <c r="EW647" s="462">
        <f t="shared" si="5503"/>
        <v>0</v>
      </c>
      <c r="EX647" s="263">
        <f t="shared" si="5504"/>
        <v>0</v>
      </c>
      <c r="EY647" s="472">
        <f t="shared" si="5769"/>
        <v>-50071.428571428565</v>
      </c>
      <c r="EZ647" s="710">
        <f t="shared" si="5770"/>
        <v>-56080</v>
      </c>
      <c r="FA647" s="312">
        <v>42020</v>
      </c>
      <c r="FC647" s="216"/>
      <c r="FD647" s="319"/>
    </row>
    <row r="648" spans="1:160" ht="18" hidden="1" customHeight="1" outlineLevel="1" x14ac:dyDescent="0.2">
      <c r="A648" s="13" t="s">
        <v>2518</v>
      </c>
      <c r="B648" s="76" t="s">
        <v>21</v>
      </c>
      <c r="C648" s="103" t="s">
        <v>1452</v>
      </c>
      <c r="D648" s="103" t="s">
        <v>1445</v>
      </c>
      <c r="E648" s="103" t="s">
        <v>1453</v>
      </c>
      <c r="F648" s="103" t="s">
        <v>1454</v>
      </c>
      <c r="G648" s="103" t="s">
        <v>25</v>
      </c>
      <c r="H648" s="105">
        <v>0.83199999999999996</v>
      </c>
      <c r="I648" s="103" t="s">
        <v>1972</v>
      </c>
      <c r="J648" s="103" t="s">
        <v>56</v>
      </c>
      <c r="K648" s="103" t="s">
        <v>152</v>
      </c>
      <c r="L648" s="103" t="s">
        <v>1370</v>
      </c>
      <c r="M648" s="14" t="s">
        <v>1382</v>
      </c>
      <c r="N648" s="82"/>
      <c r="O648" s="82"/>
      <c r="P648" s="82"/>
      <c r="Q648" s="245"/>
      <c r="R648" s="408"/>
      <c r="S648" s="270"/>
      <c r="T648" s="270"/>
      <c r="U648" s="270"/>
      <c r="V648" s="647"/>
      <c r="W648" s="647"/>
      <c r="X648" s="409"/>
      <c r="Y648" s="409"/>
      <c r="Z648" s="409"/>
      <c r="AA648" s="409"/>
      <c r="AB648" s="409"/>
      <c r="AC648" s="399">
        <f t="shared" ref="AC648" si="5786">AB648*H648</f>
        <v>0</v>
      </c>
      <c r="AD648" s="410">
        <v>80</v>
      </c>
      <c r="AE648" s="410">
        <v>989.83</v>
      </c>
      <c r="AF648" s="410">
        <f t="shared" ref="AF648" si="5787">AE648*1.12</f>
        <v>1108.6096000000002</v>
      </c>
      <c r="AG648" s="410">
        <f t="shared" ref="AG648" si="5788">AE648*AD648</f>
        <v>79186.400000000009</v>
      </c>
      <c r="AH648" s="410">
        <f t="shared" ref="AH648" si="5789">AD648*AF648</f>
        <v>88688.768000000011</v>
      </c>
      <c r="AI648" s="260">
        <f t="shared" ref="AI648" si="5790">AH648*H648</f>
        <v>73789.054975999999</v>
      </c>
      <c r="AJ648" s="410">
        <v>40</v>
      </c>
      <c r="AK648" s="410">
        <v>989.83</v>
      </c>
      <c r="AL648" s="410">
        <f t="shared" si="5628"/>
        <v>1108.6096000000002</v>
      </c>
      <c r="AM648" s="1221">
        <f t="shared" ref="AM648" si="5791">AJ648*AK648</f>
        <v>39593.200000000004</v>
      </c>
      <c r="AN648" s="410">
        <f t="shared" ref="AN648" si="5792">AJ648*AL648</f>
        <v>44344.384000000005</v>
      </c>
      <c r="AO648" s="396">
        <f t="shared" ref="AO648" si="5793">AN648*H648</f>
        <v>36894.527488</v>
      </c>
      <c r="AP648" s="410">
        <v>40</v>
      </c>
      <c r="AQ648" s="410">
        <v>989.83</v>
      </c>
      <c r="AR648" s="410">
        <f t="shared" si="5629"/>
        <v>1108.6096000000002</v>
      </c>
      <c r="AS648" s="410">
        <f t="shared" ref="AS648" si="5794">AP648*AQ648</f>
        <v>39593.200000000004</v>
      </c>
      <c r="AT648" s="410">
        <f t="shared" ref="AT648" si="5795">AS648*1.12</f>
        <v>44344.384000000005</v>
      </c>
      <c r="AU648" s="410">
        <f t="shared" ref="AU648" si="5796">AT648*H648</f>
        <v>36894.527488</v>
      </c>
      <c r="AV648" s="411">
        <v>40</v>
      </c>
      <c r="AW648" s="410">
        <v>989.83</v>
      </c>
      <c r="AX648" s="410">
        <f t="shared" si="5630"/>
        <v>1108.6096000000002</v>
      </c>
      <c r="AY648" s="400">
        <f t="shared" ref="AY648" si="5797">AV648*AW648</f>
        <v>39593.200000000004</v>
      </c>
      <c r="AZ648" s="400">
        <f t="shared" ref="AZ648" si="5798">AY648*1.12</f>
        <v>44344.384000000005</v>
      </c>
      <c r="BA648" s="400">
        <f t="shared" ref="BA648" si="5799">AZ648*H648</f>
        <v>36894.527488</v>
      </c>
      <c r="BB648" s="411">
        <v>40</v>
      </c>
      <c r="BC648" s="410">
        <v>989.83</v>
      </c>
      <c r="BD648" s="410">
        <f t="shared" si="5631"/>
        <v>1108.6096000000002</v>
      </c>
      <c r="BE648" s="411">
        <f t="shared" ref="BE648" si="5800">BB648*BC648</f>
        <v>39593.200000000004</v>
      </c>
      <c r="BF648" s="411">
        <f t="shared" ref="BF648" si="5801">BE648*1.12</f>
        <v>44344.384000000005</v>
      </c>
      <c r="BG648" s="411">
        <f t="shared" ref="BG648" si="5802">BF648*H648</f>
        <v>36894.527488</v>
      </c>
      <c r="BH648" s="411"/>
      <c r="BI648" s="410">
        <v>989.83</v>
      </c>
      <c r="BJ648" s="410">
        <f t="shared" si="5632"/>
        <v>1108.6096000000002</v>
      </c>
      <c r="BK648" s="411">
        <f t="shared" ref="BK648" si="5803">BH648*BI648</f>
        <v>0</v>
      </c>
      <c r="BL648" s="411">
        <f t="shared" ref="BL648" si="5804">BK648*1.12</f>
        <v>0</v>
      </c>
      <c r="BM648" s="411">
        <f t="shared" ref="BM648" si="5805">BL648*N648</f>
        <v>0</v>
      </c>
      <c r="BN648" s="411"/>
      <c r="BO648" s="410"/>
      <c r="BP648" s="410"/>
      <c r="BQ648" s="411">
        <f t="shared" si="5782"/>
        <v>0</v>
      </c>
      <c r="BR648" s="411">
        <f t="shared" si="5783"/>
        <v>0</v>
      </c>
      <c r="BS648" s="411">
        <f t="shared" si="5764"/>
        <v>0</v>
      </c>
      <c r="BT648" s="410">
        <v>989.83</v>
      </c>
      <c r="BU648" s="410">
        <f t="shared" si="5633"/>
        <v>1108.6096000000002</v>
      </c>
      <c r="BV648" s="262">
        <f t="shared" ref="BV648" si="5806">(AD648+AJ648+AP648+AV648+BB648)*BT648</f>
        <v>237559.2</v>
      </c>
      <c r="BW648" s="262">
        <f>(AD648+AJ648+AP648+AV648+BB648)*BU648</f>
        <v>266066.30400000006</v>
      </c>
      <c r="BX648" s="84"/>
      <c r="BY648" s="76" t="s">
        <v>2420</v>
      </c>
      <c r="BZ648" s="582"/>
      <c r="CA648" s="567"/>
      <c r="CB648" s="562"/>
      <c r="CC648" s="109"/>
      <c r="CD648" s="329"/>
      <c r="CE648" s="26">
        <f t="shared" ref="CE648" si="5807">BV648-CB648</f>
        <v>237559.2</v>
      </c>
      <c r="CF648" s="27">
        <f t="shared" ref="CF648" si="5808">BW648-CC648</f>
        <v>266066.30400000006</v>
      </c>
      <c r="CG648" s="738">
        <f t="shared" ref="CG648" si="5809">CA648-CC648</f>
        <v>0</v>
      </c>
      <c r="CH648" s="166" t="s">
        <v>2552</v>
      </c>
      <c r="CI648" s="167"/>
      <c r="CJ648" s="89"/>
      <c r="CK648" s="175"/>
      <c r="CL648" s="175" t="s">
        <v>2628</v>
      </c>
      <c r="CM648" s="178">
        <v>42632</v>
      </c>
      <c r="CN648" s="175" t="s">
        <v>1995</v>
      </c>
      <c r="CO648" s="176" t="s">
        <v>1445</v>
      </c>
      <c r="CP648" s="175" t="s">
        <v>2556</v>
      </c>
      <c r="CQ648" s="14" t="s">
        <v>1382</v>
      </c>
      <c r="CR648" s="455"/>
      <c r="CS648" s="455"/>
      <c r="CT648" s="455"/>
      <c r="CU648" s="455">
        <v>40</v>
      </c>
      <c r="CV648" s="455">
        <v>40</v>
      </c>
      <c r="CW648" s="455">
        <v>40</v>
      </c>
      <c r="CX648" s="455">
        <v>40</v>
      </c>
      <c r="CY648" s="455"/>
      <c r="CZ648" s="455">
        <f>CU648+CV648+CW648+CX648</f>
        <v>160</v>
      </c>
      <c r="DA648" s="456">
        <f>BU648</f>
        <v>1108.6096000000002</v>
      </c>
      <c r="DB648" s="455"/>
      <c r="DC648" s="455"/>
      <c r="DD648" s="455"/>
      <c r="DE648" s="455">
        <f>CU648*DA648</f>
        <v>44344.384000000005</v>
      </c>
      <c r="DF648" s="455">
        <f>CV648*DA648</f>
        <v>44344.384000000005</v>
      </c>
      <c r="DG648" s="455">
        <f>CW648*DA648</f>
        <v>44344.384000000005</v>
      </c>
      <c r="DH648" s="455">
        <f>CX648*DA648</f>
        <v>44344.384000000005</v>
      </c>
      <c r="DI648" s="455"/>
      <c r="DJ648" s="455"/>
      <c r="DK648" s="455">
        <f t="shared" si="5784"/>
        <v>177377.53600000002</v>
      </c>
      <c r="DL648" s="501"/>
      <c r="DM648" s="508"/>
      <c r="DN648" s="501"/>
      <c r="DO648" s="508"/>
      <c r="DP648" s="501"/>
      <c r="DQ648" s="847"/>
      <c r="DR648" s="501"/>
      <c r="DS648" s="508">
        <f>DE648</f>
        <v>44344.384000000005</v>
      </c>
      <c r="DT648" s="501">
        <f>DS648/1.12</f>
        <v>39593.200000000004</v>
      </c>
      <c r="DU648" s="508">
        <f>DF648</f>
        <v>44344.384000000005</v>
      </c>
      <c r="DV648" s="457">
        <f>DU648/1.12</f>
        <v>39593.200000000004</v>
      </c>
      <c r="DW648" s="503">
        <f>DG648</f>
        <v>44344.384000000005</v>
      </c>
      <c r="DX648" s="501">
        <f>DW648/1.12</f>
        <v>39593.200000000004</v>
      </c>
      <c r="DY648" s="672">
        <f>DH648</f>
        <v>44344.384000000005</v>
      </c>
      <c r="DZ648" s="501">
        <f>DY648/1.12</f>
        <v>39593.200000000004</v>
      </c>
      <c r="EA648" s="508"/>
      <c r="EB648" s="457"/>
      <c r="EC648" s="1045"/>
      <c r="ED648" s="892"/>
      <c r="EE648" s="459">
        <f>DK648</f>
        <v>177377.53600000002</v>
      </c>
      <c r="EF648" s="501">
        <f t="shared" si="5785"/>
        <v>158372.80000000002</v>
      </c>
      <c r="EG648" s="462"/>
      <c r="EH648" s="710"/>
      <c r="EI648" s="460">
        <f t="shared" si="5489"/>
        <v>0</v>
      </c>
      <c r="EJ648" s="538">
        <f t="shared" si="5490"/>
        <v>0</v>
      </c>
      <c r="EK648" s="677">
        <f t="shared" si="5491"/>
        <v>79186.400000000009</v>
      </c>
      <c r="EL648" s="257">
        <f t="shared" si="5492"/>
        <v>88688.768000000011</v>
      </c>
      <c r="EM648" s="649">
        <f t="shared" si="5493"/>
        <v>0</v>
      </c>
      <c r="EN648" s="538">
        <f t="shared" si="5494"/>
        <v>0</v>
      </c>
      <c r="EO648" s="677">
        <f t="shared" si="5495"/>
        <v>0</v>
      </c>
      <c r="EP648" s="257">
        <f t="shared" si="5496"/>
        <v>0</v>
      </c>
      <c r="EQ648" s="649">
        <f t="shared" si="5497"/>
        <v>0</v>
      </c>
      <c r="ER648" s="538">
        <f t="shared" si="5498"/>
        <v>0</v>
      </c>
      <c r="ES648" s="677">
        <f t="shared" si="5499"/>
        <v>0</v>
      </c>
      <c r="ET648" s="538">
        <f t="shared" si="5500"/>
        <v>0</v>
      </c>
      <c r="EU648" s="462">
        <f t="shared" si="5501"/>
        <v>0</v>
      </c>
      <c r="EV648" s="263">
        <f t="shared" si="5502"/>
        <v>0</v>
      </c>
      <c r="EW648" s="462">
        <f t="shared" si="5503"/>
        <v>0</v>
      </c>
      <c r="EX648" s="263">
        <f t="shared" si="5504"/>
        <v>0</v>
      </c>
      <c r="EY648" s="472">
        <f t="shared" si="5769"/>
        <v>79186.399999999994</v>
      </c>
      <c r="EZ648" s="710">
        <f t="shared" si="5770"/>
        <v>88688.76800000004</v>
      </c>
      <c r="FA648" s="312">
        <v>42020</v>
      </c>
      <c r="FC648" s="216"/>
      <c r="FD648" s="319"/>
    </row>
    <row r="649" spans="1:160" ht="18" hidden="1" customHeight="1" outlineLevel="1" x14ac:dyDescent="0.2">
      <c r="A649" s="13" t="s">
        <v>1576</v>
      </c>
      <c r="B649" s="76" t="s">
        <v>21</v>
      </c>
      <c r="C649" s="103" t="s">
        <v>1455</v>
      </c>
      <c r="D649" s="103" t="s">
        <v>1445</v>
      </c>
      <c r="E649" s="103" t="s">
        <v>1456</v>
      </c>
      <c r="F649" s="103" t="s">
        <v>1457</v>
      </c>
      <c r="G649" s="103" t="s">
        <v>1381</v>
      </c>
      <c r="H649" s="105">
        <v>0.83199999999999996</v>
      </c>
      <c r="I649" s="103" t="s">
        <v>1369</v>
      </c>
      <c r="J649" s="103" t="s">
        <v>56</v>
      </c>
      <c r="K649" s="103" t="s">
        <v>152</v>
      </c>
      <c r="L649" s="103" t="s">
        <v>1370</v>
      </c>
      <c r="M649" s="14" t="s">
        <v>1382</v>
      </c>
      <c r="N649" s="82"/>
      <c r="O649" s="82"/>
      <c r="P649" s="82"/>
      <c r="Q649" s="245"/>
      <c r="R649" s="408"/>
      <c r="S649" s="270"/>
      <c r="T649" s="270"/>
      <c r="U649" s="270"/>
      <c r="V649" s="647"/>
      <c r="W649" s="647"/>
      <c r="X649" s="409"/>
      <c r="Y649" s="409"/>
      <c r="Z649" s="409"/>
      <c r="AA649" s="409"/>
      <c r="AB649" s="409"/>
      <c r="AC649" s="399">
        <f t="shared" si="4976"/>
        <v>0</v>
      </c>
      <c r="AD649" s="410">
        <v>50</v>
      </c>
      <c r="AE649" s="410">
        <v>625.94999999999993</v>
      </c>
      <c r="AF649" s="410">
        <f t="shared" si="5138"/>
        <v>701.06399999999996</v>
      </c>
      <c r="AG649" s="410">
        <v>0</v>
      </c>
      <c r="AH649" s="410">
        <v>0</v>
      </c>
      <c r="AI649" s="260">
        <f t="shared" si="4977"/>
        <v>0</v>
      </c>
      <c r="AJ649" s="410">
        <v>50</v>
      </c>
      <c r="AK649" s="410">
        <v>625.94999999999993</v>
      </c>
      <c r="AL649" s="410">
        <f t="shared" si="5628"/>
        <v>701.06399999999996</v>
      </c>
      <c r="AM649" s="260">
        <v>0</v>
      </c>
      <c r="AN649" s="260">
        <v>0</v>
      </c>
      <c r="AO649" s="396">
        <f t="shared" si="5394"/>
        <v>0</v>
      </c>
      <c r="AP649" s="410">
        <v>50</v>
      </c>
      <c r="AQ649" s="410">
        <v>625.94999999999993</v>
      </c>
      <c r="AR649" s="410">
        <f t="shared" si="5629"/>
        <v>701.06399999999996</v>
      </c>
      <c r="AS649" s="410">
        <v>0</v>
      </c>
      <c r="AT649" s="410">
        <f t="shared" si="5720"/>
        <v>0</v>
      </c>
      <c r="AU649" s="410">
        <f t="shared" si="5578"/>
        <v>0</v>
      </c>
      <c r="AV649" s="411">
        <v>50</v>
      </c>
      <c r="AW649" s="410">
        <v>625.94999999999993</v>
      </c>
      <c r="AX649" s="410">
        <f t="shared" si="5630"/>
        <v>701.06399999999996</v>
      </c>
      <c r="AY649" s="400">
        <v>0</v>
      </c>
      <c r="AZ649" s="400">
        <f t="shared" si="5763"/>
        <v>0</v>
      </c>
      <c r="BA649" s="400">
        <f t="shared" si="5583"/>
        <v>0</v>
      </c>
      <c r="BB649" s="411">
        <v>50</v>
      </c>
      <c r="BC649" s="410">
        <v>625.94999999999993</v>
      </c>
      <c r="BD649" s="410">
        <f t="shared" si="5631"/>
        <v>701.06399999999996</v>
      </c>
      <c r="BE649" s="411">
        <v>0</v>
      </c>
      <c r="BF649" s="411">
        <f t="shared" si="5579"/>
        <v>0</v>
      </c>
      <c r="BG649" s="411">
        <f t="shared" si="5555"/>
        <v>0</v>
      </c>
      <c r="BH649" s="411"/>
      <c r="BI649" s="410">
        <v>625.94999999999993</v>
      </c>
      <c r="BJ649" s="410">
        <f t="shared" si="5632"/>
        <v>701.06399999999996</v>
      </c>
      <c r="BK649" s="411">
        <v>0</v>
      </c>
      <c r="BL649" s="411">
        <f t="shared" si="5781"/>
        <v>0</v>
      </c>
      <c r="BM649" s="411">
        <f t="shared" si="5573"/>
        <v>0</v>
      </c>
      <c r="BN649" s="411"/>
      <c r="BO649" s="410"/>
      <c r="BP649" s="410"/>
      <c r="BQ649" s="411">
        <v>0</v>
      </c>
      <c r="BR649" s="411">
        <f t="shared" si="5783"/>
        <v>0</v>
      </c>
      <c r="BS649" s="411">
        <f t="shared" si="5764"/>
        <v>0</v>
      </c>
      <c r="BT649" s="410">
        <v>625.94999999999993</v>
      </c>
      <c r="BU649" s="410">
        <f t="shared" si="5633"/>
        <v>701.06399999999996</v>
      </c>
      <c r="BV649" s="410">
        <v>0</v>
      </c>
      <c r="BW649" s="1437">
        <v>0</v>
      </c>
      <c r="BX649" s="84" t="s">
        <v>48</v>
      </c>
      <c r="BY649" s="76">
        <v>2015</v>
      </c>
      <c r="BZ649" s="325">
        <v>7</v>
      </c>
      <c r="CA649" s="567"/>
      <c r="CB649" s="562"/>
      <c r="CC649" s="109"/>
      <c r="CD649" s="329"/>
      <c r="CE649" s="26">
        <f t="shared" si="5462"/>
        <v>0</v>
      </c>
      <c r="CF649" s="27">
        <f t="shared" si="5463"/>
        <v>0</v>
      </c>
      <c r="CG649" s="738">
        <f t="shared" si="5464"/>
        <v>0</v>
      </c>
      <c r="CH649" s="166"/>
      <c r="CI649" s="167"/>
      <c r="CJ649" s="89"/>
      <c r="CK649" s="175"/>
      <c r="CL649" s="175"/>
      <c r="CM649" s="178"/>
      <c r="CN649" s="175"/>
      <c r="CO649" s="176"/>
      <c r="CP649" s="175"/>
      <c r="CQ649" s="87"/>
      <c r="CR649" s="455"/>
      <c r="CS649" s="455"/>
      <c r="CT649" s="455"/>
      <c r="CU649" s="455"/>
      <c r="CV649" s="455"/>
      <c r="CW649" s="455"/>
      <c r="CX649" s="455"/>
      <c r="CY649" s="455"/>
      <c r="CZ649" s="455"/>
      <c r="DA649" s="456"/>
      <c r="DB649" s="455"/>
      <c r="DC649" s="455"/>
      <c r="DD649" s="455"/>
      <c r="DE649" s="455"/>
      <c r="DF649" s="455"/>
      <c r="DG649" s="455"/>
      <c r="DH649" s="455"/>
      <c r="DI649" s="455"/>
      <c r="DJ649" s="455"/>
      <c r="DK649" s="455"/>
      <c r="DL649" s="501"/>
      <c r="DM649" s="508"/>
      <c r="DN649" s="501"/>
      <c r="DO649" s="508"/>
      <c r="DP649" s="501"/>
      <c r="DQ649" s="847"/>
      <c r="DR649" s="501"/>
      <c r="DS649" s="508"/>
      <c r="DT649" s="501"/>
      <c r="DU649" s="508"/>
      <c r="DV649" s="457"/>
      <c r="DW649" s="503"/>
      <c r="DX649" s="501"/>
      <c r="DY649" s="672"/>
      <c r="DZ649" s="501"/>
      <c r="EA649" s="508">
        <f>DI649</f>
        <v>0</v>
      </c>
      <c r="EB649" s="457">
        <f t="shared" si="5401"/>
        <v>0</v>
      </c>
      <c r="EC649" s="1045"/>
      <c r="ED649" s="892"/>
      <c r="EE649" s="459"/>
      <c r="EF649" s="501"/>
      <c r="EG649" s="462"/>
      <c r="EH649" s="710"/>
      <c r="EI649" s="460">
        <f t="shared" si="5489"/>
        <v>0</v>
      </c>
      <c r="EJ649" s="538">
        <f t="shared" si="5490"/>
        <v>0</v>
      </c>
      <c r="EK649" s="677">
        <f t="shared" si="5491"/>
        <v>0</v>
      </c>
      <c r="EL649" s="257">
        <f t="shared" si="5492"/>
        <v>0</v>
      </c>
      <c r="EM649" s="649">
        <f t="shared" si="5493"/>
        <v>0</v>
      </c>
      <c r="EN649" s="538">
        <f t="shared" si="5494"/>
        <v>0</v>
      </c>
      <c r="EO649" s="677">
        <f t="shared" si="5495"/>
        <v>0</v>
      </c>
      <c r="EP649" s="257">
        <f t="shared" si="5496"/>
        <v>0</v>
      </c>
      <c r="EQ649" s="649">
        <f t="shared" si="5497"/>
        <v>0</v>
      </c>
      <c r="ER649" s="538">
        <f t="shared" si="5498"/>
        <v>0</v>
      </c>
      <c r="ES649" s="677">
        <f t="shared" si="5499"/>
        <v>0</v>
      </c>
      <c r="ET649" s="538">
        <f t="shared" si="5500"/>
        <v>0</v>
      </c>
      <c r="EU649" s="462">
        <f t="shared" si="5501"/>
        <v>0</v>
      </c>
      <c r="EV649" s="263">
        <f t="shared" si="5502"/>
        <v>0</v>
      </c>
      <c r="EW649" s="462">
        <f t="shared" si="5503"/>
        <v>0</v>
      </c>
      <c r="EX649" s="263">
        <f t="shared" si="5504"/>
        <v>0</v>
      </c>
      <c r="EY649" s="472">
        <f t="shared" si="5769"/>
        <v>0</v>
      </c>
      <c r="EZ649" s="710">
        <f t="shared" si="5770"/>
        <v>0</v>
      </c>
      <c r="FC649" s="216"/>
      <c r="FD649" s="319"/>
    </row>
    <row r="650" spans="1:160" ht="18" hidden="1" customHeight="1" outlineLevel="1" x14ac:dyDescent="0.2">
      <c r="A650" s="13" t="s">
        <v>1658</v>
      </c>
      <c r="B650" s="76" t="s">
        <v>21</v>
      </c>
      <c r="C650" s="103" t="s">
        <v>1455</v>
      </c>
      <c r="D650" s="103" t="s">
        <v>1445</v>
      </c>
      <c r="E650" s="103" t="s">
        <v>1456</v>
      </c>
      <c r="F650" s="103" t="s">
        <v>1457</v>
      </c>
      <c r="G650" s="103" t="s">
        <v>1690</v>
      </c>
      <c r="H650" s="105">
        <v>0.83199999999999996</v>
      </c>
      <c r="I650" s="103" t="s">
        <v>1369</v>
      </c>
      <c r="J650" s="103" t="s">
        <v>56</v>
      </c>
      <c r="K650" s="103" t="s">
        <v>152</v>
      </c>
      <c r="L650" s="103" t="s">
        <v>1370</v>
      </c>
      <c r="M650" s="14" t="s">
        <v>1382</v>
      </c>
      <c r="N650" s="82"/>
      <c r="O650" s="82"/>
      <c r="P650" s="82"/>
      <c r="Q650" s="245"/>
      <c r="R650" s="408"/>
      <c r="S650" s="270"/>
      <c r="T650" s="270"/>
      <c r="U650" s="270"/>
      <c r="V650" s="647"/>
      <c r="W650" s="647"/>
      <c r="X650" s="409"/>
      <c r="Y650" s="409"/>
      <c r="Z650" s="409"/>
      <c r="AA650" s="409"/>
      <c r="AB650" s="409"/>
      <c r="AC650" s="399">
        <f t="shared" si="4976"/>
        <v>0</v>
      </c>
      <c r="AD650" s="410">
        <v>50</v>
      </c>
      <c r="AE650" s="410">
        <v>625.94999999999993</v>
      </c>
      <c r="AF650" s="410">
        <f t="shared" ref="AF650" si="5810">AE650*1.12</f>
        <v>701.06399999999996</v>
      </c>
      <c r="AG650" s="410">
        <v>0</v>
      </c>
      <c r="AH650" s="410">
        <v>0</v>
      </c>
      <c r="AI650" s="260">
        <f t="shared" si="4977"/>
        <v>0</v>
      </c>
      <c r="AJ650" s="410">
        <v>50</v>
      </c>
      <c r="AK650" s="410">
        <v>625.94999999999993</v>
      </c>
      <c r="AL650" s="410">
        <f t="shared" si="5628"/>
        <v>701.06399999999996</v>
      </c>
      <c r="AM650" s="260">
        <v>0</v>
      </c>
      <c r="AN650" s="260">
        <v>0</v>
      </c>
      <c r="AO650" s="396">
        <f t="shared" si="5394"/>
        <v>0</v>
      </c>
      <c r="AP650" s="410">
        <v>50</v>
      </c>
      <c r="AQ650" s="410">
        <v>625.94999999999993</v>
      </c>
      <c r="AR650" s="410">
        <f t="shared" si="5629"/>
        <v>701.06399999999996</v>
      </c>
      <c r="AS650" s="410">
        <v>0</v>
      </c>
      <c r="AT650" s="410">
        <f t="shared" si="5720"/>
        <v>0</v>
      </c>
      <c r="AU650" s="410">
        <f t="shared" si="5578"/>
        <v>0</v>
      </c>
      <c r="AV650" s="411">
        <v>50</v>
      </c>
      <c r="AW650" s="410">
        <v>625.94999999999993</v>
      </c>
      <c r="AX650" s="410">
        <f t="shared" si="5630"/>
        <v>701.06399999999996</v>
      </c>
      <c r="AY650" s="400">
        <v>0</v>
      </c>
      <c r="AZ650" s="400">
        <f t="shared" si="5763"/>
        <v>0</v>
      </c>
      <c r="BA650" s="400">
        <f t="shared" si="5583"/>
        <v>0</v>
      </c>
      <c r="BB650" s="411">
        <v>50</v>
      </c>
      <c r="BC650" s="410">
        <v>625.94999999999993</v>
      </c>
      <c r="BD650" s="410">
        <f t="shared" si="5631"/>
        <v>701.06399999999996</v>
      </c>
      <c r="BE650" s="411">
        <v>0</v>
      </c>
      <c r="BF650" s="411">
        <f t="shared" si="5579"/>
        <v>0</v>
      </c>
      <c r="BG650" s="411">
        <f t="shared" si="5555"/>
        <v>0</v>
      </c>
      <c r="BH650" s="411"/>
      <c r="BI650" s="410">
        <v>625.94999999999993</v>
      </c>
      <c r="BJ650" s="410">
        <f t="shared" si="5632"/>
        <v>701.06399999999996</v>
      </c>
      <c r="BK650" s="411">
        <v>0</v>
      </c>
      <c r="BL650" s="411">
        <f t="shared" si="5781"/>
        <v>0</v>
      </c>
      <c r="BM650" s="411">
        <f t="shared" si="5573"/>
        <v>0</v>
      </c>
      <c r="BN650" s="411"/>
      <c r="BO650" s="410"/>
      <c r="BP650" s="410"/>
      <c r="BQ650" s="411">
        <v>0</v>
      </c>
      <c r="BR650" s="411">
        <f t="shared" si="5783"/>
        <v>0</v>
      </c>
      <c r="BS650" s="411">
        <f t="shared" si="5764"/>
        <v>0</v>
      </c>
      <c r="BT650" s="410">
        <v>625.94999999999993</v>
      </c>
      <c r="BU650" s="410">
        <f t="shared" si="5633"/>
        <v>701.06399999999996</v>
      </c>
      <c r="BV650" s="262">
        <v>0</v>
      </c>
      <c r="BW650" s="1427">
        <v>0</v>
      </c>
      <c r="BX650" s="84" t="s">
        <v>48</v>
      </c>
      <c r="BY650" s="76">
        <v>2015</v>
      </c>
      <c r="BZ650" s="325">
        <v>7</v>
      </c>
      <c r="CA650" s="567"/>
      <c r="CB650" s="562"/>
      <c r="CC650" s="109"/>
      <c r="CD650" s="329"/>
      <c r="CE650" s="26">
        <f t="shared" si="5462"/>
        <v>0</v>
      </c>
      <c r="CF650" s="27">
        <f t="shared" si="5463"/>
        <v>0</v>
      </c>
      <c r="CG650" s="738">
        <f t="shared" si="5464"/>
        <v>0</v>
      </c>
      <c r="CH650" s="166" t="s">
        <v>1691</v>
      </c>
      <c r="CI650" s="167" t="s">
        <v>1756</v>
      </c>
      <c r="CJ650" s="89"/>
      <c r="CK650" s="175"/>
      <c r="CL650" s="175"/>
      <c r="CM650" s="178"/>
      <c r="CN650" s="175"/>
      <c r="CO650" s="176"/>
      <c r="CP650" s="175"/>
      <c r="CQ650" s="87"/>
      <c r="CR650" s="455"/>
      <c r="CS650" s="455"/>
      <c r="CT650" s="455"/>
      <c r="CU650" s="455"/>
      <c r="CV650" s="455"/>
      <c r="CW650" s="455"/>
      <c r="CX650" s="455"/>
      <c r="CY650" s="455"/>
      <c r="CZ650" s="455"/>
      <c r="DA650" s="456"/>
      <c r="DB650" s="455"/>
      <c r="DC650" s="455"/>
      <c r="DD650" s="455"/>
      <c r="DE650" s="455"/>
      <c r="DF650" s="455"/>
      <c r="DG650" s="455"/>
      <c r="DH650" s="455"/>
      <c r="DI650" s="455"/>
      <c r="DJ650" s="455"/>
      <c r="DK650" s="455"/>
      <c r="DL650" s="501"/>
      <c r="DM650" s="508"/>
      <c r="DN650" s="501"/>
      <c r="DO650" s="508"/>
      <c r="DP650" s="501"/>
      <c r="DQ650" s="847"/>
      <c r="DR650" s="501"/>
      <c r="DS650" s="508"/>
      <c r="DT650" s="501"/>
      <c r="DU650" s="508"/>
      <c r="DV650" s="457"/>
      <c r="DW650" s="503"/>
      <c r="DX650" s="501"/>
      <c r="DY650" s="672"/>
      <c r="DZ650" s="501"/>
      <c r="EA650" s="508">
        <f>DI650</f>
        <v>0</v>
      </c>
      <c r="EB650" s="457">
        <f t="shared" si="5401"/>
        <v>0</v>
      </c>
      <c r="EC650" s="1045"/>
      <c r="ED650" s="892"/>
      <c r="EE650" s="459"/>
      <c r="EF650" s="501"/>
      <c r="EG650" s="462"/>
      <c r="EH650" s="710"/>
      <c r="EI650" s="460">
        <f t="shared" si="5489"/>
        <v>0</v>
      </c>
      <c r="EJ650" s="538">
        <f t="shared" si="5490"/>
        <v>0</v>
      </c>
      <c r="EK650" s="677">
        <f t="shared" si="5491"/>
        <v>0</v>
      </c>
      <c r="EL650" s="257">
        <f t="shared" si="5492"/>
        <v>0</v>
      </c>
      <c r="EM650" s="649">
        <f t="shared" si="5493"/>
        <v>0</v>
      </c>
      <c r="EN650" s="538">
        <f t="shared" si="5494"/>
        <v>0</v>
      </c>
      <c r="EO650" s="677">
        <f t="shared" si="5495"/>
        <v>0</v>
      </c>
      <c r="EP650" s="257">
        <f t="shared" si="5496"/>
        <v>0</v>
      </c>
      <c r="EQ650" s="649">
        <f t="shared" si="5497"/>
        <v>0</v>
      </c>
      <c r="ER650" s="538">
        <f t="shared" si="5498"/>
        <v>0</v>
      </c>
      <c r="ES650" s="677">
        <f t="shared" si="5499"/>
        <v>0</v>
      </c>
      <c r="ET650" s="538">
        <f t="shared" si="5500"/>
        <v>0</v>
      </c>
      <c r="EU650" s="462">
        <f t="shared" si="5501"/>
        <v>0</v>
      </c>
      <c r="EV650" s="263">
        <f t="shared" si="5502"/>
        <v>0</v>
      </c>
      <c r="EW650" s="462">
        <f t="shared" si="5503"/>
        <v>0</v>
      </c>
      <c r="EX650" s="263">
        <f t="shared" si="5504"/>
        <v>0</v>
      </c>
      <c r="EY650" s="472">
        <f t="shared" si="5769"/>
        <v>0</v>
      </c>
      <c r="EZ650" s="710">
        <f t="shared" si="5770"/>
        <v>0</v>
      </c>
      <c r="FA650" s="312">
        <v>42020</v>
      </c>
      <c r="FC650" s="216"/>
      <c r="FD650" s="319"/>
    </row>
    <row r="651" spans="1:160" ht="18" hidden="1" customHeight="1" outlineLevel="1" x14ac:dyDescent="0.2">
      <c r="A651" s="13" t="s">
        <v>1768</v>
      </c>
      <c r="B651" s="76" t="s">
        <v>21</v>
      </c>
      <c r="C651" s="103" t="s">
        <v>1455</v>
      </c>
      <c r="D651" s="103" t="s">
        <v>1445</v>
      </c>
      <c r="E651" s="103" t="s">
        <v>1456</v>
      </c>
      <c r="F651" s="103" t="s">
        <v>1457</v>
      </c>
      <c r="G651" s="103" t="s">
        <v>25</v>
      </c>
      <c r="H651" s="105">
        <v>0.83199999999999996</v>
      </c>
      <c r="I651" s="103" t="s">
        <v>1369</v>
      </c>
      <c r="J651" s="103" t="s">
        <v>56</v>
      </c>
      <c r="K651" s="103" t="s">
        <v>152</v>
      </c>
      <c r="L651" s="103" t="s">
        <v>1370</v>
      </c>
      <c r="M651" s="14" t="s">
        <v>1382</v>
      </c>
      <c r="N651" s="82"/>
      <c r="O651" s="82"/>
      <c r="P651" s="82"/>
      <c r="Q651" s="245"/>
      <c r="R651" s="408"/>
      <c r="S651" s="270"/>
      <c r="T651" s="270"/>
      <c r="U651" s="270"/>
      <c r="V651" s="647"/>
      <c r="W651" s="647"/>
      <c r="X651" s="409"/>
      <c r="Y651" s="409"/>
      <c r="Z651" s="409"/>
      <c r="AA651" s="409"/>
      <c r="AB651" s="409"/>
      <c r="AC651" s="399">
        <f t="shared" ref="AC651" si="5811">AB651*H651</f>
        <v>0</v>
      </c>
      <c r="AD651" s="410">
        <v>50</v>
      </c>
      <c r="AE651" s="410">
        <v>625.94999999999993</v>
      </c>
      <c r="AF651" s="410">
        <f t="shared" ref="AF651" si="5812">AE651*1.12</f>
        <v>701.06399999999996</v>
      </c>
      <c r="AG651" s="410">
        <v>0</v>
      </c>
      <c r="AH651" s="410">
        <v>0</v>
      </c>
      <c r="AI651" s="260">
        <f t="shared" ref="AI651" si="5813">AH651*H651</f>
        <v>0</v>
      </c>
      <c r="AJ651" s="410">
        <v>50</v>
      </c>
      <c r="AK651" s="410">
        <v>625.94999999999993</v>
      </c>
      <c r="AL651" s="410">
        <f t="shared" si="5628"/>
        <v>701.06399999999996</v>
      </c>
      <c r="AM651" s="410">
        <v>0</v>
      </c>
      <c r="AN651" s="410">
        <v>0</v>
      </c>
      <c r="AO651" s="396">
        <f t="shared" si="5394"/>
        <v>0</v>
      </c>
      <c r="AP651" s="410">
        <v>50</v>
      </c>
      <c r="AQ651" s="410">
        <v>625.94999999999993</v>
      </c>
      <c r="AR651" s="410">
        <f t="shared" si="5629"/>
        <v>701.06399999999996</v>
      </c>
      <c r="AS651" s="410">
        <v>0</v>
      </c>
      <c r="AT651" s="410">
        <v>0</v>
      </c>
      <c r="AU651" s="410">
        <f t="shared" si="5578"/>
        <v>0</v>
      </c>
      <c r="AV651" s="411">
        <v>50</v>
      </c>
      <c r="AW651" s="410">
        <v>625.94999999999993</v>
      </c>
      <c r="AX651" s="410">
        <f t="shared" si="5630"/>
        <v>701.06399999999996</v>
      </c>
      <c r="AY651" s="410">
        <v>0</v>
      </c>
      <c r="AZ651" s="410">
        <v>0</v>
      </c>
      <c r="BA651" s="400">
        <f t="shared" si="5583"/>
        <v>0</v>
      </c>
      <c r="BB651" s="411">
        <v>50</v>
      </c>
      <c r="BC651" s="410">
        <v>625.94999999999993</v>
      </c>
      <c r="BD651" s="410">
        <f t="shared" si="5631"/>
        <v>701.06399999999996</v>
      </c>
      <c r="BE651" s="410">
        <v>0</v>
      </c>
      <c r="BF651" s="410">
        <v>0</v>
      </c>
      <c r="BG651" s="411">
        <f t="shared" si="5555"/>
        <v>0</v>
      </c>
      <c r="BH651" s="411"/>
      <c r="BI651" s="410">
        <v>625.94999999999993</v>
      </c>
      <c r="BJ651" s="410">
        <f t="shared" si="5632"/>
        <v>701.06399999999996</v>
      </c>
      <c r="BK651" s="410">
        <v>0</v>
      </c>
      <c r="BL651" s="410">
        <v>0</v>
      </c>
      <c r="BM651" s="411">
        <f t="shared" si="5573"/>
        <v>0</v>
      </c>
      <c r="BN651" s="411"/>
      <c r="BO651" s="410"/>
      <c r="BP651" s="410"/>
      <c r="BQ651" s="410">
        <v>0</v>
      </c>
      <c r="BR651" s="410">
        <v>0</v>
      </c>
      <c r="BS651" s="411">
        <f t="shared" si="5764"/>
        <v>0</v>
      </c>
      <c r="BT651" s="410">
        <v>625.94999999999993</v>
      </c>
      <c r="BU651" s="410">
        <f t="shared" si="5633"/>
        <v>701.06399999999996</v>
      </c>
      <c r="BV651" s="262">
        <v>0</v>
      </c>
      <c r="BW651" s="1427">
        <v>0</v>
      </c>
      <c r="BX651" s="84" t="s">
        <v>48</v>
      </c>
      <c r="BY651" s="76">
        <v>2015</v>
      </c>
      <c r="BZ651" s="325">
        <v>9</v>
      </c>
      <c r="CA651" s="567"/>
      <c r="CB651" s="562"/>
      <c r="CC651" s="109"/>
      <c r="CD651" s="329"/>
      <c r="CE651" s="26">
        <f t="shared" si="5462"/>
        <v>0</v>
      </c>
      <c r="CF651" s="27">
        <f t="shared" si="5463"/>
        <v>0</v>
      </c>
      <c r="CG651" s="738">
        <f t="shared" si="5464"/>
        <v>0</v>
      </c>
      <c r="CH651" s="166" t="s">
        <v>1800</v>
      </c>
      <c r="CI651" s="167"/>
      <c r="CJ651" s="89"/>
      <c r="CK651" s="175"/>
      <c r="CL651" s="175"/>
      <c r="CM651" s="178"/>
      <c r="CN651" s="175"/>
      <c r="CO651" s="176"/>
      <c r="CP651" s="175"/>
      <c r="CQ651" s="87"/>
      <c r="CR651" s="455"/>
      <c r="CS651" s="455"/>
      <c r="CT651" s="455"/>
      <c r="CU651" s="455"/>
      <c r="CV651" s="455"/>
      <c r="CW651" s="455"/>
      <c r="CX651" s="455"/>
      <c r="CY651" s="455"/>
      <c r="CZ651" s="455"/>
      <c r="DA651" s="456"/>
      <c r="DB651" s="455"/>
      <c r="DC651" s="455"/>
      <c r="DD651" s="455"/>
      <c r="DE651" s="455"/>
      <c r="DF651" s="455"/>
      <c r="DG651" s="455"/>
      <c r="DH651" s="455"/>
      <c r="DI651" s="455"/>
      <c r="DJ651" s="455"/>
      <c r="DK651" s="455"/>
      <c r="DL651" s="501"/>
      <c r="DM651" s="508"/>
      <c r="DN651" s="501"/>
      <c r="DO651" s="508"/>
      <c r="DP651" s="501"/>
      <c r="DQ651" s="847"/>
      <c r="DR651" s="501"/>
      <c r="DS651" s="508"/>
      <c r="DT651" s="501"/>
      <c r="DU651" s="508"/>
      <c r="DV651" s="457"/>
      <c r="DW651" s="503"/>
      <c r="DX651" s="501"/>
      <c r="DY651" s="672"/>
      <c r="DZ651" s="501"/>
      <c r="EA651" s="508">
        <f>DI651</f>
        <v>0</v>
      </c>
      <c r="EB651" s="457">
        <f t="shared" si="5401"/>
        <v>0</v>
      </c>
      <c r="EC651" s="1045"/>
      <c r="ED651" s="892"/>
      <c r="EE651" s="459"/>
      <c r="EF651" s="501"/>
      <c r="EG651" s="462"/>
      <c r="EH651" s="710"/>
      <c r="EI651" s="460">
        <f t="shared" si="5489"/>
        <v>0</v>
      </c>
      <c r="EJ651" s="538">
        <f t="shared" si="5490"/>
        <v>0</v>
      </c>
      <c r="EK651" s="677">
        <f t="shared" si="5491"/>
        <v>0</v>
      </c>
      <c r="EL651" s="257">
        <f t="shared" si="5492"/>
        <v>0</v>
      </c>
      <c r="EM651" s="649">
        <f t="shared" si="5493"/>
        <v>0</v>
      </c>
      <c r="EN651" s="538">
        <f t="shared" si="5494"/>
        <v>0</v>
      </c>
      <c r="EO651" s="677">
        <f t="shared" si="5495"/>
        <v>0</v>
      </c>
      <c r="EP651" s="257">
        <f t="shared" si="5496"/>
        <v>0</v>
      </c>
      <c r="EQ651" s="649">
        <f t="shared" si="5497"/>
        <v>0</v>
      </c>
      <c r="ER651" s="538">
        <f t="shared" si="5498"/>
        <v>0</v>
      </c>
      <c r="ES651" s="677">
        <f t="shared" si="5499"/>
        <v>0</v>
      </c>
      <c r="ET651" s="538">
        <f t="shared" si="5500"/>
        <v>0</v>
      </c>
      <c r="EU651" s="462">
        <f t="shared" si="5501"/>
        <v>0</v>
      </c>
      <c r="EV651" s="263">
        <f t="shared" si="5502"/>
        <v>0</v>
      </c>
      <c r="EW651" s="462">
        <f t="shared" si="5503"/>
        <v>0</v>
      </c>
      <c r="EX651" s="263">
        <f t="shared" si="5504"/>
        <v>0</v>
      </c>
      <c r="EY651" s="472">
        <f t="shared" si="5769"/>
        <v>0</v>
      </c>
      <c r="EZ651" s="710">
        <f t="shared" si="5770"/>
        <v>0</v>
      </c>
      <c r="FA651" s="312">
        <v>42020</v>
      </c>
      <c r="FC651" s="216"/>
      <c r="FD651" s="319"/>
    </row>
    <row r="652" spans="1:160" ht="18" hidden="1" customHeight="1" outlineLevel="1" x14ac:dyDescent="0.2">
      <c r="A652" s="13" t="s">
        <v>1940</v>
      </c>
      <c r="B652" s="76" t="s">
        <v>21</v>
      </c>
      <c r="C652" s="103" t="s">
        <v>1455</v>
      </c>
      <c r="D652" s="103" t="s">
        <v>1445</v>
      </c>
      <c r="E652" s="103" t="s">
        <v>1456</v>
      </c>
      <c r="F652" s="103" t="s">
        <v>1457</v>
      </c>
      <c r="G652" s="103" t="s">
        <v>25</v>
      </c>
      <c r="H652" s="105">
        <v>0.83199999999999996</v>
      </c>
      <c r="I652" s="103" t="s">
        <v>1972</v>
      </c>
      <c r="J652" s="103" t="s">
        <v>56</v>
      </c>
      <c r="K652" s="103" t="s">
        <v>152</v>
      </c>
      <c r="L652" s="103" t="s">
        <v>1370</v>
      </c>
      <c r="M652" s="14" t="s">
        <v>1382</v>
      </c>
      <c r="N652" s="82"/>
      <c r="O652" s="82"/>
      <c r="P652" s="82"/>
      <c r="Q652" s="245"/>
      <c r="R652" s="408"/>
      <c r="S652" s="270"/>
      <c r="T652" s="270"/>
      <c r="U652" s="270"/>
      <c r="V652" s="647"/>
      <c r="W652" s="647"/>
      <c r="X652" s="409"/>
      <c r="Y652" s="409"/>
      <c r="Z652" s="409"/>
      <c r="AA652" s="409"/>
      <c r="AB652" s="409"/>
      <c r="AC652" s="399">
        <f t="shared" ref="AC652" si="5814">AB652*H652</f>
        <v>0</v>
      </c>
      <c r="AD652" s="410">
        <v>50</v>
      </c>
      <c r="AE652" s="410">
        <v>625.94999999999993</v>
      </c>
      <c r="AF652" s="410">
        <f t="shared" ref="AF652" si="5815">AE652*1.12</f>
        <v>701.06399999999996</v>
      </c>
      <c r="AG652" s="410">
        <v>0</v>
      </c>
      <c r="AH652" s="410">
        <v>0</v>
      </c>
      <c r="AI652" s="260">
        <f t="shared" ref="AI652" si="5816">AH652*H652</f>
        <v>0</v>
      </c>
      <c r="AJ652" s="410">
        <v>50</v>
      </c>
      <c r="AK652" s="410">
        <v>625.94999999999993</v>
      </c>
      <c r="AL652" s="410">
        <f t="shared" si="5628"/>
        <v>701.06399999999996</v>
      </c>
      <c r="AM652" s="1221">
        <v>0</v>
      </c>
      <c r="AN652" s="410">
        <v>0</v>
      </c>
      <c r="AO652" s="396">
        <f t="shared" si="5394"/>
        <v>0</v>
      </c>
      <c r="AP652" s="410">
        <v>50</v>
      </c>
      <c r="AQ652" s="410">
        <v>625.94999999999993</v>
      </c>
      <c r="AR652" s="410">
        <f t="shared" si="5629"/>
        <v>701.06399999999996</v>
      </c>
      <c r="AS652" s="410">
        <v>0</v>
      </c>
      <c r="AT652" s="410">
        <f t="shared" ref="AT652" si="5817">AS652*1.12</f>
        <v>0</v>
      </c>
      <c r="AU652" s="410">
        <f t="shared" ref="AU652" si="5818">AT652*H652</f>
        <v>0</v>
      </c>
      <c r="AV652" s="411">
        <v>50</v>
      </c>
      <c r="AW652" s="410">
        <v>625.94999999999993</v>
      </c>
      <c r="AX652" s="410">
        <f t="shared" si="5630"/>
        <v>701.06399999999996</v>
      </c>
      <c r="AY652" s="400">
        <v>0</v>
      </c>
      <c r="AZ652" s="400">
        <f t="shared" ref="AZ652" si="5819">AY652*1.12</f>
        <v>0</v>
      </c>
      <c r="BA652" s="400">
        <f t="shared" ref="BA652" si="5820">AZ652*H652</f>
        <v>0</v>
      </c>
      <c r="BB652" s="411">
        <v>50</v>
      </c>
      <c r="BC652" s="410">
        <v>625.94999999999993</v>
      </c>
      <c r="BD652" s="410">
        <f t="shared" si="5631"/>
        <v>701.06399999999996</v>
      </c>
      <c r="BE652" s="411">
        <v>0</v>
      </c>
      <c r="BF652" s="411">
        <f t="shared" ref="BF652" si="5821">BE652*1.12</f>
        <v>0</v>
      </c>
      <c r="BG652" s="411">
        <f t="shared" ref="BG652" si="5822">BF652*H652</f>
        <v>0</v>
      </c>
      <c r="BH652" s="411"/>
      <c r="BI652" s="410">
        <v>625.94999999999993</v>
      </c>
      <c r="BJ652" s="410">
        <f t="shared" si="5632"/>
        <v>701.06399999999996</v>
      </c>
      <c r="BK652" s="411">
        <f t="shared" ref="BK652" si="5823">BH652*BI652</f>
        <v>0</v>
      </c>
      <c r="BL652" s="411">
        <f t="shared" ref="BL652:BL655" si="5824">BK652*1.12</f>
        <v>0</v>
      </c>
      <c r="BM652" s="411">
        <f t="shared" si="5573"/>
        <v>0</v>
      </c>
      <c r="BN652" s="411"/>
      <c r="BO652" s="410"/>
      <c r="BP652" s="410"/>
      <c r="BQ652" s="411">
        <f t="shared" ref="BQ652:BQ653" si="5825">BN652*BO652</f>
        <v>0</v>
      </c>
      <c r="BR652" s="411">
        <f t="shared" ref="BR652:BR655" si="5826">BQ652*1.12</f>
        <v>0</v>
      </c>
      <c r="BS652" s="411">
        <f t="shared" si="5764"/>
        <v>0</v>
      </c>
      <c r="BT652" s="410">
        <v>625.94999999999993</v>
      </c>
      <c r="BU652" s="410">
        <f t="shared" si="5633"/>
        <v>701.06399999999996</v>
      </c>
      <c r="BV652" s="262">
        <v>0</v>
      </c>
      <c r="BW652" s="1427">
        <v>0</v>
      </c>
      <c r="BX652" s="84" t="s">
        <v>48</v>
      </c>
      <c r="BY652" s="76">
        <v>2015</v>
      </c>
      <c r="BZ652" s="582" t="s">
        <v>2551</v>
      </c>
      <c r="CA652" s="567"/>
      <c r="CB652" s="562"/>
      <c r="CC652" s="109"/>
      <c r="CD652" s="329"/>
      <c r="CE652" s="26">
        <f t="shared" si="5462"/>
        <v>0</v>
      </c>
      <c r="CF652" s="27">
        <f t="shared" si="5463"/>
        <v>0</v>
      </c>
      <c r="CG652" s="738">
        <f t="shared" si="5464"/>
        <v>0</v>
      </c>
      <c r="CH652" s="166" t="s">
        <v>1973</v>
      </c>
      <c r="CI652" s="167"/>
      <c r="CJ652" s="89" t="s">
        <v>25</v>
      </c>
      <c r="CK652" s="175" t="s">
        <v>1994</v>
      </c>
      <c r="CL652" s="175" t="s">
        <v>2010</v>
      </c>
      <c r="CM652" s="178">
        <v>42170</v>
      </c>
      <c r="CN652" s="175" t="s">
        <v>1995</v>
      </c>
      <c r="CO652" s="176" t="s">
        <v>1445</v>
      </c>
      <c r="CP652" s="175" t="s">
        <v>1457</v>
      </c>
      <c r="CQ652" s="14" t="s">
        <v>1382</v>
      </c>
      <c r="CR652" s="455"/>
      <c r="CS652" s="455"/>
      <c r="CT652" s="455">
        <v>50</v>
      </c>
      <c r="CU652" s="455">
        <v>0</v>
      </c>
      <c r="CV652" s="455">
        <v>0</v>
      </c>
      <c r="CW652" s="455">
        <v>0</v>
      </c>
      <c r="CX652" s="455">
        <v>0</v>
      </c>
      <c r="CY652" s="455"/>
      <c r="CZ652" s="455"/>
      <c r="DA652" s="456">
        <v>701</v>
      </c>
      <c r="DB652" s="455"/>
      <c r="DC652" s="455"/>
      <c r="DD652" s="455">
        <f>CT652*DA652</f>
        <v>35050</v>
      </c>
      <c r="DE652" s="455">
        <f>CU652*DA652</f>
        <v>0</v>
      </c>
      <c r="DF652" s="455">
        <f>CV652*DA652</f>
        <v>0</v>
      </c>
      <c r="DG652" s="455">
        <f>CW652*DA652</f>
        <v>0</v>
      </c>
      <c r="DH652" s="455">
        <f>CX652*DA652</f>
        <v>0</v>
      </c>
      <c r="DI652" s="455"/>
      <c r="DJ652" s="455"/>
      <c r="DK652" s="455">
        <f t="shared" ref="DK652:DK653" si="5827">(CT652+CU652+CV652+CW652+CX652)*DA652</f>
        <v>35050</v>
      </c>
      <c r="DL652" s="501"/>
      <c r="DM652" s="508"/>
      <c r="DN652" s="501"/>
      <c r="DO652" s="508"/>
      <c r="DP652" s="501"/>
      <c r="DQ652" s="847">
        <f>DD652</f>
        <v>35050</v>
      </c>
      <c r="DR652" s="501">
        <f>DQ652/1.12</f>
        <v>31294.642857142855</v>
      </c>
      <c r="DS652" s="508">
        <f>DE652</f>
        <v>0</v>
      </c>
      <c r="DT652" s="501">
        <f>DS652/1.12</f>
        <v>0</v>
      </c>
      <c r="DU652" s="508">
        <f>DF652</f>
        <v>0</v>
      </c>
      <c r="DV652" s="457">
        <f>DU652/1.12</f>
        <v>0</v>
      </c>
      <c r="DW652" s="503">
        <f>DG652</f>
        <v>0</v>
      </c>
      <c r="DX652" s="501">
        <f>DW652/1.12</f>
        <v>0</v>
      </c>
      <c r="DY652" s="672">
        <f>DH652</f>
        <v>0</v>
      </c>
      <c r="DZ652" s="501">
        <f>DY652/1.12</f>
        <v>0</v>
      </c>
      <c r="EA652" s="508">
        <f>DI652</f>
        <v>0</v>
      </c>
      <c r="EB652" s="457">
        <f t="shared" si="5401"/>
        <v>0</v>
      </c>
      <c r="EC652" s="1045"/>
      <c r="ED652" s="892"/>
      <c r="EE652" s="459">
        <f>DK652</f>
        <v>35050</v>
      </c>
      <c r="EF652" s="501">
        <f t="shared" ref="EF652:EF653" si="5828">EE652/1.12</f>
        <v>31294.642857142855</v>
      </c>
      <c r="EG652" s="462"/>
      <c r="EH652" s="710"/>
      <c r="EI652" s="460">
        <f t="shared" si="5489"/>
        <v>0</v>
      </c>
      <c r="EJ652" s="538">
        <f t="shared" si="5490"/>
        <v>0</v>
      </c>
      <c r="EK652" s="677">
        <f t="shared" si="5491"/>
        <v>-31294.642857142855</v>
      </c>
      <c r="EL652" s="257">
        <f t="shared" si="5492"/>
        <v>-35050</v>
      </c>
      <c r="EM652" s="649">
        <f t="shared" si="5493"/>
        <v>0</v>
      </c>
      <c r="EN652" s="538">
        <f t="shared" si="5494"/>
        <v>0</v>
      </c>
      <c r="EO652" s="677">
        <f t="shared" si="5495"/>
        <v>0</v>
      </c>
      <c r="EP652" s="257">
        <f t="shared" si="5496"/>
        <v>0</v>
      </c>
      <c r="EQ652" s="649">
        <f t="shared" si="5497"/>
        <v>0</v>
      </c>
      <c r="ER652" s="538">
        <f t="shared" si="5498"/>
        <v>0</v>
      </c>
      <c r="ES652" s="677">
        <f t="shared" si="5499"/>
        <v>0</v>
      </c>
      <c r="ET652" s="538">
        <f t="shared" si="5500"/>
        <v>0</v>
      </c>
      <c r="EU652" s="462">
        <f t="shared" si="5501"/>
        <v>0</v>
      </c>
      <c r="EV652" s="263">
        <f t="shared" si="5502"/>
        <v>0</v>
      </c>
      <c r="EW652" s="462">
        <f t="shared" si="5503"/>
        <v>0</v>
      </c>
      <c r="EX652" s="263">
        <f t="shared" si="5504"/>
        <v>0</v>
      </c>
      <c r="EY652" s="472">
        <f t="shared" si="5769"/>
        <v>-31294.642857142855</v>
      </c>
      <c r="EZ652" s="710">
        <f t="shared" si="5770"/>
        <v>-35050</v>
      </c>
      <c r="FA652" s="312">
        <v>42020</v>
      </c>
      <c r="FC652" s="216"/>
      <c r="FD652" s="319"/>
    </row>
    <row r="653" spans="1:160" ht="18" hidden="1" customHeight="1" outlineLevel="1" x14ac:dyDescent="0.2">
      <c r="A653" s="13" t="s">
        <v>2519</v>
      </c>
      <c r="B653" s="76" t="s">
        <v>21</v>
      </c>
      <c r="C653" s="103" t="s">
        <v>1455</v>
      </c>
      <c r="D653" s="103" t="s">
        <v>1445</v>
      </c>
      <c r="E653" s="103" t="s">
        <v>1456</v>
      </c>
      <c r="F653" s="103" t="s">
        <v>1457</v>
      </c>
      <c r="G653" s="103" t="s">
        <v>25</v>
      </c>
      <c r="H653" s="105">
        <v>0.83199999999999996</v>
      </c>
      <c r="I653" s="103" t="s">
        <v>1972</v>
      </c>
      <c r="J653" s="103" t="s">
        <v>56</v>
      </c>
      <c r="K653" s="103" t="s">
        <v>152</v>
      </c>
      <c r="L653" s="103" t="s">
        <v>1370</v>
      </c>
      <c r="M653" s="14" t="s">
        <v>1382</v>
      </c>
      <c r="N653" s="82"/>
      <c r="O653" s="82"/>
      <c r="P653" s="82"/>
      <c r="Q653" s="245"/>
      <c r="R653" s="408"/>
      <c r="S653" s="270"/>
      <c r="T653" s="270"/>
      <c r="U653" s="270"/>
      <c r="V653" s="647"/>
      <c r="W653" s="647"/>
      <c r="X653" s="409"/>
      <c r="Y653" s="409"/>
      <c r="Z653" s="409"/>
      <c r="AA653" s="409"/>
      <c r="AB653" s="409"/>
      <c r="AC653" s="399">
        <f t="shared" ref="AC653" si="5829">AB653*H653</f>
        <v>0</v>
      </c>
      <c r="AD653" s="410">
        <v>50</v>
      </c>
      <c r="AE653" s="410">
        <v>989.83</v>
      </c>
      <c r="AF653" s="410">
        <f t="shared" ref="AF653" si="5830">AE653*1.12</f>
        <v>1108.6096000000002</v>
      </c>
      <c r="AG653" s="410">
        <f t="shared" ref="AG653" si="5831">AE653*AD653</f>
        <v>49491.5</v>
      </c>
      <c r="AH653" s="410">
        <f t="shared" ref="AH653" si="5832">AD653*AF653</f>
        <v>55430.48000000001</v>
      </c>
      <c r="AI653" s="260">
        <f t="shared" ref="AI653" si="5833">AH653*H653</f>
        <v>46118.159360000005</v>
      </c>
      <c r="AJ653" s="410">
        <v>30</v>
      </c>
      <c r="AK653" s="410">
        <v>989.83</v>
      </c>
      <c r="AL653" s="410">
        <f t="shared" si="5628"/>
        <v>1108.6096000000002</v>
      </c>
      <c r="AM653" s="1221">
        <f t="shared" ref="AM653" si="5834">AJ653*AK653</f>
        <v>29694.9</v>
      </c>
      <c r="AN653" s="410">
        <f t="shared" ref="AN653" si="5835">AJ653*AL653</f>
        <v>33258.288000000008</v>
      </c>
      <c r="AO653" s="396">
        <f t="shared" ref="AO653" si="5836">AN653*H653</f>
        <v>27670.895616000005</v>
      </c>
      <c r="AP653" s="410">
        <v>30</v>
      </c>
      <c r="AQ653" s="410">
        <v>989.83</v>
      </c>
      <c r="AR653" s="410">
        <f t="shared" si="5629"/>
        <v>1108.6096000000002</v>
      </c>
      <c r="AS653" s="410">
        <f t="shared" ref="AS653" si="5837">AP653*AQ653</f>
        <v>29694.9</v>
      </c>
      <c r="AT653" s="410">
        <f t="shared" ref="AT653" si="5838">AS653*1.12</f>
        <v>33258.288000000008</v>
      </c>
      <c r="AU653" s="410">
        <f t="shared" ref="AU653" si="5839">AT653*H653</f>
        <v>27670.895616000005</v>
      </c>
      <c r="AV653" s="411">
        <v>30</v>
      </c>
      <c r="AW653" s="410">
        <v>989.83</v>
      </c>
      <c r="AX653" s="410">
        <f t="shared" si="5630"/>
        <v>1108.6096000000002</v>
      </c>
      <c r="AY653" s="400">
        <f t="shared" ref="AY653" si="5840">AV653*AW653</f>
        <v>29694.9</v>
      </c>
      <c r="AZ653" s="400">
        <f t="shared" ref="AZ653" si="5841">AY653*1.12</f>
        <v>33258.288000000008</v>
      </c>
      <c r="BA653" s="400">
        <f t="shared" ref="BA653" si="5842">AZ653*H653</f>
        <v>27670.895616000005</v>
      </c>
      <c r="BB653" s="411">
        <v>30</v>
      </c>
      <c r="BC653" s="410">
        <v>989.83</v>
      </c>
      <c r="BD653" s="410">
        <f t="shared" si="5631"/>
        <v>1108.6096000000002</v>
      </c>
      <c r="BE653" s="411">
        <f t="shared" ref="BE653" si="5843">BB653*BC653</f>
        <v>29694.9</v>
      </c>
      <c r="BF653" s="411">
        <f t="shared" ref="BF653" si="5844">BE653*1.12</f>
        <v>33258.288000000008</v>
      </c>
      <c r="BG653" s="411">
        <f t="shared" ref="BG653" si="5845">BF653*H653</f>
        <v>27670.895616000005</v>
      </c>
      <c r="BH653" s="411"/>
      <c r="BI653" s="410">
        <v>989.83</v>
      </c>
      <c r="BJ653" s="410">
        <f t="shared" si="5632"/>
        <v>1108.6096000000002</v>
      </c>
      <c r="BK653" s="411">
        <f t="shared" ref="BK653" si="5846">BH653*BI653</f>
        <v>0</v>
      </c>
      <c r="BL653" s="411">
        <f t="shared" ref="BL653" si="5847">BK653*1.12</f>
        <v>0</v>
      </c>
      <c r="BM653" s="411">
        <f t="shared" ref="BM653" si="5848">BL653*N653</f>
        <v>0</v>
      </c>
      <c r="BN653" s="411"/>
      <c r="BO653" s="410"/>
      <c r="BP653" s="410"/>
      <c r="BQ653" s="411">
        <f t="shared" si="5825"/>
        <v>0</v>
      </c>
      <c r="BR653" s="411">
        <f t="shared" si="5826"/>
        <v>0</v>
      </c>
      <c r="BS653" s="411">
        <f t="shared" si="5764"/>
        <v>0</v>
      </c>
      <c r="BT653" s="410">
        <v>989.83</v>
      </c>
      <c r="BU653" s="410">
        <f t="shared" si="5633"/>
        <v>1108.6096000000002</v>
      </c>
      <c r="BV653" s="262">
        <f t="shared" ref="BV653" si="5849">(AD653+AJ653+AP653+AV653+BB653)*BT653</f>
        <v>168271.1</v>
      </c>
      <c r="BW653" s="262">
        <f t="shared" ref="BW653" si="5850">(AD653+AJ653+AP653+AV653+BB653)*BU653</f>
        <v>188463.63200000004</v>
      </c>
      <c r="BX653" s="84"/>
      <c r="BY653" s="76" t="s">
        <v>2420</v>
      </c>
      <c r="BZ653" s="582"/>
      <c r="CA653" s="567"/>
      <c r="CB653" s="562"/>
      <c r="CC653" s="109"/>
      <c r="CD653" s="329"/>
      <c r="CE653" s="26">
        <f t="shared" ref="CE653" si="5851">BV653-CB653</f>
        <v>168271.1</v>
      </c>
      <c r="CF653" s="27">
        <f t="shared" ref="CF653" si="5852">BW653-CC653</f>
        <v>188463.63200000004</v>
      </c>
      <c r="CG653" s="738">
        <f t="shared" ref="CG653" si="5853">CA653-CC653</f>
        <v>0</v>
      </c>
      <c r="CH653" s="166" t="s">
        <v>2552</v>
      </c>
      <c r="CI653" s="167"/>
      <c r="CJ653" s="89"/>
      <c r="CK653" s="175"/>
      <c r="CL653" s="175" t="s">
        <v>2628</v>
      </c>
      <c r="CM653" s="178">
        <v>42632</v>
      </c>
      <c r="CN653" s="175" t="s">
        <v>1995</v>
      </c>
      <c r="CO653" s="176" t="s">
        <v>1445</v>
      </c>
      <c r="CP653" s="175" t="s">
        <v>2557</v>
      </c>
      <c r="CQ653" s="14" t="s">
        <v>1382</v>
      </c>
      <c r="CR653" s="455"/>
      <c r="CS653" s="455"/>
      <c r="CT653" s="455"/>
      <c r="CU653" s="455">
        <v>30</v>
      </c>
      <c r="CV653" s="455">
        <v>30</v>
      </c>
      <c r="CW653" s="455">
        <v>30</v>
      </c>
      <c r="CX653" s="455">
        <v>30</v>
      </c>
      <c r="CY653" s="455"/>
      <c r="CZ653" s="455">
        <f>CU653+CV653+CW653+CX653</f>
        <v>120</v>
      </c>
      <c r="DA653" s="456">
        <f>BU653</f>
        <v>1108.6096000000002</v>
      </c>
      <c r="DB653" s="455"/>
      <c r="DC653" s="455"/>
      <c r="DD653" s="455"/>
      <c r="DE653" s="455">
        <f>CU653*DA653</f>
        <v>33258.288000000008</v>
      </c>
      <c r="DF653" s="455">
        <f>CV653*DA653</f>
        <v>33258.288000000008</v>
      </c>
      <c r="DG653" s="455">
        <f>CW653*DA653</f>
        <v>33258.288000000008</v>
      </c>
      <c r="DH653" s="455">
        <f>CX653*DA653</f>
        <v>33258.288000000008</v>
      </c>
      <c r="DI653" s="455"/>
      <c r="DJ653" s="455"/>
      <c r="DK653" s="455">
        <f t="shared" si="5827"/>
        <v>133033.15200000003</v>
      </c>
      <c r="DL653" s="501"/>
      <c r="DM653" s="508"/>
      <c r="DN653" s="501"/>
      <c r="DO653" s="508"/>
      <c r="DP653" s="501"/>
      <c r="DQ653" s="847"/>
      <c r="DR653" s="501"/>
      <c r="DS653" s="508">
        <f>DE653</f>
        <v>33258.288000000008</v>
      </c>
      <c r="DT653" s="501">
        <f>DS653/1.12</f>
        <v>29694.900000000005</v>
      </c>
      <c r="DU653" s="508">
        <f>DF653</f>
        <v>33258.288000000008</v>
      </c>
      <c r="DV653" s="457">
        <f>DU653/1.12</f>
        <v>29694.900000000005</v>
      </c>
      <c r="DW653" s="503">
        <f>DG653</f>
        <v>33258.288000000008</v>
      </c>
      <c r="DX653" s="501">
        <f>DW653/1.12</f>
        <v>29694.900000000005</v>
      </c>
      <c r="DY653" s="672">
        <f>DH653</f>
        <v>33258.288000000008</v>
      </c>
      <c r="DZ653" s="501">
        <f>DY653/1.12</f>
        <v>29694.900000000005</v>
      </c>
      <c r="EA653" s="508"/>
      <c r="EB653" s="457"/>
      <c r="EC653" s="1045"/>
      <c r="ED653" s="892"/>
      <c r="EE653" s="459">
        <f>DK653</f>
        <v>133033.15200000003</v>
      </c>
      <c r="EF653" s="501">
        <f t="shared" si="5828"/>
        <v>118779.60000000002</v>
      </c>
      <c r="EG653" s="462"/>
      <c r="EH653" s="710"/>
      <c r="EI653" s="460">
        <f t="shared" si="5489"/>
        <v>0</v>
      </c>
      <c r="EJ653" s="538">
        <f t="shared" si="5490"/>
        <v>0</v>
      </c>
      <c r="EK653" s="677">
        <f t="shared" si="5491"/>
        <v>49491.5</v>
      </c>
      <c r="EL653" s="257">
        <f t="shared" si="5492"/>
        <v>55430.48000000001</v>
      </c>
      <c r="EM653" s="649">
        <f t="shared" si="5493"/>
        <v>0</v>
      </c>
      <c r="EN653" s="538">
        <f t="shared" si="5494"/>
        <v>0</v>
      </c>
      <c r="EO653" s="677">
        <f t="shared" si="5495"/>
        <v>0</v>
      </c>
      <c r="EP653" s="257">
        <f t="shared" si="5496"/>
        <v>0</v>
      </c>
      <c r="EQ653" s="649">
        <f t="shared" si="5497"/>
        <v>0</v>
      </c>
      <c r="ER653" s="538">
        <f t="shared" si="5498"/>
        <v>0</v>
      </c>
      <c r="ES653" s="677">
        <f t="shared" si="5499"/>
        <v>0</v>
      </c>
      <c r="ET653" s="538">
        <f t="shared" si="5500"/>
        <v>0</v>
      </c>
      <c r="EU653" s="462">
        <f t="shared" si="5501"/>
        <v>0</v>
      </c>
      <c r="EV653" s="263">
        <f t="shared" si="5502"/>
        <v>0</v>
      </c>
      <c r="EW653" s="462">
        <f t="shared" si="5503"/>
        <v>0</v>
      </c>
      <c r="EX653" s="263">
        <f t="shared" si="5504"/>
        <v>0</v>
      </c>
      <c r="EY653" s="472">
        <f t="shared" si="5769"/>
        <v>49491.499999999985</v>
      </c>
      <c r="EZ653" s="710">
        <f t="shared" si="5770"/>
        <v>55430.48000000001</v>
      </c>
      <c r="FA653" s="312">
        <v>42020</v>
      </c>
      <c r="FC653" s="216"/>
      <c r="FD653" s="319"/>
    </row>
    <row r="654" spans="1:160" ht="18" hidden="1" customHeight="1" outlineLevel="1" x14ac:dyDescent="0.2">
      <c r="A654" s="13" t="s">
        <v>1577</v>
      </c>
      <c r="B654" s="76" t="s">
        <v>21</v>
      </c>
      <c r="C654" s="103" t="s">
        <v>1458</v>
      </c>
      <c r="D654" s="103" t="s">
        <v>1445</v>
      </c>
      <c r="E654" s="103" t="s">
        <v>1459</v>
      </c>
      <c r="F654" s="103" t="s">
        <v>1460</v>
      </c>
      <c r="G654" s="103" t="s">
        <v>1381</v>
      </c>
      <c r="H654" s="105">
        <v>0.83199999999999996</v>
      </c>
      <c r="I654" s="103" t="s">
        <v>1369</v>
      </c>
      <c r="J654" s="103" t="s">
        <v>56</v>
      </c>
      <c r="K654" s="103" t="s">
        <v>152</v>
      </c>
      <c r="L654" s="103" t="s">
        <v>1370</v>
      </c>
      <c r="M654" s="14" t="s">
        <v>1382</v>
      </c>
      <c r="N654" s="82"/>
      <c r="O654" s="82"/>
      <c r="P654" s="82"/>
      <c r="Q654" s="245"/>
      <c r="R654" s="408"/>
      <c r="S654" s="270"/>
      <c r="T654" s="270"/>
      <c r="U654" s="270"/>
      <c r="V654" s="647"/>
      <c r="W654" s="647"/>
      <c r="X654" s="409"/>
      <c r="Y654" s="409"/>
      <c r="Z654" s="409"/>
      <c r="AA654" s="409"/>
      <c r="AB654" s="409"/>
      <c r="AC654" s="399">
        <f t="shared" si="4976"/>
        <v>0</v>
      </c>
      <c r="AD654" s="410">
        <v>60</v>
      </c>
      <c r="AE654" s="410">
        <v>625.94999999999993</v>
      </c>
      <c r="AF654" s="410">
        <f t="shared" si="5138"/>
        <v>701.06399999999996</v>
      </c>
      <c r="AG654" s="410">
        <v>0</v>
      </c>
      <c r="AH654" s="410">
        <v>0</v>
      </c>
      <c r="AI654" s="260">
        <f t="shared" si="4977"/>
        <v>0</v>
      </c>
      <c r="AJ654" s="410">
        <v>60</v>
      </c>
      <c r="AK654" s="410">
        <v>625.94999999999993</v>
      </c>
      <c r="AL654" s="410">
        <f t="shared" si="5628"/>
        <v>701.06399999999996</v>
      </c>
      <c r="AM654" s="260">
        <v>0</v>
      </c>
      <c r="AN654" s="260">
        <v>0</v>
      </c>
      <c r="AO654" s="396">
        <f t="shared" si="5394"/>
        <v>0</v>
      </c>
      <c r="AP654" s="410">
        <v>60</v>
      </c>
      <c r="AQ654" s="410">
        <v>625.94999999999993</v>
      </c>
      <c r="AR654" s="410">
        <f t="shared" si="5629"/>
        <v>701.06399999999996</v>
      </c>
      <c r="AS654" s="410">
        <v>0</v>
      </c>
      <c r="AT654" s="410">
        <f t="shared" si="5720"/>
        <v>0</v>
      </c>
      <c r="AU654" s="410">
        <f t="shared" si="5578"/>
        <v>0</v>
      </c>
      <c r="AV654" s="411">
        <v>60</v>
      </c>
      <c r="AW654" s="410">
        <v>625.94999999999993</v>
      </c>
      <c r="AX654" s="410">
        <f t="shared" si="5630"/>
        <v>701.06399999999996</v>
      </c>
      <c r="AY654" s="400">
        <v>0</v>
      </c>
      <c r="AZ654" s="400">
        <f t="shared" si="5763"/>
        <v>0</v>
      </c>
      <c r="BA654" s="400">
        <f t="shared" si="5583"/>
        <v>0</v>
      </c>
      <c r="BB654" s="411">
        <v>60</v>
      </c>
      <c r="BC654" s="410">
        <v>625.94999999999993</v>
      </c>
      <c r="BD654" s="410">
        <f t="shared" si="5631"/>
        <v>701.06399999999996</v>
      </c>
      <c r="BE654" s="411">
        <v>0</v>
      </c>
      <c r="BF654" s="411">
        <f t="shared" si="5579"/>
        <v>0</v>
      </c>
      <c r="BG654" s="411">
        <f t="shared" si="5555"/>
        <v>0</v>
      </c>
      <c r="BH654" s="411"/>
      <c r="BI654" s="410">
        <v>625.94999999999993</v>
      </c>
      <c r="BJ654" s="410">
        <f t="shared" si="5632"/>
        <v>701.06399999999996</v>
      </c>
      <c r="BK654" s="411">
        <v>0</v>
      </c>
      <c r="BL654" s="411">
        <f t="shared" si="5824"/>
        <v>0</v>
      </c>
      <c r="BM654" s="411">
        <f t="shared" si="5573"/>
        <v>0</v>
      </c>
      <c r="BN654" s="411"/>
      <c r="BO654" s="410"/>
      <c r="BP654" s="410"/>
      <c r="BQ654" s="411">
        <v>0</v>
      </c>
      <c r="BR654" s="411">
        <f t="shared" si="5826"/>
        <v>0</v>
      </c>
      <c r="BS654" s="411">
        <f t="shared" si="5764"/>
        <v>0</v>
      </c>
      <c r="BT654" s="410">
        <v>625.94999999999993</v>
      </c>
      <c r="BU654" s="410">
        <f t="shared" si="5633"/>
        <v>701.06399999999996</v>
      </c>
      <c r="BV654" s="410">
        <v>0</v>
      </c>
      <c r="BW654" s="1437">
        <v>0</v>
      </c>
      <c r="BX654" s="84" t="s">
        <v>48</v>
      </c>
      <c r="BY654" s="76">
        <v>2015</v>
      </c>
      <c r="BZ654" s="325">
        <v>7</v>
      </c>
      <c r="CA654" s="567"/>
      <c r="CB654" s="562"/>
      <c r="CC654" s="109"/>
      <c r="CD654" s="329"/>
      <c r="CE654" s="26">
        <f t="shared" si="5462"/>
        <v>0</v>
      </c>
      <c r="CF654" s="27">
        <f t="shared" si="5463"/>
        <v>0</v>
      </c>
      <c r="CG654" s="738">
        <f t="shared" si="5464"/>
        <v>0</v>
      </c>
      <c r="CH654" s="166"/>
      <c r="CI654" s="167"/>
      <c r="CJ654" s="89"/>
      <c r="CK654" s="175"/>
      <c r="CL654" s="175"/>
      <c r="CM654" s="178"/>
      <c r="CN654" s="175"/>
      <c r="CO654" s="176"/>
      <c r="CP654" s="175"/>
      <c r="CQ654" s="87"/>
      <c r="CR654" s="455"/>
      <c r="CS654" s="455"/>
      <c r="CT654" s="455"/>
      <c r="CU654" s="455"/>
      <c r="CV654" s="455"/>
      <c r="CW654" s="455"/>
      <c r="CX654" s="455"/>
      <c r="CY654" s="455"/>
      <c r="CZ654" s="455"/>
      <c r="DA654" s="456"/>
      <c r="DB654" s="455"/>
      <c r="DC654" s="455"/>
      <c r="DD654" s="455"/>
      <c r="DE654" s="455"/>
      <c r="DF654" s="455"/>
      <c r="DG654" s="455"/>
      <c r="DH654" s="455"/>
      <c r="DI654" s="455"/>
      <c r="DJ654" s="455"/>
      <c r="DK654" s="455"/>
      <c r="DL654" s="501"/>
      <c r="DM654" s="508"/>
      <c r="DN654" s="501"/>
      <c r="DO654" s="508"/>
      <c r="DP654" s="501"/>
      <c r="DQ654" s="847"/>
      <c r="DR654" s="501"/>
      <c r="DS654" s="508"/>
      <c r="DT654" s="501"/>
      <c r="DU654" s="508"/>
      <c r="DV654" s="457"/>
      <c r="DW654" s="503"/>
      <c r="DX654" s="501"/>
      <c r="DY654" s="672"/>
      <c r="DZ654" s="501"/>
      <c r="EA654" s="508">
        <f>DI654</f>
        <v>0</v>
      </c>
      <c r="EB654" s="457">
        <f t="shared" si="5401"/>
        <v>0</v>
      </c>
      <c r="EC654" s="1045"/>
      <c r="ED654" s="892"/>
      <c r="EE654" s="459"/>
      <c r="EF654" s="501"/>
      <c r="EG654" s="462"/>
      <c r="EH654" s="710"/>
      <c r="EI654" s="460">
        <f t="shared" si="5489"/>
        <v>0</v>
      </c>
      <c r="EJ654" s="538">
        <f t="shared" si="5490"/>
        <v>0</v>
      </c>
      <c r="EK654" s="677">
        <f t="shared" si="5491"/>
        <v>0</v>
      </c>
      <c r="EL654" s="257">
        <f t="shared" si="5492"/>
        <v>0</v>
      </c>
      <c r="EM654" s="649">
        <f t="shared" si="5493"/>
        <v>0</v>
      </c>
      <c r="EN654" s="538">
        <f t="shared" si="5494"/>
        <v>0</v>
      </c>
      <c r="EO654" s="677">
        <f t="shared" si="5495"/>
        <v>0</v>
      </c>
      <c r="EP654" s="257">
        <f t="shared" si="5496"/>
        <v>0</v>
      </c>
      <c r="EQ654" s="649">
        <f t="shared" si="5497"/>
        <v>0</v>
      </c>
      <c r="ER654" s="538">
        <f t="shared" si="5498"/>
        <v>0</v>
      </c>
      <c r="ES654" s="677">
        <f t="shared" si="5499"/>
        <v>0</v>
      </c>
      <c r="ET654" s="538">
        <f t="shared" si="5500"/>
        <v>0</v>
      </c>
      <c r="EU654" s="462">
        <f t="shared" si="5501"/>
        <v>0</v>
      </c>
      <c r="EV654" s="263">
        <f t="shared" si="5502"/>
        <v>0</v>
      </c>
      <c r="EW654" s="462">
        <f t="shared" si="5503"/>
        <v>0</v>
      </c>
      <c r="EX654" s="263">
        <f t="shared" si="5504"/>
        <v>0</v>
      </c>
      <c r="EY654" s="472">
        <f t="shared" si="5769"/>
        <v>0</v>
      </c>
      <c r="EZ654" s="710">
        <f t="shared" si="5770"/>
        <v>0</v>
      </c>
      <c r="FC654" s="216"/>
      <c r="FD654" s="319"/>
    </row>
    <row r="655" spans="1:160" ht="18" hidden="1" customHeight="1" outlineLevel="1" x14ac:dyDescent="0.2">
      <c r="A655" s="13" t="s">
        <v>1659</v>
      </c>
      <c r="B655" s="76" t="s">
        <v>21</v>
      </c>
      <c r="C655" s="103" t="s">
        <v>1458</v>
      </c>
      <c r="D655" s="103" t="s">
        <v>1445</v>
      </c>
      <c r="E655" s="103" t="s">
        <v>1459</v>
      </c>
      <c r="F655" s="103" t="s">
        <v>1460</v>
      </c>
      <c r="G655" s="103" t="s">
        <v>1690</v>
      </c>
      <c r="H655" s="105">
        <v>0.83199999999999996</v>
      </c>
      <c r="I655" s="103" t="s">
        <v>1369</v>
      </c>
      <c r="J655" s="103" t="s">
        <v>56</v>
      </c>
      <c r="K655" s="103" t="s">
        <v>152</v>
      </c>
      <c r="L655" s="103" t="s">
        <v>1370</v>
      </c>
      <c r="M655" s="14" t="s">
        <v>1382</v>
      </c>
      <c r="N655" s="82"/>
      <c r="O655" s="82"/>
      <c r="P655" s="82"/>
      <c r="Q655" s="245"/>
      <c r="R655" s="408"/>
      <c r="S655" s="270"/>
      <c r="T655" s="270"/>
      <c r="U655" s="270"/>
      <c r="V655" s="647"/>
      <c r="W655" s="647"/>
      <c r="X655" s="409"/>
      <c r="Y655" s="409"/>
      <c r="Z655" s="409"/>
      <c r="AA655" s="409"/>
      <c r="AB655" s="409"/>
      <c r="AC655" s="399">
        <f t="shared" si="4976"/>
        <v>0</v>
      </c>
      <c r="AD655" s="410">
        <v>60</v>
      </c>
      <c r="AE655" s="410">
        <v>625.94999999999993</v>
      </c>
      <c r="AF655" s="410">
        <f t="shared" ref="AF655" si="5854">AE655*1.12</f>
        <v>701.06399999999996</v>
      </c>
      <c r="AG655" s="410">
        <v>0</v>
      </c>
      <c r="AH655" s="410">
        <v>0</v>
      </c>
      <c r="AI655" s="260">
        <f t="shared" si="4977"/>
        <v>0</v>
      </c>
      <c r="AJ655" s="410">
        <v>60</v>
      </c>
      <c r="AK655" s="410">
        <v>625.94999999999993</v>
      </c>
      <c r="AL655" s="410">
        <f t="shared" si="5628"/>
        <v>701.06399999999996</v>
      </c>
      <c r="AM655" s="260">
        <v>0</v>
      </c>
      <c r="AN655" s="260">
        <v>0</v>
      </c>
      <c r="AO655" s="396">
        <f t="shared" si="5394"/>
        <v>0</v>
      </c>
      <c r="AP655" s="410">
        <v>60</v>
      </c>
      <c r="AQ655" s="410">
        <v>625.94999999999993</v>
      </c>
      <c r="AR655" s="410">
        <f t="shared" si="5629"/>
        <v>701.06399999999996</v>
      </c>
      <c r="AS655" s="410">
        <v>0</v>
      </c>
      <c r="AT655" s="410">
        <f t="shared" si="5720"/>
        <v>0</v>
      </c>
      <c r="AU655" s="410">
        <f t="shared" si="5578"/>
        <v>0</v>
      </c>
      <c r="AV655" s="411">
        <v>60</v>
      </c>
      <c r="AW655" s="410">
        <v>625.94999999999993</v>
      </c>
      <c r="AX655" s="410">
        <f t="shared" si="5630"/>
        <v>701.06399999999996</v>
      </c>
      <c r="AY655" s="400">
        <v>0</v>
      </c>
      <c r="AZ655" s="400">
        <f t="shared" si="5763"/>
        <v>0</v>
      </c>
      <c r="BA655" s="400">
        <f t="shared" si="5583"/>
        <v>0</v>
      </c>
      <c r="BB655" s="411">
        <v>60</v>
      </c>
      <c r="BC655" s="410">
        <v>625.94999999999993</v>
      </c>
      <c r="BD655" s="410">
        <f t="shared" si="5631"/>
        <v>701.06399999999996</v>
      </c>
      <c r="BE655" s="411">
        <v>0</v>
      </c>
      <c r="BF655" s="411">
        <f t="shared" si="5579"/>
        <v>0</v>
      </c>
      <c r="BG655" s="411">
        <f t="shared" si="5555"/>
        <v>0</v>
      </c>
      <c r="BH655" s="411"/>
      <c r="BI655" s="410">
        <v>625.94999999999993</v>
      </c>
      <c r="BJ655" s="410">
        <f t="shared" si="5632"/>
        <v>701.06399999999996</v>
      </c>
      <c r="BK655" s="411">
        <v>0</v>
      </c>
      <c r="BL655" s="411">
        <f t="shared" si="5824"/>
        <v>0</v>
      </c>
      <c r="BM655" s="411">
        <f t="shared" si="5573"/>
        <v>0</v>
      </c>
      <c r="BN655" s="411"/>
      <c r="BO655" s="410"/>
      <c r="BP655" s="410"/>
      <c r="BQ655" s="411">
        <v>0</v>
      </c>
      <c r="BR655" s="411">
        <f t="shared" si="5826"/>
        <v>0</v>
      </c>
      <c r="BS655" s="411">
        <f t="shared" si="5764"/>
        <v>0</v>
      </c>
      <c r="BT655" s="410">
        <v>625.94999999999993</v>
      </c>
      <c r="BU655" s="410">
        <f t="shared" si="5633"/>
        <v>701.06399999999996</v>
      </c>
      <c r="BV655" s="262">
        <v>0</v>
      </c>
      <c r="BW655" s="1427">
        <v>0</v>
      </c>
      <c r="BX655" s="84" t="s">
        <v>48</v>
      </c>
      <c r="BY655" s="76">
        <v>2015</v>
      </c>
      <c r="BZ655" s="325">
        <v>7</v>
      </c>
      <c r="CA655" s="567"/>
      <c r="CB655" s="562"/>
      <c r="CC655" s="109"/>
      <c r="CD655" s="329"/>
      <c r="CE655" s="26">
        <f t="shared" si="5462"/>
        <v>0</v>
      </c>
      <c r="CF655" s="27">
        <f t="shared" si="5463"/>
        <v>0</v>
      </c>
      <c r="CG655" s="738">
        <f t="shared" si="5464"/>
        <v>0</v>
      </c>
      <c r="CH655" s="166" t="s">
        <v>1691</v>
      </c>
      <c r="CI655" s="167" t="s">
        <v>1756</v>
      </c>
      <c r="CJ655" s="89"/>
      <c r="CK655" s="175"/>
      <c r="CL655" s="175"/>
      <c r="CM655" s="178"/>
      <c r="CN655" s="175"/>
      <c r="CO655" s="176"/>
      <c r="CP655" s="175"/>
      <c r="CQ655" s="87"/>
      <c r="CR655" s="455"/>
      <c r="CS655" s="455"/>
      <c r="CT655" s="455"/>
      <c r="CU655" s="455"/>
      <c r="CV655" s="455"/>
      <c r="CW655" s="455"/>
      <c r="CX655" s="455"/>
      <c r="CY655" s="455"/>
      <c r="CZ655" s="455"/>
      <c r="DA655" s="456"/>
      <c r="DB655" s="455"/>
      <c r="DC655" s="455"/>
      <c r="DD655" s="455"/>
      <c r="DE655" s="455"/>
      <c r="DF655" s="455"/>
      <c r="DG655" s="455"/>
      <c r="DH655" s="455"/>
      <c r="DI655" s="455"/>
      <c r="DJ655" s="455"/>
      <c r="DK655" s="455"/>
      <c r="DL655" s="501"/>
      <c r="DM655" s="508"/>
      <c r="DN655" s="501"/>
      <c r="DO655" s="508"/>
      <c r="DP655" s="501"/>
      <c r="DQ655" s="847"/>
      <c r="DR655" s="501"/>
      <c r="DS655" s="508"/>
      <c r="DT655" s="501"/>
      <c r="DU655" s="508"/>
      <c r="DV655" s="457"/>
      <c r="DW655" s="503"/>
      <c r="DX655" s="501"/>
      <c r="DY655" s="672"/>
      <c r="DZ655" s="501"/>
      <c r="EA655" s="508">
        <f>DI655</f>
        <v>0</v>
      </c>
      <c r="EB655" s="457">
        <f t="shared" si="5401"/>
        <v>0</v>
      </c>
      <c r="EC655" s="1045"/>
      <c r="ED655" s="892"/>
      <c r="EE655" s="459"/>
      <c r="EF655" s="501"/>
      <c r="EG655" s="462"/>
      <c r="EH655" s="710"/>
      <c r="EI655" s="460">
        <f t="shared" si="5489"/>
        <v>0</v>
      </c>
      <c r="EJ655" s="538">
        <f t="shared" si="5490"/>
        <v>0</v>
      </c>
      <c r="EK655" s="677">
        <f t="shared" si="5491"/>
        <v>0</v>
      </c>
      <c r="EL655" s="257">
        <f t="shared" si="5492"/>
        <v>0</v>
      </c>
      <c r="EM655" s="649">
        <f t="shared" si="5493"/>
        <v>0</v>
      </c>
      <c r="EN655" s="538">
        <f t="shared" si="5494"/>
        <v>0</v>
      </c>
      <c r="EO655" s="677">
        <f t="shared" si="5495"/>
        <v>0</v>
      </c>
      <c r="EP655" s="257">
        <f t="shared" si="5496"/>
        <v>0</v>
      </c>
      <c r="EQ655" s="649">
        <f t="shared" si="5497"/>
        <v>0</v>
      </c>
      <c r="ER655" s="538">
        <f t="shared" si="5498"/>
        <v>0</v>
      </c>
      <c r="ES655" s="677">
        <f t="shared" si="5499"/>
        <v>0</v>
      </c>
      <c r="ET655" s="538">
        <f t="shared" si="5500"/>
        <v>0</v>
      </c>
      <c r="EU655" s="462">
        <f t="shared" si="5501"/>
        <v>0</v>
      </c>
      <c r="EV655" s="263">
        <f t="shared" si="5502"/>
        <v>0</v>
      </c>
      <c r="EW655" s="462">
        <f t="shared" si="5503"/>
        <v>0</v>
      </c>
      <c r="EX655" s="263">
        <f t="shared" si="5504"/>
        <v>0</v>
      </c>
      <c r="EY655" s="472">
        <f t="shared" si="5769"/>
        <v>0</v>
      </c>
      <c r="EZ655" s="710">
        <f t="shared" si="5770"/>
        <v>0</v>
      </c>
      <c r="FA655" s="312">
        <v>42020</v>
      </c>
      <c r="FC655" s="216"/>
      <c r="FD655" s="319"/>
    </row>
    <row r="656" spans="1:160" ht="18" hidden="1" customHeight="1" outlineLevel="1" x14ac:dyDescent="0.2">
      <c r="A656" s="13" t="s">
        <v>1769</v>
      </c>
      <c r="B656" s="76" t="s">
        <v>21</v>
      </c>
      <c r="C656" s="103" t="s">
        <v>1458</v>
      </c>
      <c r="D656" s="103" t="s">
        <v>1445</v>
      </c>
      <c r="E656" s="103" t="s">
        <v>1459</v>
      </c>
      <c r="F656" s="103" t="s">
        <v>1460</v>
      </c>
      <c r="G656" s="103" t="s">
        <v>25</v>
      </c>
      <c r="H656" s="105">
        <v>0.83199999999999996</v>
      </c>
      <c r="I656" s="103" t="s">
        <v>1369</v>
      </c>
      <c r="J656" s="103" t="s">
        <v>56</v>
      </c>
      <c r="K656" s="103" t="s">
        <v>152</v>
      </c>
      <c r="L656" s="103" t="s">
        <v>1370</v>
      </c>
      <c r="M656" s="14" t="s">
        <v>1382</v>
      </c>
      <c r="N656" s="82"/>
      <c r="O656" s="82"/>
      <c r="P656" s="82"/>
      <c r="Q656" s="245"/>
      <c r="R656" s="408"/>
      <c r="S656" s="270"/>
      <c r="T656" s="270"/>
      <c r="U656" s="270"/>
      <c r="V656" s="647"/>
      <c r="W656" s="647"/>
      <c r="X656" s="409"/>
      <c r="Y656" s="409"/>
      <c r="Z656" s="409"/>
      <c r="AA656" s="409"/>
      <c r="AB656" s="409"/>
      <c r="AC656" s="399">
        <f t="shared" ref="AC656" si="5855">AB656*H656</f>
        <v>0</v>
      </c>
      <c r="AD656" s="410">
        <v>60</v>
      </c>
      <c r="AE656" s="410">
        <v>625.94999999999993</v>
      </c>
      <c r="AF656" s="410">
        <f t="shared" ref="AF656" si="5856">AE656*1.12</f>
        <v>701.06399999999996</v>
      </c>
      <c r="AG656" s="410">
        <v>0</v>
      </c>
      <c r="AH656" s="410">
        <v>0</v>
      </c>
      <c r="AI656" s="260">
        <f t="shared" ref="AI656" si="5857">AH656*H656</f>
        <v>0</v>
      </c>
      <c r="AJ656" s="410">
        <v>60</v>
      </c>
      <c r="AK656" s="410">
        <v>625.94999999999993</v>
      </c>
      <c r="AL656" s="410">
        <f t="shared" si="5628"/>
        <v>701.06399999999996</v>
      </c>
      <c r="AM656" s="410">
        <v>0</v>
      </c>
      <c r="AN656" s="410">
        <v>0</v>
      </c>
      <c r="AO656" s="396">
        <f t="shared" ref="AO656:AO735" si="5858">AN656*H656</f>
        <v>0</v>
      </c>
      <c r="AP656" s="410">
        <v>60</v>
      </c>
      <c r="AQ656" s="410">
        <v>625.94999999999993</v>
      </c>
      <c r="AR656" s="410">
        <f t="shared" si="5629"/>
        <v>701.06399999999996</v>
      </c>
      <c r="AS656" s="410">
        <v>0</v>
      </c>
      <c r="AT656" s="410">
        <v>0</v>
      </c>
      <c r="AU656" s="410">
        <f t="shared" si="5578"/>
        <v>0</v>
      </c>
      <c r="AV656" s="411">
        <v>60</v>
      </c>
      <c r="AW656" s="410">
        <v>625.94999999999993</v>
      </c>
      <c r="AX656" s="410">
        <f t="shared" si="5630"/>
        <v>701.06399999999996</v>
      </c>
      <c r="AY656" s="410">
        <v>0</v>
      </c>
      <c r="AZ656" s="410">
        <v>0</v>
      </c>
      <c r="BA656" s="400">
        <f t="shared" si="5583"/>
        <v>0</v>
      </c>
      <c r="BB656" s="411">
        <v>60</v>
      </c>
      <c r="BC656" s="410">
        <v>625.94999999999993</v>
      </c>
      <c r="BD656" s="410">
        <f t="shared" si="5631"/>
        <v>701.06399999999996</v>
      </c>
      <c r="BE656" s="410">
        <v>0</v>
      </c>
      <c r="BF656" s="410">
        <v>0</v>
      </c>
      <c r="BG656" s="411">
        <f t="shared" si="5555"/>
        <v>0</v>
      </c>
      <c r="BH656" s="411"/>
      <c r="BI656" s="410">
        <v>625.94999999999993</v>
      </c>
      <c r="BJ656" s="410">
        <f t="shared" si="5632"/>
        <v>701.06399999999996</v>
      </c>
      <c r="BK656" s="410">
        <v>0</v>
      </c>
      <c r="BL656" s="410">
        <v>0</v>
      </c>
      <c r="BM656" s="411">
        <f t="shared" si="5573"/>
        <v>0</v>
      </c>
      <c r="BN656" s="411"/>
      <c r="BO656" s="410"/>
      <c r="BP656" s="410"/>
      <c r="BQ656" s="410">
        <v>0</v>
      </c>
      <c r="BR656" s="410">
        <v>0</v>
      </c>
      <c r="BS656" s="411">
        <f t="shared" si="5764"/>
        <v>0</v>
      </c>
      <c r="BT656" s="410">
        <v>625.94999999999993</v>
      </c>
      <c r="BU656" s="410">
        <f t="shared" si="5633"/>
        <v>701.06399999999996</v>
      </c>
      <c r="BV656" s="262">
        <v>0</v>
      </c>
      <c r="BW656" s="1427">
        <v>0</v>
      </c>
      <c r="BX656" s="84" t="s">
        <v>48</v>
      </c>
      <c r="BY656" s="76">
        <v>2015</v>
      </c>
      <c r="BZ656" s="325">
        <v>9</v>
      </c>
      <c r="CA656" s="567"/>
      <c r="CB656" s="562"/>
      <c r="CC656" s="109"/>
      <c r="CD656" s="329"/>
      <c r="CE656" s="26">
        <f t="shared" si="5462"/>
        <v>0</v>
      </c>
      <c r="CF656" s="27">
        <f t="shared" si="5463"/>
        <v>0</v>
      </c>
      <c r="CG656" s="738">
        <f t="shared" si="5464"/>
        <v>0</v>
      </c>
      <c r="CH656" s="166" t="s">
        <v>1800</v>
      </c>
      <c r="CI656" s="167"/>
      <c r="CJ656" s="89"/>
      <c r="CK656" s="175"/>
      <c r="CL656" s="175"/>
      <c r="CM656" s="178"/>
      <c r="CN656" s="175"/>
      <c r="CO656" s="176"/>
      <c r="CP656" s="175"/>
      <c r="CQ656" s="87"/>
      <c r="CR656" s="455"/>
      <c r="CS656" s="455"/>
      <c r="CT656" s="455"/>
      <c r="CU656" s="455"/>
      <c r="CV656" s="455"/>
      <c r="CW656" s="455"/>
      <c r="CX656" s="455"/>
      <c r="CY656" s="455"/>
      <c r="CZ656" s="455"/>
      <c r="DA656" s="456"/>
      <c r="DB656" s="455"/>
      <c r="DC656" s="455"/>
      <c r="DD656" s="455"/>
      <c r="DE656" s="455"/>
      <c r="DF656" s="455"/>
      <c r="DG656" s="455"/>
      <c r="DH656" s="455"/>
      <c r="DI656" s="455"/>
      <c r="DJ656" s="455"/>
      <c r="DK656" s="455"/>
      <c r="DL656" s="501"/>
      <c r="DM656" s="508"/>
      <c r="DN656" s="501"/>
      <c r="DO656" s="508"/>
      <c r="DP656" s="501"/>
      <c r="DQ656" s="847"/>
      <c r="DR656" s="501"/>
      <c r="DS656" s="508"/>
      <c r="DT656" s="501"/>
      <c r="DU656" s="508"/>
      <c r="DV656" s="457"/>
      <c r="DW656" s="503"/>
      <c r="DX656" s="501"/>
      <c r="DY656" s="672"/>
      <c r="DZ656" s="501"/>
      <c r="EA656" s="508">
        <f>DI656</f>
        <v>0</v>
      </c>
      <c r="EB656" s="457">
        <f t="shared" ref="EB656:EB735" si="5859">EA656/1.12</f>
        <v>0</v>
      </c>
      <c r="EC656" s="1045"/>
      <c r="ED656" s="892"/>
      <c r="EE656" s="459"/>
      <c r="EF656" s="501"/>
      <c r="EG656" s="462"/>
      <c r="EH656" s="710"/>
      <c r="EI656" s="460">
        <f t="shared" si="5489"/>
        <v>0</v>
      </c>
      <c r="EJ656" s="538">
        <f t="shared" si="5490"/>
        <v>0</v>
      </c>
      <c r="EK656" s="677">
        <f t="shared" si="5491"/>
        <v>0</v>
      </c>
      <c r="EL656" s="257">
        <f t="shared" si="5492"/>
        <v>0</v>
      </c>
      <c r="EM656" s="649">
        <f t="shared" si="5493"/>
        <v>0</v>
      </c>
      <c r="EN656" s="538">
        <f t="shared" si="5494"/>
        <v>0</v>
      </c>
      <c r="EO656" s="677">
        <f t="shared" si="5495"/>
        <v>0</v>
      </c>
      <c r="EP656" s="257">
        <f t="shared" si="5496"/>
        <v>0</v>
      </c>
      <c r="EQ656" s="649">
        <f t="shared" si="5497"/>
        <v>0</v>
      </c>
      <c r="ER656" s="538">
        <f t="shared" si="5498"/>
        <v>0</v>
      </c>
      <c r="ES656" s="677">
        <f t="shared" si="5499"/>
        <v>0</v>
      </c>
      <c r="ET656" s="538">
        <f t="shared" si="5500"/>
        <v>0</v>
      </c>
      <c r="EU656" s="462">
        <f t="shared" si="5501"/>
        <v>0</v>
      </c>
      <c r="EV656" s="263">
        <f t="shared" si="5502"/>
        <v>0</v>
      </c>
      <c r="EW656" s="462">
        <f t="shared" si="5503"/>
        <v>0</v>
      </c>
      <c r="EX656" s="263">
        <f t="shared" si="5504"/>
        <v>0</v>
      </c>
      <c r="EY656" s="472">
        <f t="shared" si="5769"/>
        <v>0</v>
      </c>
      <c r="EZ656" s="710">
        <f t="shared" si="5770"/>
        <v>0</v>
      </c>
      <c r="FA656" s="312">
        <v>42020</v>
      </c>
      <c r="FC656" s="216"/>
      <c r="FD656" s="319"/>
    </row>
    <row r="657" spans="1:160" ht="18" hidden="1" customHeight="1" outlineLevel="1" x14ac:dyDescent="0.2">
      <c r="A657" s="13" t="s">
        <v>1941</v>
      </c>
      <c r="B657" s="76" t="s">
        <v>21</v>
      </c>
      <c r="C657" s="103" t="s">
        <v>1458</v>
      </c>
      <c r="D657" s="103" t="s">
        <v>1445</v>
      </c>
      <c r="E657" s="103" t="s">
        <v>1459</v>
      </c>
      <c r="F657" s="103" t="s">
        <v>1460</v>
      </c>
      <c r="G657" s="103" t="s">
        <v>25</v>
      </c>
      <c r="H657" s="105">
        <v>0.83199999999999996</v>
      </c>
      <c r="I657" s="103" t="s">
        <v>1972</v>
      </c>
      <c r="J657" s="103" t="s">
        <v>56</v>
      </c>
      <c r="K657" s="103" t="s">
        <v>152</v>
      </c>
      <c r="L657" s="103" t="s">
        <v>1370</v>
      </c>
      <c r="M657" s="14" t="s">
        <v>1382</v>
      </c>
      <c r="N657" s="82"/>
      <c r="O657" s="82"/>
      <c r="P657" s="82"/>
      <c r="Q657" s="245"/>
      <c r="R657" s="408"/>
      <c r="S657" s="270"/>
      <c r="T657" s="270"/>
      <c r="U657" s="270"/>
      <c r="V657" s="647"/>
      <c r="W657" s="647"/>
      <c r="X657" s="409"/>
      <c r="Y657" s="409"/>
      <c r="Z657" s="409"/>
      <c r="AA657" s="409"/>
      <c r="AB657" s="409"/>
      <c r="AC657" s="399">
        <f t="shared" ref="AC657" si="5860">AB657*H657</f>
        <v>0</v>
      </c>
      <c r="AD657" s="410">
        <v>60</v>
      </c>
      <c r="AE657" s="410">
        <v>625.94999999999993</v>
      </c>
      <c r="AF657" s="410">
        <f t="shared" ref="AF657" si="5861">AE657*1.12</f>
        <v>701.06399999999996</v>
      </c>
      <c r="AG657" s="410">
        <v>0</v>
      </c>
      <c r="AH657" s="410">
        <v>0</v>
      </c>
      <c r="AI657" s="260">
        <f t="shared" ref="AI657" si="5862">AH657*H657</f>
        <v>0</v>
      </c>
      <c r="AJ657" s="410">
        <v>60</v>
      </c>
      <c r="AK657" s="410">
        <v>625.94999999999993</v>
      </c>
      <c r="AL657" s="410">
        <f t="shared" si="5628"/>
        <v>701.06399999999996</v>
      </c>
      <c r="AM657" s="1221">
        <v>0</v>
      </c>
      <c r="AN657" s="410">
        <v>0</v>
      </c>
      <c r="AO657" s="396">
        <f t="shared" si="5858"/>
        <v>0</v>
      </c>
      <c r="AP657" s="410">
        <v>60</v>
      </c>
      <c r="AQ657" s="410">
        <v>625.94999999999993</v>
      </c>
      <c r="AR657" s="410">
        <f t="shared" si="5629"/>
        <v>701.06399999999996</v>
      </c>
      <c r="AS657" s="410">
        <v>0</v>
      </c>
      <c r="AT657" s="410">
        <f t="shared" ref="AT657" si="5863">AS657*1.12</f>
        <v>0</v>
      </c>
      <c r="AU657" s="410">
        <f t="shared" ref="AU657" si="5864">AT657*H657</f>
        <v>0</v>
      </c>
      <c r="AV657" s="411">
        <v>60</v>
      </c>
      <c r="AW657" s="410">
        <v>625.94999999999993</v>
      </c>
      <c r="AX657" s="410">
        <f t="shared" si="5630"/>
        <v>701.06399999999996</v>
      </c>
      <c r="AY657" s="400">
        <v>0</v>
      </c>
      <c r="AZ657" s="400">
        <f t="shared" ref="AZ657" si="5865">AY657*1.12</f>
        <v>0</v>
      </c>
      <c r="BA657" s="400">
        <f t="shared" ref="BA657" si="5866">AZ657*H657</f>
        <v>0</v>
      </c>
      <c r="BB657" s="411">
        <v>60</v>
      </c>
      <c r="BC657" s="410">
        <v>625.94999999999993</v>
      </c>
      <c r="BD657" s="410">
        <f t="shared" si="5631"/>
        <v>701.06399999999996</v>
      </c>
      <c r="BE657" s="411">
        <v>0</v>
      </c>
      <c r="BF657" s="411">
        <f t="shared" ref="BF657" si="5867">BE657*1.12</f>
        <v>0</v>
      </c>
      <c r="BG657" s="411">
        <f t="shared" ref="BG657" si="5868">BF657*H657</f>
        <v>0</v>
      </c>
      <c r="BH657" s="411"/>
      <c r="BI657" s="410">
        <v>625.94999999999993</v>
      </c>
      <c r="BJ657" s="410">
        <f t="shared" si="5632"/>
        <v>701.06399999999996</v>
      </c>
      <c r="BK657" s="411">
        <f t="shared" ref="BK657" si="5869">BH657*BI657</f>
        <v>0</v>
      </c>
      <c r="BL657" s="411">
        <f t="shared" ref="BL657:BL660" si="5870">BK657*1.12</f>
        <v>0</v>
      </c>
      <c r="BM657" s="411">
        <f t="shared" si="5573"/>
        <v>0</v>
      </c>
      <c r="BN657" s="411"/>
      <c r="BO657" s="410"/>
      <c r="BP657" s="410"/>
      <c r="BQ657" s="411">
        <f t="shared" ref="BQ657:BQ658" si="5871">BN657*BO657</f>
        <v>0</v>
      </c>
      <c r="BR657" s="411">
        <f t="shared" ref="BR657:BR660" si="5872">BQ657*1.12</f>
        <v>0</v>
      </c>
      <c r="BS657" s="411">
        <f t="shared" si="5764"/>
        <v>0</v>
      </c>
      <c r="BT657" s="410">
        <v>625.94999999999993</v>
      </c>
      <c r="BU657" s="410">
        <f t="shared" si="5633"/>
        <v>701.06399999999996</v>
      </c>
      <c r="BV657" s="262">
        <v>0</v>
      </c>
      <c r="BW657" s="1427">
        <v>0</v>
      </c>
      <c r="BX657" s="84" t="s">
        <v>48</v>
      </c>
      <c r="BY657" s="76">
        <v>2015</v>
      </c>
      <c r="BZ657" s="582" t="s">
        <v>2551</v>
      </c>
      <c r="CA657" s="567"/>
      <c r="CB657" s="562"/>
      <c r="CC657" s="109"/>
      <c r="CD657" s="329"/>
      <c r="CE657" s="26">
        <f t="shared" si="5462"/>
        <v>0</v>
      </c>
      <c r="CF657" s="27">
        <f t="shared" si="5463"/>
        <v>0</v>
      </c>
      <c r="CG657" s="738">
        <f t="shared" si="5464"/>
        <v>0</v>
      </c>
      <c r="CH657" s="166" t="s">
        <v>1973</v>
      </c>
      <c r="CI657" s="167"/>
      <c r="CJ657" s="89" t="s">
        <v>25</v>
      </c>
      <c r="CK657" s="175" t="s">
        <v>1994</v>
      </c>
      <c r="CL657" s="175" t="s">
        <v>2010</v>
      </c>
      <c r="CM657" s="178">
        <v>42170</v>
      </c>
      <c r="CN657" s="175" t="s">
        <v>1995</v>
      </c>
      <c r="CO657" s="176" t="s">
        <v>1445</v>
      </c>
      <c r="CP657" s="175" t="s">
        <v>1460</v>
      </c>
      <c r="CQ657" s="14" t="s">
        <v>1382</v>
      </c>
      <c r="CR657" s="455"/>
      <c r="CS657" s="455"/>
      <c r="CT657" s="455">
        <v>60</v>
      </c>
      <c r="CU657" s="455">
        <v>0</v>
      </c>
      <c r="CV657" s="455">
        <v>0</v>
      </c>
      <c r="CW657" s="455">
        <v>0</v>
      </c>
      <c r="CX657" s="455">
        <v>0</v>
      </c>
      <c r="CY657" s="455"/>
      <c r="CZ657" s="455"/>
      <c r="DA657" s="456">
        <v>701</v>
      </c>
      <c r="DB657" s="455"/>
      <c r="DC657" s="455"/>
      <c r="DD657" s="455">
        <f>CT657*DA657</f>
        <v>42060</v>
      </c>
      <c r="DE657" s="455">
        <f>CU657*DA657</f>
        <v>0</v>
      </c>
      <c r="DF657" s="455">
        <f>CV657*DA657</f>
        <v>0</v>
      </c>
      <c r="DG657" s="455">
        <f>CW657*DA657</f>
        <v>0</v>
      </c>
      <c r="DH657" s="455">
        <f>CX657*DA657</f>
        <v>0</v>
      </c>
      <c r="DI657" s="455"/>
      <c r="DJ657" s="455"/>
      <c r="DK657" s="455">
        <f t="shared" ref="DK657:DK658" si="5873">(CT657+CU657+CV657+CW657+CX657)*DA657</f>
        <v>42060</v>
      </c>
      <c r="DL657" s="501"/>
      <c r="DM657" s="508"/>
      <c r="DN657" s="501"/>
      <c r="DO657" s="508"/>
      <c r="DP657" s="501"/>
      <c r="DQ657" s="847">
        <f>DD657</f>
        <v>42060</v>
      </c>
      <c r="DR657" s="501">
        <f>DQ657/1.12</f>
        <v>37553.571428571428</v>
      </c>
      <c r="DS657" s="508">
        <f>DE657</f>
        <v>0</v>
      </c>
      <c r="DT657" s="501">
        <f>DS657/1.12</f>
        <v>0</v>
      </c>
      <c r="DU657" s="508">
        <f>DF657</f>
        <v>0</v>
      </c>
      <c r="DV657" s="457">
        <f>DU657/1.12</f>
        <v>0</v>
      </c>
      <c r="DW657" s="503">
        <f>DG657</f>
        <v>0</v>
      </c>
      <c r="DX657" s="501">
        <f>DW657/1.12</f>
        <v>0</v>
      </c>
      <c r="DY657" s="672">
        <f>DH657</f>
        <v>0</v>
      </c>
      <c r="DZ657" s="501">
        <f>DY657/1.12</f>
        <v>0</v>
      </c>
      <c r="EA657" s="508">
        <f>DI657</f>
        <v>0</v>
      </c>
      <c r="EB657" s="457">
        <f t="shared" si="5859"/>
        <v>0</v>
      </c>
      <c r="EC657" s="1045"/>
      <c r="ED657" s="892"/>
      <c r="EE657" s="459">
        <f>DK657</f>
        <v>42060</v>
      </c>
      <c r="EF657" s="501">
        <f t="shared" ref="EF657:EF658" si="5874">EE657/1.12</f>
        <v>37553.571428571428</v>
      </c>
      <c r="EG657" s="462"/>
      <c r="EH657" s="710"/>
      <c r="EI657" s="460">
        <f t="shared" si="5489"/>
        <v>0</v>
      </c>
      <c r="EJ657" s="538">
        <f t="shared" si="5490"/>
        <v>0</v>
      </c>
      <c r="EK657" s="677">
        <f t="shared" si="5491"/>
        <v>-37553.571428571428</v>
      </c>
      <c r="EL657" s="257">
        <f t="shared" si="5492"/>
        <v>-42060</v>
      </c>
      <c r="EM657" s="649">
        <f t="shared" si="5493"/>
        <v>0</v>
      </c>
      <c r="EN657" s="538">
        <f t="shared" si="5494"/>
        <v>0</v>
      </c>
      <c r="EO657" s="677">
        <f t="shared" si="5495"/>
        <v>0</v>
      </c>
      <c r="EP657" s="257">
        <f t="shared" si="5496"/>
        <v>0</v>
      </c>
      <c r="EQ657" s="649">
        <f t="shared" si="5497"/>
        <v>0</v>
      </c>
      <c r="ER657" s="538">
        <f t="shared" si="5498"/>
        <v>0</v>
      </c>
      <c r="ES657" s="677">
        <f t="shared" si="5499"/>
        <v>0</v>
      </c>
      <c r="ET657" s="538">
        <f t="shared" si="5500"/>
        <v>0</v>
      </c>
      <c r="EU657" s="462">
        <f t="shared" si="5501"/>
        <v>0</v>
      </c>
      <c r="EV657" s="263">
        <f t="shared" si="5502"/>
        <v>0</v>
      </c>
      <c r="EW657" s="462">
        <f t="shared" si="5503"/>
        <v>0</v>
      </c>
      <c r="EX657" s="263">
        <f t="shared" si="5504"/>
        <v>0</v>
      </c>
      <c r="EY657" s="472">
        <f t="shared" si="5769"/>
        <v>-37553.571428571428</v>
      </c>
      <c r="EZ657" s="710">
        <f t="shared" si="5770"/>
        <v>-42060</v>
      </c>
      <c r="FA657" s="312">
        <v>42020</v>
      </c>
      <c r="FC657" s="216"/>
      <c r="FD657" s="319"/>
    </row>
    <row r="658" spans="1:160" ht="18" hidden="1" customHeight="1" outlineLevel="1" x14ac:dyDescent="0.2">
      <c r="A658" s="13" t="s">
        <v>2520</v>
      </c>
      <c r="B658" s="76" t="s">
        <v>21</v>
      </c>
      <c r="C658" s="103" t="s">
        <v>1458</v>
      </c>
      <c r="D658" s="103" t="s">
        <v>1445</v>
      </c>
      <c r="E658" s="103" t="s">
        <v>1459</v>
      </c>
      <c r="F658" s="103" t="s">
        <v>1460</v>
      </c>
      <c r="G658" s="103" t="s">
        <v>25</v>
      </c>
      <c r="H658" s="105">
        <v>0.83199999999999996</v>
      </c>
      <c r="I658" s="103" t="s">
        <v>1972</v>
      </c>
      <c r="J658" s="103" t="s">
        <v>56</v>
      </c>
      <c r="K658" s="103" t="s">
        <v>152</v>
      </c>
      <c r="L658" s="103" t="s">
        <v>1370</v>
      </c>
      <c r="M658" s="14" t="s">
        <v>1382</v>
      </c>
      <c r="N658" s="82"/>
      <c r="O658" s="82"/>
      <c r="P658" s="82"/>
      <c r="Q658" s="245"/>
      <c r="R658" s="408"/>
      <c r="S658" s="270"/>
      <c r="T658" s="270"/>
      <c r="U658" s="270"/>
      <c r="V658" s="647"/>
      <c r="W658" s="647"/>
      <c r="X658" s="409"/>
      <c r="Y658" s="409"/>
      <c r="Z658" s="409"/>
      <c r="AA658" s="409"/>
      <c r="AB658" s="409"/>
      <c r="AC658" s="399">
        <f t="shared" ref="AC658" si="5875">AB658*H658</f>
        <v>0</v>
      </c>
      <c r="AD658" s="410">
        <v>60</v>
      </c>
      <c r="AE658" s="410">
        <v>989.83</v>
      </c>
      <c r="AF658" s="410">
        <f t="shared" ref="AF658" si="5876">AE658*1.12</f>
        <v>1108.6096000000002</v>
      </c>
      <c r="AG658" s="410">
        <f t="shared" ref="AG658" si="5877">AE658*AD658</f>
        <v>59389.8</v>
      </c>
      <c r="AH658" s="410">
        <f t="shared" ref="AH658" si="5878">AD658*AF658</f>
        <v>66516.576000000015</v>
      </c>
      <c r="AI658" s="260">
        <f t="shared" ref="AI658" si="5879">AH658*H658</f>
        <v>55341.79123200001</v>
      </c>
      <c r="AJ658" s="410">
        <v>30</v>
      </c>
      <c r="AK658" s="410">
        <v>989.83</v>
      </c>
      <c r="AL658" s="410">
        <f t="shared" si="5628"/>
        <v>1108.6096000000002</v>
      </c>
      <c r="AM658" s="1221">
        <f t="shared" ref="AM658" si="5880">AJ658*AK658</f>
        <v>29694.9</v>
      </c>
      <c r="AN658" s="410">
        <f t="shared" ref="AN658" si="5881">AJ658*AL658</f>
        <v>33258.288000000008</v>
      </c>
      <c r="AO658" s="396">
        <f t="shared" ref="AO658" si="5882">AN658*H658</f>
        <v>27670.895616000005</v>
      </c>
      <c r="AP658" s="410">
        <v>30</v>
      </c>
      <c r="AQ658" s="410">
        <v>989.83</v>
      </c>
      <c r="AR658" s="410">
        <f t="shared" si="5629"/>
        <v>1108.6096000000002</v>
      </c>
      <c r="AS658" s="410">
        <f t="shared" ref="AS658" si="5883">AP658*AQ658</f>
        <v>29694.9</v>
      </c>
      <c r="AT658" s="410">
        <f t="shared" ref="AT658" si="5884">AS658*1.12</f>
        <v>33258.288000000008</v>
      </c>
      <c r="AU658" s="410">
        <f t="shared" ref="AU658" si="5885">AT658*H658</f>
        <v>27670.895616000005</v>
      </c>
      <c r="AV658" s="411">
        <v>30</v>
      </c>
      <c r="AW658" s="410">
        <v>989.83</v>
      </c>
      <c r="AX658" s="410">
        <f t="shared" si="5630"/>
        <v>1108.6096000000002</v>
      </c>
      <c r="AY658" s="400">
        <f t="shared" ref="AY658" si="5886">AV658*AW658</f>
        <v>29694.9</v>
      </c>
      <c r="AZ658" s="400">
        <f t="shared" ref="AZ658" si="5887">AY658*1.12</f>
        <v>33258.288000000008</v>
      </c>
      <c r="BA658" s="400">
        <f t="shared" ref="BA658" si="5888">AZ658*H658</f>
        <v>27670.895616000005</v>
      </c>
      <c r="BB658" s="411">
        <v>30</v>
      </c>
      <c r="BC658" s="410">
        <v>989.83</v>
      </c>
      <c r="BD658" s="410">
        <f t="shared" si="5631"/>
        <v>1108.6096000000002</v>
      </c>
      <c r="BE658" s="411">
        <f t="shared" ref="BE658" si="5889">BB658*BC658</f>
        <v>29694.9</v>
      </c>
      <c r="BF658" s="411">
        <f t="shared" ref="BF658" si="5890">BE658*1.12</f>
        <v>33258.288000000008</v>
      </c>
      <c r="BG658" s="411">
        <f t="shared" ref="BG658" si="5891">BF658*H658</f>
        <v>27670.895616000005</v>
      </c>
      <c r="BH658" s="411"/>
      <c r="BI658" s="410">
        <v>989.83</v>
      </c>
      <c r="BJ658" s="410">
        <f t="shared" si="5632"/>
        <v>1108.6096000000002</v>
      </c>
      <c r="BK658" s="411">
        <f t="shared" ref="BK658" si="5892">BH658*BI658</f>
        <v>0</v>
      </c>
      <c r="BL658" s="411">
        <f t="shared" ref="BL658" si="5893">BK658*1.12</f>
        <v>0</v>
      </c>
      <c r="BM658" s="411">
        <f t="shared" ref="BM658" si="5894">BL658*N658</f>
        <v>0</v>
      </c>
      <c r="BN658" s="411"/>
      <c r="BO658" s="410"/>
      <c r="BP658" s="410"/>
      <c r="BQ658" s="411">
        <f t="shared" si="5871"/>
        <v>0</v>
      </c>
      <c r="BR658" s="411">
        <f t="shared" si="5872"/>
        <v>0</v>
      </c>
      <c r="BS658" s="411">
        <f t="shared" si="5764"/>
        <v>0</v>
      </c>
      <c r="BT658" s="410">
        <v>989.83</v>
      </c>
      <c r="BU658" s="410">
        <f t="shared" si="5633"/>
        <v>1108.6096000000002</v>
      </c>
      <c r="BV658" s="262">
        <f t="shared" ref="BV658" si="5895">(AD658+AJ658+AP658+AV658+BB658)*BT658</f>
        <v>178169.4</v>
      </c>
      <c r="BW658" s="262">
        <f t="shared" ref="BW658" si="5896">(AD658+AJ658+AP658+AV658+BB658)*BU658</f>
        <v>199549.72800000003</v>
      </c>
      <c r="BX658" s="84"/>
      <c r="BY658" s="76" t="s">
        <v>2420</v>
      </c>
      <c r="BZ658" s="582"/>
      <c r="CA658" s="567"/>
      <c r="CB658" s="562"/>
      <c r="CC658" s="109"/>
      <c r="CD658" s="329"/>
      <c r="CE658" s="26">
        <f t="shared" ref="CE658" si="5897">BV658-CB658</f>
        <v>178169.4</v>
      </c>
      <c r="CF658" s="27">
        <f t="shared" ref="CF658" si="5898">BW658-CC658</f>
        <v>199549.72800000003</v>
      </c>
      <c r="CG658" s="738">
        <f t="shared" ref="CG658" si="5899">CA658-CC658</f>
        <v>0</v>
      </c>
      <c r="CH658" s="166" t="s">
        <v>2552</v>
      </c>
      <c r="CI658" s="167"/>
      <c r="CJ658" s="89"/>
      <c r="CK658" s="175"/>
      <c r="CL658" s="175" t="s">
        <v>2628</v>
      </c>
      <c r="CM658" s="178">
        <v>42632</v>
      </c>
      <c r="CN658" s="175" t="s">
        <v>1995</v>
      </c>
      <c r="CO658" s="176" t="s">
        <v>1445</v>
      </c>
      <c r="CP658" s="175" t="s">
        <v>1460</v>
      </c>
      <c r="CQ658" s="14" t="s">
        <v>1382</v>
      </c>
      <c r="CR658" s="455"/>
      <c r="CS658" s="455"/>
      <c r="CT658" s="455"/>
      <c r="CU658" s="455">
        <v>30</v>
      </c>
      <c r="CV658" s="455">
        <v>30</v>
      </c>
      <c r="CW658" s="455">
        <v>30</v>
      </c>
      <c r="CX658" s="455">
        <v>30</v>
      </c>
      <c r="CY658" s="455"/>
      <c r="CZ658" s="455">
        <f>CU658+CV658+CW658+CX658</f>
        <v>120</v>
      </c>
      <c r="DA658" s="456">
        <f>BU658</f>
        <v>1108.6096000000002</v>
      </c>
      <c r="DB658" s="455"/>
      <c r="DC658" s="455"/>
      <c r="DD658" s="455"/>
      <c r="DE658" s="455">
        <f>CU658*DA658</f>
        <v>33258.288000000008</v>
      </c>
      <c r="DF658" s="455">
        <f>CV658*DA658</f>
        <v>33258.288000000008</v>
      </c>
      <c r="DG658" s="455">
        <f>CW658*DA658</f>
        <v>33258.288000000008</v>
      </c>
      <c r="DH658" s="455">
        <f>CX658*DA658</f>
        <v>33258.288000000008</v>
      </c>
      <c r="DI658" s="455"/>
      <c r="DJ658" s="455"/>
      <c r="DK658" s="455">
        <f t="shared" si="5873"/>
        <v>133033.15200000003</v>
      </c>
      <c r="DL658" s="501"/>
      <c r="DM658" s="508"/>
      <c r="DN658" s="501"/>
      <c r="DO658" s="508"/>
      <c r="DP658" s="501"/>
      <c r="DQ658" s="847"/>
      <c r="DR658" s="501"/>
      <c r="DS658" s="508">
        <f>DE658</f>
        <v>33258.288000000008</v>
      </c>
      <c r="DT658" s="501">
        <f>DS658/1.12</f>
        <v>29694.900000000005</v>
      </c>
      <c r="DU658" s="508">
        <f>DF658</f>
        <v>33258.288000000008</v>
      </c>
      <c r="DV658" s="457">
        <f>DU658/1.12</f>
        <v>29694.900000000005</v>
      </c>
      <c r="DW658" s="503">
        <f>DG658</f>
        <v>33258.288000000008</v>
      </c>
      <c r="DX658" s="501">
        <f>DW658/1.12</f>
        <v>29694.900000000005</v>
      </c>
      <c r="DY658" s="672">
        <f>DH658</f>
        <v>33258.288000000008</v>
      </c>
      <c r="DZ658" s="501">
        <f>DY658/1.12</f>
        <v>29694.900000000005</v>
      </c>
      <c r="EA658" s="508"/>
      <c r="EB658" s="457"/>
      <c r="EC658" s="1045"/>
      <c r="ED658" s="892"/>
      <c r="EE658" s="459">
        <f>DK658</f>
        <v>133033.15200000003</v>
      </c>
      <c r="EF658" s="501">
        <f t="shared" si="5874"/>
        <v>118779.60000000002</v>
      </c>
      <c r="EG658" s="462"/>
      <c r="EH658" s="710"/>
      <c r="EI658" s="460">
        <f t="shared" si="5489"/>
        <v>0</v>
      </c>
      <c r="EJ658" s="538">
        <f t="shared" si="5490"/>
        <v>0</v>
      </c>
      <c r="EK658" s="677">
        <f t="shared" si="5491"/>
        <v>59389.8</v>
      </c>
      <c r="EL658" s="257">
        <f t="shared" si="5492"/>
        <v>66516.576000000015</v>
      </c>
      <c r="EM658" s="649">
        <f t="shared" si="5493"/>
        <v>0</v>
      </c>
      <c r="EN658" s="538">
        <f t="shared" si="5494"/>
        <v>0</v>
      </c>
      <c r="EO658" s="677">
        <f t="shared" si="5495"/>
        <v>0</v>
      </c>
      <c r="EP658" s="257">
        <f t="shared" si="5496"/>
        <v>0</v>
      </c>
      <c r="EQ658" s="649">
        <f t="shared" si="5497"/>
        <v>0</v>
      </c>
      <c r="ER658" s="538">
        <f t="shared" si="5498"/>
        <v>0</v>
      </c>
      <c r="ES658" s="677">
        <f t="shared" si="5499"/>
        <v>0</v>
      </c>
      <c r="ET658" s="538">
        <f t="shared" si="5500"/>
        <v>0</v>
      </c>
      <c r="EU658" s="462">
        <f t="shared" si="5501"/>
        <v>0</v>
      </c>
      <c r="EV658" s="263">
        <f t="shared" si="5502"/>
        <v>0</v>
      </c>
      <c r="EW658" s="462">
        <f t="shared" si="5503"/>
        <v>0</v>
      </c>
      <c r="EX658" s="263">
        <f t="shared" si="5504"/>
        <v>0</v>
      </c>
      <c r="EY658" s="472">
        <f t="shared" si="5769"/>
        <v>59389.799999999974</v>
      </c>
      <c r="EZ658" s="710">
        <f t="shared" si="5770"/>
        <v>66516.576000000001</v>
      </c>
      <c r="FA658" s="312">
        <v>42020</v>
      </c>
      <c r="FC658" s="216"/>
      <c r="FD658" s="319"/>
    </row>
    <row r="659" spans="1:160" ht="18" hidden="1" customHeight="1" outlineLevel="1" x14ac:dyDescent="0.2">
      <c r="A659" s="13" t="s">
        <v>1578</v>
      </c>
      <c r="B659" s="76" t="s">
        <v>21</v>
      </c>
      <c r="C659" s="103" t="s">
        <v>1455</v>
      </c>
      <c r="D659" s="103" t="s">
        <v>1445</v>
      </c>
      <c r="E659" s="103" t="s">
        <v>1456</v>
      </c>
      <c r="F659" s="103" t="s">
        <v>1461</v>
      </c>
      <c r="G659" s="103" t="s">
        <v>1381</v>
      </c>
      <c r="H659" s="105">
        <v>0.83199999999999996</v>
      </c>
      <c r="I659" s="103" t="s">
        <v>1369</v>
      </c>
      <c r="J659" s="103" t="s">
        <v>56</v>
      </c>
      <c r="K659" s="103" t="s">
        <v>152</v>
      </c>
      <c r="L659" s="103" t="s">
        <v>1370</v>
      </c>
      <c r="M659" s="14" t="s">
        <v>1382</v>
      </c>
      <c r="N659" s="82"/>
      <c r="O659" s="82"/>
      <c r="P659" s="82"/>
      <c r="Q659" s="245"/>
      <c r="R659" s="408"/>
      <c r="S659" s="270"/>
      <c r="T659" s="270"/>
      <c r="U659" s="270"/>
      <c r="V659" s="647"/>
      <c r="W659" s="647"/>
      <c r="X659" s="409"/>
      <c r="Y659" s="409"/>
      <c r="Z659" s="409"/>
      <c r="AA659" s="409"/>
      <c r="AB659" s="409"/>
      <c r="AC659" s="399">
        <f t="shared" si="4976"/>
        <v>0</v>
      </c>
      <c r="AD659" s="410">
        <v>50</v>
      </c>
      <c r="AE659" s="410">
        <v>807.26553428571424</v>
      </c>
      <c r="AF659" s="410">
        <f t="shared" si="5138"/>
        <v>904.13739840000005</v>
      </c>
      <c r="AG659" s="410">
        <v>0</v>
      </c>
      <c r="AH659" s="410">
        <v>0</v>
      </c>
      <c r="AI659" s="260">
        <f t="shared" si="4977"/>
        <v>0</v>
      </c>
      <c r="AJ659" s="410">
        <v>50</v>
      </c>
      <c r="AK659" s="410">
        <v>807.26553428571424</v>
      </c>
      <c r="AL659" s="410">
        <f t="shared" si="5628"/>
        <v>904.13739840000005</v>
      </c>
      <c r="AM659" s="260">
        <v>0</v>
      </c>
      <c r="AN659" s="260">
        <v>0</v>
      </c>
      <c r="AO659" s="396">
        <f t="shared" si="5858"/>
        <v>0</v>
      </c>
      <c r="AP659" s="410">
        <v>50</v>
      </c>
      <c r="AQ659" s="410">
        <v>807.26553428571424</v>
      </c>
      <c r="AR659" s="410">
        <f t="shared" si="5629"/>
        <v>904.13739840000005</v>
      </c>
      <c r="AS659" s="410">
        <v>0</v>
      </c>
      <c r="AT659" s="410">
        <f t="shared" si="5720"/>
        <v>0</v>
      </c>
      <c r="AU659" s="410">
        <f t="shared" si="5578"/>
        <v>0</v>
      </c>
      <c r="AV659" s="411">
        <v>50</v>
      </c>
      <c r="AW659" s="410">
        <v>807.26553428571424</v>
      </c>
      <c r="AX659" s="410">
        <f t="shared" si="5630"/>
        <v>904.13739840000005</v>
      </c>
      <c r="AY659" s="400">
        <v>0</v>
      </c>
      <c r="AZ659" s="400">
        <f t="shared" si="5763"/>
        <v>0</v>
      </c>
      <c r="BA659" s="400">
        <f t="shared" si="5583"/>
        <v>0</v>
      </c>
      <c r="BB659" s="411">
        <v>50</v>
      </c>
      <c r="BC659" s="410">
        <v>807.26553428571424</v>
      </c>
      <c r="BD659" s="410">
        <f t="shared" si="5631"/>
        <v>904.13739840000005</v>
      </c>
      <c r="BE659" s="411">
        <v>0</v>
      </c>
      <c r="BF659" s="411">
        <f t="shared" si="5579"/>
        <v>0</v>
      </c>
      <c r="BG659" s="411">
        <f t="shared" si="5555"/>
        <v>0</v>
      </c>
      <c r="BH659" s="411"/>
      <c r="BI659" s="410">
        <v>807.26553428571424</v>
      </c>
      <c r="BJ659" s="410">
        <f t="shared" si="5632"/>
        <v>904.13739840000005</v>
      </c>
      <c r="BK659" s="411">
        <v>0</v>
      </c>
      <c r="BL659" s="411">
        <f t="shared" si="5870"/>
        <v>0</v>
      </c>
      <c r="BM659" s="411">
        <f t="shared" si="5573"/>
        <v>0</v>
      </c>
      <c r="BN659" s="411"/>
      <c r="BO659" s="410"/>
      <c r="BP659" s="410"/>
      <c r="BQ659" s="411">
        <v>0</v>
      </c>
      <c r="BR659" s="411">
        <f t="shared" si="5872"/>
        <v>0</v>
      </c>
      <c r="BS659" s="411">
        <f t="shared" si="5764"/>
        <v>0</v>
      </c>
      <c r="BT659" s="410">
        <v>807.26553428571424</v>
      </c>
      <c r="BU659" s="410">
        <f t="shared" si="5633"/>
        <v>904.13739840000005</v>
      </c>
      <c r="BV659" s="410">
        <v>0</v>
      </c>
      <c r="BW659" s="1437">
        <v>0</v>
      </c>
      <c r="BX659" s="84" t="s">
        <v>48</v>
      </c>
      <c r="BY659" s="76">
        <v>2015</v>
      </c>
      <c r="BZ659" s="325">
        <v>7</v>
      </c>
      <c r="CA659" s="567"/>
      <c r="CB659" s="562"/>
      <c r="CC659" s="109"/>
      <c r="CD659" s="329"/>
      <c r="CE659" s="26">
        <f t="shared" si="5462"/>
        <v>0</v>
      </c>
      <c r="CF659" s="27">
        <f t="shared" si="5463"/>
        <v>0</v>
      </c>
      <c r="CG659" s="738">
        <f t="shared" si="5464"/>
        <v>0</v>
      </c>
      <c r="CH659" s="166"/>
      <c r="CI659" s="167"/>
      <c r="CJ659" s="89"/>
      <c r="CK659" s="175"/>
      <c r="CL659" s="175"/>
      <c r="CM659" s="178"/>
      <c r="CN659" s="175"/>
      <c r="CO659" s="176"/>
      <c r="CP659" s="175"/>
      <c r="CQ659" s="87"/>
      <c r="CR659" s="455"/>
      <c r="CS659" s="455"/>
      <c r="CT659" s="455"/>
      <c r="CU659" s="455"/>
      <c r="CV659" s="455"/>
      <c r="CW659" s="455"/>
      <c r="CX659" s="455"/>
      <c r="CY659" s="455"/>
      <c r="CZ659" s="455"/>
      <c r="DA659" s="456"/>
      <c r="DB659" s="455"/>
      <c r="DC659" s="455"/>
      <c r="DD659" s="455"/>
      <c r="DE659" s="455"/>
      <c r="DF659" s="455"/>
      <c r="DG659" s="455"/>
      <c r="DH659" s="455"/>
      <c r="DI659" s="455"/>
      <c r="DJ659" s="455"/>
      <c r="DK659" s="455"/>
      <c r="DL659" s="501"/>
      <c r="DM659" s="508"/>
      <c r="DN659" s="501"/>
      <c r="DO659" s="508"/>
      <c r="DP659" s="501"/>
      <c r="DQ659" s="847"/>
      <c r="DR659" s="501"/>
      <c r="DS659" s="508"/>
      <c r="DT659" s="501"/>
      <c r="DU659" s="508"/>
      <c r="DV659" s="457"/>
      <c r="DW659" s="503"/>
      <c r="DX659" s="501"/>
      <c r="DY659" s="672"/>
      <c r="DZ659" s="501"/>
      <c r="EA659" s="508">
        <f>DI659</f>
        <v>0</v>
      </c>
      <c r="EB659" s="457">
        <f t="shared" si="5859"/>
        <v>0</v>
      </c>
      <c r="EC659" s="1045"/>
      <c r="ED659" s="892"/>
      <c r="EE659" s="459"/>
      <c r="EF659" s="501"/>
      <c r="EG659" s="462"/>
      <c r="EH659" s="710"/>
      <c r="EI659" s="460">
        <f t="shared" si="5489"/>
        <v>0</v>
      </c>
      <c r="EJ659" s="538">
        <f t="shared" si="5490"/>
        <v>0</v>
      </c>
      <c r="EK659" s="677">
        <f t="shared" si="5491"/>
        <v>0</v>
      </c>
      <c r="EL659" s="257">
        <f t="shared" si="5492"/>
        <v>0</v>
      </c>
      <c r="EM659" s="649">
        <f t="shared" si="5493"/>
        <v>0</v>
      </c>
      <c r="EN659" s="538">
        <f t="shared" si="5494"/>
        <v>0</v>
      </c>
      <c r="EO659" s="677">
        <f t="shared" si="5495"/>
        <v>0</v>
      </c>
      <c r="EP659" s="257">
        <f t="shared" si="5496"/>
        <v>0</v>
      </c>
      <c r="EQ659" s="649">
        <f t="shared" si="5497"/>
        <v>0</v>
      </c>
      <c r="ER659" s="538">
        <f t="shared" si="5498"/>
        <v>0</v>
      </c>
      <c r="ES659" s="677">
        <f t="shared" si="5499"/>
        <v>0</v>
      </c>
      <c r="ET659" s="538">
        <f t="shared" si="5500"/>
        <v>0</v>
      </c>
      <c r="EU659" s="462">
        <f t="shared" si="5501"/>
        <v>0</v>
      </c>
      <c r="EV659" s="263">
        <f t="shared" si="5502"/>
        <v>0</v>
      </c>
      <c r="EW659" s="462">
        <f t="shared" si="5503"/>
        <v>0</v>
      </c>
      <c r="EX659" s="263">
        <f t="shared" si="5504"/>
        <v>0</v>
      </c>
      <c r="EY659" s="472">
        <f t="shared" si="5769"/>
        <v>0</v>
      </c>
      <c r="EZ659" s="710">
        <f t="shared" si="5770"/>
        <v>0</v>
      </c>
      <c r="FC659" s="216"/>
      <c r="FD659" s="319"/>
    </row>
    <row r="660" spans="1:160" ht="18" hidden="1" customHeight="1" outlineLevel="1" x14ac:dyDescent="0.2">
      <c r="A660" s="13" t="s">
        <v>1660</v>
      </c>
      <c r="B660" s="76" t="s">
        <v>21</v>
      </c>
      <c r="C660" s="103" t="s">
        <v>1455</v>
      </c>
      <c r="D660" s="103" t="s">
        <v>1445</v>
      </c>
      <c r="E660" s="103" t="s">
        <v>1456</v>
      </c>
      <c r="F660" s="103" t="s">
        <v>1461</v>
      </c>
      <c r="G660" s="103" t="s">
        <v>1690</v>
      </c>
      <c r="H660" s="105">
        <v>0.83199999999999996</v>
      </c>
      <c r="I660" s="103" t="s">
        <v>1369</v>
      </c>
      <c r="J660" s="103" t="s">
        <v>56</v>
      </c>
      <c r="K660" s="103" t="s">
        <v>152</v>
      </c>
      <c r="L660" s="103" t="s">
        <v>1370</v>
      </c>
      <c r="M660" s="14" t="s">
        <v>1382</v>
      </c>
      <c r="N660" s="82"/>
      <c r="O660" s="82"/>
      <c r="P660" s="82"/>
      <c r="Q660" s="245"/>
      <c r="R660" s="408"/>
      <c r="S660" s="270"/>
      <c r="T660" s="270"/>
      <c r="U660" s="270"/>
      <c r="V660" s="647"/>
      <c r="W660" s="647"/>
      <c r="X660" s="409"/>
      <c r="Y660" s="409"/>
      <c r="Z660" s="409"/>
      <c r="AA660" s="409"/>
      <c r="AB660" s="409"/>
      <c r="AC660" s="399">
        <f t="shared" si="4976"/>
        <v>0</v>
      </c>
      <c r="AD660" s="410">
        <v>50</v>
      </c>
      <c r="AE660" s="410">
        <v>807.26553428571424</v>
      </c>
      <c r="AF660" s="410">
        <f t="shared" ref="AF660" si="5900">AE660*1.12</f>
        <v>904.13739840000005</v>
      </c>
      <c r="AG660" s="410">
        <v>0</v>
      </c>
      <c r="AH660" s="410">
        <v>0</v>
      </c>
      <c r="AI660" s="260">
        <f t="shared" si="4977"/>
        <v>0</v>
      </c>
      <c r="AJ660" s="410">
        <v>50</v>
      </c>
      <c r="AK660" s="410">
        <v>807.26553428571424</v>
      </c>
      <c r="AL660" s="410">
        <f t="shared" si="5628"/>
        <v>904.13739840000005</v>
      </c>
      <c r="AM660" s="260">
        <v>0</v>
      </c>
      <c r="AN660" s="260">
        <v>0</v>
      </c>
      <c r="AO660" s="396">
        <f t="shared" si="5858"/>
        <v>0</v>
      </c>
      <c r="AP660" s="410">
        <v>50</v>
      </c>
      <c r="AQ660" s="410">
        <v>807.26553428571424</v>
      </c>
      <c r="AR660" s="410">
        <f t="shared" si="5629"/>
        <v>904.13739840000005</v>
      </c>
      <c r="AS660" s="410">
        <v>0</v>
      </c>
      <c r="AT660" s="410">
        <f t="shared" si="5720"/>
        <v>0</v>
      </c>
      <c r="AU660" s="410">
        <f t="shared" si="5578"/>
        <v>0</v>
      </c>
      <c r="AV660" s="411">
        <v>50</v>
      </c>
      <c r="AW660" s="410">
        <v>807.26553428571424</v>
      </c>
      <c r="AX660" s="410">
        <f t="shared" si="5630"/>
        <v>904.13739840000005</v>
      </c>
      <c r="AY660" s="400">
        <v>0</v>
      </c>
      <c r="AZ660" s="400">
        <f t="shared" si="5763"/>
        <v>0</v>
      </c>
      <c r="BA660" s="400">
        <f t="shared" si="5583"/>
        <v>0</v>
      </c>
      <c r="BB660" s="411">
        <v>50</v>
      </c>
      <c r="BC660" s="410">
        <v>807.26553428571424</v>
      </c>
      <c r="BD660" s="410">
        <f t="shared" si="5631"/>
        <v>904.13739840000005</v>
      </c>
      <c r="BE660" s="411">
        <v>0</v>
      </c>
      <c r="BF660" s="411">
        <f t="shared" si="5579"/>
        <v>0</v>
      </c>
      <c r="BG660" s="411">
        <f t="shared" si="5555"/>
        <v>0</v>
      </c>
      <c r="BH660" s="411"/>
      <c r="BI660" s="410">
        <v>807.26553428571424</v>
      </c>
      <c r="BJ660" s="410">
        <f t="shared" si="5632"/>
        <v>904.13739840000005</v>
      </c>
      <c r="BK660" s="411">
        <v>0</v>
      </c>
      <c r="BL660" s="411">
        <f t="shared" si="5870"/>
        <v>0</v>
      </c>
      <c r="BM660" s="411">
        <f t="shared" si="5573"/>
        <v>0</v>
      </c>
      <c r="BN660" s="411"/>
      <c r="BO660" s="410"/>
      <c r="BP660" s="410"/>
      <c r="BQ660" s="411">
        <v>0</v>
      </c>
      <c r="BR660" s="411">
        <f t="shared" si="5872"/>
        <v>0</v>
      </c>
      <c r="BS660" s="411">
        <f t="shared" si="5764"/>
        <v>0</v>
      </c>
      <c r="BT660" s="410">
        <v>807.26553428571424</v>
      </c>
      <c r="BU660" s="410">
        <f t="shared" si="5633"/>
        <v>904.13739840000005</v>
      </c>
      <c r="BV660" s="262">
        <v>0</v>
      </c>
      <c r="BW660" s="1427">
        <v>0</v>
      </c>
      <c r="BX660" s="84" t="s">
        <v>48</v>
      </c>
      <c r="BY660" s="76">
        <v>2015</v>
      </c>
      <c r="BZ660" s="325">
        <v>7</v>
      </c>
      <c r="CA660" s="567"/>
      <c r="CB660" s="562"/>
      <c r="CC660" s="109"/>
      <c r="CD660" s="329"/>
      <c r="CE660" s="26">
        <f t="shared" si="5462"/>
        <v>0</v>
      </c>
      <c r="CF660" s="27">
        <f t="shared" si="5463"/>
        <v>0</v>
      </c>
      <c r="CG660" s="738">
        <f t="shared" si="5464"/>
        <v>0</v>
      </c>
      <c r="CH660" s="166" t="s">
        <v>1691</v>
      </c>
      <c r="CI660" s="167" t="s">
        <v>1756</v>
      </c>
      <c r="CJ660" s="89"/>
      <c r="CK660" s="175"/>
      <c r="CL660" s="175"/>
      <c r="CM660" s="178"/>
      <c r="CN660" s="175"/>
      <c r="CO660" s="176"/>
      <c r="CP660" s="175"/>
      <c r="CQ660" s="87"/>
      <c r="CR660" s="455"/>
      <c r="CS660" s="455"/>
      <c r="CT660" s="455"/>
      <c r="CU660" s="455"/>
      <c r="CV660" s="455"/>
      <c r="CW660" s="455"/>
      <c r="CX660" s="455"/>
      <c r="CY660" s="455"/>
      <c r="CZ660" s="455"/>
      <c r="DA660" s="456"/>
      <c r="DB660" s="455"/>
      <c r="DC660" s="455"/>
      <c r="DD660" s="455"/>
      <c r="DE660" s="455"/>
      <c r="DF660" s="455"/>
      <c r="DG660" s="455"/>
      <c r="DH660" s="455"/>
      <c r="DI660" s="455"/>
      <c r="DJ660" s="455"/>
      <c r="DK660" s="455"/>
      <c r="DL660" s="501"/>
      <c r="DM660" s="508"/>
      <c r="DN660" s="501"/>
      <c r="DO660" s="508"/>
      <c r="DP660" s="501"/>
      <c r="DQ660" s="847"/>
      <c r="DR660" s="501"/>
      <c r="DS660" s="508"/>
      <c r="DT660" s="501"/>
      <c r="DU660" s="508"/>
      <c r="DV660" s="457"/>
      <c r="DW660" s="503"/>
      <c r="DX660" s="501"/>
      <c r="DY660" s="672"/>
      <c r="DZ660" s="501"/>
      <c r="EA660" s="508">
        <f>DI660</f>
        <v>0</v>
      </c>
      <c r="EB660" s="457">
        <f t="shared" si="5859"/>
        <v>0</v>
      </c>
      <c r="EC660" s="1045"/>
      <c r="ED660" s="892"/>
      <c r="EE660" s="459"/>
      <c r="EF660" s="501"/>
      <c r="EG660" s="462"/>
      <c r="EH660" s="710"/>
      <c r="EI660" s="460">
        <f t="shared" si="5489"/>
        <v>0</v>
      </c>
      <c r="EJ660" s="538">
        <f t="shared" si="5490"/>
        <v>0</v>
      </c>
      <c r="EK660" s="677">
        <f t="shared" si="5491"/>
        <v>0</v>
      </c>
      <c r="EL660" s="257">
        <f t="shared" si="5492"/>
        <v>0</v>
      </c>
      <c r="EM660" s="649">
        <f t="shared" si="5493"/>
        <v>0</v>
      </c>
      <c r="EN660" s="538">
        <f t="shared" si="5494"/>
        <v>0</v>
      </c>
      <c r="EO660" s="677">
        <f t="shared" si="5495"/>
        <v>0</v>
      </c>
      <c r="EP660" s="257">
        <f t="shared" si="5496"/>
        <v>0</v>
      </c>
      <c r="EQ660" s="649">
        <f t="shared" si="5497"/>
        <v>0</v>
      </c>
      <c r="ER660" s="538">
        <f t="shared" si="5498"/>
        <v>0</v>
      </c>
      <c r="ES660" s="677">
        <f t="shared" si="5499"/>
        <v>0</v>
      </c>
      <c r="ET660" s="538">
        <f t="shared" si="5500"/>
        <v>0</v>
      </c>
      <c r="EU660" s="462">
        <f t="shared" si="5501"/>
        <v>0</v>
      </c>
      <c r="EV660" s="263">
        <f t="shared" si="5502"/>
        <v>0</v>
      </c>
      <c r="EW660" s="462">
        <f t="shared" si="5503"/>
        <v>0</v>
      </c>
      <c r="EX660" s="263">
        <f t="shared" si="5504"/>
        <v>0</v>
      </c>
      <c r="EY660" s="472">
        <f t="shared" si="5769"/>
        <v>0</v>
      </c>
      <c r="EZ660" s="710">
        <f t="shared" si="5770"/>
        <v>0</v>
      </c>
      <c r="FA660" s="312">
        <v>42020</v>
      </c>
      <c r="FC660" s="216"/>
      <c r="FD660" s="319"/>
    </row>
    <row r="661" spans="1:160" ht="18" hidden="1" customHeight="1" outlineLevel="1" x14ac:dyDescent="0.2">
      <c r="A661" s="13" t="s">
        <v>1770</v>
      </c>
      <c r="B661" s="76" t="s">
        <v>21</v>
      </c>
      <c r="C661" s="103" t="s">
        <v>1455</v>
      </c>
      <c r="D661" s="103" t="s">
        <v>1445</v>
      </c>
      <c r="E661" s="103" t="s">
        <v>1456</v>
      </c>
      <c r="F661" s="103" t="s">
        <v>1461</v>
      </c>
      <c r="G661" s="103" t="s">
        <v>25</v>
      </c>
      <c r="H661" s="105">
        <v>0.83199999999999996</v>
      </c>
      <c r="I661" s="103" t="s">
        <v>1369</v>
      </c>
      <c r="J661" s="103" t="s">
        <v>56</v>
      </c>
      <c r="K661" s="103" t="s">
        <v>152</v>
      </c>
      <c r="L661" s="103" t="s">
        <v>1370</v>
      </c>
      <c r="M661" s="14" t="s">
        <v>1382</v>
      </c>
      <c r="N661" s="82"/>
      <c r="O661" s="82"/>
      <c r="P661" s="82"/>
      <c r="Q661" s="245"/>
      <c r="R661" s="408"/>
      <c r="S661" s="270"/>
      <c r="T661" s="270"/>
      <c r="U661" s="270"/>
      <c r="V661" s="647"/>
      <c r="W661" s="647"/>
      <c r="X661" s="409"/>
      <c r="Y661" s="409"/>
      <c r="Z661" s="409"/>
      <c r="AA661" s="409"/>
      <c r="AB661" s="409"/>
      <c r="AC661" s="399">
        <f t="shared" ref="AC661" si="5901">AB661*H661</f>
        <v>0</v>
      </c>
      <c r="AD661" s="410">
        <v>50</v>
      </c>
      <c r="AE661" s="410">
        <v>807.26553428571424</v>
      </c>
      <c r="AF661" s="410">
        <f t="shared" ref="AF661" si="5902">AE661*1.12</f>
        <v>904.13739840000005</v>
      </c>
      <c r="AG661" s="410">
        <v>0</v>
      </c>
      <c r="AH661" s="410">
        <v>0</v>
      </c>
      <c r="AI661" s="260">
        <f t="shared" ref="AI661" si="5903">AH661*H661</f>
        <v>0</v>
      </c>
      <c r="AJ661" s="410">
        <v>50</v>
      </c>
      <c r="AK661" s="410">
        <v>807.26553428571424</v>
      </c>
      <c r="AL661" s="410">
        <f t="shared" si="5628"/>
        <v>904.13739840000005</v>
      </c>
      <c r="AM661" s="410">
        <v>0</v>
      </c>
      <c r="AN661" s="410">
        <v>0</v>
      </c>
      <c r="AO661" s="396">
        <f t="shared" si="5858"/>
        <v>0</v>
      </c>
      <c r="AP661" s="410">
        <v>50</v>
      </c>
      <c r="AQ661" s="410">
        <v>807.26553428571424</v>
      </c>
      <c r="AR661" s="410">
        <f t="shared" si="5629"/>
        <v>904.13739840000005</v>
      </c>
      <c r="AS661" s="410">
        <v>0</v>
      </c>
      <c r="AT661" s="410">
        <v>0</v>
      </c>
      <c r="AU661" s="410">
        <f t="shared" si="5578"/>
        <v>0</v>
      </c>
      <c r="AV661" s="411">
        <v>50</v>
      </c>
      <c r="AW661" s="410">
        <v>807.26553428571424</v>
      </c>
      <c r="AX661" s="410">
        <f t="shared" si="5630"/>
        <v>904.13739840000005</v>
      </c>
      <c r="AY661" s="410">
        <v>0</v>
      </c>
      <c r="AZ661" s="410">
        <v>0</v>
      </c>
      <c r="BA661" s="400">
        <f t="shared" si="5583"/>
        <v>0</v>
      </c>
      <c r="BB661" s="411">
        <v>50</v>
      </c>
      <c r="BC661" s="410">
        <v>807.26553428571424</v>
      </c>
      <c r="BD661" s="410">
        <f t="shared" si="5631"/>
        <v>904.13739840000005</v>
      </c>
      <c r="BE661" s="410">
        <v>0</v>
      </c>
      <c r="BF661" s="410">
        <v>0</v>
      </c>
      <c r="BG661" s="411">
        <f t="shared" si="5555"/>
        <v>0</v>
      </c>
      <c r="BH661" s="411"/>
      <c r="BI661" s="410">
        <v>807.26553428571424</v>
      </c>
      <c r="BJ661" s="410">
        <f t="shared" si="5632"/>
        <v>904.13739840000005</v>
      </c>
      <c r="BK661" s="410">
        <v>0</v>
      </c>
      <c r="BL661" s="410">
        <v>0</v>
      </c>
      <c r="BM661" s="411">
        <f t="shared" si="5573"/>
        <v>0</v>
      </c>
      <c r="BN661" s="411"/>
      <c r="BO661" s="410"/>
      <c r="BP661" s="410"/>
      <c r="BQ661" s="410">
        <v>0</v>
      </c>
      <c r="BR661" s="410">
        <v>0</v>
      </c>
      <c r="BS661" s="411">
        <f t="shared" si="5764"/>
        <v>0</v>
      </c>
      <c r="BT661" s="410">
        <v>807.26553428571424</v>
      </c>
      <c r="BU661" s="410">
        <f t="shared" si="5633"/>
        <v>904.13739840000005</v>
      </c>
      <c r="BV661" s="262">
        <v>0</v>
      </c>
      <c r="BW661" s="1427">
        <v>0</v>
      </c>
      <c r="BX661" s="84" t="s">
        <v>48</v>
      </c>
      <c r="BY661" s="76">
        <v>2015</v>
      </c>
      <c r="BZ661" s="325">
        <v>9</v>
      </c>
      <c r="CA661" s="567"/>
      <c r="CB661" s="562"/>
      <c r="CC661" s="109"/>
      <c r="CD661" s="329"/>
      <c r="CE661" s="26">
        <f t="shared" si="5462"/>
        <v>0</v>
      </c>
      <c r="CF661" s="27">
        <f t="shared" si="5463"/>
        <v>0</v>
      </c>
      <c r="CG661" s="738">
        <f t="shared" si="5464"/>
        <v>0</v>
      </c>
      <c r="CH661" s="166" t="s">
        <v>1800</v>
      </c>
      <c r="CI661" s="167"/>
      <c r="CJ661" s="89"/>
      <c r="CK661" s="175"/>
      <c r="CL661" s="175"/>
      <c r="CM661" s="178"/>
      <c r="CN661" s="175"/>
      <c r="CO661" s="176"/>
      <c r="CP661" s="175"/>
      <c r="CQ661" s="87"/>
      <c r="CR661" s="455"/>
      <c r="CS661" s="455"/>
      <c r="CT661" s="455"/>
      <c r="CU661" s="455"/>
      <c r="CV661" s="455"/>
      <c r="CW661" s="455"/>
      <c r="CX661" s="455"/>
      <c r="CY661" s="455"/>
      <c r="CZ661" s="455"/>
      <c r="DA661" s="456"/>
      <c r="DB661" s="455"/>
      <c r="DC661" s="455"/>
      <c r="DD661" s="455"/>
      <c r="DE661" s="455"/>
      <c r="DF661" s="455"/>
      <c r="DG661" s="455"/>
      <c r="DH661" s="455"/>
      <c r="DI661" s="455"/>
      <c r="DJ661" s="455"/>
      <c r="DK661" s="455"/>
      <c r="DL661" s="501"/>
      <c r="DM661" s="508"/>
      <c r="DN661" s="501"/>
      <c r="DO661" s="508"/>
      <c r="DP661" s="501"/>
      <c r="DQ661" s="847"/>
      <c r="DR661" s="501"/>
      <c r="DS661" s="508"/>
      <c r="DT661" s="501"/>
      <c r="DU661" s="508"/>
      <c r="DV661" s="457"/>
      <c r="DW661" s="503"/>
      <c r="DX661" s="501"/>
      <c r="DY661" s="672"/>
      <c r="DZ661" s="501"/>
      <c r="EA661" s="508">
        <f>DI661</f>
        <v>0</v>
      </c>
      <c r="EB661" s="457">
        <f t="shared" si="5859"/>
        <v>0</v>
      </c>
      <c r="EC661" s="1045"/>
      <c r="ED661" s="892"/>
      <c r="EE661" s="459"/>
      <c r="EF661" s="501"/>
      <c r="EG661" s="462"/>
      <c r="EH661" s="710"/>
      <c r="EI661" s="460">
        <f t="shared" si="5489"/>
        <v>0</v>
      </c>
      <c r="EJ661" s="538">
        <f t="shared" si="5490"/>
        <v>0</v>
      </c>
      <c r="EK661" s="677">
        <f t="shared" si="5491"/>
        <v>0</v>
      </c>
      <c r="EL661" s="257">
        <f t="shared" si="5492"/>
        <v>0</v>
      </c>
      <c r="EM661" s="649">
        <f t="shared" si="5493"/>
        <v>0</v>
      </c>
      <c r="EN661" s="538">
        <f t="shared" si="5494"/>
        <v>0</v>
      </c>
      <c r="EO661" s="677">
        <f t="shared" si="5495"/>
        <v>0</v>
      </c>
      <c r="EP661" s="257">
        <f t="shared" si="5496"/>
        <v>0</v>
      </c>
      <c r="EQ661" s="649">
        <f t="shared" si="5497"/>
        <v>0</v>
      </c>
      <c r="ER661" s="538">
        <f t="shared" si="5498"/>
        <v>0</v>
      </c>
      <c r="ES661" s="677">
        <f t="shared" si="5499"/>
        <v>0</v>
      </c>
      <c r="ET661" s="538">
        <f t="shared" si="5500"/>
        <v>0</v>
      </c>
      <c r="EU661" s="462">
        <f t="shared" si="5501"/>
        <v>0</v>
      </c>
      <c r="EV661" s="263">
        <f t="shared" si="5502"/>
        <v>0</v>
      </c>
      <c r="EW661" s="462">
        <f t="shared" si="5503"/>
        <v>0</v>
      </c>
      <c r="EX661" s="263">
        <f t="shared" si="5504"/>
        <v>0</v>
      </c>
      <c r="EY661" s="472">
        <f t="shared" si="5769"/>
        <v>0</v>
      </c>
      <c r="EZ661" s="710">
        <f t="shared" si="5770"/>
        <v>0</v>
      </c>
      <c r="FA661" s="312">
        <v>42020</v>
      </c>
      <c r="FC661" s="216"/>
      <c r="FD661" s="319"/>
    </row>
    <row r="662" spans="1:160" ht="18" hidden="1" customHeight="1" outlineLevel="1" x14ac:dyDescent="0.2">
      <c r="A662" s="13" t="s">
        <v>1942</v>
      </c>
      <c r="B662" s="76" t="s">
        <v>21</v>
      </c>
      <c r="C662" s="103" t="s">
        <v>1455</v>
      </c>
      <c r="D662" s="103" t="s">
        <v>1445</v>
      </c>
      <c r="E662" s="103" t="s">
        <v>1456</v>
      </c>
      <c r="F662" s="103" t="s">
        <v>1461</v>
      </c>
      <c r="G662" s="103" t="s">
        <v>25</v>
      </c>
      <c r="H662" s="105">
        <v>0.83199999999999996</v>
      </c>
      <c r="I662" s="103" t="s">
        <v>1972</v>
      </c>
      <c r="J662" s="103" t="s">
        <v>56</v>
      </c>
      <c r="K662" s="103" t="s">
        <v>152</v>
      </c>
      <c r="L662" s="103" t="s">
        <v>1370</v>
      </c>
      <c r="M662" s="14" t="s">
        <v>1382</v>
      </c>
      <c r="N662" s="82"/>
      <c r="O662" s="82"/>
      <c r="P662" s="82"/>
      <c r="Q662" s="245"/>
      <c r="R662" s="408"/>
      <c r="S662" s="270"/>
      <c r="T662" s="270"/>
      <c r="U662" s="270"/>
      <c r="V662" s="647"/>
      <c r="W662" s="647"/>
      <c r="X662" s="409"/>
      <c r="Y662" s="409"/>
      <c r="Z662" s="409"/>
      <c r="AA662" s="409"/>
      <c r="AB662" s="409"/>
      <c r="AC662" s="399">
        <f t="shared" ref="AC662" si="5904">AB662*H662</f>
        <v>0</v>
      </c>
      <c r="AD662" s="410">
        <v>50</v>
      </c>
      <c r="AE662" s="410">
        <v>807.26553428571424</v>
      </c>
      <c r="AF662" s="410">
        <f t="shared" ref="AF662" si="5905">AE662*1.12</f>
        <v>904.13739840000005</v>
      </c>
      <c r="AG662" s="410">
        <v>0</v>
      </c>
      <c r="AH662" s="410">
        <v>0</v>
      </c>
      <c r="AI662" s="260">
        <f t="shared" ref="AI662" si="5906">AH662*H662</f>
        <v>0</v>
      </c>
      <c r="AJ662" s="410">
        <v>50</v>
      </c>
      <c r="AK662" s="410">
        <v>807.26553428571424</v>
      </c>
      <c r="AL662" s="410">
        <f t="shared" si="5628"/>
        <v>904.13739840000005</v>
      </c>
      <c r="AM662" s="1221">
        <v>0</v>
      </c>
      <c r="AN662" s="410">
        <v>0</v>
      </c>
      <c r="AO662" s="396">
        <f t="shared" si="5858"/>
        <v>0</v>
      </c>
      <c r="AP662" s="410">
        <v>50</v>
      </c>
      <c r="AQ662" s="410">
        <v>807.26553428571424</v>
      </c>
      <c r="AR662" s="410">
        <f t="shared" si="5629"/>
        <v>904.13739840000005</v>
      </c>
      <c r="AS662" s="410">
        <v>0</v>
      </c>
      <c r="AT662" s="410">
        <f t="shared" ref="AT662" si="5907">AS662*1.12</f>
        <v>0</v>
      </c>
      <c r="AU662" s="410">
        <f t="shared" ref="AU662" si="5908">AT662*H662</f>
        <v>0</v>
      </c>
      <c r="AV662" s="411">
        <v>50</v>
      </c>
      <c r="AW662" s="410">
        <v>807.26553428571424</v>
      </c>
      <c r="AX662" s="410">
        <f t="shared" si="5630"/>
        <v>904.13739840000005</v>
      </c>
      <c r="AY662" s="400">
        <v>0</v>
      </c>
      <c r="AZ662" s="400">
        <f t="shared" ref="AZ662" si="5909">AY662*1.12</f>
        <v>0</v>
      </c>
      <c r="BA662" s="400">
        <f t="shared" ref="BA662" si="5910">AZ662*H662</f>
        <v>0</v>
      </c>
      <c r="BB662" s="411">
        <v>50</v>
      </c>
      <c r="BC662" s="410">
        <v>807.26553428571424</v>
      </c>
      <c r="BD662" s="410">
        <f t="shared" si="5631"/>
        <v>904.13739840000005</v>
      </c>
      <c r="BE662" s="411">
        <v>0</v>
      </c>
      <c r="BF662" s="411">
        <f t="shared" ref="BF662" si="5911">BE662*1.12</f>
        <v>0</v>
      </c>
      <c r="BG662" s="411">
        <f t="shared" ref="BG662" si="5912">BF662*H662</f>
        <v>0</v>
      </c>
      <c r="BH662" s="411"/>
      <c r="BI662" s="410">
        <v>807.26553428571424</v>
      </c>
      <c r="BJ662" s="410">
        <f t="shared" si="5632"/>
        <v>904.13739840000005</v>
      </c>
      <c r="BK662" s="411">
        <f t="shared" ref="BK662" si="5913">BH662*BI662</f>
        <v>0</v>
      </c>
      <c r="BL662" s="411">
        <f t="shared" ref="BL662:BL665" si="5914">BK662*1.12</f>
        <v>0</v>
      </c>
      <c r="BM662" s="411">
        <f t="shared" si="5573"/>
        <v>0</v>
      </c>
      <c r="BN662" s="411"/>
      <c r="BO662" s="410"/>
      <c r="BP662" s="410"/>
      <c r="BQ662" s="411">
        <f t="shared" ref="BQ662:BQ663" si="5915">BN662*BO662</f>
        <v>0</v>
      </c>
      <c r="BR662" s="411">
        <f t="shared" ref="BR662:BR665" si="5916">BQ662*1.12</f>
        <v>0</v>
      </c>
      <c r="BS662" s="411">
        <f t="shared" si="5764"/>
        <v>0</v>
      </c>
      <c r="BT662" s="410">
        <v>807.26553428571424</v>
      </c>
      <c r="BU662" s="410">
        <f t="shared" si="5633"/>
        <v>904.13739840000005</v>
      </c>
      <c r="BV662" s="262">
        <v>0</v>
      </c>
      <c r="BW662" s="1427">
        <v>0</v>
      </c>
      <c r="BX662" s="84" t="s">
        <v>48</v>
      </c>
      <c r="BY662" s="76">
        <v>2015</v>
      </c>
      <c r="BZ662" s="582" t="s">
        <v>2551</v>
      </c>
      <c r="CA662" s="567"/>
      <c r="CB662" s="562"/>
      <c r="CC662" s="109"/>
      <c r="CD662" s="329"/>
      <c r="CE662" s="26">
        <f t="shared" si="5462"/>
        <v>0</v>
      </c>
      <c r="CF662" s="27">
        <f t="shared" si="5463"/>
        <v>0</v>
      </c>
      <c r="CG662" s="738">
        <f t="shared" si="5464"/>
        <v>0</v>
      </c>
      <c r="CH662" s="166" t="s">
        <v>1973</v>
      </c>
      <c r="CI662" s="167"/>
      <c r="CJ662" s="89" t="s">
        <v>25</v>
      </c>
      <c r="CK662" s="175" t="s">
        <v>1994</v>
      </c>
      <c r="CL662" s="175" t="s">
        <v>2010</v>
      </c>
      <c r="CM662" s="178">
        <v>42170</v>
      </c>
      <c r="CN662" s="175" t="s">
        <v>1995</v>
      </c>
      <c r="CO662" s="176" t="s">
        <v>1445</v>
      </c>
      <c r="CP662" s="175" t="s">
        <v>1461</v>
      </c>
      <c r="CQ662" s="14" t="s">
        <v>1382</v>
      </c>
      <c r="CR662" s="455"/>
      <c r="CS662" s="455"/>
      <c r="CT662" s="455">
        <v>50</v>
      </c>
      <c r="CU662" s="455">
        <v>0</v>
      </c>
      <c r="CV662" s="455">
        <v>0</v>
      </c>
      <c r="CW662" s="455">
        <v>0</v>
      </c>
      <c r="CX662" s="455">
        <v>0</v>
      </c>
      <c r="CY662" s="455"/>
      <c r="CZ662" s="455"/>
      <c r="DA662" s="456">
        <v>903</v>
      </c>
      <c r="DB662" s="455"/>
      <c r="DC662" s="455"/>
      <c r="DD662" s="455">
        <f>CT662*DA662</f>
        <v>45150</v>
      </c>
      <c r="DE662" s="455">
        <f>CU662*DA662</f>
        <v>0</v>
      </c>
      <c r="DF662" s="455">
        <f>CV662*DA662</f>
        <v>0</v>
      </c>
      <c r="DG662" s="455">
        <f>CW662*DA662</f>
        <v>0</v>
      </c>
      <c r="DH662" s="455">
        <f>CX662*DA662</f>
        <v>0</v>
      </c>
      <c r="DI662" s="455"/>
      <c r="DJ662" s="455"/>
      <c r="DK662" s="455">
        <f t="shared" ref="DK662:DK663" si="5917">(CT662+CU662+CV662+CW662+CX662)*DA662</f>
        <v>45150</v>
      </c>
      <c r="DL662" s="501"/>
      <c r="DM662" s="508"/>
      <c r="DN662" s="501"/>
      <c r="DO662" s="508"/>
      <c r="DP662" s="501"/>
      <c r="DQ662" s="847">
        <f>DD662</f>
        <v>45150</v>
      </c>
      <c r="DR662" s="501">
        <f>DQ662/1.12</f>
        <v>40312.499999999993</v>
      </c>
      <c r="DS662" s="508">
        <f>DE662</f>
        <v>0</v>
      </c>
      <c r="DT662" s="501">
        <f>DS662/1.12</f>
        <v>0</v>
      </c>
      <c r="DU662" s="508">
        <f>DF662</f>
        <v>0</v>
      </c>
      <c r="DV662" s="457">
        <f>DU662/1.12</f>
        <v>0</v>
      </c>
      <c r="DW662" s="503">
        <f>DG662</f>
        <v>0</v>
      </c>
      <c r="DX662" s="501">
        <f>DW662/1.12</f>
        <v>0</v>
      </c>
      <c r="DY662" s="672">
        <f>DH662</f>
        <v>0</v>
      </c>
      <c r="DZ662" s="501">
        <f>DY662/1.12</f>
        <v>0</v>
      </c>
      <c r="EA662" s="508">
        <f>DI662</f>
        <v>0</v>
      </c>
      <c r="EB662" s="457">
        <f t="shared" si="5859"/>
        <v>0</v>
      </c>
      <c r="EC662" s="1045"/>
      <c r="ED662" s="892"/>
      <c r="EE662" s="459">
        <f>DK662</f>
        <v>45150</v>
      </c>
      <c r="EF662" s="501">
        <f t="shared" ref="EF662:EF663" si="5918">EE662/1.12</f>
        <v>40312.499999999993</v>
      </c>
      <c r="EG662" s="462"/>
      <c r="EH662" s="710"/>
      <c r="EI662" s="460">
        <f t="shared" si="5489"/>
        <v>0</v>
      </c>
      <c r="EJ662" s="538">
        <f t="shared" si="5490"/>
        <v>0</v>
      </c>
      <c r="EK662" s="677">
        <f t="shared" si="5491"/>
        <v>-40312.499999999993</v>
      </c>
      <c r="EL662" s="257">
        <f t="shared" si="5492"/>
        <v>-45150</v>
      </c>
      <c r="EM662" s="649">
        <f t="shared" si="5493"/>
        <v>0</v>
      </c>
      <c r="EN662" s="538">
        <f t="shared" si="5494"/>
        <v>0</v>
      </c>
      <c r="EO662" s="677">
        <f t="shared" si="5495"/>
        <v>0</v>
      </c>
      <c r="EP662" s="257">
        <f t="shared" si="5496"/>
        <v>0</v>
      </c>
      <c r="EQ662" s="649">
        <f t="shared" si="5497"/>
        <v>0</v>
      </c>
      <c r="ER662" s="538">
        <f t="shared" si="5498"/>
        <v>0</v>
      </c>
      <c r="ES662" s="677">
        <f t="shared" si="5499"/>
        <v>0</v>
      </c>
      <c r="ET662" s="538">
        <f t="shared" si="5500"/>
        <v>0</v>
      </c>
      <c r="EU662" s="462">
        <f t="shared" si="5501"/>
        <v>0</v>
      </c>
      <c r="EV662" s="263">
        <f t="shared" si="5502"/>
        <v>0</v>
      </c>
      <c r="EW662" s="462">
        <f t="shared" si="5503"/>
        <v>0</v>
      </c>
      <c r="EX662" s="263">
        <f t="shared" si="5504"/>
        <v>0</v>
      </c>
      <c r="EY662" s="472">
        <f t="shared" si="5769"/>
        <v>-40312.499999999993</v>
      </c>
      <c r="EZ662" s="710">
        <f t="shared" si="5770"/>
        <v>-45150</v>
      </c>
      <c r="FA662" s="312">
        <v>42020</v>
      </c>
      <c r="FC662" s="216"/>
      <c r="FD662" s="319"/>
    </row>
    <row r="663" spans="1:160" ht="18" hidden="1" customHeight="1" outlineLevel="1" x14ac:dyDescent="0.2">
      <c r="A663" s="13" t="s">
        <v>2521</v>
      </c>
      <c r="B663" s="76" t="s">
        <v>21</v>
      </c>
      <c r="C663" s="103" t="s">
        <v>1455</v>
      </c>
      <c r="D663" s="103" t="s">
        <v>1445</v>
      </c>
      <c r="E663" s="103" t="s">
        <v>1456</v>
      </c>
      <c r="F663" s="103" t="s">
        <v>1461</v>
      </c>
      <c r="G663" s="103" t="s">
        <v>25</v>
      </c>
      <c r="H663" s="105">
        <v>0.83199999999999996</v>
      </c>
      <c r="I663" s="103" t="s">
        <v>1972</v>
      </c>
      <c r="J663" s="103" t="s">
        <v>56</v>
      </c>
      <c r="K663" s="103" t="s">
        <v>152</v>
      </c>
      <c r="L663" s="103" t="s">
        <v>1370</v>
      </c>
      <c r="M663" s="14" t="s">
        <v>1382</v>
      </c>
      <c r="N663" s="82"/>
      <c r="O663" s="82"/>
      <c r="P663" s="82"/>
      <c r="Q663" s="245"/>
      <c r="R663" s="408"/>
      <c r="S663" s="270"/>
      <c r="T663" s="270"/>
      <c r="U663" s="270"/>
      <c r="V663" s="647"/>
      <c r="W663" s="647"/>
      <c r="X663" s="409"/>
      <c r="Y663" s="409"/>
      <c r="Z663" s="409"/>
      <c r="AA663" s="409"/>
      <c r="AB663" s="409"/>
      <c r="AC663" s="399">
        <f t="shared" ref="AC663" si="5919">AB663*H663</f>
        <v>0</v>
      </c>
      <c r="AD663" s="410">
        <v>50</v>
      </c>
      <c r="AE663" s="410">
        <v>1121.24</v>
      </c>
      <c r="AF663" s="410">
        <f t="shared" ref="AF663" si="5920">AE663*1.12</f>
        <v>1255.7888</v>
      </c>
      <c r="AG663" s="410">
        <f t="shared" ref="AG663" si="5921">AE663*AD663</f>
        <v>56062</v>
      </c>
      <c r="AH663" s="410">
        <f t="shared" ref="AH663" si="5922">AD663*AF663</f>
        <v>62789.440000000002</v>
      </c>
      <c r="AI663" s="260">
        <f t="shared" ref="AI663" si="5923">AH663*H663</f>
        <v>52240.814079999996</v>
      </c>
      <c r="AJ663" s="410">
        <v>26.802027360015213</v>
      </c>
      <c r="AK663" s="410">
        <v>1121.24</v>
      </c>
      <c r="AL663" s="410">
        <f t="shared" si="5628"/>
        <v>1255.7888</v>
      </c>
      <c r="AM663" s="1221">
        <f t="shared" ref="AM663" si="5924">AJ663*AK663</f>
        <v>30051.505157143456</v>
      </c>
      <c r="AN663" s="410">
        <f t="shared" ref="AN663" si="5925">AJ663*AL663</f>
        <v>33657.685776000675</v>
      </c>
      <c r="AO663" s="396">
        <f t="shared" ref="AO663" si="5926">AN663*H663</f>
        <v>28003.194565632559</v>
      </c>
      <c r="AP663" s="410">
        <v>26.802027360015213</v>
      </c>
      <c r="AQ663" s="410">
        <v>1121.24</v>
      </c>
      <c r="AR663" s="410">
        <f t="shared" si="5629"/>
        <v>1255.7888</v>
      </c>
      <c r="AS663" s="410">
        <f t="shared" ref="AS663" si="5927">AP663*AQ663</f>
        <v>30051.505157143456</v>
      </c>
      <c r="AT663" s="410">
        <f t="shared" ref="AT663" si="5928">AS663*1.12</f>
        <v>33657.685776000675</v>
      </c>
      <c r="AU663" s="410">
        <f t="shared" ref="AU663" si="5929">AT663*H663</f>
        <v>28003.194565632559</v>
      </c>
      <c r="AV663" s="411">
        <v>26.802027360015213</v>
      </c>
      <c r="AW663" s="410">
        <v>1121.24</v>
      </c>
      <c r="AX663" s="410">
        <f t="shared" si="5630"/>
        <v>1255.7888</v>
      </c>
      <c r="AY663" s="400">
        <f t="shared" ref="AY663" si="5930">AV663*AW663</f>
        <v>30051.505157143456</v>
      </c>
      <c r="AZ663" s="400">
        <f t="shared" ref="AZ663" si="5931">AY663*1.12</f>
        <v>33657.685776000675</v>
      </c>
      <c r="BA663" s="400">
        <f t="shared" ref="BA663" si="5932">AZ663*H663</f>
        <v>28003.194565632559</v>
      </c>
      <c r="BB663" s="411">
        <v>26.802027360015213</v>
      </c>
      <c r="BC663" s="410">
        <v>1121.24</v>
      </c>
      <c r="BD663" s="410">
        <f t="shared" si="5631"/>
        <v>1255.7888</v>
      </c>
      <c r="BE663" s="411">
        <f t="shared" ref="BE663" si="5933">BB663*BC663</f>
        <v>30051.505157143456</v>
      </c>
      <c r="BF663" s="411">
        <f t="shared" ref="BF663" si="5934">BE663*1.12</f>
        <v>33657.685776000675</v>
      </c>
      <c r="BG663" s="411">
        <f t="shared" ref="BG663" si="5935">BF663*H663</f>
        <v>28003.194565632559</v>
      </c>
      <c r="BH663" s="411"/>
      <c r="BI663" s="410">
        <v>1121.24</v>
      </c>
      <c r="BJ663" s="410">
        <f t="shared" si="5632"/>
        <v>1255.7888</v>
      </c>
      <c r="BK663" s="411">
        <f t="shared" ref="BK663" si="5936">BH663*BI663</f>
        <v>0</v>
      </c>
      <c r="BL663" s="411">
        <f t="shared" ref="BL663" si="5937">BK663*1.12</f>
        <v>0</v>
      </c>
      <c r="BM663" s="411">
        <f t="shared" ref="BM663" si="5938">BL663*N663</f>
        <v>0</v>
      </c>
      <c r="BN663" s="411"/>
      <c r="BO663" s="410"/>
      <c r="BP663" s="410"/>
      <c r="BQ663" s="411">
        <f t="shared" si="5915"/>
        <v>0</v>
      </c>
      <c r="BR663" s="411">
        <f t="shared" si="5916"/>
        <v>0</v>
      </c>
      <c r="BS663" s="411">
        <f t="shared" si="5764"/>
        <v>0</v>
      </c>
      <c r="BT663" s="410">
        <v>1121.24</v>
      </c>
      <c r="BU663" s="410">
        <f t="shared" si="5633"/>
        <v>1255.7888</v>
      </c>
      <c r="BV663" s="262">
        <f t="shared" ref="BV663" si="5939">(AD663+AJ663+AP663+AV663+BB663)*BT663</f>
        <v>176268.02062857384</v>
      </c>
      <c r="BW663" s="262">
        <f t="shared" ref="BW663" si="5940">(AD663+AJ663+AP663+AV663+BB663)*BU663</f>
        <v>197420.1831040027</v>
      </c>
      <c r="BX663" s="84"/>
      <c r="BY663" s="76" t="s">
        <v>2420</v>
      </c>
      <c r="BZ663" s="582"/>
      <c r="CA663" s="567"/>
      <c r="CB663" s="562"/>
      <c r="CC663" s="109"/>
      <c r="CD663" s="329"/>
      <c r="CE663" s="26">
        <f t="shared" ref="CE663" si="5941">BV663-CB663</f>
        <v>176268.02062857384</v>
      </c>
      <c r="CF663" s="27">
        <f t="shared" ref="CF663" si="5942">BW663-CC663</f>
        <v>197420.1831040027</v>
      </c>
      <c r="CG663" s="738">
        <f t="shared" ref="CG663" si="5943">CA663-CC663</f>
        <v>0</v>
      </c>
      <c r="CH663" s="166" t="s">
        <v>2552</v>
      </c>
      <c r="CI663" s="167"/>
      <c r="CJ663" s="89"/>
      <c r="CK663" s="175"/>
      <c r="CL663" s="175" t="s">
        <v>2628</v>
      </c>
      <c r="CM663" s="178">
        <v>42632</v>
      </c>
      <c r="CN663" s="175" t="s">
        <v>1995</v>
      </c>
      <c r="CO663" s="176" t="s">
        <v>1445</v>
      </c>
      <c r="CP663" s="175" t="s">
        <v>2558</v>
      </c>
      <c r="CQ663" s="14" t="s">
        <v>1382</v>
      </c>
      <c r="CR663" s="455"/>
      <c r="CS663" s="455"/>
      <c r="CT663" s="455"/>
      <c r="CU663" s="455">
        <v>26.802027360015213</v>
      </c>
      <c r="CV663" s="455">
        <v>26.802027360015213</v>
      </c>
      <c r="CW663" s="455">
        <v>26.802027360015213</v>
      </c>
      <c r="CX663" s="455">
        <v>26.802027360015213</v>
      </c>
      <c r="CY663" s="455"/>
      <c r="CZ663" s="455">
        <f>CU663+CV663+CW663+CX663</f>
        <v>107.20810944006085</v>
      </c>
      <c r="DA663" s="456">
        <f>BU663</f>
        <v>1255.7888</v>
      </c>
      <c r="DB663" s="455"/>
      <c r="DC663" s="455"/>
      <c r="DD663" s="455"/>
      <c r="DE663" s="455">
        <f>CU663*DA663</f>
        <v>33657.685776000675</v>
      </c>
      <c r="DF663" s="455">
        <f>CV663*DA663</f>
        <v>33657.685776000675</v>
      </c>
      <c r="DG663" s="455">
        <f>CW663*DA663</f>
        <v>33657.685776000675</v>
      </c>
      <c r="DH663" s="455">
        <f>CX663*DA663</f>
        <v>33657.685776000675</v>
      </c>
      <c r="DI663" s="455"/>
      <c r="DJ663" s="455"/>
      <c r="DK663" s="455">
        <f t="shared" si="5917"/>
        <v>134630.7431040027</v>
      </c>
      <c r="DL663" s="501"/>
      <c r="DM663" s="508"/>
      <c r="DN663" s="501"/>
      <c r="DO663" s="508"/>
      <c r="DP663" s="501"/>
      <c r="DQ663" s="847"/>
      <c r="DR663" s="501"/>
      <c r="DS663" s="508">
        <f>DE663</f>
        <v>33657.685776000675</v>
      </c>
      <c r="DT663" s="501">
        <f>DS663/1.12</f>
        <v>30051.505157143456</v>
      </c>
      <c r="DU663" s="508">
        <f>DF663</f>
        <v>33657.685776000675</v>
      </c>
      <c r="DV663" s="457">
        <f>DU663/1.12</f>
        <v>30051.505157143456</v>
      </c>
      <c r="DW663" s="503">
        <f>DG663</f>
        <v>33657.685776000675</v>
      </c>
      <c r="DX663" s="501">
        <f>DW663/1.12</f>
        <v>30051.505157143456</v>
      </c>
      <c r="DY663" s="672">
        <f>DH663</f>
        <v>33657.685776000675</v>
      </c>
      <c r="DZ663" s="501">
        <f>DY663/1.12</f>
        <v>30051.505157143456</v>
      </c>
      <c r="EA663" s="508"/>
      <c r="EB663" s="457"/>
      <c r="EC663" s="1045"/>
      <c r="ED663" s="892"/>
      <c r="EE663" s="459">
        <f>DK663</f>
        <v>134630.7431040027</v>
      </c>
      <c r="EF663" s="501">
        <f t="shared" si="5918"/>
        <v>120206.02062857382</v>
      </c>
      <c r="EG663" s="462"/>
      <c r="EH663" s="710"/>
      <c r="EI663" s="460">
        <f t="shared" si="5489"/>
        <v>0</v>
      </c>
      <c r="EJ663" s="538">
        <f t="shared" si="5490"/>
        <v>0</v>
      </c>
      <c r="EK663" s="677">
        <f t="shared" si="5491"/>
        <v>56062</v>
      </c>
      <c r="EL663" s="257">
        <f t="shared" si="5492"/>
        <v>62789.440000000002</v>
      </c>
      <c r="EM663" s="649">
        <f t="shared" si="5493"/>
        <v>0</v>
      </c>
      <c r="EN663" s="538">
        <f t="shared" si="5494"/>
        <v>0</v>
      </c>
      <c r="EO663" s="677">
        <f t="shared" si="5495"/>
        <v>0</v>
      </c>
      <c r="EP663" s="257">
        <f t="shared" si="5496"/>
        <v>0</v>
      </c>
      <c r="EQ663" s="649">
        <f t="shared" si="5497"/>
        <v>0</v>
      </c>
      <c r="ER663" s="538">
        <f t="shared" si="5498"/>
        <v>0</v>
      </c>
      <c r="ES663" s="677">
        <f t="shared" si="5499"/>
        <v>0</v>
      </c>
      <c r="ET663" s="538">
        <f t="shared" si="5500"/>
        <v>0</v>
      </c>
      <c r="EU663" s="462">
        <f t="shared" si="5501"/>
        <v>0</v>
      </c>
      <c r="EV663" s="263">
        <f t="shared" si="5502"/>
        <v>0</v>
      </c>
      <c r="EW663" s="462">
        <f t="shared" si="5503"/>
        <v>0</v>
      </c>
      <c r="EX663" s="263">
        <f t="shared" si="5504"/>
        <v>0</v>
      </c>
      <c r="EY663" s="472">
        <f t="shared" si="5769"/>
        <v>56062.000000000015</v>
      </c>
      <c r="EZ663" s="710">
        <f t="shared" si="5770"/>
        <v>62789.440000000002</v>
      </c>
      <c r="FA663" s="312">
        <v>42020</v>
      </c>
      <c r="FC663" s="216"/>
      <c r="FD663" s="319"/>
    </row>
    <row r="664" spans="1:160" ht="18" hidden="1" customHeight="1" outlineLevel="1" x14ac:dyDescent="0.2">
      <c r="A664" s="13" t="s">
        <v>1579</v>
      </c>
      <c r="B664" s="76" t="s">
        <v>21</v>
      </c>
      <c r="C664" s="103" t="s">
        <v>1462</v>
      </c>
      <c r="D664" s="103" t="s">
        <v>1463</v>
      </c>
      <c r="E664" s="103" t="s">
        <v>1466</v>
      </c>
      <c r="F664" s="103" t="s">
        <v>1464</v>
      </c>
      <c r="G664" s="103" t="s">
        <v>1381</v>
      </c>
      <c r="H664" s="105">
        <v>0.83299999999999996</v>
      </c>
      <c r="I664" s="103" t="s">
        <v>1369</v>
      </c>
      <c r="J664" s="103" t="s">
        <v>56</v>
      </c>
      <c r="K664" s="103" t="s">
        <v>152</v>
      </c>
      <c r="L664" s="103" t="s">
        <v>1370</v>
      </c>
      <c r="M664" s="14" t="s">
        <v>1382</v>
      </c>
      <c r="N664" s="82"/>
      <c r="O664" s="82"/>
      <c r="P664" s="82"/>
      <c r="Q664" s="245"/>
      <c r="R664" s="408"/>
      <c r="S664" s="270"/>
      <c r="T664" s="270"/>
      <c r="U664" s="270"/>
      <c r="V664" s="647"/>
      <c r="W664" s="647"/>
      <c r="X664" s="409"/>
      <c r="Y664" s="409"/>
      <c r="Z664" s="409"/>
      <c r="AA664" s="409"/>
      <c r="AB664" s="409"/>
      <c r="AC664" s="399">
        <f t="shared" si="4976"/>
        <v>0</v>
      </c>
      <c r="AD664" s="410">
        <v>40</v>
      </c>
      <c r="AE664" s="410">
        <v>1462.0957285714285</v>
      </c>
      <c r="AF664" s="410">
        <f t="shared" si="5138"/>
        <v>1637.5472160000002</v>
      </c>
      <c r="AG664" s="410">
        <v>0</v>
      </c>
      <c r="AH664" s="410">
        <v>0</v>
      </c>
      <c r="AI664" s="260">
        <f t="shared" si="4977"/>
        <v>0</v>
      </c>
      <c r="AJ664" s="410">
        <v>40</v>
      </c>
      <c r="AK664" s="410">
        <v>1462.0957285714285</v>
      </c>
      <c r="AL664" s="410">
        <f t="shared" si="5628"/>
        <v>1637.5472160000002</v>
      </c>
      <c r="AM664" s="260">
        <v>0</v>
      </c>
      <c r="AN664" s="260">
        <v>0</v>
      </c>
      <c r="AO664" s="396">
        <f t="shared" si="5858"/>
        <v>0</v>
      </c>
      <c r="AP664" s="410">
        <v>40</v>
      </c>
      <c r="AQ664" s="410">
        <v>1462.0957285714285</v>
      </c>
      <c r="AR664" s="410">
        <f t="shared" si="5629"/>
        <v>1637.5472160000002</v>
      </c>
      <c r="AS664" s="410">
        <v>0</v>
      </c>
      <c r="AT664" s="410">
        <f t="shared" si="5720"/>
        <v>0</v>
      </c>
      <c r="AU664" s="410">
        <f t="shared" si="5578"/>
        <v>0</v>
      </c>
      <c r="AV664" s="411">
        <v>40</v>
      </c>
      <c r="AW664" s="410">
        <v>1462.0957285714285</v>
      </c>
      <c r="AX664" s="410">
        <f t="shared" si="5630"/>
        <v>1637.5472160000002</v>
      </c>
      <c r="AY664" s="400">
        <v>0</v>
      </c>
      <c r="AZ664" s="400">
        <f t="shared" si="5763"/>
        <v>0</v>
      </c>
      <c r="BA664" s="400">
        <f t="shared" si="5583"/>
        <v>0</v>
      </c>
      <c r="BB664" s="411">
        <v>40</v>
      </c>
      <c r="BC664" s="410">
        <v>1462.0957285714285</v>
      </c>
      <c r="BD664" s="410">
        <f t="shared" si="5631"/>
        <v>1637.5472160000002</v>
      </c>
      <c r="BE664" s="411">
        <v>0</v>
      </c>
      <c r="BF664" s="411">
        <f t="shared" si="5579"/>
        <v>0</v>
      </c>
      <c r="BG664" s="411">
        <f t="shared" si="5555"/>
        <v>0</v>
      </c>
      <c r="BH664" s="411"/>
      <c r="BI664" s="410">
        <v>1462.0957285714285</v>
      </c>
      <c r="BJ664" s="410">
        <f t="shared" si="5632"/>
        <v>1637.5472160000002</v>
      </c>
      <c r="BK664" s="411">
        <v>0</v>
      </c>
      <c r="BL664" s="411">
        <f t="shared" si="5914"/>
        <v>0</v>
      </c>
      <c r="BM664" s="411">
        <f t="shared" si="5573"/>
        <v>0</v>
      </c>
      <c r="BN664" s="411"/>
      <c r="BO664" s="410"/>
      <c r="BP664" s="410"/>
      <c r="BQ664" s="411">
        <v>0</v>
      </c>
      <c r="BR664" s="411">
        <f t="shared" si="5916"/>
        <v>0</v>
      </c>
      <c r="BS664" s="411">
        <f t="shared" si="5764"/>
        <v>0</v>
      </c>
      <c r="BT664" s="410">
        <v>1462.0957285714285</v>
      </c>
      <c r="BU664" s="410">
        <f t="shared" si="5633"/>
        <v>1637.5472160000002</v>
      </c>
      <c r="BV664" s="410">
        <v>0</v>
      </c>
      <c r="BW664" s="1437">
        <v>0</v>
      </c>
      <c r="BX664" s="84" t="s">
        <v>48</v>
      </c>
      <c r="BY664" s="76">
        <v>2015</v>
      </c>
      <c r="BZ664" s="325">
        <v>7</v>
      </c>
      <c r="CA664" s="567"/>
      <c r="CB664" s="562"/>
      <c r="CC664" s="109"/>
      <c r="CD664" s="329"/>
      <c r="CE664" s="26">
        <f t="shared" si="5462"/>
        <v>0</v>
      </c>
      <c r="CF664" s="27">
        <f t="shared" si="5463"/>
        <v>0</v>
      </c>
      <c r="CG664" s="738">
        <f t="shared" si="5464"/>
        <v>0</v>
      </c>
      <c r="CH664" s="166"/>
      <c r="CI664" s="167"/>
      <c r="CJ664" s="89"/>
      <c r="CK664" s="175"/>
      <c r="CL664" s="175"/>
      <c r="CM664" s="178"/>
      <c r="CN664" s="175"/>
      <c r="CO664" s="176"/>
      <c r="CP664" s="175"/>
      <c r="CQ664" s="87"/>
      <c r="CR664" s="455"/>
      <c r="CS664" s="455"/>
      <c r="CT664" s="455"/>
      <c r="CU664" s="455"/>
      <c r="CV664" s="455"/>
      <c r="CW664" s="455"/>
      <c r="CX664" s="455"/>
      <c r="CY664" s="455"/>
      <c r="CZ664" s="455"/>
      <c r="DA664" s="456"/>
      <c r="DB664" s="455"/>
      <c r="DC664" s="455"/>
      <c r="DD664" s="455"/>
      <c r="DE664" s="455"/>
      <c r="DF664" s="455"/>
      <c r="DG664" s="455"/>
      <c r="DH664" s="455"/>
      <c r="DI664" s="455"/>
      <c r="DJ664" s="455"/>
      <c r="DK664" s="455"/>
      <c r="DL664" s="501"/>
      <c r="DM664" s="508"/>
      <c r="DN664" s="501"/>
      <c r="DO664" s="508"/>
      <c r="DP664" s="501"/>
      <c r="DQ664" s="847"/>
      <c r="DR664" s="501"/>
      <c r="DS664" s="508"/>
      <c r="DT664" s="501"/>
      <c r="DU664" s="508"/>
      <c r="DV664" s="457"/>
      <c r="DW664" s="503"/>
      <c r="DX664" s="501"/>
      <c r="DY664" s="672"/>
      <c r="DZ664" s="501"/>
      <c r="EA664" s="508">
        <f>DI664</f>
        <v>0</v>
      </c>
      <c r="EB664" s="457">
        <f t="shared" si="5859"/>
        <v>0</v>
      </c>
      <c r="EC664" s="1045"/>
      <c r="ED664" s="892"/>
      <c r="EE664" s="459"/>
      <c r="EF664" s="501"/>
      <c r="EG664" s="462"/>
      <c r="EH664" s="710"/>
      <c r="EI664" s="460">
        <f t="shared" si="5489"/>
        <v>0</v>
      </c>
      <c r="EJ664" s="538">
        <f t="shared" si="5490"/>
        <v>0</v>
      </c>
      <c r="EK664" s="677">
        <f t="shared" si="5491"/>
        <v>0</v>
      </c>
      <c r="EL664" s="257">
        <f t="shared" si="5492"/>
        <v>0</v>
      </c>
      <c r="EM664" s="649">
        <f t="shared" si="5493"/>
        <v>0</v>
      </c>
      <c r="EN664" s="538">
        <f t="shared" si="5494"/>
        <v>0</v>
      </c>
      <c r="EO664" s="677">
        <f t="shared" si="5495"/>
        <v>0</v>
      </c>
      <c r="EP664" s="257">
        <f t="shared" si="5496"/>
        <v>0</v>
      </c>
      <c r="EQ664" s="649">
        <f t="shared" si="5497"/>
        <v>0</v>
      </c>
      <c r="ER664" s="538">
        <f t="shared" si="5498"/>
        <v>0</v>
      </c>
      <c r="ES664" s="677">
        <f t="shared" si="5499"/>
        <v>0</v>
      </c>
      <c r="ET664" s="538">
        <f t="shared" si="5500"/>
        <v>0</v>
      </c>
      <c r="EU664" s="462">
        <f t="shared" si="5501"/>
        <v>0</v>
      </c>
      <c r="EV664" s="263">
        <f t="shared" si="5502"/>
        <v>0</v>
      </c>
      <c r="EW664" s="462">
        <f t="shared" si="5503"/>
        <v>0</v>
      </c>
      <c r="EX664" s="263">
        <f t="shared" si="5504"/>
        <v>0</v>
      </c>
      <c r="EY664" s="472">
        <f t="shared" si="5769"/>
        <v>0</v>
      </c>
      <c r="EZ664" s="710">
        <f t="shared" si="5770"/>
        <v>0</v>
      </c>
      <c r="FC664" s="216"/>
      <c r="FD664" s="319"/>
    </row>
    <row r="665" spans="1:160" ht="18" hidden="1" customHeight="1" outlineLevel="1" x14ac:dyDescent="0.2">
      <c r="A665" s="13" t="s">
        <v>1689</v>
      </c>
      <c r="B665" s="76" t="s">
        <v>21</v>
      </c>
      <c r="C665" s="103" t="s">
        <v>1462</v>
      </c>
      <c r="D665" s="103" t="s">
        <v>1463</v>
      </c>
      <c r="E665" s="103" t="s">
        <v>1466</v>
      </c>
      <c r="F665" s="103" t="s">
        <v>1464</v>
      </c>
      <c r="G665" s="103" t="s">
        <v>1690</v>
      </c>
      <c r="H665" s="105">
        <v>0.83299999999999996</v>
      </c>
      <c r="I665" s="103" t="s">
        <v>1369</v>
      </c>
      <c r="J665" s="103" t="s">
        <v>56</v>
      </c>
      <c r="K665" s="103" t="s">
        <v>152</v>
      </c>
      <c r="L665" s="103" t="s">
        <v>1370</v>
      </c>
      <c r="M665" s="14" t="s">
        <v>1382</v>
      </c>
      <c r="N665" s="82"/>
      <c r="O665" s="82"/>
      <c r="P665" s="82"/>
      <c r="Q665" s="245"/>
      <c r="R665" s="408"/>
      <c r="S665" s="270"/>
      <c r="T665" s="270"/>
      <c r="U665" s="270"/>
      <c r="V665" s="647"/>
      <c r="W665" s="647"/>
      <c r="X665" s="409"/>
      <c r="Y665" s="409"/>
      <c r="Z665" s="409"/>
      <c r="AA665" s="409"/>
      <c r="AB665" s="409"/>
      <c r="AC665" s="399">
        <f t="shared" si="4976"/>
        <v>0</v>
      </c>
      <c r="AD665" s="410">
        <v>40</v>
      </c>
      <c r="AE665" s="410">
        <v>1462.0957285714285</v>
      </c>
      <c r="AF665" s="410">
        <f t="shared" ref="AF665" si="5944">AE665*1.12</f>
        <v>1637.5472160000002</v>
      </c>
      <c r="AG665" s="410">
        <v>0</v>
      </c>
      <c r="AH665" s="410">
        <v>0</v>
      </c>
      <c r="AI665" s="260">
        <f t="shared" si="4977"/>
        <v>0</v>
      </c>
      <c r="AJ665" s="410">
        <v>40</v>
      </c>
      <c r="AK665" s="410">
        <v>1462.0957285714285</v>
      </c>
      <c r="AL665" s="410">
        <f t="shared" si="5628"/>
        <v>1637.5472160000002</v>
      </c>
      <c r="AM665" s="260">
        <v>0</v>
      </c>
      <c r="AN665" s="260">
        <v>0</v>
      </c>
      <c r="AO665" s="396">
        <f t="shared" si="5858"/>
        <v>0</v>
      </c>
      <c r="AP665" s="410">
        <v>40</v>
      </c>
      <c r="AQ665" s="410">
        <v>1462.0957285714285</v>
      </c>
      <c r="AR665" s="410">
        <f t="shared" si="5629"/>
        <v>1637.5472160000002</v>
      </c>
      <c r="AS665" s="410">
        <v>0</v>
      </c>
      <c r="AT665" s="410">
        <f t="shared" si="5720"/>
        <v>0</v>
      </c>
      <c r="AU665" s="410">
        <f t="shared" si="5578"/>
        <v>0</v>
      </c>
      <c r="AV665" s="411">
        <v>40</v>
      </c>
      <c r="AW665" s="410">
        <v>1462.0957285714285</v>
      </c>
      <c r="AX665" s="410">
        <f t="shared" si="5630"/>
        <v>1637.5472160000002</v>
      </c>
      <c r="AY665" s="400">
        <v>0</v>
      </c>
      <c r="AZ665" s="400">
        <f t="shared" si="5763"/>
        <v>0</v>
      </c>
      <c r="BA665" s="400">
        <f t="shared" si="5583"/>
        <v>0</v>
      </c>
      <c r="BB665" s="411">
        <v>40</v>
      </c>
      <c r="BC665" s="410">
        <v>1462.0957285714285</v>
      </c>
      <c r="BD665" s="410">
        <f t="shared" si="5631"/>
        <v>1637.5472160000002</v>
      </c>
      <c r="BE665" s="411">
        <v>0</v>
      </c>
      <c r="BF665" s="411">
        <f t="shared" si="5579"/>
        <v>0</v>
      </c>
      <c r="BG665" s="411">
        <f t="shared" si="5555"/>
        <v>0</v>
      </c>
      <c r="BH665" s="411"/>
      <c r="BI665" s="410">
        <v>1462.0957285714285</v>
      </c>
      <c r="BJ665" s="410">
        <f t="shared" si="5632"/>
        <v>1637.5472160000002</v>
      </c>
      <c r="BK665" s="411">
        <v>0</v>
      </c>
      <c r="BL665" s="411">
        <f t="shared" si="5914"/>
        <v>0</v>
      </c>
      <c r="BM665" s="411">
        <f t="shared" si="5573"/>
        <v>0</v>
      </c>
      <c r="BN665" s="411"/>
      <c r="BO665" s="410"/>
      <c r="BP665" s="410"/>
      <c r="BQ665" s="411">
        <v>0</v>
      </c>
      <c r="BR665" s="411">
        <f t="shared" si="5916"/>
        <v>0</v>
      </c>
      <c r="BS665" s="411">
        <f t="shared" si="5764"/>
        <v>0</v>
      </c>
      <c r="BT665" s="410">
        <v>1462.0957285714285</v>
      </c>
      <c r="BU665" s="410">
        <f t="shared" si="5633"/>
        <v>1637.5472160000002</v>
      </c>
      <c r="BV665" s="262">
        <v>0</v>
      </c>
      <c r="BW665" s="1427">
        <v>0</v>
      </c>
      <c r="BX665" s="84" t="s">
        <v>48</v>
      </c>
      <c r="BY665" s="76">
        <v>2015</v>
      </c>
      <c r="BZ665" s="325">
        <v>7</v>
      </c>
      <c r="CA665" s="567"/>
      <c r="CB665" s="562"/>
      <c r="CC665" s="109"/>
      <c r="CD665" s="329"/>
      <c r="CE665" s="26">
        <f t="shared" si="5462"/>
        <v>0</v>
      </c>
      <c r="CF665" s="27">
        <f t="shared" si="5463"/>
        <v>0</v>
      </c>
      <c r="CG665" s="738">
        <f t="shared" si="5464"/>
        <v>0</v>
      </c>
      <c r="CH665" s="166" t="s">
        <v>1691</v>
      </c>
      <c r="CI665" s="167" t="s">
        <v>1756</v>
      </c>
      <c r="CJ665" s="89"/>
      <c r="CK665" s="175"/>
      <c r="CL665" s="175"/>
      <c r="CM665" s="178"/>
      <c r="CN665" s="175"/>
      <c r="CO665" s="176"/>
      <c r="CP665" s="175"/>
      <c r="CQ665" s="87"/>
      <c r="CR665" s="455"/>
      <c r="CS665" s="455"/>
      <c r="CT665" s="455"/>
      <c r="CU665" s="455"/>
      <c r="CV665" s="455"/>
      <c r="CW665" s="455"/>
      <c r="CX665" s="455"/>
      <c r="CY665" s="455"/>
      <c r="CZ665" s="455"/>
      <c r="DA665" s="456"/>
      <c r="DB665" s="455"/>
      <c r="DC665" s="455"/>
      <c r="DD665" s="455"/>
      <c r="DE665" s="455"/>
      <c r="DF665" s="455"/>
      <c r="DG665" s="455"/>
      <c r="DH665" s="455"/>
      <c r="DI665" s="455"/>
      <c r="DJ665" s="455"/>
      <c r="DK665" s="455"/>
      <c r="DL665" s="501"/>
      <c r="DM665" s="508"/>
      <c r="DN665" s="501"/>
      <c r="DO665" s="508"/>
      <c r="DP665" s="501"/>
      <c r="DQ665" s="847"/>
      <c r="DR665" s="501"/>
      <c r="DS665" s="508"/>
      <c r="DT665" s="501"/>
      <c r="DU665" s="508"/>
      <c r="DV665" s="457"/>
      <c r="DW665" s="503"/>
      <c r="DX665" s="501"/>
      <c r="DY665" s="672"/>
      <c r="DZ665" s="501"/>
      <c r="EA665" s="508">
        <f>DI665</f>
        <v>0</v>
      </c>
      <c r="EB665" s="457">
        <f t="shared" si="5859"/>
        <v>0</v>
      </c>
      <c r="EC665" s="1045"/>
      <c r="ED665" s="892"/>
      <c r="EE665" s="459"/>
      <c r="EF665" s="501"/>
      <c r="EG665" s="462"/>
      <c r="EH665" s="710"/>
      <c r="EI665" s="460">
        <f t="shared" si="5489"/>
        <v>0</v>
      </c>
      <c r="EJ665" s="538">
        <f t="shared" si="5490"/>
        <v>0</v>
      </c>
      <c r="EK665" s="677">
        <f t="shared" si="5491"/>
        <v>0</v>
      </c>
      <c r="EL665" s="257">
        <f t="shared" si="5492"/>
        <v>0</v>
      </c>
      <c r="EM665" s="649">
        <f t="shared" si="5493"/>
        <v>0</v>
      </c>
      <c r="EN665" s="538">
        <f t="shared" si="5494"/>
        <v>0</v>
      </c>
      <c r="EO665" s="677">
        <f t="shared" si="5495"/>
        <v>0</v>
      </c>
      <c r="EP665" s="257">
        <f t="shared" si="5496"/>
        <v>0</v>
      </c>
      <c r="EQ665" s="649">
        <f t="shared" si="5497"/>
        <v>0</v>
      </c>
      <c r="ER665" s="538">
        <f t="shared" si="5498"/>
        <v>0</v>
      </c>
      <c r="ES665" s="677">
        <f t="shared" si="5499"/>
        <v>0</v>
      </c>
      <c r="ET665" s="538">
        <f t="shared" si="5500"/>
        <v>0</v>
      </c>
      <c r="EU665" s="462">
        <f t="shared" si="5501"/>
        <v>0</v>
      </c>
      <c r="EV665" s="263">
        <f t="shared" si="5502"/>
        <v>0</v>
      </c>
      <c r="EW665" s="462">
        <f t="shared" si="5503"/>
        <v>0</v>
      </c>
      <c r="EX665" s="263">
        <f t="shared" si="5504"/>
        <v>0</v>
      </c>
      <c r="EY665" s="472">
        <f t="shared" si="5769"/>
        <v>0</v>
      </c>
      <c r="EZ665" s="710">
        <f t="shared" si="5770"/>
        <v>0</v>
      </c>
      <c r="FA665" s="312">
        <v>42020</v>
      </c>
      <c r="FC665" s="216"/>
      <c r="FD665" s="319"/>
    </row>
    <row r="666" spans="1:160" ht="18" hidden="1" customHeight="1" outlineLevel="1" x14ac:dyDescent="0.2">
      <c r="A666" s="13" t="s">
        <v>1771</v>
      </c>
      <c r="B666" s="76" t="s">
        <v>21</v>
      </c>
      <c r="C666" s="103" t="s">
        <v>1462</v>
      </c>
      <c r="D666" s="103" t="s">
        <v>1463</v>
      </c>
      <c r="E666" s="103" t="s">
        <v>1466</v>
      </c>
      <c r="F666" s="103" t="s">
        <v>1464</v>
      </c>
      <c r="G666" s="103" t="s">
        <v>25</v>
      </c>
      <c r="H666" s="105">
        <v>0.83299999999999996</v>
      </c>
      <c r="I666" s="103" t="s">
        <v>1369</v>
      </c>
      <c r="J666" s="103" t="s">
        <v>56</v>
      </c>
      <c r="K666" s="103" t="s">
        <v>152</v>
      </c>
      <c r="L666" s="103" t="s">
        <v>1370</v>
      </c>
      <c r="M666" s="14" t="s">
        <v>1382</v>
      </c>
      <c r="N666" s="82"/>
      <c r="O666" s="82"/>
      <c r="P666" s="82"/>
      <c r="Q666" s="245"/>
      <c r="R666" s="408"/>
      <c r="S666" s="270"/>
      <c r="T666" s="270"/>
      <c r="U666" s="270"/>
      <c r="V666" s="647"/>
      <c r="W666" s="647"/>
      <c r="X666" s="409"/>
      <c r="Y666" s="409"/>
      <c r="Z666" s="409"/>
      <c r="AA666" s="409"/>
      <c r="AB666" s="409"/>
      <c r="AC666" s="399">
        <f t="shared" ref="AC666" si="5945">AB666*H666</f>
        <v>0</v>
      </c>
      <c r="AD666" s="410">
        <v>40</v>
      </c>
      <c r="AE666" s="410">
        <v>1462.0957285714285</v>
      </c>
      <c r="AF666" s="410">
        <f t="shared" ref="AF666" si="5946">AE666*1.12</f>
        <v>1637.5472160000002</v>
      </c>
      <c r="AG666" s="410">
        <v>0</v>
      </c>
      <c r="AH666" s="410">
        <v>0</v>
      </c>
      <c r="AI666" s="260">
        <f t="shared" ref="AI666" si="5947">AH666*H666</f>
        <v>0</v>
      </c>
      <c r="AJ666" s="410">
        <v>40</v>
      </c>
      <c r="AK666" s="410">
        <v>1462.0957285714285</v>
      </c>
      <c r="AL666" s="410">
        <f t="shared" si="5628"/>
        <v>1637.5472160000002</v>
      </c>
      <c r="AM666" s="410">
        <v>0</v>
      </c>
      <c r="AN666" s="410">
        <v>0</v>
      </c>
      <c r="AO666" s="396">
        <f t="shared" si="5858"/>
        <v>0</v>
      </c>
      <c r="AP666" s="410">
        <v>40</v>
      </c>
      <c r="AQ666" s="410">
        <v>1462.0957285714285</v>
      </c>
      <c r="AR666" s="410">
        <f t="shared" si="5629"/>
        <v>1637.5472160000002</v>
      </c>
      <c r="AS666" s="410">
        <v>0</v>
      </c>
      <c r="AT666" s="410">
        <v>0</v>
      </c>
      <c r="AU666" s="410">
        <f t="shared" si="5578"/>
        <v>0</v>
      </c>
      <c r="AV666" s="411">
        <v>40</v>
      </c>
      <c r="AW666" s="410">
        <v>1462.0957285714285</v>
      </c>
      <c r="AX666" s="410">
        <f t="shared" si="5630"/>
        <v>1637.5472160000002</v>
      </c>
      <c r="AY666" s="410">
        <v>0</v>
      </c>
      <c r="AZ666" s="410">
        <v>0</v>
      </c>
      <c r="BA666" s="400">
        <f t="shared" si="5583"/>
        <v>0</v>
      </c>
      <c r="BB666" s="411">
        <v>40</v>
      </c>
      <c r="BC666" s="410">
        <v>1462.0957285714285</v>
      </c>
      <c r="BD666" s="410">
        <f t="shared" si="5631"/>
        <v>1637.5472160000002</v>
      </c>
      <c r="BE666" s="410">
        <v>0</v>
      </c>
      <c r="BF666" s="410">
        <v>0</v>
      </c>
      <c r="BG666" s="411">
        <f t="shared" si="5555"/>
        <v>0</v>
      </c>
      <c r="BH666" s="411"/>
      <c r="BI666" s="410">
        <v>1462.0957285714285</v>
      </c>
      <c r="BJ666" s="410">
        <f t="shared" si="5632"/>
        <v>1637.5472160000002</v>
      </c>
      <c r="BK666" s="410">
        <v>0</v>
      </c>
      <c r="BL666" s="410">
        <v>0</v>
      </c>
      <c r="BM666" s="411">
        <f t="shared" si="5573"/>
        <v>0</v>
      </c>
      <c r="BN666" s="411"/>
      <c r="BO666" s="410"/>
      <c r="BP666" s="410"/>
      <c r="BQ666" s="410">
        <v>0</v>
      </c>
      <c r="BR666" s="410">
        <v>0</v>
      </c>
      <c r="BS666" s="411">
        <f t="shared" si="5764"/>
        <v>0</v>
      </c>
      <c r="BT666" s="410">
        <v>1462.0957285714285</v>
      </c>
      <c r="BU666" s="410">
        <f t="shared" si="5633"/>
        <v>1637.5472160000002</v>
      </c>
      <c r="BV666" s="262">
        <v>0</v>
      </c>
      <c r="BW666" s="1427">
        <v>0</v>
      </c>
      <c r="BX666" s="84" t="s">
        <v>48</v>
      </c>
      <c r="BY666" s="76">
        <v>2015</v>
      </c>
      <c r="BZ666" s="325">
        <v>9</v>
      </c>
      <c r="CA666" s="567"/>
      <c r="CB666" s="562"/>
      <c r="CC666" s="109"/>
      <c r="CD666" s="329"/>
      <c r="CE666" s="26">
        <f t="shared" si="5462"/>
        <v>0</v>
      </c>
      <c r="CF666" s="27">
        <f t="shared" si="5463"/>
        <v>0</v>
      </c>
      <c r="CG666" s="738">
        <f t="shared" si="5464"/>
        <v>0</v>
      </c>
      <c r="CH666" s="166" t="s">
        <v>1800</v>
      </c>
      <c r="CI666" s="167"/>
      <c r="CJ666" s="89"/>
      <c r="CK666" s="175"/>
      <c r="CL666" s="175"/>
      <c r="CM666" s="178"/>
      <c r="CN666" s="175"/>
      <c r="CO666" s="176"/>
      <c r="CP666" s="175"/>
      <c r="CQ666" s="87"/>
      <c r="CR666" s="455"/>
      <c r="CS666" s="455"/>
      <c r="CT666" s="455"/>
      <c r="CU666" s="455"/>
      <c r="CV666" s="455"/>
      <c r="CW666" s="455"/>
      <c r="CX666" s="455"/>
      <c r="CY666" s="455"/>
      <c r="CZ666" s="455"/>
      <c r="DA666" s="456"/>
      <c r="DB666" s="455"/>
      <c r="DC666" s="455"/>
      <c r="DD666" s="455"/>
      <c r="DE666" s="455"/>
      <c r="DF666" s="455"/>
      <c r="DG666" s="455"/>
      <c r="DH666" s="455"/>
      <c r="DI666" s="455"/>
      <c r="DJ666" s="455"/>
      <c r="DK666" s="455"/>
      <c r="DL666" s="501"/>
      <c r="DM666" s="508"/>
      <c r="DN666" s="501"/>
      <c r="DO666" s="508"/>
      <c r="DP666" s="501"/>
      <c r="DQ666" s="847"/>
      <c r="DR666" s="501"/>
      <c r="DS666" s="508"/>
      <c r="DT666" s="501"/>
      <c r="DU666" s="508"/>
      <c r="DV666" s="457"/>
      <c r="DW666" s="503"/>
      <c r="DX666" s="501"/>
      <c r="DY666" s="672"/>
      <c r="DZ666" s="501"/>
      <c r="EA666" s="508">
        <f>DI666</f>
        <v>0</v>
      </c>
      <c r="EB666" s="457">
        <f t="shared" si="5859"/>
        <v>0</v>
      </c>
      <c r="EC666" s="1045"/>
      <c r="ED666" s="892"/>
      <c r="EE666" s="459"/>
      <c r="EF666" s="501"/>
      <c r="EG666" s="462"/>
      <c r="EH666" s="710"/>
      <c r="EI666" s="460">
        <f t="shared" si="5489"/>
        <v>0</v>
      </c>
      <c r="EJ666" s="538">
        <f t="shared" si="5490"/>
        <v>0</v>
      </c>
      <c r="EK666" s="677">
        <f t="shared" si="5491"/>
        <v>0</v>
      </c>
      <c r="EL666" s="257">
        <f t="shared" si="5492"/>
        <v>0</v>
      </c>
      <c r="EM666" s="649">
        <f t="shared" si="5493"/>
        <v>0</v>
      </c>
      <c r="EN666" s="538">
        <f t="shared" si="5494"/>
        <v>0</v>
      </c>
      <c r="EO666" s="677">
        <f t="shared" si="5495"/>
        <v>0</v>
      </c>
      <c r="EP666" s="257">
        <f t="shared" si="5496"/>
        <v>0</v>
      </c>
      <c r="EQ666" s="649">
        <f t="shared" si="5497"/>
        <v>0</v>
      </c>
      <c r="ER666" s="538">
        <f t="shared" si="5498"/>
        <v>0</v>
      </c>
      <c r="ES666" s="677">
        <f t="shared" si="5499"/>
        <v>0</v>
      </c>
      <c r="ET666" s="538">
        <f t="shared" si="5500"/>
        <v>0</v>
      </c>
      <c r="EU666" s="462">
        <f t="shared" si="5501"/>
        <v>0</v>
      </c>
      <c r="EV666" s="263">
        <f t="shared" si="5502"/>
        <v>0</v>
      </c>
      <c r="EW666" s="462">
        <f t="shared" si="5503"/>
        <v>0</v>
      </c>
      <c r="EX666" s="263">
        <f t="shared" si="5504"/>
        <v>0</v>
      </c>
      <c r="EY666" s="472">
        <f t="shared" si="5769"/>
        <v>0</v>
      </c>
      <c r="EZ666" s="710">
        <f t="shared" si="5770"/>
        <v>0</v>
      </c>
      <c r="FA666" s="312">
        <v>42020</v>
      </c>
      <c r="FC666" s="216"/>
      <c r="FD666" s="319"/>
    </row>
    <row r="667" spans="1:160" ht="18" hidden="1" customHeight="1" outlineLevel="1" x14ac:dyDescent="0.2">
      <c r="A667" s="13" t="s">
        <v>1943</v>
      </c>
      <c r="B667" s="76" t="s">
        <v>21</v>
      </c>
      <c r="C667" s="103" t="s">
        <v>1462</v>
      </c>
      <c r="D667" s="103" t="s">
        <v>1463</v>
      </c>
      <c r="E667" s="103" t="s">
        <v>1466</v>
      </c>
      <c r="F667" s="103" t="s">
        <v>1464</v>
      </c>
      <c r="G667" s="103" t="s">
        <v>25</v>
      </c>
      <c r="H667" s="105">
        <v>0.83299999999999996</v>
      </c>
      <c r="I667" s="103" t="s">
        <v>1972</v>
      </c>
      <c r="J667" s="103" t="s">
        <v>56</v>
      </c>
      <c r="K667" s="103" t="s">
        <v>152</v>
      </c>
      <c r="L667" s="103" t="s">
        <v>1370</v>
      </c>
      <c r="M667" s="14" t="s">
        <v>1382</v>
      </c>
      <c r="N667" s="82"/>
      <c r="O667" s="82"/>
      <c r="P667" s="82"/>
      <c r="Q667" s="245"/>
      <c r="R667" s="408"/>
      <c r="S667" s="270"/>
      <c r="T667" s="270"/>
      <c r="U667" s="270"/>
      <c r="V667" s="647"/>
      <c r="W667" s="647"/>
      <c r="X667" s="409"/>
      <c r="Y667" s="409"/>
      <c r="Z667" s="409"/>
      <c r="AA667" s="409"/>
      <c r="AB667" s="409"/>
      <c r="AC667" s="399">
        <f t="shared" ref="AC667" si="5948">AB667*H667</f>
        <v>0</v>
      </c>
      <c r="AD667" s="410">
        <v>40</v>
      </c>
      <c r="AE667" s="410">
        <v>1462.0957285714285</v>
      </c>
      <c r="AF667" s="410">
        <f t="shared" ref="AF667" si="5949">AE667*1.12</f>
        <v>1637.5472160000002</v>
      </c>
      <c r="AG667" s="410">
        <v>0</v>
      </c>
      <c r="AH667" s="410">
        <v>0</v>
      </c>
      <c r="AI667" s="260">
        <f t="shared" ref="AI667" si="5950">AH667*H667</f>
        <v>0</v>
      </c>
      <c r="AJ667" s="410">
        <v>40</v>
      </c>
      <c r="AK667" s="410">
        <v>1462.0957285714285</v>
      </c>
      <c r="AL667" s="410">
        <f t="shared" si="5628"/>
        <v>1637.5472160000002</v>
      </c>
      <c r="AM667" s="1221">
        <v>0</v>
      </c>
      <c r="AN667" s="410">
        <v>0</v>
      </c>
      <c r="AO667" s="396">
        <f t="shared" si="5858"/>
        <v>0</v>
      </c>
      <c r="AP667" s="410">
        <v>40</v>
      </c>
      <c r="AQ667" s="410">
        <v>1462.0957285714285</v>
      </c>
      <c r="AR667" s="410">
        <f t="shared" si="5629"/>
        <v>1637.5472160000002</v>
      </c>
      <c r="AS667" s="410">
        <v>0</v>
      </c>
      <c r="AT667" s="410">
        <f t="shared" ref="AT667" si="5951">AS667*1.12</f>
        <v>0</v>
      </c>
      <c r="AU667" s="410">
        <f t="shared" ref="AU667" si="5952">AT667*H667</f>
        <v>0</v>
      </c>
      <c r="AV667" s="411">
        <v>40</v>
      </c>
      <c r="AW667" s="410">
        <v>1462.0957285714285</v>
      </c>
      <c r="AX667" s="410">
        <f t="shared" si="5630"/>
        <v>1637.5472160000002</v>
      </c>
      <c r="AY667" s="400">
        <v>0</v>
      </c>
      <c r="AZ667" s="400">
        <f t="shared" ref="AZ667" si="5953">AY667*1.12</f>
        <v>0</v>
      </c>
      <c r="BA667" s="400">
        <f t="shared" ref="BA667" si="5954">AZ667*H667</f>
        <v>0</v>
      </c>
      <c r="BB667" s="411">
        <v>40</v>
      </c>
      <c r="BC667" s="410">
        <v>1462.0957285714285</v>
      </c>
      <c r="BD667" s="410">
        <f t="shared" si="5631"/>
        <v>1637.5472160000002</v>
      </c>
      <c r="BE667" s="411">
        <v>0</v>
      </c>
      <c r="BF667" s="411">
        <f t="shared" ref="BF667" si="5955">BE667*1.12</f>
        <v>0</v>
      </c>
      <c r="BG667" s="411">
        <f t="shared" ref="BG667" si="5956">BF667*H667</f>
        <v>0</v>
      </c>
      <c r="BH667" s="411"/>
      <c r="BI667" s="410">
        <v>1462.0957285714285</v>
      </c>
      <c r="BJ667" s="410">
        <f t="shared" si="5632"/>
        <v>1637.5472160000002</v>
      </c>
      <c r="BK667" s="411">
        <f t="shared" ref="BK667" si="5957">BH667*BI667</f>
        <v>0</v>
      </c>
      <c r="BL667" s="411">
        <f t="shared" ref="BL667:BL670" si="5958">BK667*1.12</f>
        <v>0</v>
      </c>
      <c r="BM667" s="411">
        <f t="shared" si="5573"/>
        <v>0</v>
      </c>
      <c r="BN667" s="411"/>
      <c r="BO667" s="410"/>
      <c r="BP667" s="410"/>
      <c r="BQ667" s="411">
        <f t="shared" ref="BQ667:BQ668" si="5959">BN667*BO667</f>
        <v>0</v>
      </c>
      <c r="BR667" s="411">
        <f t="shared" ref="BR667:BR670" si="5960">BQ667*1.12</f>
        <v>0</v>
      </c>
      <c r="BS667" s="411">
        <f t="shared" si="5764"/>
        <v>0</v>
      </c>
      <c r="BT667" s="410">
        <v>1462.0957285714285</v>
      </c>
      <c r="BU667" s="410">
        <f t="shared" si="5633"/>
        <v>1637.5472160000002</v>
      </c>
      <c r="BV667" s="262">
        <v>0</v>
      </c>
      <c r="BW667" s="1427">
        <v>0</v>
      </c>
      <c r="BX667" s="84" t="s">
        <v>48</v>
      </c>
      <c r="BY667" s="76">
        <v>2015</v>
      </c>
      <c r="BZ667" s="582" t="s">
        <v>2551</v>
      </c>
      <c r="CA667" s="567"/>
      <c r="CB667" s="562"/>
      <c r="CC667" s="109"/>
      <c r="CD667" s="329"/>
      <c r="CE667" s="26">
        <f t="shared" si="5462"/>
        <v>0</v>
      </c>
      <c r="CF667" s="27">
        <f t="shared" si="5463"/>
        <v>0</v>
      </c>
      <c r="CG667" s="738">
        <f t="shared" si="5464"/>
        <v>0</v>
      </c>
      <c r="CH667" s="166" t="s">
        <v>1973</v>
      </c>
      <c r="CI667" s="167"/>
      <c r="CJ667" s="89" t="s">
        <v>25</v>
      </c>
      <c r="CK667" s="175" t="s">
        <v>1994</v>
      </c>
      <c r="CL667" s="175" t="s">
        <v>2010</v>
      </c>
      <c r="CM667" s="178">
        <v>42170</v>
      </c>
      <c r="CN667" s="175" t="s">
        <v>1995</v>
      </c>
      <c r="CO667" s="176" t="s">
        <v>1463</v>
      </c>
      <c r="CP667" s="175" t="s">
        <v>1464</v>
      </c>
      <c r="CQ667" s="14" t="s">
        <v>1382</v>
      </c>
      <c r="CR667" s="455"/>
      <c r="CS667" s="455"/>
      <c r="CT667" s="455">
        <v>40</v>
      </c>
      <c r="CU667" s="455">
        <v>0</v>
      </c>
      <c r="CV667" s="455">
        <v>0</v>
      </c>
      <c r="CW667" s="455">
        <v>0</v>
      </c>
      <c r="CX667" s="455">
        <v>0</v>
      </c>
      <c r="CY667" s="455"/>
      <c r="CZ667" s="455"/>
      <c r="DA667" s="456">
        <v>1637</v>
      </c>
      <c r="DB667" s="455"/>
      <c r="DC667" s="455"/>
      <c r="DD667" s="455">
        <f>CT667*DA667</f>
        <v>65480</v>
      </c>
      <c r="DE667" s="455">
        <f>CU667*DA667</f>
        <v>0</v>
      </c>
      <c r="DF667" s="455">
        <f>CV667*DA667</f>
        <v>0</v>
      </c>
      <c r="DG667" s="455">
        <f>CW667*DA667</f>
        <v>0</v>
      </c>
      <c r="DH667" s="455">
        <f>CX667*DA667</f>
        <v>0</v>
      </c>
      <c r="DI667" s="455"/>
      <c r="DJ667" s="455"/>
      <c r="DK667" s="455">
        <f t="shared" ref="DK667:DK668" si="5961">(CT667+CU667+CV667+CW667+CX667)*DA667</f>
        <v>65480</v>
      </c>
      <c r="DL667" s="501"/>
      <c r="DM667" s="508"/>
      <c r="DN667" s="501"/>
      <c r="DO667" s="508"/>
      <c r="DP667" s="501"/>
      <c r="DQ667" s="847">
        <f>DD667</f>
        <v>65480</v>
      </c>
      <c r="DR667" s="501">
        <f>DQ667/1.12</f>
        <v>58464.28571428571</v>
      </c>
      <c r="DS667" s="508">
        <f>DE667</f>
        <v>0</v>
      </c>
      <c r="DT667" s="501">
        <f>DS667/1.12</f>
        <v>0</v>
      </c>
      <c r="DU667" s="508">
        <f>DF667</f>
        <v>0</v>
      </c>
      <c r="DV667" s="457">
        <f>DU667/1.12</f>
        <v>0</v>
      </c>
      <c r="DW667" s="503">
        <f>DG667</f>
        <v>0</v>
      </c>
      <c r="DX667" s="501">
        <f>DW667/1.12</f>
        <v>0</v>
      </c>
      <c r="DY667" s="672">
        <f>DH667</f>
        <v>0</v>
      </c>
      <c r="DZ667" s="501">
        <f>DY667/1.12</f>
        <v>0</v>
      </c>
      <c r="EA667" s="508">
        <f>DI667</f>
        <v>0</v>
      </c>
      <c r="EB667" s="457">
        <f t="shared" si="5859"/>
        <v>0</v>
      </c>
      <c r="EC667" s="1045"/>
      <c r="ED667" s="892"/>
      <c r="EE667" s="459">
        <f>DK667</f>
        <v>65480</v>
      </c>
      <c r="EF667" s="501">
        <f t="shared" ref="EF667:EF668" si="5962">EE667/1.12</f>
        <v>58464.28571428571</v>
      </c>
      <c r="EG667" s="462"/>
      <c r="EH667" s="710"/>
      <c r="EI667" s="460">
        <f t="shared" ref="EI667:EI730" si="5963">AA667-DP667</f>
        <v>0</v>
      </c>
      <c r="EJ667" s="538">
        <f t="shared" ref="EJ667:EJ730" si="5964">AB667-DO667</f>
        <v>0</v>
      </c>
      <c r="EK667" s="677">
        <f t="shared" ref="EK667:EK730" si="5965">AG667-DR667</f>
        <v>-58464.28571428571</v>
      </c>
      <c r="EL667" s="257">
        <f t="shared" ref="EL667:EL730" si="5966">AH667-DQ667</f>
        <v>-65480</v>
      </c>
      <c r="EM667" s="649">
        <f t="shared" ref="EM667:EM730" si="5967">AM667-DT667</f>
        <v>0</v>
      </c>
      <c r="EN667" s="538">
        <f t="shared" ref="EN667:EN730" si="5968">AN667-DS667</f>
        <v>0</v>
      </c>
      <c r="EO667" s="677">
        <f t="shared" ref="EO667:EO730" si="5969">AS667-DV667</f>
        <v>0</v>
      </c>
      <c r="EP667" s="257">
        <f t="shared" ref="EP667:EP730" si="5970">AT667-DU667</f>
        <v>0</v>
      </c>
      <c r="EQ667" s="649">
        <f t="shared" ref="EQ667:EQ730" si="5971">AY667-DX667</f>
        <v>0</v>
      </c>
      <c r="ER667" s="538">
        <f t="shared" ref="ER667:ER730" si="5972">AZ667-DW667</f>
        <v>0</v>
      </c>
      <c r="ES667" s="677">
        <f t="shared" ref="ES667:ES730" si="5973">BE667-DZ667</f>
        <v>0</v>
      </c>
      <c r="ET667" s="538">
        <f t="shared" ref="ET667:ET730" si="5974">BF667-DY667</f>
        <v>0</v>
      </c>
      <c r="EU667" s="462">
        <f t="shared" ref="EU667:EU730" si="5975">BK667-EB667</f>
        <v>0</v>
      </c>
      <c r="EV667" s="263">
        <f t="shared" ref="EV667:EV730" si="5976">BL667-EA667</f>
        <v>0</v>
      </c>
      <c r="EW667" s="462">
        <f t="shared" ref="EW667:EW730" si="5977">BM667-ED667</f>
        <v>0</v>
      </c>
      <c r="EX667" s="263">
        <f t="shared" ref="EX667:EX730" si="5978">BN667-EC667</f>
        <v>0</v>
      </c>
      <c r="EY667" s="472">
        <f t="shared" si="5769"/>
        <v>-58464.28571428571</v>
      </c>
      <c r="EZ667" s="710">
        <f t="shared" si="5770"/>
        <v>-65480</v>
      </c>
      <c r="FA667" s="312">
        <v>42020</v>
      </c>
      <c r="FC667" s="216"/>
      <c r="FD667" s="319"/>
    </row>
    <row r="668" spans="1:160" ht="18" hidden="1" customHeight="1" outlineLevel="1" x14ac:dyDescent="0.2">
      <c r="A668" s="13" t="s">
        <v>2522</v>
      </c>
      <c r="B668" s="76" t="s">
        <v>21</v>
      </c>
      <c r="C668" s="103" t="s">
        <v>1462</v>
      </c>
      <c r="D668" s="103" t="s">
        <v>1463</v>
      </c>
      <c r="E668" s="103" t="s">
        <v>1466</v>
      </c>
      <c r="F668" s="103" t="s">
        <v>1464</v>
      </c>
      <c r="G668" s="103" t="s">
        <v>25</v>
      </c>
      <c r="H668" s="105">
        <v>0.83299999999999996</v>
      </c>
      <c r="I668" s="103" t="s">
        <v>1972</v>
      </c>
      <c r="J668" s="103" t="s">
        <v>56</v>
      </c>
      <c r="K668" s="103" t="s">
        <v>152</v>
      </c>
      <c r="L668" s="103" t="s">
        <v>1370</v>
      </c>
      <c r="M668" s="14" t="s">
        <v>1382</v>
      </c>
      <c r="N668" s="82"/>
      <c r="O668" s="82"/>
      <c r="P668" s="82"/>
      <c r="Q668" s="245"/>
      <c r="R668" s="408"/>
      <c r="S668" s="270"/>
      <c r="T668" s="270"/>
      <c r="U668" s="270"/>
      <c r="V668" s="647"/>
      <c r="W668" s="647"/>
      <c r="X668" s="409"/>
      <c r="Y668" s="409"/>
      <c r="Z668" s="409"/>
      <c r="AA668" s="409"/>
      <c r="AB668" s="409"/>
      <c r="AC668" s="399">
        <f t="shared" ref="AC668" si="5979">AB668*H668</f>
        <v>0</v>
      </c>
      <c r="AD668" s="410">
        <v>40</v>
      </c>
      <c r="AE668" s="410">
        <v>1917.43</v>
      </c>
      <c r="AF668" s="410">
        <f t="shared" ref="AF668" si="5980">AE668*1.12</f>
        <v>2147.5216000000005</v>
      </c>
      <c r="AG668" s="410">
        <f t="shared" ref="AG668" si="5981">AE668*AD668</f>
        <v>76697.2</v>
      </c>
      <c r="AH668" s="410">
        <f t="shared" ref="AH668" si="5982">AD668*AF668</f>
        <v>85900.864000000016</v>
      </c>
      <c r="AI668" s="260">
        <f t="shared" ref="AI668" si="5983">AH668*H668</f>
        <v>71555.419712000017</v>
      </c>
      <c r="AJ668" s="410">
        <v>20</v>
      </c>
      <c r="AK668" s="410">
        <v>1917.43</v>
      </c>
      <c r="AL668" s="410">
        <f t="shared" si="5628"/>
        <v>2147.5216000000005</v>
      </c>
      <c r="AM668" s="1221">
        <f t="shared" ref="AM668" si="5984">AJ668*AK668</f>
        <v>38348.6</v>
      </c>
      <c r="AN668" s="410">
        <f t="shared" ref="AN668" si="5985">AJ668*AL668</f>
        <v>42950.432000000008</v>
      </c>
      <c r="AO668" s="396">
        <f t="shared" ref="AO668" si="5986">AN668*H668</f>
        <v>35777.709856000009</v>
      </c>
      <c r="AP668" s="410">
        <v>20</v>
      </c>
      <c r="AQ668" s="410">
        <v>1917.43</v>
      </c>
      <c r="AR668" s="410">
        <f t="shared" si="5629"/>
        <v>2147.5216000000005</v>
      </c>
      <c r="AS668" s="410">
        <f t="shared" ref="AS668" si="5987">AP668*AQ668</f>
        <v>38348.6</v>
      </c>
      <c r="AT668" s="410">
        <f t="shared" ref="AT668" si="5988">AS668*1.12</f>
        <v>42950.432000000001</v>
      </c>
      <c r="AU668" s="410">
        <f t="shared" ref="AU668" si="5989">AT668*H668</f>
        <v>35777.709856000001</v>
      </c>
      <c r="AV668" s="411">
        <v>20</v>
      </c>
      <c r="AW668" s="410">
        <v>1917.43</v>
      </c>
      <c r="AX668" s="410">
        <f t="shared" si="5630"/>
        <v>2147.5216000000005</v>
      </c>
      <c r="AY668" s="400">
        <f t="shared" ref="AY668" si="5990">AV668*AW668</f>
        <v>38348.6</v>
      </c>
      <c r="AZ668" s="400">
        <f t="shared" ref="AZ668" si="5991">AY668*1.12</f>
        <v>42950.432000000001</v>
      </c>
      <c r="BA668" s="400">
        <f t="shared" ref="BA668" si="5992">AZ668*H668</f>
        <v>35777.709856000001</v>
      </c>
      <c r="BB668" s="411">
        <v>20</v>
      </c>
      <c r="BC668" s="410">
        <v>1917.43</v>
      </c>
      <c r="BD668" s="410">
        <f t="shared" si="5631"/>
        <v>2147.5216000000005</v>
      </c>
      <c r="BE668" s="411">
        <f t="shared" ref="BE668" si="5993">BB668*BC668</f>
        <v>38348.6</v>
      </c>
      <c r="BF668" s="411">
        <f t="shared" ref="BF668" si="5994">BE668*1.12</f>
        <v>42950.432000000001</v>
      </c>
      <c r="BG668" s="411">
        <f t="shared" ref="BG668" si="5995">BF668*H668</f>
        <v>35777.709856000001</v>
      </c>
      <c r="BH668" s="411"/>
      <c r="BI668" s="410">
        <v>1917.43</v>
      </c>
      <c r="BJ668" s="410">
        <f t="shared" si="5632"/>
        <v>2147.5216000000005</v>
      </c>
      <c r="BK668" s="411">
        <f t="shared" ref="BK668" si="5996">BH668*BI668</f>
        <v>0</v>
      </c>
      <c r="BL668" s="411">
        <f t="shared" ref="BL668" si="5997">BK668*1.12</f>
        <v>0</v>
      </c>
      <c r="BM668" s="411">
        <f t="shared" ref="BM668" si="5998">BL668*N668</f>
        <v>0</v>
      </c>
      <c r="BN668" s="411"/>
      <c r="BO668" s="410"/>
      <c r="BP668" s="410"/>
      <c r="BQ668" s="411">
        <f t="shared" si="5959"/>
        <v>0</v>
      </c>
      <c r="BR668" s="411">
        <f t="shared" si="5960"/>
        <v>0</v>
      </c>
      <c r="BS668" s="411">
        <f t="shared" si="5764"/>
        <v>0</v>
      </c>
      <c r="BT668" s="410">
        <v>1917.43</v>
      </c>
      <c r="BU668" s="410">
        <f t="shared" si="5633"/>
        <v>2147.5216000000005</v>
      </c>
      <c r="BV668" s="262">
        <f t="shared" ref="BV668" si="5999">(AD668+AJ668+AP668+AV668+BB668)*BT668</f>
        <v>230091.6</v>
      </c>
      <c r="BW668" s="262">
        <f t="shared" ref="BW668" si="6000">(AD668+AJ668+AP668+AV668+BB668)*BU668</f>
        <v>257702.59200000006</v>
      </c>
      <c r="BX668" s="84"/>
      <c r="BY668" s="76" t="s">
        <v>2420</v>
      </c>
      <c r="BZ668" s="582"/>
      <c r="CA668" s="567"/>
      <c r="CB668" s="562"/>
      <c r="CC668" s="109"/>
      <c r="CD668" s="329"/>
      <c r="CE668" s="26">
        <f t="shared" ref="CE668" si="6001">BV668-CB668</f>
        <v>230091.6</v>
      </c>
      <c r="CF668" s="27">
        <f t="shared" ref="CF668" si="6002">BW668-CC668</f>
        <v>257702.59200000006</v>
      </c>
      <c r="CG668" s="738">
        <f t="shared" ref="CG668" si="6003">CA668-CC668</f>
        <v>0</v>
      </c>
      <c r="CH668" s="166" t="s">
        <v>2552</v>
      </c>
      <c r="CI668" s="167"/>
      <c r="CJ668" s="89"/>
      <c r="CK668" s="175"/>
      <c r="CL668" s="175" t="s">
        <v>2628</v>
      </c>
      <c r="CM668" s="178">
        <v>42632</v>
      </c>
      <c r="CN668" s="175" t="s">
        <v>1995</v>
      </c>
      <c r="CO668" s="176" t="s">
        <v>1463</v>
      </c>
      <c r="CP668" s="175" t="s">
        <v>2559</v>
      </c>
      <c r="CQ668" s="14" t="s">
        <v>1382</v>
      </c>
      <c r="CR668" s="455"/>
      <c r="CS668" s="455"/>
      <c r="CT668" s="455"/>
      <c r="CU668" s="455">
        <v>20</v>
      </c>
      <c r="CV668" s="455">
        <v>20</v>
      </c>
      <c r="CW668" s="455">
        <v>20</v>
      </c>
      <c r="CX668" s="455">
        <v>20</v>
      </c>
      <c r="CY668" s="455"/>
      <c r="CZ668" s="455">
        <f>CU668+CV668+CW668+CX668</f>
        <v>80</v>
      </c>
      <c r="DA668" s="456">
        <f>BU668</f>
        <v>2147.5216000000005</v>
      </c>
      <c r="DB668" s="455"/>
      <c r="DC668" s="455"/>
      <c r="DD668" s="455"/>
      <c r="DE668" s="455">
        <f>CU668*DA668</f>
        <v>42950.432000000008</v>
      </c>
      <c r="DF668" s="455">
        <f>CV668*DA668</f>
        <v>42950.432000000008</v>
      </c>
      <c r="DG668" s="455">
        <f>CW668*DA668</f>
        <v>42950.432000000008</v>
      </c>
      <c r="DH668" s="455">
        <f>CX668*DA668</f>
        <v>42950.432000000008</v>
      </c>
      <c r="DI668" s="455"/>
      <c r="DJ668" s="455"/>
      <c r="DK668" s="455">
        <f t="shared" si="5961"/>
        <v>171801.72800000003</v>
      </c>
      <c r="DL668" s="501"/>
      <c r="DM668" s="508"/>
      <c r="DN668" s="501"/>
      <c r="DO668" s="508"/>
      <c r="DP668" s="501"/>
      <c r="DQ668" s="847"/>
      <c r="DR668" s="501"/>
      <c r="DS668" s="508">
        <f>DE668</f>
        <v>42950.432000000008</v>
      </c>
      <c r="DT668" s="501">
        <f>DS668/1.12</f>
        <v>38348.600000000006</v>
      </c>
      <c r="DU668" s="508">
        <f>DF668</f>
        <v>42950.432000000008</v>
      </c>
      <c r="DV668" s="457">
        <f>DU668/1.12</f>
        <v>38348.600000000006</v>
      </c>
      <c r="DW668" s="503">
        <f>DG668</f>
        <v>42950.432000000008</v>
      </c>
      <c r="DX668" s="501">
        <f>DW668/1.12</f>
        <v>38348.600000000006</v>
      </c>
      <c r="DY668" s="672">
        <f>DH668</f>
        <v>42950.432000000008</v>
      </c>
      <c r="DZ668" s="501">
        <f>DY668/1.12</f>
        <v>38348.600000000006</v>
      </c>
      <c r="EA668" s="508"/>
      <c r="EB668" s="457"/>
      <c r="EC668" s="1045"/>
      <c r="ED668" s="892"/>
      <c r="EE668" s="459">
        <f>DK668</f>
        <v>171801.72800000003</v>
      </c>
      <c r="EF668" s="501">
        <f t="shared" si="5962"/>
        <v>153394.40000000002</v>
      </c>
      <c r="EG668" s="462"/>
      <c r="EH668" s="710"/>
      <c r="EI668" s="460">
        <f t="shared" si="5963"/>
        <v>0</v>
      </c>
      <c r="EJ668" s="538">
        <f t="shared" si="5964"/>
        <v>0</v>
      </c>
      <c r="EK668" s="677">
        <f t="shared" si="5965"/>
        <v>76697.2</v>
      </c>
      <c r="EL668" s="257">
        <f t="shared" si="5966"/>
        <v>85900.864000000016</v>
      </c>
      <c r="EM668" s="649">
        <f t="shared" si="5967"/>
        <v>0</v>
      </c>
      <c r="EN668" s="538">
        <f t="shared" si="5968"/>
        <v>0</v>
      </c>
      <c r="EO668" s="677">
        <f t="shared" si="5969"/>
        <v>0</v>
      </c>
      <c r="EP668" s="257">
        <f t="shared" si="5970"/>
        <v>0</v>
      </c>
      <c r="EQ668" s="649">
        <f t="shared" si="5971"/>
        <v>0</v>
      </c>
      <c r="ER668" s="538">
        <f t="shared" si="5972"/>
        <v>0</v>
      </c>
      <c r="ES668" s="677">
        <f t="shared" si="5973"/>
        <v>0</v>
      </c>
      <c r="ET668" s="538">
        <f t="shared" si="5974"/>
        <v>0</v>
      </c>
      <c r="EU668" s="462">
        <f t="shared" si="5975"/>
        <v>0</v>
      </c>
      <c r="EV668" s="263">
        <f t="shared" si="5976"/>
        <v>0</v>
      </c>
      <c r="EW668" s="462">
        <f t="shared" si="5977"/>
        <v>0</v>
      </c>
      <c r="EX668" s="263">
        <f t="shared" si="5978"/>
        <v>0</v>
      </c>
      <c r="EY668" s="472">
        <f t="shared" si="5769"/>
        <v>76697.199999999983</v>
      </c>
      <c r="EZ668" s="710">
        <f t="shared" si="5770"/>
        <v>85900.864000000031</v>
      </c>
      <c r="FA668" s="312">
        <v>42020</v>
      </c>
      <c r="FC668" s="216"/>
      <c r="FD668" s="319"/>
    </row>
    <row r="669" spans="1:160" ht="18" hidden="1" customHeight="1" outlineLevel="1" x14ac:dyDescent="0.2">
      <c r="A669" s="13" t="s">
        <v>1580</v>
      </c>
      <c r="B669" s="76" t="s">
        <v>21</v>
      </c>
      <c r="C669" s="103" t="s">
        <v>1462</v>
      </c>
      <c r="D669" s="103" t="s">
        <v>1463</v>
      </c>
      <c r="E669" s="103" t="s">
        <v>1466</v>
      </c>
      <c r="F669" s="103" t="s">
        <v>1465</v>
      </c>
      <c r="G669" s="103" t="s">
        <v>1381</v>
      </c>
      <c r="H669" s="105">
        <v>0.83299999999999996</v>
      </c>
      <c r="I669" s="103" t="s">
        <v>1369</v>
      </c>
      <c r="J669" s="103" t="s">
        <v>56</v>
      </c>
      <c r="K669" s="103" t="s">
        <v>152</v>
      </c>
      <c r="L669" s="103" t="s">
        <v>1370</v>
      </c>
      <c r="M669" s="14" t="s">
        <v>1382</v>
      </c>
      <c r="N669" s="82"/>
      <c r="O669" s="82"/>
      <c r="P669" s="82"/>
      <c r="Q669" s="245"/>
      <c r="R669" s="408"/>
      <c r="S669" s="270"/>
      <c r="T669" s="270"/>
      <c r="U669" s="270"/>
      <c r="V669" s="647"/>
      <c r="W669" s="647"/>
      <c r="X669" s="409"/>
      <c r="Y669" s="409"/>
      <c r="Z669" s="409"/>
      <c r="AA669" s="409"/>
      <c r="AB669" s="409"/>
      <c r="AC669" s="399">
        <f t="shared" ref="AC669:AC833" si="6004">AB669*H669</f>
        <v>0</v>
      </c>
      <c r="AD669" s="410">
        <v>20</v>
      </c>
      <c r="AE669" s="410">
        <v>1462.0957285714285</v>
      </c>
      <c r="AF669" s="410">
        <f t="shared" si="5138"/>
        <v>1637.5472160000002</v>
      </c>
      <c r="AG669" s="410">
        <v>0</v>
      </c>
      <c r="AH669" s="410">
        <v>0</v>
      </c>
      <c r="AI669" s="260">
        <f t="shared" ref="AI669:AI833" si="6005">AH669*H669</f>
        <v>0</v>
      </c>
      <c r="AJ669" s="410">
        <v>20</v>
      </c>
      <c r="AK669" s="410">
        <v>1462.0957285714285</v>
      </c>
      <c r="AL669" s="410">
        <f t="shared" si="5628"/>
        <v>1637.5472160000002</v>
      </c>
      <c r="AM669" s="260">
        <v>0</v>
      </c>
      <c r="AN669" s="260">
        <v>0</v>
      </c>
      <c r="AO669" s="396">
        <f t="shared" si="5858"/>
        <v>0</v>
      </c>
      <c r="AP669" s="410">
        <v>20</v>
      </c>
      <c r="AQ669" s="410">
        <v>1462.0957285714285</v>
      </c>
      <c r="AR669" s="410">
        <f t="shared" si="5629"/>
        <v>1637.5472160000002</v>
      </c>
      <c r="AS669" s="410">
        <v>0</v>
      </c>
      <c r="AT669" s="410">
        <f t="shared" si="5720"/>
        <v>0</v>
      </c>
      <c r="AU669" s="410">
        <f t="shared" si="5578"/>
        <v>0</v>
      </c>
      <c r="AV669" s="411">
        <v>20</v>
      </c>
      <c r="AW669" s="410">
        <v>1462.0957285714285</v>
      </c>
      <c r="AX669" s="410">
        <f t="shared" si="5630"/>
        <v>1637.5472160000002</v>
      </c>
      <c r="AY669" s="400">
        <v>0</v>
      </c>
      <c r="AZ669" s="400">
        <f t="shared" si="5763"/>
        <v>0</v>
      </c>
      <c r="BA669" s="400">
        <f t="shared" si="5583"/>
        <v>0</v>
      </c>
      <c r="BB669" s="411">
        <v>20</v>
      </c>
      <c r="BC669" s="410">
        <v>1462.0957285714285</v>
      </c>
      <c r="BD669" s="410">
        <f t="shared" si="5631"/>
        <v>1637.5472160000002</v>
      </c>
      <c r="BE669" s="411">
        <v>0</v>
      </c>
      <c r="BF669" s="411">
        <f t="shared" si="5579"/>
        <v>0</v>
      </c>
      <c r="BG669" s="411">
        <f t="shared" si="5555"/>
        <v>0</v>
      </c>
      <c r="BH669" s="411"/>
      <c r="BI669" s="410">
        <v>1462.0957285714285</v>
      </c>
      <c r="BJ669" s="410">
        <f t="shared" si="5632"/>
        <v>1637.5472160000002</v>
      </c>
      <c r="BK669" s="411">
        <v>0</v>
      </c>
      <c r="BL669" s="411">
        <f t="shared" si="5958"/>
        <v>0</v>
      </c>
      <c r="BM669" s="411">
        <f t="shared" si="5573"/>
        <v>0</v>
      </c>
      <c r="BN669" s="411"/>
      <c r="BO669" s="410"/>
      <c r="BP669" s="410"/>
      <c r="BQ669" s="411">
        <v>0</v>
      </c>
      <c r="BR669" s="411">
        <f t="shared" si="5960"/>
        <v>0</v>
      </c>
      <c r="BS669" s="411">
        <f t="shared" si="5764"/>
        <v>0</v>
      </c>
      <c r="BT669" s="410">
        <v>1462.0957285714285</v>
      </c>
      <c r="BU669" s="410">
        <f t="shared" si="5633"/>
        <v>1637.5472160000002</v>
      </c>
      <c r="BV669" s="410">
        <v>0</v>
      </c>
      <c r="BW669" s="1437">
        <v>0</v>
      </c>
      <c r="BX669" s="84" t="s">
        <v>48</v>
      </c>
      <c r="BY669" s="76">
        <v>2015</v>
      </c>
      <c r="BZ669" s="325">
        <v>7</v>
      </c>
      <c r="CA669" s="567"/>
      <c r="CB669" s="562"/>
      <c r="CC669" s="109"/>
      <c r="CD669" s="329"/>
      <c r="CE669" s="26">
        <f t="shared" si="5462"/>
        <v>0</v>
      </c>
      <c r="CF669" s="27">
        <f t="shared" si="5463"/>
        <v>0</v>
      </c>
      <c r="CG669" s="738">
        <f t="shared" si="5464"/>
        <v>0</v>
      </c>
      <c r="CH669" s="166"/>
      <c r="CI669" s="167"/>
      <c r="CJ669" s="89"/>
      <c r="CK669" s="175"/>
      <c r="CL669" s="175"/>
      <c r="CM669" s="178"/>
      <c r="CN669" s="175"/>
      <c r="CO669" s="176"/>
      <c r="CP669" s="175"/>
      <c r="CQ669" s="87"/>
      <c r="CR669" s="455"/>
      <c r="CS669" s="455"/>
      <c r="CT669" s="455"/>
      <c r="CU669" s="455"/>
      <c r="CV669" s="455"/>
      <c r="CW669" s="455"/>
      <c r="CX669" s="455"/>
      <c r="CY669" s="455"/>
      <c r="CZ669" s="455"/>
      <c r="DA669" s="456"/>
      <c r="DB669" s="455"/>
      <c r="DC669" s="455"/>
      <c r="DD669" s="455"/>
      <c r="DE669" s="455"/>
      <c r="DF669" s="455"/>
      <c r="DG669" s="455"/>
      <c r="DH669" s="455"/>
      <c r="DI669" s="455"/>
      <c r="DJ669" s="455"/>
      <c r="DK669" s="455"/>
      <c r="DL669" s="501"/>
      <c r="DM669" s="508"/>
      <c r="DN669" s="501"/>
      <c r="DO669" s="508"/>
      <c r="DP669" s="501"/>
      <c r="DQ669" s="847"/>
      <c r="DR669" s="501"/>
      <c r="DS669" s="508"/>
      <c r="DT669" s="501"/>
      <c r="DU669" s="508"/>
      <c r="DV669" s="457"/>
      <c r="DW669" s="503"/>
      <c r="DX669" s="501"/>
      <c r="DY669" s="672"/>
      <c r="DZ669" s="501"/>
      <c r="EA669" s="508">
        <f>DI669</f>
        <v>0</v>
      </c>
      <c r="EB669" s="457">
        <f t="shared" si="5859"/>
        <v>0</v>
      </c>
      <c r="EC669" s="1045"/>
      <c r="ED669" s="892"/>
      <c r="EE669" s="459"/>
      <c r="EF669" s="501"/>
      <c r="EG669" s="462"/>
      <c r="EH669" s="710"/>
      <c r="EI669" s="460">
        <f t="shared" si="5963"/>
        <v>0</v>
      </c>
      <c r="EJ669" s="538">
        <f t="shared" si="5964"/>
        <v>0</v>
      </c>
      <c r="EK669" s="677">
        <f t="shared" si="5965"/>
        <v>0</v>
      </c>
      <c r="EL669" s="257">
        <f t="shared" si="5966"/>
        <v>0</v>
      </c>
      <c r="EM669" s="649">
        <f t="shared" si="5967"/>
        <v>0</v>
      </c>
      <c r="EN669" s="538">
        <f t="shared" si="5968"/>
        <v>0</v>
      </c>
      <c r="EO669" s="677">
        <f t="shared" si="5969"/>
        <v>0</v>
      </c>
      <c r="EP669" s="257">
        <f t="shared" si="5970"/>
        <v>0</v>
      </c>
      <c r="EQ669" s="649">
        <f t="shared" si="5971"/>
        <v>0</v>
      </c>
      <c r="ER669" s="538">
        <f t="shared" si="5972"/>
        <v>0</v>
      </c>
      <c r="ES669" s="677">
        <f t="shared" si="5973"/>
        <v>0</v>
      </c>
      <c r="ET669" s="538">
        <f t="shared" si="5974"/>
        <v>0</v>
      </c>
      <c r="EU669" s="462">
        <f t="shared" si="5975"/>
        <v>0</v>
      </c>
      <c r="EV669" s="263">
        <f t="shared" si="5976"/>
        <v>0</v>
      </c>
      <c r="EW669" s="462">
        <f t="shared" si="5977"/>
        <v>0</v>
      </c>
      <c r="EX669" s="263">
        <f t="shared" si="5978"/>
        <v>0</v>
      </c>
      <c r="EY669" s="472">
        <f t="shared" si="5769"/>
        <v>0</v>
      </c>
      <c r="EZ669" s="710">
        <f t="shared" si="5770"/>
        <v>0</v>
      </c>
      <c r="FC669" s="216"/>
      <c r="FD669" s="319"/>
    </row>
    <row r="670" spans="1:160" ht="18" hidden="1" customHeight="1" outlineLevel="1" x14ac:dyDescent="0.2">
      <c r="A670" s="13" t="s">
        <v>1688</v>
      </c>
      <c r="B670" s="76" t="s">
        <v>21</v>
      </c>
      <c r="C670" s="103" t="s">
        <v>1462</v>
      </c>
      <c r="D670" s="103" t="s">
        <v>1463</v>
      </c>
      <c r="E670" s="103" t="s">
        <v>1466</v>
      </c>
      <c r="F670" s="103" t="s">
        <v>1465</v>
      </c>
      <c r="G670" s="103" t="s">
        <v>1690</v>
      </c>
      <c r="H670" s="105">
        <v>0.83299999999999996</v>
      </c>
      <c r="I670" s="103" t="s">
        <v>1369</v>
      </c>
      <c r="J670" s="103" t="s">
        <v>56</v>
      </c>
      <c r="K670" s="103" t="s">
        <v>152</v>
      </c>
      <c r="L670" s="103" t="s">
        <v>1370</v>
      </c>
      <c r="M670" s="14" t="s">
        <v>1382</v>
      </c>
      <c r="N670" s="82"/>
      <c r="O670" s="82"/>
      <c r="P670" s="82"/>
      <c r="Q670" s="245"/>
      <c r="R670" s="408"/>
      <c r="S670" s="270"/>
      <c r="T670" s="270"/>
      <c r="U670" s="270"/>
      <c r="V670" s="647"/>
      <c r="W670" s="647"/>
      <c r="X670" s="409"/>
      <c r="Y670" s="409"/>
      <c r="Z670" s="409"/>
      <c r="AA670" s="409"/>
      <c r="AB670" s="409"/>
      <c r="AC670" s="399">
        <f t="shared" si="6004"/>
        <v>0</v>
      </c>
      <c r="AD670" s="410">
        <v>20</v>
      </c>
      <c r="AE670" s="410">
        <v>1462.0957285714285</v>
      </c>
      <c r="AF670" s="410">
        <f t="shared" ref="AF670" si="6006">AE670*1.12</f>
        <v>1637.5472160000002</v>
      </c>
      <c r="AG670" s="410">
        <v>0</v>
      </c>
      <c r="AH670" s="410">
        <v>0</v>
      </c>
      <c r="AI670" s="260">
        <f t="shared" si="6005"/>
        <v>0</v>
      </c>
      <c r="AJ670" s="410">
        <v>20</v>
      </c>
      <c r="AK670" s="410">
        <v>1462.0957285714285</v>
      </c>
      <c r="AL670" s="410">
        <f t="shared" si="5628"/>
        <v>1637.5472160000002</v>
      </c>
      <c r="AM670" s="260">
        <v>0</v>
      </c>
      <c r="AN670" s="260">
        <v>0</v>
      </c>
      <c r="AO670" s="396">
        <f t="shared" si="5858"/>
        <v>0</v>
      </c>
      <c r="AP670" s="410">
        <v>20</v>
      </c>
      <c r="AQ670" s="410">
        <v>1462.0957285714285</v>
      </c>
      <c r="AR670" s="410">
        <f t="shared" si="5629"/>
        <v>1637.5472160000002</v>
      </c>
      <c r="AS670" s="410">
        <v>0</v>
      </c>
      <c r="AT670" s="410">
        <f t="shared" si="5720"/>
        <v>0</v>
      </c>
      <c r="AU670" s="410">
        <f t="shared" si="5578"/>
        <v>0</v>
      </c>
      <c r="AV670" s="411">
        <v>20</v>
      </c>
      <c r="AW670" s="410">
        <v>1462.0957285714285</v>
      </c>
      <c r="AX670" s="410">
        <f t="shared" si="5630"/>
        <v>1637.5472160000002</v>
      </c>
      <c r="AY670" s="400">
        <v>0</v>
      </c>
      <c r="AZ670" s="400">
        <f t="shared" si="5763"/>
        <v>0</v>
      </c>
      <c r="BA670" s="400">
        <f t="shared" si="5583"/>
        <v>0</v>
      </c>
      <c r="BB670" s="411">
        <v>20</v>
      </c>
      <c r="BC670" s="410">
        <v>1462.0957285714285</v>
      </c>
      <c r="BD670" s="410">
        <f t="shared" si="5631"/>
        <v>1637.5472160000002</v>
      </c>
      <c r="BE670" s="411">
        <v>0</v>
      </c>
      <c r="BF670" s="411">
        <f t="shared" si="5579"/>
        <v>0</v>
      </c>
      <c r="BG670" s="411">
        <f t="shared" si="5555"/>
        <v>0</v>
      </c>
      <c r="BH670" s="411"/>
      <c r="BI670" s="410">
        <v>1462.0957285714285</v>
      </c>
      <c r="BJ670" s="410">
        <f t="shared" si="5632"/>
        <v>1637.5472160000002</v>
      </c>
      <c r="BK670" s="411">
        <v>0</v>
      </c>
      <c r="BL670" s="411">
        <f t="shared" si="5958"/>
        <v>0</v>
      </c>
      <c r="BM670" s="411">
        <f t="shared" si="5573"/>
        <v>0</v>
      </c>
      <c r="BN670" s="411"/>
      <c r="BO670" s="410"/>
      <c r="BP670" s="410"/>
      <c r="BQ670" s="411">
        <v>0</v>
      </c>
      <c r="BR670" s="411">
        <f t="shared" si="5960"/>
        <v>0</v>
      </c>
      <c r="BS670" s="411">
        <f t="shared" si="5764"/>
        <v>0</v>
      </c>
      <c r="BT670" s="410">
        <v>1462.0957285714285</v>
      </c>
      <c r="BU670" s="410">
        <f t="shared" si="5633"/>
        <v>1637.5472160000002</v>
      </c>
      <c r="BV670" s="262">
        <v>0</v>
      </c>
      <c r="BW670" s="1427">
        <v>0</v>
      </c>
      <c r="BX670" s="84" t="s">
        <v>48</v>
      </c>
      <c r="BY670" s="76">
        <v>2015</v>
      </c>
      <c r="BZ670" s="325">
        <v>7</v>
      </c>
      <c r="CA670" s="567"/>
      <c r="CB670" s="562"/>
      <c r="CC670" s="109"/>
      <c r="CD670" s="329"/>
      <c r="CE670" s="26">
        <f t="shared" si="5462"/>
        <v>0</v>
      </c>
      <c r="CF670" s="27">
        <f t="shared" si="5463"/>
        <v>0</v>
      </c>
      <c r="CG670" s="738">
        <f t="shared" si="5464"/>
        <v>0</v>
      </c>
      <c r="CH670" s="166" t="s">
        <v>1691</v>
      </c>
      <c r="CI670" s="167" t="s">
        <v>1756</v>
      </c>
      <c r="CJ670" s="89"/>
      <c r="CK670" s="175"/>
      <c r="CL670" s="175"/>
      <c r="CM670" s="178"/>
      <c r="CN670" s="175"/>
      <c r="CO670" s="176"/>
      <c r="CP670" s="175"/>
      <c r="CQ670" s="87"/>
      <c r="CR670" s="455"/>
      <c r="CS670" s="455"/>
      <c r="CT670" s="455"/>
      <c r="CU670" s="455"/>
      <c r="CV670" s="455"/>
      <c r="CW670" s="455"/>
      <c r="CX670" s="455"/>
      <c r="CY670" s="455"/>
      <c r="CZ670" s="455"/>
      <c r="DA670" s="456"/>
      <c r="DB670" s="455"/>
      <c r="DC670" s="455"/>
      <c r="DD670" s="455"/>
      <c r="DE670" s="455"/>
      <c r="DF670" s="455"/>
      <c r="DG670" s="455"/>
      <c r="DH670" s="455"/>
      <c r="DI670" s="455"/>
      <c r="DJ670" s="455"/>
      <c r="DK670" s="455"/>
      <c r="DL670" s="501"/>
      <c r="DM670" s="508"/>
      <c r="DN670" s="501"/>
      <c r="DO670" s="508"/>
      <c r="DP670" s="501"/>
      <c r="DQ670" s="847"/>
      <c r="DR670" s="501"/>
      <c r="DS670" s="508"/>
      <c r="DT670" s="501"/>
      <c r="DU670" s="508"/>
      <c r="DV670" s="457"/>
      <c r="DW670" s="503"/>
      <c r="DX670" s="501"/>
      <c r="DY670" s="672"/>
      <c r="DZ670" s="501"/>
      <c r="EA670" s="508">
        <f>DI670</f>
        <v>0</v>
      </c>
      <c r="EB670" s="457">
        <f t="shared" si="5859"/>
        <v>0</v>
      </c>
      <c r="EC670" s="1045"/>
      <c r="ED670" s="892"/>
      <c r="EE670" s="459"/>
      <c r="EF670" s="501"/>
      <c r="EG670" s="462"/>
      <c r="EH670" s="710"/>
      <c r="EI670" s="460">
        <f t="shared" si="5963"/>
        <v>0</v>
      </c>
      <c r="EJ670" s="538">
        <f t="shared" si="5964"/>
        <v>0</v>
      </c>
      <c r="EK670" s="677">
        <f t="shared" si="5965"/>
        <v>0</v>
      </c>
      <c r="EL670" s="257">
        <f t="shared" si="5966"/>
        <v>0</v>
      </c>
      <c r="EM670" s="649">
        <f t="shared" si="5967"/>
        <v>0</v>
      </c>
      <c r="EN670" s="538">
        <f t="shared" si="5968"/>
        <v>0</v>
      </c>
      <c r="EO670" s="677">
        <f t="shared" si="5969"/>
        <v>0</v>
      </c>
      <c r="EP670" s="257">
        <f t="shared" si="5970"/>
        <v>0</v>
      </c>
      <c r="EQ670" s="649">
        <f t="shared" si="5971"/>
        <v>0</v>
      </c>
      <c r="ER670" s="538">
        <f t="shared" si="5972"/>
        <v>0</v>
      </c>
      <c r="ES670" s="677">
        <f t="shared" si="5973"/>
        <v>0</v>
      </c>
      <c r="ET670" s="538">
        <f t="shared" si="5974"/>
        <v>0</v>
      </c>
      <c r="EU670" s="462">
        <f t="shared" si="5975"/>
        <v>0</v>
      </c>
      <c r="EV670" s="263">
        <f t="shared" si="5976"/>
        <v>0</v>
      </c>
      <c r="EW670" s="462">
        <f t="shared" si="5977"/>
        <v>0</v>
      </c>
      <c r="EX670" s="263">
        <f t="shared" si="5978"/>
        <v>0</v>
      </c>
      <c r="EY670" s="472">
        <f t="shared" si="5769"/>
        <v>0</v>
      </c>
      <c r="EZ670" s="710">
        <f t="shared" si="5770"/>
        <v>0</v>
      </c>
      <c r="FA670" s="312">
        <v>42020</v>
      </c>
      <c r="FC670" s="216"/>
      <c r="FD670" s="319"/>
    </row>
    <row r="671" spans="1:160" ht="18" hidden="1" customHeight="1" outlineLevel="1" x14ac:dyDescent="0.2">
      <c r="A671" s="13" t="s">
        <v>1772</v>
      </c>
      <c r="B671" s="76" t="s">
        <v>21</v>
      </c>
      <c r="C671" s="103" t="s">
        <v>1462</v>
      </c>
      <c r="D671" s="103" t="s">
        <v>1463</v>
      </c>
      <c r="E671" s="103" t="s">
        <v>1466</v>
      </c>
      <c r="F671" s="103" t="s">
        <v>1465</v>
      </c>
      <c r="G671" s="103" t="s">
        <v>25</v>
      </c>
      <c r="H671" s="105">
        <v>0.83299999999999996</v>
      </c>
      <c r="I671" s="103" t="s">
        <v>1369</v>
      </c>
      <c r="J671" s="103" t="s">
        <v>56</v>
      </c>
      <c r="K671" s="103" t="s">
        <v>152</v>
      </c>
      <c r="L671" s="103" t="s">
        <v>1370</v>
      </c>
      <c r="M671" s="14" t="s">
        <v>1382</v>
      </c>
      <c r="N671" s="82"/>
      <c r="O671" s="82"/>
      <c r="P671" s="82"/>
      <c r="Q671" s="245"/>
      <c r="R671" s="408"/>
      <c r="S671" s="270"/>
      <c r="T671" s="270"/>
      <c r="U671" s="270"/>
      <c r="V671" s="647"/>
      <c r="W671" s="647"/>
      <c r="X671" s="409"/>
      <c r="Y671" s="409"/>
      <c r="Z671" s="409"/>
      <c r="AA671" s="409"/>
      <c r="AB671" s="409"/>
      <c r="AC671" s="399">
        <f t="shared" ref="AC671" si="6007">AB671*H671</f>
        <v>0</v>
      </c>
      <c r="AD671" s="410">
        <v>20</v>
      </c>
      <c r="AE671" s="410">
        <v>1462.0957285714285</v>
      </c>
      <c r="AF671" s="410">
        <f t="shared" ref="AF671" si="6008">AE671*1.12</f>
        <v>1637.5472160000002</v>
      </c>
      <c r="AG671" s="410">
        <v>0</v>
      </c>
      <c r="AH671" s="410">
        <v>0</v>
      </c>
      <c r="AI671" s="260">
        <f t="shared" ref="AI671" si="6009">AH671*H671</f>
        <v>0</v>
      </c>
      <c r="AJ671" s="410">
        <v>20</v>
      </c>
      <c r="AK671" s="410">
        <v>1462.0957285714285</v>
      </c>
      <c r="AL671" s="410">
        <f t="shared" si="5628"/>
        <v>1637.5472160000002</v>
      </c>
      <c r="AM671" s="410">
        <v>0</v>
      </c>
      <c r="AN671" s="410">
        <v>0</v>
      </c>
      <c r="AO671" s="396">
        <f t="shared" si="5858"/>
        <v>0</v>
      </c>
      <c r="AP671" s="410">
        <v>20</v>
      </c>
      <c r="AQ671" s="410">
        <v>1462.0957285714285</v>
      </c>
      <c r="AR671" s="410">
        <f t="shared" si="5629"/>
        <v>1637.5472160000002</v>
      </c>
      <c r="AS671" s="410">
        <v>0</v>
      </c>
      <c r="AT671" s="410">
        <v>0</v>
      </c>
      <c r="AU671" s="410">
        <f t="shared" si="5578"/>
        <v>0</v>
      </c>
      <c r="AV671" s="411">
        <v>20</v>
      </c>
      <c r="AW671" s="410">
        <v>1462.0957285714285</v>
      </c>
      <c r="AX671" s="410">
        <f t="shared" si="5630"/>
        <v>1637.5472160000002</v>
      </c>
      <c r="AY671" s="410">
        <v>0</v>
      </c>
      <c r="AZ671" s="410">
        <v>0</v>
      </c>
      <c r="BA671" s="400">
        <f t="shared" si="5583"/>
        <v>0</v>
      </c>
      <c r="BB671" s="411">
        <v>20</v>
      </c>
      <c r="BC671" s="410">
        <v>1462.0957285714285</v>
      </c>
      <c r="BD671" s="410">
        <f t="shared" si="5631"/>
        <v>1637.5472160000002</v>
      </c>
      <c r="BE671" s="410">
        <v>0</v>
      </c>
      <c r="BF671" s="410">
        <v>0</v>
      </c>
      <c r="BG671" s="411">
        <f t="shared" si="5555"/>
        <v>0</v>
      </c>
      <c r="BH671" s="411"/>
      <c r="BI671" s="410">
        <v>1462.0957285714285</v>
      </c>
      <c r="BJ671" s="410">
        <f t="shared" si="5632"/>
        <v>1637.5472160000002</v>
      </c>
      <c r="BK671" s="410">
        <v>0</v>
      </c>
      <c r="BL671" s="410">
        <v>0</v>
      </c>
      <c r="BM671" s="411">
        <f t="shared" si="5573"/>
        <v>0</v>
      </c>
      <c r="BN671" s="411"/>
      <c r="BO671" s="410"/>
      <c r="BP671" s="410"/>
      <c r="BQ671" s="410">
        <v>0</v>
      </c>
      <c r="BR671" s="410">
        <v>0</v>
      </c>
      <c r="BS671" s="411">
        <f t="shared" si="5764"/>
        <v>0</v>
      </c>
      <c r="BT671" s="410">
        <v>1462.0957285714285</v>
      </c>
      <c r="BU671" s="410">
        <f t="shared" si="5633"/>
        <v>1637.5472160000002</v>
      </c>
      <c r="BV671" s="262">
        <v>0</v>
      </c>
      <c r="BW671" s="1427">
        <v>0</v>
      </c>
      <c r="BX671" s="84" t="s">
        <v>48</v>
      </c>
      <c r="BY671" s="76">
        <v>2015</v>
      </c>
      <c r="BZ671" s="325">
        <v>9</v>
      </c>
      <c r="CA671" s="567"/>
      <c r="CB671" s="562"/>
      <c r="CC671" s="109"/>
      <c r="CD671" s="329"/>
      <c r="CE671" s="26">
        <f t="shared" si="5462"/>
        <v>0</v>
      </c>
      <c r="CF671" s="27">
        <f t="shared" si="5463"/>
        <v>0</v>
      </c>
      <c r="CG671" s="738">
        <f t="shared" si="5464"/>
        <v>0</v>
      </c>
      <c r="CH671" s="166" t="s">
        <v>1800</v>
      </c>
      <c r="CI671" s="167"/>
      <c r="CJ671" s="89"/>
      <c r="CK671" s="175"/>
      <c r="CL671" s="175"/>
      <c r="CM671" s="178"/>
      <c r="CN671" s="175"/>
      <c r="CO671" s="176"/>
      <c r="CP671" s="175"/>
      <c r="CQ671" s="87"/>
      <c r="CR671" s="455"/>
      <c r="CS671" s="455"/>
      <c r="CT671" s="455"/>
      <c r="CU671" s="455"/>
      <c r="CV671" s="455"/>
      <c r="CW671" s="455"/>
      <c r="CX671" s="455"/>
      <c r="CY671" s="455"/>
      <c r="CZ671" s="455"/>
      <c r="DA671" s="456"/>
      <c r="DB671" s="455"/>
      <c r="DC671" s="455"/>
      <c r="DD671" s="455"/>
      <c r="DE671" s="455"/>
      <c r="DF671" s="455"/>
      <c r="DG671" s="455"/>
      <c r="DH671" s="455"/>
      <c r="DI671" s="455"/>
      <c r="DJ671" s="455"/>
      <c r="DK671" s="455"/>
      <c r="DL671" s="501"/>
      <c r="DM671" s="508"/>
      <c r="DN671" s="501"/>
      <c r="DO671" s="508"/>
      <c r="DP671" s="501"/>
      <c r="DQ671" s="847"/>
      <c r="DR671" s="501"/>
      <c r="DS671" s="508"/>
      <c r="DT671" s="501"/>
      <c r="DU671" s="508"/>
      <c r="DV671" s="457"/>
      <c r="DW671" s="503"/>
      <c r="DX671" s="501"/>
      <c r="DY671" s="672"/>
      <c r="DZ671" s="501"/>
      <c r="EA671" s="508">
        <f>DI671</f>
        <v>0</v>
      </c>
      <c r="EB671" s="457">
        <f t="shared" si="5859"/>
        <v>0</v>
      </c>
      <c r="EC671" s="1045"/>
      <c r="ED671" s="892"/>
      <c r="EE671" s="459"/>
      <c r="EF671" s="501"/>
      <c r="EG671" s="462"/>
      <c r="EH671" s="710"/>
      <c r="EI671" s="460">
        <f t="shared" si="5963"/>
        <v>0</v>
      </c>
      <c r="EJ671" s="538">
        <f t="shared" si="5964"/>
        <v>0</v>
      </c>
      <c r="EK671" s="677">
        <f t="shared" si="5965"/>
        <v>0</v>
      </c>
      <c r="EL671" s="257">
        <f t="shared" si="5966"/>
        <v>0</v>
      </c>
      <c r="EM671" s="649">
        <f t="shared" si="5967"/>
        <v>0</v>
      </c>
      <c r="EN671" s="538">
        <f t="shared" si="5968"/>
        <v>0</v>
      </c>
      <c r="EO671" s="677">
        <f t="shared" si="5969"/>
        <v>0</v>
      </c>
      <c r="EP671" s="257">
        <f t="shared" si="5970"/>
        <v>0</v>
      </c>
      <c r="EQ671" s="649">
        <f t="shared" si="5971"/>
        <v>0</v>
      </c>
      <c r="ER671" s="538">
        <f t="shared" si="5972"/>
        <v>0</v>
      </c>
      <c r="ES671" s="677">
        <f t="shared" si="5973"/>
        <v>0</v>
      </c>
      <c r="ET671" s="538">
        <f t="shared" si="5974"/>
        <v>0</v>
      </c>
      <c r="EU671" s="462">
        <f t="shared" si="5975"/>
        <v>0</v>
      </c>
      <c r="EV671" s="263">
        <f t="shared" si="5976"/>
        <v>0</v>
      </c>
      <c r="EW671" s="462">
        <f t="shared" si="5977"/>
        <v>0</v>
      </c>
      <c r="EX671" s="263">
        <f t="shared" si="5978"/>
        <v>0</v>
      </c>
      <c r="EY671" s="472">
        <f t="shared" si="5769"/>
        <v>0</v>
      </c>
      <c r="EZ671" s="710">
        <f t="shared" si="5770"/>
        <v>0</v>
      </c>
      <c r="FA671" s="312">
        <v>42020</v>
      </c>
      <c r="FC671" s="216"/>
      <c r="FD671" s="319"/>
    </row>
    <row r="672" spans="1:160" ht="18" hidden="1" customHeight="1" outlineLevel="1" x14ac:dyDescent="0.2">
      <c r="A672" s="13" t="s">
        <v>1944</v>
      </c>
      <c r="B672" s="76" t="s">
        <v>21</v>
      </c>
      <c r="C672" s="103" t="s">
        <v>1462</v>
      </c>
      <c r="D672" s="103" t="s">
        <v>1463</v>
      </c>
      <c r="E672" s="103" t="s">
        <v>1466</v>
      </c>
      <c r="F672" s="103" t="s">
        <v>1465</v>
      </c>
      <c r="G672" s="103" t="s">
        <v>25</v>
      </c>
      <c r="H672" s="105">
        <v>0.83299999999999996</v>
      </c>
      <c r="I672" s="103" t="s">
        <v>1972</v>
      </c>
      <c r="J672" s="103" t="s">
        <v>56</v>
      </c>
      <c r="K672" s="103" t="s">
        <v>152</v>
      </c>
      <c r="L672" s="103" t="s">
        <v>1370</v>
      </c>
      <c r="M672" s="14" t="s">
        <v>1382</v>
      </c>
      <c r="N672" s="82"/>
      <c r="O672" s="82"/>
      <c r="P672" s="82"/>
      <c r="Q672" s="245"/>
      <c r="R672" s="408"/>
      <c r="S672" s="270"/>
      <c r="T672" s="270"/>
      <c r="U672" s="270"/>
      <c r="V672" s="647"/>
      <c r="W672" s="647"/>
      <c r="X672" s="409"/>
      <c r="Y672" s="409"/>
      <c r="Z672" s="409"/>
      <c r="AA672" s="409"/>
      <c r="AB672" s="409"/>
      <c r="AC672" s="399">
        <f t="shared" ref="AC672" si="6010">AB672*H672</f>
        <v>0</v>
      </c>
      <c r="AD672" s="410">
        <v>20</v>
      </c>
      <c r="AE672" s="410">
        <v>1462.0957285714285</v>
      </c>
      <c r="AF672" s="410">
        <f t="shared" ref="AF672" si="6011">AE672*1.12</f>
        <v>1637.5472160000002</v>
      </c>
      <c r="AG672" s="410">
        <v>0</v>
      </c>
      <c r="AH672" s="410">
        <v>0</v>
      </c>
      <c r="AI672" s="260">
        <f t="shared" ref="AI672" si="6012">AH672*H672</f>
        <v>0</v>
      </c>
      <c r="AJ672" s="410">
        <v>20</v>
      </c>
      <c r="AK672" s="410">
        <v>1462.0957285714285</v>
      </c>
      <c r="AL672" s="410">
        <f t="shared" si="5628"/>
        <v>1637.5472160000002</v>
      </c>
      <c r="AM672" s="1221">
        <v>0</v>
      </c>
      <c r="AN672" s="410">
        <v>0</v>
      </c>
      <c r="AO672" s="396">
        <f t="shared" si="5858"/>
        <v>0</v>
      </c>
      <c r="AP672" s="410">
        <v>20</v>
      </c>
      <c r="AQ672" s="410">
        <v>1462.0957285714285</v>
      </c>
      <c r="AR672" s="410">
        <f t="shared" si="5629"/>
        <v>1637.5472160000002</v>
      </c>
      <c r="AS672" s="410">
        <v>0</v>
      </c>
      <c r="AT672" s="410">
        <f t="shared" ref="AT672" si="6013">AS672*1.12</f>
        <v>0</v>
      </c>
      <c r="AU672" s="410">
        <f t="shared" ref="AU672" si="6014">AT672*H672</f>
        <v>0</v>
      </c>
      <c r="AV672" s="411">
        <v>20</v>
      </c>
      <c r="AW672" s="410">
        <v>1462.0957285714285</v>
      </c>
      <c r="AX672" s="410">
        <f t="shared" si="5630"/>
        <v>1637.5472160000002</v>
      </c>
      <c r="AY672" s="400">
        <v>0</v>
      </c>
      <c r="AZ672" s="400">
        <f t="shared" ref="AZ672" si="6015">AY672*1.12</f>
        <v>0</v>
      </c>
      <c r="BA672" s="400">
        <f t="shared" ref="BA672" si="6016">AZ672*H672</f>
        <v>0</v>
      </c>
      <c r="BB672" s="411">
        <v>20</v>
      </c>
      <c r="BC672" s="410">
        <v>1462.0957285714285</v>
      </c>
      <c r="BD672" s="410">
        <f t="shared" si="5631"/>
        <v>1637.5472160000002</v>
      </c>
      <c r="BE672" s="411">
        <v>0</v>
      </c>
      <c r="BF672" s="411">
        <f t="shared" ref="BF672" si="6017">BE672*1.12</f>
        <v>0</v>
      </c>
      <c r="BG672" s="411">
        <f t="shared" ref="BG672" si="6018">BF672*H672</f>
        <v>0</v>
      </c>
      <c r="BH672" s="411"/>
      <c r="BI672" s="410">
        <v>1462.0957285714285</v>
      </c>
      <c r="BJ672" s="410">
        <f t="shared" si="5632"/>
        <v>1637.5472160000002</v>
      </c>
      <c r="BK672" s="411">
        <f t="shared" ref="BK672" si="6019">BH672*BI672</f>
        <v>0</v>
      </c>
      <c r="BL672" s="411">
        <f t="shared" ref="BL672:BL675" si="6020">BK672*1.12</f>
        <v>0</v>
      </c>
      <c r="BM672" s="411">
        <f t="shared" si="5573"/>
        <v>0</v>
      </c>
      <c r="BN672" s="411"/>
      <c r="BO672" s="410"/>
      <c r="BP672" s="410"/>
      <c r="BQ672" s="411">
        <f t="shared" ref="BQ672:BQ673" si="6021">BN672*BO672</f>
        <v>0</v>
      </c>
      <c r="BR672" s="411">
        <f t="shared" ref="BR672:BR675" si="6022">BQ672*1.12</f>
        <v>0</v>
      </c>
      <c r="BS672" s="411">
        <f t="shared" si="5764"/>
        <v>0</v>
      </c>
      <c r="BT672" s="410">
        <v>1462.0957285714285</v>
      </c>
      <c r="BU672" s="410">
        <f t="shared" si="5633"/>
        <v>1637.5472160000002</v>
      </c>
      <c r="BV672" s="262">
        <v>0</v>
      </c>
      <c r="BW672" s="1427">
        <v>0</v>
      </c>
      <c r="BX672" s="84" t="s">
        <v>48</v>
      </c>
      <c r="BY672" s="76">
        <v>2015</v>
      </c>
      <c r="BZ672" s="582" t="s">
        <v>2551</v>
      </c>
      <c r="CA672" s="567"/>
      <c r="CB672" s="562"/>
      <c r="CC672" s="109"/>
      <c r="CD672" s="329"/>
      <c r="CE672" s="26">
        <f t="shared" si="5462"/>
        <v>0</v>
      </c>
      <c r="CF672" s="27">
        <f t="shared" si="5463"/>
        <v>0</v>
      </c>
      <c r="CG672" s="738">
        <f t="shared" si="5464"/>
        <v>0</v>
      </c>
      <c r="CH672" s="166" t="s">
        <v>1973</v>
      </c>
      <c r="CI672" s="167"/>
      <c r="CJ672" s="89" t="s">
        <v>25</v>
      </c>
      <c r="CK672" s="175" t="s">
        <v>1994</v>
      </c>
      <c r="CL672" s="175" t="s">
        <v>2010</v>
      </c>
      <c r="CM672" s="178">
        <v>42170</v>
      </c>
      <c r="CN672" s="175" t="s">
        <v>1995</v>
      </c>
      <c r="CO672" s="176" t="s">
        <v>1463</v>
      </c>
      <c r="CP672" s="175" t="s">
        <v>1465</v>
      </c>
      <c r="CQ672" s="14" t="s">
        <v>1382</v>
      </c>
      <c r="CR672" s="455"/>
      <c r="CS672" s="455"/>
      <c r="CT672" s="455">
        <v>20</v>
      </c>
      <c r="CU672" s="455">
        <v>0</v>
      </c>
      <c r="CV672" s="455">
        <v>0</v>
      </c>
      <c r="CW672" s="455">
        <v>0</v>
      </c>
      <c r="CX672" s="455">
        <v>0</v>
      </c>
      <c r="CY672" s="455"/>
      <c r="CZ672" s="455"/>
      <c r="DA672" s="456">
        <v>1637</v>
      </c>
      <c r="DB672" s="455"/>
      <c r="DC672" s="455"/>
      <c r="DD672" s="455">
        <f>CT672*DA672</f>
        <v>32740</v>
      </c>
      <c r="DE672" s="455">
        <f>CU672*DA672</f>
        <v>0</v>
      </c>
      <c r="DF672" s="455">
        <f>CV672*DA672</f>
        <v>0</v>
      </c>
      <c r="DG672" s="455">
        <f>CW672*DA672</f>
        <v>0</v>
      </c>
      <c r="DH672" s="455">
        <f>CX672*DA672</f>
        <v>0</v>
      </c>
      <c r="DI672" s="455"/>
      <c r="DJ672" s="455"/>
      <c r="DK672" s="455">
        <f t="shared" ref="DK672:DK673" si="6023">(CT672+CU672+CV672+CW672+CX672)*DA672</f>
        <v>32740</v>
      </c>
      <c r="DL672" s="501"/>
      <c r="DM672" s="508"/>
      <c r="DN672" s="501"/>
      <c r="DO672" s="508"/>
      <c r="DP672" s="501"/>
      <c r="DQ672" s="847">
        <f>DD672</f>
        <v>32740</v>
      </c>
      <c r="DR672" s="501">
        <f>DQ672/1.12</f>
        <v>29232.142857142855</v>
      </c>
      <c r="DS672" s="508">
        <f>DE672</f>
        <v>0</v>
      </c>
      <c r="DT672" s="501">
        <f>DS672/1.12</f>
        <v>0</v>
      </c>
      <c r="DU672" s="508">
        <f>DF672</f>
        <v>0</v>
      </c>
      <c r="DV672" s="457">
        <f>DU672/1.12</f>
        <v>0</v>
      </c>
      <c r="DW672" s="503">
        <f>DG672</f>
        <v>0</v>
      </c>
      <c r="DX672" s="501">
        <f>DW672/1.12</f>
        <v>0</v>
      </c>
      <c r="DY672" s="672">
        <f>DH672</f>
        <v>0</v>
      </c>
      <c r="DZ672" s="501">
        <f>DY672/1.12</f>
        <v>0</v>
      </c>
      <c r="EA672" s="508">
        <f>DI672</f>
        <v>0</v>
      </c>
      <c r="EB672" s="457">
        <f t="shared" si="5859"/>
        <v>0</v>
      </c>
      <c r="EC672" s="1045"/>
      <c r="ED672" s="892"/>
      <c r="EE672" s="459">
        <f>DK672</f>
        <v>32740</v>
      </c>
      <c r="EF672" s="501">
        <f t="shared" ref="EF672:EF673" si="6024">EE672/1.12</f>
        <v>29232.142857142855</v>
      </c>
      <c r="EG672" s="462"/>
      <c r="EH672" s="710"/>
      <c r="EI672" s="460">
        <f t="shared" si="5963"/>
        <v>0</v>
      </c>
      <c r="EJ672" s="538">
        <f t="shared" si="5964"/>
        <v>0</v>
      </c>
      <c r="EK672" s="677">
        <f t="shared" si="5965"/>
        <v>-29232.142857142855</v>
      </c>
      <c r="EL672" s="257">
        <f t="shared" si="5966"/>
        <v>-32740</v>
      </c>
      <c r="EM672" s="649">
        <f t="shared" si="5967"/>
        <v>0</v>
      </c>
      <c r="EN672" s="538">
        <f t="shared" si="5968"/>
        <v>0</v>
      </c>
      <c r="EO672" s="677">
        <f t="shared" si="5969"/>
        <v>0</v>
      </c>
      <c r="EP672" s="257">
        <f t="shared" si="5970"/>
        <v>0</v>
      </c>
      <c r="EQ672" s="649">
        <f t="shared" si="5971"/>
        <v>0</v>
      </c>
      <c r="ER672" s="538">
        <f t="shared" si="5972"/>
        <v>0</v>
      </c>
      <c r="ES672" s="677">
        <f t="shared" si="5973"/>
        <v>0</v>
      </c>
      <c r="ET672" s="538">
        <f t="shared" si="5974"/>
        <v>0</v>
      </c>
      <c r="EU672" s="462">
        <f t="shared" si="5975"/>
        <v>0</v>
      </c>
      <c r="EV672" s="263">
        <f t="shared" si="5976"/>
        <v>0</v>
      </c>
      <c r="EW672" s="462">
        <f t="shared" si="5977"/>
        <v>0</v>
      </c>
      <c r="EX672" s="263">
        <f t="shared" si="5978"/>
        <v>0</v>
      </c>
      <c r="EY672" s="472">
        <f t="shared" si="5769"/>
        <v>-29232.142857142855</v>
      </c>
      <c r="EZ672" s="710">
        <f t="shared" si="5770"/>
        <v>-32740</v>
      </c>
      <c r="FA672" s="312">
        <v>42020</v>
      </c>
      <c r="FC672" s="216"/>
      <c r="FD672" s="319"/>
    </row>
    <row r="673" spans="1:160" ht="18" hidden="1" customHeight="1" outlineLevel="1" x14ac:dyDescent="0.2">
      <c r="A673" s="13" t="s">
        <v>2523</v>
      </c>
      <c r="B673" s="76" t="s">
        <v>21</v>
      </c>
      <c r="C673" s="103" t="s">
        <v>1462</v>
      </c>
      <c r="D673" s="103" t="s">
        <v>1463</v>
      </c>
      <c r="E673" s="103" t="s">
        <v>1466</v>
      </c>
      <c r="F673" s="103" t="s">
        <v>1465</v>
      </c>
      <c r="G673" s="103" t="s">
        <v>25</v>
      </c>
      <c r="H673" s="105">
        <v>0.83299999999999996</v>
      </c>
      <c r="I673" s="103" t="s">
        <v>1972</v>
      </c>
      <c r="J673" s="103" t="s">
        <v>56</v>
      </c>
      <c r="K673" s="103" t="s">
        <v>152</v>
      </c>
      <c r="L673" s="103" t="s">
        <v>1370</v>
      </c>
      <c r="M673" s="14" t="s">
        <v>1382</v>
      </c>
      <c r="N673" s="82"/>
      <c r="O673" s="82"/>
      <c r="P673" s="82"/>
      <c r="Q673" s="245"/>
      <c r="R673" s="408"/>
      <c r="S673" s="270"/>
      <c r="T673" s="270"/>
      <c r="U673" s="270"/>
      <c r="V673" s="647"/>
      <c r="W673" s="647"/>
      <c r="X673" s="409"/>
      <c r="Y673" s="409"/>
      <c r="Z673" s="409"/>
      <c r="AA673" s="409"/>
      <c r="AB673" s="409"/>
      <c r="AC673" s="399">
        <f t="shared" ref="AC673" si="6025">AB673*H673</f>
        <v>0</v>
      </c>
      <c r="AD673" s="410">
        <v>20</v>
      </c>
      <c r="AE673" s="410">
        <v>1917.43</v>
      </c>
      <c r="AF673" s="410">
        <f t="shared" ref="AF673" si="6026">AE673*1.12</f>
        <v>2147.5216000000005</v>
      </c>
      <c r="AG673" s="410">
        <f t="shared" ref="AG673" si="6027">AE673*AD673</f>
        <v>38348.6</v>
      </c>
      <c r="AH673" s="410">
        <f t="shared" ref="AH673" si="6028">AD673*AF673</f>
        <v>42950.432000000008</v>
      </c>
      <c r="AI673" s="260">
        <f t="shared" ref="AI673" si="6029">AH673*H673</f>
        <v>35777.709856000009</v>
      </c>
      <c r="AJ673" s="410">
        <v>20</v>
      </c>
      <c r="AK673" s="410">
        <v>1917.43</v>
      </c>
      <c r="AL673" s="410">
        <f t="shared" si="5628"/>
        <v>2147.5216000000005</v>
      </c>
      <c r="AM673" s="1221">
        <f t="shared" ref="AM673" si="6030">AJ673*AK673</f>
        <v>38348.6</v>
      </c>
      <c r="AN673" s="410">
        <f t="shared" ref="AN673" si="6031">AJ673*AL673</f>
        <v>42950.432000000008</v>
      </c>
      <c r="AO673" s="396">
        <f t="shared" ref="AO673" si="6032">AN673*H673</f>
        <v>35777.709856000009</v>
      </c>
      <c r="AP673" s="410">
        <v>20</v>
      </c>
      <c r="AQ673" s="410">
        <v>1917.43</v>
      </c>
      <c r="AR673" s="410">
        <f t="shared" si="5629"/>
        <v>2147.5216000000005</v>
      </c>
      <c r="AS673" s="410">
        <f t="shared" ref="AS673" si="6033">AP673*AQ673</f>
        <v>38348.6</v>
      </c>
      <c r="AT673" s="410">
        <f t="shared" ref="AT673" si="6034">AS673*1.12</f>
        <v>42950.432000000001</v>
      </c>
      <c r="AU673" s="410">
        <f t="shared" ref="AU673" si="6035">AT673*H673</f>
        <v>35777.709856000001</v>
      </c>
      <c r="AV673" s="411">
        <v>20</v>
      </c>
      <c r="AW673" s="410">
        <v>1917.43</v>
      </c>
      <c r="AX673" s="410">
        <f t="shared" si="5630"/>
        <v>2147.5216000000005</v>
      </c>
      <c r="AY673" s="400">
        <f t="shared" ref="AY673" si="6036">AV673*AW673</f>
        <v>38348.6</v>
      </c>
      <c r="AZ673" s="400">
        <f t="shared" ref="AZ673" si="6037">AY673*1.12</f>
        <v>42950.432000000001</v>
      </c>
      <c r="BA673" s="400">
        <f t="shared" ref="BA673" si="6038">AZ673*H673</f>
        <v>35777.709856000001</v>
      </c>
      <c r="BB673" s="411">
        <v>20</v>
      </c>
      <c r="BC673" s="410">
        <v>1917.43</v>
      </c>
      <c r="BD673" s="410">
        <f t="shared" si="5631"/>
        <v>2147.5216000000005</v>
      </c>
      <c r="BE673" s="411">
        <f t="shared" ref="BE673" si="6039">BB673*BC673</f>
        <v>38348.6</v>
      </c>
      <c r="BF673" s="411">
        <f t="shared" ref="BF673" si="6040">BE673*1.12</f>
        <v>42950.432000000001</v>
      </c>
      <c r="BG673" s="411">
        <f t="shared" ref="BG673" si="6041">BF673*H673</f>
        <v>35777.709856000001</v>
      </c>
      <c r="BH673" s="411"/>
      <c r="BI673" s="410">
        <v>1917.43</v>
      </c>
      <c r="BJ673" s="410">
        <f t="shared" si="5632"/>
        <v>2147.5216000000005</v>
      </c>
      <c r="BK673" s="411">
        <f t="shared" ref="BK673" si="6042">BH673*BI673</f>
        <v>0</v>
      </c>
      <c r="BL673" s="411">
        <f t="shared" ref="BL673" si="6043">BK673*1.12</f>
        <v>0</v>
      </c>
      <c r="BM673" s="411">
        <f t="shared" ref="BM673" si="6044">BL673*N673</f>
        <v>0</v>
      </c>
      <c r="BN673" s="411"/>
      <c r="BO673" s="410"/>
      <c r="BP673" s="410"/>
      <c r="BQ673" s="411">
        <f t="shared" si="6021"/>
        <v>0</v>
      </c>
      <c r="BR673" s="411">
        <f t="shared" si="6022"/>
        <v>0</v>
      </c>
      <c r="BS673" s="411">
        <f t="shared" si="5764"/>
        <v>0</v>
      </c>
      <c r="BT673" s="410">
        <v>1917.43</v>
      </c>
      <c r="BU673" s="410">
        <f t="shared" si="5633"/>
        <v>2147.5216000000005</v>
      </c>
      <c r="BV673" s="262">
        <f t="shared" ref="BV673" si="6045">(AD673+AJ673+AP673+AV673+BB673)*BT673</f>
        <v>191743</v>
      </c>
      <c r="BW673" s="262">
        <f t="shared" ref="BW673" si="6046">(AD673+AJ673+AP673+AV673+BB673)*BU673</f>
        <v>214752.16000000006</v>
      </c>
      <c r="BX673" s="84"/>
      <c r="BY673" s="76" t="s">
        <v>2420</v>
      </c>
      <c r="BZ673" s="582"/>
      <c r="CA673" s="567"/>
      <c r="CB673" s="562"/>
      <c r="CC673" s="109"/>
      <c r="CD673" s="329"/>
      <c r="CE673" s="26">
        <f t="shared" ref="CE673" si="6047">BV673-CB673</f>
        <v>191743</v>
      </c>
      <c r="CF673" s="27">
        <f t="shared" ref="CF673" si="6048">BW673-CC673</f>
        <v>214752.16000000006</v>
      </c>
      <c r="CG673" s="738">
        <f t="shared" ref="CG673" si="6049">CA673-CC673</f>
        <v>0</v>
      </c>
      <c r="CH673" s="166" t="s">
        <v>2552</v>
      </c>
      <c r="CI673" s="167"/>
      <c r="CJ673" s="89"/>
      <c r="CK673" s="175"/>
      <c r="CL673" s="175" t="s">
        <v>2628</v>
      </c>
      <c r="CM673" s="178">
        <v>42632</v>
      </c>
      <c r="CN673" s="175" t="s">
        <v>1995</v>
      </c>
      <c r="CO673" s="176" t="s">
        <v>1463</v>
      </c>
      <c r="CP673" s="175" t="s">
        <v>2560</v>
      </c>
      <c r="CQ673" s="14" t="s">
        <v>1382</v>
      </c>
      <c r="CR673" s="455"/>
      <c r="CS673" s="455"/>
      <c r="CT673" s="455"/>
      <c r="CU673" s="455">
        <v>20</v>
      </c>
      <c r="CV673" s="455">
        <v>20</v>
      </c>
      <c r="CW673" s="455">
        <v>20</v>
      </c>
      <c r="CX673" s="455">
        <v>20</v>
      </c>
      <c r="CY673" s="455"/>
      <c r="CZ673" s="455">
        <f>CU673+CV673+CW673+CX673</f>
        <v>80</v>
      </c>
      <c r="DA673" s="456">
        <f>BU673</f>
        <v>2147.5216000000005</v>
      </c>
      <c r="DB673" s="455"/>
      <c r="DC673" s="455"/>
      <c r="DD673" s="455"/>
      <c r="DE673" s="455">
        <f>CU673*DA673</f>
        <v>42950.432000000008</v>
      </c>
      <c r="DF673" s="455">
        <f>CV673*DA673</f>
        <v>42950.432000000008</v>
      </c>
      <c r="DG673" s="455">
        <f>CW673*DA673</f>
        <v>42950.432000000008</v>
      </c>
      <c r="DH673" s="455">
        <f>CX673*DA673</f>
        <v>42950.432000000008</v>
      </c>
      <c r="DI673" s="455"/>
      <c r="DJ673" s="455"/>
      <c r="DK673" s="455">
        <f t="shared" si="6023"/>
        <v>171801.72800000003</v>
      </c>
      <c r="DL673" s="501"/>
      <c r="DM673" s="508"/>
      <c r="DN673" s="501"/>
      <c r="DO673" s="508"/>
      <c r="DP673" s="501"/>
      <c r="DQ673" s="847"/>
      <c r="DR673" s="501"/>
      <c r="DS673" s="508">
        <f>DE673</f>
        <v>42950.432000000008</v>
      </c>
      <c r="DT673" s="501">
        <f>DS673/1.12</f>
        <v>38348.600000000006</v>
      </c>
      <c r="DU673" s="508">
        <f>DF673</f>
        <v>42950.432000000008</v>
      </c>
      <c r="DV673" s="457">
        <f>DU673/1.12</f>
        <v>38348.600000000006</v>
      </c>
      <c r="DW673" s="503">
        <f>DG673</f>
        <v>42950.432000000008</v>
      </c>
      <c r="DX673" s="501">
        <f>DW673/1.12</f>
        <v>38348.600000000006</v>
      </c>
      <c r="DY673" s="672">
        <f>DH673</f>
        <v>42950.432000000008</v>
      </c>
      <c r="DZ673" s="501">
        <f>DY673/1.12</f>
        <v>38348.600000000006</v>
      </c>
      <c r="EA673" s="508"/>
      <c r="EB673" s="457"/>
      <c r="EC673" s="1045"/>
      <c r="ED673" s="892"/>
      <c r="EE673" s="459">
        <f>DK673</f>
        <v>171801.72800000003</v>
      </c>
      <c r="EF673" s="501">
        <f t="shared" si="6024"/>
        <v>153394.40000000002</v>
      </c>
      <c r="EG673" s="462"/>
      <c r="EH673" s="710"/>
      <c r="EI673" s="460">
        <f t="shared" si="5963"/>
        <v>0</v>
      </c>
      <c r="EJ673" s="538">
        <f t="shared" si="5964"/>
        <v>0</v>
      </c>
      <c r="EK673" s="677">
        <f t="shared" si="5965"/>
        <v>38348.6</v>
      </c>
      <c r="EL673" s="257">
        <f t="shared" si="5966"/>
        <v>42950.432000000008</v>
      </c>
      <c r="EM673" s="649">
        <f t="shared" si="5967"/>
        <v>0</v>
      </c>
      <c r="EN673" s="538">
        <f t="shared" si="5968"/>
        <v>0</v>
      </c>
      <c r="EO673" s="677">
        <f t="shared" si="5969"/>
        <v>0</v>
      </c>
      <c r="EP673" s="257">
        <f t="shared" si="5970"/>
        <v>0</v>
      </c>
      <c r="EQ673" s="649">
        <f t="shared" si="5971"/>
        <v>0</v>
      </c>
      <c r="ER673" s="538">
        <f t="shared" si="5972"/>
        <v>0</v>
      </c>
      <c r="ES673" s="677">
        <f t="shared" si="5973"/>
        <v>0</v>
      </c>
      <c r="ET673" s="538">
        <f t="shared" si="5974"/>
        <v>0</v>
      </c>
      <c r="EU673" s="462">
        <f t="shared" si="5975"/>
        <v>0</v>
      </c>
      <c r="EV673" s="263">
        <f t="shared" si="5976"/>
        <v>0</v>
      </c>
      <c r="EW673" s="462">
        <f t="shared" si="5977"/>
        <v>0</v>
      </c>
      <c r="EX673" s="263">
        <f t="shared" si="5978"/>
        <v>0</v>
      </c>
      <c r="EY673" s="472">
        <f t="shared" si="5769"/>
        <v>38348.599999999977</v>
      </c>
      <c r="EZ673" s="710">
        <f t="shared" si="5770"/>
        <v>42950.43200000003</v>
      </c>
      <c r="FA673" s="312">
        <v>42020</v>
      </c>
      <c r="FC673" s="216"/>
      <c r="FD673" s="319"/>
    </row>
    <row r="674" spans="1:160" ht="18" hidden="1" customHeight="1" outlineLevel="1" x14ac:dyDescent="0.2">
      <c r="A674" s="13" t="s">
        <v>1581</v>
      </c>
      <c r="B674" s="76" t="s">
        <v>21</v>
      </c>
      <c r="C674" s="103" t="s">
        <v>1462</v>
      </c>
      <c r="D674" s="103" t="s">
        <v>1463</v>
      </c>
      <c r="E674" s="103" t="s">
        <v>1466</v>
      </c>
      <c r="F674" s="103" t="s">
        <v>1467</v>
      </c>
      <c r="G674" s="103" t="s">
        <v>1381</v>
      </c>
      <c r="H674" s="105">
        <v>0.83299999999999996</v>
      </c>
      <c r="I674" s="103" t="s">
        <v>1369</v>
      </c>
      <c r="J674" s="103" t="s">
        <v>56</v>
      </c>
      <c r="K674" s="103" t="s">
        <v>152</v>
      </c>
      <c r="L674" s="103" t="s">
        <v>1370</v>
      </c>
      <c r="M674" s="14" t="s">
        <v>1382</v>
      </c>
      <c r="N674" s="82"/>
      <c r="O674" s="82"/>
      <c r="P674" s="82"/>
      <c r="Q674" s="245"/>
      <c r="R674" s="408"/>
      <c r="S674" s="270"/>
      <c r="T674" s="270"/>
      <c r="U674" s="270"/>
      <c r="V674" s="647"/>
      <c r="W674" s="647"/>
      <c r="X674" s="409"/>
      <c r="Y674" s="409"/>
      <c r="Z674" s="409"/>
      <c r="AA674" s="409"/>
      <c r="AB674" s="409"/>
      <c r="AC674" s="399">
        <f t="shared" si="6004"/>
        <v>0</v>
      </c>
      <c r="AD674" s="410">
        <v>20</v>
      </c>
      <c r="AE674" s="410">
        <v>3098.16</v>
      </c>
      <c r="AF674" s="410">
        <f t="shared" si="5138"/>
        <v>3469.9392000000003</v>
      </c>
      <c r="AG674" s="410">
        <v>0</v>
      </c>
      <c r="AH674" s="410">
        <v>0</v>
      </c>
      <c r="AI674" s="260">
        <f t="shared" si="6005"/>
        <v>0</v>
      </c>
      <c r="AJ674" s="410">
        <v>20</v>
      </c>
      <c r="AK674" s="410">
        <v>3098.16</v>
      </c>
      <c r="AL674" s="410">
        <f t="shared" si="5628"/>
        <v>3469.9392000000003</v>
      </c>
      <c r="AM674" s="260">
        <v>0</v>
      </c>
      <c r="AN674" s="260">
        <v>0</v>
      </c>
      <c r="AO674" s="396">
        <f t="shared" si="5858"/>
        <v>0</v>
      </c>
      <c r="AP674" s="410">
        <v>20</v>
      </c>
      <c r="AQ674" s="410">
        <v>3098.16</v>
      </c>
      <c r="AR674" s="410">
        <f t="shared" si="5629"/>
        <v>3469.9392000000003</v>
      </c>
      <c r="AS674" s="410">
        <v>0</v>
      </c>
      <c r="AT674" s="410">
        <f t="shared" si="5720"/>
        <v>0</v>
      </c>
      <c r="AU674" s="410">
        <f t="shared" si="5578"/>
        <v>0</v>
      </c>
      <c r="AV674" s="411">
        <v>20</v>
      </c>
      <c r="AW674" s="410">
        <v>3098.16</v>
      </c>
      <c r="AX674" s="410">
        <f t="shared" si="5630"/>
        <v>3469.9392000000003</v>
      </c>
      <c r="AY674" s="400">
        <v>0</v>
      </c>
      <c r="AZ674" s="400">
        <f t="shared" si="5763"/>
        <v>0</v>
      </c>
      <c r="BA674" s="400">
        <f t="shared" si="5583"/>
        <v>0</v>
      </c>
      <c r="BB674" s="411">
        <v>20</v>
      </c>
      <c r="BC674" s="410">
        <v>3098.16</v>
      </c>
      <c r="BD674" s="410">
        <f t="shared" si="5631"/>
        <v>3469.9392000000003</v>
      </c>
      <c r="BE674" s="411">
        <v>0</v>
      </c>
      <c r="BF674" s="411">
        <f t="shared" si="5579"/>
        <v>0</v>
      </c>
      <c r="BG674" s="411">
        <f t="shared" si="5555"/>
        <v>0</v>
      </c>
      <c r="BH674" s="411"/>
      <c r="BI674" s="410">
        <v>3098.16</v>
      </c>
      <c r="BJ674" s="410">
        <f t="shared" si="5632"/>
        <v>3469.9392000000003</v>
      </c>
      <c r="BK674" s="411">
        <v>0</v>
      </c>
      <c r="BL674" s="411">
        <f t="shared" si="6020"/>
        <v>0</v>
      </c>
      <c r="BM674" s="411">
        <f t="shared" si="5573"/>
        <v>0</v>
      </c>
      <c r="BN674" s="411"/>
      <c r="BO674" s="410"/>
      <c r="BP674" s="410"/>
      <c r="BQ674" s="411">
        <v>0</v>
      </c>
      <c r="BR674" s="411">
        <f t="shared" si="6022"/>
        <v>0</v>
      </c>
      <c r="BS674" s="411">
        <f t="shared" si="5764"/>
        <v>0</v>
      </c>
      <c r="BT674" s="410">
        <v>3098.16</v>
      </c>
      <c r="BU674" s="410">
        <f t="shared" si="5633"/>
        <v>3469.9392000000003</v>
      </c>
      <c r="BV674" s="410">
        <v>0</v>
      </c>
      <c r="BW674" s="1437">
        <v>0</v>
      </c>
      <c r="BX674" s="84" t="s">
        <v>48</v>
      </c>
      <c r="BY674" s="76">
        <v>2015</v>
      </c>
      <c r="BZ674" s="325">
        <v>7</v>
      </c>
      <c r="CA674" s="567"/>
      <c r="CB674" s="562"/>
      <c r="CC674" s="109"/>
      <c r="CD674" s="329"/>
      <c r="CE674" s="26">
        <f t="shared" si="5462"/>
        <v>0</v>
      </c>
      <c r="CF674" s="27">
        <f t="shared" si="5463"/>
        <v>0</v>
      </c>
      <c r="CG674" s="738">
        <f t="shared" si="5464"/>
        <v>0</v>
      </c>
      <c r="CH674" s="166"/>
      <c r="CI674" s="167"/>
      <c r="CJ674" s="89"/>
      <c r="CK674" s="175"/>
      <c r="CL674" s="175"/>
      <c r="CM674" s="178"/>
      <c r="CN674" s="175"/>
      <c r="CO674" s="176"/>
      <c r="CP674" s="175"/>
      <c r="CQ674" s="87"/>
      <c r="CR674" s="455"/>
      <c r="CS674" s="455"/>
      <c r="CT674" s="455"/>
      <c r="CU674" s="455"/>
      <c r="CV674" s="455"/>
      <c r="CW674" s="455"/>
      <c r="CX674" s="455"/>
      <c r="CY674" s="455"/>
      <c r="CZ674" s="455"/>
      <c r="DA674" s="456"/>
      <c r="DB674" s="455"/>
      <c r="DC674" s="455"/>
      <c r="DD674" s="455"/>
      <c r="DE674" s="455"/>
      <c r="DF674" s="455"/>
      <c r="DG674" s="455"/>
      <c r="DH674" s="455"/>
      <c r="DI674" s="455"/>
      <c r="DJ674" s="455"/>
      <c r="DK674" s="455"/>
      <c r="DL674" s="501"/>
      <c r="DM674" s="508"/>
      <c r="DN674" s="501"/>
      <c r="DO674" s="508"/>
      <c r="DP674" s="501"/>
      <c r="DQ674" s="847"/>
      <c r="DR674" s="501"/>
      <c r="DS674" s="508"/>
      <c r="DT674" s="501"/>
      <c r="DU674" s="508"/>
      <c r="DV674" s="457"/>
      <c r="DW674" s="503"/>
      <c r="DX674" s="501"/>
      <c r="DY674" s="672"/>
      <c r="DZ674" s="501"/>
      <c r="EA674" s="508">
        <f>DI674</f>
        <v>0</v>
      </c>
      <c r="EB674" s="457">
        <f t="shared" si="5859"/>
        <v>0</v>
      </c>
      <c r="EC674" s="1045"/>
      <c r="ED674" s="892"/>
      <c r="EE674" s="459"/>
      <c r="EF674" s="501"/>
      <c r="EG674" s="462"/>
      <c r="EH674" s="710"/>
      <c r="EI674" s="460">
        <f t="shared" si="5963"/>
        <v>0</v>
      </c>
      <c r="EJ674" s="538">
        <f t="shared" si="5964"/>
        <v>0</v>
      </c>
      <c r="EK674" s="677">
        <f t="shared" si="5965"/>
        <v>0</v>
      </c>
      <c r="EL674" s="257">
        <f t="shared" si="5966"/>
        <v>0</v>
      </c>
      <c r="EM674" s="649">
        <f t="shared" si="5967"/>
        <v>0</v>
      </c>
      <c r="EN674" s="538">
        <f t="shared" si="5968"/>
        <v>0</v>
      </c>
      <c r="EO674" s="677">
        <f t="shared" si="5969"/>
        <v>0</v>
      </c>
      <c r="EP674" s="257">
        <f t="shared" si="5970"/>
        <v>0</v>
      </c>
      <c r="EQ674" s="649">
        <f t="shared" si="5971"/>
        <v>0</v>
      </c>
      <c r="ER674" s="538">
        <f t="shared" si="5972"/>
        <v>0</v>
      </c>
      <c r="ES674" s="677">
        <f t="shared" si="5973"/>
        <v>0</v>
      </c>
      <c r="ET674" s="538">
        <f t="shared" si="5974"/>
        <v>0</v>
      </c>
      <c r="EU674" s="462">
        <f t="shared" si="5975"/>
        <v>0</v>
      </c>
      <c r="EV674" s="263">
        <f t="shared" si="5976"/>
        <v>0</v>
      </c>
      <c r="EW674" s="462">
        <f t="shared" si="5977"/>
        <v>0</v>
      </c>
      <c r="EX674" s="263">
        <f t="shared" si="5978"/>
        <v>0</v>
      </c>
      <c r="EY674" s="472">
        <f t="shared" si="5769"/>
        <v>0</v>
      </c>
      <c r="EZ674" s="710">
        <f t="shared" si="5770"/>
        <v>0</v>
      </c>
      <c r="FC674" s="216"/>
      <c r="FD674" s="319"/>
    </row>
    <row r="675" spans="1:160" ht="18" hidden="1" customHeight="1" outlineLevel="1" x14ac:dyDescent="0.2">
      <c r="A675" s="13" t="s">
        <v>1687</v>
      </c>
      <c r="B675" s="76" t="s">
        <v>21</v>
      </c>
      <c r="C675" s="103" t="s">
        <v>1462</v>
      </c>
      <c r="D675" s="103" t="s">
        <v>1463</v>
      </c>
      <c r="E675" s="103" t="s">
        <v>1466</v>
      </c>
      <c r="F675" s="103" t="s">
        <v>1467</v>
      </c>
      <c r="G675" s="103" t="s">
        <v>1690</v>
      </c>
      <c r="H675" s="105">
        <v>0.83299999999999996</v>
      </c>
      <c r="I675" s="103" t="s">
        <v>1369</v>
      </c>
      <c r="J675" s="103" t="s">
        <v>56</v>
      </c>
      <c r="K675" s="103" t="s">
        <v>152</v>
      </c>
      <c r="L675" s="103" t="s">
        <v>1370</v>
      </c>
      <c r="M675" s="14" t="s">
        <v>1382</v>
      </c>
      <c r="N675" s="82"/>
      <c r="O675" s="82"/>
      <c r="P675" s="82"/>
      <c r="Q675" s="245"/>
      <c r="R675" s="408"/>
      <c r="S675" s="270"/>
      <c r="T675" s="270"/>
      <c r="U675" s="270"/>
      <c r="V675" s="647"/>
      <c r="W675" s="647"/>
      <c r="X675" s="409"/>
      <c r="Y675" s="409"/>
      <c r="Z675" s="409"/>
      <c r="AA675" s="409"/>
      <c r="AB675" s="409"/>
      <c r="AC675" s="399">
        <f t="shared" si="6004"/>
        <v>0</v>
      </c>
      <c r="AD675" s="410">
        <v>20</v>
      </c>
      <c r="AE675" s="410">
        <v>3098.16</v>
      </c>
      <c r="AF675" s="410">
        <f t="shared" ref="AF675" si="6050">AE675*1.12</f>
        <v>3469.9392000000003</v>
      </c>
      <c r="AG675" s="410">
        <v>0</v>
      </c>
      <c r="AH675" s="410">
        <v>0</v>
      </c>
      <c r="AI675" s="260">
        <f t="shared" si="6005"/>
        <v>0</v>
      </c>
      <c r="AJ675" s="410">
        <v>20</v>
      </c>
      <c r="AK675" s="410">
        <v>3098.16</v>
      </c>
      <c r="AL675" s="410">
        <f t="shared" si="5628"/>
        <v>3469.9392000000003</v>
      </c>
      <c r="AM675" s="260">
        <v>0</v>
      </c>
      <c r="AN675" s="260">
        <v>0</v>
      </c>
      <c r="AO675" s="396">
        <f t="shared" si="5858"/>
        <v>0</v>
      </c>
      <c r="AP675" s="410">
        <v>20</v>
      </c>
      <c r="AQ675" s="410">
        <v>3098.16</v>
      </c>
      <c r="AR675" s="410">
        <f t="shared" si="5629"/>
        <v>3469.9392000000003</v>
      </c>
      <c r="AS675" s="410">
        <v>0</v>
      </c>
      <c r="AT675" s="410">
        <f t="shared" si="5720"/>
        <v>0</v>
      </c>
      <c r="AU675" s="410">
        <f t="shared" si="5578"/>
        <v>0</v>
      </c>
      <c r="AV675" s="411">
        <v>20</v>
      </c>
      <c r="AW675" s="410">
        <v>3098.16</v>
      </c>
      <c r="AX675" s="410">
        <f t="shared" si="5630"/>
        <v>3469.9392000000003</v>
      </c>
      <c r="AY675" s="400">
        <v>0</v>
      </c>
      <c r="AZ675" s="400">
        <f t="shared" si="5763"/>
        <v>0</v>
      </c>
      <c r="BA675" s="400">
        <f t="shared" si="5583"/>
        <v>0</v>
      </c>
      <c r="BB675" s="411">
        <v>20</v>
      </c>
      <c r="BC675" s="410">
        <v>3098.16</v>
      </c>
      <c r="BD675" s="410">
        <f t="shared" si="5631"/>
        <v>3469.9392000000003</v>
      </c>
      <c r="BE675" s="411">
        <v>0</v>
      </c>
      <c r="BF675" s="411">
        <f t="shared" si="5579"/>
        <v>0</v>
      </c>
      <c r="BG675" s="411">
        <f t="shared" si="5555"/>
        <v>0</v>
      </c>
      <c r="BH675" s="411"/>
      <c r="BI675" s="410">
        <v>3098.16</v>
      </c>
      <c r="BJ675" s="410">
        <f t="shared" si="5632"/>
        <v>3469.9392000000003</v>
      </c>
      <c r="BK675" s="411">
        <v>0</v>
      </c>
      <c r="BL675" s="411">
        <f t="shared" si="6020"/>
        <v>0</v>
      </c>
      <c r="BM675" s="411">
        <f t="shared" si="5573"/>
        <v>0</v>
      </c>
      <c r="BN675" s="411"/>
      <c r="BO675" s="410"/>
      <c r="BP675" s="410"/>
      <c r="BQ675" s="411">
        <v>0</v>
      </c>
      <c r="BR675" s="411">
        <f t="shared" si="6022"/>
        <v>0</v>
      </c>
      <c r="BS675" s="411">
        <f t="shared" si="5764"/>
        <v>0</v>
      </c>
      <c r="BT675" s="410">
        <v>3098.16</v>
      </c>
      <c r="BU675" s="410">
        <f t="shared" si="5633"/>
        <v>3469.9392000000003</v>
      </c>
      <c r="BV675" s="262">
        <v>0</v>
      </c>
      <c r="BW675" s="1427">
        <v>0</v>
      </c>
      <c r="BX675" s="84" t="s">
        <v>48</v>
      </c>
      <c r="BY675" s="76">
        <v>2015</v>
      </c>
      <c r="BZ675" s="325">
        <v>7</v>
      </c>
      <c r="CA675" s="567"/>
      <c r="CB675" s="562"/>
      <c r="CC675" s="109"/>
      <c r="CD675" s="329"/>
      <c r="CE675" s="26">
        <f t="shared" si="5462"/>
        <v>0</v>
      </c>
      <c r="CF675" s="27">
        <f t="shared" si="5463"/>
        <v>0</v>
      </c>
      <c r="CG675" s="738">
        <f t="shared" si="5464"/>
        <v>0</v>
      </c>
      <c r="CH675" s="166" t="s">
        <v>1691</v>
      </c>
      <c r="CI675" s="167" t="s">
        <v>1756</v>
      </c>
      <c r="CJ675" s="89"/>
      <c r="CK675" s="175"/>
      <c r="CL675" s="175"/>
      <c r="CM675" s="178"/>
      <c r="CN675" s="175"/>
      <c r="CO675" s="176"/>
      <c r="CP675" s="175"/>
      <c r="CQ675" s="87"/>
      <c r="CR675" s="455"/>
      <c r="CS675" s="455"/>
      <c r="CT675" s="455"/>
      <c r="CU675" s="455"/>
      <c r="CV675" s="455"/>
      <c r="CW675" s="455"/>
      <c r="CX675" s="455"/>
      <c r="CY675" s="455"/>
      <c r="CZ675" s="455"/>
      <c r="DA675" s="456"/>
      <c r="DB675" s="455"/>
      <c r="DC675" s="455"/>
      <c r="DD675" s="455"/>
      <c r="DE675" s="455"/>
      <c r="DF675" s="455"/>
      <c r="DG675" s="455"/>
      <c r="DH675" s="455"/>
      <c r="DI675" s="455"/>
      <c r="DJ675" s="455"/>
      <c r="DK675" s="455"/>
      <c r="DL675" s="501"/>
      <c r="DM675" s="508"/>
      <c r="DN675" s="501"/>
      <c r="DO675" s="508"/>
      <c r="DP675" s="501"/>
      <c r="DQ675" s="847"/>
      <c r="DR675" s="501"/>
      <c r="DS675" s="508"/>
      <c r="DT675" s="501"/>
      <c r="DU675" s="508"/>
      <c r="DV675" s="457"/>
      <c r="DW675" s="503"/>
      <c r="DX675" s="501"/>
      <c r="DY675" s="672"/>
      <c r="DZ675" s="501"/>
      <c r="EA675" s="508">
        <f>DI675</f>
        <v>0</v>
      </c>
      <c r="EB675" s="457">
        <f t="shared" si="5859"/>
        <v>0</v>
      </c>
      <c r="EC675" s="1045"/>
      <c r="ED675" s="892"/>
      <c r="EE675" s="459"/>
      <c r="EF675" s="501"/>
      <c r="EG675" s="462"/>
      <c r="EH675" s="710"/>
      <c r="EI675" s="460">
        <f t="shared" si="5963"/>
        <v>0</v>
      </c>
      <c r="EJ675" s="538">
        <f t="shared" si="5964"/>
        <v>0</v>
      </c>
      <c r="EK675" s="677">
        <f t="shared" si="5965"/>
        <v>0</v>
      </c>
      <c r="EL675" s="257">
        <f t="shared" si="5966"/>
        <v>0</v>
      </c>
      <c r="EM675" s="649">
        <f t="shared" si="5967"/>
        <v>0</v>
      </c>
      <c r="EN675" s="538">
        <f t="shared" si="5968"/>
        <v>0</v>
      </c>
      <c r="EO675" s="677">
        <f t="shared" si="5969"/>
        <v>0</v>
      </c>
      <c r="EP675" s="257">
        <f t="shared" si="5970"/>
        <v>0</v>
      </c>
      <c r="EQ675" s="649">
        <f t="shared" si="5971"/>
        <v>0</v>
      </c>
      <c r="ER675" s="538">
        <f t="shared" si="5972"/>
        <v>0</v>
      </c>
      <c r="ES675" s="677">
        <f t="shared" si="5973"/>
        <v>0</v>
      </c>
      <c r="ET675" s="538">
        <f t="shared" si="5974"/>
        <v>0</v>
      </c>
      <c r="EU675" s="462">
        <f t="shared" si="5975"/>
        <v>0</v>
      </c>
      <c r="EV675" s="263">
        <f t="shared" si="5976"/>
        <v>0</v>
      </c>
      <c r="EW675" s="462">
        <f t="shared" si="5977"/>
        <v>0</v>
      </c>
      <c r="EX675" s="263">
        <f t="shared" si="5978"/>
        <v>0</v>
      </c>
      <c r="EY675" s="472">
        <f t="shared" si="5769"/>
        <v>0</v>
      </c>
      <c r="EZ675" s="710">
        <f t="shared" si="5770"/>
        <v>0</v>
      </c>
      <c r="FA675" s="312">
        <v>42020</v>
      </c>
      <c r="FC675" s="216"/>
      <c r="FD675" s="319"/>
    </row>
    <row r="676" spans="1:160" ht="18" hidden="1" customHeight="1" outlineLevel="1" x14ac:dyDescent="0.2">
      <c r="A676" s="13" t="s">
        <v>1773</v>
      </c>
      <c r="B676" s="76" t="s">
        <v>21</v>
      </c>
      <c r="C676" s="103" t="s">
        <v>1462</v>
      </c>
      <c r="D676" s="103" t="s">
        <v>1463</v>
      </c>
      <c r="E676" s="103" t="s">
        <v>1466</v>
      </c>
      <c r="F676" s="103" t="s">
        <v>1467</v>
      </c>
      <c r="G676" s="103" t="s">
        <v>25</v>
      </c>
      <c r="H676" s="105">
        <v>0.83299999999999996</v>
      </c>
      <c r="I676" s="103" t="s">
        <v>1369</v>
      </c>
      <c r="J676" s="103" t="s">
        <v>56</v>
      </c>
      <c r="K676" s="103" t="s">
        <v>152</v>
      </c>
      <c r="L676" s="103" t="s">
        <v>1370</v>
      </c>
      <c r="M676" s="14" t="s">
        <v>1382</v>
      </c>
      <c r="N676" s="82"/>
      <c r="O676" s="82"/>
      <c r="P676" s="82"/>
      <c r="Q676" s="245"/>
      <c r="R676" s="408"/>
      <c r="S676" s="270"/>
      <c r="T676" s="270"/>
      <c r="U676" s="270"/>
      <c r="V676" s="647"/>
      <c r="W676" s="647"/>
      <c r="X676" s="409"/>
      <c r="Y676" s="409"/>
      <c r="Z676" s="409"/>
      <c r="AA676" s="409"/>
      <c r="AB676" s="409"/>
      <c r="AC676" s="399">
        <f t="shared" ref="AC676" si="6051">AB676*H676</f>
        <v>0</v>
      </c>
      <c r="AD676" s="410">
        <v>20</v>
      </c>
      <c r="AE676" s="410">
        <v>3098.16</v>
      </c>
      <c r="AF676" s="410">
        <f t="shared" ref="AF676" si="6052">AE676*1.12</f>
        <v>3469.9392000000003</v>
      </c>
      <c r="AG676" s="410">
        <v>0</v>
      </c>
      <c r="AH676" s="410">
        <v>0</v>
      </c>
      <c r="AI676" s="260">
        <f t="shared" ref="AI676" si="6053">AH676*H676</f>
        <v>0</v>
      </c>
      <c r="AJ676" s="410">
        <v>20</v>
      </c>
      <c r="AK676" s="410">
        <v>3098.16</v>
      </c>
      <c r="AL676" s="410">
        <f t="shared" si="5628"/>
        <v>3469.9392000000003</v>
      </c>
      <c r="AM676" s="410">
        <v>0</v>
      </c>
      <c r="AN676" s="410">
        <v>0</v>
      </c>
      <c r="AO676" s="396">
        <f t="shared" si="5858"/>
        <v>0</v>
      </c>
      <c r="AP676" s="410">
        <v>20</v>
      </c>
      <c r="AQ676" s="410">
        <v>3098.16</v>
      </c>
      <c r="AR676" s="410">
        <f t="shared" si="5629"/>
        <v>3469.9392000000003</v>
      </c>
      <c r="AS676" s="410">
        <v>0</v>
      </c>
      <c r="AT676" s="410">
        <v>0</v>
      </c>
      <c r="AU676" s="410">
        <f t="shared" si="5578"/>
        <v>0</v>
      </c>
      <c r="AV676" s="411">
        <v>20</v>
      </c>
      <c r="AW676" s="410">
        <v>3098.16</v>
      </c>
      <c r="AX676" s="410">
        <f t="shared" si="5630"/>
        <v>3469.9392000000003</v>
      </c>
      <c r="AY676" s="410">
        <v>0</v>
      </c>
      <c r="AZ676" s="410">
        <v>0</v>
      </c>
      <c r="BA676" s="400">
        <f t="shared" si="5583"/>
        <v>0</v>
      </c>
      <c r="BB676" s="411">
        <v>20</v>
      </c>
      <c r="BC676" s="410">
        <v>3098.16</v>
      </c>
      <c r="BD676" s="410">
        <f t="shared" si="5631"/>
        <v>3469.9392000000003</v>
      </c>
      <c r="BE676" s="410">
        <v>0</v>
      </c>
      <c r="BF676" s="410">
        <v>0</v>
      </c>
      <c r="BG676" s="411">
        <f t="shared" si="5555"/>
        <v>0</v>
      </c>
      <c r="BH676" s="411"/>
      <c r="BI676" s="410">
        <v>3098.16</v>
      </c>
      <c r="BJ676" s="410">
        <f t="shared" si="5632"/>
        <v>3469.9392000000003</v>
      </c>
      <c r="BK676" s="410">
        <v>0</v>
      </c>
      <c r="BL676" s="410">
        <v>0</v>
      </c>
      <c r="BM676" s="411">
        <f t="shared" si="5573"/>
        <v>0</v>
      </c>
      <c r="BN676" s="411"/>
      <c r="BO676" s="410"/>
      <c r="BP676" s="410"/>
      <c r="BQ676" s="410">
        <v>0</v>
      </c>
      <c r="BR676" s="410">
        <v>0</v>
      </c>
      <c r="BS676" s="411">
        <f t="shared" si="5764"/>
        <v>0</v>
      </c>
      <c r="BT676" s="410">
        <v>3098.16</v>
      </c>
      <c r="BU676" s="410">
        <f t="shared" si="5633"/>
        <v>3469.9392000000003</v>
      </c>
      <c r="BV676" s="262">
        <v>0</v>
      </c>
      <c r="BW676" s="1427">
        <v>0</v>
      </c>
      <c r="BX676" s="84" t="s">
        <v>48</v>
      </c>
      <c r="BY676" s="76">
        <v>2015</v>
      </c>
      <c r="BZ676" s="325">
        <v>9</v>
      </c>
      <c r="CA676" s="567"/>
      <c r="CB676" s="562"/>
      <c r="CC676" s="109"/>
      <c r="CD676" s="329"/>
      <c r="CE676" s="26">
        <f t="shared" si="5462"/>
        <v>0</v>
      </c>
      <c r="CF676" s="27">
        <f t="shared" si="5463"/>
        <v>0</v>
      </c>
      <c r="CG676" s="738">
        <f t="shared" si="5464"/>
        <v>0</v>
      </c>
      <c r="CH676" s="166" t="s">
        <v>1800</v>
      </c>
      <c r="CI676" s="167"/>
      <c r="CJ676" s="89"/>
      <c r="CK676" s="175"/>
      <c r="CL676" s="175"/>
      <c r="CM676" s="178"/>
      <c r="CN676" s="175"/>
      <c r="CO676" s="176"/>
      <c r="CP676" s="175"/>
      <c r="CQ676" s="87"/>
      <c r="CR676" s="455"/>
      <c r="CS676" s="455"/>
      <c r="CT676" s="455"/>
      <c r="CU676" s="455"/>
      <c r="CV676" s="455"/>
      <c r="CW676" s="455"/>
      <c r="CX676" s="455"/>
      <c r="CY676" s="455"/>
      <c r="CZ676" s="455"/>
      <c r="DA676" s="456"/>
      <c r="DB676" s="455"/>
      <c r="DC676" s="455"/>
      <c r="DD676" s="455"/>
      <c r="DE676" s="455"/>
      <c r="DF676" s="455"/>
      <c r="DG676" s="455"/>
      <c r="DH676" s="455"/>
      <c r="DI676" s="455"/>
      <c r="DJ676" s="455"/>
      <c r="DK676" s="455"/>
      <c r="DL676" s="501"/>
      <c r="DM676" s="508"/>
      <c r="DN676" s="501"/>
      <c r="DO676" s="508"/>
      <c r="DP676" s="501"/>
      <c r="DQ676" s="847"/>
      <c r="DR676" s="501"/>
      <c r="DS676" s="508"/>
      <c r="DT676" s="501"/>
      <c r="DU676" s="508"/>
      <c r="DV676" s="457"/>
      <c r="DW676" s="503"/>
      <c r="DX676" s="501"/>
      <c r="DY676" s="672"/>
      <c r="DZ676" s="501"/>
      <c r="EA676" s="508">
        <f>DI676</f>
        <v>0</v>
      </c>
      <c r="EB676" s="457">
        <f t="shared" si="5859"/>
        <v>0</v>
      </c>
      <c r="EC676" s="1045"/>
      <c r="ED676" s="892"/>
      <c r="EE676" s="459"/>
      <c r="EF676" s="501"/>
      <c r="EG676" s="462"/>
      <c r="EH676" s="710"/>
      <c r="EI676" s="460">
        <f t="shared" si="5963"/>
        <v>0</v>
      </c>
      <c r="EJ676" s="538">
        <f t="shared" si="5964"/>
        <v>0</v>
      </c>
      <c r="EK676" s="677">
        <f t="shared" si="5965"/>
        <v>0</v>
      </c>
      <c r="EL676" s="257">
        <f t="shared" si="5966"/>
        <v>0</v>
      </c>
      <c r="EM676" s="649">
        <f t="shared" si="5967"/>
        <v>0</v>
      </c>
      <c r="EN676" s="538">
        <f t="shared" si="5968"/>
        <v>0</v>
      </c>
      <c r="EO676" s="677">
        <f t="shared" si="5969"/>
        <v>0</v>
      </c>
      <c r="EP676" s="257">
        <f t="shared" si="5970"/>
        <v>0</v>
      </c>
      <c r="EQ676" s="649">
        <f t="shared" si="5971"/>
        <v>0</v>
      </c>
      <c r="ER676" s="538">
        <f t="shared" si="5972"/>
        <v>0</v>
      </c>
      <c r="ES676" s="677">
        <f t="shared" si="5973"/>
        <v>0</v>
      </c>
      <c r="ET676" s="538">
        <f t="shared" si="5974"/>
        <v>0</v>
      </c>
      <c r="EU676" s="462">
        <f t="shared" si="5975"/>
        <v>0</v>
      </c>
      <c r="EV676" s="263">
        <f t="shared" si="5976"/>
        <v>0</v>
      </c>
      <c r="EW676" s="462">
        <f t="shared" si="5977"/>
        <v>0</v>
      </c>
      <c r="EX676" s="263">
        <f t="shared" si="5978"/>
        <v>0</v>
      </c>
      <c r="EY676" s="472">
        <f t="shared" si="5769"/>
        <v>0</v>
      </c>
      <c r="EZ676" s="710">
        <f t="shared" si="5770"/>
        <v>0</v>
      </c>
      <c r="FA676" s="312">
        <v>42020</v>
      </c>
      <c r="FC676" s="216"/>
      <c r="FD676" s="319"/>
    </row>
    <row r="677" spans="1:160" ht="18" hidden="1" customHeight="1" outlineLevel="1" x14ac:dyDescent="0.2">
      <c r="A677" s="13" t="s">
        <v>1945</v>
      </c>
      <c r="B677" s="76" t="s">
        <v>21</v>
      </c>
      <c r="C677" s="103" t="s">
        <v>1462</v>
      </c>
      <c r="D677" s="103" t="s">
        <v>1463</v>
      </c>
      <c r="E677" s="103" t="s">
        <v>1466</v>
      </c>
      <c r="F677" s="103" t="s">
        <v>1467</v>
      </c>
      <c r="G677" s="103" t="s">
        <v>25</v>
      </c>
      <c r="H677" s="105">
        <v>0.83299999999999996</v>
      </c>
      <c r="I677" s="103" t="s">
        <v>1972</v>
      </c>
      <c r="J677" s="103" t="s">
        <v>56</v>
      </c>
      <c r="K677" s="103" t="s">
        <v>152</v>
      </c>
      <c r="L677" s="103" t="s">
        <v>1370</v>
      </c>
      <c r="M677" s="14" t="s">
        <v>1382</v>
      </c>
      <c r="N677" s="82"/>
      <c r="O677" s="82"/>
      <c r="P677" s="82"/>
      <c r="Q677" s="245"/>
      <c r="R677" s="408"/>
      <c r="S677" s="270"/>
      <c r="T677" s="270"/>
      <c r="U677" s="270"/>
      <c r="V677" s="647"/>
      <c r="W677" s="647"/>
      <c r="X677" s="409"/>
      <c r="Y677" s="409"/>
      <c r="Z677" s="409"/>
      <c r="AA677" s="409"/>
      <c r="AB677" s="409"/>
      <c r="AC677" s="399">
        <f t="shared" ref="AC677" si="6054">AB677*H677</f>
        <v>0</v>
      </c>
      <c r="AD677" s="410">
        <v>20</v>
      </c>
      <c r="AE677" s="410">
        <v>3098.16</v>
      </c>
      <c r="AF677" s="410">
        <f t="shared" ref="AF677" si="6055">AE677*1.12</f>
        <v>3469.9392000000003</v>
      </c>
      <c r="AG677" s="410">
        <v>0</v>
      </c>
      <c r="AH677" s="410">
        <v>0</v>
      </c>
      <c r="AI677" s="260">
        <f t="shared" ref="AI677" si="6056">AH677*H677</f>
        <v>0</v>
      </c>
      <c r="AJ677" s="410">
        <v>20</v>
      </c>
      <c r="AK677" s="410">
        <v>3098.16</v>
      </c>
      <c r="AL677" s="410">
        <f t="shared" si="5628"/>
        <v>3469.9392000000003</v>
      </c>
      <c r="AM677" s="1221">
        <v>0</v>
      </c>
      <c r="AN677" s="410">
        <v>0</v>
      </c>
      <c r="AO677" s="396">
        <f t="shared" si="5858"/>
        <v>0</v>
      </c>
      <c r="AP677" s="410">
        <v>20</v>
      </c>
      <c r="AQ677" s="410">
        <v>3098.16</v>
      </c>
      <c r="AR677" s="410">
        <f t="shared" si="5629"/>
        <v>3469.9392000000003</v>
      </c>
      <c r="AS677" s="410">
        <v>0</v>
      </c>
      <c r="AT677" s="410">
        <f t="shared" ref="AT677" si="6057">AS677*1.12</f>
        <v>0</v>
      </c>
      <c r="AU677" s="410">
        <f t="shared" ref="AU677" si="6058">AT677*H677</f>
        <v>0</v>
      </c>
      <c r="AV677" s="411">
        <v>20</v>
      </c>
      <c r="AW677" s="410">
        <v>3098.16</v>
      </c>
      <c r="AX677" s="410">
        <f t="shared" si="5630"/>
        <v>3469.9392000000003</v>
      </c>
      <c r="AY677" s="400">
        <v>0</v>
      </c>
      <c r="AZ677" s="400">
        <f t="shared" ref="AZ677" si="6059">AY677*1.12</f>
        <v>0</v>
      </c>
      <c r="BA677" s="400">
        <f t="shared" ref="BA677" si="6060">AZ677*H677</f>
        <v>0</v>
      </c>
      <c r="BB677" s="411">
        <v>20</v>
      </c>
      <c r="BC677" s="410">
        <v>3098.16</v>
      </c>
      <c r="BD677" s="410">
        <f t="shared" si="5631"/>
        <v>3469.9392000000003</v>
      </c>
      <c r="BE677" s="411">
        <v>0</v>
      </c>
      <c r="BF677" s="411">
        <f t="shared" ref="BF677" si="6061">BE677*1.12</f>
        <v>0</v>
      </c>
      <c r="BG677" s="411">
        <f t="shared" ref="BG677" si="6062">BF677*H677</f>
        <v>0</v>
      </c>
      <c r="BH677" s="411"/>
      <c r="BI677" s="410">
        <v>3098.16</v>
      </c>
      <c r="BJ677" s="410">
        <f t="shared" si="5632"/>
        <v>3469.9392000000003</v>
      </c>
      <c r="BK677" s="411">
        <f t="shared" ref="BK677" si="6063">BH677*BI677</f>
        <v>0</v>
      </c>
      <c r="BL677" s="411">
        <f t="shared" ref="BL677:BL680" si="6064">BK677*1.12</f>
        <v>0</v>
      </c>
      <c r="BM677" s="411">
        <f t="shared" si="5573"/>
        <v>0</v>
      </c>
      <c r="BN677" s="411"/>
      <c r="BO677" s="410"/>
      <c r="BP677" s="410"/>
      <c r="BQ677" s="411">
        <f t="shared" ref="BQ677:BQ678" si="6065">BN677*BO677</f>
        <v>0</v>
      </c>
      <c r="BR677" s="411">
        <f t="shared" ref="BR677:BR680" si="6066">BQ677*1.12</f>
        <v>0</v>
      </c>
      <c r="BS677" s="411">
        <f t="shared" si="5764"/>
        <v>0</v>
      </c>
      <c r="BT677" s="410">
        <v>3098.16</v>
      </c>
      <c r="BU677" s="410">
        <f t="shared" si="5633"/>
        <v>3469.9392000000003</v>
      </c>
      <c r="BV677" s="262">
        <v>0</v>
      </c>
      <c r="BW677" s="1427">
        <v>0</v>
      </c>
      <c r="BX677" s="84" t="s">
        <v>48</v>
      </c>
      <c r="BY677" s="76">
        <v>2015</v>
      </c>
      <c r="BZ677" s="582" t="s">
        <v>2551</v>
      </c>
      <c r="CA677" s="567"/>
      <c r="CB677" s="562"/>
      <c r="CC677" s="109"/>
      <c r="CD677" s="329"/>
      <c r="CE677" s="26">
        <f t="shared" si="5462"/>
        <v>0</v>
      </c>
      <c r="CF677" s="27">
        <f t="shared" si="5463"/>
        <v>0</v>
      </c>
      <c r="CG677" s="738">
        <f t="shared" si="5464"/>
        <v>0</v>
      </c>
      <c r="CH677" s="166" t="s">
        <v>1973</v>
      </c>
      <c r="CI677" s="167"/>
      <c r="CJ677" s="89" t="s">
        <v>25</v>
      </c>
      <c r="CK677" s="175" t="s">
        <v>1994</v>
      </c>
      <c r="CL677" s="175" t="s">
        <v>2010</v>
      </c>
      <c r="CM677" s="178">
        <v>42170</v>
      </c>
      <c r="CN677" s="175" t="s">
        <v>1995</v>
      </c>
      <c r="CO677" s="176" t="s">
        <v>1463</v>
      </c>
      <c r="CP677" s="175" t="s">
        <v>1467</v>
      </c>
      <c r="CQ677" s="14" t="s">
        <v>1382</v>
      </c>
      <c r="CR677" s="455"/>
      <c r="CS677" s="455"/>
      <c r="CT677" s="455">
        <v>20</v>
      </c>
      <c r="CU677" s="455">
        <v>0</v>
      </c>
      <c r="CV677" s="455">
        <v>0</v>
      </c>
      <c r="CW677" s="455">
        <v>0</v>
      </c>
      <c r="CX677" s="455">
        <v>0</v>
      </c>
      <c r="CY677" s="455"/>
      <c r="CZ677" s="455"/>
      <c r="DA677" s="456">
        <v>3469</v>
      </c>
      <c r="DB677" s="455"/>
      <c r="DC677" s="455"/>
      <c r="DD677" s="455">
        <f>CT677*DA677</f>
        <v>69380</v>
      </c>
      <c r="DE677" s="455">
        <f>CU677*DA677</f>
        <v>0</v>
      </c>
      <c r="DF677" s="455">
        <f>CV677*DA677</f>
        <v>0</v>
      </c>
      <c r="DG677" s="455">
        <f>CW677*DA677</f>
        <v>0</v>
      </c>
      <c r="DH677" s="455">
        <f>CX677*DA677</f>
        <v>0</v>
      </c>
      <c r="DI677" s="455"/>
      <c r="DJ677" s="455"/>
      <c r="DK677" s="455">
        <f t="shared" ref="DK677:DK678" si="6067">(CT677+CU677+CV677+CW677+CX677)*DA677</f>
        <v>69380</v>
      </c>
      <c r="DL677" s="501"/>
      <c r="DM677" s="508"/>
      <c r="DN677" s="501"/>
      <c r="DO677" s="508"/>
      <c r="DP677" s="501"/>
      <c r="DQ677" s="847">
        <f>DD677</f>
        <v>69380</v>
      </c>
      <c r="DR677" s="501">
        <f>DQ677/1.12</f>
        <v>61946.428571428565</v>
      </c>
      <c r="DS677" s="508">
        <f>DE677</f>
        <v>0</v>
      </c>
      <c r="DT677" s="501">
        <f>DS677/1.12</f>
        <v>0</v>
      </c>
      <c r="DU677" s="508">
        <f>DF677</f>
        <v>0</v>
      </c>
      <c r="DV677" s="457">
        <f>DU677/1.12</f>
        <v>0</v>
      </c>
      <c r="DW677" s="503">
        <f>DG677</f>
        <v>0</v>
      </c>
      <c r="DX677" s="501">
        <f>DW677/1.12</f>
        <v>0</v>
      </c>
      <c r="DY677" s="672">
        <f>DH677</f>
        <v>0</v>
      </c>
      <c r="DZ677" s="501">
        <f>DY677/1.12</f>
        <v>0</v>
      </c>
      <c r="EA677" s="508">
        <f>DI677</f>
        <v>0</v>
      </c>
      <c r="EB677" s="457">
        <f t="shared" si="5859"/>
        <v>0</v>
      </c>
      <c r="EC677" s="1045"/>
      <c r="ED677" s="892"/>
      <c r="EE677" s="459">
        <f>DK677</f>
        <v>69380</v>
      </c>
      <c r="EF677" s="501">
        <f t="shared" ref="EF677:EF678" si="6068">EE677/1.12</f>
        <v>61946.428571428565</v>
      </c>
      <c r="EG677" s="462"/>
      <c r="EH677" s="710"/>
      <c r="EI677" s="460">
        <f t="shared" si="5963"/>
        <v>0</v>
      </c>
      <c r="EJ677" s="538">
        <f t="shared" si="5964"/>
        <v>0</v>
      </c>
      <c r="EK677" s="677">
        <f t="shared" si="5965"/>
        <v>-61946.428571428565</v>
      </c>
      <c r="EL677" s="257">
        <f t="shared" si="5966"/>
        <v>-69380</v>
      </c>
      <c r="EM677" s="649">
        <f t="shared" si="5967"/>
        <v>0</v>
      </c>
      <c r="EN677" s="538">
        <f t="shared" si="5968"/>
        <v>0</v>
      </c>
      <c r="EO677" s="677">
        <f t="shared" si="5969"/>
        <v>0</v>
      </c>
      <c r="EP677" s="257">
        <f t="shared" si="5970"/>
        <v>0</v>
      </c>
      <c r="EQ677" s="649">
        <f t="shared" si="5971"/>
        <v>0</v>
      </c>
      <c r="ER677" s="538">
        <f t="shared" si="5972"/>
        <v>0</v>
      </c>
      <c r="ES677" s="677">
        <f t="shared" si="5973"/>
        <v>0</v>
      </c>
      <c r="ET677" s="538">
        <f t="shared" si="5974"/>
        <v>0</v>
      </c>
      <c r="EU677" s="462">
        <f t="shared" si="5975"/>
        <v>0</v>
      </c>
      <c r="EV677" s="263">
        <f t="shared" si="5976"/>
        <v>0</v>
      </c>
      <c r="EW677" s="462">
        <f t="shared" si="5977"/>
        <v>0</v>
      </c>
      <c r="EX677" s="263">
        <f t="shared" si="5978"/>
        <v>0</v>
      </c>
      <c r="EY677" s="472">
        <f t="shared" si="5769"/>
        <v>-61946.428571428565</v>
      </c>
      <c r="EZ677" s="710">
        <f t="shared" si="5770"/>
        <v>-69380</v>
      </c>
      <c r="FA677" s="312">
        <v>42020</v>
      </c>
      <c r="FC677" s="216"/>
      <c r="FD677" s="319"/>
    </row>
    <row r="678" spans="1:160" ht="18" hidden="1" customHeight="1" outlineLevel="1" x14ac:dyDescent="0.2">
      <c r="A678" s="13" t="s">
        <v>2524</v>
      </c>
      <c r="B678" s="76" t="s">
        <v>21</v>
      </c>
      <c r="C678" s="103" t="s">
        <v>1462</v>
      </c>
      <c r="D678" s="103" t="s">
        <v>1463</v>
      </c>
      <c r="E678" s="103" t="s">
        <v>1466</v>
      </c>
      <c r="F678" s="103" t="s">
        <v>1467</v>
      </c>
      <c r="G678" s="103" t="s">
        <v>25</v>
      </c>
      <c r="H678" s="105">
        <v>0.83299999999999996</v>
      </c>
      <c r="I678" s="103" t="s">
        <v>1972</v>
      </c>
      <c r="J678" s="103" t="s">
        <v>56</v>
      </c>
      <c r="K678" s="103" t="s">
        <v>152</v>
      </c>
      <c r="L678" s="103" t="s">
        <v>1370</v>
      </c>
      <c r="M678" s="14" t="s">
        <v>1382</v>
      </c>
      <c r="N678" s="82"/>
      <c r="O678" s="82"/>
      <c r="P678" s="82"/>
      <c r="Q678" s="245"/>
      <c r="R678" s="408"/>
      <c r="S678" s="270"/>
      <c r="T678" s="270"/>
      <c r="U678" s="270"/>
      <c r="V678" s="647"/>
      <c r="W678" s="647"/>
      <c r="X678" s="409"/>
      <c r="Y678" s="409"/>
      <c r="Z678" s="409"/>
      <c r="AA678" s="409"/>
      <c r="AB678" s="409"/>
      <c r="AC678" s="399">
        <f t="shared" ref="AC678" si="6069">AB678*H678</f>
        <v>0</v>
      </c>
      <c r="AD678" s="410">
        <v>20</v>
      </c>
      <c r="AE678" s="410">
        <v>6528.31</v>
      </c>
      <c r="AF678" s="410">
        <f t="shared" ref="AF678" si="6070">AE678*1.12</f>
        <v>7311.7072000000007</v>
      </c>
      <c r="AG678" s="410">
        <f t="shared" ref="AG678" si="6071">AE678*AD678</f>
        <v>130566.20000000001</v>
      </c>
      <c r="AH678" s="410">
        <f t="shared" ref="AH678" si="6072">AD678*AF678</f>
        <v>146234.14400000003</v>
      </c>
      <c r="AI678" s="260">
        <f t="shared" ref="AI678" si="6073">AH678*H678</f>
        <v>121813.04195200001</v>
      </c>
      <c r="AJ678" s="410">
        <v>20</v>
      </c>
      <c r="AK678" s="410">
        <v>6528.31</v>
      </c>
      <c r="AL678" s="410">
        <f t="shared" si="5628"/>
        <v>7311.7072000000007</v>
      </c>
      <c r="AM678" s="1221">
        <f t="shared" ref="AM678" si="6074">AJ678*AK678</f>
        <v>130566.20000000001</v>
      </c>
      <c r="AN678" s="410">
        <f t="shared" ref="AN678" si="6075">AJ678*AL678</f>
        <v>146234.14400000003</v>
      </c>
      <c r="AO678" s="396">
        <f t="shared" ref="AO678" si="6076">AN678*H678</f>
        <v>121813.04195200001</v>
      </c>
      <c r="AP678" s="410">
        <v>20</v>
      </c>
      <c r="AQ678" s="410">
        <v>6528.31</v>
      </c>
      <c r="AR678" s="410">
        <f t="shared" si="5629"/>
        <v>7311.7072000000007</v>
      </c>
      <c r="AS678" s="410">
        <f t="shared" ref="AS678" si="6077">AP678*AQ678</f>
        <v>130566.20000000001</v>
      </c>
      <c r="AT678" s="410">
        <f t="shared" ref="AT678" si="6078">AS678*1.12</f>
        <v>146234.14400000003</v>
      </c>
      <c r="AU678" s="410">
        <f t="shared" ref="AU678" si="6079">AT678*H678</f>
        <v>121813.04195200001</v>
      </c>
      <c r="AV678" s="411">
        <v>20</v>
      </c>
      <c r="AW678" s="410">
        <v>6528.31</v>
      </c>
      <c r="AX678" s="410">
        <f t="shared" si="5630"/>
        <v>7311.7072000000007</v>
      </c>
      <c r="AY678" s="400">
        <f t="shared" ref="AY678" si="6080">AV678*AW678</f>
        <v>130566.20000000001</v>
      </c>
      <c r="AZ678" s="400">
        <f t="shared" ref="AZ678" si="6081">AY678*1.12</f>
        <v>146234.14400000003</v>
      </c>
      <c r="BA678" s="400">
        <f t="shared" ref="BA678" si="6082">AZ678*H678</f>
        <v>121813.04195200001</v>
      </c>
      <c r="BB678" s="411">
        <v>20</v>
      </c>
      <c r="BC678" s="410">
        <v>6528.31</v>
      </c>
      <c r="BD678" s="410">
        <f t="shared" si="5631"/>
        <v>7311.7072000000007</v>
      </c>
      <c r="BE678" s="411">
        <f t="shared" ref="BE678" si="6083">BB678*BC678</f>
        <v>130566.20000000001</v>
      </c>
      <c r="BF678" s="411">
        <f t="shared" ref="BF678" si="6084">BE678*1.12</f>
        <v>146234.14400000003</v>
      </c>
      <c r="BG678" s="411">
        <f t="shared" ref="BG678" si="6085">BF678*H678</f>
        <v>121813.04195200001</v>
      </c>
      <c r="BH678" s="411"/>
      <c r="BI678" s="410">
        <v>6528.31</v>
      </c>
      <c r="BJ678" s="410">
        <f t="shared" si="5632"/>
        <v>7311.7072000000007</v>
      </c>
      <c r="BK678" s="411">
        <f t="shared" ref="BK678" si="6086">BH678*BI678</f>
        <v>0</v>
      </c>
      <c r="BL678" s="411">
        <f t="shared" ref="BL678" si="6087">BK678*1.12</f>
        <v>0</v>
      </c>
      <c r="BM678" s="411">
        <f t="shared" ref="BM678" si="6088">BL678*N678</f>
        <v>0</v>
      </c>
      <c r="BN678" s="411"/>
      <c r="BO678" s="410"/>
      <c r="BP678" s="410"/>
      <c r="BQ678" s="411">
        <f t="shared" si="6065"/>
        <v>0</v>
      </c>
      <c r="BR678" s="411">
        <f t="shared" si="6066"/>
        <v>0</v>
      </c>
      <c r="BS678" s="411">
        <f t="shared" si="5764"/>
        <v>0</v>
      </c>
      <c r="BT678" s="410">
        <v>6528.31</v>
      </c>
      <c r="BU678" s="410">
        <f t="shared" si="5633"/>
        <v>7311.7072000000007</v>
      </c>
      <c r="BV678" s="262">
        <f t="shared" ref="BV678" si="6089">(AD678+AJ678+AP678+AV678+BB678)*BT678</f>
        <v>652831</v>
      </c>
      <c r="BW678" s="262">
        <f t="shared" ref="BW678" si="6090">(AD678+AJ678+AP678+AV678+BB678)*BU678</f>
        <v>731170.72000000009</v>
      </c>
      <c r="BX678" s="84"/>
      <c r="BY678" s="76" t="s">
        <v>2420</v>
      </c>
      <c r="BZ678" s="582"/>
      <c r="CA678" s="567"/>
      <c r="CB678" s="562"/>
      <c r="CC678" s="109"/>
      <c r="CD678" s="329"/>
      <c r="CE678" s="26">
        <f t="shared" ref="CE678" si="6091">BV678-CB678</f>
        <v>652831</v>
      </c>
      <c r="CF678" s="27">
        <f t="shared" ref="CF678" si="6092">BW678-CC678</f>
        <v>731170.72000000009</v>
      </c>
      <c r="CG678" s="738">
        <f t="shared" ref="CG678" si="6093">CA678-CC678</f>
        <v>0</v>
      </c>
      <c r="CH678" s="166" t="s">
        <v>2552</v>
      </c>
      <c r="CI678" s="167"/>
      <c r="CJ678" s="89"/>
      <c r="CK678" s="175"/>
      <c r="CL678" s="175" t="s">
        <v>2628</v>
      </c>
      <c r="CM678" s="178">
        <v>42632</v>
      </c>
      <c r="CN678" s="175" t="s">
        <v>1995</v>
      </c>
      <c r="CO678" s="176" t="s">
        <v>1463</v>
      </c>
      <c r="CP678" s="175" t="s">
        <v>2561</v>
      </c>
      <c r="CQ678" s="14" t="s">
        <v>1382</v>
      </c>
      <c r="CR678" s="455"/>
      <c r="CS678" s="455"/>
      <c r="CT678" s="455"/>
      <c r="CU678" s="455">
        <v>20</v>
      </c>
      <c r="CV678" s="455">
        <v>20</v>
      </c>
      <c r="CW678" s="455">
        <v>20</v>
      </c>
      <c r="CX678" s="455">
        <v>20</v>
      </c>
      <c r="CY678" s="455"/>
      <c r="CZ678" s="455">
        <f>CU678+CV678+CW678+CX678</f>
        <v>80</v>
      </c>
      <c r="DA678" s="456">
        <f>BU678</f>
        <v>7311.7072000000007</v>
      </c>
      <c r="DB678" s="455"/>
      <c r="DC678" s="455"/>
      <c r="DD678" s="455"/>
      <c r="DE678" s="455">
        <f>CU678*DA678</f>
        <v>146234.14400000003</v>
      </c>
      <c r="DF678" s="455">
        <f>CV678*DA678</f>
        <v>146234.14400000003</v>
      </c>
      <c r="DG678" s="455">
        <f>CW678*DA678</f>
        <v>146234.14400000003</v>
      </c>
      <c r="DH678" s="455">
        <f>CX678*DA678</f>
        <v>146234.14400000003</v>
      </c>
      <c r="DI678" s="455"/>
      <c r="DJ678" s="455"/>
      <c r="DK678" s="455">
        <f t="shared" si="6067"/>
        <v>584936.57600000012</v>
      </c>
      <c r="DL678" s="501"/>
      <c r="DM678" s="508"/>
      <c r="DN678" s="501"/>
      <c r="DO678" s="508"/>
      <c r="DP678" s="501"/>
      <c r="DQ678" s="847"/>
      <c r="DR678" s="501"/>
      <c r="DS678" s="508">
        <f>DE678</f>
        <v>146234.14400000003</v>
      </c>
      <c r="DT678" s="501">
        <f>DS678/1.12</f>
        <v>130566.20000000001</v>
      </c>
      <c r="DU678" s="508">
        <f>DF678</f>
        <v>146234.14400000003</v>
      </c>
      <c r="DV678" s="457">
        <f>DU678/1.12</f>
        <v>130566.20000000001</v>
      </c>
      <c r="DW678" s="503">
        <f>DG678</f>
        <v>146234.14400000003</v>
      </c>
      <c r="DX678" s="501">
        <f>DW678/1.12</f>
        <v>130566.20000000001</v>
      </c>
      <c r="DY678" s="672">
        <f>DH678</f>
        <v>146234.14400000003</v>
      </c>
      <c r="DZ678" s="501">
        <f>DY678/1.12</f>
        <v>130566.20000000001</v>
      </c>
      <c r="EA678" s="508"/>
      <c r="EB678" s="457"/>
      <c r="EC678" s="1045"/>
      <c r="ED678" s="892"/>
      <c r="EE678" s="459">
        <f>DK678</f>
        <v>584936.57600000012</v>
      </c>
      <c r="EF678" s="501">
        <f t="shared" si="6068"/>
        <v>522264.80000000005</v>
      </c>
      <c r="EG678" s="462"/>
      <c r="EH678" s="710"/>
      <c r="EI678" s="460">
        <f t="shared" si="5963"/>
        <v>0</v>
      </c>
      <c r="EJ678" s="538">
        <f t="shared" si="5964"/>
        <v>0</v>
      </c>
      <c r="EK678" s="677">
        <f t="shared" si="5965"/>
        <v>130566.20000000001</v>
      </c>
      <c r="EL678" s="257">
        <f t="shared" si="5966"/>
        <v>146234.14400000003</v>
      </c>
      <c r="EM678" s="649">
        <f t="shared" si="5967"/>
        <v>0</v>
      </c>
      <c r="EN678" s="538">
        <f t="shared" si="5968"/>
        <v>0</v>
      </c>
      <c r="EO678" s="677">
        <f t="shared" si="5969"/>
        <v>0</v>
      </c>
      <c r="EP678" s="257">
        <f t="shared" si="5970"/>
        <v>0</v>
      </c>
      <c r="EQ678" s="649">
        <f t="shared" si="5971"/>
        <v>0</v>
      </c>
      <c r="ER678" s="538">
        <f t="shared" si="5972"/>
        <v>0</v>
      </c>
      <c r="ES678" s="677">
        <f t="shared" si="5973"/>
        <v>0</v>
      </c>
      <c r="ET678" s="538">
        <f t="shared" si="5974"/>
        <v>0</v>
      </c>
      <c r="EU678" s="462">
        <f t="shared" si="5975"/>
        <v>0</v>
      </c>
      <c r="EV678" s="263">
        <f t="shared" si="5976"/>
        <v>0</v>
      </c>
      <c r="EW678" s="462">
        <f t="shared" si="5977"/>
        <v>0</v>
      </c>
      <c r="EX678" s="263">
        <f t="shared" si="5978"/>
        <v>0</v>
      </c>
      <c r="EY678" s="472">
        <f t="shared" si="5769"/>
        <v>130566.19999999995</v>
      </c>
      <c r="EZ678" s="710">
        <f t="shared" si="5770"/>
        <v>146234.14399999997</v>
      </c>
      <c r="FA678" s="312">
        <v>42020</v>
      </c>
      <c r="FC678" s="216"/>
      <c r="FD678" s="319"/>
    </row>
    <row r="679" spans="1:160" ht="18" hidden="1" customHeight="1" outlineLevel="1" x14ac:dyDescent="0.2">
      <c r="A679" s="13" t="s">
        <v>1582</v>
      </c>
      <c r="B679" s="76" t="s">
        <v>21</v>
      </c>
      <c r="C679" s="103" t="s">
        <v>1462</v>
      </c>
      <c r="D679" s="103" t="s">
        <v>1463</v>
      </c>
      <c r="E679" s="103" t="s">
        <v>1466</v>
      </c>
      <c r="F679" s="103" t="s">
        <v>1468</v>
      </c>
      <c r="G679" s="103" t="s">
        <v>1381</v>
      </c>
      <c r="H679" s="105">
        <v>0.83299999999999996</v>
      </c>
      <c r="I679" s="103" t="s">
        <v>1369</v>
      </c>
      <c r="J679" s="103" t="s">
        <v>56</v>
      </c>
      <c r="K679" s="103" t="s">
        <v>152</v>
      </c>
      <c r="L679" s="103" t="s">
        <v>1370</v>
      </c>
      <c r="M679" s="14" t="s">
        <v>1382</v>
      </c>
      <c r="N679" s="82"/>
      <c r="O679" s="82"/>
      <c r="P679" s="82"/>
      <c r="Q679" s="245"/>
      <c r="R679" s="408"/>
      <c r="S679" s="270"/>
      <c r="T679" s="270"/>
      <c r="U679" s="270"/>
      <c r="V679" s="647"/>
      <c r="W679" s="647"/>
      <c r="X679" s="409"/>
      <c r="Y679" s="409"/>
      <c r="Z679" s="409"/>
      <c r="AA679" s="409"/>
      <c r="AB679" s="409"/>
      <c r="AC679" s="399">
        <f t="shared" si="6004"/>
        <v>0</v>
      </c>
      <c r="AD679" s="410">
        <v>70</v>
      </c>
      <c r="AE679" s="410">
        <v>3098.16</v>
      </c>
      <c r="AF679" s="410">
        <f t="shared" si="5138"/>
        <v>3469.9392000000003</v>
      </c>
      <c r="AG679" s="410">
        <v>0</v>
      </c>
      <c r="AH679" s="410">
        <v>0</v>
      </c>
      <c r="AI679" s="260">
        <f t="shared" si="6005"/>
        <v>0</v>
      </c>
      <c r="AJ679" s="410">
        <v>70</v>
      </c>
      <c r="AK679" s="410">
        <v>3098.16</v>
      </c>
      <c r="AL679" s="410">
        <f t="shared" si="5628"/>
        <v>3469.9392000000003</v>
      </c>
      <c r="AM679" s="260">
        <v>0</v>
      </c>
      <c r="AN679" s="260">
        <v>0</v>
      </c>
      <c r="AO679" s="396">
        <f t="shared" si="5858"/>
        <v>0</v>
      </c>
      <c r="AP679" s="410">
        <v>70</v>
      </c>
      <c r="AQ679" s="410">
        <v>3098.16</v>
      </c>
      <c r="AR679" s="410">
        <f t="shared" si="5629"/>
        <v>3469.9392000000003</v>
      </c>
      <c r="AS679" s="410">
        <v>0</v>
      </c>
      <c r="AT679" s="410">
        <f t="shared" si="5720"/>
        <v>0</v>
      </c>
      <c r="AU679" s="410">
        <f t="shared" si="5578"/>
        <v>0</v>
      </c>
      <c r="AV679" s="411">
        <v>70</v>
      </c>
      <c r="AW679" s="410">
        <v>3098.16</v>
      </c>
      <c r="AX679" s="410">
        <f t="shared" si="5630"/>
        <v>3469.9392000000003</v>
      </c>
      <c r="AY679" s="400">
        <v>0</v>
      </c>
      <c r="AZ679" s="400">
        <f t="shared" si="5763"/>
        <v>0</v>
      </c>
      <c r="BA679" s="400">
        <f t="shared" si="5583"/>
        <v>0</v>
      </c>
      <c r="BB679" s="411">
        <v>70</v>
      </c>
      <c r="BC679" s="410">
        <v>3098.16</v>
      </c>
      <c r="BD679" s="410">
        <f t="shared" si="5631"/>
        <v>3469.9392000000003</v>
      </c>
      <c r="BE679" s="411">
        <v>0</v>
      </c>
      <c r="BF679" s="411">
        <f t="shared" si="5579"/>
        <v>0</v>
      </c>
      <c r="BG679" s="411">
        <f t="shared" si="5555"/>
        <v>0</v>
      </c>
      <c r="BH679" s="411"/>
      <c r="BI679" s="410">
        <v>3098.16</v>
      </c>
      <c r="BJ679" s="410">
        <f t="shared" si="5632"/>
        <v>3469.9392000000003</v>
      </c>
      <c r="BK679" s="411">
        <v>0</v>
      </c>
      <c r="BL679" s="411">
        <f t="shared" si="6064"/>
        <v>0</v>
      </c>
      <c r="BM679" s="411">
        <f t="shared" si="5573"/>
        <v>0</v>
      </c>
      <c r="BN679" s="411"/>
      <c r="BO679" s="410"/>
      <c r="BP679" s="410"/>
      <c r="BQ679" s="411">
        <v>0</v>
      </c>
      <c r="BR679" s="411">
        <f t="shared" si="6066"/>
        <v>0</v>
      </c>
      <c r="BS679" s="411">
        <f t="shared" si="5764"/>
        <v>0</v>
      </c>
      <c r="BT679" s="410">
        <v>3098.16</v>
      </c>
      <c r="BU679" s="410">
        <f t="shared" si="5633"/>
        <v>3469.9392000000003</v>
      </c>
      <c r="BV679" s="410">
        <v>0</v>
      </c>
      <c r="BW679" s="1437">
        <v>0</v>
      </c>
      <c r="BX679" s="84" t="s">
        <v>48</v>
      </c>
      <c r="BY679" s="76">
        <v>2015</v>
      </c>
      <c r="BZ679" s="325">
        <v>7</v>
      </c>
      <c r="CA679" s="567"/>
      <c r="CB679" s="562"/>
      <c r="CC679" s="109"/>
      <c r="CD679" s="329"/>
      <c r="CE679" s="26">
        <f t="shared" si="5462"/>
        <v>0</v>
      </c>
      <c r="CF679" s="27">
        <f t="shared" si="5463"/>
        <v>0</v>
      </c>
      <c r="CG679" s="738">
        <f t="shared" si="5464"/>
        <v>0</v>
      </c>
      <c r="CH679" s="166"/>
      <c r="CI679" s="167"/>
      <c r="CJ679" s="89"/>
      <c r="CK679" s="175"/>
      <c r="CL679" s="175"/>
      <c r="CM679" s="178"/>
      <c r="CN679" s="175"/>
      <c r="CO679" s="176"/>
      <c r="CP679" s="175"/>
      <c r="CQ679" s="87"/>
      <c r="CR679" s="455"/>
      <c r="CS679" s="455"/>
      <c r="CT679" s="455"/>
      <c r="CU679" s="455"/>
      <c r="CV679" s="455"/>
      <c r="CW679" s="455"/>
      <c r="CX679" s="455"/>
      <c r="CY679" s="455"/>
      <c r="CZ679" s="455"/>
      <c r="DA679" s="456"/>
      <c r="DB679" s="455"/>
      <c r="DC679" s="455"/>
      <c r="DD679" s="455"/>
      <c r="DE679" s="455"/>
      <c r="DF679" s="455"/>
      <c r="DG679" s="455"/>
      <c r="DH679" s="455"/>
      <c r="DI679" s="455"/>
      <c r="DJ679" s="455"/>
      <c r="DK679" s="455"/>
      <c r="DL679" s="501"/>
      <c r="DM679" s="508"/>
      <c r="DN679" s="501"/>
      <c r="DO679" s="508"/>
      <c r="DP679" s="501"/>
      <c r="DQ679" s="847"/>
      <c r="DR679" s="501"/>
      <c r="DS679" s="508"/>
      <c r="DT679" s="501"/>
      <c r="DU679" s="508"/>
      <c r="DV679" s="457"/>
      <c r="DW679" s="503"/>
      <c r="DX679" s="501"/>
      <c r="DY679" s="672"/>
      <c r="DZ679" s="501"/>
      <c r="EA679" s="508">
        <f>DI679</f>
        <v>0</v>
      </c>
      <c r="EB679" s="457">
        <f t="shared" si="5859"/>
        <v>0</v>
      </c>
      <c r="EC679" s="1045"/>
      <c r="ED679" s="892"/>
      <c r="EE679" s="459"/>
      <c r="EF679" s="501"/>
      <c r="EG679" s="462"/>
      <c r="EH679" s="710"/>
      <c r="EI679" s="460">
        <f t="shared" si="5963"/>
        <v>0</v>
      </c>
      <c r="EJ679" s="538">
        <f t="shared" si="5964"/>
        <v>0</v>
      </c>
      <c r="EK679" s="677">
        <f t="shared" si="5965"/>
        <v>0</v>
      </c>
      <c r="EL679" s="257">
        <f t="shared" si="5966"/>
        <v>0</v>
      </c>
      <c r="EM679" s="649">
        <f t="shared" si="5967"/>
        <v>0</v>
      </c>
      <c r="EN679" s="538">
        <f t="shared" si="5968"/>
        <v>0</v>
      </c>
      <c r="EO679" s="677">
        <f t="shared" si="5969"/>
        <v>0</v>
      </c>
      <c r="EP679" s="257">
        <f t="shared" si="5970"/>
        <v>0</v>
      </c>
      <c r="EQ679" s="649">
        <f t="shared" si="5971"/>
        <v>0</v>
      </c>
      <c r="ER679" s="538">
        <f t="shared" si="5972"/>
        <v>0</v>
      </c>
      <c r="ES679" s="677">
        <f t="shared" si="5973"/>
        <v>0</v>
      </c>
      <c r="ET679" s="538">
        <f t="shared" si="5974"/>
        <v>0</v>
      </c>
      <c r="EU679" s="462">
        <f t="shared" si="5975"/>
        <v>0</v>
      </c>
      <c r="EV679" s="263">
        <f t="shared" si="5976"/>
        <v>0</v>
      </c>
      <c r="EW679" s="462">
        <f t="shared" si="5977"/>
        <v>0</v>
      </c>
      <c r="EX679" s="263">
        <f t="shared" si="5978"/>
        <v>0</v>
      </c>
      <c r="EY679" s="472">
        <f t="shared" si="5769"/>
        <v>0</v>
      </c>
      <c r="EZ679" s="710">
        <f t="shared" si="5770"/>
        <v>0</v>
      </c>
      <c r="FC679" s="216"/>
      <c r="FD679" s="319"/>
    </row>
    <row r="680" spans="1:160" ht="18" hidden="1" customHeight="1" outlineLevel="1" x14ac:dyDescent="0.2">
      <c r="A680" s="13" t="s">
        <v>1686</v>
      </c>
      <c r="B680" s="76" t="s">
        <v>21</v>
      </c>
      <c r="C680" s="103" t="s">
        <v>1462</v>
      </c>
      <c r="D680" s="103" t="s">
        <v>1463</v>
      </c>
      <c r="E680" s="103" t="s">
        <v>1466</v>
      </c>
      <c r="F680" s="103" t="s">
        <v>1468</v>
      </c>
      <c r="G680" s="103" t="s">
        <v>1690</v>
      </c>
      <c r="H680" s="105">
        <v>0.83299999999999996</v>
      </c>
      <c r="I680" s="103" t="s">
        <v>1369</v>
      </c>
      <c r="J680" s="103" t="s">
        <v>56</v>
      </c>
      <c r="K680" s="103" t="s">
        <v>152</v>
      </c>
      <c r="L680" s="103" t="s">
        <v>1370</v>
      </c>
      <c r="M680" s="14" t="s">
        <v>1382</v>
      </c>
      <c r="N680" s="82"/>
      <c r="O680" s="82"/>
      <c r="P680" s="82"/>
      <c r="Q680" s="245"/>
      <c r="R680" s="408"/>
      <c r="S680" s="270"/>
      <c r="T680" s="270"/>
      <c r="U680" s="270"/>
      <c r="V680" s="647"/>
      <c r="W680" s="647"/>
      <c r="X680" s="409"/>
      <c r="Y680" s="409"/>
      <c r="Z680" s="409"/>
      <c r="AA680" s="409"/>
      <c r="AB680" s="409"/>
      <c r="AC680" s="399">
        <f t="shared" si="6004"/>
        <v>0</v>
      </c>
      <c r="AD680" s="410">
        <v>70</v>
      </c>
      <c r="AE680" s="410">
        <v>3098.16</v>
      </c>
      <c r="AF680" s="410">
        <f t="shared" ref="AF680" si="6094">AE680*1.12</f>
        <v>3469.9392000000003</v>
      </c>
      <c r="AG680" s="410">
        <v>0</v>
      </c>
      <c r="AH680" s="410">
        <v>0</v>
      </c>
      <c r="AI680" s="260">
        <f t="shared" si="6005"/>
        <v>0</v>
      </c>
      <c r="AJ680" s="410">
        <v>70</v>
      </c>
      <c r="AK680" s="410">
        <v>3098.16</v>
      </c>
      <c r="AL680" s="410">
        <f t="shared" si="5628"/>
        <v>3469.9392000000003</v>
      </c>
      <c r="AM680" s="260">
        <v>0</v>
      </c>
      <c r="AN680" s="260">
        <v>0</v>
      </c>
      <c r="AO680" s="396">
        <f t="shared" si="5858"/>
        <v>0</v>
      </c>
      <c r="AP680" s="410">
        <v>70</v>
      </c>
      <c r="AQ680" s="410">
        <v>3098.16</v>
      </c>
      <c r="AR680" s="410">
        <f t="shared" si="5629"/>
        <v>3469.9392000000003</v>
      </c>
      <c r="AS680" s="410">
        <v>0</v>
      </c>
      <c r="AT680" s="410">
        <f t="shared" si="5720"/>
        <v>0</v>
      </c>
      <c r="AU680" s="410">
        <f t="shared" si="5578"/>
        <v>0</v>
      </c>
      <c r="AV680" s="411">
        <v>70</v>
      </c>
      <c r="AW680" s="410">
        <v>3098.16</v>
      </c>
      <c r="AX680" s="410">
        <f t="shared" si="5630"/>
        <v>3469.9392000000003</v>
      </c>
      <c r="AY680" s="400">
        <v>0</v>
      </c>
      <c r="AZ680" s="400">
        <f t="shared" si="5763"/>
        <v>0</v>
      </c>
      <c r="BA680" s="400">
        <f t="shared" si="5583"/>
        <v>0</v>
      </c>
      <c r="BB680" s="411">
        <v>70</v>
      </c>
      <c r="BC680" s="410">
        <v>3098.16</v>
      </c>
      <c r="BD680" s="410">
        <f t="shared" si="5631"/>
        <v>3469.9392000000003</v>
      </c>
      <c r="BE680" s="411">
        <v>0</v>
      </c>
      <c r="BF680" s="411">
        <f t="shared" si="5579"/>
        <v>0</v>
      </c>
      <c r="BG680" s="411">
        <f t="shared" si="5555"/>
        <v>0</v>
      </c>
      <c r="BH680" s="411"/>
      <c r="BI680" s="410">
        <v>3098.16</v>
      </c>
      <c r="BJ680" s="410">
        <f t="shared" si="5632"/>
        <v>3469.9392000000003</v>
      </c>
      <c r="BK680" s="411">
        <v>0</v>
      </c>
      <c r="BL680" s="411">
        <f t="shared" si="6064"/>
        <v>0</v>
      </c>
      <c r="BM680" s="411">
        <f t="shared" si="5573"/>
        <v>0</v>
      </c>
      <c r="BN680" s="411"/>
      <c r="BO680" s="410"/>
      <c r="BP680" s="410"/>
      <c r="BQ680" s="411">
        <v>0</v>
      </c>
      <c r="BR680" s="411">
        <f t="shared" si="6066"/>
        <v>0</v>
      </c>
      <c r="BS680" s="411">
        <f t="shared" si="5764"/>
        <v>0</v>
      </c>
      <c r="BT680" s="410">
        <v>3098.16</v>
      </c>
      <c r="BU680" s="410">
        <f t="shared" si="5633"/>
        <v>3469.9392000000003</v>
      </c>
      <c r="BV680" s="262">
        <v>0</v>
      </c>
      <c r="BW680" s="1427">
        <v>0</v>
      </c>
      <c r="BX680" s="84" t="s">
        <v>48</v>
      </c>
      <c r="BY680" s="76">
        <v>2015</v>
      </c>
      <c r="BZ680" s="325">
        <v>7</v>
      </c>
      <c r="CA680" s="567"/>
      <c r="CB680" s="562"/>
      <c r="CC680" s="109"/>
      <c r="CD680" s="329"/>
      <c r="CE680" s="26">
        <f t="shared" ref="CE680:CE759" si="6095">BV680-CB680</f>
        <v>0</v>
      </c>
      <c r="CF680" s="27">
        <f t="shared" ref="CF680:CF759" si="6096">BW680-CC680</f>
        <v>0</v>
      </c>
      <c r="CG680" s="738">
        <f t="shared" ref="CG680:CG759" si="6097">CA680-CC680</f>
        <v>0</v>
      </c>
      <c r="CH680" s="166" t="s">
        <v>1691</v>
      </c>
      <c r="CI680" s="167" t="s">
        <v>1756</v>
      </c>
      <c r="CJ680" s="89"/>
      <c r="CK680" s="175"/>
      <c r="CL680" s="175"/>
      <c r="CM680" s="178"/>
      <c r="CN680" s="175"/>
      <c r="CO680" s="176"/>
      <c r="CP680" s="175"/>
      <c r="CQ680" s="87"/>
      <c r="CR680" s="455"/>
      <c r="CS680" s="455"/>
      <c r="CT680" s="455"/>
      <c r="CU680" s="455"/>
      <c r="CV680" s="455"/>
      <c r="CW680" s="455"/>
      <c r="CX680" s="455"/>
      <c r="CY680" s="455"/>
      <c r="CZ680" s="455"/>
      <c r="DA680" s="456"/>
      <c r="DB680" s="455"/>
      <c r="DC680" s="455"/>
      <c r="DD680" s="455"/>
      <c r="DE680" s="455"/>
      <c r="DF680" s="455"/>
      <c r="DG680" s="455"/>
      <c r="DH680" s="455"/>
      <c r="DI680" s="455"/>
      <c r="DJ680" s="455"/>
      <c r="DK680" s="455"/>
      <c r="DL680" s="501"/>
      <c r="DM680" s="508"/>
      <c r="DN680" s="501"/>
      <c r="DO680" s="508"/>
      <c r="DP680" s="501"/>
      <c r="DQ680" s="847"/>
      <c r="DR680" s="501"/>
      <c r="DS680" s="508"/>
      <c r="DT680" s="501"/>
      <c r="DU680" s="508"/>
      <c r="DV680" s="457"/>
      <c r="DW680" s="503"/>
      <c r="DX680" s="501"/>
      <c r="DY680" s="672"/>
      <c r="DZ680" s="501"/>
      <c r="EA680" s="508">
        <f>DI680</f>
        <v>0</v>
      </c>
      <c r="EB680" s="457">
        <f t="shared" si="5859"/>
        <v>0</v>
      </c>
      <c r="EC680" s="1045"/>
      <c r="ED680" s="892"/>
      <c r="EE680" s="459"/>
      <c r="EF680" s="501"/>
      <c r="EG680" s="462"/>
      <c r="EH680" s="710"/>
      <c r="EI680" s="460">
        <f t="shared" si="5963"/>
        <v>0</v>
      </c>
      <c r="EJ680" s="538">
        <f t="shared" si="5964"/>
        <v>0</v>
      </c>
      <c r="EK680" s="677">
        <f t="shared" si="5965"/>
        <v>0</v>
      </c>
      <c r="EL680" s="257">
        <f t="shared" si="5966"/>
        <v>0</v>
      </c>
      <c r="EM680" s="649">
        <f t="shared" si="5967"/>
        <v>0</v>
      </c>
      <c r="EN680" s="538">
        <f t="shared" si="5968"/>
        <v>0</v>
      </c>
      <c r="EO680" s="677">
        <f t="shared" si="5969"/>
        <v>0</v>
      </c>
      <c r="EP680" s="257">
        <f t="shared" si="5970"/>
        <v>0</v>
      </c>
      <c r="EQ680" s="649">
        <f t="shared" si="5971"/>
        <v>0</v>
      </c>
      <c r="ER680" s="538">
        <f t="shared" si="5972"/>
        <v>0</v>
      </c>
      <c r="ES680" s="677">
        <f t="shared" si="5973"/>
        <v>0</v>
      </c>
      <c r="ET680" s="538">
        <f t="shared" si="5974"/>
        <v>0</v>
      </c>
      <c r="EU680" s="462">
        <f t="shared" si="5975"/>
        <v>0</v>
      </c>
      <c r="EV680" s="263">
        <f t="shared" si="5976"/>
        <v>0</v>
      </c>
      <c r="EW680" s="462">
        <f t="shared" si="5977"/>
        <v>0</v>
      </c>
      <c r="EX680" s="263">
        <f t="shared" si="5978"/>
        <v>0</v>
      </c>
      <c r="EY680" s="472">
        <f t="shared" si="5769"/>
        <v>0</v>
      </c>
      <c r="EZ680" s="710">
        <f t="shared" si="5770"/>
        <v>0</v>
      </c>
      <c r="FA680" s="312">
        <v>42020</v>
      </c>
      <c r="FC680" s="216"/>
      <c r="FD680" s="319"/>
    </row>
    <row r="681" spans="1:160" ht="18" hidden="1" customHeight="1" outlineLevel="1" x14ac:dyDescent="0.2">
      <c r="A681" s="13" t="s">
        <v>1774</v>
      </c>
      <c r="B681" s="76" t="s">
        <v>21</v>
      </c>
      <c r="C681" s="103" t="s">
        <v>1462</v>
      </c>
      <c r="D681" s="103" t="s">
        <v>1463</v>
      </c>
      <c r="E681" s="103" t="s">
        <v>1466</v>
      </c>
      <c r="F681" s="103" t="s">
        <v>1468</v>
      </c>
      <c r="G681" s="103" t="s">
        <v>25</v>
      </c>
      <c r="H681" s="105">
        <v>0.83299999999999996</v>
      </c>
      <c r="I681" s="103" t="s">
        <v>1369</v>
      </c>
      <c r="J681" s="103" t="s">
        <v>56</v>
      </c>
      <c r="K681" s="103" t="s">
        <v>152</v>
      </c>
      <c r="L681" s="103" t="s">
        <v>1370</v>
      </c>
      <c r="M681" s="14" t="s">
        <v>1382</v>
      </c>
      <c r="N681" s="82"/>
      <c r="O681" s="82"/>
      <c r="P681" s="82"/>
      <c r="Q681" s="245"/>
      <c r="R681" s="408"/>
      <c r="S681" s="270"/>
      <c r="T681" s="270"/>
      <c r="U681" s="270"/>
      <c r="V681" s="647"/>
      <c r="W681" s="647"/>
      <c r="X681" s="409"/>
      <c r="Y681" s="409"/>
      <c r="Z681" s="409"/>
      <c r="AA681" s="409"/>
      <c r="AB681" s="409"/>
      <c r="AC681" s="399">
        <f t="shared" ref="AC681" si="6098">AB681*H681</f>
        <v>0</v>
      </c>
      <c r="AD681" s="410">
        <v>70</v>
      </c>
      <c r="AE681" s="410">
        <v>3098.16</v>
      </c>
      <c r="AF681" s="410">
        <f t="shared" ref="AF681" si="6099">AE681*1.12</f>
        <v>3469.9392000000003</v>
      </c>
      <c r="AG681" s="410">
        <v>0</v>
      </c>
      <c r="AH681" s="410">
        <v>0</v>
      </c>
      <c r="AI681" s="260">
        <f t="shared" ref="AI681" si="6100">AH681*H681</f>
        <v>0</v>
      </c>
      <c r="AJ681" s="410">
        <v>70</v>
      </c>
      <c r="AK681" s="410">
        <v>3098.16</v>
      </c>
      <c r="AL681" s="410">
        <f t="shared" si="5628"/>
        <v>3469.9392000000003</v>
      </c>
      <c r="AM681" s="410">
        <v>0</v>
      </c>
      <c r="AN681" s="410">
        <v>0</v>
      </c>
      <c r="AO681" s="396">
        <f t="shared" si="5858"/>
        <v>0</v>
      </c>
      <c r="AP681" s="410">
        <v>70</v>
      </c>
      <c r="AQ681" s="410">
        <v>3098.16</v>
      </c>
      <c r="AR681" s="410">
        <f t="shared" si="5629"/>
        <v>3469.9392000000003</v>
      </c>
      <c r="AS681" s="410">
        <v>0</v>
      </c>
      <c r="AT681" s="410">
        <v>0</v>
      </c>
      <c r="AU681" s="410">
        <f t="shared" si="5578"/>
        <v>0</v>
      </c>
      <c r="AV681" s="411">
        <v>70</v>
      </c>
      <c r="AW681" s="410">
        <v>3098.16</v>
      </c>
      <c r="AX681" s="410">
        <f t="shared" si="5630"/>
        <v>3469.9392000000003</v>
      </c>
      <c r="AY681" s="410">
        <v>0</v>
      </c>
      <c r="AZ681" s="410">
        <v>0</v>
      </c>
      <c r="BA681" s="400">
        <f t="shared" si="5583"/>
        <v>0</v>
      </c>
      <c r="BB681" s="411">
        <v>70</v>
      </c>
      <c r="BC681" s="410">
        <v>3098.16</v>
      </c>
      <c r="BD681" s="410">
        <f t="shared" si="5631"/>
        <v>3469.9392000000003</v>
      </c>
      <c r="BE681" s="410">
        <v>0</v>
      </c>
      <c r="BF681" s="410">
        <v>0</v>
      </c>
      <c r="BG681" s="411">
        <f t="shared" si="5555"/>
        <v>0</v>
      </c>
      <c r="BH681" s="411"/>
      <c r="BI681" s="410">
        <v>3098.16</v>
      </c>
      <c r="BJ681" s="410">
        <f t="shared" si="5632"/>
        <v>3469.9392000000003</v>
      </c>
      <c r="BK681" s="410">
        <v>0</v>
      </c>
      <c r="BL681" s="410">
        <v>0</v>
      </c>
      <c r="BM681" s="411">
        <f t="shared" si="5573"/>
        <v>0</v>
      </c>
      <c r="BN681" s="411"/>
      <c r="BO681" s="410"/>
      <c r="BP681" s="410"/>
      <c r="BQ681" s="410">
        <v>0</v>
      </c>
      <c r="BR681" s="410">
        <v>0</v>
      </c>
      <c r="BS681" s="411">
        <f t="shared" si="5764"/>
        <v>0</v>
      </c>
      <c r="BT681" s="410">
        <v>3098.16</v>
      </c>
      <c r="BU681" s="410">
        <f t="shared" si="5633"/>
        <v>3469.9392000000003</v>
      </c>
      <c r="BV681" s="262">
        <v>0</v>
      </c>
      <c r="BW681" s="1427">
        <v>0</v>
      </c>
      <c r="BX681" s="84" t="s">
        <v>48</v>
      </c>
      <c r="BY681" s="76">
        <v>2015</v>
      </c>
      <c r="BZ681" s="325">
        <v>9</v>
      </c>
      <c r="CA681" s="567"/>
      <c r="CB681" s="562"/>
      <c r="CC681" s="109"/>
      <c r="CD681" s="329"/>
      <c r="CE681" s="26">
        <f t="shared" si="6095"/>
        <v>0</v>
      </c>
      <c r="CF681" s="27">
        <f t="shared" si="6096"/>
        <v>0</v>
      </c>
      <c r="CG681" s="738">
        <f t="shared" si="6097"/>
        <v>0</v>
      </c>
      <c r="CH681" s="166" t="s">
        <v>1800</v>
      </c>
      <c r="CI681" s="167"/>
      <c r="CJ681" s="89"/>
      <c r="CK681" s="175"/>
      <c r="CL681" s="175"/>
      <c r="CM681" s="178"/>
      <c r="CN681" s="175"/>
      <c r="CO681" s="176"/>
      <c r="CP681" s="175"/>
      <c r="CQ681" s="87"/>
      <c r="CR681" s="455"/>
      <c r="CS681" s="455"/>
      <c r="CT681" s="455"/>
      <c r="CU681" s="455"/>
      <c r="CV681" s="455"/>
      <c r="CW681" s="455"/>
      <c r="CX681" s="455"/>
      <c r="CY681" s="455"/>
      <c r="CZ681" s="455"/>
      <c r="DA681" s="456"/>
      <c r="DB681" s="455"/>
      <c r="DC681" s="455"/>
      <c r="DD681" s="455"/>
      <c r="DE681" s="455"/>
      <c r="DF681" s="455"/>
      <c r="DG681" s="455"/>
      <c r="DH681" s="455"/>
      <c r="DI681" s="455"/>
      <c r="DJ681" s="455"/>
      <c r="DK681" s="455"/>
      <c r="DL681" s="501"/>
      <c r="DM681" s="508"/>
      <c r="DN681" s="501"/>
      <c r="DO681" s="508"/>
      <c r="DP681" s="501"/>
      <c r="DQ681" s="847"/>
      <c r="DR681" s="501"/>
      <c r="DS681" s="508"/>
      <c r="DT681" s="501"/>
      <c r="DU681" s="508"/>
      <c r="DV681" s="457"/>
      <c r="DW681" s="503"/>
      <c r="DX681" s="501"/>
      <c r="DY681" s="672"/>
      <c r="DZ681" s="501"/>
      <c r="EA681" s="508">
        <f>DI681</f>
        <v>0</v>
      </c>
      <c r="EB681" s="457">
        <f t="shared" si="5859"/>
        <v>0</v>
      </c>
      <c r="EC681" s="1045"/>
      <c r="ED681" s="892"/>
      <c r="EE681" s="459"/>
      <c r="EF681" s="501"/>
      <c r="EG681" s="462"/>
      <c r="EH681" s="710"/>
      <c r="EI681" s="460">
        <f t="shared" si="5963"/>
        <v>0</v>
      </c>
      <c r="EJ681" s="538">
        <f t="shared" si="5964"/>
        <v>0</v>
      </c>
      <c r="EK681" s="677">
        <f t="shared" si="5965"/>
        <v>0</v>
      </c>
      <c r="EL681" s="257">
        <f t="shared" si="5966"/>
        <v>0</v>
      </c>
      <c r="EM681" s="649">
        <f t="shared" si="5967"/>
        <v>0</v>
      </c>
      <c r="EN681" s="538">
        <f t="shared" si="5968"/>
        <v>0</v>
      </c>
      <c r="EO681" s="677">
        <f t="shared" si="5969"/>
        <v>0</v>
      </c>
      <c r="EP681" s="257">
        <f t="shared" si="5970"/>
        <v>0</v>
      </c>
      <c r="EQ681" s="649">
        <f t="shared" si="5971"/>
        <v>0</v>
      </c>
      <c r="ER681" s="538">
        <f t="shared" si="5972"/>
        <v>0</v>
      </c>
      <c r="ES681" s="677">
        <f t="shared" si="5973"/>
        <v>0</v>
      </c>
      <c r="ET681" s="538">
        <f t="shared" si="5974"/>
        <v>0</v>
      </c>
      <c r="EU681" s="462">
        <f t="shared" si="5975"/>
        <v>0</v>
      </c>
      <c r="EV681" s="263">
        <f t="shared" si="5976"/>
        <v>0</v>
      </c>
      <c r="EW681" s="462">
        <f t="shared" si="5977"/>
        <v>0</v>
      </c>
      <c r="EX681" s="263">
        <f t="shared" si="5978"/>
        <v>0</v>
      </c>
      <c r="EY681" s="472">
        <f t="shared" si="5769"/>
        <v>0</v>
      </c>
      <c r="EZ681" s="710">
        <f t="shared" si="5770"/>
        <v>0</v>
      </c>
      <c r="FA681" s="312">
        <v>42020</v>
      </c>
      <c r="FC681" s="216"/>
      <c r="FD681" s="319"/>
    </row>
    <row r="682" spans="1:160" ht="18" hidden="1" customHeight="1" outlineLevel="1" x14ac:dyDescent="0.2">
      <c r="A682" s="13" t="s">
        <v>1946</v>
      </c>
      <c r="B682" s="76" t="s">
        <v>21</v>
      </c>
      <c r="C682" s="103" t="s">
        <v>1462</v>
      </c>
      <c r="D682" s="103" t="s">
        <v>1463</v>
      </c>
      <c r="E682" s="103" t="s">
        <v>1466</v>
      </c>
      <c r="F682" s="103" t="s">
        <v>1468</v>
      </c>
      <c r="G682" s="103" t="s">
        <v>25</v>
      </c>
      <c r="H682" s="105">
        <v>0.83299999999999996</v>
      </c>
      <c r="I682" s="103" t="s">
        <v>1972</v>
      </c>
      <c r="J682" s="103" t="s">
        <v>56</v>
      </c>
      <c r="K682" s="103" t="s">
        <v>152</v>
      </c>
      <c r="L682" s="103" t="s">
        <v>1370</v>
      </c>
      <c r="M682" s="14" t="s">
        <v>1382</v>
      </c>
      <c r="N682" s="82"/>
      <c r="O682" s="82"/>
      <c r="P682" s="82"/>
      <c r="Q682" s="245"/>
      <c r="R682" s="408"/>
      <c r="S682" s="270"/>
      <c r="T682" s="270"/>
      <c r="U682" s="270"/>
      <c r="V682" s="647"/>
      <c r="W682" s="647"/>
      <c r="X682" s="409"/>
      <c r="Y682" s="409"/>
      <c r="Z682" s="409"/>
      <c r="AA682" s="409"/>
      <c r="AB682" s="409"/>
      <c r="AC682" s="399">
        <f t="shared" ref="AC682" si="6101">AB682*H682</f>
        <v>0</v>
      </c>
      <c r="AD682" s="410">
        <v>70</v>
      </c>
      <c r="AE682" s="410">
        <v>3098.16</v>
      </c>
      <c r="AF682" s="410">
        <f t="shared" ref="AF682" si="6102">AE682*1.12</f>
        <v>3469.9392000000003</v>
      </c>
      <c r="AG682" s="410">
        <v>0</v>
      </c>
      <c r="AH682" s="410">
        <v>0</v>
      </c>
      <c r="AI682" s="260">
        <f t="shared" ref="AI682" si="6103">AH682*H682</f>
        <v>0</v>
      </c>
      <c r="AJ682" s="410">
        <v>70</v>
      </c>
      <c r="AK682" s="410">
        <v>3098.16</v>
      </c>
      <c r="AL682" s="410">
        <f t="shared" si="5628"/>
        <v>3469.9392000000003</v>
      </c>
      <c r="AM682" s="1221">
        <v>0</v>
      </c>
      <c r="AN682" s="410">
        <v>0</v>
      </c>
      <c r="AO682" s="396">
        <f t="shared" si="5858"/>
        <v>0</v>
      </c>
      <c r="AP682" s="410">
        <v>70</v>
      </c>
      <c r="AQ682" s="410">
        <v>3098.16</v>
      </c>
      <c r="AR682" s="410">
        <f t="shared" si="5629"/>
        <v>3469.9392000000003</v>
      </c>
      <c r="AS682" s="410">
        <v>0</v>
      </c>
      <c r="AT682" s="410">
        <f t="shared" ref="AT682" si="6104">AS682*1.12</f>
        <v>0</v>
      </c>
      <c r="AU682" s="410">
        <f t="shared" ref="AU682" si="6105">AT682*H682</f>
        <v>0</v>
      </c>
      <c r="AV682" s="411">
        <v>70</v>
      </c>
      <c r="AW682" s="410">
        <v>3098.16</v>
      </c>
      <c r="AX682" s="410">
        <f t="shared" si="5630"/>
        <v>3469.9392000000003</v>
      </c>
      <c r="AY682" s="400">
        <v>0</v>
      </c>
      <c r="AZ682" s="400">
        <f t="shared" ref="AZ682" si="6106">AY682*1.12</f>
        <v>0</v>
      </c>
      <c r="BA682" s="400">
        <f t="shared" ref="BA682" si="6107">AZ682*H682</f>
        <v>0</v>
      </c>
      <c r="BB682" s="411">
        <v>70</v>
      </c>
      <c r="BC682" s="410">
        <v>3098.16</v>
      </c>
      <c r="BD682" s="410">
        <f t="shared" si="5631"/>
        <v>3469.9392000000003</v>
      </c>
      <c r="BE682" s="411">
        <v>0</v>
      </c>
      <c r="BF682" s="411">
        <f t="shared" ref="BF682" si="6108">BE682*1.12</f>
        <v>0</v>
      </c>
      <c r="BG682" s="411">
        <f t="shared" ref="BG682" si="6109">BF682*H682</f>
        <v>0</v>
      </c>
      <c r="BH682" s="411"/>
      <c r="BI682" s="410">
        <v>3098.16</v>
      </c>
      <c r="BJ682" s="410">
        <f t="shared" si="5632"/>
        <v>3469.9392000000003</v>
      </c>
      <c r="BK682" s="411">
        <f t="shared" ref="BK682" si="6110">BH682*BI682</f>
        <v>0</v>
      </c>
      <c r="BL682" s="411">
        <f t="shared" ref="BL682:BL685" si="6111">BK682*1.12</f>
        <v>0</v>
      </c>
      <c r="BM682" s="411">
        <f t="shared" si="5573"/>
        <v>0</v>
      </c>
      <c r="BN682" s="411"/>
      <c r="BO682" s="410"/>
      <c r="BP682" s="410"/>
      <c r="BQ682" s="411">
        <f t="shared" ref="BQ682:BQ683" si="6112">BN682*BO682</f>
        <v>0</v>
      </c>
      <c r="BR682" s="411">
        <f t="shared" ref="BR682:BR685" si="6113">BQ682*1.12</f>
        <v>0</v>
      </c>
      <c r="BS682" s="411">
        <f t="shared" si="5764"/>
        <v>0</v>
      </c>
      <c r="BT682" s="410">
        <v>3098.16</v>
      </c>
      <c r="BU682" s="410">
        <f t="shared" si="5633"/>
        <v>3469.9392000000003</v>
      </c>
      <c r="BV682" s="262">
        <v>0</v>
      </c>
      <c r="BW682" s="1427">
        <v>0</v>
      </c>
      <c r="BX682" s="84" t="s">
        <v>48</v>
      </c>
      <c r="BY682" s="76">
        <v>2015</v>
      </c>
      <c r="BZ682" s="582" t="s">
        <v>2551</v>
      </c>
      <c r="CA682" s="567"/>
      <c r="CB682" s="562"/>
      <c r="CC682" s="109"/>
      <c r="CD682" s="329"/>
      <c r="CE682" s="26">
        <f t="shared" si="6095"/>
        <v>0</v>
      </c>
      <c r="CF682" s="27">
        <f t="shared" si="6096"/>
        <v>0</v>
      </c>
      <c r="CG682" s="738">
        <f t="shared" si="6097"/>
        <v>0</v>
      </c>
      <c r="CH682" s="166" t="s">
        <v>1973</v>
      </c>
      <c r="CI682" s="167"/>
      <c r="CJ682" s="89" t="s">
        <v>25</v>
      </c>
      <c r="CK682" s="175" t="s">
        <v>1994</v>
      </c>
      <c r="CL682" s="175" t="s">
        <v>2010</v>
      </c>
      <c r="CM682" s="178">
        <v>42170</v>
      </c>
      <c r="CN682" s="175" t="s">
        <v>1995</v>
      </c>
      <c r="CO682" s="176" t="s">
        <v>1463</v>
      </c>
      <c r="CP682" s="175" t="s">
        <v>1468</v>
      </c>
      <c r="CQ682" s="14" t="s">
        <v>1382</v>
      </c>
      <c r="CR682" s="455"/>
      <c r="CS682" s="455"/>
      <c r="CT682" s="455">
        <v>70</v>
      </c>
      <c r="CU682" s="455">
        <v>0</v>
      </c>
      <c r="CV682" s="455">
        <v>0</v>
      </c>
      <c r="CW682" s="455">
        <v>0</v>
      </c>
      <c r="CX682" s="455">
        <v>0</v>
      </c>
      <c r="CY682" s="455"/>
      <c r="CZ682" s="455"/>
      <c r="DA682" s="456">
        <v>3469</v>
      </c>
      <c r="DB682" s="455"/>
      <c r="DC682" s="455"/>
      <c r="DD682" s="455">
        <f>CT682*DA682</f>
        <v>242830</v>
      </c>
      <c r="DE682" s="455">
        <f>CU682*DA682</f>
        <v>0</v>
      </c>
      <c r="DF682" s="455">
        <f>CV682*DA682</f>
        <v>0</v>
      </c>
      <c r="DG682" s="455">
        <f>CW682*DA682</f>
        <v>0</v>
      </c>
      <c r="DH682" s="455">
        <f>CX682*DA682</f>
        <v>0</v>
      </c>
      <c r="DI682" s="455"/>
      <c r="DJ682" s="455"/>
      <c r="DK682" s="455">
        <f t="shared" ref="DK682:DK683" si="6114">(CT682+CU682+CV682+CW682+CX682)*DA682</f>
        <v>242830</v>
      </c>
      <c r="DL682" s="501"/>
      <c r="DM682" s="508"/>
      <c r="DN682" s="501"/>
      <c r="DO682" s="508"/>
      <c r="DP682" s="501"/>
      <c r="DQ682" s="847">
        <f>DD682</f>
        <v>242830</v>
      </c>
      <c r="DR682" s="501">
        <f>DQ682/1.12</f>
        <v>216812.49999999997</v>
      </c>
      <c r="DS682" s="508">
        <f>DE682</f>
        <v>0</v>
      </c>
      <c r="DT682" s="501">
        <f>DS682/1.12</f>
        <v>0</v>
      </c>
      <c r="DU682" s="508">
        <f>DF682</f>
        <v>0</v>
      </c>
      <c r="DV682" s="457">
        <f>DU682/1.12</f>
        <v>0</v>
      </c>
      <c r="DW682" s="503">
        <f>DG682</f>
        <v>0</v>
      </c>
      <c r="DX682" s="501">
        <f>DW682/1.12</f>
        <v>0</v>
      </c>
      <c r="DY682" s="672">
        <f>DH682</f>
        <v>0</v>
      </c>
      <c r="DZ682" s="501">
        <f>DY682/1.12</f>
        <v>0</v>
      </c>
      <c r="EA682" s="508">
        <f>DI682</f>
        <v>0</v>
      </c>
      <c r="EB682" s="457">
        <f t="shared" si="5859"/>
        <v>0</v>
      </c>
      <c r="EC682" s="1045"/>
      <c r="ED682" s="892"/>
      <c r="EE682" s="459">
        <f>DK682</f>
        <v>242830</v>
      </c>
      <c r="EF682" s="501">
        <f t="shared" ref="EF682:EF683" si="6115">EE682/1.12</f>
        <v>216812.49999999997</v>
      </c>
      <c r="EG682" s="462"/>
      <c r="EH682" s="710"/>
      <c r="EI682" s="460">
        <f t="shared" si="5963"/>
        <v>0</v>
      </c>
      <c r="EJ682" s="538">
        <f t="shared" si="5964"/>
        <v>0</v>
      </c>
      <c r="EK682" s="677">
        <f t="shared" si="5965"/>
        <v>-216812.49999999997</v>
      </c>
      <c r="EL682" s="257">
        <f t="shared" si="5966"/>
        <v>-242830</v>
      </c>
      <c r="EM682" s="649">
        <f t="shared" si="5967"/>
        <v>0</v>
      </c>
      <c r="EN682" s="538">
        <f t="shared" si="5968"/>
        <v>0</v>
      </c>
      <c r="EO682" s="677">
        <f t="shared" si="5969"/>
        <v>0</v>
      </c>
      <c r="EP682" s="257">
        <f t="shared" si="5970"/>
        <v>0</v>
      </c>
      <c r="EQ682" s="649">
        <f t="shared" si="5971"/>
        <v>0</v>
      </c>
      <c r="ER682" s="538">
        <f t="shared" si="5972"/>
        <v>0</v>
      </c>
      <c r="ES682" s="677">
        <f t="shared" si="5973"/>
        <v>0</v>
      </c>
      <c r="ET682" s="538">
        <f t="shared" si="5974"/>
        <v>0</v>
      </c>
      <c r="EU682" s="462">
        <f t="shared" si="5975"/>
        <v>0</v>
      </c>
      <c r="EV682" s="263">
        <f t="shared" si="5976"/>
        <v>0</v>
      </c>
      <c r="EW682" s="462">
        <f t="shared" si="5977"/>
        <v>0</v>
      </c>
      <c r="EX682" s="263">
        <f t="shared" si="5978"/>
        <v>0</v>
      </c>
      <c r="EY682" s="472">
        <f t="shared" si="5769"/>
        <v>-216812.49999999997</v>
      </c>
      <c r="EZ682" s="710">
        <f t="shared" si="5770"/>
        <v>-242830</v>
      </c>
      <c r="FA682" s="312">
        <v>42020</v>
      </c>
      <c r="FC682" s="216"/>
      <c r="FD682" s="319"/>
    </row>
    <row r="683" spans="1:160" ht="18" hidden="1" customHeight="1" outlineLevel="1" x14ac:dyDescent="0.2">
      <c r="A683" s="13" t="s">
        <v>2525</v>
      </c>
      <c r="B683" s="76" t="s">
        <v>21</v>
      </c>
      <c r="C683" s="103" t="s">
        <v>1462</v>
      </c>
      <c r="D683" s="103" t="s">
        <v>1463</v>
      </c>
      <c r="E683" s="103" t="s">
        <v>1466</v>
      </c>
      <c r="F683" s="103" t="s">
        <v>1468</v>
      </c>
      <c r="G683" s="103" t="s">
        <v>25</v>
      </c>
      <c r="H683" s="105">
        <v>0.83299999999999996</v>
      </c>
      <c r="I683" s="103" t="s">
        <v>1972</v>
      </c>
      <c r="J683" s="103" t="s">
        <v>56</v>
      </c>
      <c r="K683" s="103" t="s">
        <v>152</v>
      </c>
      <c r="L683" s="103" t="s">
        <v>1370</v>
      </c>
      <c r="M683" s="14" t="s">
        <v>1382</v>
      </c>
      <c r="N683" s="82"/>
      <c r="O683" s="82"/>
      <c r="P683" s="82"/>
      <c r="Q683" s="245"/>
      <c r="R683" s="408"/>
      <c r="S683" s="270"/>
      <c r="T683" s="270"/>
      <c r="U683" s="270"/>
      <c r="V683" s="647"/>
      <c r="W683" s="647"/>
      <c r="X683" s="409"/>
      <c r="Y683" s="409"/>
      <c r="Z683" s="409"/>
      <c r="AA683" s="409"/>
      <c r="AB683" s="409"/>
      <c r="AC683" s="399">
        <f t="shared" ref="AC683" si="6116">AB683*H683</f>
        <v>0</v>
      </c>
      <c r="AD683" s="410">
        <v>70</v>
      </c>
      <c r="AE683" s="410">
        <v>6528.31</v>
      </c>
      <c r="AF683" s="410">
        <f t="shared" ref="AF683" si="6117">AE683*1.12</f>
        <v>7311.7072000000007</v>
      </c>
      <c r="AG683" s="410">
        <f t="shared" ref="AG683" si="6118">AE683*AD683</f>
        <v>456981.7</v>
      </c>
      <c r="AH683" s="410">
        <f t="shared" ref="AH683" si="6119">AD683*AF683</f>
        <v>511819.50400000007</v>
      </c>
      <c r="AI683" s="260">
        <f t="shared" ref="AI683" si="6120">AH683*H683</f>
        <v>426345.64683200006</v>
      </c>
      <c r="AJ683" s="410">
        <v>40</v>
      </c>
      <c r="AK683" s="410">
        <v>6528.31</v>
      </c>
      <c r="AL683" s="410">
        <f t="shared" si="5628"/>
        <v>7311.7072000000007</v>
      </c>
      <c r="AM683" s="1221">
        <f t="shared" ref="AM683" si="6121">AJ683*AK683</f>
        <v>261132.40000000002</v>
      </c>
      <c r="AN683" s="410">
        <f t="shared" ref="AN683" si="6122">AJ683*AL683</f>
        <v>292468.28800000006</v>
      </c>
      <c r="AO683" s="396">
        <f t="shared" ref="AO683" si="6123">AN683*H683</f>
        <v>243626.08390400003</v>
      </c>
      <c r="AP683" s="410">
        <v>40</v>
      </c>
      <c r="AQ683" s="410">
        <v>6528.31</v>
      </c>
      <c r="AR683" s="410">
        <f t="shared" si="5629"/>
        <v>7311.7072000000007</v>
      </c>
      <c r="AS683" s="410">
        <f t="shared" ref="AS683" si="6124">AP683*AQ683</f>
        <v>261132.40000000002</v>
      </c>
      <c r="AT683" s="410">
        <f t="shared" ref="AT683" si="6125">AS683*1.12</f>
        <v>292468.28800000006</v>
      </c>
      <c r="AU683" s="410">
        <f t="shared" ref="AU683" si="6126">AT683*H683</f>
        <v>243626.08390400003</v>
      </c>
      <c r="AV683" s="411">
        <v>40</v>
      </c>
      <c r="AW683" s="410">
        <v>6528.31</v>
      </c>
      <c r="AX683" s="410">
        <f t="shared" si="5630"/>
        <v>7311.7072000000007</v>
      </c>
      <c r="AY683" s="400">
        <f t="shared" ref="AY683" si="6127">AV683*AW683</f>
        <v>261132.40000000002</v>
      </c>
      <c r="AZ683" s="400">
        <f t="shared" ref="AZ683" si="6128">AY683*1.12</f>
        <v>292468.28800000006</v>
      </c>
      <c r="BA683" s="400">
        <f t="shared" ref="BA683" si="6129">AZ683*H683</f>
        <v>243626.08390400003</v>
      </c>
      <c r="BB683" s="411">
        <v>40</v>
      </c>
      <c r="BC683" s="410">
        <v>6528.31</v>
      </c>
      <c r="BD683" s="410">
        <f t="shared" si="5631"/>
        <v>7311.7072000000007</v>
      </c>
      <c r="BE683" s="411">
        <f t="shared" ref="BE683" si="6130">BB683*BC683</f>
        <v>261132.40000000002</v>
      </c>
      <c r="BF683" s="411">
        <f t="shared" ref="BF683" si="6131">BE683*1.12</f>
        <v>292468.28800000006</v>
      </c>
      <c r="BG683" s="411">
        <f t="shared" ref="BG683" si="6132">BF683*H683</f>
        <v>243626.08390400003</v>
      </c>
      <c r="BH683" s="411"/>
      <c r="BI683" s="410">
        <v>6528.31</v>
      </c>
      <c r="BJ683" s="410">
        <f t="shared" si="5632"/>
        <v>7311.7072000000007</v>
      </c>
      <c r="BK683" s="411">
        <f t="shared" ref="BK683" si="6133">BH683*BI683</f>
        <v>0</v>
      </c>
      <c r="BL683" s="411">
        <f t="shared" ref="BL683" si="6134">BK683*1.12</f>
        <v>0</v>
      </c>
      <c r="BM683" s="411">
        <f t="shared" ref="BM683" si="6135">BL683*N683</f>
        <v>0</v>
      </c>
      <c r="BN683" s="411"/>
      <c r="BO683" s="410"/>
      <c r="BP683" s="410"/>
      <c r="BQ683" s="411">
        <f t="shared" si="6112"/>
        <v>0</v>
      </c>
      <c r="BR683" s="411">
        <f t="shared" si="6113"/>
        <v>0</v>
      </c>
      <c r="BS683" s="411">
        <f t="shared" si="5764"/>
        <v>0</v>
      </c>
      <c r="BT683" s="410">
        <v>6528.31</v>
      </c>
      <c r="BU683" s="410">
        <f t="shared" si="5633"/>
        <v>7311.7072000000007</v>
      </c>
      <c r="BV683" s="262">
        <f t="shared" ref="BV683" si="6136">(AD683+AJ683+AP683+AV683+BB683)*BT683</f>
        <v>1501511.3</v>
      </c>
      <c r="BW683" s="262">
        <f t="shared" ref="BW683" si="6137">(AD683+AJ683+AP683+AV683+BB683)*BU683</f>
        <v>1681692.6560000002</v>
      </c>
      <c r="BX683" s="84"/>
      <c r="BY683" s="76" t="s">
        <v>2420</v>
      </c>
      <c r="BZ683" s="582"/>
      <c r="CA683" s="567"/>
      <c r="CB683" s="562"/>
      <c r="CC683" s="109"/>
      <c r="CD683" s="329"/>
      <c r="CE683" s="26">
        <f t="shared" ref="CE683" si="6138">BV683-CB683</f>
        <v>1501511.3</v>
      </c>
      <c r="CF683" s="27">
        <f t="shared" ref="CF683" si="6139">BW683-CC683</f>
        <v>1681692.6560000002</v>
      </c>
      <c r="CG683" s="738">
        <f t="shared" ref="CG683" si="6140">CA683-CC683</f>
        <v>0</v>
      </c>
      <c r="CH683" s="166" t="s">
        <v>2552</v>
      </c>
      <c r="CI683" s="167"/>
      <c r="CJ683" s="89"/>
      <c r="CK683" s="175"/>
      <c r="CL683" s="175" t="s">
        <v>2628</v>
      </c>
      <c r="CM683" s="178">
        <v>42632</v>
      </c>
      <c r="CN683" s="175" t="s">
        <v>1995</v>
      </c>
      <c r="CO683" s="176" t="s">
        <v>1463</v>
      </c>
      <c r="CP683" s="175" t="s">
        <v>2562</v>
      </c>
      <c r="CQ683" s="14" t="s">
        <v>1382</v>
      </c>
      <c r="CR683" s="455"/>
      <c r="CS683" s="455"/>
      <c r="CT683" s="455"/>
      <c r="CU683" s="455">
        <v>40</v>
      </c>
      <c r="CV683" s="455">
        <v>40</v>
      </c>
      <c r="CW683" s="455">
        <v>40</v>
      </c>
      <c r="CX683" s="455">
        <v>40</v>
      </c>
      <c r="CY683" s="455"/>
      <c r="CZ683" s="455">
        <f>CU683+CV683+CW683+CX683</f>
        <v>160</v>
      </c>
      <c r="DA683" s="456">
        <f>BU683</f>
        <v>7311.7072000000007</v>
      </c>
      <c r="DB683" s="455"/>
      <c r="DC683" s="455"/>
      <c r="DD683" s="455"/>
      <c r="DE683" s="455">
        <f>CU683*DA683</f>
        <v>292468.28800000006</v>
      </c>
      <c r="DF683" s="455">
        <f>CV683*DA683</f>
        <v>292468.28800000006</v>
      </c>
      <c r="DG683" s="455">
        <f>CW683*DA683</f>
        <v>292468.28800000006</v>
      </c>
      <c r="DH683" s="455">
        <f>CX683*DA683</f>
        <v>292468.28800000006</v>
      </c>
      <c r="DI683" s="455"/>
      <c r="DJ683" s="455"/>
      <c r="DK683" s="455">
        <f t="shared" si="6114"/>
        <v>1169873.1520000002</v>
      </c>
      <c r="DL683" s="501"/>
      <c r="DM683" s="508"/>
      <c r="DN683" s="501"/>
      <c r="DO683" s="508"/>
      <c r="DP683" s="501"/>
      <c r="DQ683" s="847"/>
      <c r="DR683" s="501"/>
      <c r="DS683" s="508">
        <f>DE683</f>
        <v>292468.28800000006</v>
      </c>
      <c r="DT683" s="501">
        <f>DS683/1.12</f>
        <v>261132.40000000002</v>
      </c>
      <c r="DU683" s="508">
        <f>DF683</f>
        <v>292468.28800000006</v>
      </c>
      <c r="DV683" s="457">
        <f>DU683/1.12</f>
        <v>261132.40000000002</v>
      </c>
      <c r="DW683" s="503">
        <f>DG683</f>
        <v>292468.28800000006</v>
      </c>
      <c r="DX683" s="501">
        <f>DW683/1.12</f>
        <v>261132.40000000002</v>
      </c>
      <c r="DY683" s="672">
        <f>DH683</f>
        <v>292468.28800000006</v>
      </c>
      <c r="DZ683" s="501">
        <f>DY683/1.12</f>
        <v>261132.40000000002</v>
      </c>
      <c r="EA683" s="508"/>
      <c r="EB683" s="457"/>
      <c r="EC683" s="1045"/>
      <c r="ED683" s="892"/>
      <c r="EE683" s="459">
        <f>DK683</f>
        <v>1169873.1520000002</v>
      </c>
      <c r="EF683" s="501">
        <f t="shared" si="6115"/>
        <v>1044529.6000000001</v>
      </c>
      <c r="EG683" s="462"/>
      <c r="EH683" s="710"/>
      <c r="EI683" s="460">
        <f t="shared" si="5963"/>
        <v>0</v>
      </c>
      <c r="EJ683" s="538">
        <f t="shared" si="5964"/>
        <v>0</v>
      </c>
      <c r="EK683" s="677">
        <f t="shared" si="5965"/>
        <v>456981.7</v>
      </c>
      <c r="EL683" s="257">
        <f t="shared" si="5966"/>
        <v>511819.50400000007</v>
      </c>
      <c r="EM683" s="649">
        <f t="shared" si="5967"/>
        <v>0</v>
      </c>
      <c r="EN683" s="538">
        <f t="shared" si="5968"/>
        <v>0</v>
      </c>
      <c r="EO683" s="677">
        <f t="shared" si="5969"/>
        <v>0</v>
      </c>
      <c r="EP683" s="257">
        <f t="shared" si="5970"/>
        <v>0</v>
      </c>
      <c r="EQ683" s="649">
        <f t="shared" si="5971"/>
        <v>0</v>
      </c>
      <c r="ER683" s="538">
        <f t="shared" si="5972"/>
        <v>0</v>
      </c>
      <c r="ES683" s="677">
        <f t="shared" si="5973"/>
        <v>0</v>
      </c>
      <c r="ET683" s="538">
        <f t="shared" si="5974"/>
        <v>0</v>
      </c>
      <c r="EU683" s="462">
        <f t="shared" si="5975"/>
        <v>0</v>
      </c>
      <c r="EV683" s="263">
        <f t="shared" si="5976"/>
        <v>0</v>
      </c>
      <c r="EW683" s="462">
        <f t="shared" si="5977"/>
        <v>0</v>
      </c>
      <c r="EX683" s="263">
        <f t="shared" si="5978"/>
        <v>0</v>
      </c>
      <c r="EY683" s="472">
        <f t="shared" si="5769"/>
        <v>456981.69999999995</v>
      </c>
      <c r="EZ683" s="710">
        <f t="shared" si="5770"/>
        <v>511819.50399999996</v>
      </c>
      <c r="FA683" s="312">
        <v>42020</v>
      </c>
      <c r="FC683" s="216"/>
      <c r="FD683" s="319"/>
    </row>
    <row r="684" spans="1:160" ht="18" hidden="1" customHeight="1" outlineLevel="1" x14ac:dyDescent="0.2">
      <c r="A684" s="13" t="s">
        <v>1583</v>
      </c>
      <c r="B684" s="76" t="s">
        <v>21</v>
      </c>
      <c r="C684" s="103" t="s">
        <v>1462</v>
      </c>
      <c r="D684" s="103" t="s">
        <v>1463</v>
      </c>
      <c r="E684" s="103" t="s">
        <v>1466</v>
      </c>
      <c r="F684" s="103" t="s">
        <v>1469</v>
      </c>
      <c r="G684" s="103" t="s">
        <v>1381</v>
      </c>
      <c r="H684" s="105">
        <v>0.83299999999999996</v>
      </c>
      <c r="I684" s="103" t="s">
        <v>1369</v>
      </c>
      <c r="J684" s="103" t="s">
        <v>56</v>
      </c>
      <c r="K684" s="103" t="s">
        <v>152</v>
      </c>
      <c r="L684" s="103" t="s">
        <v>1370</v>
      </c>
      <c r="M684" s="14" t="s">
        <v>1382</v>
      </c>
      <c r="N684" s="82"/>
      <c r="O684" s="82"/>
      <c r="P684" s="82"/>
      <c r="Q684" s="245"/>
      <c r="R684" s="408"/>
      <c r="S684" s="270"/>
      <c r="T684" s="270"/>
      <c r="U684" s="270"/>
      <c r="V684" s="647"/>
      <c r="W684" s="647"/>
      <c r="X684" s="409"/>
      <c r="Y684" s="409"/>
      <c r="Z684" s="409"/>
      <c r="AA684" s="409"/>
      <c r="AB684" s="409"/>
      <c r="AC684" s="399">
        <f t="shared" si="6004"/>
        <v>0</v>
      </c>
      <c r="AD684" s="410">
        <v>70</v>
      </c>
      <c r="AE684" s="410">
        <v>3098.16</v>
      </c>
      <c r="AF684" s="410">
        <f t="shared" si="5138"/>
        <v>3469.9392000000003</v>
      </c>
      <c r="AG684" s="410">
        <v>0</v>
      </c>
      <c r="AH684" s="410">
        <v>0</v>
      </c>
      <c r="AI684" s="260">
        <f t="shared" si="6005"/>
        <v>0</v>
      </c>
      <c r="AJ684" s="410">
        <v>70</v>
      </c>
      <c r="AK684" s="410">
        <v>3098.16</v>
      </c>
      <c r="AL684" s="410">
        <f t="shared" si="5628"/>
        <v>3469.9392000000003</v>
      </c>
      <c r="AM684" s="260">
        <v>0</v>
      </c>
      <c r="AN684" s="260">
        <v>0</v>
      </c>
      <c r="AO684" s="396">
        <f t="shared" si="5858"/>
        <v>0</v>
      </c>
      <c r="AP684" s="410">
        <v>70</v>
      </c>
      <c r="AQ684" s="410">
        <v>3098.16</v>
      </c>
      <c r="AR684" s="410">
        <f t="shared" si="5629"/>
        <v>3469.9392000000003</v>
      </c>
      <c r="AS684" s="410">
        <v>0</v>
      </c>
      <c r="AT684" s="410">
        <f t="shared" si="5720"/>
        <v>0</v>
      </c>
      <c r="AU684" s="410">
        <f t="shared" si="5578"/>
        <v>0</v>
      </c>
      <c r="AV684" s="411">
        <v>70</v>
      </c>
      <c r="AW684" s="410">
        <v>3098.16</v>
      </c>
      <c r="AX684" s="410">
        <f t="shared" si="5630"/>
        <v>3469.9392000000003</v>
      </c>
      <c r="AY684" s="400">
        <v>0</v>
      </c>
      <c r="AZ684" s="400">
        <f t="shared" si="5763"/>
        <v>0</v>
      </c>
      <c r="BA684" s="400">
        <f t="shared" si="5583"/>
        <v>0</v>
      </c>
      <c r="BB684" s="411">
        <v>70</v>
      </c>
      <c r="BC684" s="410">
        <v>3098.16</v>
      </c>
      <c r="BD684" s="410">
        <f t="shared" si="5631"/>
        <v>3469.9392000000003</v>
      </c>
      <c r="BE684" s="411">
        <v>0</v>
      </c>
      <c r="BF684" s="411">
        <f t="shared" si="5579"/>
        <v>0</v>
      </c>
      <c r="BG684" s="411">
        <f t="shared" si="5555"/>
        <v>0</v>
      </c>
      <c r="BH684" s="411"/>
      <c r="BI684" s="410">
        <v>3098.16</v>
      </c>
      <c r="BJ684" s="410">
        <f t="shared" si="5632"/>
        <v>3469.9392000000003</v>
      </c>
      <c r="BK684" s="411">
        <v>0</v>
      </c>
      <c r="BL684" s="411">
        <f t="shared" si="6111"/>
        <v>0</v>
      </c>
      <c r="BM684" s="411">
        <f t="shared" si="5573"/>
        <v>0</v>
      </c>
      <c r="BN684" s="411"/>
      <c r="BO684" s="410"/>
      <c r="BP684" s="410"/>
      <c r="BQ684" s="411">
        <v>0</v>
      </c>
      <c r="BR684" s="411">
        <f t="shared" si="6113"/>
        <v>0</v>
      </c>
      <c r="BS684" s="411">
        <f t="shared" si="5764"/>
        <v>0</v>
      </c>
      <c r="BT684" s="410">
        <v>3098.16</v>
      </c>
      <c r="BU684" s="410">
        <f t="shared" si="5633"/>
        <v>3469.9392000000003</v>
      </c>
      <c r="BV684" s="410">
        <v>0</v>
      </c>
      <c r="BW684" s="1437">
        <v>0</v>
      </c>
      <c r="BX684" s="84" t="s">
        <v>48</v>
      </c>
      <c r="BY684" s="76">
        <v>2015</v>
      </c>
      <c r="BZ684" s="325">
        <v>7</v>
      </c>
      <c r="CA684" s="567"/>
      <c r="CB684" s="562"/>
      <c r="CC684" s="109"/>
      <c r="CD684" s="329"/>
      <c r="CE684" s="26">
        <f t="shared" si="6095"/>
        <v>0</v>
      </c>
      <c r="CF684" s="27">
        <f t="shared" si="6096"/>
        <v>0</v>
      </c>
      <c r="CG684" s="738">
        <f t="shared" si="6097"/>
        <v>0</v>
      </c>
      <c r="CH684" s="166"/>
      <c r="CI684" s="167"/>
      <c r="CJ684" s="89"/>
      <c r="CK684" s="175"/>
      <c r="CL684" s="175"/>
      <c r="CM684" s="178"/>
      <c r="CN684" s="175"/>
      <c r="CO684" s="176"/>
      <c r="CP684" s="175"/>
      <c r="CQ684" s="87"/>
      <c r="CR684" s="455"/>
      <c r="CS684" s="455"/>
      <c r="CT684" s="455"/>
      <c r="CU684" s="455"/>
      <c r="CV684" s="455"/>
      <c r="CW684" s="455"/>
      <c r="CX684" s="455"/>
      <c r="CY684" s="455"/>
      <c r="CZ684" s="455"/>
      <c r="DA684" s="456"/>
      <c r="DB684" s="455"/>
      <c r="DC684" s="455"/>
      <c r="DD684" s="455"/>
      <c r="DE684" s="455"/>
      <c r="DF684" s="455"/>
      <c r="DG684" s="455"/>
      <c r="DH684" s="455"/>
      <c r="DI684" s="455"/>
      <c r="DJ684" s="455"/>
      <c r="DK684" s="455"/>
      <c r="DL684" s="501"/>
      <c r="DM684" s="508"/>
      <c r="DN684" s="501"/>
      <c r="DO684" s="508"/>
      <c r="DP684" s="501"/>
      <c r="DQ684" s="847"/>
      <c r="DR684" s="501"/>
      <c r="DS684" s="508"/>
      <c r="DT684" s="501"/>
      <c r="DU684" s="508"/>
      <c r="DV684" s="457"/>
      <c r="DW684" s="503"/>
      <c r="DX684" s="501"/>
      <c r="DY684" s="672"/>
      <c r="DZ684" s="501"/>
      <c r="EA684" s="508">
        <f>DI684</f>
        <v>0</v>
      </c>
      <c r="EB684" s="457">
        <f t="shared" si="5859"/>
        <v>0</v>
      </c>
      <c r="EC684" s="1045"/>
      <c r="ED684" s="892"/>
      <c r="EE684" s="459"/>
      <c r="EF684" s="501"/>
      <c r="EG684" s="462"/>
      <c r="EH684" s="710"/>
      <c r="EI684" s="460">
        <f t="shared" si="5963"/>
        <v>0</v>
      </c>
      <c r="EJ684" s="538">
        <f t="shared" si="5964"/>
        <v>0</v>
      </c>
      <c r="EK684" s="677">
        <f t="shared" si="5965"/>
        <v>0</v>
      </c>
      <c r="EL684" s="257">
        <f t="shared" si="5966"/>
        <v>0</v>
      </c>
      <c r="EM684" s="649">
        <f t="shared" si="5967"/>
        <v>0</v>
      </c>
      <c r="EN684" s="538">
        <f t="shared" si="5968"/>
        <v>0</v>
      </c>
      <c r="EO684" s="677">
        <f t="shared" si="5969"/>
        <v>0</v>
      </c>
      <c r="EP684" s="257">
        <f t="shared" si="5970"/>
        <v>0</v>
      </c>
      <c r="EQ684" s="649">
        <f t="shared" si="5971"/>
        <v>0</v>
      </c>
      <c r="ER684" s="538">
        <f t="shared" si="5972"/>
        <v>0</v>
      </c>
      <c r="ES684" s="677">
        <f t="shared" si="5973"/>
        <v>0</v>
      </c>
      <c r="ET684" s="538">
        <f t="shared" si="5974"/>
        <v>0</v>
      </c>
      <c r="EU684" s="462">
        <f t="shared" si="5975"/>
        <v>0</v>
      </c>
      <c r="EV684" s="263">
        <f t="shared" si="5976"/>
        <v>0</v>
      </c>
      <c r="EW684" s="462">
        <f t="shared" si="5977"/>
        <v>0</v>
      </c>
      <c r="EX684" s="263">
        <f t="shared" si="5978"/>
        <v>0</v>
      </c>
      <c r="EY684" s="472">
        <f t="shared" si="5769"/>
        <v>0</v>
      </c>
      <c r="EZ684" s="710">
        <f t="shared" si="5770"/>
        <v>0</v>
      </c>
      <c r="FC684" s="216"/>
      <c r="FD684" s="319"/>
    </row>
    <row r="685" spans="1:160" ht="18" hidden="1" customHeight="1" outlineLevel="1" x14ac:dyDescent="0.2">
      <c r="A685" s="13" t="s">
        <v>1685</v>
      </c>
      <c r="B685" s="76" t="s">
        <v>21</v>
      </c>
      <c r="C685" s="103" t="s">
        <v>1462</v>
      </c>
      <c r="D685" s="103" t="s">
        <v>1463</v>
      </c>
      <c r="E685" s="103" t="s">
        <v>1466</v>
      </c>
      <c r="F685" s="103" t="s">
        <v>1469</v>
      </c>
      <c r="G685" s="103" t="s">
        <v>1690</v>
      </c>
      <c r="H685" s="105">
        <v>0.83299999999999996</v>
      </c>
      <c r="I685" s="103" t="s">
        <v>1369</v>
      </c>
      <c r="J685" s="103" t="s">
        <v>56</v>
      </c>
      <c r="K685" s="103" t="s">
        <v>152</v>
      </c>
      <c r="L685" s="103" t="s">
        <v>1370</v>
      </c>
      <c r="M685" s="14" t="s">
        <v>1382</v>
      </c>
      <c r="N685" s="82"/>
      <c r="O685" s="82"/>
      <c r="P685" s="82"/>
      <c r="Q685" s="245"/>
      <c r="R685" s="408"/>
      <c r="S685" s="270"/>
      <c r="T685" s="270"/>
      <c r="U685" s="270"/>
      <c r="V685" s="647"/>
      <c r="W685" s="647"/>
      <c r="X685" s="409"/>
      <c r="Y685" s="409"/>
      <c r="Z685" s="409"/>
      <c r="AA685" s="409"/>
      <c r="AB685" s="409"/>
      <c r="AC685" s="399">
        <f t="shared" si="6004"/>
        <v>0</v>
      </c>
      <c r="AD685" s="410">
        <v>70</v>
      </c>
      <c r="AE685" s="410">
        <v>3098.16</v>
      </c>
      <c r="AF685" s="410">
        <f t="shared" ref="AF685" si="6141">AE685*1.12</f>
        <v>3469.9392000000003</v>
      </c>
      <c r="AG685" s="410">
        <v>0</v>
      </c>
      <c r="AH685" s="410">
        <v>0</v>
      </c>
      <c r="AI685" s="260">
        <f t="shared" si="6005"/>
        <v>0</v>
      </c>
      <c r="AJ685" s="410">
        <v>70</v>
      </c>
      <c r="AK685" s="410">
        <v>3098.16</v>
      </c>
      <c r="AL685" s="410">
        <f t="shared" si="5628"/>
        <v>3469.9392000000003</v>
      </c>
      <c r="AM685" s="260">
        <v>0</v>
      </c>
      <c r="AN685" s="260">
        <v>0</v>
      </c>
      <c r="AO685" s="396">
        <f t="shared" si="5858"/>
        <v>0</v>
      </c>
      <c r="AP685" s="410">
        <v>70</v>
      </c>
      <c r="AQ685" s="410">
        <v>3098.16</v>
      </c>
      <c r="AR685" s="410">
        <f t="shared" si="5629"/>
        <v>3469.9392000000003</v>
      </c>
      <c r="AS685" s="410">
        <v>0</v>
      </c>
      <c r="AT685" s="410">
        <f t="shared" si="5720"/>
        <v>0</v>
      </c>
      <c r="AU685" s="410">
        <f t="shared" si="5578"/>
        <v>0</v>
      </c>
      <c r="AV685" s="411">
        <v>70</v>
      </c>
      <c r="AW685" s="410">
        <v>3098.16</v>
      </c>
      <c r="AX685" s="410">
        <f t="shared" si="5630"/>
        <v>3469.9392000000003</v>
      </c>
      <c r="AY685" s="400">
        <v>0</v>
      </c>
      <c r="AZ685" s="400">
        <f t="shared" si="5763"/>
        <v>0</v>
      </c>
      <c r="BA685" s="400">
        <f t="shared" si="5583"/>
        <v>0</v>
      </c>
      <c r="BB685" s="411">
        <v>70</v>
      </c>
      <c r="BC685" s="410">
        <v>3098.16</v>
      </c>
      <c r="BD685" s="410">
        <f t="shared" si="5631"/>
        <v>3469.9392000000003</v>
      </c>
      <c r="BE685" s="411">
        <v>0</v>
      </c>
      <c r="BF685" s="411">
        <f t="shared" si="5579"/>
        <v>0</v>
      </c>
      <c r="BG685" s="411">
        <f t="shared" si="5555"/>
        <v>0</v>
      </c>
      <c r="BH685" s="411"/>
      <c r="BI685" s="410">
        <v>3098.16</v>
      </c>
      <c r="BJ685" s="410">
        <f t="shared" si="5632"/>
        <v>3469.9392000000003</v>
      </c>
      <c r="BK685" s="411">
        <v>0</v>
      </c>
      <c r="BL685" s="411">
        <f t="shared" si="6111"/>
        <v>0</v>
      </c>
      <c r="BM685" s="411">
        <f t="shared" si="5573"/>
        <v>0</v>
      </c>
      <c r="BN685" s="411"/>
      <c r="BO685" s="410"/>
      <c r="BP685" s="410"/>
      <c r="BQ685" s="411">
        <v>0</v>
      </c>
      <c r="BR685" s="411">
        <f t="shared" si="6113"/>
        <v>0</v>
      </c>
      <c r="BS685" s="411">
        <f t="shared" si="5764"/>
        <v>0</v>
      </c>
      <c r="BT685" s="410">
        <v>3098.16</v>
      </c>
      <c r="BU685" s="410">
        <f t="shared" si="5633"/>
        <v>3469.9392000000003</v>
      </c>
      <c r="BV685" s="262">
        <v>0</v>
      </c>
      <c r="BW685" s="1427">
        <v>0</v>
      </c>
      <c r="BX685" s="84" t="s">
        <v>48</v>
      </c>
      <c r="BY685" s="76">
        <v>2015</v>
      </c>
      <c r="BZ685" s="325">
        <v>7</v>
      </c>
      <c r="CA685" s="567"/>
      <c r="CB685" s="562"/>
      <c r="CC685" s="109"/>
      <c r="CD685" s="329"/>
      <c r="CE685" s="26">
        <f t="shared" si="6095"/>
        <v>0</v>
      </c>
      <c r="CF685" s="27">
        <f t="shared" si="6096"/>
        <v>0</v>
      </c>
      <c r="CG685" s="738">
        <f t="shared" si="6097"/>
        <v>0</v>
      </c>
      <c r="CH685" s="166" t="s">
        <v>1691</v>
      </c>
      <c r="CI685" s="167" t="s">
        <v>1756</v>
      </c>
      <c r="CJ685" s="89"/>
      <c r="CK685" s="175"/>
      <c r="CL685" s="175"/>
      <c r="CM685" s="178"/>
      <c r="CN685" s="175"/>
      <c r="CO685" s="176"/>
      <c r="CP685" s="175"/>
      <c r="CQ685" s="87"/>
      <c r="CR685" s="455"/>
      <c r="CS685" s="455"/>
      <c r="CT685" s="455"/>
      <c r="CU685" s="455"/>
      <c r="CV685" s="455"/>
      <c r="CW685" s="455"/>
      <c r="CX685" s="455"/>
      <c r="CY685" s="455"/>
      <c r="CZ685" s="455"/>
      <c r="DA685" s="456"/>
      <c r="DB685" s="455"/>
      <c r="DC685" s="455"/>
      <c r="DD685" s="455"/>
      <c r="DE685" s="455"/>
      <c r="DF685" s="455"/>
      <c r="DG685" s="455"/>
      <c r="DH685" s="455"/>
      <c r="DI685" s="455"/>
      <c r="DJ685" s="455"/>
      <c r="DK685" s="455"/>
      <c r="DL685" s="501"/>
      <c r="DM685" s="508"/>
      <c r="DN685" s="501"/>
      <c r="DO685" s="508"/>
      <c r="DP685" s="501"/>
      <c r="DQ685" s="847"/>
      <c r="DR685" s="501"/>
      <c r="DS685" s="508"/>
      <c r="DT685" s="501"/>
      <c r="DU685" s="508"/>
      <c r="DV685" s="457"/>
      <c r="DW685" s="503"/>
      <c r="DX685" s="501"/>
      <c r="DY685" s="672"/>
      <c r="DZ685" s="501"/>
      <c r="EA685" s="508">
        <f>DI685</f>
        <v>0</v>
      </c>
      <c r="EB685" s="457">
        <f t="shared" si="5859"/>
        <v>0</v>
      </c>
      <c r="EC685" s="1045"/>
      <c r="ED685" s="892"/>
      <c r="EE685" s="459"/>
      <c r="EF685" s="501"/>
      <c r="EG685" s="462"/>
      <c r="EH685" s="710"/>
      <c r="EI685" s="460">
        <f t="shared" si="5963"/>
        <v>0</v>
      </c>
      <c r="EJ685" s="538">
        <f t="shared" si="5964"/>
        <v>0</v>
      </c>
      <c r="EK685" s="677">
        <f t="shared" si="5965"/>
        <v>0</v>
      </c>
      <c r="EL685" s="257">
        <f t="shared" si="5966"/>
        <v>0</v>
      </c>
      <c r="EM685" s="649">
        <f t="shared" si="5967"/>
        <v>0</v>
      </c>
      <c r="EN685" s="538">
        <f t="shared" si="5968"/>
        <v>0</v>
      </c>
      <c r="EO685" s="677">
        <f t="shared" si="5969"/>
        <v>0</v>
      </c>
      <c r="EP685" s="257">
        <f t="shared" si="5970"/>
        <v>0</v>
      </c>
      <c r="EQ685" s="649">
        <f t="shared" si="5971"/>
        <v>0</v>
      </c>
      <c r="ER685" s="538">
        <f t="shared" si="5972"/>
        <v>0</v>
      </c>
      <c r="ES685" s="677">
        <f t="shared" si="5973"/>
        <v>0</v>
      </c>
      <c r="ET685" s="538">
        <f t="shared" si="5974"/>
        <v>0</v>
      </c>
      <c r="EU685" s="462">
        <f t="shared" si="5975"/>
        <v>0</v>
      </c>
      <c r="EV685" s="263">
        <f t="shared" si="5976"/>
        <v>0</v>
      </c>
      <c r="EW685" s="462">
        <f t="shared" si="5977"/>
        <v>0</v>
      </c>
      <c r="EX685" s="263">
        <f t="shared" si="5978"/>
        <v>0</v>
      </c>
      <c r="EY685" s="472">
        <f t="shared" si="5769"/>
        <v>0</v>
      </c>
      <c r="EZ685" s="710">
        <f t="shared" si="5770"/>
        <v>0</v>
      </c>
      <c r="FA685" s="312">
        <v>42020</v>
      </c>
      <c r="FC685" s="216"/>
      <c r="FD685" s="319"/>
    </row>
    <row r="686" spans="1:160" ht="18" hidden="1" customHeight="1" outlineLevel="1" x14ac:dyDescent="0.2">
      <c r="A686" s="13" t="s">
        <v>1775</v>
      </c>
      <c r="B686" s="76" t="s">
        <v>21</v>
      </c>
      <c r="C686" s="103" t="s">
        <v>1462</v>
      </c>
      <c r="D686" s="103" t="s">
        <v>1463</v>
      </c>
      <c r="E686" s="103" t="s">
        <v>1466</v>
      </c>
      <c r="F686" s="103" t="s">
        <v>1469</v>
      </c>
      <c r="G686" s="103" t="s">
        <v>25</v>
      </c>
      <c r="H686" s="105">
        <v>0.83299999999999996</v>
      </c>
      <c r="I686" s="103" t="s">
        <v>1369</v>
      </c>
      <c r="J686" s="103" t="s">
        <v>56</v>
      </c>
      <c r="K686" s="103" t="s">
        <v>152</v>
      </c>
      <c r="L686" s="103" t="s">
        <v>1370</v>
      </c>
      <c r="M686" s="14" t="s">
        <v>1382</v>
      </c>
      <c r="N686" s="82"/>
      <c r="O686" s="82"/>
      <c r="P686" s="82"/>
      <c r="Q686" s="245"/>
      <c r="R686" s="408"/>
      <c r="S686" s="270"/>
      <c r="T686" s="270"/>
      <c r="U686" s="270"/>
      <c r="V686" s="647"/>
      <c r="W686" s="647"/>
      <c r="X686" s="409"/>
      <c r="Y686" s="409"/>
      <c r="Z686" s="409"/>
      <c r="AA686" s="409"/>
      <c r="AB686" s="409"/>
      <c r="AC686" s="399">
        <f t="shared" ref="AC686" si="6142">AB686*H686</f>
        <v>0</v>
      </c>
      <c r="AD686" s="410">
        <v>70</v>
      </c>
      <c r="AE686" s="410">
        <v>3098.16</v>
      </c>
      <c r="AF686" s="410">
        <f t="shared" ref="AF686" si="6143">AE686*1.12</f>
        <v>3469.9392000000003</v>
      </c>
      <c r="AG686" s="410">
        <v>0</v>
      </c>
      <c r="AH686" s="410">
        <v>0</v>
      </c>
      <c r="AI686" s="260">
        <f t="shared" ref="AI686" si="6144">AH686*H686</f>
        <v>0</v>
      </c>
      <c r="AJ686" s="410">
        <v>70</v>
      </c>
      <c r="AK686" s="410">
        <v>3098.16</v>
      </c>
      <c r="AL686" s="410">
        <f t="shared" si="5628"/>
        <v>3469.9392000000003</v>
      </c>
      <c r="AM686" s="410">
        <v>0</v>
      </c>
      <c r="AN686" s="410">
        <v>0</v>
      </c>
      <c r="AO686" s="396">
        <f t="shared" si="5858"/>
        <v>0</v>
      </c>
      <c r="AP686" s="410">
        <v>70</v>
      </c>
      <c r="AQ686" s="410">
        <v>3098.16</v>
      </c>
      <c r="AR686" s="410">
        <f t="shared" si="5629"/>
        <v>3469.9392000000003</v>
      </c>
      <c r="AS686" s="410">
        <v>0</v>
      </c>
      <c r="AT686" s="410">
        <v>0</v>
      </c>
      <c r="AU686" s="410">
        <f t="shared" si="5578"/>
        <v>0</v>
      </c>
      <c r="AV686" s="411">
        <v>70</v>
      </c>
      <c r="AW686" s="410">
        <v>3098.16</v>
      </c>
      <c r="AX686" s="410">
        <f t="shared" si="5630"/>
        <v>3469.9392000000003</v>
      </c>
      <c r="AY686" s="410">
        <v>0</v>
      </c>
      <c r="AZ686" s="410">
        <v>0</v>
      </c>
      <c r="BA686" s="400">
        <f t="shared" si="5583"/>
        <v>0</v>
      </c>
      <c r="BB686" s="411">
        <v>70</v>
      </c>
      <c r="BC686" s="410">
        <v>3098.16</v>
      </c>
      <c r="BD686" s="410">
        <f t="shared" si="5631"/>
        <v>3469.9392000000003</v>
      </c>
      <c r="BE686" s="410">
        <v>0</v>
      </c>
      <c r="BF686" s="410">
        <v>0</v>
      </c>
      <c r="BG686" s="411">
        <f t="shared" si="5555"/>
        <v>0</v>
      </c>
      <c r="BH686" s="411"/>
      <c r="BI686" s="410">
        <v>3098.16</v>
      </c>
      <c r="BJ686" s="410">
        <f t="shared" si="5632"/>
        <v>3469.9392000000003</v>
      </c>
      <c r="BK686" s="410">
        <v>0</v>
      </c>
      <c r="BL686" s="410">
        <v>0</v>
      </c>
      <c r="BM686" s="411">
        <f t="shared" si="5573"/>
        <v>0</v>
      </c>
      <c r="BN686" s="411"/>
      <c r="BO686" s="410"/>
      <c r="BP686" s="410"/>
      <c r="BQ686" s="410">
        <v>0</v>
      </c>
      <c r="BR686" s="410">
        <v>0</v>
      </c>
      <c r="BS686" s="411">
        <f t="shared" si="5764"/>
        <v>0</v>
      </c>
      <c r="BT686" s="410">
        <v>3098.16</v>
      </c>
      <c r="BU686" s="410">
        <f t="shared" si="5633"/>
        <v>3469.9392000000003</v>
      </c>
      <c r="BV686" s="262">
        <v>0</v>
      </c>
      <c r="BW686" s="1427">
        <v>0</v>
      </c>
      <c r="BX686" s="84" t="s">
        <v>48</v>
      </c>
      <c r="BY686" s="76">
        <v>2015</v>
      </c>
      <c r="BZ686" s="325">
        <v>9</v>
      </c>
      <c r="CA686" s="567"/>
      <c r="CB686" s="562"/>
      <c r="CC686" s="109"/>
      <c r="CD686" s="329"/>
      <c r="CE686" s="26">
        <f t="shared" si="6095"/>
        <v>0</v>
      </c>
      <c r="CF686" s="27">
        <f t="shared" si="6096"/>
        <v>0</v>
      </c>
      <c r="CG686" s="738">
        <f t="shared" si="6097"/>
        <v>0</v>
      </c>
      <c r="CH686" s="166" t="s">
        <v>1800</v>
      </c>
      <c r="CI686" s="167"/>
      <c r="CJ686" s="89"/>
      <c r="CK686" s="175"/>
      <c r="CL686" s="175"/>
      <c r="CM686" s="178"/>
      <c r="CN686" s="175"/>
      <c r="CO686" s="176"/>
      <c r="CP686" s="175"/>
      <c r="CQ686" s="87"/>
      <c r="CR686" s="455"/>
      <c r="CS686" s="455"/>
      <c r="CT686" s="455"/>
      <c r="CU686" s="455"/>
      <c r="CV686" s="455"/>
      <c r="CW686" s="455"/>
      <c r="CX686" s="455"/>
      <c r="CY686" s="455"/>
      <c r="CZ686" s="455"/>
      <c r="DA686" s="456"/>
      <c r="DB686" s="455"/>
      <c r="DC686" s="455"/>
      <c r="DD686" s="455"/>
      <c r="DE686" s="455"/>
      <c r="DF686" s="455"/>
      <c r="DG686" s="455"/>
      <c r="DH686" s="455"/>
      <c r="DI686" s="455"/>
      <c r="DJ686" s="455"/>
      <c r="DK686" s="455"/>
      <c r="DL686" s="501"/>
      <c r="DM686" s="508"/>
      <c r="DN686" s="501"/>
      <c r="DO686" s="508"/>
      <c r="DP686" s="501"/>
      <c r="DQ686" s="847"/>
      <c r="DR686" s="501"/>
      <c r="DS686" s="508"/>
      <c r="DT686" s="501"/>
      <c r="DU686" s="508"/>
      <c r="DV686" s="457"/>
      <c r="DW686" s="503"/>
      <c r="DX686" s="501"/>
      <c r="DY686" s="672"/>
      <c r="DZ686" s="501"/>
      <c r="EA686" s="508">
        <f>DI686</f>
        <v>0</v>
      </c>
      <c r="EB686" s="457">
        <f t="shared" si="5859"/>
        <v>0</v>
      </c>
      <c r="EC686" s="1045"/>
      <c r="ED686" s="892"/>
      <c r="EE686" s="459"/>
      <c r="EF686" s="501"/>
      <c r="EG686" s="462"/>
      <c r="EH686" s="710"/>
      <c r="EI686" s="460">
        <f t="shared" si="5963"/>
        <v>0</v>
      </c>
      <c r="EJ686" s="538">
        <f t="shared" si="5964"/>
        <v>0</v>
      </c>
      <c r="EK686" s="677">
        <f t="shared" si="5965"/>
        <v>0</v>
      </c>
      <c r="EL686" s="257">
        <f t="shared" si="5966"/>
        <v>0</v>
      </c>
      <c r="EM686" s="649">
        <f t="shared" si="5967"/>
        <v>0</v>
      </c>
      <c r="EN686" s="538">
        <f t="shared" si="5968"/>
        <v>0</v>
      </c>
      <c r="EO686" s="677">
        <f t="shared" si="5969"/>
        <v>0</v>
      </c>
      <c r="EP686" s="257">
        <f t="shared" si="5970"/>
        <v>0</v>
      </c>
      <c r="EQ686" s="649">
        <f t="shared" si="5971"/>
        <v>0</v>
      </c>
      <c r="ER686" s="538">
        <f t="shared" si="5972"/>
        <v>0</v>
      </c>
      <c r="ES686" s="677">
        <f t="shared" si="5973"/>
        <v>0</v>
      </c>
      <c r="ET686" s="538">
        <f t="shared" si="5974"/>
        <v>0</v>
      </c>
      <c r="EU686" s="462">
        <f t="shared" si="5975"/>
        <v>0</v>
      </c>
      <c r="EV686" s="263">
        <f t="shared" si="5976"/>
        <v>0</v>
      </c>
      <c r="EW686" s="462">
        <f t="shared" si="5977"/>
        <v>0</v>
      </c>
      <c r="EX686" s="263">
        <f t="shared" si="5978"/>
        <v>0</v>
      </c>
      <c r="EY686" s="472">
        <f t="shared" si="5769"/>
        <v>0</v>
      </c>
      <c r="EZ686" s="710">
        <f t="shared" si="5770"/>
        <v>0</v>
      </c>
      <c r="FA686" s="312">
        <v>42020</v>
      </c>
      <c r="FC686" s="216"/>
      <c r="FD686" s="319"/>
    </row>
    <row r="687" spans="1:160" ht="18" hidden="1" customHeight="1" outlineLevel="1" x14ac:dyDescent="0.2">
      <c r="A687" s="13" t="s">
        <v>1947</v>
      </c>
      <c r="B687" s="76" t="s">
        <v>21</v>
      </c>
      <c r="C687" s="103" t="s">
        <v>1462</v>
      </c>
      <c r="D687" s="103" t="s">
        <v>1463</v>
      </c>
      <c r="E687" s="103" t="s">
        <v>1466</v>
      </c>
      <c r="F687" s="103" t="s">
        <v>1469</v>
      </c>
      <c r="G687" s="103" t="s">
        <v>25</v>
      </c>
      <c r="H687" s="105">
        <v>0.83299999999999996</v>
      </c>
      <c r="I687" s="103" t="s">
        <v>1972</v>
      </c>
      <c r="J687" s="103" t="s">
        <v>56</v>
      </c>
      <c r="K687" s="103" t="s">
        <v>152</v>
      </c>
      <c r="L687" s="103" t="s">
        <v>1370</v>
      </c>
      <c r="M687" s="14" t="s">
        <v>1382</v>
      </c>
      <c r="N687" s="82"/>
      <c r="O687" s="82"/>
      <c r="P687" s="82"/>
      <c r="Q687" s="245"/>
      <c r="R687" s="408"/>
      <c r="S687" s="270"/>
      <c r="T687" s="270"/>
      <c r="U687" s="270"/>
      <c r="V687" s="647"/>
      <c r="W687" s="647"/>
      <c r="X687" s="409"/>
      <c r="Y687" s="409"/>
      <c r="Z687" s="409"/>
      <c r="AA687" s="409"/>
      <c r="AB687" s="409"/>
      <c r="AC687" s="399">
        <f t="shared" ref="AC687" si="6145">AB687*H687</f>
        <v>0</v>
      </c>
      <c r="AD687" s="410">
        <v>70</v>
      </c>
      <c r="AE687" s="410">
        <v>3098.16</v>
      </c>
      <c r="AF687" s="410">
        <f t="shared" ref="AF687" si="6146">AE687*1.12</f>
        <v>3469.9392000000003</v>
      </c>
      <c r="AG687" s="410">
        <v>0</v>
      </c>
      <c r="AH687" s="410">
        <v>0</v>
      </c>
      <c r="AI687" s="260">
        <f t="shared" ref="AI687" si="6147">AH687*H687</f>
        <v>0</v>
      </c>
      <c r="AJ687" s="410">
        <v>70</v>
      </c>
      <c r="AK687" s="410">
        <v>3098.16</v>
      </c>
      <c r="AL687" s="410">
        <f t="shared" si="5628"/>
        <v>3469.9392000000003</v>
      </c>
      <c r="AM687" s="1221">
        <v>0</v>
      </c>
      <c r="AN687" s="410">
        <v>0</v>
      </c>
      <c r="AO687" s="396">
        <f t="shared" si="5858"/>
        <v>0</v>
      </c>
      <c r="AP687" s="410">
        <v>70</v>
      </c>
      <c r="AQ687" s="410">
        <v>3098.16</v>
      </c>
      <c r="AR687" s="410">
        <f t="shared" si="5629"/>
        <v>3469.9392000000003</v>
      </c>
      <c r="AS687" s="410">
        <v>0</v>
      </c>
      <c r="AT687" s="410">
        <f t="shared" ref="AT687" si="6148">AS687*1.12</f>
        <v>0</v>
      </c>
      <c r="AU687" s="410">
        <f t="shared" ref="AU687" si="6149">AT687*H687</f>
        <v>0</v>
      </c>
      <c r="AV687" s="411">
        <v>70</v>
      </c>
      <c r="AW687" s="410">
        <v>3098.16</v>
      </c>
      <c r="AX687" s="410">
        <f t="shared" si="5630"/>
        <v>3469.9392000000003</v>
      </c>
      <c r="AY687" s="400">
        <v>0</v>
      </c>
      <c r="AZ687" s="400">
        <f t="shared" ref="AZ687" si="6150">AY687*1.12</f>
        <v>0</v>
      </c>
      <c r="BA687" s="400">
        <f t="shared" ref="BA687" si="6151">AZ687*H687</f>
        <v>0</v>
      </c>
      <c r="BB687" s="411">
        <v>70</v>
      </c>
      <c r="BC687" s="410">
        <v>3098.16</v>
      </c>
      <c r="BD687" s="410">
        <f t="shared" si="5631"/>
        <v>3469.9392000000003</v>
      </c>
      <c r="BE687" s="411">
        <v>0</v>
      </c>
      <c r="BF687" s="411">
        <f t="shared" ref="BF687" si="6152">BE687*1.12</f>
        <v>0</v>
      </c>
      <c r="BG687" s="411">
        <f t="shared" ref="BG687" si="6153">BF687*H687</f>
        <v>0</v>
      </c>
      <c r="BH687" s="411"/>
      <c r="BI687" s="410">
        <v>3098.16</v>
      </c>
      <c r="BJ687" s="410">
        <f t="shared" si="5632"/>
        <v>3469.9392000000003</v>
      </c>
      <c r="BK687" s="411">
        <f t="shared" ref="BK687" si="6154">BH687*BI687</f>
        <v>0</v>
      </c>
      <c r="BL687" s="411">
        <f t="shared" ref="BL687:BL690" si="6155">BK687*1.12</f>
        <v>0</v>
      </c>
      <c r="BM687" s="411">
        <f t="shared" si="5573"/>
        <v>0</v>
      </c>
      <c r="BN687" s="411"/>
      <c r="BO687" s="410"/>
      <c r="BP687" s="410"/>
      <c r="BQ687" s="411">
        <f t="shared" ref="BQ687:BQ688" si="6156">BN687*BO687</f>
        <v>0</v>
      </c>
      <c r="BR687" s="411">
        <f t="shared" ref="BR687:BR690" si="6157">BQ687*1.12</f>
        <v>0</v>
      </c>
      <c r="BS687" s="411">
        <f t="shared" si="5764"/>
        <v>0</v>
      </c>
      <c r="BT687" s="410">
        <v>3098.16</v>
      </c>
      <c r="BU687" s="410">
        <f t="shared" si="5633"/>
        <v>3469.9392000000003</v>
      </c>
      <c r="BV687" s="262">
        <v>0</v>
      </c>
      <c r="BW687" s="1427">
        <v>0</v>
      </c>
      <c r="BX687" s="84" t="s">
        <v>48</v>
      </c>
      <c r="BY687" s="76">
        <v>2015</v>
      </c>
      <c r="BZ687" s="582" t="s">
        <v>2551</v>
      </c>
      <c r="CA687" s="567"/>
      <c r="CB687" s="562"/>
      <c r="CC687" s="109"/>
      <c r="CD687" s="329"/>
      <c r="CE687" s="26">
        <f t="shared" si="6095"/>
        <v>0</v>
      </c>
      <c r="CF687" s="27">
        <f t="shared" si="6096"/>
        <v>0</v>
      </c>
      <c r="CG687" s="738">
        <f t="shared" si="6097"/>
        <v>0</v>
      </c>
      <c r="CH687" s="166" t="s">
        <v>1973</v>
      </c>
      <c r="CI687" s="167"/>
      <c r="CJ687" s="89" t="s">
        <v>25</v>
      </c>
      <c r="CK687" s="175" t="s">
        <v>1994</v>
      </c>
      <c r="CL687" s="175" t="s">
        <v>2010</v>
      </c>
      <c r="CM687" s="178">
        <v>42170</v>
      </c>
      <c r="CN687" s="175" t="s">
        <v>1995</v>
      </c>
      <c r="CO687" s="176" t="s">
        <v>1463</v>
      </c>
      <c r="CP687" s="175" t="s">
        <v>1469</v>
      </c>
      <c r="CQ687" s="14" t="s">
        <v>1382</v>
      </c>
      <c r="CR687" s="455"/>
      <c r="CS687" s="455"/>
      <c r="CT687" s="455">
        <v>70</v>
      </c>
      <c r="CU687" s="455">
        <v>0</v>
      </c>
      <c r="CV687" s="455">
        <v>0</v>
      </c>
      <c r="CW687" s="455">
        <v>0</v>
      </c>
      <c r="CX687" s="455">
        <v>0</v>
      </c>
      <c r="CY687" s="455"/>
      <c r="CZ687" s="455"/>
      <c r="DA687" s="456">
        <v>3469</v>
      </c>
      <c r="DB687" s="455"/>
      <c r="DC687" s="455"/>
      <c r="DD687" s="455">
        <f>CT687*DA687</f>
        <v>242830</v>
      </c>
      <c r="DE687" s="455">
        <f>CU687*DA687</f>
        <v>0</v>
      </c>
      <c r="DF687" s="455">
        <f>CV687*DA687</f>
        <v>0</v>
      </c>
      <c r="DG687" s="455">
        <f>CW687*DA687</f>
        <v>0</v>
      </c>
      <c r="DH687" s="455">
        <f>CX687*DA687</f>
        <v>0</v>
      </c>
      <c r="DI687" s="455"/>
      <c r="DJ687" s="455"/>
      <c r="DK687" s="455">
        <f t="shared" ref="DK687:DK688" si="6158">(CT687+CU687+CV687+CW687+CX687)*DA687</f>
        <v>242830</v>
      </c>
      <c r="DL687" s="501"/>
      <c r="DM687" s="508"/>
      <c r="DN687" s="501"/>
      <c r="DO687" s="508"/>
      <c r="DP687" s="501"/>
      <c r="DQ687" s="847">
        <f>DD687</f>
        <v>242830</v>
      </c>
      <c r="DR687" s="501">
        <f>DQ687/1.12</f>
        <v>216812.49999999997</v>
      </c>
      <c r="DS687" s="508">
        <f>DE687</f>
        <v>0</v>
      </c>
      <c r="DT687" s="501">
        <f>DS687/1.12</f>
        <v>0</v>
      </c>
      <c r="DU687" s="508">
        <f>DF687</f>
        <v>0</v>
      </c>
      <c r="DV687" s="457">
        <f>DU687/1.12</f>
        <v>0</v>
      </c>
      <c r="DW687" s="503">
        <f>DG687</f>
        <v>0</v>
      </c>
      <c r="DX687" s="501">
        <f>DW687/1.12</f>
        <v>0</v>
      </c>
      <c r="DY687" s="672">
        <f>DH687</f>
        <v>0</v>
      </c>
      <c r="DZ687" s="501">
        <f>DY687/1.12</f>
        <v>0</v>
      </c>
      <c r="EA687" s="508">
        <f>DI687</f>
        <v>0</v>
      </c>
      <c r="EB687" s="457">
        <f t="shared" si="5859"/>
        <v>0</v>
      </c>
      <c r="EC687" s="1045"/>
      <c r="ED687" s="892"/>
      <c r="EE687" s="459">
        <f>DK687</f>
        <v>242830</v>
      </c>
      <c r="EF687" s="501">
        <f t="shared" ref="EF687:EF688" si="6159">EE687/1.12</f>
        <v>216812.49999999997</v>
      </c>
      <c r="EG687" s="462"/>
      <c r="EH687" s="710"/>
      <c r="EI687" s="460">
        <f t="shared" si="5963"/>
        <v>0</v>
      </c>
      <c r="EJ687" s="538">
        <f t="shared" si="5964"/>
        <v>0</v>
      </c>
      <c r="EK687" s="677">
        <f t="shared" si="5965"/>
        <v>-216812.49999999997</v>
      </c>
      <c r="EL687" s="257">
        <f t="shared" si="5966"/>
        <v>-242830</v>
      </c>
      <c r="EM687" s="649">
        <f t="shared" si="5967"/>
        <v>0</v>
      </c>
      <c r="EN687" s="538">
        <f t="shared" si="5968"/>
        <v>0</v>
      </c>
      <c r="EO687" s="677">
        <f t="shared" si="5969"/>
        <v>0</v>
      </c>
      <c r="EP687" s="257">
        <f t="shared" si="5970"/>
        <v>0</v>
      </c>
      <c r="EQ687" s="649">
        <f t="shared" si="5971"/>
        <v>0</v>
      </c>
      <c r="ER687" s="538">
        <f t="shared" si="5972"/>
        <v>0</v>
      </c>
      <c r="ES687" s="677">
        <f t="shared" si="5973"/>
        <v>0</v>
      </c>
      <c r="ET687" s="538">
        <f t="shared" si="5974"/>
        <v>0</v>
      </c>
      <c r="EU687" s="462">
        <f t="shared" si="5975"/>
        <v>0</v>
      </c>
      <c r="EV687" s="263">
        <f t="shared" si="5976"/>
        <v>0</v>
      </c>
      <c r="EW687" s="462">
        <f t="shared" si="5977"/>
        <v>0</v>
      </c>
      <c r="EX687" s="263">
        <f t="shared" si="5978"/>
        <v>0</v>
      </c>
      <c r="EY687" s="472">
        <f t="shared" si="5769"/>
        <v>-216812.49999999997</v>
      </c>
      <c r="EZ687" s="710">
        <f t="shared" si="5770"/>
        <v>-242830</v>
      </c>
      <c r="FA687" s="312">
        <v>42020</v>
      </c>
      <c r="FC687" s="216"/>
      <c r="FD687" s="319"/>
    </row>
    <row r="688" spans="1:160" ht="18" hidden="1" customHeight="1" outlineLevel="1" x14ac:dyDescent="0.2">
      <c r="A688" s="13" t="s">
        <v>2526</v>
      </c>
      <c r="B688" s="76" t="s">
        <v>21</v>
      </c>
      <c r="C688" s="103" t="s">
        <v>1462</v>
      </c>
      <c r="D688" s="103" t="s">
        <v>1463</v>
      </c>
      <c r="E688" s="103" t="s">
        <v>1466</v>
      </c>
      <c r="F688" s="103" t="s">
        <v>1469</v>
      </c>
      <c r="G688" s="103" t="s">
        <v>25</v>
      </c>
      <c r="H688" s="105">
        <v>0.83299999999999996</v>
      </c>
      <c r="I688" s="103" t="s">
        <v>1972</v>
      </c>
      <c r="J688" s="103" t="s">
        <v>56</v>
      </c>
      <c r="K688" s="103" t="s">
        <v>152</v>
      </c>
      <c r="L688" s="103" t="s">
        <v>1370</v>
      </c>
      <c r="M688" s="14" t="s">
        <v>1382</v>
      </c>
      <c r="N688" s="82"/>
      <c r="O688" s="82"/>
      <c r="P688" s="82"/>
      <c r="Q688" s="245"/>
      <c r="R688" s="408"/>
      <c r="S688" s="270"/>
      <c r="T688" s="270"/>
      <c r="U688" s="270"/>
      <c r="V688" s="647"/>
      <c r="W688" s="647"/>
      <c r="X688" s="409"/>
      <c r="Y688" s="409"/>
      <c r="Z688" s="409"/>
      <c r="AA688" s="409"/>
      <c r="AB688" s="409"/>
      <c r="AC688" s="399">
        <f t="shared" ref="AC688" si="6160">AB688*H688</f>
        <v>0</v>
      </c>
      <c r="AD688" s="410">
        <v>70</v>
      </c>
      <c r="AE688" s="410">
        <v>6528.31</v>
      </c>
      <c r="AF688" s="410">
        <f t="shared" ref="AF688" si="6161">AE688*1.12</f>
        <v>7311.7072000000007</v>
      </c>
      <c r="AG688" s="410">
        <f t="shared" ref="AG688" si="6162">AE688*AD688</f>
        <v>456981.7</v>
      </c>
      <c r="AH688" s="410">
        <f t="shared" ref="AH688" si="6163">AD688*AF688</f>
        <v>511819.50400000007</v>
      </c>
      <c r="AI688" s="260">
        <f t="shared" ref="AI688" si="6164">AH688*H688</f>
        <v>426345.64683200006</v>
      </c>
      <c r="AJ688" s="410">
        <v>40</v>
      </c>
      <c r="AK688" s="410">
        <v>6528.31</v>
      </c>
      <c r="AL688" s="410">
        <f t="shared" si="5628"/>
        <v>7311.7072000000007</v>
      </c>
      <c r="AM688" s="1221">
        <f t="shared" ref="AM688" si="6165">AJ688*AK688</f>
        <v>261132.40000000002</v>
      </c>
      <c r="AN688" s="410">
        <f t="shared" ref="AN688" si="6166">AJ688*AL688</f>
        <v>292468.28800000006</v>
      </c>
      <c r="AO688" s="396">
        <f t="shared" ref="AO688" si="6167">AN688*H688</f>
        <v>243626.08390400003</v>
      </c>
      <c r="AP688" s="410">
        <v>40</v>
      </c>
      <c r="AQ688" s="410">
        <v>6528.31</v>
      </c>
      <c r="AR688" s="410">
        <f t="shared" si="5629"/>
        <v>7311.7072000000007</v>
      </c>
      <c r="AS688" s="410">
        <f t="shared" ref="AS688" si="6168">AP688*AQ688</f>
        <v>261132.40000000002</v>
      </c>
      <c r="AT688" s="410">
        <f t="shared" ref="AT688" si="6169">AS688*1.12</f>
        <v>292468.28800000006</v>
      </c>
      <c r="AU688" s="410">
        <f t="shared" ref="AU688" si="6170">AT688*H688</f>
        <v>243626.08390400003</v>
      </c>
      <c r="AV688" s="411">
        <v>40</v>
      </c>
      <c r="AW688" s="410">
        <v>6528.31</v>
      </c>
      <c r="AX688" s="410">
        <f t="shared" si="5630"/>
        <v>7311.7072000000007</v>
      </c>
      <c r="AY688" s="400">
        <f t="shared" ref="AY688" si="6171">AV688*AW688</f>
        <v>261132.40000000002</v>
      </c>
      <c r="AZ688" s="400">
        <f t="shared" ref="AZ688" si="6172">AY688*1.12</f>
        <v>292468.28800000006</v>
      </c>
      <c r="BA688" s="400">
        <f t="shared" ref="BA688" si="6173">AZ688*H688</f>
        <v>243626.08390400003</v>
      </c>
      <c r="BB688" s="411">
        <v>40</v>
      </c>
      <c r="BC688" s="410">
        <v>6528.31</v>
      </c>
      <c r="BD688" s="410">
        <f t="shared" si="5631"/>
        <v>7311.7072000000007</v>
      </c>
      <c r="BE688" s="411">
        <f t="shared" ref="BE688" si="6174">BB688*BC688</f>
        <v>261132.40000000002</v>
      </c>
      <c r="BF688" s="411">
        <f t="shared" ref="BF688" si="6175">BE688*1.12</f>
        <v>292468.28800000006</v>
      </c>
      <c r="BG688" s="411">
        <f t="shared" ref="BG688" si="6176">BF688*H688</f>
        <v>243626.08390400003</v>
      </c>
      <c r="BH688" s="411"/>
      <c r="BI688" s="410">
        <v>6528.31</v>
      </c>
      <c r="BJ688" s="410">
        <f t="shared" si="5632"/>
        <v>7311.7072000000007</v>
      </c>
      <c r="BK688" s="411">
        <f t="shared" ref="BK688" si="6177">BH688*BI688</f>
        <v>0</v>
      </c>
      <c r="BL688" s="411">
        <f t="shared" ref="BL688" si="6178">BK688*1.12</f>
        <v>0</v>
      </c>
      <c r="BM688" s="411">
        <f t="shared" ref="BM688" si="6179">BL688*N688</f>
        <v>0</v>
      </c>
      <c r="BN688" s="411"/>
      <c r="BO688" s="410"/>
      <c r="BP688" s="410"/>
      <c r="BQ688" s="411">
        <f t="shared" si="6156"/>
        <v>0</v>
      </c>
      <c r="BR688" s="411">
        <f t="shared" si="6157"/>
        <v>0</v>
      </c>
      <c r="BS688" s="411">
        <f t="shared" si="5764"/>
        <v>0</v>
      </c>
      <c r="BT688" s="410">
        <v>6528.31</v>
      </c>
      <c r="BU688" s="410">
        <f t="shared" si="5633"/>
        <v>7311.7072000000007</v>
      </c>
      <c r="BV688" s="262">
        <f t="shared" ref="BV688" si="6180">(AD688+AJ688+AP688+AV688+BB688)*BT688</f>
        <v>1501511.3</v>
      </c>
      <c r="BW688" s="262">
        <f t="shared" ref="BW688" si="6181">(AD688+AJ688+AP688+AV688+BB688)*BU688</f>
        <v>1681692.6560000002</v>
      </c>
      <c r="BX688" s="84"/>
      <c r="BY688" s="76" t="s">
        <v>2420</v>
      </c>
      <c r="BZ688" s="582"/>
      <c r="CA688" s="567"/>
      <c r="CB688" s="562"/>
      <c r="CC688" s="109"/>
      <c r="CD688" s="329"/>
      <c r="CE688" s="26">
        <f t="shared" ref="CE688" si="6182">BV688-CB688</f>
        <v>1501511.3</v>
      </c>
      <c r="CF688" s="27">
        <f t="shared" ref="CF688" si="6183">BW688-CC688</f>
        <v>1681692.6560000002</v>
      </c>
      <c r="CG688" s="738">
        <f t="shared" ref="CG688" si="6184">CA688-CC688</f>
        <v>0</v>
      </c>
      <c r="CH688" s="166" t="s">
        <v>2552</v>
      </c>
      <c r="CI688" s="167"/>
      <c r="CJ688" s="89"/>
      <c r="CK688" s="175"/>
      <c r="CL688" s="175" t="s">
        <v>2628</v>
      </c>
      <c r="CM688" s="178">
        <v>42632</v>
      </c>
      <c r="CN688" s="175" t="s">
        <v>1995</v>
      </c>
      <c r="CO688" s="176" t="s">
        <v>1463</v>
      </c>
      <c r="CP688" s="175" t="s">
        <v>2563</v>
      </c>
      <c r="CQ688" s="14" t="s">
        <v>1382</v>
      </c>
      <c r="CR688" s="455"/>
      <c r="CS688" s="455"/>
      <c r="CT688" s="455"/>
      <c r="CU688" s="455">
        <v>40</v>
      </c>
      <c r="CV688" s="455">
        <v>40</v>
      </c>
      <c r="CW688" s="455">
        <v>40</v>
      </c>
      <c r="CX688" s="455">
        <v>40</v>
      </c>
      <c r="CY688" s="455"/>
      <c r="CZ688" s="455">
        <f>CU688+CV688+CW688+CX688</f>
        <v>160</v>
      </c>
      <c r="DA688" s="456">
        <f>BU688</f>
        <v>7311.7072000000007</v>
      </c>
      <c r="DB688" s="455"/>
      <c r="DC688" s="455"/>
      <c r="DD688" s="455"/>
      <c r="DE688" s="455">
        <f>CU688*DA688</f>
        <v>292468.28800000006</v>
      </c>
      <c r="DF688" s="455">
        <f>CV688*DA688</f>
        <v>292468.28800000006</v>
      </c>
      <c r="DG688" s="455">
        <f>CW688*DA688</f>
        <v>292468.28800000006</v>
      </c>
      <c r="DH688" s="455">
        <f>CX688*DA688</f>
        <v>292468.28800000006</v>
      </c>
      <c r="DI688" s="455"/>
      <c r="DJ688" s="455"/>
      <c r="DK688" s="455">
        <f t="shared" si="6158"/>
        <v>1169873.1520000002</v>
      </c>
      <c r="DL688" s="501"/>
      <c r="DM688" s="508"/>
      <c r="DN688" s="501"/>
      <c r="DO688" s="508"/>
      <c r="DP688" s="501"/>
      <c r="DQ688" s="847"/>
      <c r="DR688" s="501"/>
      <c r="DS688" s="508">
        <f>DE688</f>
        <v>292468.28800000006</v>
      </c>
      <c r="DT688" s="501">
        <f>DS688/1.12</f>
        <v>261132.40000000002</v>
      </c>
      <c r="DU688" s="508">
        <f>DF688</f>
        <v>292468.28800000006</v>
      </c>
      <c r="DV688" s="457">
        <f>DU688/1.12</f>
        <v>261132.40000000002</v>
      </c>
      <c r="DW688" s="503">
        <f>DG688</f>
        <v>292468.28800000006</v>
      </c>
      <c r="DX688" s="501">
        <f>DW688/1.12</f>
        <v>261132.40000000002</v>
      </c>
      <c r="DY688" s="672">
        <f>DH688</f>
        <v>292468.28800000006</v>
      </c>
      <c r="DZ688" s="501">
        <f>DY688/1.12</f>
        <v>261132.40000000002</v>
      </c>
      <c r="EA688" s="508"/>
      <c r="EB688" s="457"/>
      <c r="EC688" s="1045"/>
      <c r="ED688" s="892"/>
      <c r="EE688" s="459">
        <f>DK688</f>
        <v>1169873.1520000002</v>
      </c>
      <c r="EF688" s="501">
        <f t="shared" si="6159"/>
        <v>1044529.6000000001</v>
      </c>
      <c r="EG688" s="462"/>
      <c r="EH688" s="710"/>
      <c r="EI688" s="460">
        <f t="shared" si="5963"/>
        <v>0</v>
      </c>
      <c r="EJ688" s="538">
        <f t="shared" si="5964"/>
        <v>0</v>
      </c>
      <c r="EK688" s="677">
        <f t="shared" si="5965"/>
        <v>456981.7</v>
      </c>
      <c r="EL688" s="257">
        <f t="shared" si="5966"/>
        <v>511819.50400000007</v>
      </c>
      <c r="EM688" s="649">
        <f t="shared" si="5967"/>
        <v>0</v>
      </c>
      <c r="EN688" s="538">
        <f t="shared" si="5968"/>
        <v>0</v>
      </c>
      <c r="EO688" s="677">
        <f t="shared" si="5969"/>
        <v>0</v>
      </c>
      <c r="EP688" s="257">
        <f t="shared" si="5970"/>
        <v>0</v>
      </c>
      <c r="EQ688" s="649">
        <f t="shared" si="5971"/>
        <v>0</v>
      </c>
      <c r="ER688" s="538">
        <f t="shared" si="5972"/>
        <v>0</v>
      </c>
      <c r="ES688" s="677">
        <f t="shared" si="5973"/>
        <v>0</v>
      </c>
      <c r="ET688" s="538">
        <f t="shared" si="5974"/>
        <v>0</v>
      </c>
      <c r="EU688" s="462">
        <f t="shared" si="5975"/>
        <v>0</v>
      </c>
      <c r="EV688" s="263">
        <f t="shared" si="5976"/>
        <v>0</v>
      </c>
      <c r="EW688" s="462">
        <f t="shared" si="5977"/>
        <v>0</v>
      </c>
      <c r="EX688" s="263">
        <f t="shared" si="5978"/>
        <v>0</v>
      </c>
      <c r="EY688" s="472">
        <f t="shared" si="5769"/>
        <v>456981.69999999995</v>
      </c>
      <c r="EZ688" s="710">
        <f t="shared" si="5770"/>
        <v>511819.50399999996</v>
      </c>
      <c r="FA688" s="312">
        <v>42020</v>
      </c>
      <c r="FC688" s="216"/>
      <c r="FD688" s="319"/>
    </row>
    <row r="689" spans="1:160" ht="18" hidden="1" customHeight="1" outlineLevel="1" x14ac:dyDescent="0.2">
      <c r="A689" s="13" t="s">
        <v>1584</v>
      </c>
      <c r="B689" s="76" t="s">
        <v>21</v>
      </c>
      <c r="C689" s="103" t="s">
        <v>1462</v>
      </c>
      <c r="D689" s="103" t="s">
        <v>1463</v>
      </c>
      <c r="E689" s="103" t="s">
        <v>1466</v>
      </c>
      <c r="F689" s="103" t="s">
        <v>1470</v>
      </c>
      <c r="G689" s="103" t="s">
        <v>1381</v>
      </c>
      <c r="H689" s="105">
        <v>0.83299999999999996</v>
      </c>
      <c r="I689" s="103" t="s">
        <v>1369</v>
      </c>
      <c r="J689" s="103" t="s">
        <v>56</v>
      </c>
      <c r="K689" s="103" t="s">
        <v>152</v>
      </c>
      <c r="L689" s="103" t="s">
        <v>1370</v>
      </c>
      <c r="M689" s="14" t="s">
        <v>1382</v>
      </c>
      <c r="N689" s="82"/>
      <c r="O689" s="82"/>
      <c r="P689" s="82"/>
      <c r="Q689" s="245"/>
      <c r="R689" s="408"/>
      <c r="S689" s="270"/>
      <c r="T689" s="270"/>
      <c r="U689" s="270"/>
      <c r="V689" s="647"/>
      <c r="W689" s="647"/>
      <c r="X689" s="409"/>
      <c r="Y689" s="409"/>
      <c r="Z689" s="409"/>
      <c r="AA689" s="409"/>
      <c r="AB689" s="409"/>
      <c r="AC689" s="399">
        <f t="shared" si="6004"/>
        <v>0</v>
      </c>
      <c r="AD689" s="410">
        <v>80</v>
      </c>
      <c r="AE689" s="410">
        <v>3098.16</v>
      </c>
      <c r="AF689" s="410">
        <f t="shared" si="5138"/>
        <v>3469.9392000000003</v>
      </c>
      <c r="AG689" s="410">
        <v>0</v>
      </c>
      <c r="AH689" s="410">
        <v>0</v>
      </c>
      <c r="AI689" s="260">
        <f t="shared" si="6005"/>
        <v>0</v>
      </c>
      <c r="AJ689" s="410">
        <v>80</v>
      </c>
      <c r="AK689" s="410">
        <v>3098.16</v>
      </c>
      <c r="AL689" s="410">
        <f t="shared" si="5628"/>
        <v>3469.9392000000003</v>
      </c>
      <c r="AM689" s="260">
        <v>0</v>
      </c>
      <c r="AN689" s="260">
        <v>0</v>
      </c>
      <c r="AO689" s="396">
        <f t="shared" si="5858"/>
        <v>0</v>
      </c>
      <c r="AP689" s="410">
        <v>80</v>
      </c>
      <c r="AQ689" s="410">
        <v>3098.16</v>
      </c>
      <c r="AR689" s="410">
        <f t="shared" si="5629"/>
        <v>3469.9392000000003</v>
      </c>
      <c r="AS689" s="410">
        <v>0</v>
      </c>
      <c r="AT689" s="410">
        <f t="shared" si="5720"/>
        <v>0</v>
      </c>
      <c r="AU689" s="410">
        <f t="shared" si="5578"/>
        <v>0</v>
      </c>
      <c r="AV689" s="411">
        <v>80</v>
      </c>
      <c r="AW689" s="410">
        <v>3098.16</v>
      </c>
      <c r="AX689" s="410">
        <f t="shared" si="5630"/>
        <v>3469.9392000000003</v>
      </c>
      <c r="AY689" s="400">
        <v>0</v>
      </c>
      <c r="AZ689" s="400">
        <f t="shared" si="5763"/>
        <v>0</v>
      </c>
      <c r="BA689" s="400">
        <f t="shared" si="5583"/>
        <v>0</v>
      </c>
      <c r="BB689" s="411">
        <v>80</v>
      </c>
      <c r="BC689" s="410">
        <v>3098.16</v>
      </c>
      <c r="BD689" s="410">
        <f t="shared" si="5631"/>
        <v>3469.9392000000003</v>
      </c>
      <c r="BE689" s="411">
        <v>0</v>
      </c>
      <c r="BF689" s="411">
        <f t="shared" si="5579"/>
        <v>0</v>
      </c>
      <c r="BG689" s="411">
        <f t="shared" si="5555"/>
        <v>0</v>
      </c>
      <c r="BH689" s="411"/>
      <c r="BI689" s="410">
        <v>3098.16</v>
      </c>
      <c r="BJ689" s="410">
        <f t="shared" si="5632"/>
        <v>3469.9392000000003</v>
      </c>
      <c r="BK689" s="411">
        <v>0</v>
      </c>
      <c r="BL689" s="411">
        <f t="shared" si="6155"/>
        <v>0</v>
      </c>
      <c r="BM689" s="411">
        <f t="shared" si="5573"/>
        <v>0</v>
      </c>
      <c r="BN689" s="411"/>
      <c r="BO689" s="410"/>
      <c r="BP689" s="410"/>
      <c r="BQ689" s="411">
        <v>0</v>
      </c>
      <c r="BR689" s="411">
        <f t="shared" si="6157"/>
        <v>0</v>
      </c>
      <c r="BS689" s="411">
        <f t="shared" si="5764"/>
        <v>0</v>
      </c>
      <c r="BT689" s="410">
        <v>3098.16</v>
      </c>
      <c r="BU689" s="410">
        <f t="shared" si="5633"/>
        <v>3469.9392000000003</v>
      </c>
      <c r="BV689" s="410">
        <v>0</v>
      </c>
      <c r="BW689" s="1437">
        <v>0</v>
      </c>
      <c r="BX689" s="84" t="s">
        <v>48</v>
      </c>
      <c r="BY689" s="76">
        <v>2015</v>
      </c>
      <c r="BZ689" s="325">
        <v>7</v>
      </c>
      <c r="CA689" s="567"/>
      <c r="CB689" s="562"/>
      <c r="CC689" s="109"/>
      <c r="CD689" s="329"/>
      <c r="CE689" s="26">
        <f t="shared" si="6095"/>
        <v>0</v>
      </c>
      <c r="CF689" s="27">
        <f t="shared" si="6096"/>
        <v>0</v>
      </c>
      <c r="CG689" s="738">
        <f t="shared" si="6097"/>
        <v>0</v>
      </c>
      <c r="CH689" s="166"/>
      <c r="CI689" s="167"/>
      <c r="CJ689" s="89"/>
      <c r="CK689" s="175"/>
      <c r="CL689" s="175"/>
      <c r="CM689" s="178"/>
      <c r="CN689" s="175"/>
      <c r="CO689" s="176"/>
      <c r="CP689" s="175"/>
      <c r="CQ689" s="87"/>
      <c r="CR689" s="455"/>
      <c r="CS689" s="455"/>
      <c r="CT689" s="455"/>
      <c r="CU689" s="455"/>
      <c r="CV689" s="455"/>
      <c r="CW689" s="455"/>
      <c r="CX689" s="455"/>
      <c r="CY689" s="455"/>
      <c r="CZ689" s="455"/>
      <c r="DA689" s="456"/>
      <c r="DB689" s="455"/>
      <c r="DC689" s="455"/>
      <c r="DD689" s="455"/>
      <c r="DE689" s="455"/>
      <c r="DF689" s="455"/>
      <c r="DG689" s="455"/>
      <c r="DH689" s="455"/>
      <c r="DI689" s="455"/>
      <c r="DJ689" s="455"/>
      <c r="DK689" s="455"/>
      <c r="DL689" s="501"/>
      <c r="DM689" s="508"/>
      <c r="DN689" s="501"/>
      <c r="DO689" s="508"/>
      <c r="DP689" s="501"/>
      <c r="DQ689" s="847"/>
      <c r="DR689" s="501"/>
      <c r="DS689" s="508"/>
      <c r="DT689" s="501"/>
      <c r="DU689" s="508"/>
      <c r="DV689" s="457"/>
      <c r="DW689" s="503"/>
      <c r="DX689" s="501"/>
      <c r="DY689" s="672"/>
      <c r="DZ689" s="501"/>
      <c r="EA689" s="508">
        <f>DI689</f>
        <v>0</v>
      </c>
      <c r="EB689" s="457">
        <f t="shared" si="5859"/>
        <v>0</v>
      </c>
      <c r="EC689" s="1045"/>
      <c r="ED689" s="892"/>
      <c r="EE689" s="459"/>
      <c r="EF689" s="501"/>
      <c r="EG689" s="462"/>
      <c r="EH689" s="710"/>
      <c r="EI689" s="460">
        <f t="shared" si="5963"/>
        <v>0</v>
      </c>
      <c r="EJ689" s="538">
        <f t="shared" si="5964"/>
        <v>0</v>
      </c>
      <c r="EK689" s="677">
        <f t="shared" si="5965"/>
        <v>0</v>
      </c>
      <c r="EL689" s="257">
        <f t="shared" si="5966"/>
        <v>0</v>
      </c>
      <c r="EM689" s="649">
        <f t="shared" si="5967"/>
        <v>0</v>
      </c>
      <c r="EN689" s="538">
        <f t="shared" si="5968"/>
        <v>0</v>
      </c>
      <c r="EO689" s="677">
        <f t="shared" si="5969"/>
        <v>0</v>
      </c>
      <c r="EP689" s="257">
        <f t="shared" si="5970"/>
        <v>0</v>
      </c>
      <c r="EQ689" s="649">
        <f t="shared" si="5971"/>
        <v>0</v>
      </c>
      <c r="ER689" s="538">
        <f t="shared" si="5972"/>
        <v>0</v>
      </c>
      <c r="ES689" s="677">
        <f t="shared" si="5973"/>
        <v>0</v>
      </c>
      <c r="ET689" s="538">
        <f t="shared" si="5974"/>
        <v>0</v>
      </c>
      <c r="EU689" s="462">
        <f t="shared" si="5975"/>
        <v>0</v>
      </c>
      <c r="EV689" s="263">
        <f t="shared" si="5976"/>
        <v>0</v>
      </c>
      <c r="EW689" s="462">
        <f t="shared" si="5977"/>
        <v>0</v>
      </c>
      <c r="EX689" s="263">
        <f t="shared" si="5978"/>
        <v>0</v>
      </c>
      <c r="EY689" s="472">
        <f t="shared" si="5769"/>
        <v>0</v>
      </c>
      <c r="EZ689" s="710">
        <f t="shared" si="5770"/>
        <v>0</v>
      </c>
      <c r="FC689" s="216"/>
      <c r="FD689" s="319"/>
    </row>
    <row r="690" spans="1:160" ht="18" hidden="1" customHeight="1" outlineLevel="1" x14ac:dyDescent="0.2">
      <c r="A690" s="13" t="s">
        <v>1684</v>
      </c>
      <c r="B690" s="76" t="s">
        <v>21</v>
      </c>
      <c r="C690" s="103" t="s">
        <v>1462</v>
      </c>
      <c r="D690" s="103" t="s">
        <v>1463</v>
      </c>
      <c r="E690" s="103" t="s">
        <v>1466</v>
      </c>
      <c r="F690" s="103" t="s">
        <v>1470</v>
      </c>
      <c r="G690" s="103" t="s">
        <v>1690</v>
      </c>
      <c r="H690" s="105">
        <v>0.83299999999999996</v>
      </c>
      <c r="I690" s="103" t="s">
        <v>1369</v>
      </c>
      <c r="J690" s="103" t="s">
        <v>56</v>
      </c>
      <c r="K690" s="103" t="s">
        <v>152</v>
      </c>
      <c r="L690" s="103" t="s">
        <v>1370</v>
      </c>
      <c r="M690" s="14" t="s">
        <v>1382</v>
      </c>
      <c r="N690" s="82"/>
      <c r="O690" s="82"/>
      <c r="P690" s="82"/>
      <c r="Q690" s="245"/>
      <c r="R690" s="408"/>
      <c r="S690" s="270"/>
      <c r="T690" s="270"/>
      <c r="U690" s="270"/>
      <c r="V690" s="647"/>
      <c r="W690" s="647"/>
      <c r="X690" s="409"/>
      <c r="Y690" s="409"/>
      <c r="Z690" s="409"/>
      <c r="AA690" s="409"/>
      <c r="AB690" s="409"/>
      <c r="AC690" s="399">
        <f t="shared" si="6004"/>
        <v>0</v>
      </c>
      <c r="AD690" s="410">
        <v>80</v>
      </c>
      <c r="AE690" s="410">
        <v>3098.16</v>
      </c>
      <c r="AF690" s="410">
        <f t="shared" ref="AF690" si="6185">AE690*1.12</f>
        <v>3469.9392000000003</v>
      </c>
      <c r="AG690" s="410">
        <v>0</v>
      </c>
      <c r="AH690" s="410">
        <v>0</v>
      </c>
      <c r="AI690" s="260">
        <f t="shared" si="6005"/>
        <v>0</v>
      </c>
      <c r="AJ690" s="410">
        <v>80</v>
      </c>
      <c r="AK690" s="410">
        <v>3098.16</v>
      </c>
      <c r="AL690" s="410">
        <f t="shared" si="5628"/>
        <v>3469.9392000000003</v>
      </c>
      <c r="AM690" s="260">
        <v>0</v>
      </c>
      <c r="AN690" s="260">
        <v>0</v>
      </c>
      <c r="AO690" s="396">
        <f t="shared" si="5858"/>
        <v>0</v>
      </c>
      <c r="AP690" s="410">
        <v>80</v>
      </c>
      <c r="AQ690" s="410">
        <v>3098.16</v>
      </c>
      <c r="AR690" s="410">
        <f t="shared" si="5629"/>
        <v>3469.9392000000003</v>
      </c>
      <c r="AS690" s="410">
        <v>0</v>
      </c>
      <c r="AT690" s="410">
        <f t="shared" si="5720"/>
        <v>0</v>
      </c>
      <c r="AU690" s="410">
        <f t="shared" si="5578"/>
        <v>0</v>
      </c>
      <c r="AV690" s="411">
        <v>80</v>
      </c>
      <c r="AW690" s="410">
        <v>3098.16</v>
      </c>
      <c r="AX690" s="410">
        <f t="shared" si="5630"/>
        <v>3469.9392000000003</v>
      </c>
      <c r="AY690" s="400">
        <v>0</v>
      </c>
      <c r="AZ690" s="400">
        <f t="shared" si="5763"/>
        <v>0</v>
      </c>
      <c r="BA690" s="400">
        <f t="shared" si="5583"/>
        <v>0</v>
      </c>
      <c r="BB690" s="411">
        <v>80</v>
      </c>
      <c r="BC690" s="410">
        <v>3098.16</v>
      </c>
      <c r="BD690" s="410">
        <f t="shared" si="5631"/>
        <v>3469.9392000000003</v>
      </c>
      <c r="BE690" s="411">
        <v>0</v>
      </c>
      <c r="BF690" s="411">
        <f t="shared" si="5579"/>
        <v>0</v>
      </c>
      <c r="BG690" s="411">
        <f t="shared" si="5555"/>
        <v>0</v>
      </c>
      <c r="BH690" s="411"/>
      <c r="BI690" s="410">
        <v>3098.16</v>
      </c>
      <c r="BJ690" s="410">
        <f t="shared" si="5632"/>
        <v>3469.9392000000003</v>
      </c>
      <c r="BK690" s="411">
        <v>0</v>
      </c>
      <c r="BL690" s="411">
        <f t="shared" si="6155"/>
        <v>0</v>
      </c>
      <c r="BM690" s="411">
        <f t="shared" si="5573"/>
        <v>0</v>
      </c>
      <c r="BN690" s="411"/>
      <c r="BO690" s="410"/>
      <c r="BP690" s="410"/>
      <c r="BQ690" s="411">
        <v>0</v>
      </c>
      <c r="BR690" s="411">
        <f t="shared" si="6157"/>
        <v>0</v>
      </c>
      <c r="BS690" s="411">
        <f t="shared" si="5764"/>
        <v>0</v>
      </c>
      <c r="BT690" s="410">
        <v>3098.16</v>
      </c>
      <c r="BU690" s="410">
        <f t="shared" si="5633"/>
        <v>3469.9392000000003</v>
      </c>
      <c r="BV690" s="262">
        <v>0</v>
      </c>
      <c r="BW690" s="1427">
        <v>0</v>
      </c>
      <c r="BX690" s="84" t="s">
        <v>48</v>
      </c>
      <c r="BY690" s="76">
        <v>2015</v>
      </c>
      <c r="BZ690" s="325">
        <v>7</v>
      </c>
      <c r="CA690" s="567"/>
      <c r="CB690" s="562"/>
      <c r="CC690" s="109"/>
      <c r="CD690" s="329"/>
      <c r="CE690" s="26">
        <f t="shared" si="6095"/>
        <v>0</v>
      </c>
      <c r="CF690" s="27">
        <f t="shared" si="6096"/>
        <v>0</v>
      </c>
      <c r="CG690" s="738">
        <f t="shared" si="6097"/>
        <v>0</v>
      </c>
      <c r="CH690" s="166" t="s">
        <v>1691</v>
      </c>
      <c r="CI690" s="167" t="s">
        <v>1756</v>
      </c>
      <c r="CJ690" s="89"/>
      <c r="CK690" s="175"/>
      <c r="CL690" s="175"/>
      <c r="CM690" s="178"/>
      <c r="CN690" s="175"/>
      <c r="CO690" s="176"/>
      <c r="CP690" s="175"/>
      <c r="CQ690" s="87"/>
      <c r="CR690" s="455"/>
      <c r="CS690" s="455"/>
      <c r="CT690" s="455"/>
      <c r="CU690" s="455"/>
      <c r="CV690" s="455"/>
      <c r="CW690" s="455"/>
      <c r="CX690" s="455"/>
      <c r="CY690" s="455"/>
      <c r="CZ690" s="455"/>
      <c r="DA690" s="456"/>
      <c r="DB690" s="455"/>
      <c r="DC690" s="455"/>
      <c r="DD690" s="455"/>
      <c r="DE690" s="455"/>
      <c r="DF690" s="455"/>
      <c r="DG690" s="455"/>
      <c r="DH690" s="455"/>
      <c r="DI690" s="455"/>
      <c r="DJ690" s="455"/>
      <c r="DK690" s="455"/>
      <c r="DL690" s="501"/>
      <c r="DM690" s="508"/>
      <c r="DN690" s="501"/>
      <c r="DO690" s="508"/>
      <c r="DP690" s="501"/>
      <c r="DQ690" s="847"/>
      <c r="DR690" s="501"/>
      <c r="DS690" s="508"/>
      <c r="DT690" s="501"/>
      <c r="DU690" s="508"/>
      <c r="DV690" s="457"/>
      <c r="DW690" s="503"/>
      <c r="DX690" s="501"/>
      <c r="DY690" s="672"/>
      <c r="DZ690" s="501"/>
      <c r="EA690" s="508">
        <f>DI690</f>
        <v>0</v>
      </c>
      <c r="EB690" s="457">
        <f t="shared" si="5859"/>
        <v>0</v>
      </c>
      <c r="EC690" s="1045"/>
      <c r="ED690" s="892"/>
      <c r="EE690" s="459"/>
      <c r="EF690" s="501"/>
      <c r="EG690" s="462"/>
      <c r="EH690" s="710"/>
      <c r="EI690" s="460">
        <f t="shared" si="5963"/>
        <v>0</v>
      </c>
      <c r="EJ690" s="538">
        <f t="shared" si="5964"/>
        <v>0</v>
      </c>
      <c r="EK690" s="677">
        <f t="shared" si="5965"/>
        <v>0</v>
      </c>
      <c r="EL690" s="257">
        <f t="shared" si="5966"/>
        <v>0</v>
      </c>
      <c r="EM690" s="649">
        <f t="shared" si="5967"/>
        <v>0</v>
      </c>
      <c r="EN690" s="538">
        <f t="shared" si="5968"/>
        <v>0</v>
      </c>
      <c r="EO690" s="677">
        <f t="shared" si="5969"/>
        <v>0</v>
      </c>
      <c r="EP690" s="257">
        <f t="shared" si="5970"/>
        <v>0</v>
      </c>
      <c r="EQ690" s="649">
        <f t="shared" si="5971"/>
        <v>0</v>
      </c>
      <c r="ER690" s="538">
        <f t="shared" si="5972"/>
        <v>0</v>
      </c>
      <c r="ES690" s="677">
        <f t="shared" si="5973"/>
        <v>0</v>
      </c>
      <c r="ET690" s="538">
        <f t="shared" si="5974"/>
        <v>0</v>
      </c>
      <c r="EU690" s="462">
        <f t="shared" si="5975"/>
        <v>0</v>
      </c>
      <c r="EV690" s="263">
        <f t="shared" si="5976"/>
        <v>0</v>
      </c>
      <c r="EW690" s="462">
        <f t="shared" si="5977"/>
        <v>0</v>
      </c>
      <c r="EX690" s="263">
        <f t="shared" si="5978"/>
        <v>0</v>
      </c>
      <c r="EY690" s="472">
        <f t="shared" si="5769"/>
        <v>0</v>
      </c>
      <c r="EZ690" s="710">
        <f t="shared" si="5770"/>
        <v>0</v>
      </c>
      <c r="FA690" s="312">
        <v>42020</v>
      </c>
      <c r="FC690" s="216"/>
      <c r="FD690" s="319"/>
    </row>
    <row r="691" spans="1:160" ht="18" hidden="1" customHeight="1" outlineLevel="1" x14ac:dyDescent="0.2">
      <c r="A691" s="13" t="s">
        <v>1776</v>
      </c>
      <c r="B691" s="76" t="s">
        <v>21</v>
      </c>
      <c r="C691" s="103" t="s">
        <v>1462</v>
      </c>
      <c r="D691" s="103" t="s">
        <v>1463</v>
      </c>
      <c r="E691" s="103" t="s">
        <v>1466</v>
      </c>
      <c r="F691" s="103" t="s">
        <v>1470</v>
      </c>
      <c r="G691" s="103" t="s">
        <v>25</v>
      </c>
      <c r="H691" s="105">
        <v>0.83299999999999996</v>
      </c>
      <c r="I691" s="103" t="s">
        <v>1369</v>
      </c>
      <c r="J691" s="103" t="s">
        <v>56</v>
      </c>
      <c r="K691" s="103" t="s">
        <v>152</v>
      </c>
      <c r="L691" s="103" t="s">
        <v>1370</v>
      </c>
      <c r="M691" s="14" t="s">
        <v>1382</v>
      </c>
      <c r="N691" s="82"/>
      <c r="O691" s="82"/>
      <c r="P691" s="82"/>
      <c r="Q691" s="245"/>
      <c r="R691" s="408"/>
      <c r="S691" s="270"/>
      <c r="T691" s="270"/>
      <c r="U691" s="270"/>
      <c r="V691" s="647"/>
      <c r="W691" s="647"/>
      <c r="X691" s="409"/>
      <c r="Y691" s="409"/>
      <c r="Z691" s="409"/>
      <c r="AA691" s="409"/>
      <c r="AB691" s="409"/>
      <c r="AC691" s="399">
        <f t="shared" ref="AC691" si="6186">AB691*H691</f>
        <v>0</v>
      </c>
      <c r="AD691" s="410">
        <v>80</v>
      </c>
      <c r="AE691" s="410">
        <v>3098.16</v>
      </c>
      <c r="AF691" s="410">
        <f t="shared" ref="AF691" si="6187">AE691*1.12</f>
        <v>3469.9392000000003</v>
      </c>
      <c r="AG691" s="410">
        <v>0</v>
      </c>
      <c r="AH691" s="410">
        <v>0</v>
      </c>
      <c r="AI691" s="260">
        <f t="shared" ref="AI691" si="6188">AH691*H691</f>
        <v>0</v>
      </c>
      <c r="AJ691" s="410">
        <v>80</v>
      </c>
      <c r="AK691" s="410">
        <v>3098.16</v>
      </c>
      <c r="AL691" s="410">
        <f t="shared" si="5628"/>
        <v>3469.9392000000003</v>
      </c>
      <c r="AM691" s="410">
        <v>0</v>
      </c>
      <c r="AN691" s="410">
        <v>0</v>
      </c>
      <c r="AO691" s="396">
        <f t="shared" si="5858"/>
        <v>0</v>
      </c>
      <c r="AP691" s="410">
        <v>80</v>
      </c>
      <c r="AQ691" s="410">
        <v>3098.16</v>
      </c>
      <c r="AR691" s="410">
        <f t="shared" si="5629"/>
        <v>3469.9392000000003</v>
      </c>
      <c r="AS691" s="410">
        <v>0</v>
      </c>
      <c r="AT691" s="410">
        <v>0</v>
      </c>
      <c r="AU691" s="410">
        <f t="shared" si="5578"/>
        <v>0</v>
      </c>
      <c r="AV691" s="411">
        <v>80</v>
      </c>
      <c r="AW691" s="410">
        <v>3098.16</v>
      </c>
      <c r="AX691" s="410">
        <f t="shared" si="5630"/>
        <v>3469.9392000000003</v>
      </c>
      <c r="AY691" s="410">
        <v>0</v>
      </c>
      <c r="AZ691" s="410">
        <v>0</v>
      </c>
      <c r="BA691" s="400">
        <f t="shared" si="5583"/>
        <v>0</v>
      </c>
      <c r="BB691" s="411">
        <v>80</v>
      </c>
      <c r="BC691" s="410">
        <v>3098.16</v>
      </c>
      <c r="BD691" s="410">
        <f t="shared" si="5631"/>
        <v>3469.9392000000003</v>
      </c>
      <c r="BE691" s="410">
        <v>0</v>
      </c>
      <c r="BF691" s="410">
        <v>0</v>
      </c>
      <c r="BG691" s="411">
        <f t="shared" si="5555"/>
        <v>0</v>
      </c>
      <c r="BH691" s="411"/>
      <c r="BI691" s="410">
        <v>3098.16</v>
      </c>
      <c r="BJ691" s="410">
        <f t="shared" si="5632"/>
        <v>3469.9392000000003</v>
      </c>
      <c r="BK691" s="410">
        <v>0</v>
      </c>
      <c r="BL691" s="410">
        <v>0</v>
      </c>
      <c r="BM691" s="411">
        <f t="shared" si="5573"/>
        <v>0</v>
      </c>
      <c r="BN691" s="411"/>
      <c r="BO691" s="410"/>
      <c r="BP691" s="410"/>
      <c r="BQ691" s="410">
        <v>0</v>
      </c>
      <c r="BR691" s="410">
        <v>0</v>
      </c>
      <c r="BS691" s="411">
        <f t="shared" si="5764"/>
        <v>0</v>
      </c>
      <c r="BT691" s="410">
        <v>3098.16</v>
      </c>
      <c r="BU691" s="410">
        <f t="shared" si="5633"/>
        <v>3469.9392000000003</v>
      </c>
      <c r="BV691" s="262">
        <v>0</v>
      </c>
      <c r="BW691" s="1427">
        <v>0</v>
      </c>
      <c r="BX691" s="84" t="s">
        <v>48</v>
      </c>
      <c r="BY691" s="76">
        <v>2015</v>
      </c>
      <c r="BZ691" s="325">
        <v>9</v>
      </c>
      <c r="CA691" s="567"/>
      <c r="CB691" s="562"/>
      <c r="CC691" s="109"/>
      <c r="CD691" s="329"/>
      <c r="CE691" s="26">
        <f t="shared" si="6095"/>
        <v>0</v>
      </c>
      <c r="CF691" s="27">
        <f t="shared" si="6096"/>
        <v>0</v>
      </c>
      <c r="CG691" s="738">
        <f t="shared" si="6097"/>
        <v>0</v>
      </c>
      <c r="CH691" s="166" t="s">
        <v>1800</v>
      </c>
      <c r="CI691" s="167"/>
      <c r="CJ691" s="89"/>
      <c r="CK691" s="175"/>
      <c r="CL691" s="175"/>
      <c r="CM691" s="178"/>
      <c r="CN691" s="175"/>
      <c r="CO691" s="176"/>
      <c r="CP691" s="175"/>
      <c r="CQ691" s="87"/>
      <c r="CR691" s="455"/>
      <c r="CS691" s="455"/>
      <c r="CT691" s="455"/>
      <c r="CU691" s="455"/>
      <c r="CV691" s="455"/>
      <c r="CW691" s="455"/>
      <c r="CX691" s="455"/>
      <c r="CY691" s="455"/>
      <c r="CZ691" s="455"/>
      <c r="DA691" s="456"/>
      <c r="DB691" s="455"/>
      <c r="DC691" s="455"/>
      <c r="DD691" s="455"/>
      <c r="DE691" s="455"/>
      <c r="DF691" s="455"/>
      <c r="DG691" s="455"/>
      <c r="DH691" s="455"/>
      <c r="DI691" s="455"/>
      <c r="DJ691" s="455"/>
      <c r="DK691" s="455"/>
      <c r="DL691" s="501"/>
      <c r="DM691" s="508"/>
      <c r="DN691" s="501"/>
      <c r="DO691" s="508"/>
      <c r="DP691" s="501"/>
      <c r="DQ691" s="847"/>
      <c r="DR691" s="501"/>
      <c r="DS691" s="508"/>
      <c r="DT691" s="501"/>
      <c r="DU691" s="508"/>
      <c r="DV691" s="457"/>
      <c r="DW691" s="503"/>
      <c r="DX691" s="501"/>
      <c r="DY691" s="672"/>
      <c r="DZ691" s="501"/>
      <c r="EA691" s="508">
        <f>DI691</f>
        <v>0</v>
      </c>
      <c r="EB691" s="457">
        <f t="shared" si="5859"/>
        <v>0</v>
      </c>
      <c r="EC691" s="1045"/>
      <c r="ED691" s="892"/>
      <c r="EE691" s="459"/>
      <c r="EF691" s="501"/>
      <c r="EG691" s="462"/>
      <c r="EH691" s="710"/>
      <c r="EI691" s="460">
        <f t="shared" si="5963"/>
        <v>0</v>
      </c>
      <c r="EJ691" s="538">
        <f t="shared" si="5964"/>
        <v>0</v>
      </c>
      <c r="EK691" s="677">
        <f t="shared" si="5965"/>
        <v>0</v>
      </c>
      <c r="EL691" s="257">
        <f t="shared" si="5966"/>
        <v>0</v>
      </c>
      <c r="EM691" s="649">
        <f t="shared" si="5967"/>
        <v>0</v>
      </c>
      <c r="EN691" s="538">
        <f t="shared" si="5968"/>
        <v>0</v>
      </c>
      <c r="EO691" s="677">
        <f t="shared" si="5969"/>
        <v>0</v>
      </c>
      <c r="EP691" s="257">
        <f t="shared" si="5970"/>
        <v>0</v>
      </c>
      <c r="EQ691" s="649">
        <f t="shared" si="5971"/>
        <v>0</v>
      </c>
      <c r="ER691" s="538">
        <f t="shared" si="5972"/>
        <v>0</v>
      </c>
      <c r="ES691" s="677">
        <f t="shared" si="5973"/>
        <v>0</v>
      </c>
      <c r="ET691" s="538">
        <f t="shared" si="5974"/>
        <v>0</v>
      </c>
      <c r="EU691" s="462">
        <f t="shared" si="5975"/>
        <v>0</v>
      </c>
      <c r="EV691" s="263">
        <f t="shared" si="5976"/>
        <v>0</v>
      </c>
      <c r="EW691" s="462">
        <f t="shared" si="5977"/>
        <v>0</v>
      </c>
      <c r="EX691" s="263">
        <f t="shared" si="5978"/>
        <v>0</v>
      </c>
      <c r="EY691" s="472">
        <f t="shared" si="5769"/>
        <v>0</v>
      </c>
      <c r="EZ691" s="710">
        <f t="shared" si="5770"/>
        <v>0</v>
      </c>
      <c r="FA691" s="312">
        <v>42020</v>
      </c>
      <c r="FC691" s="216"/>
      <c r="FD691" s="319"/>
    </row>
    <row r="692" spans="1:160" ht="18" hidden="1" customHeight="1" outlineLevel="1" x14ac:dyDescent="0.2">
      <c r="A692" s="13" t="s">
        <v>1948</v>
      </c>
      <c r="B692" s="76" t="s">
        <v>21</v>
      </c>
      <c r="C692" s="103" t="s">
        <v>1462</v>
      </c>
      <c r="D692" s="103" t="s">
        <v>1463</v>
      </c>
      <c r="E692" s="103" t="s">
        <v>1466</v>
      </c>
      <c r="F692" s="103" t="s">
        <v>1470</v>
      </c>
      <c r="G692" s="103" t="s">
        <v>25</v>
      </c>
      <c r="H692" s="105">
        <v>0.83299999999999996</v>
      </c>
      <c r="I692" s="103" t="s">
        <v>1972</v>
      </c>
      <c r="J692" s="103" t="s">
        <v>56</v>
      </c>
      <c r="K692" s="103" t="s">
        <v>152</v>
      </c>
      <c r="L692" s="103" t="s">
        <v>1370</v>
      </c>
      <c r="M692" s="14" t="s">
        <v>1382</v>
      </c>
      <c r="N692" s="82"/>
      <c r="O692" s="82"/>
      <c r="P692" s="82"/>
      <c r="Q692" s="245"/>
      <c r="R692" s="408"/>
      <c r="S692" s="270"/>
      <c r="T692" s="270"/>
      <c r="U692" s="270"/>
      <c r="V692" s="647"/>
      <c r="W692" s="647"/>
      <c r="X692" s="409"/>
      <c r="Y692" s="409"/>
      <c r="Z692" s="409"/>
      <c r="AA692" s="409"/>
      <c r="AB692" s="409"/>
      <c r="AC692" s="399">
        <f t="shared" ref="AC692" si="6189">AB692*H692</f>
        <v>0</v>
      </c>
      <c r="AD692" s="410">
        <v>80</v>
      </c>
      <c r="AE692" s="410">
        <v>3098.16</v>
      </c>
      <c r="AF692" s="410">
        <f t="shared" ref="AF692" si="6190">AE692*1.12</f>
        <v>3469.9392000000003</v>
      </c>
      <c r="AG692" s="410">
        <v>0</v>
      </c>
      <c r="AH692" s="410">
        <v>0</v>
      </c>
      <c r="AI692" s="260">
        <f t="shared" ref="AI692" si="6191">AH692*H692</f>
        <v>0</v>
      </c>
      <c r="AJ692" s="410">
        <v>80</v>
      </c>
      <c r="AK692" s="410">
        <v>3098.16</v>
      </c>
      <c r="AL692" s="410">
        <f t="shared" si="5628"/>
        <v>3469.9392000000003</v>
      </c>
      <c r="AM692" s="1221">
        <v>0</v>
      </c>
      <c r="AN692" s="410">
        <v>0</v>
      </c>
      <c r="AO692" s="396">
        <f t="shared" si="5858"/>
        <v>0</v>
      </c>
      <c r="AP692" s="410">
        <v>80</v>
      </c>
      <c r="AQ692" s="410">
        <v>3098.16</v>
      </c>
      <c r="AR692" s="410">
        <f t="shared" si="5629"/>
        <v>3469.9392000000003</v>
      </c>
      <c r="AS692" s="410">
        <v>0</v>
      </c>
      <c r="AT692" s="410">
        <f t="shared" ref="AT692" si="6192">AS692*1.12</f>
        <v>0</v>
      </c>
      <c r="AU692" s="410">
        <f t="shared" ref="AU692" si="6193">AT692*H692</f>
        <v>0</v>
      </c>
      <c r="AV692" s="411">
        <v>80</v>
      </c>
      <c r="AW692" s="410">
        <v>3098.16</v>
      </c>
      <c r="AX692" s="410">
        <f t="shared" si="5630"/>
        <v>3469.9392000000003</v>
      </c>
      <c r="AY692" s="400">
        <v>0</v>
      </c>
      <c r="AZ692" s="400">
        <f t="shared" ref="AZ692" si="6194">AY692*1.12</f>
        <v>0</v>
      </c>
      <c r="BA692" s="400">
        <f t="shared" ref="BA692" si="6195">AZ692*H692</f>
        <v>0</v>
      </c>
      <c r="BB692" s="411">
        <v>80</v>
      </c>
      <c r="BC692" s="410">
        <v>3098.16</v>
      </c>
      <c r="BD692" s="410">
        <f t="shared" si="5631"/>
        <v>3469.9392000000003</v>
      </c>
      <c r="BE692" s="411">
        <v>0</v>
      </c>
      <c r="BF692" s="411">
        <f t="shared" ref="BF692" si="6196">BE692*1.12</f>
        <v>0</v>
      </c>
      <c r="BG692" s="411">
        <f t="shared" ref="BG692" si="6197">BF692*H692</f>
        <v>0</v>
      </c>
      <c r="BH692" s="411"/>
      <c r="BI692" s="410">
        <v>3098.16</v>
      </c>
      <c r="BJ692" s="410">
        <f t="shared" si="5632"/>
        <v>3469.9392000000003</v>
      </c>
      <c r="BK692" s="411">
        <f t="shared" ref="BK692" si="6198">BH692*BI692</f>
        <v>0</v>
      </c>
      <c r="BL692" s="411">
        <f t="shared" ref="BL692:BL695" si="6199">BK692*1.12</f>
        <v>0</v>
      </c>
      <c r="BM692" s="411">
        <f t="shared" si="5573"/>
        <v>0</v>
      </c>
      <c r="BN692" s="411"/>
      <c r="BO692" s="410"/>
      <c r="BP692" s="410"/>
      <c r="BQ692" s="411">
        <f t="shared" ref="BQ692:BQ693" si="6200">BN692*BO692</f>
        <v>0</v>
      </c>
      <c r="BR692" s="411">
        <f t="shared" ref="BR692:BR695" si="6201">BQ692*1.12</f>
        <v>0</v>
      </c>
      <c r="BS692" s="411">
        <f t="shared" si="5764"/>
        <v>0</v>
      </c>
      <c r="BT692" s="410">
        <v>3098.16</v>
      </c>
      <c r="BU692" s="410">
        <f t="shared" si="5633"/>
        <v>3469.9392000000003</v>
      </c>
      <c r="BV692" s="262">
        <v>0</v>
      </c>
      <c r="BW692" s="1427">
        <v>0</v>
      </c>
      <c r="BX692" s="84" t="s">
        <v>48</v>
      </c>
      <c r="BY692" s="76">
        <v>2015</v>
      </c>
      <c r="BZ692" s="582" t="s">
        <v>2551</v>
      </c>
      <c r="CA692" s="567"/>
      <c r="CB692" s="562"/>
      <c r="CC692" s="109"/>
      <c r="CD692" s="329"/>
      <c r="CE692" s="26">
        <f t="shared" si="6095"/>
        <v>0</v>
      </c>
      <c r="CF692" s="27">
        <f t="shared" si="6096"/>
        <v>0</v>
      </c>
      <c r="CG692" s="738">
        <f t="shared" si="6097"/>
        <v>0</v>
      </c>
      <c r="CH692" s="166" t="s">
        <v>1973</v>
      </c>
      <c r="CI692" s="167"/>
      <c r="CJ692" s="89" t="s">
        <v>25</v>
      </c>
      <c r="CK692" s="175" t="s">
        <v>1994</v>
      </c>
      <c r="CL692" s="175" t="s">
        <v>2010</v>
      </c>
      <c r="CM692" s="178">
        <v>42170</v>
      </c>
      <c r="CN692" s="175" t="s">
        <v>1995</v>
      </c>
      <c r="CO692" s="176" t="s">
        <v>1463</v>
      </c>
      <c r="CP692" s="175" t="s">
        <v>1470</v>
      </c>
      <c r="CQ692" s="14" t="s">
        <v>1382</v>
      </c>
      <c r="CR692" s="455"/>
      <c r="CS692" s="455"/>
      <c r="CT692" s="455">
        <v>80</v>
      </c>
      <c r="CU692" s="455">
        <v>0</v>
      </c>
      <c r="CV692" s="455">
        <v>0</v>
      </c>
      <c r="CW692" s="455">
        <v>0</v>
      </c>
      <c r="CX692" s="455">
        <v>0</v>
      </c>
      <c r="CY692" s="455"/>
      <c r="CZ692" s="455"/>
      <c r="DA692" s="456">
        <v>3469</v>
      </c>
      <c r="DB692" s="455"/>
      <c r="DC692" s="455"/>
      <c r="DD692" s="455">
        <f>CT692*DA692</f>
        <v>277520</v>
      </c>
      <c r="DE692" s="455">
        <f>CU692*DA692</f>
        <v>0</v>
      </c>
      <c r="DF692" s="455">
        <f>CV692*DA692</f>
        <v>0</v>
      </c>
      <c r="DG692" s="455">
        <f>CW692*DA692</f>
        <v>0</v>
      </c>
      <c r="DH692" s="455">
        <f>CX692*DA692</f>
        <v>0</v>
      </c>
      <c r="DI692" s="455"/>
      <c r="DJ692" s="455"/>
      <c r="DK692" s="455">
        <f t="shared" ref="DK692:DK693" si="6202">(CT692+CU692+CV692+CW692+CX692)*DA692</f>
        <v>277520</v>
      </c>
      <c r="DL692" s="501"/>
      <c r="DM692" s="508"/>
      <c r="DN692" s="501"/>
      <c r="DO692" s="508"/>
      <c r="DP692" s="501"/>
      <c r="DQ692" s="847">
        <f>DD692</f>
        <v>277520</v>
      </c>
      <c r="DR692" s="501">
        <f>DQ692/1.12</f>
        <v>247785.71428571426</v>
      </c>
      <c r="DS692" s="508">
        <f>DE692</f>
        <v>0</v>
      </c>
      <c r="DT692" s="501">
        <f>DS692/1.12</f>
        <v>0</v>
      </c>
      <c r="DU692" s="508">
        <f>DF692</f>
        <v>0</v>
      </c>
      <c r="DV692" s="457">
        <f>DU692/1.12</f>
        <v>0</v>
      </c>
      <c r="DW692" s="503">
        <f>DG692</f>
        <v>0</v>
      </c>
      <c r="DX692" s="501">
        <f>DW692/1.12</f>
        <v>0</v>
      </c>
      <c r="DY692" s="672">
        <f>DH692</f>
        <v>0</v>
      </c>
      <c r="DZ692" s="501">
        <f>DY692/1.12</f>
        <v>0</v>
      </c>
      <c r="EA692" s="508">
        <f>DI692</f>
        <v>0</v>
      </c>
      <c r="EB692" s="457">
        <f t="shared" si="5859"/>
        <v>0</v>
      </c>
      <c r="EC692" s="1045"/>
      <c r="ED692" s="892"/>
      <c r="EE692" s="459">
        <f>DK692</f>
        <v>277520</v>
      </c>
      <c r="EF692" s="501">
        <f t="shared" ref="EF692:EF693" si="6203">EE692/1.12</f>
        <v>247785.71428571426</v>
      </c>
      <c r="EG692" s="462"/>
      <c r="EH692" s="710"/>
      <c r="EI692" s="460">
        <f t="shared" si="5963"/>
        <v>0</v>
      </c>
      <c r="EJ692" s="538">
        <f t="shared" si="5964"/>
        <v>0</v>
      </c>
      <c r="EK692" s="677">
        <f t="shared" si="5965"/>
        <v>-247785.71428571426</v>
      </c>
      <c r="EL692" s="257">
        <f t="shared" si="5966"/>
        <v>-277520</v>
      </c>
      <c r="EM692" s="649">
        <f t="shared" si="5967"/>
        <v>0</v>
      </c>
      <c r="EN692" s="538">
        <f t="shared" si="5968"/>
        <v>0</v>
      </c>
      <c r="EO692" s="677">
        <f t="shared" si="5969"/>
        <v>0</v>
      </c>
      <c r="EP692" s="257">
        <f t="shared" si="5970"/>
        <v>0</v>
      </c>
      <c r="EQ692" s="649">
        <f t="shared" si="5971"/>
        <v>0</v>
      </c>
      <c r="ER692" s="538">
        <f t="shared" si="5972"/>
        <v>0</v>
      </c>
      <c r="ES692" s="677">
        <f t="shared" si="5973"/>
        <v>0</v>
      </c>
      <c r="ET692" s="538">
        <f t="shared" si="5974"/>
        <v>0</v>
      </c>
      <c r="EU692" s="462">
        <f t="shared" si="5975"/>
        <v>0</v>
      </c>
      <c r="EV692" s="263">
        <f t="shared" si="5976"/>
        <v>0</v>
      </c>
      <c r="EW692" s="462">
        <f t="shared" si="5977"/>
        <v>0</v>
      </c>
      <c r="EX692" s="263">
        <f t="shared" si="5978"/>
        <v>0</v>
      </c>
      <c r="EY692" s="472">
        <f t="shared" si="5769"/>
        <v>-247785.71428571426</v>
      </c>
      <c r="EZ692" s="710">
        <f t="shared" si="5770"/>
        <v>-277520</v>
      </c>
      <c r="FA692" s="312">
        <v>42020</v>
      </c>
      <c r="FC692" s="216"/>
      <c r="FD692" s="319"/>
    </row>
    <row r="693" spans="1:160" ht="18" hidden="1" customHeight="1" outlineLevel="1" x14ac:dyDescent="0.2">
      <c r="A693" s="13" t="s">
        <v>2527</v>
      </c>
      <c r="B693" s="76" t="s">
        <v>21</v>
      </c>
      <c r="C693" s="103" t="s">
        <v>1462</v>
      </c>
      <c r="D693" s="103" t="s">
        <v>1463</v>
      </c>
      <c r="E693" s="103" t="s">
        <v>1466</v>
      </c>
      <c r="F693" s="103" t="s">
        <v>1470</v>
      </c>
      <c r="G693" s="103" t="s">
        <v>25</v>
      </c>
      <c r="H693" s="105">
        <v>0.83299999999999996</v>
      </c>
      <c r="I693" s="103" t="s">
        <v>1972</v>
      </c>
      <c r="J693" s="103" t="s">
        <v>56</v>
      </c>
      <c r="K693" s="103" t="s">
        <v>152</v>
      </c>
      <c r="L693" s="103" t="s">
        <v>1370</v>
      </c>
      <c r="M693" s="14" t="s">
        <v>1382</v>
      </c>
      <c r="N693" s="82"/>
      <c r="O693" s="82"/>
      <c r="P693" s="82"/>
      <c r="Q693" s="245"/>
      <c r="R693" s="408"/>
      <c r="S693" s="270"/>
      <c r="T693" s="270"/>
      <c r="U693" s="270"/>
      <c r="V693" s="647"/>
      <c r="W693" s="647"/>
      <c r="X693" s="409"/>
      <c r="Y693" s="409"/>
      <c r="Z693" s="409"/>
      <c r="AA693" s="409"/>
      <c r="AB693" s="409"/>
      <c r="AC693" s="399">
        <f t="shared" ref="AC693" si="6204">AB693*H693</f>
        <v>0</v>
      </c>
      <c r="AD693" s="410">
        <v>80</v>
      </c>
      <c r="AE693" s="410">
        <v>6528.31</v>
      </c>
      <c r="AF693" s="410">
        <f t="shared" ref="AF693" si="6205">AE693*1.12</f>
        <v>7311.7072000000007</v>
      </c>
      <c r="AG693" s="410">
        <f t="shared" ref="AG693" si="6206">AE693*AD693</f>
        <v>522264.80000000005</v>
      </c>
      <c r="AH693" s="410">
        <f t="shared" ref="AH693" si="6207">AD693*AF693</f>
        <v>584936.57600000012</v>
      </c>
      <c r="AI693" s="260">
        <f t="shared" ref="AI693" si="6208">AH693*H693</f>
        <v>487252.16780800006</v>
      </c>
      <c r="AJ693" s="410">
        <v>40</v>
      </c>
      <c r="AK693" s="410">
        <v>6528.31</v>
      </c>
      <c r="AL693" s="410">
        <f t="shared" si="5628"/>
        <v>7311.7072000000007</v>
      </c>
      <c r="AM693" s="1221">
        <f t="shared" ref="AM693" si="6209">AJ693*AK693</f>
        <v>261132.40000000002</v>
      </c>
      <c r="AN693" s="410">
        <f t="shared" ref="AN693" si="6210">AJ693*AL693</f>
        <v>292468.28800000006</v>
      </c>
      <c r="AO693" s="396">
        <f t="shared" ref="AO693" si="6211">AN693*H693</f>
        <v>243626.08390400003</v>
      </c>
      <c r="AP693" s="410">
        <v>40</v>
      </c>
      <c r="AQ693" s="410">
        <v>6528.31</v>
      </c>
      <c r="AR693" s="410">
        <f t="shared" si="5629"/>
        <v>7311.7072000000007</v>
      </c>
      <c r="AS693" s="410">
        <f t="shared" ref="AS693" si="6212">AP693*AQ693</f>
        <v>261132.40000000002</v>
      </c>
      <c r="AT693" s="410">
        <f t="shared" ref="AT693" si="6213">AS693*1.12</f>
        <v>292468.28800000006</v>
      </c>
      <c r="AU693" s="410">
        <f t="shared" ref="AU693" si="6214">AT693*H693</f>
        <v>243626.08390400003</v>
      </c>
      <c r="AV693" s="411">
        <v>40</v>
      </c>
      <c r="AW693" s="410">
        <v>6528.31</v>
      </c>
      <c r="AX693" s="410">
        <f t="shared" si="5630"/>
        <v>7311.7072000000007</v>
      </c>
      <c r="AY693" s="400">
        <f t="shared" ref="AY693" si="6215">AV693*AW693</f>
        <v>261132.40000000002</v>
      </c>
      <c r="AZ693" s="400">
        <f t="shared" ref="AZ693" si="6216">AY693*1.12</f>
        <v>292468.28800000006</v>
      </c>
      <c r="BA693" s="400">
        <f t="shared" ref="BA693" si="6217">AZ693*H693</f>
        <v>243626.08390400003</v>
      </c>
      <c r="BB693" s="411">
        <v>40</v>
      </c>
      <c r="BC693" s="410">
        <v>6528.31</v>
      </c>
      <c r="BD693" s="410">
        <f t="shared" si="5631"/>
        <v>7311.7072000000007</v>
      </c>
      <c r="BE693" s="411">
        <f t="shared" ref="BE693" si="6218">BB693*BC693</f>
        <v>261132.40000000002</v>
      </c>
      <c r="BF693" s="411">
        <f t="shared" ref="BF693" si="6219">BE693*1.12</f>
        <v>292468.28800000006</v>
      </c>
      <c r="BG693" s="411">
        <f t="shared" ref="BG693" si="6220">BF693*H693</f>
        <v>243626.08390400003</v>
      </c>
      <c r="BH693" s="411"/>
      <c r="BI693" s="410">
        <v>6528.31</v>
      </c>
      <c r="BJ693" s="410">
        <f t="shared" si="5632"/>
        <v>7311.7072000000007</v>
      </c>
      <c r="BK693" s="411">
        <f t="shared" ref="BK693" si="6221">BH693*BI693</f>
        <v>0</v>
      </c>
      <c r="BL693" s="411">
        <f t="shared" ref="BL693" si="6222">BK693*1.12</f>
        <v>0</v>
      </c>
      <c r="BM693" s="411">
        <f t="shared" ref="BM693" si="6223">BL693*N693</f>
        <v>0</v>
      </c>
      <c r="BN693" s="411"/>
      <c r="BO693" s="410"/>
      <c r="BP693" s="410"/>
      <c r="BQ693" s="411">
        <f t="shared" si="6200"/>
        <v>0</v>
      </c>
      <c r="BR693" s="411">
        <f t="shared" si="6201"/>
        <v>0</v>
      </c>
      <c r="BS693" s="411">
        <f t="shared" si="5764"/>
        <v>0</v>
      </c>
      <c r="BT693" s="410">
        <v>6528.31</v>
      </c>
      <c r="BU693" s="410">
        <f t="shared" si="5633"/>
        <v>7311.7072000000007</v>
      </c>
      <c r="BV693" s="262">
        <f t="shared" ref="BV693" si="6224">(AD693+AJ693+AP693+AV693+BB693)*BT693</f>
        <v>1566794.4000000001</v>
      </c>
      <c r="BW693" s="262">
        <f t="shared" ref="BW693" si="6225">(AD693+AJ693+AP693+AV693+BB693)*BU693</f>
        <v>1754809.7280000001</v>
      </c>
      <c r="BX693" s="84"/>
      <c r="BY693" s="76" t="s">
        <v>2420</v>
      </c>
      <c r="BZ693" s="582"/>
      <c r="CA693" s="567"/>
      <c r="CB693" s="562"/>
      <c r="CC693" s="109"/>
      <c r="CD693" s="329"/>
      <c r="CE693" s="26">
        <f t="shared" ref="CE693" si="6226">BV693-CB693</f>
        <v>1566794.4000000001</v>
      </c>
      <c r="CF693" s="27">
        <f t="shared" ref="CF693" si="6227">BW693-CC693</f>
        <v>1754809.7280000001</v>
      </c>
      <c r="CG693" s="738">
        <f t="shared" ref="CG693" si="6228">CA693-CC693</f>
        <v>0</v>
      </c>
      <c r="CH693" s="166" t="s">
        <v>2552</v>
      </c>
      <c r="CI693" s="167"/>
      <c r="CJ693" s="89"/>
      <c r="CK693" s="175"/>
      <c r="CL693" s="175" t="s">
        <v>2628</v>
      </c>
      <c r="CM693" s="178">
        <v>42632</v>
      </c>
      <c r="CN693" s="175" t="s">
        <v>1995</v>
      </c>
      <c r="CO693" s="176" t="s">
        <v>1463</v>
      </c>
      <c r="CP693" s="175" t="s">
        <v>2564</v>
      </c>
      <c r="CQ693" s="14" t="s">
        <v>1382</v>
      </c>
      <c r="CR693" s="455"/>
      <c r="CS693" s="455"/>
      <c r="CT693" s="455"/>
      <c r="CU693" s="455">
        <v>40</v>
      </c>
      <c r="CV693" s="455">
        <v>40</v>
      </c>
      <c r="CW693" s="455">
        <v>40</v>
      </c>
      <c r="CX693" s="455">
        <v>40</v>
      </c>
      <c r="CY693" s="455"/>
      <c r="CZ693" s="455">
        <f>CU693+CV693+CW693+CX693</f>
        <v>160</v>
      </c>
      <c r="DA693" s="456">
        <f>BU693</f>
        <v>7311.7072000000007</v>
      </c>
      <c r="DB693" s="455"/>
      <c r="DC693" s="455"/>
      <c r="DD693" s="455"/>
      <c r="DE693" s="455">
        <f>CU693*DA693</f>
        <v>292468.28800000006</v>
      </c>
      <c r="DF693" s="455">
        <f>CV693*DA693</f>
        <v>292468.28800000006</v>
      </c>
      <c r="DG693" s="455">
        <f>CW693*DA693</f>
        <v>292468.28800000006</v>
      </c>
      <c r="DH693" s="455">
        <f>CX693*DA693</f>
        <v>292468.28800000006</v>
      </c>
      <c r="DI693" s="455"/>
      <c r="DJ693" s="455"/>
      <c r="DK693" s="455">
        <f t="shared" si="6202"/>
        <v>1169873.1520000002</v>
      </c>
      <c r="DL693" s="501"/>
      <c r="DM693" s="508"/>
      <c r="DN693" s="501"/>
      <c r="DO693" s="508"/>
      <c r="DP693" s="501"/>
      <c r="DQ693" s="847"/>
      <c r="DR693" s="501"/>
      <c r="DS693" s="508">
        <f>DE693</f>
        <v>292468.28800000006</v>
      </c>
      <c r="DT693" s="501">
        <f>DS693/1.12</f>
        <v>261132.40000000002</v>
      </c>
      <c r="DU693" s="508">
        <f>DF693</f>
        <v>292468.28800000006</v>
      </c>
      <c r="DV693" s="457">
        <f>DU693/1.12</f>
        <v>261132.40000000002</v>
      </c>
      <c r="DW693" s="503">
        <f>DG693</f>
        <v>292468.28800000006</v>
      </c>
      <c r="DX693" s="501">
        <f>DW693/1.12</f>
        <v>261132.40000000002</v>
      </c>
      <c r="DY693" s="672">
        <f>DH693</f>
        <v>292468.28800000006</v>
      </c>
      <c r="DZ693" s="501">
        <f>DY693/1.12</f>
        <v>261132.40000000002</v>
      </c>
      <c r="EA693" s="508"/>
      <c r="EB693" s="457"/>
      <c r="EC693" s="1045"/>
      <c r="ED693" s="892"/>
      <c r="EE693" s="459">
        <f>DK693</f>
        <v>1169873.1520000002</v>
      </c>
      <c r="EF693" s="501">
        <f t="shared" si="6203"/>
        <v>1044529.6000000001</v>
      </c>
      <c r="EG693" s="462"/>
      <c r="EH693" s="710"/>
      <c r="EI693" s="460">
        <f t="shared" si="5963"/>
        <v>0</v>
      </c>
      <c r="EJ693" s="538">
        <f t="shared" si="5964"/>
        <v>0</v>
      </c>
      <c r="EK693" s="677">
        <f t="shared" si="5965"/>
        <v>522264.80000000005</v>
      </c>
      <c r="EL693" s="257">
        <f t="shared" si="5966"/>
        <v>584936.57600000012</v>
      </c>
      <c r="EM693" s="649">
        <f t="shared" si="5967"/>
        <v>0</v>
      </c>
      <c r="EN693" s="538">
        <f t="shared" si="5968"/>
        <v>0</v>
      </c>
      <c r="EO693" s="677">
        <f t="shared" si="5969"/>
        <v>0</v>
      </c>
      <c r="EP693" s="257">
        <f t="shared" si="5970"/>
        <v>0</v>
      </c>
      <c r="EQ693" s="649">
        <f t="shared" si="5971"/>
        <v>0</v>
      </c>
      <c r="ER693" s="538">
        <f t="shared" si="5972"/>
        <v>0</v>
      </c>
      <c r="ES693" s="677">
        <f t="shared" si="5973"/>
        <v>0</v>
      </c>
      <c r="ET693" s="538">
        <f t="shared" si="5974"/>
        <v>0</v>
      </c>
      <c r="EU693" s="462">
        <f t="shared" si="5975"/>
        <v>0</v>
      </c>
      <c r="EV693" s="263">
        <f t="shared" si="5976"/>
        <v>0</v>
      </c>
      <c r="EW693" s="462">
        <f t="shared" si="5977"/>
        <v>0</v>
      </c>
      <c r="EX693" s="263">
        <f t="shared" si="5978"/>
        <v>0</v>
      </c>
      <c r="EY693" s="472">
        <f t="shared" si="5769"/>
        <v>522264.80000000005</v>
      </c>
      <c r="EZ693" s="710">
        <f t="shared" si="5770"/>
        <v>584936.57599999988</v>
      </c>
      <c r="FA693" s="312">
        <v>42020</v>
      </c>
      <c r="FC693" s="216"/>
      <c r="FD693" s="319"/>
    </row>
    <row r="694" spans="1:160" ht="18" hidden="1" customHeight="1" outlineLevel="1" x14ac:dyDescent="0.2">
      <c r="A694" s="13" t="s">
        <v>1585</v>
      </c>
      <c r="B694" s="76" t="s">
        <v>21</v>
      </c>
      <c r="C694" s="103" t="s">
        <v>1462</v>
      </c>
      <c r="D694" s="103" t="s">
        <v>1463</v>
      </c>
      <c r="E694" s="103" t="s">
        <v>1466</v>
      </c>
      <c r="F694" s="103" t="s">
        <v>1471</v>
      </c>
      <c r="G694" s="103" t="s">
        <v>1381</v>
      </c>
      <c r="H694" s="105">
        <v>0.83299999999999996</v>
      </c>
      <c r="I694" s="103" t="s">
        <v>1369</v>
      </c>
      <c r="J694" s="103" t="s">
        <v>56</v>
      </c>
      <c r="K694" s="103" t="s">
        <v>152</v>
      </c>
      <c r="L694" s="103" t="s">
        <v>1370</v>
      </c>
      <c r="M694" s="14" t="s">
        <v>1382</v>
      </c>
      <c r="N694" s="82"/>
      <c r="O694" s="82"/>
      <c r="P694" s="82"/>
      <c r="Q694" s="245"/>
      <c r="R694" s="408"/>
      <c r="S694" s="270"/>
      <c r="T694" s="270"/>
      <c r="U694" s="270"/>
      <c r="V694" s="647"/>
      <c r="W694" s="647"/>
      <c r="X694" s="409"/>
      <c r="Y694" s="409"/>
      <c r="Z694" s="409"/>
      <c r="AA694" s="409"/>
      <c r="AB694" s="409"/>
      <c r="AC694" s="399">
        <f t="shared" si="6004"/>
        <v>0</v>
      </c>
      <c r="AD694" s="410">
        <v>20</v>
      </c>
      <c r="AE694" s="410">
        <v>3098.16</v>
      </c>
      <c r="AF694" s="410">
        <f t="shared" si="5138"/>
        <v>3469.9392000000003</v>
      </c>
      <c r="AG694" s="410">
        <v>0</v>
      </c>
      <c r="AH694" s="410">
        <v>0</v>
      </c>
      <c r="AI694" s="260">
        <f t="shared" si="6005"/>
        <v>0</v>
      </c>
      <c r="AJ694" s="410">
        <v>20</v>
      </c>
      <c r="AK694" s="410">
        <v>3098.16</v>
      </c>
      <c r="AL694" s="410">
        <f t="shared" si="5628"/>
        <v>3469.9392000000003</v>
      </c>
      <c r="AM694" s="260">
        <v>0</v>
      </c>
      <c r="AN694" s="260">
        <v>0</v>
      </c>
      <c r="AO694" s="396">
        <f t="shared" si="5858"/>
        <v>0</v>
      </c>
      <c r="AP694" s="410">
        <v>20</v>
      </c>
      <c r="AQ694" s="410">
        <v>3098.16</v>
      </c>
      <c r="AR694" s="410">
        <f t="shared" si="5629"/>
        <v>3469.9392000000003</v>
      </c>
      <c r="AS694" s="410">
        <v>0</v>
      </c>
      <c r="AT694" s="410">
        <f t="shared" si="5720"/>
        <v>0</v>
      </c>
      <c r="AU694" s="410">
        <f t="shared" si="5578"/>
        <v>0</v>
      </c>
      <c r="AV694" s="411">
        <v>20</v>
      </c>
      <c r="AW694" s="410">
        <v>3098.16</v>
      </c>
      <c r="AX694" s="410">
        <f t="shared" si="5630"/>
        <v>3469.9392000000003</v>
      </c>
      <c r="AY694" s="400">
        <v>0</v>
      </c>
      <c r="AZ694" s="400">
        <f t="shared" si="5763"/>
        <v>0</v>
      </c>
      <c r="BA694" s="400">
        <f t="shared" si="5583"/>
        <v>0</v>
      </c>
      <c r="BB694" s="411">
        <v>20</v>
      </c>
      <c r="BC694" s="410">
        <v>3098.16</v>
      </c>
      <c r="BD694" s="410">
        <f t="shared" si="5631"/>
        <v>3469.9392000000003</v>
      </c>
      <c r="BE694" s="411">
        <v>0</v>
      </c>
      <c r="BF694" s="411">
        <f t="shared" si="5579"/>
        <v>0</v>
      </c>
      <c r="BG694" s="411">
        <f t="shared" si="5555"/>
        <v>0</v>
      </c>
      <c r="BH694" s="411"/>
      <c r="BI694" s="410">
        <v>3098.16</v>
      </c>
      <c r="BJ694" s="410">
        <f t="shared" si="5632"/>
        <v>3469.9392000000003</v>
      </c>
      <c r="BK694" s="411">
        <v>0</v>
      </c>
      <c r="BL694" s="411">
        <f t="shared" si="6199"/>
        <v>0</v>
      </c>
      <c r="BM694" s="411">
        <f t="shared" si="5573"/>
        <v>0</v>
      </c>
      <c r="BN694" s="411"/>
      <c r="BO694" s="410"/>
      <c r="BP694" s="410"/>
      <c r="BQ694" s="411">
        <v>0</v>
      </c>
      <c r="BR694" s="411">
        <f t="shared" si="6201"/>
        <v>0</v>
      </c>
      <c r="BS694" s="411">
        <f t="shared" si="5764"/>
        <v>0</v>
      </c>
      <c r="BT694" s="410">
        <v>3098.16</v>
      </c>
      <c r="BU694" s="410">
        <f t="shared" si="5633"/>
        <v>3469.9392000000003</v>
      </c>
      <c r="BV694" s="410">
        <v>0</v>
      </c>
      <c r="BW694" s="1437">
        <v>0</v>
      </c>
      <c r="BX694" s="84" t="s">
        <v>48</v>
      </c>
      <c r="BY694" s="76">
        <v>2015</v>
      </c>
      <c r="BZ694" s="325">
        <v>7</v>
      </c>
      <c r="CA694" s="567"/>
      <c r="CB694" s="562"/>
      <c r="CC694" s="109"/>
      <c r="CD694" s="329"/>
      <c r="CE694" s="26">
        <f t="shared" si="6095"/>
        <v>0</v>
      </c>
      <c r="CF694" s="27">
        <f t="shared" si="6096"/>
        <v>0</v>
      </c>
      <c r="CG694" s="738">
        <f t="shared" si="6097"/>
        <v>0</v>
      </c>
      <c r="CH694" s="166"/>
      <c r="CI694" s="167"/>
      <c r="CJ694" s="89"/>
      <c r="CK694" s="175"/>
      <c r="CL694" s="175"/>
      <c r="CM694" s="178"/>
      <c r="CN694" s="175"/>
      <c r="CO694" s="176"/>
      <c r="CP694" s="175"/>
      <c r="CQ694" s="87"/>
      <c r="CR694" s="455"/>
      <c r="CS694" s="455"/>
      <c r="CT694" s="455"/>
      <c r="CU694" s="455"/>
      <c r="CV694" s="455"/>
      <c r="CW694" s="455"/>
      <c r="CX694" s="455"/>
      <c r="CY694" s="455"/>
      <c r="CZ694" s="455"/>
      <c r="DA694" s="456"/>
      <c r="DB694" s="455"/>
      <c r="DC694" s="455"/>
      <c r="DD694" s="455"/>
      <c r="DE694" s="455"/>
      <c r="DF694" s="455"/>
      <c r="DG694" s="455"/>
      <c r="DH694" s="455"/>
      <c r="DI694" s="455"/>
      <c r="DJ694" s="455"/>
      <c r="DK694" s="455"/>
      <c r="DL694" s="501"/>
      <c r="DM694" s="508"/>
      <c r="DN694" s="501"/>
      <c r="DO694" s="508"/>
      <c r="DP694" s="501"/>
      <c r="DQ694" s="847"/>
      <c r="DR694" s="501"/>
      <c r="DS694" s="508"/>
      <c r="DT694" s="501"/>
      <c r="DU694" s="508"/>
      <c r="DV694" s="457"/>
      <c r="DW694" s="503"/>
      <c r="DX694" s="501"/>
      <c r="DY694" s="672"/>
      <c r="DZ694" s="501"/>
      <c r="EA694" s="508">
        <f>DI694</f>
        <v>0</v>
      </c>
      <c r="EB694" s="457">
        <f t="shared" si="5859"/>
        <v>0</v>
      </c>
      <c r="EC694" s="1045"/>
      <c r="ED694" s="892"/>
      <c r="EE694" s="459"/>
      <c r="EF694" s="501"/>
      <c r="EG694" s="462"/>
      <c r="EH694" s="710"/>
      <c r="EI694" s="460">
        <f t="shared" si="5963"/>
        <v>0</v>
      </c>
      <c r="EJ694" s="538">
        <f t="shared" si="5964"/>
        <v>0</v>
      </c>
      <c r="EK694" s="677">
        <f t="shared" si="5965"/>
        <v>0</v>
      </c>
      <c r="EL694" s="257">
        <f t="shared" si="5966"/>
        <v>0</v>
      </c>
      <c r="EM694" s="649">
        <f t="shared" si="5967"/>
        <v>0</v>
      </c>
      <c r="EN694" s="538">
        <f t="shared" si="5968"/>
        <v>0</v>
      </c>
      <c r="EO694" s="677">
        <f t="shared" si="5969"/>
        <v>0</v>
      </c>
      <c r="EP694" s="257">
        <f t="shared" si="5970"/>
        <v>0</v>
      </c>
      <c r="EQ694" s="649">
        <f t="shared" si="5971"/>
        <v>0</v>
      </c>
      <c r="ER694" s="538">
        <f t="shared" si="5972"/>
        <v>0</v>
      </c>
      <c r="ES694" s="677">
        <f t="shared" si="5973"/>
        <v>0</v>
      </c>
      <c r="ET694" s="538">
        <f t="shared" si="5974"/>
        <v>0</v>
      </c>
      <c r="EU694" s="462">
        <f t="shared" si="5975"/>
        <v>0</v>
      </c>
      <c r="EV694" s="263">
        <f t="shared" si="5976"/>
        <v>0</v>
      </c>
      <c r="EW694" s="462">
        <f t="shared" si="5977"/>
        <v>0</v>
      </c>
      <c r="EX694" s="263">
        <f t="shared" si="5978"/>
        <v>0</v>
      </c>
      <c r="EY694" s="472">
        <f t="shared" si="5769"/>
        <v>0</v>
      </c>
      <c r="EZ694" s="710">
        <f t="shared" si="5770"/>
        <v>0</v>
      </c>
      <c r="FC694" s="216"/>
      <c r="FD694" s="319"/>
    </row>
    <row r="695" spans="1:160" ht="18" hidden="1" customHeight="1" outlineLevel="1" x14ac:dyDescent="0.2">
      <c r="A695" s="13" t="s">
        <v>1683</v>
      </c>
      <c r="B695" s="76" t="s">
        <v>21</v>
      </c>
      <c r="C695" s="103" t="s">
        <v>1462</v>
      </c>
      <c r="D695" s="103" t="s">
        <v>1463</v>
      </c>
      <c r="E695" s="103" t="s">
        <v>1466</v>
      </c>
      <c r="F695" s="103" t="s">
        <v>1471</v>
      </c>
      <c r="G695" s="103" t="s">
        <v>1690</v>
      </c>
      <c r="H695" s="105">
        <v>0.83299999999999996</v>
      </c>
      <c r="I695" s="103" t="s">
        <v>1369</v>
      </c>
      <c r="J695" s="103" t="s">
        <v>56</v>
      </c>
      <c r="K695" s="103" t="s">
        <v>152</v>
      </c>
      <c r="L695" s="103" t="s">
        <v>1370</v>
      </c>
      <c r="M695" s="14" t="s">
        <v>1382</v>
      </c>
      <c r="N695" s="82"/>
      <c r="O695" s="82"/>
      <c r="P695" s="82"/>
      <c r="Q695" s="245"/>
      <c r="R695" s="408"/>
      <c r="S695" s="270"/>
      <c r="T695" s="270"/>
      <c r="U695" s="270"/>
      <c r="V695" s="647"/>
      <c r="W695" s="647"/>
      <c r="X695" s="409"/>
      <c r="Y695" s="409"/>
      <c r="Z695" s="409"/>
      <c r="AA695" s="409"/>
      <c r="AB695" s="409"/>
      <c r="AC695" s="399">
        <f t="shared" si="6004"/>
        <v>0</v>
      </c>
      <c r="AD695" s="410">
        <v>20</v>
      </c>
      <c r="AE695" s="410">
        <v>3098.16</v>
      </c>
      <c r="AF695" s="410">
        <f t="shared" ref="AF695" si="6229">AE695*1.12</f>
        <v>3469.9392000000003</v>
      </c>
      <c r="AG695" s="410">
        <v>0</v>
      </c>
      <c r="AH695" s="410">
        <v>0</v>
      </c>
      <c r="AI695" s="260">
        <f t="shared" si="6005"/>
        <v>0</v>
      </c>
      <c r="AJ695" s="410">
        <v>20</v>
      </c>
      <c r="AK695" s="410">
        <v>3098.16</v>
      </c>
      <c r="AL695" s="410">
        <f t="shared" si="5628"/>
        <v>3469.9392000000003</v>
      </c>
      <c r="AM695" s="260">
        <v>0</v>
      </c>
      <c r="AN695" s="260">
        <v>0</v>
      </c>
      <c r="AO695" s="396">
        <f t="shared" si="5858"/>
        <v>0</v>
      </c>
      <c r="AP695" s="410">
        <v>20</v>
      </c>
      <c r="AQ695" s="410">
        <v>3098.16</v>
      </c>
      <c r="AR695" s="410">
        <f t="shared" si="5629"/>
        <v>3469.9392000000003</v>
      </c>
      <c r="AS695" s="410">
        <v>0</v>
      </c>
      <c r="AT695" s="410">
        <f t="shared" si="5720"/>
        <v>0</v>
      </c>
      <c r="AU695" s="410">
        <f t="shared" si="5578"/>
        <v>0</v>
      </c>
      <c r="AV695" s="411">
        <v>20</v>
      </c>
      <c r="AW695" s="410">
        <v>3098.16</v>
      </c>
      <c r="AX695" s="410">
        <f t="shared" si="5630"/>
        <v>3469.9392000000003</v>
      </c>
      <c r="AY695" s="400">
        <v>0</v>
      </c>
      <c r="AZ695" s="400">
        <f t="shared" si="5763"/>
        <v>0</v>
      </c>
      <c r="BA695" s="400">
        <f t="shared" si="5583"/>
        <v>0</v>
      </c>
      <c r="BB695" s="411">
        <v>20</v>
      </c>
      <c r="BC695" s="410">
        <v>3098.16</v>
      </c>
      <c r="BD695" s="410">
        <f t="shared" si="5631"/>
        <v>3469.9392000000003</v>
      </c>
      <c r="BE695" s="411">
        <v>0</v>
      </c>
      <c r="BF695" s="411">
        <f t="shared" si="5579"/>
        <v>0</v>
      </c>
      <c r="BG695" s="411">
        <f t="shared" si="5555"/>
        <v>0</v>
      </c>
      <c r="BH695" s="411"/>
      <c r="BI695" s="410">
        <v>3098.16</v>
      </c>
      <c r="BJ695" s="410">
        <f t="shared" si="5632"/>
        <v>3469.9392000000003</v>
      </c>
      <c r="BK695" s="411">
        <v>0</v>
      </c>
      <c r="BL695" s="411">
        <f t="shared" si="6199"/>
        <v>0</v>
      </c>
      <c r="BM695" s="411">
        <f t="shared" ref="BM695:BM804" si="6230">BL695*N695</f>
        <v>0</v>
      </c>
      <c r="BN695" s="411"/>
      <c r="BO695" s="410"/>
      <c r="BP695" s="410"/>
      <c r="BQ695" s="411">
        <v>0</v>
      </c>
      <c r="BR695" s="411">
        <f t="shared" si="6201"/>
        <v>0</v>
      </c>
      <c r="BS695" s="411">
        <f t="shared" si="5764"/>
        <v>0</v>
      </c>
      <c r="BT695" s="410">
        <v>3098.16</v>
      </c>
      <c r="BU695" s="410">
        <f t="shared" si="5633"/>
        <v>3469.9392000000003</v>
      </c>
      <c r="BV695" s="262">
        <v>0</v>
      </c>
      <c r="BW695" s="1427">
        <v>0</v>
      </c>
      <c r="BX695" s="84" t="s">
        <v>48</v>
      </c>
      <c r="BY695" s="76">
        <v>2015</v>
      </c>
      <c r="BZ695" s="325">
        <v>7</v>
      </c>
      <c r="CA695" s="567"/>
      <c r="CB695" s="562"/>
      <c r="CC695" s="109"/>
      <c r="CD695" s="329"/>
      <c r="CE695" s="26">
        <f t="shared" si="6095"/>
        <v>0</v>
      </c>
      <c r="CF695" s="27">
        <f t="shared" si="6096"/>
        <v>0</v>
      </c>
      <c r="CG695" s="738">
        <f t="shared" si="6097"/>
        <v>0</v>
      </c>
      <c r="CH695" s="166" t="s">
        <v>1691</v>
      </c>
      <c r="CI695" s="167" t="s">
        <v>1756</v>
      </c>
      <c r="CJ695" s="89"/>
      <c r="CK695" s="175"/>
      <c r="CL695" s="175"/>
      <c r="CM695" s="178"/>
      <c r="CN695" s="175"/>
      <c r="CO695" s="176"/>
      <c r="CP695" s="175"/>
      <c r="CQ695" s="87"/>
      <c r="CR695" s="455"/>
      <c r="CS695" s="455"/>
      <c r="CT695" s="455"/>
      <c r="CU695" s="455"/>
      <c r="CV695" s="455"/>
      <c r="CW695" s="455"/>
      <c r="CX695" s="455"/>
      <c r="CY695" s="455"/>
      <c r="CZ695" s="455"/>
      <c r="DA695" s="456"/>
      <c r="DB695" s="455"/>
      <c r="DC695" s="455"/>
      <c r="DD695" s="455"/>
      <c r="DE695" s="455"/>
      <c r="DF695" s="455"/>
      <c r="DG695" s="455"/>
      <c r="DH695" s="455"/>
      <c r="DI695" s="455"/>
      <c r="DJ695" s="455"/>
      <c r="DK695" s="455"/>
      <c r="DL695" s="501"/>
      <c r="DM695" s="508"/>
      <c r="DN695" s="501"/>
      <c r="DO695" s="508"/>
      <c r="DP695" s="501"/>
      <c r="DQ695" s="847"/>
      <c r="DR695" s="501"/>
      <c r="DS695" s="508"/>
      <c r="DT695" s="501"/>
      <c r="DU695" s="508"/>
      <c r="DV695" s="457"/>
      <c r="DW695" s="503"/>
      <c r="DX695" s="501"/>
      <c r="DY695" s="672"/>
      <c r="DZ695" s="501"/>
      <c r="EA695" s="508">
        <f>DI695</f>
        <v>0</v>
      </c>
      <c r="EB695" s="457">
        <f t="shared" si="5859"/>
        <v>0</v>
      </c>
      <c r="EC695" s="1045"/>
      <c r="ED695" s="892"/>
      <c r="EE695" s="459"/>
      <c r="EF695" s="501"/>
      <c r="EG695" s="462"/>
      <c r="EH695" s="710"/>
      <c r="EI695" s="460">
        <f t="shared" si="5963"/>
        <v>0</v>
      </c>
      <c r="EJ695" s="538">
        <f t="shared" si="5964"/>
        <v>0</v>
      </c>
      <c r="EK695" s="677">
        <f t="shared" si="5965"/>
        <v>0</v>
      </c>
      <c r="EL695" s="257">
        <f t="shared" si="5966"/>
        <v>0</v>
      </c>
      <c r="EM695" s="649">
        <f t="shared" si="5967"/>
        <v>0</v>
      </c>
      <c r="EN695" s="538">
        <f t="shared" si="5968"/>
        <v>0</v>
      </c>
      <c r="EO695" s="677">
        <f t="shared" si="5969"/>
        <v>0</v>
      </c>
      <c r="EP695" s="257">
        <f t="shared" si="5970"/>
        <v>0</v>
      </c>
      <c r="EQ695" s="649">
        <f t="shared" si="5971"/>
        <v>0</v>
      </c>
      <c r="ER695" s="538">
        <f t="shared" si="5972"/>
        <v>0</v>
      </c>
      <c r="ES695" s="677">
        <f t="shared" si="5973"/>
        <v>0</v>
      </c>
      <c r="ET695" s="538">
        <f t="shared" si="5974"/>
        <v>0</v>
      </c>
      <c r="EU695" s="462">
        <f t="shared" si="5975"/>
        <v>0</v>
      </c>
      <c r="EV695" s="263">
        <f t="shared" si="5976"/>
        <v>0</v>
      </c>
      <c r="EW695" s="462">
        <f t="shared" si="5977"/>
        <v>0</v>
      </c>
      <c r="EX695" s="263">
        <f t="shared" si="5978"/>
        <v>0</v>
      </c>
      <c r="EY695" s="472">
        <f t="shared" si="5769"/>
        <v>0</v>
      </c>
      <c r="EZ695" s="710">
        <f t="shared" si="5770"/>
        <v>0</v>
      </c>
      <c r="FA695" s="312">
        <v>42020</v>
      </c>
      <c r="FC695" s="216"/>
      <c r="FD695" s="319"/>
    </row>
    <row r="696" spans="1:160" ht="18" hidden="1" customHeight="1" outlineLevel="1" x14ac:dyDescent="0.2">
      <c r="A696" s="13" t="s">
        <v>1777</v>
      </c>
      <c r="B696" s="76" t="s">
        <v>21</v>
      </c>
      <c r="C696" s="103" t="s">
        <v>1462</v>
      </c>
      <c r="D696" s="103" t="s">
        <v>1463</v>
      </c>
      <c r="E696" s="103" t="s">
        <v>1466</v>
      </c>
      <c r="F696" s="103" t="s">
        <v>1471</v>
      </c>
      <c r="G696" s="103" t="s">
        <v>25</v>
      </c>
      <c r="H696" s="105">
        <v>0.83299999999999996</v>
      </c>
      <c r="I696" s="103" t="s">
        <v>1369</v>
      </c>
      <c r="J696" s="103" t="s">
        <v>56</v>
      </c>
      <c r="K696" s="103" t="s">
        <v>152</v>
      </c>
      <c r="L696" s="103" t="s">
        <v>1370</v>
      </c>
      <c r="M696" s="14" t="s">
        <v>1382</v>
      </c>
      <c r="N696" s="82"/>
      <c r="O696" s="82"/>
      <c r="P696" s="82"/>
      <c r="Q696" s="245"/>
      <c r="R696" s="408"/>
      <c r="S696" s="270"/>
      <c r="T696" s="270"/>
      <c r="U696" s="270"/>
      <c r="V696" s="647"/>
      <c r="W696" s="647"/>
      <c r="X696" s="409"/>
      <c r="Y696" s="409"/>
      <c r="Z696" s="409"/>
      <c r="AA696" s="409"/>
      <c r="AB696" s="409"/>
      <c r="AC696" s="399">
        <f t="shared" ref="AC696" si="6231">AB696*H696</f>
        <v>0</v>
      </c>
      <c r="AD696" s="410">
        <v>20</v>
      </c>
      <c r="AE696" s="410">
        <v>3098.16</v>
      </c>
      <c r="AF696" s="410">
        <f t="shared" ref="AF696" si="6232">AE696*1.12</f>
        <v>3469.9392000000003</v>
      </c>
      <c r="AG696" s="410">
        <v>0</v>
      </c>
      <c r="AH696" s="410">
        <v>0</v>
      </c>
      <c r="AI696" s="260">
        <f t="shared" ref="AI696" si="6233">AH696*H696</f>
        <v>0</v>
      </c>
      <c r="AJ696" s="410">
        <v>20</v>
      </c>
      <c r="AK696" s="410">
        <v>3098.16</v>
      </c>
      <c r="AL696" s="410">
        <f t="shared" si="5628"/>
        <v>3469.9392000000003</v>
      </c>
      <c r="AM696" s="410">
        <v>0</v>
      </c>
      <c r="AN696" s="410">
        <v>0</v>
      </c>
      <c r="AO696" s="396">
        <f t="shared" si="5858"/>
        <v>0</v>
      </c>
      <c r="AP696" s="410">
        <v>20</v>
      </c>
      <c r="AQ696" s="410">
        <v>3098.16</v>
      </c>
      <c r="AR696" s="410">
        <f t="shared" si="5629"/>
        <v>3469.9392000000003</v>
      </c>
      <c r="AS696" s="410">
        <v>0</v>
      </c>
      <c r="AT696" s="410">
        <v>0</v>
      </c>
      <c r="AU696" s="410">
        <f t="shared" si="5578"/>
        <v>0</v>
      </c>
      <c r="AV696" s="411">
        <v>20</v>
      </c>
      <c r="AW696" s="410">
        <v>3098.16</v>
      </c>
      <c r="AX696" s="410">
        <f t="shared" si="5630"/>
        <v>3469.9392000000003</v>
      </c>
      <c r="AY696" s="410">
        <v>0</v>
      </c>
      <c r="AZ696" s="410">
        <v>0</v>
      </c>
      <c r="BA696" s="400">
        <f t="shared" si="5583"/>
        <v>0</v>
      </c>
      <c r="BB696" s="411">
        <v>20</v>
      </c>
      <c r="BC696" s="410">
        <v>3098.16</v>
      </c>
      <c r="BD696" s="410">
        <f t="shared" si="5631"/>
        <v>3469.9392000000003</v>
      </c>
      <c r="BE696" s="410">
        <v>0</v>
      </c>
      <c r="BF696" s="410">
        <v>0</v>
      </c>
      <c r="BG696" s="411">
        <f t="shared" si="5555"/>
        <v>0</v>
      </c>
      <c r="BH696" s="411"/>
      <c r="BI696" s="410">
        <v>3098.16</v>
      </c>
      <c r="BJ696" s="410">
        <f t="shared" si="5632"/>
        <v>3469.9392000000003</v>
      </c>
      <c r="BK696" s="410">
        <v>0</v>
      </c>
      <c r="BL696" s="410">
        <v>0</v>
      </c>
      <c r="BM696" s="411">
        <f t="shared" si="6230"/>
        <v>0</v>
      </c>
      <c r="BN696" s="411"/>
      <c r="BO696" s="410"/>
      <c r="BP696" s="410"/>
      <c r="BQ696" s="410">
        <v>0</v>
      </c>
      <c r="BR696" s="410">
        <v>0</v>
      </c>
      <c r="BS696" s="411">
        <f t="shared" si="5764"/>
        <v>0</v>
      </c>
      <c r="BT696" s="410">
        <v>3098.16</v>
      </c>
      <c r="BU696" s="410">
        <f t="shared" si="5633"/>
        <v>3469.9392000000003</v>
      </c>
      <c r="BV696" s="262">
        <v>0</v>
      </c>
      <c r="BW696" s="1427">
        <v>0</v>
      </c>
      <c r="BX696" s="84" t="s">
        <v>48</v>
      </c>
      <c r="BY696" s="76">
        <v>2015</v>
      </c>
      <c r="BZ696" s="325">
        <v>9</v>
      </c>
      <c r="CA696" s="567"/>
      <c r="CB696" s="562"/>
      <c r="CC696" s="109"/>
      <c r="CD696" s="329"/>
      <c r="CE696" s="26">
        <f t="shared" si="6095"/>
        <v>0</v>
      </c>
      <c r="CF696" s="27">
        <f t="shared" si="6096"/>
        <v>0</v>
      </c>
      <c r="CG696" s="738">
        <f t="shared" si="6097"/>
        <v>0</v>
      </c>
      <c r="CH696" s="166" t="s">
        <v>1800</v>
      </c>
      <c r="CI696" s="167"/>
      <c r="CJ696" s="89"/>
      <c r="CK696" s="175"/>
      <c r="CL696" s="175"/>
      <c r="CM696" s="178"/>
      <c r="CN696" s="175"/>
      <c r="CO696" s="176"/>
      <c r="CP696" s="175"/>
      <c r="CQ696" s="87"/>
      <c r="CR696" s="455"/>
      <c r="CS696" s="455"/>
      <c r="CT696" s="455"/>
      <c r="CU696" s="455"/>
      <c r="CV696" s="455"/>
      <c r="CW696" s="455"/>
      <c r="CX696" s="455"/>
      <c r="CY696" s="455"/>
      <c r="CZ696" s="455"/>
      <c r="DA696" s="456"/>
      <c r="DB696" s="455"/>
      <c r="DC696" s="455"/>
      <c r="DD696" s="455"/>
      <c r="DE696" s="455"/>
      <c r="DF696" s="455"/>
      <c r="DG696" s="455"/>
      <c r="DH696" s="455"/>
      <c r="DI696" s="455"/>
      <c r="DJ696" s="455"/>
      <c r="DK696" s="455"/>
      <c r="DL696" s="501"/>
      <c r="DM696" s="508"/>
      <c r="DN696" s="501"/>
      <c r="DO696" s="508"/>
      <c r="DP696" s="501"/>
      <c r="DQ696" s="847"/>
      <c r="DR696" s="501"/>
      <c r="DS696" s="508"/>
      <c r="DT696" s="501"/>
      <c r="DU696" s="508"/>
      <c r="DV696" s="457"/>
      <c r="DW696" s="503"/>
      <c r="DX696" s="501"/>
      <c r="DY696" s="672"/>
      <c r="DZ696" s="501"/>
      <c r="EA696" s="508">
        <f>DI696</f>
        <v>0</v>
      </c>
      <c r="EB696" s="457">
        <f t="shared" si="5859"/>
        <v>0</v>
      </c>
      <c r="EC696" s="1045"/>
      <c r="ED696" s="892"/>
      <c r="EE696" s="459"/>
      <c r="EF696" s="501"/>
      <c r="EG696" s="462"/>
      <c r="EH696" s="710"/>
      <c r="EI696" s="460">
        <f t="shared" si="5963"/>
        <v>0</v>
      </c>
      <c r="EJ696" s="538">
        <f t="shared" si="5964"/>
        <v>0</v>
      </c>
      <c r="EK696" s="677">
        <f t="shared" si="5965"/>
        <v>0</v>
      </c>
      <c r="EL696" s="257">
        <f t="shared" si="5966"/>
        <v>0</v>
      </c>
      <c r="EM696" s="649">
        <f t="shared" si="5967"/>
        <v>0</v>
      </c>
      <c r="EN696" s="538">
        <f t="shared" si="5968"/>
        <v>0</v>
      </c>
      <c r="EO696" s="677">
        <f t="shared" si="5969"/>
        <v>0</v>
      </c>
      <c r="EP696" s="257">
        <f t="shared" si="5970"/>
        <v>0</v>
      </c>
      <c r="EQ696" s="649">
        <f t="shared" si="5971"/>
        <v>0</v>
      </c>
      <c r="ER696" s="538">
        <f t="shared" si="5972"/>
        <v>0</v>
      </c>
      <c r="ES696" s="677">
        <f t="shared" si="5973"/>
        <v>0</v>
      </c>
      <c r="ET696" s="538">
        <f t="shared" si="5974"/>
        <v>0</v>
      </c>
      <c r="EU696" s="462">
        <f t="shared" si="5975"/>
        <v>0</v>
      </c>
      <c r="EV696" s="263">
        <f t="shared" si="5976"/>
        <v>0</v>
      </c>
      <c r="EW696" s="462">
        <f t="shared" si="5977"/>
        <v>0</v>
      </c>
      <c r="EX696" s="263">
        <f t="shared" si="5978"/>
        <v>0</v>
      </c>
      <c r="EY696" s="472">
        <f t="shared" si="5769"/>
        <v>0</v>
      </c>
      <c r="EZ696" s="710">
        <f t="shared" si="5770"/>
        <v>0</v>
      </c>
      <c r="FA696" s="312">
        <v>42020</v>
      </c>
      <c r="FC696" s="216"/>
      <c r="FD696" s="319"/>
    </row>
    <row r="697" spans="1:160" ht="18" hidden="1" customHeight="1" outlineLevel="1" x14ac:dyDescent="0.2">
      <c r="A697" s="13" t="s">
        <v>1949</v>
      </c>
      <c r="B697" s="76" t="s">
        <v>21</v>
      </c>
      <c r="C697" s="103" t="s">
        <v>1462</v>
      </c>
      <c r="D697" s="103" t="s">
        <v>1463</v>
      </c>
      <c r="E697" s="103" t="s">
        <v>1466</v>
      </c>
      <c r="F697" s="103" t="s">
        <v>1471</v>
      </c>
      <c r="G697" s="103" t="s">
        <v>25</v>
      </c>
      <c r="H697" s="105">
        <v>0.83299999999999996</v>
      </c>
      <c r="I697" s="103" t="s">
        <v>1972</v>
      </c>
      <c r="J697" s="103" t="s">
        <v>56</v>
      </c>
      <c r="K697" s="103" t="s">
        <v>152</v>
      </c>
      <c r="L697" s="103" t="s">
        <v>1370</v>
      </c>
      <c r="M697" s="14" t="s">
        <v>1382</v>
      </c>
      <c r="N697" s="82"/>
      <c r="O697" s="82"/>
      <c r="P697" s="82"/>
      <c r="Q697" s="245"/>
      <c r="R697" s="408"/>
      <c r="S697" s="270"/>
      <c r="T697" s="270"/>
      <c r="U697" s="270"/>
      <c r="V697" s="647"/>
      <c r="W697" s="647"/>
      <c r="X697" s="409"/>
      <c r="Y697" s="409"/>
      <c r="Z697" s="409"/>
      <c r="AA697" s="409"/>
      <c r="AB697" s="409"/>
      <c r="AC697" s="399">
        <f t="shared" ref="AC697" si="6234">AB697*H697</f>
        <v>0</v>
      </c>
      <c r="AD697" s="410">
        <v>20</v>
      </c>
      <c r="AE697" s="410">
        <v>3098.16</v>
      </c>
      <c r="AF697" s="410">
        <f t="shared" ref="AF697" si="6235">AE697*1.12</f>
        <v>3469.9392000000003</v>
      </c>
      <c r="AG697" s="410">
        <v>0</v>
      </c>
      <c r="AH697" s="410">
        <v>0</v>
      </c>
      <c r="AI697" s="260">
        <f t="shared" ref="AI697" si="6236">AH697*H697</f>
        <v>0</v>
      </c>
      <c r="AJ697" s="410">
        <v>20</v>
      </c>
      <c r="AK697" s="410">
        <v>3098.16</v>
      </c>
      <c r="AL697" s="410">
        <f t="shared" si="5628"/>
        <v>3469.9392000000003</v>
      </c>
      <c r="AM697" s="1221">
        <v>0</v>
      </c>
      <c r="AN697" s="410">
        <v>0</v>
      </c>
      <c r="AO697" s="396">
        <f t="shared" si="5858"/>
        <v>0</v>
      </c>
      <c r="AP697" s="410">
        <v>20</v>
      </c>
      <c r="AQ697" s="410">
        <v>3098.16</v>
      </c>
      <c r="AR697" s="410">
        <f t="shared" si="5629"/>
        <v>3469.9392000000003</v>
      </c>
      <c r="AS697" s="410">
        <v>0</v>
      </c>
      <c r="AT697" s="410">
        <f t="shared" ref="AT697" si="6237">AS697*1.12</f>
        <v>0</v>
      </c>
      <c r="AU697" s="410">
        <f t="shared" ref="AU697" si="6238">AT697*H697</f>
        <v>0</v>
      </c>
      <c r="AV697" s="411">
        <v>20</v>
      </c>
      <c r="AW697" s="410">
        <v>3098.16</v>
      </c>
      <c r="AX697" s="410">
        <f t="shared" si="5630"/>
        <v>3469.9392000000003</v>
      </c>
      <c r="AY697" s="400">
        <v>0</v>
      </c>
      <c r="AZ697" s="400">
        <f t="shared" ref="AZ697" si="6239">AY697*1.12</f>
        <v>0</v>
      </c>
      <c r="BA697" s="400">
        <f t="shared" ref="BA697" si="6240">AZ697*H697</f>
        <v>0</v>
      </c>
      <c r="BB697" s="411">
        <v>20</v>
      </c>
      <c r="BC697" s="410">
        <v>3098.16</v>
      </c>
      <c r="BD697" s="410">
        <f t="shared" si="5631"/>
        <v>3469.9392000000003</v>
      </c>
      <c r="BE697" s="411">
        <v>0</v>
      </c>
      <c r="BF697" s="411">
        <f t="shared" ref="BF697" si="6241">BE697*1.12</f>
        <v>0</v>
      </c>
      <c r="BG697" s="411">
        <f t="shared" ref="BG697" si="6242">BF697*H697</f>
        <v>0</v>
      </c>
      <c r="BH697" s="411"/>
      <c r="BI697" s="410">
        <v>3098.16</v>
      </c>
      <c r="BJ697" s="410">
        <f t="shared" si="5632"/>
        <v>3469.9392000000003</v>
      </c>
      <c r="BK697" s="411">
        <f t="shared" ref="BK697" si="6243">BH697*BI697</f>
        <v>0</v>
      </c>
      <c r="BL697" s="411">
        <f t="shared" ref="BL697:BL700" si="6244">BK697*1.12</f>
        <v>0</v>
      </c>
      <c r="BM697" s="411">
        <f t="shared" si="6230"/>
        <v>0</v>
      </c>
      <c r="BN697" s="411"/>
      <c r="BO697" s="410"/>
      <c r="BP697" s="410"/>
      <c r="BQ697" s="411">
        <f t="shared" ref="BQ697:BQ698" si="6245">BN697*BO697</f>
        <v>0</v>
      </c>
      <c r="BR697" s="411">
        <f t="shared" ref="BR697:BR700" si="6246">BQ697*1.12</f>
        <v>0</v>
      </c>
      <c r="BS697" s="411">
        <f t="shared" si="5764"/>
        <v>0</v>
      </c>
      <c r="BT697" s="410">
        <v>3098.16</v>
      </c>
      <c r="BU697" s="410">
        <f t="shared" si="5633"/>
        <v>3469.9392000000003</v>
      </c>
      <c r="BV697" s="262">
        <v>0</v>
      </c>
      <c r="BW697" s="1427">
        <v>0</v>
      </c>
      <c r="BX697" s="84" t="s">
        <v>48</v>
      </c>
      <c r="BY697" s="76">
        <v>2015</v>
      </c>
      <c r="BZ697" s="582" t="s">
        <v>2551</v>
      </c>
      <c r="CA697" s="567"/>
      <c r="CB697" s="562"/>
      <c r="CC697" s="109"/>
      <c r="CD697" s="329"/>
      <c r="CE697" s="26">
        <f t="shared" si="6095"/>
        <v>0</v>
      </c>
      <c r="CF697" s="27">
        <f t="shared" si="6096"/>
        <v>0</v>
      </c>
      <c r="CG697" s="738">
        <f t="shared" si="6097"/>
        <v>0</v>
      </c>
      <c r="CH697" s="166" t="s">
        <v>1973</v>
      </c>
      <c r="CI697" s="167"/>
      <c r="CJ697" s="89" t="s">
        <v>25</v>
      </c>
      <c r="CK697" s="175" t="s">
        <v>1994</v>
      </c>
      <c r="CL697" s="175" t="s">
        <v>2010</v>
      </c>
      <c r="CM697" s="178">
        <v>42170</v>
      </c>
      <c r="CN697" s="175" t="s">
        <v>1995</v>
      </c>
      <c r="CO697" s="176" t="s">
        <v>1463</v>
      </c>
      <c r="CP697" s="175" t="s">
        <v>1471</v>
      </c>
      <c r="CQ697" s="14" t="s">
        <v>1382</v>
      </c>
      <c r="CR697" s="455"/>
      <c r="CS697" s="455"/>
      <c r="CT697" s="455">
        <v>20</v>
      </c>
      <c r="CU697" s="455">
        <v>0</v>
      </c>
      <c r="CV697" s="455">
        <v>0</v>
      </c>
      <c r="CW697" s="455">
        <v>0</v>
      </c>
      <c r="CX697" s="455">
        <v>0</v>
      </c>
      <c r="CY697" s="455"/>
      <c r="CZ697" s="455"/>
      <c r="DA697" s="456">
        <v>3469</v>
      </c>
      <c r="DB697" s="455"/>
      <c r="DC697" s="455"/>
      <c r="DD697" s="455">
        <f>CT697*DA697</f>
        <v>69380</v>
      </c>
      <c r="DE697" s="455">
        <f>CU697*DA697</f>
        <v>0</v>
      </c>
      <c r="DF697" s="455">
        <f>CV697*DA697</f>
        <v>0</v>
      </c>
      <c r="DG697" s="455">
        <f>CW697*DA697</f>
        <v>0</v>
      </c>
      <c r="DH697" s="455">
        <f>CX697*DA697</f>
        <v>0</v>
      </c>
      <c r="DI697" s="455"/>
      <c r="DJ697" s="455"/>
      <c r="DK697" s="455">
        <f t="shared" ref="DK697:DK698" si="6247">(CT697+CU697+CV697+CW697+CX697)*DA697</f>
        <v>69380</v>
      </c>
      <c r="DL697" s="501"/>
      <c r="DM697" s="508"/>
      <c r="DN697" s="501"/>
      <c r="DO697" s="508"/>
      <c r="DP697" s="501"/>
      <c r="DQ697" s="847">
        <f>DD697</f>
        <v>69380</v>
      </c>
      <c r="DR697" s="501">
        <f>DQ697/1.12</f>
        <v>61946.428571428565</v>
      </c>
      <c r="DS697" s="508">
        <f>DE697</f>
        <v>0</v>
      </c>
      <c r="DT697" s="501">
        <f>DS697/1.12</f>
        <v>0</v>
      </c>
      <c r="DU697" s="508">
        <f>DF697</f>
        <v>0</v>
      </c>
      <c r="DV697" s="457">
        <f>DU697/1.12</f>
        <v>0</v>
      </c>
      <c r="DW697" s="503">
        <f>DG697</f>
        <v>0</v>
      </c>
      <c r="DX697" s="501">
        <f>DW697/1.12</f>
        <v>0</v>
      </c>
      <c r="DY697" s="672">
        <f>DH697</f>
        <v>0</v>
      </c>
      <c r="DZ697" s="501">
        <f>DY697/1.12</f>
        <v>0</v>
      </c>
      <c r="EA697" s="508">
        <f>DI697</f>
        <v>0</v>
      </c>
      <c r="EB697" s="457">
        <f t="shared" si="5859"/>
        <v>0</v>
      </c>
      <c r="EC697" s="1045"/>
      <c r="ED697" s="892"/>
      <c r="EE697" s="459">
        <f>DK697</f>
        <v>69380</v>
      </c>
      <c r="EF697" s="501">
        <f t="shared" ref="EF697:EF698" si="6248">EE697/1.12</f>
        <v>61946.428571428565</v>
      </c>
      <c r="EG697" s="462"/>
      <c r="EH697" s="710"/>
      <c r="EI697" s="460">
        <f t="shared" si="5963"/>
        <v>0</v>
      </c>
      <c r="EJ697" s="538">
        <f t="shared" si="5964"/>
        <v>0</v>
      </c>
      <c r="EK697" s="677">
        <f t="shared" si="5965"/>
        <v>-61946.428571428565</v>
      </c>
      <c r="EL697" s="257">
        <f t="shared" si="5966"/>
        <v>-69380</v>
      </c>
      <c r="EM697" s="649">
        <f t="shared" si="5967"/>
        <v>0</v>
      </c>
      <c r="EN697" s="538">
        <f t="shared" si="5968"/>
        <v>0</v>
      </c>
      <c r="EO697" s="677">
        <f t="shared" si="5969"/>
        <v>0</v>
      </c>
      <c r="EP697" s="257">
        <f t="shared" si="5970"/>
        <v>0</v>
      </c>
      <c r="EQ697" s="649">
        <f t="shared" si="5971"/>
        <v>0</v>
      </c>
      <c r="ER697" s="538">
        <f t="shared" si="5972"/>
        <v>0</v>
      </c>
      <c r="ES697" s="677">
        <f t="shared" si="5973"/>
        <v>0</v>
      </c>
      <c r="ET697" s="538">
        <f t="shared" si="5974"/>
        <v>0</v>
      </c>
      <c r="EU697" s="462">
        <f t="shared" si="5975"/>
        <v>0</v>
      </c>
      <c r="EV697" s="263">
        <f t="shared" si="5976"/>
        <v>0</v>
      </c>
      <c r="EW697" s="462">
        <f t="shared" si="5977"/>
        <v>0</v>
      </c>
      <c r="EX697" s="263">
        <f t="shared" si="5978"/>
        <v>0</v>
      </c>
      <c r="EY697" s="472">
        <f t="shared" si="5769"/>
        <v>-61946.428571428565</v>
      </c>
      <c r="EZ697" s="710">
        <f t="shared" si="5770"/>
        <v>-69380</v>
      </c>
      <c r="FA697" s="312">
        <v>42020</v>
      </c>
      <c r="FC697" s="216"/>
      <c r="FD697" s="319"/>
    </row>
    <row r="698" spans="1:160" ht="18" hidden="1" customHeight="1" outlineLevel="1" x14ac:dyDescent="0.2">
      <c r="A698" s="13" t="s">
        <v>2528</v>
      </c>
      <c r="B698" s="76" t="s">
        <v>21</v>
      </c>
      <c r="C698" s="103" t="s">
        <v>1462</v>
      </c>
      <c r="D698" s="103" t="s">
        <v>1463</v>
      </c>
      <c r="E698" s="103" t="s">
        <v>1466</v>
      </c>
      <c r="F698" s="103" t="s">
        <v>1471</v>
      </c>
      <c r="G698" s="103" t="s">
        <v>25</v>
      </c>
      <c r="H698" s="105">
        <v>0.83299999999999996</v>
      </c>
      <c r="I698" s="103" t="s">
        <v>1972</v>
      </c>
      <c r="J698" s="103" t="s">
        <v>56</v>
      </c>
      <c r="K698" s="103" t="s">
        <v>152</v>
      </c>
      <c r="L698" s="103" t="s">
        <v>1370</v>
      </c>
      <c r="M698" s="14" t="s">
        <v>1382</v>
      </c>
      <c r="N698" s="82"/>
      <c r="O698" s="82"/>
      <c r="P698" s="82"/>
      <c r="Q698" s="245"/>
      <c r="R698" s="408"/>
      <c r="S698" s="270"/>
      <c r="T698" s="270"/>
      <c r="U698" s="270"/>
      <c r="V698" s="647"/>
      <c r="W698" s="647"/>
      <c r="X698" s="409"/>
      <c r="Y698" s="409"/>
      <c r="Z698" s="409"/>
      <c r="AA698" s="409"/>
      <c r="AB698" s="409"/>
      <c r="AC698" s="399">
        <f t="shared" ref="AC698" si="6249">AB698*H698</f>
        <v>0</v>
      </c>
      <c r="AD698" s="410">
        <v>20</v>
      </c>
      <c r="AE698" s="410">
        <v>6528.31</v>
      </c>
      <c r="AF698" s="410">
        <f t="shared" ref="AF698" si="6250">AE698*1.12</f>
        <v>7311.7072000000007</v>
      </c>
      <c r="AG698" s="410">
        <f t="shared" ref="AG698" si="6251">AE698*AD698</f>
        <v>130566.20000000001</v>
      </c>
      <c r="AH698" s="410">
        <f t="shared" ref="AH698" si="6252">AD698*AF698</f>
        <v>146234.14400000003</v>
      </c>
      <c r="AI698" s="260">
        <f t="shared" ref="AI698" si="6253">AH698*H698</f>
        <v>121813.04195200001</v>
      </c>
      <c r="AJ698" s="410">
        <v>20</v>
      </c>
      <c r="AK698" s="410">
        <v>6528.31</v>
      </c>
      <c r="AL698" s="410">
        <f t="shared" si="5628"/>
        <v>7311.7072000000007</v>
      </c>
      <c r="AM698" s="1221">
        <f t="shared" ref="AM698" si="6254">AJ698*AK698</f>
        <v>130566.20000000001</v>
      </c>
      <c r="AN698" s="410">
        <f t="shared" ref="AN698" si="6255">AJ698*AL698</f>
        <v>146234.14400000003</v>
      </c>
      <c r="AO698" s="396">
        <f t="shared" ref="AO698" si="6256">AN698*H698</f>
        <v>121813.04195200001</v>
      </c>
      <c r="AP698" s="410">
        <v>20</v>
      </c>
      <c r="AQ698" s="410">
        <v>6528.31</v>
      </c>
      <c r="AR698" s="410">
        <f t="shared" si="5629"/>
        <v>7311.7072000000007</v>
      </c>
      <c r="AS698" s="410">
        <f t="shared" ref="AS698" si="6257">AP698*AQ698</f>
        <v>130566.20000000001</v>
      </c>
      <c r="AT698" s="410">
        <f t="shared" ref="AT698" si="6258">AS698*1.12</f>
        <v>146234.14400000003</v>
      </c>
      <c r="AU698" s="410">
        <f t="shared" ref="AU698" si="6259">AT698*H698</f>
        <v>121813.04195200001</v>
      </c>
      <c r="AV698" s="411">
        <v>20</v>
      </c>
      <c r="AW698" s="410">
        <v>6528.31</v>
      </c>
      <c r="AX698" s="410">
        <f t="shared" si="5630"/>
        <v>7311.7072000000007</v>
      </c>
      <c r="AY698" s="400">
        <f t="shared" ref="AY698" si="6260">AV698*AW698</f>
        <v>130566.20000000001</v>
      </c>
      <c r="AZ698" s="400">
        <f t="shared" ref="AZ698" si="6261">AY698*1.12</f>
        <v>146234.14400000003</v>
      </c>
      <c r="BA698" s="400">
        <f t="shared" ref="BA698" si="6262">AZ698*H698</f>
        <v>121813.04195200001</v>
      </c>
      <c r="BB698" s="411">
        <v>20</v>
      </c>
      <c r="BC698" s="410">
        <v>6528.31</v>
      </c>
      <c r="BD698" s="410">
        <f t="shared" si="5631"/>
        <v>7311.7072000000007</v>
      </c>
      <c r="BE698" s="411">
        <f t="shared" ref="BE698" si="6263">BB698*BC698</f>
        <v>130566.20000000001</v>
      </c>
      <c r="BF698" s="411">
        <f t="shared" ref="BF698" si="6264">BE698*1.12</f>
        <v>146234.14400000003</v>
      </c>
      <c r="BG698" s="411">
        <f t="shared" ref="BG698" si="6265">BF698*H698</f>
        <v>121813.04195200001</v>
      </c>
      <c r="BH698" s="411"/>
      <c r="BI698" s="410">
        <v>6528.31</v>
      </c>
      <c r="BJ698" s="410">
        <f t="shared" si="5632"/>
        <v>7311.7072000000007</v>
      </c>
      <c r="BK698" s="411">
        <f t="shared" ref="BK698" si="6266">BH698*BI698</f>
        <v>0</v>
      </c>
      <c r="BL698" s="411">
        <f t="shared" ref="BL698" si="6267">BK698*1.12</f>
        <v>0</v>
      </c>
      <c r="BM698" s="411">
        <f t="shared" ref="BM698" si="6268">BL698*N698</f>
        <v>0</v>
      </c>
      <c r="BN698" s="411"/>
      <c r="BO698" s="410"/>
      <c r="BP698" s="410"/>
      <c r="BQ698" s="411">
        <f t="shared" si="6245"/>
        <v>0</v>
      </c>
      <c r="BR698" s="411">
        <f t="shared" si="6246"/>
        <v>0</v>
      </c>
      <c r="BS698" s="411">
        <f t="shared" si="5764"/>
        <v>0</v>
      </c>
      <c r="BT698" s="410">
        <v>6528.31</v>
      </c>
      <c r="BU698" s="410">
        <f t="shared" si="5633"/>
        <v>7311.7072000000007</v>
      </c>
      <c r="BV698" s="262">
        <f t="shared" ref="BV698" si="6269">(AD698+AJ698+AP698+AV698+BB698)*BT698</f>
        <v>652831</v>
      </c>
      <c r="BW698" s="262">
        <f t="shared" ref="BW698" si="6270">(AD698+AJ698+AP698+AV698+BB698)*BU698</f>
        <v>731170.72000000009</v>
      </c>
      <c r="BX698" s="84"/>
      <c r="BY698" s="76" t="s">
        <v>2420</v>
      </c>
      <c r="BZ698" s="582"/>
      <c r="CA698" s="567"/>
      <c r="CB698" s="562"/>
      <c r="CC698" s="109"/>
      <c r="CD698" s="329"/>
      <c r="CE698" s="26">
        <f t="shared" ref="CE698" si="6271">BV698-CB698</f>
        <v>652831</v>
      </c>
      <c r="CF698" s="27">
        <f t="shared" ref="CF698" si="6272">BW698-CC698</f>
        <v>731170.72000000009</v>
      </c>
      <c r="CG698" s="738">
        <f t="shared" ref="CG698" si="6273">CA698-CC698</f>
        <v>0</v>
      </c>
      <c r="CH698" s="166" t="s">
        <v>2552</v>
      </c>
      <c r="CI698" s="167"/>
      <c r="CJ698" s="89"/>
      <c r="CK698" s="175"/>
      <c r="CL698" s="175" t="s">
        <v>2628</v>
      </c>
      <c r="CM698" s="178">
        <v>42632</v>
      </c>
      <c r="CN698" s="175" t="s">
        <v>1995</v>
      </c>
      <c r="CO698" s="176" t="s">
        <v>1463</v>
      </c>
      <c r="CP698" s="175" t="s">
        <v>2565</v>
      </c>
      <c r="CQ698" s="14" t="s">
        <v>1382</v>
      </c>
      <c r="CR698" s="455"/>
      <c r="CS698" s="455"/>
      <c r="CT698" s="455"/>
      <c r="CU698" s="455">
        <v>20</v>
      </c>
      <c r="CV698" s="455">
        <v>20</v>
      </c>
      <c r="CW698" s="455">
        <v>20</v>
      </c>
      <c r="CX698" s="455">
        <v>20</v>
      </c>
      <c r="CY698" s="455"/>
      <c r="CZ698" s="455">
        <f>CU698+CV698+CW698+CX698</f>
        <v>80</v>
      </c>
      <c r="DA698" s="456">
        <f>BU698</f>
        <v>7311.7072000000007</v>
      </c>
      <c r="DB698" s="455"/>
      <c r="DC698" s="455"/>
      <c r="DD698" s="455"/>
      <c r="DE698" s="455">
        <f>CU698*DA698</f>
        <v>146234.14400000003</v>
      </c>
      <c r="DF698" s="455">
        <f>CV698*DA698</f>
        <v>146234.14400000003</v>
      </c>
      <c r="DG698" s="455">
        <f>CW698*DA698</f>
        <v>146234.14400000003</v>
      </c>
      <c r="DH698" s="455">
        <f>CX698*DA698</f>
        <v>146234.14400000003</v>
      </c>
      <c r="DI698" s="455"/>
      <c r="DJ698" s="455"/>
      <c r="DK698" s="455">
        <f t="shared" si="6247"/>
        <v>584936.57600000012</v>
      </c>
      <c r="DL698" s="501"/>
      <c r="DM698" s="508"/>
      <c r="DN698" s="501"/>
      <c r="DO698" s="508"/>
      <c r="DP698" s="501"/>
      <c r="DQ698" s="847"/>
      <c r="DR698" s="501"/>
      <c r="DS698" s="508">
        <f>DE698</f>
        <v>146234.14400000003</v>
      </c>
      <c r="DT698" s="501">
        <f>DS698/1.12</f>
        <v>130566.20000000001</v>
      </c>
      <c r="DU698" s="508">
        <f>DF698</f>
        <v>146234.14400000003</v>
      </c>
      <c r="DV698" s="457">
        <f>DU698/1.12</f>
        <v>130566.20000000001</v>
      </c>
      <c r="DW698" s="503">
        <f>DG698</f>
        <v>146234.14400000003</v>
      </c>
      <c r="DX698" s="501">
        <f>DW698/1.12</f>
        <v>130566.20000000001</v>
      </c>
      <c r="DY698" s="672">
        <f>DH698</f>
        <v>146234.14400000003</v>
      </c>
      <c r="DZ698" s="501">
        <f>DY698/1.12</f>
        <v>130566.20000000001</v>
      </c>
      <c r="EA698" s="508"/>
      <c r="EB698" s="457"/>
      <c r="EC698" s="1045"/>
      <c r="ED698" s="892"/>
      <c r="EE698" s="459">
        <f>DK698</f>
        <v>584936.57600000012</v>
      </c>
      <c r="EF698" s="501">
        <f t="shared" si="6248"/>
        <v>522264.80000000005</v>
      </c>
      <c r="EG698" s="462"/>
      <c r="EH698" s="710"/>
      <c r="EI698" s="460">
        <f t="shared" si="5963"/>
        <v>0</v>
      </c>
      <c r="EJ698" s="538">
        <f t="shared" si="5964"/>
        <v>0</v>
      </c>
      <c r="EK698" s="677">
        <f t="shared" si="5965"/>
        <v>130566.20000000001</v>
      </c>
      <c r="EL698" s="257">
        <f t="shared" si="5966"/>
        <v>146234.14400000003</v>
      </c>
      <c r="EM698" s="649">
        <f t="shared" si="5967"/>
        <v>0</v>
      </c>
      <c r="EN698" s="538">
        <f t="shared" si="5968"/>
        <v>0</v>
      </c>
      <c r="EO698" s="677">
        <f t="shared" si="5969"/>
        <v>0</v>
      </c>
      <c r="EP698" s="257">
        <f t="shared" si="5970"/>
        <v>0</v>
      </c>
      <c r="EQ698" s="649">
        <f t="shared" si="5971"/>
        <v>0</v>
      </c>
      <c r="ER698" s="538">
        <f t="shared" si="5972"/>
        <v>0</v>
      </c>
      <c r="ES698" s="677">
        <f t="shared" si="5973"/>
        <v>0</v>
      </c>
      <c r="ET698" s="538">
        <f t="shared" si="5974"/>
        <v>0</v>
      </c>
      <c r="EU698" s="462">
        <f t="shared" si="5975"/>
        <v>0</v>
      </c>
      <c r="EV698" s="263">
        <f t="shared" si="5976"/>
        <v>0</v>
      </c>
      <c r="EW698" s="462">
        <f t="shared" si="5977"/>
        <v>0</v>
      </c>
      <c r="EX698" s="263">
        <f t="shared" si="5978"/>
        <v>0</v>
      </c>
      <c r="EY698" s="472">
        <f t="shared" si="5769"/>
        <v>130566.19999999995</v>
      </c>
      <c r="EZ698" s="710">
        <f t="shared" si="5770"/>
        <v>146234.14399999997</v>
      </c>
      <c r="FA698" s="312">
        <v>42020</v>
      </c>
      <c r="FC698" s="216"/>
      <c r="FD698" s="319"/>
    </row>
    <row r="699" spans="1:160" ht="18" hidden="1" customHeight="1" outlineLevel="1" x14ac:dyDescent="0.2">
      <c r="A699" s="13" t="s">
        <v>1586</v>
      </c>
      <c r="B699" s="76" t="s">
        <v>21</v>
      </c>
      <c r="C699" s="103" t="s">
        <v>1462</v>
      </c>
      <c r="D699" s="103" t="s">
        <v>1463</v>
      </c>
      <c r="E699" s="103" t="s">
        <v>1466</v>
      </c>
      <c r="F699" s="103" t="s">
        <v>1472</v>
      </c>
      <c r="G699" s="103" t="s">
        <v>1381</v>
      </c>
      <c r="H699" s="105">
        <v>0.83299999999999996</v>
      </c>
      <c r="I699" s="103" t="s">
        <v>1369</v>
      </c>
      <c r="J699" s="103" t="s">
        <v>56</v>
      </c>
      <c r="K699" s="103" t="s">
        <v>152</v>
      </c>
      <c r="L699" s="103" t="s">
        <v>1370</v>
      </c>
      <c r="M699" s="14" t="s">
        <v>1382</v>
      </c>
      <c r="N699" s="82"/>
      <c r="O699" s="82"/>
      <c r="P699" s="82"/>
      <c r="Q699" s="245"/>
      <c r="R699" s="408"/>
      <c r="S699" s="270"/>
      <c r="T699" s="270"/>
      <c r="U699" s="270"/>
      <c r="V699" s="647"/>
      <c r="W699" s="647"/>
      <c r="X699" s="409"/>
      <c r="Y699" s="409"/>
      <c r="Z699" s="409"/>
      <c r="AA699" s="409"/>
      <c r="AB699" s="409"/>
      <c r="AC699" s="399">
        <f t="shared" si="6004"/>
        <v>0</v>
      </c>
      <c r="AD699" s="410">
        <v>50</v>
      </c>
      <c r="AE699" s="410">
        <v>3098.16</v>
      </c>
      <c r="AF699" s="410">
        <f t="shared" si="5138"/>
        <v>3469.9392000000003</v>
      </c>
      <c r="AG699" s="410">
        <v>0</v>
      </c>
      <c r="AH699" s="410">
        <v>0</v>
      </c>
      <c r="AI699" s="260">
        <f t="shared" si="6005"/>
        <v>0</v>
      </c>
      <c r="AJ699" s="410">
        <v>50</v>
      </c>
      <c r="AK699" s="410">
        <v>3098.16</v>
      </c>
      <c r="AL699" s="410">
        <f t="shared" si="5628"/>
        <v>3469.9392000000003</v>
      </c>
      <c r="AM699" s="260">
        <v>0</v>
      </c>
      <c r="AN699" s="260">
        <v>0</v>
      </c>
      <c r="AO699" s="396">
        <f t="shared" si="5858"/>
        <v>0</v>
      </c>
      <c r="AP699" s="410">
        <v>50</v>
      </c>
      <c r="AQ699" s="410">
        <v>3098.16</v>
      </c>
      <c r="AR699" s="410">
        <f t="shared" si="5629"/>
        <v>3469.9392000000003</v>
      </c>
      <c r="AS699" s="410">
        <v>0</v>
      </c>
      <c r="AT699" s="410">
        <f t="shared" si="5720"/>
        <v>0</v>
      </c>
      <c r="AU699" s="410">
        <f t="shared" si="5578"/>
        <v>0</v>
      </c>
      <c r="AV699" s="411">
        <v>50</v>
      </c>
      <c r="AW699" s="410">
        <v>3098.16</v>
      </c>
      <c r="AX699" s="410">
        <f t="shared" si="5630"/>
        <v>3469.9392000000003</v>
      </c>
      <c r="AY699" s="400">
        <v>0</v>
      </c>
      <c r="AZ699" s="400">
        <f t="shared" si="5763"/>
        <v>0</v>
      </c>
      <c r="BA699" s="400">
        <f t="shared" si="5583"/>
        <v>0</v>
      </c>
      <c r="BB699" s="411">
        <v>50</v>
      </c>
      <c r="BC699" s="410">
        <v>3098.16</v>
      </c>
      <c r="BD699" s="410">
        <f t="shared" si="5631"/>
        <v>3469.9392000000003</v>
      </c>
      <c r="BE699" s="411">
        <v>0</v>
      </c>
      <c r="BF699" s="411">
        <f t="shared" si="5579"/>
        <v>0</v>
      </c>
      <c r="BG699" s="411">
        <f t="shared" si="5555"/>
        <v>0</v>
      </c>
      <c r="BH699" s="411"/>
      <c r="BI699" s="410">
        <v>3098.16</v>
      </c>
      <c r="BJ699" s="410">
        <f t="shared" si="5632"/>
        <v>3469.9392000000003</v>
      </c>
      <c r="BK699" s="411">
        <v>0</v>
      </c>
      <c r="BL699" s="411">
        <f t="shared" si="6244"/>
        <v>0</v>
      </c>
      <c r="BM699" s="411">
        <f t="shared" si="6230"/>
        <v>0</v>
      </c>
      <c r="BN699" s="411"/>
      <c r="BO699" s="410"/>
      <c r="BP699" s="410"/>
      <c r="BQ699" s="411">
        <v>0</v>
      </c>
      <c r="BR699" s="411">
        <f t="shared" si="6246"/>
        <v>0</v>
      </c>
      <c r="BS699" s="411">
        <f t="shared" si="5764"/>
        <v>0</v>
      </c>
      <c r="BT699" s="410">
        <v>3098.16</v>
      </c>
      <c r="BU699" s="410">
        <f t="shared" si="5633"/>
        <v>3469.9392000000003</v>
      </c>
      <c r="BV699" s="410">
        <v>0</v>
      </c>
      <c r="BW699" s="1437">
        <v>0</v>
      </c>
      <c r="BX699" s="84" t="s">
        <v>48</v>
      </c>
      <c r="BY699" s="76">
        <v>2015</v>
      </c>
      <c r="BZ699" s="325">
        <v>7</v>
      </c>
      <c r="CA699" s="567"/>
      <c r="CB699" s="562"/>
      <c r="CC699" s="109"/>
      <c r="CD699" s="329"/>
      <c r="CE699" s="26">
        <f t="shared" si="6095"/>
        <v>0</v>
      </c>
      <c r="CF699" s="27">
        <f t="shared" si="6096"/>
        <v>0</v>
      </c>
      <c r="CG699" s="738">
        <f t="shared" si="6097"/>
        <v>0</v>
      </c>
      <c r="CH699" s="166"/>
      <c r="CI699" s="167"/>
      <c r="CJ699" s="89"/>
      <c r="CK699" s="175"/>
      <c r="CL699" s="175"/>
      <c r="CM699" s="178"/>
      <c r="CN699" s="175"/>
      <c r="CO699" s="176"/>
      <c r="CP699" s="175"/>
      <c r="CQ699" s="87"/>
      <c r="CR699" s="455"/>
      <c r="CS699" s="455"/>
      <c r="CT699" s="455"/>
      <c r="CU699" s="455"/>
      <c r="CV699" s="455"/>
      <c r="CW699" s="455"/>
      <c r="CX699" s="455"/>
      <c r="CY699" s="455"/>
      <c r="CZ699" s="455"/>
      <c r="DA699" s="456"/>
      <c r="DB699" s="455"/>
      <c r="DC699" s="455"/>
      <c r="DD699" s="455"/>
      <c r="DE699" s="455"/>
      <c r="DF699" s="455"/>
      <c r="DG699" s="455"/>
      <c r="DH699" s="455"/>
      <c r="DI699" s="455"/>
      <c r="DJ699" s="455"/>
      <c r="DK699" s="455"/>
      <c r="DL699" s="501"/>
      <c r="DM699" s="508"/>
      <c r="DN699" s="501"/>
      <c r="DO699" s="508"/>
      <c r="DP699" s="501"/>
      <c r="DQ699" s="847"/>
      <c r="DR699" s="501"/>
      <c r="DS699" s="508"/>
      <c r="DT699" s="501"/>
      <c r="DU699" s="508"/>
      <c r="DV699" s="457"/>
      <c r="DW699" s="503"/>
      <c r="DX699" s="501"/>
      <c r="DY699" s="672"/>
      <c r="DZ699" s="501"/>
      <c r="EA699" s="508">
        <f>DI699</f>
        <v>0</v>
      </c>
      <c r="EB699" s="457">
        <f t="shared" si="5859"/>
        <v>0</v>
      </c>
      <c r="EC699" s="1045"/>
      <c r="ED699" s="892"/>
      <c r="EE699" s="459"/>
      <c r="EF699" s="501"/>
      <c r="EG699" s="462"/>
      <c r="EH699" s="710"/>
      <c r="EI699" s="460">
        <f t="shared" si="5963"/>
        <v>0</v>
      </c>
      <c r="EJ699" s="538">
        <f t="shared" si="5964"/>
        <v>0</v>
      </c>
      <c r="EK699" s="677">
        <f t="shared" si="5965"/>
        <v>0</v>
      </c>
      <c r="EL699" s="257">
        <f t="shared" si="5966"/>
        <v>0</v>
      </c>
      <c r="EM699" s="649">
        <f t="shared" si="5967"/>
        <v>0</v>
      </c>
      <c r="EN699" s="538">
        <f t="shared" si="5968"/>
        <v>0</v>
      </c>
      <c r="EO699" s="677">
        <f t="shared" si="5969"/>
        <v>0</v>
      </c>
      <c r="EP699" s="257">
        <f t="shared" si="5970"/>
        <v>0</v>
      </c>
      <c r="EQ699" s="649">
        <f t="shared" si="5971"/>
        <v>0</v>
      </c>
      <c r="ER699" s="538">
        <f t="shared" si="5972"/>
        <v>0</v>
      </c>
      <c r="ES699" s="677">
        <f t="shared" si="5973"/>
        <v>0</v>
      </c>
      <c r="ET699" s="538">
        <f t="shared" si="5974"/>
        <v>0</v>
      </c>
      <c r="EU699" s="462">
        <f t="shared" si="5975"/>
        <v>0</v>
      </c>
      <c r="EV699" s="263">
        <f t="shared" si="5976"/>
        <v>0</v>
      </c>
      <c r="EW699" s="462">
        <f t="shared" si="5977"/>
        <v>0</v>
      </c>
      <c r="EX699" s="263">
        <f t="shared" si="5978"/>
        <v>0</v>
      </c>
      <c r="EY699" s="472">
        <f t="shared" si="5769"/>
        <v>0</v>
      </c>
      <c r="EZ699" s="710">
        <f t="shared" si="5770"/>
        <v>0</v>
      </c>
      <c r="FC699" s="216"/>
      <c r="FD699" s="319"/>
    </row>
    <row r="700" spans="1:160" ht="18" hidden="1" customHeight="1" outlineLevel="1" x14ac:dyDescent="0.2">
      <c r="A700" s="13" t="s">
        <v>1682</v>
      </c>
      <c r="B700" s="76" t="s">
        <v>21</v>
      </c>
      <c r="C700" s="103" t="s">
        <v>1462</v>
      </c>
      <c r="D700" s="103" t="s">
        <v>1463</v>
      </c>
      <c r="E700" s="103" t="s">
        <v>1466</v>
      </c>
      <c r="F700" s="103" t="s">
        <v>1472</v>
      </c>
      <c r="G700" s="103" t="s">
        <v>1690</v>
      </c>
      <c r="H700" s="105">
        <v>0.83299999999999996</v>
      </c>
      <c r="I700" s="103" t="s">
        <v>1369</v>
      </c>
      <c r="J700" s="103" t="s">
        <v>56</v>
      </c>
      <c r="K700" s="103" t="s">
        <v>152</v>
      </c>
      <c r="L700" s="103" t="s">
        <v>1370</v>
      </c>
      <c r="M700" s="14" t="s">
        <v>1382</v>
      </c>
      <c r="N700" s="82"/>
      <c r="O700" s="82"/>
      <c r="P700" s="82"/>
      <c r="Q700" s="245"/>
      <c r="R700" s="408"/>
      <c r="S700" s="270"/>
      <c r="T700" s="270"/>
      <c r="U700" s="270"/>
      <c r="V700" s="647"/>
      <c r="W700" s="647"/>
      <c r="X700" s="409"/>
      <c r="Y700" s="409"/>
      <c r="Z700" s="409"/>
      <c r="AA700" s="409"/>
      <c r="AB700" s="409"/>
      <c r="AC700" s="399">
        <f t="shared" si="6004"/>
        <v>0</v>
      </c>
      <c r="AD700" s="410">
        <v>50</v>
      </c>
      <c r="AE700" s="410">
        <v>3098.16</v>
      </c>
      <c r="AF700" s="410">
        <f t="shared" ref="AF700" si="6274">AE700*1.12</f>
        <v>3469.9392000000003</v>
      </c>
      <c r="AG700" s="410">
        <v>0</v>
      </c>
      <c r="AH700" s="410">
        <v>0</v>
      </c>
      <c r="AI700" s="260">
        <f t="shared" si="6005"/>
        <v>0</v>
      </c>
      <c r="AJ700" s="410">
        <v>50</v>
      </c>
      <c r="AK700" s="410">
        <v>3098.16</v>
      </c>
      <c r="AL700" s="410">
        <f t="shared" si="5628"/>
        <v>3469.9392000000003</v>
      </c>
      <c r="AM700" s="260">
        <v>0</v>
      </c>
      <c r="AN700" s="260">
        <v>0</v>
      </c>
      <c r="AO700" s="396">
        <f t="shared" si="5858"/>
        <v>0</v>
      </c>
      <c r="AP700" s="410">
        <v>50</v>
      </c>
      <c r="AQ700" s="410">
        <v>3098.16</v>
      </c>
      <c r="AR700" s="410">
        <f t="shared" si="5629"/>
        <v>3469.9392000000003</v>
      </c>
      <c r="AS700" s="410">
        <v>0</v>
      </c>
      <c r="AT700" s="410">
        <f t="shared" si="5720"/>
        <v>0</v>
      </c>
      <c r="AU700" s="410">
        <f t="shared" si="5578"/>
        <v>0</v>
      </c>
      <c r="AV700" s="411">
        <v>50</v>
      </c>
      <c r="AW700" s="410">
        <v>3098.16</v>
      </c>
      <c r="AX700" s="410">
        <f t="shared" si="5630"/>
        <v>3469.9392000000003</v>
      </c>
      <c r="AY700" s="400">
        <v>0</v>
      </c>
      <c r="AZ700" s="400">
        <f t="shared" si="5763"/>
        <v>0</v>
      </c>
      <c r="BA700" s="400">
        <f t="shared" si="5583"/>
        <v>0</v>
      </c>
      <c r="BB700" s="411">
        <v>50</v>
      </c>
      <c r="BC700" s="410">
        <v>3098.16</v>
      </c>
      <c r="BD700" s="410">
        <f t="shared" si="5631"/>
        <v>3469.9392000000003</v>
      </c>
      <c r="BE700" s="411">
        <v>0</v>
      </c>
      <c r="BF700" s="411">
        <f t="shared" si="5579"/>
        <v>0</v>
      </c>
      <c r="BG700" s="411">
        <f t="shared" si="5555"/>
        <v>0</v>
      </c>
      <c r="BH700" s="411"/>
      <c r="BI700" s="410">
        <v>3098.16</v>
      </c>
      <c r="BJ700" s="410">
        <f t="shared" si="5632"/>
        <v>3469.9392000000003</v>
      </c>
      <c r="BK700" s="411">
        <v>0</v>
      </c>
      <c r="BL700" s="411">
        <f t="shared" si="6244"/>
        <v>0</v>
      </c>
      <c r="BM700" s="411">
        <f t="shared" si="6230"/>
        <v>0</v>
      </c>
      <c r="BN700" s="411"/>
      <c r="BO700" s="410"/>
      <c r="BP700" s="410"/>
      <c r="BQ700" s="411">
        <v>0</v>
      </c>
      <c r="BR700" s="411">
        <f t="shared" si="6246"/>
        <v>0</v>
      </c>
      <c r="BS700" s="411">
        <f t="shared" si="5764"/>
        <v>0</v>
      </c>
      <c r="BT700" s="410">
        <v>3098.16</v>
      </c>
      <c r="BU700" s="410">
        <f t="shared" si="5633"/>
        <v>3469.9392000000003</v>
      </c>
      <c r="BV700" s="262">
        <v>0</v>
      </c>
      <c r="BW700" s="1427">
        <v>0</v>
      </c>
      <c r="BX700" s="84" t="s">
        <v>48</v>
      </c>
      <c r="BY700" s="76">
        <v>2015</v>
      </c>
      <c r="BZ700" s="325">
        <v>7</v>
      </c>
      <c r="CA700" s="567"/>
      <c r="CB700" s="562"/>
      <c r="CC700" s="109"/>
      <c r="CD700" s="329"/>
      <c r="CE700" s="26">
        <f t="shared" si="6095"/>
        <v>0</v>
      </c>
      <c r="CF700" s="27">
        <f t="shared" si="6096"/>
        <v>0</v>
      </c>
      <c r="CG700" s="738">
        <f t="shared" si="6097"/>
        <v>0</v>
      </c>
      <c r="CH700" s="166" t="s">
        <v>1691</v>
      </c>
      <c r="CI700" s="167" t="s">
        <v>1756</v>
      </c>
      <c r="CJ700" s="89"/>
      <c r="CK700" s="175"/>
      <c r="CL700" s="175"/>
      <c r="CM700" s="178"/>
      <c r="CN700" s="175"/>
      <c r="CO700" s="176"/>
      <c r="CP700" s="175"/>
      <c r="CQ700" s="87"/>
      <c r="CR700" s="455"/>
      <c r="CS700" s="455"/>
      <c r="CT700" s="455"/>
      <c r="CU700" s="455"/>
      <c r="CV700" s="455"/>
      <c r="CW700" s="455"/>
      <c r="CX700" s="455"/>
      <c r="CY700" s="455"/>
      <c r="CZ700" s="455"/>
      <c r="DA700" s="456"/>
      <c r="DB700" s="455"/>
      <c r="DC700" s="455"/>
      <c r="DD700" s="455"/>
      <c r="DE700" s="455"/>
      <c r="DF700" s="455"/>
      <c r="DG700" s="455"/>
      <c r="DH700" s="455"/>
      <c r="DI700" s="455"/>
      <c r="DJ700" s="455"/>
      <c r="DK700" s="455"/>
      <c r="DL700" s="501"/>
      <c r="DM700" s="508"/>
      <c r="DN700" s="501"/>
      <c r="DO700" s="508"/>
      <c r="DP700" s="501"/>
      <c r="DQ700" s="847"/>
      <c r="DR700" s="501"/>
      <c r="DS700" s="508"/>
      <c r="DT700" s="501"/>
      <c r="DU700" s="508"/>
      <c r="DV700" s="457"/>
      <c r="DW700" s="503"/>
      <c r="DX700" s="501"/>
      <c r="DY700" s="672"/>
      <c r="DZ700" s="501"/>
      <c r="EA700" s="508">
        <f>DI700</f>
        <v>0</v>
      </c>
      <c r="EB700" s="457">
        <f t="shared" si="5859"/>
        <v>0</v>
      </c>
      <c r="EC700" s="1045"/>
      <c r="ED700" s="892"/>
      <c r="EE700" s="459"/>
      <c r="EF700" s="501"/>
      <c r="EG700" s="462"/>
      <c r="EH700" s="710"/>
      <c r="EI700" s="460">
        <f t="shared" si="5963"/>
        <v>0</v>
      </c>
      <c r="EJ700" s="538">
        <f t="shared" si="5964"/>
        <v>0</v>
      </c>
      <c r="EK700" s="677">
        <f t="shared" si="5965"/>
        <v>0</v>
      </c>
      <c r="EL700" s="257">
        <f t="shared" si="5966"/>
        <v>0</v>
      </c>
      <c r="EM700" s="649">
        <f t="shared" si="5967"/>
        <v>0</v>
      </c>
      <c r="EN700" s="538">
        <f t="shared" si="5968"/>
        <v>0</v>
      </c>
      <c r="EO700" s="677">
        <f t="shared" si="5969"/>
        <v>0</v>
      </c>
      <c r="EP700" s="257">
        <f t="shared" si="5970"/>
        <v>0</v>
      </c>
      <c r="EQ700" s="649">
        <f t="shared" si="5971"/>
        <v>0</v>
      </c>
      <c r="ER700" s="538">
        <f t="shared" si="5972"/>
        <v>0</v>
      </c>
      <c r="ES700" s="677">
        <f t="shared" si="5973"/>
        <v>0</v>
      </c>
      <c r="ET700" s="538">
        <f t="shared" si="5974"/>
        <v>0</v>
      </c>
      <c r="EU700" s="462">
        <f t="shared" si="5975"/>
        <v>0</v>
      </c>
      <c r="EV700" s="263">
        <f t="shared" si="5976"/>
        <v>0</v>
      </c>
      <c r="EW700" s="462">
        <f t="shared" si="5977"/>
        <v>0</v>
      </c>
      <c r="EX700" s="263">
        <f t="shared" si="5978"/>
        <v>0</v>
      </c>
      <c r="EY700" s="472">
        <f t="shared" si="5769"/>
        <v>0</v>
      </c>
      <c r="EZ700" s="710">
        <f t="shared" si="5770"/>
        <v>0</v>
      </c>
      <c r="FA700" s="312">
        <v>42020</v>
      </c>
      <c r="FC700" s="216"/>
      <c r="FD700" s="319"/>
    </row>
    <row r="701" spans="1:160" ht="18" hidden="1" customHeight="1" outlineLevel="1" x14ac:dyDescent="0.2">
      <c r="A701" s="13" t="s">
        <v>1778</v>
      </c>
      <c r="B701" s="76" t="s">
        <v>21</v>
      </c>
      <c r="C701" s="103" t="s">
        <v>1462</v>
      </c>
      <c r="D701" s="103" t="s">
        <v>1463</v>
      </c>
      <c r="E701" s="103" t="s">
        <v>1466</v>
      </c>
      <c r="F701" s="103" t="s">
        <v>1472</v>
      </c>
      <c r="G701" s="103" t="s">
        <v>25</v>
      </c>
      <c r="H701" s="105">
        <v>0.83299999999999996</v>
      </c>
      <c r="I701" s="103" t="s">
        <v>1369</v>
      </c>
      <c r="J701" s="103" t="s">
        <v>56</v>
      </c>
      <c r="K701" s="103" t="s">
        <v>152</v>
      </c>
      <c r="L701" s="103" t="s">
        <v>1370</v>
      </c>
      <c r="M701" s="14" t="s">
        <v>1382</v>
      </c>
      <c r="N701" s="82"/>
      <c r="O701" s="82"/>
      <c r="P701" s="82"/>
      <c r="Q701" s="245"/>
      <c r="R701" s="408"/>
      <c r="S701" s="270"/>
      <c r="T701" s="270"/>
      <c r="U701" s="270"/>
      <c r="V701" s="647"/>
      <c r="W701" s="647"/>
      <c r="X701" s="409"/>
      <c r="Y701" s="409"/>
      <c r="Z701" s="409"/>
      <c r="AA701" s="409"/>
      <c r="AB701" s="409"/>
      <c r="AC701" s="399">
        <f t="shared" ref="AC701" si="6275">AB701*H701</f>
        <v>0</v>
      </c>
      <c r="AD701" s="410">
        <v>50</v>
      </c>
      <c r="AE701" s="410">
        <v>3098.16</v>
      </c>
      <c r="AF701" s="410">
        <f t="shared" ref="AF701" si="6276">AE701*1.12</f>
        <v>3469.9392000000003</v>
      </c>
      <c r="AG701" s="410">
        <v>0</v>
      </c>
      <c r="AH701" s="410">
        <v>0</v>
      </c>
      <c r="AI701" s="260">
        <f t="shared" ref="AI701" si="6277">AH701*H701</f>
        <v>0</v>
      </c>
      <c r="AJ701" s="410">
        <v>50</v>
      </c>
      <c r="AK701" s="410">
        <v>3098.16</v>
      </c>
      <c r="AL701" s="410">
        <f t="shared" si="5628"/>
        <v>3469.9392000000003</v>
      </c>
      <c r="AM701" s="410">
        <v>0</v>
      </c>
      <c r="AN701" s="410">
        <v>0</v>
      </c>
      <c r="AO701" s="396">
        <f t="shared" si="5858"/>
        <v>0</v>
      </c>
      <c r="AP701" s="410">
        <v>50</v>
      </c>
      <c r="AQ701" s="410">
        <v>3098.16</v>
      </c>
      <c r="AR701" s="410">
        <f t="shared" si="5629"/>
        <v>3469.9392000000003</v>
      </c>
      <c r="AS701" s="410">
        <v>0</v>
      </c>
      <c r="AT701" s="410">
        <v>0</v>
      </c>
      <c r="AU701" s="410">
        <f t="shared" si="5578"/>
        <v>0</v>
      </c>
      <c r="AV701" s="411">
        <v>50</v>
      </c>
      <c r="AW701" s="410">
        <v>3098.16</v>
      </c>
      <c r="AX701" s="410">
        <f t="shared" si="5630"/>
        <v>3469.9392000000003</v>
      </c>
      <c r="AY701" s="410">
        <v>0</v>
      </c>
      <c r="AZ701" s="410">
        <v>0</v>
      </c>
      <c r="BA701" s="400">
        <f t="shared" si="5583"/>
        <v>0</v>
      </c>
      <c r="BB701" s="411">
        <v>50</v>
      </c>
      <c r="BC701" s="410">
        <v>3098.16</v>
      </c>
      <c r="BD701" s="410">
        <f t="shared" si="5631"/>
        <v>3469.9392000000003</v>
      </c>
      <c r="BE701" s="410">
        <v>0</v>
      </c>
      <c r="BF701" s="410">
        <v>0</v>
      </c>
      <c r="BG701" s="411">
        <f t="shared" si="5555"/>
        <v>0</v>
      </c>
      <c r="BH701" s="411"/>
      <c r="BI701" s="410">
        <v>3098.16</v>
      </c>
      <c r="BJ701" s="410">
        <f t="shared" si="5632"/>
        <v>3469.9392000000003</v>
      </c>
      <c r="BK701" s="410">
        <v>0</v>
      </c>
      <c r="BL701" s="410">
        <v>0</v>
      </c>
      <c r="BM701" s="411">
        <f t="shared" si="6230"/>
        <v>0</v>
      </c>
      <c r="BN701" s="411"/>
      <c r="BO701" s="410"/>
      <c r="BP701" s="410"/>
      <c r="BQ701" s="410">
        <v>0</v>
      </c>
      <c r="BR701" s="410">
        <v>0</v>
      </c>
      <c r="BS701" s="411">
        <f t="shared" si="5764"/>
        <v>0</v>
      </c>
      <c r="BT701" s="410">
        <v>3098.16</v>
      </c>
      <c r="BU701" s="410">
        <f t="shared" si="5633"/>
        <v>3469.9392000000003</v>
      </c>
      <c r="BV701" s="262">
        <v>0</v>
      </c>
      <c r="BW701" s="1427">
        <v>0</v>
      </c>
      <c r="BX701" s="84" t="s">
        <v>48</v>
      </c>
      <c r="BY701" s="76">
        <v>2015</v>
      </c>
      <c r="BZ701" s="325">
        <v>9</v>
      </c>
      <c r="CA701" s="567"/>
      <c r="CB701" s="562"/>
      <c r="CC701" s="109"/>
      <c r="CD701" s="329"/>
      <c r="CE701" s="26">
        <f t="shared" si="6095"/>
        <v>0</v>
      </c>
      <c r="CF701" s="27">
        <f t="shared" si="6096"/>
        <v>0</v>
      </c>
      <c r="CG701" s="738">
        <f t="shared" si="6097"/>
        <v>0</v>
      </c>
      <c r="CH701" s="166" t="s">
        <v>1800</v>
      </c>
      <c r="CI701" s="167"/>
      <c r="CJ701" s="89"/>
      <c r="CK701" s="175"/>
      <c r="CL701" s="175"/>
      <c r="CM701" s="178"/>
      <c r="CN701" s="175"/>
      <c r="CO701" s="176"/>
      <c r="CP701" s="175"/>
      <c r="CQ701" s="87"/>
      <c r="CR701" s="455"/>
      <c r="CS701" s="455"/>
      <c r="CT701" s="455"/>
      <c r="CU701" s="455"/>
      <c r="CV701" s="455"/>
      <c r="CW701" s="455"/>
      <c r="CX701" s="455"/>
      <c r="CY701" s="455"/>
      <c r="CZ701" s="455"/>
      <c r="DA701" s="456"/>
      <c r="DB701" s="455"/>
      <c r="DC701" s="455"/>
      <c r="DD701" s="455"/>
      <c r="DE701" s="455"/>
      <c r="DF701" s="455"/>
      <c r="DG701" s="455"/>
      <c r="DH701" s="455"/>
      <c r="DI701" s="455"/>
      <c r="DJ701" s="455"/>
      <c r="DK701" s="455"/>
      <c r="DL701" s="501"/>
      <c r="DM701" s="508"/>
      <c r="DN701" s="501"/>
      <c r="DO701" s="508"/>
      <c r="DP701" s="501"/>
      <c r="DQ701" s="847"/>
      <c r="DR701" s="501"/>
      <c r="DS701" s="508"/>
      <c r="DT701" s="501"/>
      <c r="DU701" s="508"/>
      <c r="DV701" s="457"/>
      <c r="DW701" s="503"/>
      <c r="DX701" s="501"/>
      <c r="DY701" s="672"/>
      <c r="DZ701" s="501"/>
      <c r="EA701" s="508">
        <f>DI701</f>
        <v>0</v>
      </c>
      <c r="EB701" s="457">
        <f t="shared" si="5859"/>
        <v>0</v>
      </c>
      <c r="EC701" s="1045"/>
      <c r="ED701" s="892"/>
      <c r="EE701" s="459"/>
      <c r="EF701" s="501"/>
      <c r="EG701" s="462"/>
      <c r="EH701" s="710"/>
      <c r="EI701" s="460">
        <f t="shared" si="5963"/>
        <v>0</v>
      </c>
      <c r="EJ701" s="538">
        <f t="shared" si="5964"/>
        <v>0</v>
      </c>
      <c r="EK701" s="677">
        <f t="shared" si="5965"/>
        <v>0</v>
      </c>
      <c r="EL701" s="257">
        <f t="shared" si="5966"/>
        <v>0</v>
      </c>
      <c r="EM701" s="649">
        <f t="shared" si="5967"/>
        <v>0</v>
      </c>
      <c r="EN701" s="538">
        <f t="shared" si="5968"/>
        <v>0</v>
      </c>
      <c r="EO701" s="677">
        <f t="shared" si="5969"/>
        <v>0</v>
      </c>
      <c r="EP701" s="257">
        <f t="shared" si="5970"/>
        <v>0</v>
      </c>
      <c r="EQ701" s="649">
        <f t="shared" si="5971"/>
        <v>0</v>
      </c>
      <c r="ER701" s="538">
        <f t="shared" si="5972"/>
        <v>0</v>
      </c>
      <c r="ES701" s="677">
        <f t="shared" si="5973"/>
        <v>0</v>
      </c>
      <c r="ET701" s="538">
        <f t="shared" si="5974"/>
        <v>0</v>
      </c>
      <c r="EU701" s="462">
        <f t="shared" si="5975"/>
        <v>0</v>
      </c>
      <c r="EV701" s="263">
        <f t="shared" si="5976"/>
        <v>0</v>
      </c>
      <c r="EW701" s="462">
        <f t="shared" si="5977"/>
        <v>0</v>
      </c>
      <c r="EX701" s="263">
        <f t="shared" si="5978"/>
        <v>0</v>
      </c>
      <c r="EY701" s="472">
        <f t="shared" si="5769"/>
        <v>0</v>
      </c>
      <c r="EZ701" s="710">
        <f t="shared" si="5770"/>
        <v>0</v>
      </c>
      <c r="FA701" s="312">
        <v>42020</v>
      </c>
      <c r="FC701" s="216"/>
      <c r="FD701" s="319"/>
    </row>
    <row r="702" spans="1:160" ht="18" hidden="1" customHeight="1" outlineLevel="1" x14ac:dyDescent="0.2">
      <c r="A702" s="13" t="s">
        <v>1950</v>
      </c>
      <c r="B702" s="76" t="s">
        <v>21</v>
      </c>
      <c r="C702" s="103" t="s">
        <v>1462</v>
      </c>
      <c r="D702" s="103" t="s">
        <v>1463</v>
      </c>
      <c r="E702" s="103" t="s">
        <v>1466</v>
      </c>
      <c r="F702" s="103" t="s">
        <v>1472</v>
      </c>
      <c r="G702" s="103" t="s">
        <v>25</v>
      </c>
      <c r="H702" s="105">
        <v>0.83299999999999996</v>
      </c>
      <c r="I702" s="103" t="s">
        <v>1972</v>
      </c>
      <c r="J702" s="103" t="s">
        <v>56</v>
      </c>
      <c r="K702" s="103" t="s">
        <v>152</v>
      </c>
      <c r="L702" s="103" t="s">
        <v>1370</v>
      </c>
      <c r="M702" s="14" t="s">
        <v>1382</v>
      </c>
      <c r="N702" s="82"/>
      <c r="O702" s="82"/>
      <c r="P702" s="82"/>
      <c r="Q702" s="245"/>
      <c r="R702" s="408"/>
      <c r="S702" s="270"/>
      <c r="T702" s="270"/>
      <c r="U702" s="270"/>
      <c r="V702" s="647"/>
      <c r="W702" s="647"/>
      <c r="X702" s="409"/>
      <c r="Y702" s="409"/>
      <c r="Z702" s="409"/>
      <c r="AA702" s="409"/>
      <c r="AB702" s="409"/>
      <c r="AC702" s="399">
        <f t="shared" ref="AC702" si="6278">AB702*H702</f>
        <v>0</v>
      </c>
      <c r="AD702" s="410">
        <v>50</v>
      </c>
      <c r="AE702" s="410">
        <v>3098.16</v>
      </c>
      <c r="AF702" s="410">
        <f t="shared" ref="AF702" si="6279">AE702*1.12</f>
        <v>3469.9392000000003</v>
      </c>
      <c r="AG702" s="410">
        <v>0</v>
      </c>
      <c r="AH702" s="410">
        <v>0</v>
      </c>
      <c r="AI702" s="260">
        <f t="shared" ref="AI702" si="6280">AH702*H702</f>
        <v>0</v>
      </c>
      <c r="AJ702" s="410">
        <v>50</v>
      </c>
      <c r="AK702" s="410">
        <v>3098.16</v>
      </c>
      <c r="AL702" s="410">
        <f t="shared" si="5628"/>
        <v>3469.9392000000003</v>
      </c>
      <c r="AM702" s="1221">
        <v>0</v>
      </c>
      <c r="AN702" s="410">
        <v>0</v>
      </c>
      <c r="AO702" s="396">
        <f t="shared" si="5858"/>
        <v>0</v>
      </c>
      <c r="AP702" s="410">
        <v>50</v>
      </c>
      <c r="AQ702" s="410">
        <v>3098.16</v>
      </c>
      <c r="AR702" s="410">
        <f t="shared" si="5629"/>
        <v>3469.9392000000003</v>
      </c>
      <c r="AS702" s="410">
        <v>0</v>
      </c>
      <c r="AT702" s="410">
        <f t="shared" ref="AT702" si="6281">AS702*1.12</f>
        <v>0</v>
      </c>
      <c r="AU702" s="410">
        <f t="shared" ref="AU702" si="6282">AT702*H702</f>
        <v>0</v>
      </c>
      <c r="AV702" s="411">
        <v>50</v>
      </c>
      <c r="AW702" s="410">
        <v>3098.16</v>
      </c>
      <c r="AX702" s="410">
        <f t="shared" si="5630"/>
        <v>3469.9392000000003</v>
      </c>
      <c r="AY702" s="400">
        <v>0</v>
      </c>
      <c r="AZ702" s="400">
        <f t="shared" ref="AZ702" si="6283">AY702*1.12</f>
        <v>0</v>
      </c>
      <c r="BA702" s="400">
        <f t="shared" ref="BA702" si="6284">AZ702*H702</f>
        <v>0</v>
      </c>
      <c r="BB702" s="411">
        <v>50</v>
      </c>
      <c r="BC702" s="410">
        <v>3098.16</v>
      </c>
      <c r="BD702" s="410">
        <f t="shared" si="5631"/>
        <v>3469.9392000000003</v>
      </c>
      <c r="BE702" s="411">
        <v>0</v>
      </c>
      <c r="BF702" s="411">
        <f t="shared" ref="BF702" si="6285">BE702*1.12</f>
        <v>0</v>
      </c>
      <c r="BG702" s="411">
        <f t="shared" ref="BG702" si="6286">BF702*H702</f>
        <v>0</v>
      </c>
      <c r="BH702" s="411"/>
      <c r="BI702" s="410">
        <v>3098.16</v>
      </c>
      <c r="BJ702" s="410">
        <f t="shared" si="5632"/>
        <v>3469.9392000000003</v>
      </c>
      <c r="BK702" s="411">
        <f t="shared" ref="BK702" si="6287">BH702*BI702</f>
        <v>0</v>
      </c>
      <c r="BL702" s="411">
        <f t="shared" ref="BL702:BL705" si="6288">BK702*1.12</f>
        <v>0</v>
      </c>
      <c r="BM702" s="411">
        <f t="shared" si="6230"/>
        <v>0</v>
      </c>
      <c r="BN702" s="411"/>
      <c r="BO702" s="410"/>
      <c r="BP702" s="410"/>
      <c r="BQ702" s="411">
        <f t="shared" ref="BQ702:BQ703" si="6289">BN702*BO702</f>
        <v>0</v>
      </c>
      <c r="BR702" s="411">
        <f t="shared" ref="BR702:BR705" si="6290">BQ702*1.12</f>
        <v>0</v>
      </c>
      <c r="BS702" s="411">
        <f t="shared" si="5764"/>
        <v>0</v>
      </c>
      <c r="BT702" s="410">
        <v>3098.16</v>
      </c>
      <c r="BU702" s="410">
        <f t="shared" si="5633"/>
        <v>3469.9392000000003</v>
      </c>
      <c r="BV702" s="262">
        <v>0</v>
      </c>
      <c r="BW702" s="1427">
        <v>0</v>
      </c>
      <c r="BX702" s="84" t="s">
        <v>48</v>
      </c>
      <c r="BY702" s="76">
        <v>2015</v>
      </c>
      <c r="BZ702" s="582" t="s">
        <v>2551</v>
      </c>
      <c r="CA702" s="567"/>
      <c r="CB702" s="562"/>
      <c r="CC702" s="109"/>
      <c r="CD702" s="329"/>
      <c r="CE702" s="26">
        <f t="shared" si="6095"/>
        <v>0</v>
      </c>
      <c r="CF702" s="27">
        <f t="shared" si="6096"/>
        <v>0</v>
      </c>
      <c r="CG702" s="738">
        <f t="shared" si="6097"/>
        <v>0</v>
      </c>
      <c r="CH702" s="166" t="s">
        <v>1973</v>
      </c>
      <c r="CI702" s="167"/>
      <c r="CJ702" s="89" t="s">
        <v>25</v>
      </c>
      <c r="CK702" s="175" t="s">
        <v>1994</v>
      </c>
      <c r="CL702" s="175" t="s">
        <v>2010</v>
      </c>
      <c r="CM702" s="178">
        <v>42170</v>
      </c>
      <c r="CN702" s="175" t="s">
        <v>1995</v>
      </c>
      <c r="CO702" s="176" t="s">
        <v>1463</v>
      </c>
      <c r="CP702" s="175" t="s">
        <v>1472</v>
      </c>
      <c r="CQ702" s="14" t="s">
        <v>1382</v>
      </c>
      <c r="CR702" s="455"/>
      <c r="CS702" s="455"/>
      <c r="CT702" s="455">
        <v>50</v>
      </c>
      <c r="CU702" s="455">
        <v>0</v>
      </c>
      <c r="CV702" s="455">
        <v>0</v>
      </c>
      <c r="CW702" s="455">
        <v>0</v>
      </c>
      <c r="CX702" s="455">
        <v>0</v>
      </c>
      <c r="CY702" s="455"/>
      <c r="CZ702" s="455"/>
      <c r="DA702" s="456">
        <v>3469</v>
      </c>
      <c r="DB702" s="455"/>
      <c r="DC702" s="455"/>
      <c r="DD702" s="455">
        <f>CT702*DA702</f>
        <v>173450</v>
      </c>
      <c r="DE702" s="455">
        <f>CU702*DA702</f>
        <v>0</v>
      </c>
      <c r="DF702" s="455">
        <f>CV702*DA702</f>
        <v>0</v>
      </c>
      <c r="DG702" s="455">
        <f>CW702*DA702</f>
        <v>0</v>
      </c>
      <c r="DH702" s="455">
        <f>CX702*DA702</f>
        <v>0</v>
      </c>
      <c r="DI702" s="455"/>
      <c r="DJ702" s="455"/>
      <c r="DK702" s="455">
        <f t="shared" ref="DK702:DK703" si="6291">(CT702+CU702+CV702+CW702+CX702)*DA702</f>
        <v>173450</v>
      </c>
      <c r="DL702" s="501"/>
      <c r="DM702" s="508"/>
      <c r="DN702" s="501"/>
      <c r="DO702" s="508"/>
      <c r="DP702" s="501"/>
      <c r="DQ702" s="847">
        <f>DD702</f>
        <v>173450</v>
      </c>
      <c r="DR702" s="501">
        <f>DQ702/1.12</f>
        <v>154866.07142857142</v>
      </c>
      <c r="DS702" s="508">
        <f>DE702</f>
        <v>0</v>
      </c>
      <c r="DT702" s="501">
        <f>DS702/1.12</f>
        <v>0</v>
      </c>
      <c r="DU702" s="508">
        <f>DF702</f>
        <v>0</v>
      </c>
      <c r="DV702" s="457">
        <f>DU702/1.12</f>
        <v>0</v>
      </c>
      <c r="DW702" s="503">
        <f>DG702</f>
        <v>0</v>
      </c>
      <c r="DX702" s="501">
        <f>DW702/1.12</f>
        <v>0</v>
      </c>
      <c r="DY702" s="672">
        <f>DH702</f>
        <v>0</v>
      </c>
      <c r="DZ702" s="501">
        <f>DY702/1.12</f>
        <v>0</v>
      </c>
      <c r="EA702" s="508">
        <f>DI702</f>
        <v>0</v>
      </c>
      <c r="EB702" s="457">
        <f t="shared" si="5859"/>
        <v>0</v>
      </c>
      <c r="EC702" s="1045"/>
      <c r="ED702" s="892"/>
      <c r="EE702" s="459">
        <f>DK702</f>
        <v>173450</v>
      </c>
      <c r="EF702" s="501">
        <f t="shared" ref="EF702:EF703" si="6292">EE702/1.12</f>
        <v>154866.07142857142</v>
      </c>
      <c r="EG702" s="462"/>
      <c r="EH702" s="710"/>
      <c r="EI702" s="460">
        <f t="shared" si="5963"/>
        <v>0</v>
      </c>
      <c r="EJ702" s="538">
        <f t="shared" si="5964"/>
        <v>0</v>
      </c>
      <c r="EK702" s="677">
        <f t="shared" si="5965"/>
        <v>-154866.07142857142</v>
      </c>
      <c r="EL702" s="257">
        <f t="shared" si="5966"/>
        <v>-173450</v>
      </c>
      <c r="EM702" s="649">
        <f t="shared" si="5967"/>
        <v>0</v>
      </c>
      <c r="EN702" s="538">
        <f t="shared" si="5968"/>
        <v>0</v>
      </c>
      <c r="EO702" s="677">
        <f t="shared" si="5969"/>
        <v>0</v>
      </c>
      <c r="EP702" s="257">
        <f t="shared" si="5970"/>
        <v>0</v>
      </c>
      <c r="EQ702" s="649">
        <f t="shared" si="5971"/>
        <v>0</v>
      </c>
      <c r="ER702" s="538">
        <f t="shared" si="5972"/>
        <v>0</v>
      </c>
      <c r="ES702" s="677">
        <f t="shared" si="5973"/>
        <v>0</v>
      </c>
      <c r="ET702" s="538">
        <f t="shared" si="5974"/>
        <v>0</v>
      </c>
      <c r="EU702" s="462">
        <f t="shared" si="5975"/>
        <v>0</v>
      </c>
      <c r="EV702" s="263">
        <f t="shared" si="5976"/>
        <v>0</v>
      </c>
      <c r="EW702" s="462">
        <f t="shared" si="5977"/>
        <v>0</v>
      </c>
      <c r="EX702" s="263">
        <f t="shared" si="5978"/>
        <v>0</v>
      </c>
      <c r="EY702" s="472">
        <f t="shared" si="5769"/>
        <v>-154866.07142857142</v>
      </c>
      <c r="EZ702" s="710">
        <f t="shared" si="5770"/>
        <v>-173450</v>
      </c>
      <c r="FA702" s="312">
        <v>42020</v>
      </c>
      <c r="FC702" s="216"/>
      <c r="FD702" s="319"/>
    </row>
    <row r="703" spans="1:160" ht="18" hidden="1" customHeight="1" outlineLevel="1" x14ac:dyDescent="0.2">
      <c r="A703" s="13" t="s">
        <v>2529</v>
      </c>
      <c r="B703" s="76" t="s">
        <v>21</v>
      </c>
      <c r="C703" s="103" t="s">
        <v>1462</v>
      </c>
      <c r="D703" s="103" t="s">
        <v>1463</v>
      </c>
      <c r="E703" s="103" t="s">
        <v>1466</v>
      </c>
      <c r="F703" s="103" t="s">
        <v>1472</v>
      </c>
      <c r="G703" s="103" t="s">
        <v>25</v>
      </c>
      <c r="H703" s="105">
        <v>0.83299999999999996</v>
      </c>
      <c r="I703" s="103" t="s">
        <v>1972</v>
      </c>
      <c r="J703" s="103" t="s">
        <v>56</v>
      </c>
      <c r="K703" s="103" t="s">
        <v>152</v>
      </c>
      <c r="L703" s="103" t="s">
        <v>1370</v>
      </c>
      <c r="M703" s="14" t="s">
        <v>1382</v>
      </c>
      <c r="N703" s="82"/>
      <c r="O703" s="82"/>
      <c r="P703" s="82"/>
      <c r="Q703" s="245"/>
      <c r="R703" s="408"/>
      <c r="S703" s="270"/>
      <c r="T703" s="270"/>
      <c r="U703" s="270"/>
      <c r="V703" s="647"/>
      <c r="W703" s="647"/>
      <c r="X703" s="409"/>
      <c r="Y703" s="409"/>
      <c r="Z703" s="409"/>
      <c r="AA703" s="409"/>
      <c r="AB703" s="409"/>
      <c r="AC703" s="399">
        <f t="shared" ref="AC703" si="6293">AB703*H703</f>
        <v>0</v>
      </c>
      <c r="AD703" s="410">
        <v>50</v>
      </c>
      <c r="AE703" s="410">
        <v>6528.31</v>
      </c>
      <c r="AF703" s="410">
        <f t="shared" ref="AF703" si="6294">AE703*1.12</f>
        <v>7311.7072000000007</v>
      </c>
      <c r="AG703" s="410">
        <f t="shared" ref="AG703" si="6295">AE703*AD703</f>
        <v>326415.5</v>
      </c>
      <c r="AH703" s="410">
        <f t="shared" ref="AH703" si="6296">AD703*AF703</f>
        <v>365585.36000000004</v>
      </c>
      <c r="AI703" s="260">
        <f t="shared" ref="AI703" si="6297">AH703*H703</f>
        <v>304532.60488</v>
      </c>
      <c r="AJ703" s="410">
        <v>30</v>
      </c>
      <c r="AK703" s="410">
        <v>6528.31</v>
      </c>
      <c r="AL703" s="410">
        <f t="shared" si="5628"/>
        <v>7311.7072000000007</v>
      </c>
      <c r="AM703" s="1221">
        <f t="shared" ref="AM703" si="6298">AJ703*AK703</f>
        <v>195849.30000000002</v>
      </c>
      <c r="AN703" s="410">
        <f t="shared" ref="AN703" si="6299">AJ703*AL703</f>
        <v>219351.21600000001</v>
      </c>
      <c r="AO703" s="396">
        <f t="shared" ref="AO703" si="6300">AN703*H703</f>
        <v>182719.562928</v>
      </c>
      <c r="AP703" s="410">
        <v>30</v>
      </c>
      <c r="AQ703" s="410">
        <v>6528.31</v>
      </c>
      <c r="AR703" s="410">
        <f t="shared" si="5629"/>
        <v>7311.7072000000007</v>
      </c>
      <c r="AS703" s="410">
        <f t="shared" ref="AS703" si="6301">AP703*AQ703</f>
        <v>195849.30000000002</v>
      </c>
      <c r="AT703" s="410">
        <f t="shared" ref="AT703" si="6302">AS703*1.12</f>
        <v>219351.21600000004</v>
      </c>
      <c r="AU703" s="410">
        <f t="shared" ref="AU703" si="6303">AT703*H703</f>
        <v>182719.56292800003</v>
      </c>
      <c r="AV703" s="411">
        <v>30</v>
      </c>
      <c r="AW703" s="410">
        <v>6528.31</v>
      </c>
      <c r="AX703" s="410">
        <f t="shared" si="5630"/>
        <v>7311.7072000000007</v>
      </c>
      <c r="AY703" s="400">
        <f t="shared" ref="AY703" si="6304">AV703*AW703</f>
        <v>195849.30000000002</v>
      </c>
      <c r="AZ703" s="400">
        <f t="shared" ref="AZ703" si="6305">AY703*1.12</f>
        <v>219351.21600000004</v>
      </c>
      <c r="BA703" s="400">
        <f t="shared" ref="BA703" si="6306">AZ703*H703</f>
        <v>182719.56292800003</v>
      </c>
      <c r="BB703" s="411">
        <v>30</v>
      </c>
      <c r="BC703" s="410">
        <v>6528.31</v>
      </c>
      <c r="BD703" s="410">
        <f t="shared" si="5631"/>
        <v>7311.7072000000007</v>
      </c>
      <c r="BE703" s="411">
        <f t="shared" ref="BE703" si="6307">BB703*BC703</f>
        <v>195849.30000000002</v>
      </c>
      <c r="BF703" s="411">
        <f t="shared" ref="BF703" si="6308">BE703*1.12</f>
        <v>219351.21600000004</v>
      </c>
      <c r="BG703" s="411">
        <f t="shared" ref="BG703" si="6309">BF703*H703</f>
        <v>182719.56292800003</v>
      </c>
      <c r="BH703" s="411"/>
      <c r="BI703" s="410">
        <v>6528.31</v>
      </c>
      <c r="BJ703" s="410">
        <f t="shared" si="5632"/>
        <v>7311.7072000000007</v>
      </c>
      <c r="BK703" s="411">
        <f t="shared" ref="BK703" si="6310">BH703*BI703</f>
        <v>0</v>
      </c>
      <c r="BL703" s="411">
        <f t="shared" ref="BL703" si="6311">BK703*1.12</f>
        <v>0</v>
      </c>
      <c r="BM703" s="411">
        <f t="shared" ref="BM703" si="6312">BL703*N703</f>
        <v>0</v>
      </c>
      <c r="BN703" s="411"/>
      <c r="BO703" s="410"/>
      <c r="BP703" s="410"/>
      <c r="BQ703" s="411">
        <f t="shared" si="6289"/>
        <v>0</v>
      </c>
      <c r="BR703" s="411">
        <f t="shared" si="6290"/>
        <v>0</v>
      </c>
      <c r="BS703" s="411">
        <f t="shared" si="5764"/>
        <v>0</v>
      </c>
      <c r="BT703" s="410">
        <v>6528.31</v>
      </c>
      <c r="BU703" s="410">
        <f t="shared" si="5633"/>
        <v>7311.7072000000007</v>
      </c>
      <c r="BV703" s="262">
        <f t="shared" ref="BV703" si="6313">(AD703+AJ703+AP703+AV703+BB703)*BT703</f>
        <v>1109812.7</v>
      </c>
      <c r="BW703" s="262">
        <f t="shared" ref="BW703" si="6314">(AD703+AJ703+AP703+AV703+BB703)*BU703</f>
        <v>1242990.2240000002</v>
      </c>
      <c r="BX703" s="84"/>
      <c r="BY703" s="76" t="s">
        <v>2420</v>
      </c>
      <c r="BZ703" s="582"/>
      <c r="CA703" s="567"/>
      <c r="CB703" s="562"/>
      <c r="CC703" s="109"/>
      <c r="CD703" s="329"/>
      <c r="CE703" s="26">
        <f t="shared" ref="CE703" si="6315">BV703-CB703</f>
        <v>1109812.7</v>
      </c>
      <c r="CF703" s="27">
        <f t="shared" ref="CF703" si="6316">BW703-CC703</f>
        <v>1242990.2240000002</v>
      </c>
      <c r="CG703" s="738">
        <f t="shared" ref="CG703" si="6317">CA703-CC703</f>
        <v>0</v>
      </c>
      <c r="CH703" s="166" t="s">
        <v>2552</v>
      </c>
      <c r="CI703" s="167"/>
      <c r="CJ703" s="89"/>
      <c r="CK703" s="175"/>
      <c r="CL703" s="175" t="s">
        <v>2628</v>
      </c>
      <c r="CM703" s="178">
        <v>42632</v>
      </c>
      <c r="CN703" s="175" t="s">
        <v>1995</v>
      </c>
      <c r="CO703" s="176" t="s">
        <v>1463</v>
      </c>
      <c r="CP703" s="175" t="s">
        <v>2566</v>
      </c>
      <c r="CQ703" s="14" t="s">
        <v>1382</v>
      </c>
      <c r="CR703" s="455"/>
      <c r="CS703" s="455"/>
      <c r="CT703" s="455"/>
      <c r="CU703" s="455">
        <v>30</v>
      </c>
      <c r="CV703" s="455">
        <v>30</v>
      </c>
      <c r="CW703" s="455">
        <v>30</v>
      </c>
      <c r="CX703" s="455">
        <v>30</v>
      </c>
      <c r="CY703" s="455"/>
      <c r="CZ703" s="455">
        <f>CU703+CV703+CW703+CX703</f>
        <v>120</v>
      </c>
      <c r="DA703" s="456">
        <f>BU703</f>
        <v>7311.7072000000007</v>
      </c>
      <c r="DB703" s="455"/>
      <c r="DC703" s="455"/>
      <c r="DD703" s="455"/>
      <c r="DE703" s="455">
        <f>CU703*DA703</f>
        <v>219351.21600000001</v>
      </c>
      <c r="DF703" s="455">
        <f>CV703*DA703</f>
        <v>219351.21600000001</v>
      </c>
      <c r="DG703" s="455">
        <f>CW703*DA703</f>
        <v>219351.21600000001</v>
      </c>
      <c r="DH703" s="455">
        <f>CX703*DA703</f>
        <v>219351.21600000001</v>
      </c>
      <c r="DI703" s="455"/>
      <c r="DJ703" s="455"/>
      <c r="DK703" s="455">
        <f t="shared" si="6291"/>
        <v>877404.86400000006</v>
      </c>
      <c r="DL703" s="501"/>
      <c r="DM703" s="508"/>
      <c r="DN703" s="501"/>
      <c r="DO703" s="508"/>
      <c r="DP703" s="501"/>
      <c r="DQ703" s="847"/>
      <c r="DR703" s="501"/>
      <c r="DS703" s="508">
        <f>DE703</f>
        <v>219351.21600000001</v>
      </c>
      <c r="DT703" s="501">
        <f>DS703/1.12</f>
        <v>195849.3</v>
      </c>
      <c r="DU703" s="508">
        <f>DF703</f>
        <v>219351.21600000001</v>
      </c>
      <c r="DV703" s="457">
        <f>DU703/1.12</f>
        <v>195849.3</v>
      </c>
      <c r="DW703" s="503">
        <f>DG703</f>
        <v>219351.21600000001</v>
      </c>
      <c r="DX703" s="501">
        <f>DW703/1.12</f>
        <v>195849.3</v>
      </c>
      <c r="DY703" s="672">
        <f>DH703</f>
        <v>219351.21600000001</v>
      </c>
      <c r="DZ703" s="501">
        <f>DY703/1.12</f>
        <v>195849.3</v>
      </c>
      <c r="EA703" s="508"/>
      <c r="EB703" s="457"/>
      <c r="EC703" s="1045"/>
      <c r="ED703" s="892"/>
      <c r="EE703" s="459">
        <f>DK703</f>
        <v>877404.86400000006</v>
      </c>
      <c r="EF703" s="501">
        <f t="shared" si="6292"/>
        <v>783397.2</v>
      </c>
      <c r="EG703" s="462"/>
      <c r="EH703" s="710"/>
      <c r="EI703" s="460">
        <f t="shared" si="5963"/>
        <v>0</v>
      </c>
      <c r="EJ703" s="538">
        <f t="shared" si="5964"/>
        <v>0</v>
      </c>
      <c r="EK703" s="677">
        <f t="shared" si="5965"/>
        <v>326415.5</v>
      </c>
      <c r="EL703" s="257">
        <f t="shared" si="5966"/>
        <v>365585.36000000004</v>
      </c>
      <c r="EM703" s="649">
        <f t="shared" si="5967"/>
        <v>0</v>
      </c>
      <c r="EN703" s="538">
        <f t="shared" si="5968"/>
        <v>0</v>
      </c>
      <c r="EO703" s="677">
        <f t="shared" si="5969"/>
        <v>0</v>
      </c>
      <c r="EP703" s="257">
        <f t="shared" si="5970"/>
        <v>0</v>
      </c>
      <c r="EQ703" s="649">
        <f t="shared" si="5971"/>
        <v>0</v>
      </c>
      <c r="ER703" s="538">
        <f t="shared" si="5972"/>
        <v>0</v>
      </c>
      <c r="ES703" s="677">
        <f t="shared" si="5973"/>
        <v>0</v>
      </c>
      <c r="ET703" s="538">
        <f t="shared" si="5974"/>
        <v>0</v>
      </c>
      <c r="EU703" s="462">
        <f t="shared" si="5975"/>
        <v>0</v>
      </c>
      <c r="EV703" s="263">
        <f t="shared" si="5976"/>
        <v>0</v>
      </c>
      <c r="EW703" s="462">
        <f t="shared" si="5977"/>
        <v>0</v>
      </c>
      <c r="EX703" s="263">
        <f t="shared" si="5978"/>
        <v>0</v>
      </c>
      <c r="EY703" s="472">
        <f t="shared" si="5769"/>
        <v>326415.5</v>
      </c>
      <c r="EZ703" s="710">
        <f t="shared" si="5770"/>
        <v>365585.3600000001</v>
      </c>
      <c r="FA703" s="312">
        <v>42020</v>
      </c>
      <c r="FC703" s="216"/>
      <c r="FD703" s="319"/>
    </row>
    <row r="704" spans="1:160" ht="18" hidden="1" customHeight="1" outlineLevel="1" x14ac:dyDescent="0.2">
      <c r="A704" s="13" t="s">
        <v>1587</v>
      </c>
      <c r="B704" s="76" t="s">
        <v>21</v>
      </c>
      <c r="C704" s="103" t="s">
        <v>1462</v>
      </c>
      <c r="D704" s="103" t="s">
        <v>1463</v>
      </c>
      <c r="E704" s="103" t="s">
        <v>1466</v>
      </c>
      <c r="F704" s="103" t="s">
        <v>1473</v>
      </c>
      <c r="G704" s="103" t="s">
        <v>1381</v>
      </c>
      <c r="H704" s="105">
        <v>0.83299999999999996</v>
      </c>
      <c r="I704" s="103" t="s">
        <v>1369</v>
      </c>
      <c r="J704" s="103" t="s">
        <v>56</v>
      </c>
      <c r="K704" s="103" t="s">
        <v>152</v>
      </c>
      <c r="L704" s="103" t="s">
        <v>1370</v>
      </c>
      <c r="M704" s="14" t="s">
        <v>1382</v>
      </c>
      <c r="N704" s="82"/>
      <c r="O704" s="82"/>
      <c r="P704" s="82"/>
      <c r="Q704" s="245"/>
      <c r="R704" s="408"/>
      <c r="S704" s="270"/>
      <c r="T704" s="270"/>
      <c r="U704" s="270"/>
      <c r="V704" s="647"/>
      <c r="W704" s="647"/>
      <c r="X704" s="409"/>
      <c r="Y704" s="409"/>
      <c r="Z704" s="409"/>
      <c r="AA704" s="409"/>
      <c r="AB704" s="409"/>
      <c r="AC704" s="399">
        <f t="shared" si="6004"/>
        <v>0</v>
      </c>
      <c r="AD704" s="410">
        <v>10</v>
      </c>
      <c r="AE704" s="410">
        <v>2404.08</v>
      </c>
      <c r="AF704" s="410">
        <f t="shared" si="5138"/>
        <v>2692.5696000000003</v>
      </c>
      <c r="AG704" s="410">
        <v>0</v>
      </c>
      <c r="AH704" s="410">
        <v>0</v>
      </c>
      <c r="AI704" s="260">
        <f t="shared" si="6005"/>
        <v>0</v>
      </c>
      <c r="AJ704" s="410">
        <v>10</v>
      </c>
      <c r="AK704" s="410">
        <v>2404.08</v>
      </c>
      <c r="AL704" s="410">
        <f t="shared" si="5628"/>
        <v>2692.5696000000003</v>
      </c>
      <c r="AM704" s="260">
        <v>0</v>
      </c>
      <c r="AN704" s="260">
        <v>0</v>
      </c>
      <c r="AO704" s="396">
        <f t="shared" si="5858"/>
        <v>0</v>
      </c>
      <c r="AP704" s="410">
        <v>10</v>
      </c>
      <c r="AQ704" s="410">
        <v>2404.08</v>
      </c>
      <c r="AR704" s="410">
        <f t="shared" si="5629"/>
        <v>2692.5696000000003</v>
      </c>
      <c r="AS704" s="410">
        <v>0</v>
      </c>
      <c r="AT704" s="410">
        <f t="shared" si="5720"/>
        <v>0</v>
      </c>
      <c r="AU704" s="410">
        <f t="shared" si="5578"/>
        <v>0</v>
      </c>
      <c r="AV704" s="411">
        <v>10</v>
      </c>
      <c r="AW704" s="410">
        <v>2404.08</v>
      </c>
      <c r="AX704" s="410">
        <f t="shared" si="5630"/>
        <v>2692.5696000000003</v>
      </c>
      <c r="AY704" s="400">
        <v>0</v>
      </c>
      <c r="AZ704" s="400">
        <f t="shared" si="5763"/>
        <v>0</v>
      </c>
      <c r="BA704" s="400">
        <f t="shared" si="5583"/>
        <v>0</v>
      </c>
      <c r="BB704" s="411">
        <v>10</v>
      </c>
      <c r="BC704" s="410">
        <v>2404.08</v>
      </c>
      <c r="BD704" s="410">
        <f t="shared" si="5631"/>
        <v>2692.5696000000003</v>
      </c>
      <c r="BE704" s="411">
        <v>0</v>
      </c>
      <c r="BF704" s="411">
        <f t="shared" si="5579"/>
        <v>0</v>
      </c>
      <c r="BG704" s="411">
        <f t="shared" si="5555"/>
        <v>0</v>
      </c>
      <c r="BH704" s="411"/>
      <c r="BI704" s="410">
        <v>2404.08</v>
      </c>
      <c r="BJ704" s="410">
        <f t="shared" si="5632"/>
        <v>2692.5696000000003</v>
      </c>
      <c r="BK704" s="411">
        <v>0</v>
      </c>
      <c r="BL704" s="411">
        <f t="shared" si="6288"/>
        <v>0</v>
      </c>
      <c r="BM704" s="411">
        <f t="shared" si="6230"/>
        <v>0</v>
      </c>
      <c r="BN704" s="411"/>
      <c r="BO704" s="410"/>
      <c r="BP704" s="410"/>
      <c r="BQ704" s="411">
        <v>0</v>
      </c>
      <c r="BR704" s="411">
        <f t="shared" si="6290"/>
        <v>0</v>
      </c>
      <c r="BS704" s="411">
        <f t="shared" si="5764"/>
        <v>0</v>
      </c>
      <c r="BT704" s="410">
        <v>2404.08</v>
      </c>
      <c r="BU704" s="410">
        <f t="shared" si="5633"/>
        <v>2692.5696000000003</v>
      </c>
      <c r="BV704" s="410">
        <v>0</v>
      </c>
      <c r="BW704" s="1437">
        <v>0</v>
      </c>
      <c r="BX704" s="84" t="s">
        <v>48</v>
      </c>
      <c r="BY704" s="76">
        <v>2015</v>
      </c>
      <c r="BZ704" s="325">
        <v>7</v>
      </c>
      <c r="CA704" s="567"/>
      <c r="CB704" s="562"/>
      <c r="CC704" s="109"/>
      <c r="CD704" s="329"/>
      <c r="CE704" s="26">
        <f t="shared" si="6095"/>
        <v>0</v>
      </c>
      <c r="CF704" s="27">
        <f t="shared" si="6096"/>
        <v>0</v>
      </c>
      <c r="CG704" s="738">
        <f t="shared" si="6097"/>
        <v>0</v>
      </c>
      <c r="CH704" s="166"/>
      <c r="CI704" s="167"/>
      <c r="CJ704" s="89"/>
      <c r="CK704" s="175"/>
      <c r="CL704" s="175"/>
      <c r="CM704" s="178"/>
      <c r="CN704" s="175"/>
      <c r="CO704" s="176"/>
      <c r="CP704" s="175"/>
      <c r="CQ704" s="87"/>
      <c r="CR704" s="455"/>
      <c r="CS704" s="455"/>
      <c r="CT704" s="455"/>
      <c r="CU704" s="455"/>
      <c r="CV704" s="455"/>
      <c r="CW704" s="455"/>
      <c r="CX704" s="455"/>
      <c r="CY704" s="455"/>
      <c r="CZ704" s="455"/>
      <c r="DA704" s="456"/>
      <c r="DB704" s="455"/>
      <c r="DC704" s="455"/>
      <c r="DD704" s="455"/>
      <c r="DE704" s="455"/>
      <c r="DF704" s="455"/>
      <c r="DG704" s="455"/>
      <c r="DH704" s="455"/>
      <c r="DI704" s="455"/>
      <c r="DJ704" s="455"/>
      <c r="DK704" s="455"/>
      <c r="DL704" s="501"/>
      <c r="DM704" s="508"/>
      <c r="DN704" s="501"/>
      <c r="DO704" s="508"/>
      <c r="DP704" s="501"/>
      <c r="DQ704" s="847"/>
      <c r="DR704" s="501"/>
      <c r="DS704" s="508"/>
      <c r="DT704" s="501"/>
      <c r="DU704" s="508"/>
      <c r="DV704" s="457"/>
      <c r="DW704" s="503"/>
      <c r="DX704" s="501"/>
      <c r="DY704" s="672"/>
      <c r="DZ704" s="501"/>
      <c r="EA704" s="508">
        <f>DI704</f>
        <v>0</v>
      </c>
      <c r="EB704" s="457">
        <f t="shared" si="5859"/>
        <v>0</v>
      </c>
      <c r="EC704" s="1045"/>
      <c r="ED704" s="892"/>
      <c r="EE704" s="459"/>
      <c r="EF704" s="501"/>
      <c r="EG704" s="462"/>
      <c r="EH704" s="710"/>
      <c r="EI704" s="460">
        <f t="shared" si="5963"/>
        <v>0</v>
      </c>
      <c r="EJ704" s="538">
        <f t="shared" si="5964"/>
        <v>0</v>
      </c>
      <c r="EK704" s="677">
        <f t="shared" si="5965"/>
        <v>0</v>
      </c>
      <c r="EL704" s="257">
        <f t="shared" si="5966"/>
        <v>0</v>
      </c>
      <c r="EM704" s="649">
        <f t="shared" si="5967"/>
        <v>0</v>
      </c>
      <c r="EN704" s="538">
        <f t="shared" si="5968"/>
        <v>0</v>
      </c>
      <c r="EO704" s="677">
        <f t="shared" si="5969"/>
        <v>0</v>
      </c>
      <c r="EP704" s="257">
        <f t="shared" si="5970"/>
        <v>0</v>
      </c>
      <c r="EQ704" s="649">
        <f t="shared" si="5971"/>
        <v>0</v>
      </c>
      <c r="ER704" s="538">
        <f t="shared" si="5972"/>
        <v>0</v>
      </c>
      <c r="ES704" s="677">
        <f t="shared" si="5973"/>
        <v>0</v>
      </c>
      <c r="ET704" s="538">
        <f t="shared" si="5974"/>
        <v>0</v>
      </c>
      <c r="EU704" s="462">
        <f t="shared" si="5975"/>
        <v>0</v>
      </c>
      <c r="EV704" s="263">
        <f t="shared" si="5976"/>
        <v>0</v>
      </c>
      <c r="EW704" s="462">
        <f t="shared" si="5977"/>
        <v>0</v>
      </c>
      <c r="EX704" s="263">
        <f t="shared" si="5978"/>
        <v>0</v>
      </c>
      <c r="EY704" s="472">
        <f t="shared" si="5769"/>
        <v>0</v>
      </c>
      <c r="EZ704" s="710">
        <f t="shared" si="5770"/>
        <v>0</v>
      </c>
      <c r="FC704" s="216"/>
      <c r="FD704" s="319"/>
    </row>
    <row r="705" spans="1:160" ht="18" hidden="1" customHeight="1" outlineLevel="1" x14ac:dyDescent="0.2">
      <c r="A705" s="13" t="s">
        <v>1681</v>
      </c>
      <c r="B705" s="76" t="s">
        <v>21</v>
      </c>
      <c r="C705" s="103" t="s">
        <v>1462</v>
      </c>
      <c r="D705" s="103" t="s">
        <v>1463</v>
      </c>
      <c r="E705" s="103" t="s">
        <v>1466</v>
      </c>
      <c r="F705" s="103" t="s">
        <v>1473</v>
      </c>
      <c r="G705" s="103" t="s">
        <v>1690</v>
      </c>
      <c r="H705" s="105">
        <v>0.83299999999999996</v>
      </c>
      <c r="I705" s="103" t="s">
        <v>1369</v>
      </c>
      <c r="J705" s="103" t="s">
        <v>56</v>
      </c>
      <c r="K705" s="103" t="s">
        <v>152</v>
      </c>
      <c r="L705" s="103" t="s">
        <v>1370</v>
      </c>
      <c r="M705" s="14" t="s">
        <v>1382</v>
      </c>
      <c r="N705" s="82"/>
      <c r="O705" s="82"/>
      <c r="P705" s="82"/>
      <c r="Q705" s="245"/>
      <c r="R705" s="408"/>
      <c r="S705" s="270"/>
      <c r="T705" s="270"/>
      <c r="U705" s="270"/>
      <c r="V705" s="647"/>
      <c r="W705" s="647"/>
      <c r="X705" s="409"/>
      <c r="Y705" s="409"/>
      <c r="Z705" s="409"/>
      <c r="AA705" s="409"/>
      <c r="AB705" s="409"/>
      <c r="AC705" s="399">
        <f t="shared" si="6004"/>
        <v>0</v>
      </c>
      <c r="AD705" s="410">
        <v>10</v>
      </c>
      <c r="AE705" s="410">
        <v>2404.08</v>
      </c>
      <c r="AF705" s="410">
        <f t="shared" ref="AF705" si="6318">AE705*1.12</f>
        <v>2692.5696000000003</v>
      </c>
      <c r="AG705" s="410">
        <v>0</v>
      </c>
      <c r="AH705" s="410">
        <v>0</v>
      </c>
      <c r="AI705" s="260">
        <f t="shared" si="6005"/>
        <v>0</v>
      </c>
      <c r="AJ705" s="410">
        <v>10</v>
      </c>
      <c r="AK705" s="410">
        <v>2404.08</v>
      </c>
      <c r="AL705" s="410">
        <f t="shared" si="5628"/>
        <v>2692.5696000000003</v>
      </c>
      <c r="AM705" s="260">
        <v>0</v>
      </c>
      <c r="AN705" s="260">
        <v>0</v>
      </c>
      <c r="AO705" s="396">
        <f t="shared" si="5858"/>
        <v>0</v>
      </c>
      <c r="AP705" s="410">
        <v>10</v>
      </c>
      <c r="AQ705" s="410">
        <v>2404.08</v>
      </c>
      <c r="AR705" s="410">
        <f t="shared" si="5629"/>
        <v>2692.5696000000003</v>
      </c>
      <c r="AS705" s="410">
        <v>0</v>
      </c>
      <c r="AT705" s="410">
        <f t="shared" si="5720"/>
        <v>0</v>
      </c>
      <c r="AU705" s="410">
        <f t="shared" si="5578"/>
        <v>0</v>
      </c>
      <c r="AV705" s="411">
        <v>10</v>
      </c>
      <c r="AW705" s="410">
        <v>2404.08</v>
      </c>
      <c r="AX705" s="410">
        <f t="shared" si="5630"/>
        <v>2692.5696000000003</v>
      </c>
      <c r="AY705" s="400">
        <v>0</v>
      </c>
      <c r="AZ705" s="400">
        <f t="shared" si="5763"/>
        <v>0</v>
      </c>
      <c r="BA705" s="400">
        <f t="shared" si="5583"/>
        <v>0</v>
      </c>
      <c r="BB705" s="411">
        <v>10</v>
      </c>
      <c r="BC705" s="410">
        <v>2404.08</v>
      </c>
      <c r="BD705" s="410">
        <f t="shared" si="5631"/>
        <v>2692.5696000000003</v>
      </c>
      <c r="BE705" s="411">
        <v>0</v>
      </c>
      <c r="BF705" s="411">
        <f t="shared" si="5579"/>
        <v>0</v>
      </c>
      <c r="BG705" s="411">
        <f t="shared" si="5555"/>
        <v>0</v>
      </c>
      <c r="BH705" s="411"/>
      <c r="BI705" s="410">
        <v>2404.08</v>
      </c>
      <c r="BJ705" s="410">
        <f t="shared" si="5632"/>
        <v>2692.5696000000003</v>
      </c>
      <c r="BK705" s="411">
        <v>0</v>
      </c>
      <c r="BL705" s="411">
        <f t="shared" si="6288"/>
        <v>0</v>
      </c>
      <c r="BM705" s="411">
        <f t="shared" si="6230"/>
        <v>0</v>
      </c>
      <c r="BN705" s="411"/>
      <c r="BO705" s="410"/>
      <c r="BP705" s="410"/>
      <c r="BQ705" s="411">
        <v>0</v>
      </c>
      <c r="BR705" s="411">
        <f t="shared" si="6290"/>
        <v>0</v>
      </c>
      <c r="BS705" s="411">
        <f t="shared" si="5764"/>
        <v>0</v>
      </c>
      <c r="BT705" s="410">
        <v>2404.08</v>
      </c>
      <c r="BU705" s="410">
        <f t="shared" si="5633"/>
        <v>2692.5696000000003</v>
      </c>
      <c r="BV705" s="262">
        <v>0</v>
      </c>
      <c r="BW705" s="1427">
        <v>0</v>
      </c>
      <c r="BX705" s="84" t="s">
        <v>48</v>
      </c>
      <c r="BY705" s="76">
        <v>2015</v>
      </c>
      <c r="BZ705" s="325">
        <v>7</v>
      </c>
      <c r="CA705" s="567"/>
      <c r="CB705" s="562"/>
      <c r="CC705" s="109"/>
      <c r="CD705" s="329"/>
      <c r="CE705" s="26">
        <f t="shared" si="6095"/>
        <v>0</v>
      </c>
      <c r="CF705" s="27">
        <f t="shared" si="6096"/>
        <v>0</v>
      </c>
      <c r="CG705" s="738">
        <f t="shared" si="6097"/>
        <v>0</v>
      </c>
      <c r="CH705" s="166" t="s">
        <v>1691</v>
      </c>
      <c r="CI705" s="167" t="s">
        <v>1756</v>
      </c>
      <c r="CJ705" s="89"/>
      <c r="CK705" s="175"/>
      <c r="CL705" s="175"/>
      <c r="CM705" s="178"/>
      <c r="CN705" s="175"/>
      <c r="CO705" s="176"/>
      <c r="CP705" s="175"/>
      <c r="CQ705" s="87"/>
      <c r="CR705" s="455"/>
      <c r="CS705" s="455"/>
      <c r="CT705" s="455"/>
      <c r="CU705" s="455"/>
      <c r="CV705" s="455"/>
      <c r="CW705" s="455"/>
      <c r="CX705" s="455"/>
      <c r="CY705" s="455"/>
      <c r="CZ705" s="455"/>
      <c r="DA705" s="456"/>
      <c r="DB705" s="455"/>
      <c r="DC705" s="455"/>
      <c r="DD705" s="455"/>
      <c r="DE705" s="455"/>
      <c r="DF705" s="455"/>
      <c r="DG705" s="455"/>
      <c r="DH705" s="455"/>
      <c r="DI705" s="455"/>
      <c r="DJ705" s="455"/>
      <c r="DK705" s="455"/>
      <c r="DL705" s="501"/>
      <c r="DM705" s="508"/>
      <c r="DN705" s="501"/>
      <c r="DO705" s="508"/>
      <c r="DP705" s="501"/>
      <c r="DQ705" s="847"/>
      <c r="DR705" s="501"/>
      <c r="DS705" s="508"/>
      <c r="DT705" s="501"/>
      <c r="DU705" s="508"/>
      <c r="DV705" s="457"/>
      <c r="DW705" s="503"/>
      <c r="DX705" s="501"/>
      <c r="DY705" s="672"/>
      <c r="DZ705" s="501"/>
      <c r="EA705" s="508">
        <f>DI705</f>
        <v>0</v>
      </c>
      <c r="EB705" s="457">
        <f t="shared" si="5859"/>
        <v>0</v>
      </c>
      <c r="EC705" s="1045"/>
      <c r="ED705" s="892"/>
      <c r="EE705" s="459"/>
      <c r="EF705" s="501"/>
      <c r="EG705" s="462"/>
      <c r="EH705" s="710"/>
      <c r="EI705" s="460">
        <f t="shared" si="5963"/>
        <v>0</v>
      </c>
      <c r="EJ705" s="538">
        <f t="shared" si="5964"/>
        <v>0</v>
      </c>
      <c r="EK705" s="677">
        <f t="shared" si="5965"/>
        <v>0</v>
      </c>
      <c r="EL705" s="257">
        <f t="shared" si="5966"/>
        <v>0</v>
      </c>
      <c r="EM705" s="649">
        <f t="shared" si="5967"/>
        <v>0</v>
      </c>
      <c r="EN705" s="538">
        <f t="shared" si="5968"/>
        <v>0</v>
      </c>
      <c r="EO705" s="677">
        <f t="shared" si="5969"/>
        <v>0</v>
      </c>
      <c r="EP705" s="257">
        <f t="shared" si="5970"/>
        <v>0</v>
      </c>
      <c r="EQ705" s="649">
        <f t="shared" si="5971"/>
        <v>0</v>
      </c>
      <c r="ER705" s="538">
        <f t="shared" si="5972"/>
        <v>0</v>
      </c>
      <c r="ES705" s="677">
        <f t="shared" si="5973"/>
        <v>0</v>
      </c>
      <c r="ET705" s="538">
        <f t="shared" si="5974"/>
        <v>0</v>
      </c>
      <c r="EU705" s="462">
        <f t="shared" si="5975"/>
        <v>0</v>
      </c>
      <c r="EV705" s="263">
        <f t="shared" si="5976"/>
        <v>0</v>
      </c>
      <c r="EW705" s="462">
        <f t="shared" si="5977"/>
        <v>0</v>
      </c>
      <c r="EX705" s="263">
        <f t="shared" si="5978"/>
        <v>0</v>
      </c>
      <c r="EY705" s="472">
        <f t="shared" si="5769"/>
        <v>0</v>
      </c>
      <c r="EZ705" s="710">
        <f t="shared" si="5770"/>
        <v>0</v>
      </c>
      <c r="FA705" s="312">
        <v>42020</v>
      </c>
      <c r="FC705" s="216"/>
      <c r="FD705" s="319"/>
    </row>
    <row r="706" spans="1:160" ht="18" hidden="1" customHeight="1" outlineLevel="1" x14ac:dyDescent="0.2">
      <c r="A706" s="13" t="s">
        <v>1779</v>
      </c>
      <c r="B706" s="76" t="s">
        <v>21</v>
      </c>
      <c r="C706" s="103" t="s">
        <v>1462</v>
      </c>
      <c r="D706" s="103" t="s">
        <v>1463</v>
      </c>
      <c r="E706" s="103" t="s">
        <v>1466</v>
      </c>
      <c r="F706" s="103" t="s">
        <v>1473</v>
      </c>
      <c r="G706" s="103" t="s">
        <v>25</v>
      </c>
      <c r="H706" s="105">
        <v>0.83299999999999996</v>
      </c>
      <c r="I706" s="103" t="s">
        <v>1369</v>
      </c>
      <c r="J706" s="103" t="s">
        <v>56</v>
      </c>
      <c r="K706" s="103" t="s">
        <v>152</v>
      </c>
      <c r="L706" s="103" t="s">
        <v>1370</v>
      </c>
      <c r="M706" s="14" t="s">
        <v>1382</v>
      </c>
      <c r="N706" s="82"/>
      <c r="O706" s="82"/>
      <c r="P706" s="82"/>
      <c r="Q706" s="245"/>
      <c r="R706" s="408"/>
      <c r="S706" s="270"/>
      <c r="T706" s="270"/>
      <c r="U706" s="270"/>
      <c r="V706" s="647"/>
      <c r="W706" s="647"/>
      <c r="X706" s="409"/>
      <c r="Y706" s="409"/>
      <c r="Z706" s="409"/>
      <c r="AA706" s="409"/>
      <c r="AB706" s="409"/>
      <c r="AC706" s="399">
        <f t="shared" ref="AC706" si="6319">AB706*H706</f>
        <v>0</v>
      </c>
      <c r="AD706" s="410">
        <v>10</v>
      </c>
      <c r="AE706" s="410">
        <v>2404.08</v>
      </c>
      <c r="AF706" s="410">
        <f t="shared" ref="AF706" si="6320">AE706*1.12</f>
        <v>2692.5696000000003</v>
      </c>
      <c r="AG706" s="410">
        <v>0</v>
      </c>
      <c r="AH706" s="410">
        <v>0</v>
      </c>
      <c r="AI706" s="260">
        <f t="shared" ref="AI706" si="6321">AH706*H706</f>
        <v>0</v>
      </c>
      <c r="AJ706" s="410">
        <v>10</v>
      </c>
      <c r="AK706" s="410">
        <v>2404.08</v>
      </c>
      <c r="AL706" s="410">
        <f t="shared" si="5628"/>
        <v>2692.5696000000003</v>
      </c>
      <c r="AM706" s="410">
        <v>0</v>
      </c>
      <c r="AN706" s="410">
        <v>0</v>
      </c>
      <c r="AO706" s="396">
        <f t="shared" si="5858"/>
        <v>0</v>
      </c>
      <c r="AP706" s="410">
        <v>10</v>
      </c>
      <c r="AQ706" s="410">
        <v>2404.08</v>
      </c>
      <c r="AR706" s="410">
        <f t="shared" si="5629"/>
        <v>2692.5696000000003</v>
      </c>
      <c r="AS706" s="410">
        <v>0</v>
      </c>
      <c r="AT706" s="410">
        <v>0</v>
      </c>
      <c r="AU706" s="410">
        <f t="shared" si="5578"/>
        <v>0</v>
      </c>
      <c r="AV706" s="411">
        <v>10</v>
      </c>
      <c r="AW706" s="410">
        <v>2404.08</v>
      </c>
      <c r="AX706" s="410">
        <f t="shared" si="5630"/>
        <v>2692.5696000000003</v>
      </c>
      <c r="AY706" s="410">
        <v>0</v>
      </c>
      <c r="AZ706" s="410">
        <v>0</v>
      </c>
      <c r="BA706" s="400">
        <f t="shared" si="5583"/>
        <v>0</v>
      </c>
      <c r="BB706" s="411">
        <v>10</v>
      </c>
      <c r="BC706" s="410">
        <v>2404.08</v>
      </c>
      <c r="BD706" s="410">
        <f t="shared" si="5631"/>
        <v>2692.5696000000003</v>
      </c>
      <c r="BE706" s="410">
        <v>0</v>
      </c>
      <c r="BF706" s="410">
        <v>0</v>
      </c>
      <c r="BG706" s="411">
        <f t="shared" si="5555"/>
        <v>0</v>
      </c>
      <c r="BH706" s="411"/>
      <c r="BI706" s="410">
        <v>2404.08</v>
      </c>
      <c r="BJ706" s="410">
        <f t="shared" si="5632"/>
        <v>2692.5696000000003</v>
      </c>
      <c r="BK706" s="410">
        <v>0</v>
      </c>
      <c r="BL706" s="410">
        <v>0</v>
      </c>
      <c r="BM706" s="411">
        <f t="shared" si="6230"/>
        <v>0</v>
      </c>
      <c r="BN706" s="411"/>
      <c r="BO706" s="410"/>
      <c r="BP706" s="410"/>
      <c r="BQ706" s="410">
        <v>0</v>
      </c>
      <c r="BR706" s="410">
        <v>0</v>
      </c>
      <c r="BS706" s="411">
        <f t="shared" si="5764"/>
        <v>0</v>
      </c>
      <c r="BT706" s="410">
        <v>2404.08</v>
      </c>
      <c r="BU706" s="410">
        <f t="shared" si="5633"/>
        <v>2692.5696000000003</v>
      </c>
      <c r="BV706" s="262">
        <v>0</v>
      </c>
      <c r="BW706" s="1427">
        <v>0</v>
      </c>
      <c r="BX706" s="84" t="s">
        <v>48</v>
      </c>
      <c r="BY706" s="76">
        <v>2015</v>
      </c>
      <c r="BZ706" s="325">
        <v>9</v>
      </c>
      <c r="CA706" s="567"/>
      <c r="CB706" s="562"/>
      <c r="CC706" s="109"/>
      <c r="CD706" s="329"/>
      <c r="CE706" s="26">
        <f t="shared" si="6095"/>
        <v>0</v>
      </c>
      <c r="CF706" s="27">
        <f t="shared" si="6096"/>
        <v>0</v>
      </c>
      <c r="CG706" s="738">
        <f t="shared" si="6097"/>
        <v>0</v>
      </c>
      <c r="CH706" s="166" t="s">
        <v>1800</v>
      </c>
      <c r="CI706" s="167"/>
      <c r="CJ706" s="89"/>
      <c r="CK706" s="175"/>
      <c r="CL706" s="175"/>
      <c r="CM706" s="178"/>
      <c r="CN706" s="175"/>
      <c r="CO706" s="176"/>
      <c r="CP706" s="175"/>
      <c r="CQ706" s="87"/>
      <c r="CR706" s="455"/>
      <c r="CS706" s="455"/>
      <c r="CT706" s="455"/>
      <c r="CU706" s="455"/>
      <c r="CV706" s="455"/>
      <c r="CW706" s="455"/>
      <c r="CX706" s="455"/>
      <c r="CY706" s="455"/>
      <c r="CZ706" s="455"/>
      <c r="DA706" s="456"/>
      <c r="DB706" s="455"/>
      <c r="DC706" s="455"/>
      <c r="DD706" s="455"/>
      <c r="DE706" s="455"/>
      <c r="DF706" s="455"/>
      <c r="DG706" s="455"/>
      <c r="DH706" s="455"/>
      <c r="DI706" s="455"/>
      <c r="DJ706" s="455"/>
      <c r="DK706" s="455"/>
      <c r="DL706" s="501"/>
      <c r="DM706" s="508"/>
      <c r="DN706" s="501"/>
      <c r="DO706" s="508"/>
      <c r="DP706" s="501"/>
      <c r="DQ706" s="847"/>
      <c r="DR706" s="501"/>
      <c r="DS706" s="508"/>
      <c r="DT706" s="501"/>
      <c r="DU706" s="508"/>
      <c r="DV706" s="457"/>
      <c r="DW706" s="503"/>
      <c r="DX706" s="501"/>
      <c r="DY706" s="672"/>
      <c r="DZ706" s="501"/>
      <c r="EA706" s="508">
        <f>DI706</f>
        <v>0</v>
      </c>
      <c r="EB706" s="457">
        <f t="shared" si="5859"/>
        <v>0</v>
      </c>
      <c r="EC706" s="1045"/>
      <c r="ED706" s="892"/>
      <c r="EE706" s="459"/>
      <c r="EF706" s="501"/>
      <c r="EG706" s="462"/>
      <c r="EH706" s="710"/>
      <c r="EI706" s="460">
        <f t="shared" si="5963"/>
        <v>0</v>
      </c>
      <c r="EJ706" s="538">
        <f t="shared" si="5964"/>
        <v>0</v>
      </c>
      <c r="EK706" s="677">
        <f t="shared" si="5965"/>
        <v>0</v>
      </c>
      <c r="EL706" s="257">
        <f t="shared" si="5966"/>
        <v>0</v>
      </c>
      <c r="EM706" s="649">
        <f t="shared" si="5967"/>
        <v>0</v>
      </c>
      <c r="EN706" s="538">
        <f t="shared" si="5968"/>
        <v>0</v>
      </c>
      <c r="EO706" s="677">
        <f t="shared" si="5969"/>
        <v>0</v>
      </c>
      <c r="EP706" s="257">
        <f t="shared" si="5970"/>
        <v>0</v>
      </c>
      <c r="EQ706" s="649">
        <f t="shared" si="5971"/>
        <v>0</v>
      </c>
      <c r="ER706" s="538">
        <f t="shared" si="5972"/>
        <v>0</v>
      </c>
      <c r="ES706" s="677">
        <f t="shared" si="5973"/>
        <v>0</v>
      </c>
      <c r="ET706" s="538">
        <f t="shared" si="5974"/>
        <v>0</v>
      </c>
      <c r="EU706" s="462">
        <f t="shared" si="5975"/>
        <v>0</v>
      </c>
      <c r="EV706" s="263">
        <f t="shared" si="5976"/>
        <v>0</v>
      </c>
      <c r="EW706" s="462">
        <f t="shared" si="5977"/>
        <v>0</v>
      </c>
      <c r="EX706" s="263">
        <f t="shared" si="5978"/>
        <v>0</v>
      </c>
      <c r="EY706" s="472">
        <f t="shared" si="5769"/>
        <v>0</v>
      </c>
      <c r="EZ706" s="710">
        <f t="shared" si="5770"/>
        <v>0</v>
      </c>
      <c r="FA706" s="312">
        <v>42020</v>
      </c>
      <c r="FC706" s="216"/>
      <c r="FD706" s="319"/>
    </row>
    <row r="707" spans="1:160" ht="18" hidden="1" customHeight="1" outlineLevel="1" x14ac:dyDescent="0.2">
      <c r="A707" s="13" t="s">
        <v>1951</v>
      </c>
      <c r="B707" s="76" t="s">
        <v>21</v>
      </c>
      <c r="C707" s="103" t="s">
        <v>1462</v>
      </c>
      <c r="D707" s="103" t="s">
        <v>1463</v>
      </c>
      <c r="E707" s="103" t="s">
        <v>1466</v>
      </c>
      <c r="F707" s="103" t="s">
        <v>1473</v>
      </c>
      <c r="G707" s="103" t="s">
        <v>25</v>
      </c>
      <c r="H707" s="105">
        <v>0.83299999999999996</v>
      </c>
      <c r="I707" s="103" t="s">
        <v>1972</v>
      </c>
      <c r="J707" s="103" t="s">
        <v>56</v>
      </c>
      <c r="K707" s="103" t="s">
        <v>152</v>
      </c>
      <c r="L707" s="103" t="s">
        <v>1370</v>
      </c>
      <c r="M707" s="14" t="s">
        <v>1382</v>
      </c>
      <c r="N707" s="82"/>
      <c r="O707" s="82"/>
      <c r="P707" s="82"/>
      <c r="Q707" s="245"/>
      <c r="R707" s="408"/>
      <c r="S707" s="270"/>
      <c r="T707" s="270"/>
      <c r="U707" s="270"/>
      <c r="V707" s="647"/>
      <c r="W707" s="647"/>
      <c r="X707" s="409"/>
      <c r="Y707" s="409"/>
      <c r="Z707" s="409"/>
      <c r="AA707" s="409"/>
      <c r="AB707" s="409"/>
      <c r="AC707" s="399">
        <f t="shared" ref="AC707" si="6322">AB707*H707</f>
        <v>0</v>
      </c>
      <c r="AD707" s="410">
        <v>10</v>
      </c>
      <c r="AE707" s="410">
        <v>2404.08</v>
      </c>
      <c r="AF707" s="410">
        <f t="shared" ref="AF707" si="6323">AE707*1.12</f>
        <v>2692.5696000000003</v>
      </c>
      <c r="AG707" s="410">
        <v>0</v>
      </c>
      <c r="AH707" s="410">
        <v>0</v>
      </c>
      <c r="AI707" s="260">
        <f t="shared" ref="AI707" si="6324">AH707*H707</f>
        <v>0</v>
      </c>
      <c r="AJ707" s="410">
        <v>10</v>
      </c>
      <c r="AK707" s="410">
        <v>2404.08</v>
      </c>
      <c r="AL707" s="410">
        <f t="shared" si="5628"/>
        <v>2692.5696000000003</v>
      </c>
      <c r="AM707" s="1221">
        <v>0</v>
      </c>
      <c r="AN707" s="410">
        <v>0</v>
      </c>
      <c r="AO707" s="396">
        <f t="shared" si="5858"/>
        <v>0</v>
      </c>
      <c r="AP707" s="410">
        <v>10</v>
      </c>
      <c r="AQ707" s="410">
        <v>2404.08</v>
      </c>
      <c r="AR707" s="410">
        <f t="shared" si="5629"/>
        <v>2692.5696000000003</v>
      </c>
      <c r="AS707" s="410">
        <v>0</v>
      </c>
      <c r="AT707" s="410">
        <f t="shared" ref="AT707" si="6325">AS707*1.12</f>
        <v>0</v>
      </c>
      <c r="AU707" s="410">
        <f t="shared" ref="AU707" si="6326">AT707*H707</f>
        <v>0</v>
      </c>
      <c r="AV707" s="411">
        <v>10</v>
      </c>
      <c r="AW707" s="410">
        <v>2404.08</v>
      </c>
      <c r="AX707" s="410">
        <f t="shared" si="5630"/>
        <v>2692.5696000000003</v>
      </c>
      <c r="AY707" s="400">
        <v>0</v>
      </c>
      <c r="AZ707" s="400">
        <f t="shared" ref="AZ707" si="6327">AY707*1.12</f>
        <v>0</v>
      </c>
      <c r="BA707" s="400">
        <f t="shared" ref="BA707" si="6328">AZ707*H707</f>
        <v>0</v>
      </c>
      <c r="BB707" s="411">
        <v>10</v>
      </c>
      <c r="BC707" s="410">
        <v>2404.08</v>
      </c>
      <c r="BD707" s="410">
        <f t="shared" si="5631"/>
        <v>2692.5696000000003</v>
      </c>
      <c r="BE707" s="411">
        <v>0</v>
      </c>
      <c r="BF707" s="411">
        <f t="shared" ref="BF707" si="6329">BE707*1.12</f>
        <v>0</v>
      </c>
      <c r="BG707" s="411">
        <f t="shared" ref="BG707" si="6330">BF707*H707</f>
        <v>0</v>
      </c>
      <c r="BH707" s="411"/>
      <c r="BI707" s="410">
        <v>2404.08</v>
      </c>
      <c r="BJ707" s="410">
        <f t="shared" si="5632"/>
        <v>2692.5696000000003</v>
      </c>
      <c r="BK707" s="411">
        <f t="shared" ref="BK707" si="6331">BH707*BI707</f>
        <v>0</v>
      </c>
      <c r="BL707" s="411">
        <f t="shared" ref="BL707:BL710" si="6332">BK707*1.12</f>
        <v>0</v>
      </c>
      <c r="BM707" s="411">
        <f t="shared" si="6230"/>
        <v>0</v>
      </c>
      <c r="BN707" s="411"/>
      <c r="BO707" s="410"/>
      <c r="BP707" s="410"/>
      <c r="BQ707" s="411">
        <f t="shared" ref="BQ707:BQ708" si="6333">BN707*BO707</f>
        <v>0</v>
      </c>
      <c r="BR707" s="411">
        <f t="shared" ref="BR707:BR710" si="6334">BQ707*1.12</f>
        <v>0</v>
      </c>
      <c r="BS707" s="411">
        <f t="shared" si="5764"/>
        <v>0</v>
      </c>
      <c r="BT707" s="410">
        <v>2404.08</v>
      </c>
      <c r="BU707" s="410">
        <f t="shared" si="5633"/>
        <v>2692.5696000000003</v>
      </c>
      <c r="BV707" s="262">
        <v>0</v>
      </c>
      <c r="BW707" s="1427">
        <v>0</v>
      </c>
      <c r="BX707" s="84" t="s">
        <v>48</v>
      </c>
      <c r="BY707" s="76">
        <v>2015</v>
      </c>
      <c r="BZ707" s="582" t="s">
        <v>2551</v>
      </c>
      <c r="CA707" s="567"/>
      <c r="CB707" s="562"/>
      <c r="CC707" s="109"/>
      <c r="CD707" s="329"/>
      <c r="CE707" s="26">
        <f t="shared" si="6095"/>
        <v>0</v>
      </c>
      <c r="CF707" s="27">
        <f t="shared" si="6096"/>
        <v>0</v>
      </c>
      <c r="CG707" s="738">
        <f t="shared" si="6097"/>
        <v>0</v>
      </c>
      <c r="CH707" s="166" t="s">
        <v>1973</v>
      </c>
      <c r="CI707" s="167"/>
      <c r="CJ707" s="89" t="s">
        <v>25</v>
      </c>
      <c r="CK707" s="175" t="s">
        <v>1994</v>
      </c>
      <c r="CL707" s="175" t="s">
        <v>2010</v>
      </c>
      <c r="CM707" s="178">
        <v>42170</v>
      </c>
      <c r="CN707" s="175" t="s">
        <v>1995</v>
      </c>
      <c r="CO707" s="176" t="s">
        <v>1463</v>
      </c>
      <c r="CP707" s="175" t="s">
        <v>1473</v>
      </c>
      <c r="CQ707" s="14" t="s">
        <v>1382</v>
      </c>
      <c r="CR707" s="455"/>
      <c r="CS707" s="455"/>
      <c r="CT707" s="455">
        <v>10</v>
      </c>
      <c r="CU707" s="455">
        <v>0</v>
      </c>
      <c r="CV707" s="455">
        <v>0</v>
      </c>
      <c r="CW707" s="455">
        <v>0</v>
      </c>
      <c r="CX707" s="455">
        <v>0</v>
      </c>
      <c r="CY707" s="455"/>
      <c r="CZ707" s="455"/>
      <c r="DA707" s="456">
        <v>2692</v>
      </c>
      <c r="DB707" s="455"/>
      <c r="DC707" s="455"/>
      <c r="DD707" s="455">
        <f>CT707*DA707</f>
        <v>26920</v>
      </c>
      <c r="DE707" s="455">
        <f>CU707*DA707</f>
        <v>0</v>
      </c>
      <c r="DF707" s="455">
        <f>CV707*DA707</f>
        <v>0</v>
      </c>
      <c r="DG707" s="455">
        <f>CW707*DA707</f>
        <v>0</v>
      </c>
      <c r="DH707" s="455">
        <f>CX707*DA707</f>
        <v>0</v>
      </c>
      <c r="DI707" s="455"/>
      <c r="DJ707" s="455"/>
      <c r="DK707" s="455">
        <f t="shared" ref="DK707:DK708" si="6335">(CT707+CU707+CV707+CW707+CX707)*DA707</f>
        <v>26920</v>
      </c>
      <c r="DL707" s="501"/>
      <c r="DM707" s="508"/>
      <c r="DN707" s="501"/>
      <c r="DO707" s="508"/>
      <c r="DP707" s="501"/>
      <c r="DQ707" s="847">
        <f>DD707</f>
        <v>26920</v>
      </c>
      <c r="DR707" s="501">
        <f>DQ707/1.12</f>
        <v>24035.714285714283</v>
      </c>
      <c r="DS707" s="508">
        <f>DE707</f>
        <v>0</v>
      </c>
      <c r="DT707" s="501">
        <f>DS707/1.12</f>
        <v>0</v>
      </c>
      <c r="DU707" s="508">
        <f>DF707</f>
        <v>0</v>
      </c>
      <c r="DV707" s="457">
        <f>DU707/1.12</f>
        <v>0</v>
      </c>
      <c r="DW707" s="503">
        <f>DG707</f>
        <v>0</v>
      </c>
      <c r="DX707" s="501">
        <f>DW707/1.12</f>
        <v>0</v>
      </c>
      <c r="DY707" s="672">
        <f>DH707</f>
        <v>0</v>
      </c>
      <c r="DZ707" s="501">
        <f>DY707/1.12</f>
        <v>0</v>
      </c>
      <c r="EA707" s="508">
        <f>DI707</f>
        <v>0</v>
      </c>
      <c r="EB707" s="457">
        <f t="shared" si="5859"/>
        <v>0</v>
      </c>
      <c r="EC707" s="1045"/>
      <c r="ED707" s="892"/>
      <c r="EE707" s="459">
        <f>DK707</f>
        <v>26920</v>
      </c>
      <c r="EF707" s="501">
        <f t="shared" ref="EF707:EF708" si="6336">EE707/1.12</f>
        <v>24035.714285714283</v>
      </c>
      <c r="EG707" s="462"/>
      <c r="EH707" s="710"/>
      <c r="EI707" s="460">
        <f t="shared" si="5963"/>
        <v>0</v>
      </c>
      <c r="EJ707" s="538">
        <f t="shared" si="5964"/>
        <v>0</v>
      </c>
      <c r="EK707" s="677">
        <f t="shared" si="5965"/>
        <v>-24035.714285714283</v>
      </c>
      <c r="EL707" s="257">
        <f t="shared" si="5966"/>
        <v>-26920</v>
      </c>
      <c r="EM707" s="649">
        <f t="shared" si="5967"/>
        <v>0</v>
      </c>
      <c r="EN707" s="538">
        <f t="shared" si="5968"/>
        <v>0</v>
      </c>
      <c r="EO707" s="677">
        <f t="shared" si="5969"/>
        <v>0</v>
      </c>
      <c r="EP707" s="257">
        <f t="shared" si="5970"/>
        <v>0</v>
      </c>
      <c r="EQ707" s="649">
        <f t="shared" si="5971"/>
        <v>0</v>
      </c>
      <c r="ER707" s="538">
        <f t="shared" si="5972"/>
        <v>0</v>
      </c>
      <c r="ES707" s="677">
        <f t="shared" si="5973"/>
        <v>0</v>
      </c>
      <c r="ET707" s="538">
        <f t="shared" si="5974"/>
        <v>0</v>
      </c>
      <c r="EU707" s="462">
        <f t="shared" si="5975"/>
        <v>0</v>
      </c>
      <c r="EV707" s="263">
        <f t="shared" si="5976"/>
        <v>0</v>
      </c>
      <c r="EW707" s="462">
        <f t="shared" si="5977"/>
        <v>0</v>
      </c>
      <c r="EX707" s="263">
        <f t="shared" si="5978"/>
        <v>0</v>
      </c>
      <c r="EY707" s="472">
        <f t="shared" si="5769"/>
        <v>-24035.714285714283</v>
      </c>
      <c r="EZ707" s="710">
        <f t="shared" si="5770"/>
        <v>-26920</v>
      </c>
      <c r="FA707" s="312">
        <v>42020</v>
      </c>
      <c r="FC707" s="216"/>
      <c r="FD707" s="319"/>
    </row>
    <row r="708" spans="1:160" ht="18" hidden="1" customHeight="1" outlineLevel="1" x14ac:dyDescent="0.2">
      <c r="A708" s="13" t="s">
        <v>2530</v>
      </c>
      <c r="B708" s="76" t="s">
        <v>21</v>
      </c>
      <c r="C708" s="103" t="s">
        <v>1462</v>
      </c>
      <c r="D708" s="103" t="s">
        <v>1463</v>
      </c>
      <c r="E708" s="103" t="s">
        <v>1466</v>
      </c>
      <c r="F708" s="103" t="s">
        <v>1473</v>
      </c>
      <c r="G708" s="103" t="s">
        <v>25</v>
      </c>
      <c r="H708" s="105">
        <v>0.83299999999999996</v>
      </c>
      <c r="I708" s="103" t="s">
        <v>1972</v>
      </c>
      <c r="J708" s="103" t="s">
        <v>56</v>
      </c>
      <c r="K708" s="103" t="s">
        <v>152</v>
      </c>
      <c r="L708" s="103" t="s">
        <v>1370</v>
      </c>
      <c r="M708" s="14" t="s">
        <v>1382</v>
      </c>
      <c r="N708" s="82"/>
      <c r="O708" s="82"/>
      <c r="P708" s="82"/>
      <c r="Q708" s="245"/>
      <c r="R708" s="408"/>
      <c r="S708" s="270"/>
      <c r="T708" s="270"/>
      <c r="U708" s="270"/>
      <c r="V708" s="647"/>
      <c r="W708" s="647"/>
      <c r="X708" s="409"/>
      <c r="Y708" s="409"/>
      <c r="Z708" s="409"/>
      <c r="AA708" s="409"/>
      <c r="AB708" s="409"/>
      <c r="AC708" s="399">
        <f t="shared" ref="AC708" si="6337">AB708*H708</f>
        <v>0</v>
      </c>
      <c r="AD708" s="410">
        <v>10</v>
      </c>
      <c r="AE708" s="410">
        <v>8422.98</v>
      </c>
      <c r="AF708" s="410">
        <f t="shared" ref="AF708" si="6338">AE708*1.12</f>
        <v>9433.7376000000004</v>
      </c>
      <c r="AG708" s="410">
        <f t="shared" ref="AG708" si="6339">AE708*AD708</f>
        <v>84229.799999999988</v>
      </c>
      <c r="AH708" s="410">
        <f t="shared" ref="AH708" si="6340">AD708*AF708</f>
        <v>94337.376000000004</v>
      </c>
      <c r="AI708" s="260">
        <f t="shared" ref="AI708" si="6341">AH708*H708</f>
        <v>78583.034207999997</v>
      </c>
      <c r="AJ708" s="410">
        <v>10</v>
      </c>
      <c r="AK708" s="410">
        <v>8422.98</v>
      </c>
      <c r="AL708" s="410">
        <f t="shared" si="5628"/>
        <v>9433.7376000000004</v>
      </c>
      <c r="AM708" s="1221">
        <f t="shared" ref="AM708" si="6342">AJ708*AK708</f>
        <v>84229.799999999988</v>
      </c>
      <c r="AN708" s="410">
        <f t="shared" ref="AN708" si="6343">AJ708*AL708</f>
        <v>94337.376000000004</v>
      </c>
      <c r="AO708" s="396">
        <f t="shared" ref="AO708" si="6344">AN708*H708</f>
        <v>78583.034207999997</v>
      </c>
      <c r="AP708" s="410">
        <v>10</v>
      </c>
      <c r="AQ708" s="410">
        <v>8422.98</v>
      </c>
      <c r="AR708" s="410">
        <f t="shared" si="5629"/>
        <v>9433.7376000000004</v>
      </c>
      <c r="AS708" s="410">
        <f>AP708*AQ708</f>
        <v>84229.799999999988</v>
      </c>
      <c r="AT708" s="410">
        <f t="shared" ref="AT708" si="6345">AS708*1.12</f>
        <v>94337.375999999989</v>
      </c>
      <c r="AU708" s="410">
        <f t="shared" ref="AU708" si="6346">AT708*H708</f>
        <v>78583.034207999983</v>
      </c>
      <c r="AV708" s="411">
        <v>10</v>
      </c>
      <c r="AW708" s="410">
        <v>8422.98</v>
      </c>
      <c r="AX708" s="410">
        <f t="shared" si="5630"/>
        <v>9433.7376000000004</v>
      </c>
      <c r="AY708" s="400">
        <f t="shared" ref="AY708" si="6347">AV708*AW708</f>
        <v>84229.799999999988</v>
      </c>
      <c r="AZ708" s="400">
        <f t="shared" ref="AZ708" si="6348">AY708*1.12</f>
        <v>94337.375999999989</v>
      </c>
      <c r="BA708" s="400">
        <f t="shared" ref="BA708" si="6349">AZ708*H708</f>
        <v>78583.034207999983</v>
      </c>
      <c r="BB708" s="411">
        <v>10</v>
      </c>
      <c r="BC708" s="410">
        <v>8422.98</v>
      </c>
      <c r="BD708" s="410">
        <f t="shared" si="5631"/>
        <v>9433.7376000000004</v>
      </c>
      <c r="BE708" s="411">
        <f t="shared" ref="BE708" si="6350">BB708*BC708</f>
        <v>84229.799999999988</v>
      </c>
      <c r="BF708" s="411">
        <f t="shared" ref="BF708" si="6351">BE708*1.12</f>
        <v>94337.375999999989</v>
      </c>
      <c r="BG708" s="411">
        <f t="shared" ref="BG708" si="6352">BF708*H708</f>
        <v>78583.034207999983</v>
      </c>
      <c r="BH708" s="411"/>
      <c r="BI708" s="410">
        <v>8422.98</v>
      </c>
      <c r="BJ708" s="410">
        <f t="shared" si="5632"/>
        <v>9433.7376000000004</v>
      </c>
      <c r="BK708" s="411">
        <f t="shared" ref="BK708" si="6353">BH708*BI708</f>
        <v>0</v>
      </c>
      <c r="BL708" s="411">
        <f t="shared" ref="BL708" si="6354">BK708*1.12</f>
        <v>0</v>
      </c>
      <c r="BM708" s="411">
        <f t="shared" ref="BM708" si="6355">BL708*N708</f>
        <v>0</v>
      </c>
      <c r="BN708" s="411"/>
      <c r="BO708" s="410"/>
      <c r="BP708" s="410"/>
      <c r="BQ708" s="411">
        <f t="shared" si="6333"/>
        <v>0</v>
      </c>
      <c r="BR708" s="411">
        <f t="shared" si="6334"/>
        <v>0</v>
      </c>
      <c r="BS708" s="411">
        <f t="shared" si="5764"/>
        <v>0</v>
      </c>
      <c r="BT708" s="410">
        <v>8422.98</v>
      </c>
      <c r="BU708" s="410">
        <f t="shared" si="5633"/>
        <v>9433.7376000000004</v>
      </c>
      <c r="BV708" s="262">
        <f t="shared" ref="BV708" si="6356">(AD708+AJ708+AP708+AV708+BB708)*BT708</f>
        <v>421149</v>
      </c>
      <c r="BW708" s="262">
        <f t="shared" ref="BW708" si="6357">(AD708+AJ708+AP708+AV708+BB708)*BU708</f>
        <v>471686.88</v>
      </c>
      <c r="BX708" s="84"/>
      <c r="BY708" s="76" t="s">
        <v>2420</v>
      </c>
      <c r="BZ708" s="582"/>
      <c r="CA708" s="567"/>
      <c r="CB708" s="562"/>
      <c r="CC708" s="109"/>
      <c r="CD708" s="329"/>
      <c r="CE708" s="26">
        <f t="shared" ref="CE708" si="6358">BV708-CB708</f>
        <v>421149</v>
      </c>
      <c r="CF708" s="27">
        <f t="shared" ref="CF708" si="6359">BW708-CC708</f>
        <v>471686.88</v>
      </c>
      <c r="CG708" s="738">
        <f t="shared" ref="CG708" si="6360">CA708-CC708</f>
        <v>0</v>
      </c>
      <c r="CH708" s="166" t="s">
        <v>2552</v>
      </c>
      <c r="CI708" s="167"/>
      <c r="CJ708" s="89"/>
      <c r="CK708" s="175"/>
      <c r="CL708" s="175" t="s">
        <v>2628</v>
      </c>
      <c r="CM708" s="178">
        <v>42632</v>
      </c>
      <c r="CN708" s="175" t="s">
        <v>1995</v>
      </c>
      <c r="CO708" s="176" t="s">
        <v>1463</v>
      </c>
      <c r="CP708" s="175" t="s">
        <v>2567</v>
      </c>
      <c r="CQ708" s="14" t="s">
        <v>1382</v>
      </c>
      <c r="CR708" s="455"/>
      <c r="CS708" s="455"/>
      <c r="CT708" s="455"/>
      <c r="CU708" s="455">
        <v>10</v>
      </c>
      <c r="CV708" s="455">
        <v>10</v>
      </c>
      <c r="CW708" s="455">
        <v>10</v>
      </c>
      <c r="CX708" s="455">
        <v>10</v>
      </c>
      <c r="CY708" s="455"/>
      <c r="CZ708" s="455">
        <f>CU708+CV708+CW708+CX708</f>
        <v>40</v>
      </c>
      <c r="DA708" s="456">
        <f>BU708</f>
        <v>9433.7376000000004</v>
      </c>
      <c r="DB708" s="455"/>
      <c r="DC708" s="455"/>
      <c r="DD708" s="455"/>
      <c r="DE708" s="455">
        <f>CU708*DA708</f>
        <v>94337.376000000004</v>
      </c>
      <c r="DF708" s="455">
        <f>CV708*DA708</f>
        <v>94337.376000000004</v>
      </c>
      <c r="DG708" s="455">
        <f>CW708*DA708</f>
        <v>94337.376000000004</v>
      </c>
      <c r="DH708" s="455">
        <f>CX708*DA708</f>
        <v>94337.376000000004</v>
      </c>
      <c r="DI708" s="455"/>
      <c r="DJ708" s="455"/>
      <c r="DK708" s="455">
        <f t="shared" si="6335"/>
        <v>377349.50400000002</v>
      </c>
      <c r="DL708" s="501"/>
      <c r="DM708" s="508"/>
      <c r="DN708" s="501"/>
      <c r="DO708" s="508"/>
      <c r="DP708" s="501"/>
      <c r="DQ708" s="847"/>
      <c r="DR708" s="501"/>
      <c r="DS708" s="508">
        <f>DE708</f>
        <v>94337.376000000004</v>
      </c>
      <c r="DT708" s="501">
        <f>DS708/1.12</f>
        <v>84229.799999999988</v>
      </c>
      <c r="DU708" s="508">
        <f>DF708</f>
        <v>94337.376000000004</v>
      </c>
      <c r="DV708" s="457">
        <f>DU708/1.12</f>
        <v>84229.799999999988</v>
      </c>
      <c r="DW708" s="503">
        <f>DG708</f>
        <v>94337.376000000004</v>
      </c>
      <c r="DX708" s="501">
        <f>DW708/1.12</f>
        <v>84229.799999999988</v>
      </c>
      <c r="DY708" s="672">
        <f>DH708</f>
        <v>94337.376000000004</v>
      </c>
      <c r="DZ708" s="501">
        <f>DY708/1.12</f>
        <v>84229.799999999988</v>
      </c>
      <c r="EA708" s="508"/>
      <c r="EB708" s="457"/>
      <c r="EC708" s="1045"/>
      <c r="ED708" s="892"/>
      <c r="EE708" s="459">
        <f>DK708</f>
        <v>377349.50400000002</v>
      </c>
      <c r="EF708" s="501">
        <f t="shared" si="6336"/>
        <v>336919.19999999995</v>
      </c>
      <c r="EG708" s="462"/>
      <c r="EH708" s="710"/>
      <c r="EI708" s="460">
        <f t="shared" si="5963"/>
        <v>0</v>
      </c>
      <c r="EJ708" s="538">
        <f t="shared" si="5964"/>
        <v>0</v>
      </c>
      <c r="EK708" s="677">
        <f t="shared" si="5965"/>
        <v>84229.799999999988</v>
      </c>
      <c r="EL708" s="257">
        <f t="shared" si="5966"/>
        <v>94337.376000000004</v>
      </c>
      <c r="EM708" s="649">
        <f t="shared" si="5967"/>
        <v>0</v>
      </c>
      <c r="EN708" s="538">
        <f t="shared" si="5968"/>
        <v>0</v>
      </c>
      <c r="EO708" s="677">
        <f t="shared" si="5969"/>
        <v>0</v>
      </c>
      <c r="EP708" s="257">
        <f t="shared" si="5970"/>
        <v>0</v>
      </c>
      <c r="EQ708" s="649">
        <f t="shared" si="5971"/>
        <v>0</v>
      </c>
      <c r="ER708" s="538">
        <f t="shared" si="5972"/>
        <v>0</v>
      </c>
      <c r="ES708" s="677">
        <f t="shared" si="5973"/>
        <v>0</v>
      </c>
      <c r="ET708" s="538">
        <f t="shared" si="5974"/>
        <v>0</v>
      </c>
      <c r="EU708" s="462">
        <f t="shared" si="5975"/>
        <v>0</v>
      </c>
      <c r="EV708" s="263">
        <f t="shared" si="5976"/>
        <v>0</v>
      </c>
      <c r="EW708" s="462">
        <f t="shared" si="5977"/>
        <v>0</v>
      </c>
      <c r="EX708" s="263">
        <f t="shared" si="5978"/>
        <v>0</v>
      </c>
      <c r="EY708" s="472">
        <f t="shared" si="5769"/>
        <v>84229.800000000047</v>
      </c>
      <c r="EZ708" s="710">
        <f t="shared" si="5770"/>
        <v>94337.375999999989</v>
      </c>
      <c r="FA708" s="312">
        <v>42020</v>
      </c>
      <c r="FC708" s="216"/>
      <c r="FD708" s="319"/>
    </row>
    <row r="709" spans="1:160" ht="18" hidden="1" customHeight="1" outlineLevel="1" x14ac:dyDescent="0.2">
      <c r="A709" s="13" t="s">
        <v>1588</v>
      </c>
      <c r="B709" s="76" t="s">
        <v>21</v>
      </c>
      <c r="C709" s="103" t="s">
        <v>1462</v>
      </c>
      <c r="D709" s="103" t="s">
        <v>1463</v>
      </c>
      <c r="E709" s="103" t="s">
        <v>1466</v>
      </c>
      <c r="F709" s="103" t="s">
        <v>1474</v>
      </c>
      <c r="G709" s="103" t="s">
        <v>1381</v>
      </c>
      <c r="H709" s="105">
        <v>0.83299999999999996</v>
      </c>
      <c r="I709" s="103" t="s">
        <v>1369</v>
      </c>
      <c r="J709" s="103" t="s">
        <v>56</v>
      </c>
      <c r="K709" s="103" t="s">
        <v>152</v>
      </c>
      <c r="L709" s="103" t="s">
        <v>1370</v>
      </c>
      <c r="M709" s="14" t="s">
        <v>1382</v>
      </c>
      <c r="N709" s="82"/>
      <c r="O709" s="82"/>
      <c r="P709" s="82"/>
      <c r="Q709" s="245"/>
      <c r="R709" s="408"/>
      <c r="S709" s="270"/>
      <c r="T709" s="270"/>
      <c r="U709" s="270"/>
      <c r="V709" s="647"/>
      <c r="W709" s="647"/>
      <c r="X709" s="409"/>
      <c r="Y709" s="409"/>
      <c r="Z709" s="409"/>
      <c r="AA709" s="409"/>
      <c r="AB709" s="409"/>
      <c r="AC709" s="399">
        <f t="shared" si="6004"/>
        <v>0</v>
      </c>
      <c r="AD709" s="410">
        <v>10</v>
      </c>
      <c r="AE709" s="410">
        <v>2404.08</v>
      </c>
      <c r="AF709" s="410">
        <f t="shared" si="5138"/>
        <v>2692.5696000000003</v>
      </c>
      <c r="AG709" s="410">
        <v>0</v>
      </c>
      <c r="AH709" s="410">
        <v>0</v>
      </c>
      <c r="AI709" s="260">
        <f t="shared" si="6005"/>
        <v>0</v>
      </c>
      <c r="AJ709" s="410">
        <v>10</v>
      </c>
      <c r="AK709" s="410">
        <v>2404.08</v>
      </c>
      <c r="AL709" s="410">
        <f t="shared" si="5628"/>
        <v>2692.5696000000003</v>
      </c>
      <c r="AM709" s="260">
        <v>0</v>
      </c>
      <c r="AN709" s="260">
        <v>0</v>
      </c>
      <c r="AO709" s="396">
        <f t="shared" si="5858"/>
        <v>0</v>
      </c>
      <c r="AP709" s="410">
        <v>10</v>
      </c>
      <c r="AQ709" s="410">
        <v>2404.08</v>
      </c>
      <c r="AR709" s="410">
        <f t="shared" si="5629"/>
        <v>2692.5696000000003</v>
      </c>
      <c r="AS709" s="410">
        <v>0</v>
      </c>
      <c r="AT709" s="410">
        <f t="shared" si="5720"/>
        <v>0</v>
      </c>
      <c r="AU709" s="410">
        <f t="shared" si="5578"/>
        <v>0</v>
      </c>
      <c r="AV709" s="411">
        <v>10</v>
      </c>
      <c r="AW709" s="410">
        <v>2404.08</v>
      </c>
      <c r="AX709" s="410">
        <f t="shared" si="5630"/>
        <v>2692.5696000000003</v>
      </c>
      <c r="AY709" s="400">
        <v>0</v>
      </c>
      <c r="AZ709" s="400">
        <f t="shared" si="5763"/>
        <v>0</v>
      </c>
      <c r="BA709" s="400">
        <f t="shared" si="5583"/>
        <v>0</v>
      </c>
      <c r="BB709" s="411">
        <v>10</v>
      </c>
      <c r="BC709" s="410">
        <v>2404.08</v>
      </c>
      <c r="BD709" s="410">
        <f t="shared" si="5631"/>
        <v>2692.5696000000003</v>
      </c>
      <c r="BE709" s="411">
        <v>0</v>
      </c>
      <c r="BF709" s="411">
        <f t="shared" si="5579"/>
        <v>0</v>
      </c>
      <c r="BG709" s="411">
        <f t="shared" si="5555"/>
        <v>0</v>
      </c>
      <c r="BH709" s="411"/>
      <c r="BI709" s="410">
        <v>2404.08</v>
      </c>
      <c r="BJ709" s="410">
        <f t="shared" si="5632"/>
        <v>2692.5696000000003</v>
      </c>
      <c r="BK709" s="411">
        <v>0</v>
      </c>
      <c r="BL709" s="411">
        <f t="shared" si="6332"/>
        <v>0</v>
      </c>
      <c r="BM709" s="411">
        <f t="shared" si="6230"/>
        <v>0</v>
      </c>
      <c r="BN709" s="411"/>
      <c r="BO709" s="410"/>
      <c r="BP709" s="410"/>
      <c r="BQ709" s="411">
        <v>0</v>
      </c>
      <c r="BR709" s="411">
        <f t="shared" si="6334"/>
        <v>0</v>
      </c>
      <c r="BS709" s="411">
        <f t="shared" si="5764"/>
        <v>0</v>
      </c>
      <c r="BT709" s="410">
        <v>2404.08</v>
      </c>
      <c r="BU709" s="410">
        <f t="shared" si="5633"/>
        <v>2692.5696000000003</v>
      </c>
      <c r="BV709" s="410">
        <v>0</v>
      </c>
      <c r="BW709" s="1437">
        <v>0</v>
      </c>
      <c r="BX709" s="84" t="s">
        <v>48</v>
      </c>
      <c r="BY709" s="76">
        <v>2015</v>
      </c>
      <c r="BZ709" s="325">
        <v>7</v>
      </c>
      <c r="CA709" s="567"/>
      <c r="CB709" s="562"/>
      <c r="CC709" s="109"/>
      <c r="CD709" s="329"/>
      <c r="CE709" s="26">
        <f t="shared" si="6095"/>
        <v>0</v>
      </c>
      <c r="CF709" s="27">
        <f t="shared" si="6096"/>
        <v>0</v>
      </c>
      <c r="CG709" s="738">
        <f t="shared" si="6097"/>
        <v>0</v>
      </c>
      <c r="CH709" s="166"/>
      <c r="CI709" s="167"/>
      <c r="CJ709" s="89"/>
      <c r="CK709" s="175"/>
      <c r="CL709" s="175"/>
      <c r="CM709" s="178"/>
      <c r="CN709" s="175"/>
      <c r="CO709" s="176"/>
      <c r="CP709" s="175"/>
      <c r="CQ709" s="87"/>
      <c r="CR709" s="455"/>
      <c r="CS709" s="455"/>
      <c r="CT709" s="455"/>
      <c r="CU709" s="455"/>
      <c r="CV709" s="455"/>
      <c r="CW709" s="455"/>
      <c r="CX709" s="455"/>
      <c r="CY709" s="455"/>
      <c r="CZ709" s="455"/>
      <c r="DA709" s="456"/>
      <c r="DB709" s="455"/>
      <c r="DC709" s="455"/>
      <c r="DD709" s="455"/>
      <c r="DE709" s="455"/>
      <c r="DF709" s="455"/>
      <c r="DG709" s="455"/>
      <c r="DH709" s="455"/>
      <c r="DI709" s="455"/>
      <c r="DJ709" s="455"/>
      <c r="DK709" s="455"/>
      <c r="DL709" s="501"/>
      <c r="DM709" s="508"/>
      <c r="DN709" s="501"/>
      <c r="DO709" s="508"/>
      <c r="DP709" s="501"/>
      <c r="DQ709" s="847"/>
      <c r="DR709" s="501"/>
      <c r="DS709" s="508"/>
      <c r="DT709" s="501"/>
      <c r="DU709" s="508"/>
      <c r="DV709" s="457"/>
      <c r="DW709" s="503"/>
      <c r="DX709" s="501"/>
      <c r="DY709" s="672"/>
      <c r="DZ709" s="501"/>
      <c r="EA709" s="508">
        <f>DI709</f>
        <v>0</v>
      </c>
      <c r="EB709" s="457">
        <f t="shared" si="5859"/>
        <v>0</v>
      </c>
      <c r="EC709" s="1045"/>
      <c r="ED709" s="892"/>
      <c r="EE709" s="459"/>
      <c r="EF709" s="501"/>
      <c r="EG709" s="462"/>
      <c r="EH709" s="710"/>
      <c r="EI709" s="460">
        <f t="shared" si="5963"/>
        <v>0</v>
      </c>
      <c r="EJ709" s="538">
        <f t="shared" si="5964"/>
        <v>0</v>
      </c>
      <c r="EK709" s="677">
        <f t="shared" si="5965"/>
        <v>0</v>
      </c>
      <c r="EL709" s="257">
        <f t="shared" si="5966"/>
        <v>0</v>
      </c>
      <c r="EM709" s="649">
        <f t="shared" si="5967"/>
        <v>0</v>
      </c>
      <c r="EN709" s="538">
        <f t="shared" si="5968"/>
        <v>0</v>
      </c>
      <c r="EO709" s="677">
        <f t="shared" si="5969"/>
        <v>0</v>
      </c>
      <c r="EP709" s="257">
        <f t="shared" si="5970"/>
        <v>0</v>
      </c>
      <c r="EQ709" s="649">
        <f t="shared" si="5971"/>
        <v>0</v>
      </c>
      <c r="ER709" s="538">
        <f t="shared" si="5972"/>
        <v>0</v>
      </c>
      <c r="ES709" s="677">
        <f t="shared" si="5973"/>
        <v>0</v>
      </c>
      <c r="ET709" s="538">
        <f t="shared" si="5974"/>
        <v>0</v>
      </c>
      <c r="EU709" s="462">
        <f t="shared" si="5975"/>
        <v>0</v>
      </c>
      <c r="EV709" s="263">
        <f t="shared" si="5976"/>
        <v>0</v>
      </c>
      <c r="EW709" s="462">
        <f t="shared" si="5977"/>
        <v>0</v>
      </c>
      <c r="EX709" s="263">
        <f t="shared" si="5978"/>
        <v>0</v>
      </c>
      <c r="EY709" s="472">
        <f t="shared" si="5769"/>
        <v>0</v>
      </c>
      <c r="EZ709" s="710">
        <f t="shared" si="5770"/>
        <v>0</v>
      </c>
      <c r="FC709" s="216"/>
      <c r="FD709" s="319"/>
    </row>
    <row r="710" spans="1:160" ht="18" hidden="1" customHeight="1" outlineLevel="1" x14ac:dyDescent="0.2">
      <c r="A710" s="13" t="s">
        <v>1680</v>
      </c>
      <c r="B710" s="76" t="s">
        <v>21</v>
      </c>
      <c r="C710" s="103" t="s">
        <v>1462</v>
      </c>
      <c r="D710" s="103" t="s">
        <v>1463</v>
      </c>
      <c r="E710" s="103" t="s">
        <v>1466</v>
      </c>
      <c r="F710" s="103" t="s">
        <v>1474</v>
      </c>
      <c r="G710" s="103" t="s">
        <v>1690</v>
      </c>
      <c r="H710" s="105">
        <v>0.83299999999999996</v>
      </c>
      <c r="I710" s="103" t="s">
        <v>1369</v>
      </c>
      <c r="J710" s="103" t="s">
        <v>56</v>
      </c>
      <c r="K710" s="103" t="s">
        <v>152</v>
      </c>
      <c r="L710" s="103" t="s">
        <v>1370</v>
      </c>
      <c r="M710" s="14" t="s">
        <v>1382</v>
      </c>
      <c r="N710" s="82"/>
      <c r="O710" s="82"/>
      <c r="P710" s="82"/>
      <c r="Q710" s="245"/>
      <c r="R710" s="408"/>
      <c r="S710" s="270"/>
      <c r="T710" s="270"/>
      <c r="U710" s="270"/>
      <c r="V710" s="647"/>
      <c r="W710" s="647"/>
      <c r="X710" s="409"/>
      <c r="Y710" s="409"/>
      <c r="Z710" s="409"/>
      <c r="AA710" s="409"/>
      <c r="AB710" s="409"/>
      <c r="AC710" s="399">
        <f t="shared" si="6004"/>
        <v>0</v>
      </c>
      <c r="AD710" s="410">
        <v>10</v>
      </c>
      <c r="AE710" s="410">
        <v>2404.08</v>
      </c>
      <c r="AF710" s="410">
        <f t="shared" ref="AF710" si="6361">AE710*1.12</f>
        <v>2692.5696000000003</v>
      </c>
      <c r="AG710" s="410">
        <v>0</v>
      </c>
      <c r="AH710" s="410">
        <v>0</v>
      </c>
      <c r="AI710" s="260">
        <f t="shared" si="6005"/>
        <v>0</v>
      </c>
      <c r="AJ710" s="410">
        <v>10</v>
      </c>
      <c r="AK710" s="410">
        <v>2404.08</v>
      </c>
      <c r="AL710" s="410">
        <f t="shared" si="5628"/>
        <v>2692.5696000000003</v>
      </c>
      <c r="AM710" s="260">
        <v>0</v>
      </c>
      <c r="AN710" s="260">
        <v>0</v>
      </c>
      <c r="AO710" s="396">
        <f t="shared" si="5858"/>
        <v>0</v>
      </c>
      <c r="AP710" s="410">
        <v>10</v>
      </c>
      <c r="AQ710" s="410">
        <v>2404.08</v>
      </c>
      <c r="AR710" s="410">
        <f t="shared" si="5629"/>
        <v>2692.5696000000003</v>
      </c>
      <c r="AS710" s="410">
        <v>0</v>
      </c>
      <c r="AT710" s="410">
        <f t="shared" si="5720"/>
        <v>0</v>
      </c>
      <c r="AU710" s="410">
        <f t="shared" si="5578"/>
        <v>0</v>
      </c>
      <c r="AV710" s="411">
        <v>10</v>
      </c>
      <c r="AW710" s="410">
        <v>2404.08</v>
      </c>
      <c r="AX710" s="410">
        <f t="shared" si="5630"/>
        <v>2692.5696000000003</v>
      </c>
      <c r="AY710" s="400">
        <v>0</v>
      </c>
      <c r="AZ710" s="400">
        <f t="shared" si="5763"/>
        <v>0</v>
      </c>
      <c r="BA710" s="400">
        <f t="shared" si="5583"/>
        <v>0</v>
      </c>
      <c r="BB710" s="411">
        <v>10</v>
      </c>
      <c r="BC710" s="410">
        <v>2404.08</v>
      </c>
      <c r="BD710" s="410">
        <f t="shared" si="5631"/>
        <v>2692.5696000000003</v>
      </c>
      <c r="BE710" s="411">
        <v>0</v>
      </c>
      <c r="BF710" s="411">
        <f t="shared" si="5579"/>
        <v>0</v>
      </c>
      <c r="BG710" s="411">
        <f t="shared" si="5555"/>
        <v>0</v>
      </c>
      <c r="BH710" s="411"/>
      <c r="BI710" s="410">
        <v>2404.08</v>
      </c>
      <c r="BJ710" s="410">
        <f t="shared" si="5632"/>
        <v>2692.5696000000003</v>
      </c>
      <c r="BK710" s="411">
        <v>0</v>
      </c>
      <c r="BL710" s="411">
        <f t="shared" si="6332"/>
        <v>0</v>
      </c>
      <c r="BM710" s="411">
        <f t="shared" si="6230"/>
        <v>0</v>
      </c>
      <c r="BN710" s="411"/>
      <c r="BO710" s="410"/>
      <c r="BP710" s="410"/>
      <c r="BQ710" s="411">
        <v>0</v>
      </c>
      <c r="BR710" s="411">
        <f t="shared" si="6334"/>
        <v>0</v>
      </c>
      <c r="BS710" s="411">
        <f t="shared" si="5764"/>
        <v>0</v>
      </c>
      <c r="BT710" s="410">
        <v>2404.08</v>
      </c>
      <c r="BU710" s="410">
        <f t="shared" si="5633"/>
        <v>2692.5696000000003</v>
      </c>
      <c r="BV710" s="262">
        <v>0</v>
      </c>
      <c r="BW710" s="1427">
        <v>0</v>
      </c>
      <c r="BX710" s="84" t="s">
        <v>48</v>
      </c>
      <c r="BY710" s="76">
        <v>2015</v>
      </c>
      <c r="BZ710" s="325">
        <v>7</v>
      </c>
      <c r="CA710" s="567"/>
      <c r="CB710" s="562"/>
      <c r="CC710" s="109"/>
      <c r="CD710" s="329"/>
      <c r="CE710" s="26">
        <f t="shared" si="6095"/>
        <v>0</v>
      </c>
      <c r="CF710" s="27">
        <f t="shared" si="6096"/>
        <v>0</v>
      </c>
      <c r="CG710" s="738">
        <f t="shared" si="6097"/>
        <v>0</v>
      </c>
      <c r="CH710" s="166" t="s">
        <v>1691</v>
      </c>
      <c r="CI710" s="167" t="s">
        <v>1756</v>
      </c>
      <c r="CJ710" s="89"/>
      <c r="CK710" s="175"/>
      <c r="CL710" s="175"/>
      <c r="CM710" s="178"/>
      <c r="CN710" s="175"/>
      <c r="CO710" s="176"/>
      <c r="CP710" s="175"/>
      <c r="CQ710" s="87"/>
      <c r="CR710" s="455"/>
      <c r="CS710" s="455"/>
      <c r="CT710" s="455"/>
      <c r="CU710" s="455"/>
      <c r="CV710" s="455"/>
      <c r="CW710" s="455"/>
      <c r="CX710" s="455"/>
      <c r="CY710" s="455"/>
      <c r="CZ710" s="455"/>
      <c r="DA710" s="456"/>
      <c r="DB710" s="455"/>
      <c r="DC710" s="455"/>
      <c r="DD710" s="455"/>
      <c r="DE710" s="455"/>
      <c r="DF710" s="455"/>
      <c r="DG710" s="455"/>
      <c r="DH710" s="455"/>
      <c r="DI710" s="455"/>
      <c r="DJ710" s="455"/>
      <c r="DK710" s="455"/>
      <c r="DL710" s="501"/>
      <c r="DM710" s="508"/>
      <c r="DN710" s="501"/>
      <c r="DO710" s="508"/>
      <c r="DP710" s="501"/>
      <c r="DQ710" s="847"/>
      <c r="DR710" s="501"/>
      <c r="DS710" s="508"/>
      <c r="DT710" s="501"/>
      <c r="DU710" s="508"/>
      <c r="DV710" s="457"/>
      <c r="DW710" s="503"/>
      <c r="DX710" s="501"/>
      <c r="DY710" s="672"/>
      <c r="DZ710" s="501"/>
      <c r="EA710" s="508">
        <f>DI710</f>
        <v>0</v>
      </c>
      <c r="EB710" s="457">
        <f t="shared" si="5859"/>
        <v>0</v>
      </c>
      <c r="EC710" s="1045"/>
      <c r="ED710" s="892"/>
      <c r="EE710" s="459"/>
      <c r="EF710" s="501"/>
      <c r="EG710" s="462"/>
      <c r="EH710" s="710"/>
      <c r="EI710" s="460">
        <f t="shared" si="5963"/>
        <v>0</v>
      </c>
      <c r="EJ710" s="538">
        <f t="shared" si="5964"/>
        <v>0</v>
      </c>
      <c r="EK710" s="677">
        <f t="shared" si="5965"/>
        <v>0</v>
      </c>
      <c r="EL710" s="257">
        <f t="shared" si="5966"/>
        <v>0</v>
      </c>
      <c r="EM710" s="649">
        <f t="shared" si="5967"/>
        <v>0</v>
      </c>
      <c r="EN710" s="538">
        <f t="shared" si="5968"/>
        <v>0</v>
      </c>
      <c r="EO710" s="677">
        <f t="shared" si="5969"/>
        <v>0</v>
      </c>
      <c r="EP710" s="257">
        <f t="shared" si="5970"/>
        <v>0</v>
      </c>
      <c r="EQ710" s="649">
        <f t="shared" si="5971"/>
        <v>0</v>
      </c>
      <c r="ER710" s="538">
        <f t="shared" si="5972"/>
        <v>0</v>
      </c>
      <c r="ES710" s="677">
        <f t="shared" si="5973"/>
        <v>0</v>
      </c>
      <c r="ET710" s="538">
        <f t="shared" si="5974"/>
        <v>0</v>
      </c>
      <c r="EU710" s="462">
        <f t="shared" si="5975"/>
        <v>0</v>
      </c>
      <c r="EV710" s="263">
        <f t="shared" si="5976"/>
        <v>0</v>
      </c>
      <c r="EW710" s="462">
        <f t="shared" si="5977"/>
        <v>0</v>
      </c>
      <c r="EX710" s="263">
        <f t="shared" si="5978"/>
        <v>0</v>
      </c>
      <c r="EY710" s="472">
        <f t="shared" ref="EY710:EY773" si="6362">BV710-EF710</f>
        <v>0</v>
      </c>
      <c r="EZ710" s="710">
        <f t="shared" ref="EZ710:EZ773" si="6363">BW710-EE710</f>
        <v>0</v>
      </c>
      <c r="FA710" s="312">
        <v>42020</v>
      </c>
      <c r="FC710" s="216"/>
      <c r="FD710" s="319"/>
    </row>
    <row r="711" spans="1:160" ht="18" hidden="1" customHeight="1" outlineLevel="1" x14ac:dyDescent="0.2">
      <c r="A711" s="13" t="s">
        <v>1780</v>
      </c>
      <c r="B711" s="76" t="s">
        <v>21</v>
      </c>
      <c r="C711" s="103" t="s">
        <v>1462</v>
      </c>
      <c r="D711" s="103" t="s">
        <v>1463</v>
      </c>
      <c r="E711" s="103" t="s">
        <v>1466</v>
      </c>
      <c r="F711" s="103" t="s">
        <v>1474</v>
      </c>
      <c r="G711" s="103" t="s">
        <v>25</v>
      </c>
      <c r="H711" s="105">
        <v>0.83299999999999996</v>
      </c>
      <c r="I711" s="103" t="s">
        <v>1369</v>
      </c>
      <c r="J711" s="103" t="s">
        <v>56</v>
      </c>
      <c r="K711" s="103" t="s">
        <v>152</v>
      </c>
      <c r="L711" s="103" t="s">
        <v>1370</v>
      </c>
      <c r="M711" s="14" t="s">
        <v>1382</v>
      </c>
      <c r="N711" s="82"/>
      <c r="O711" s="82"/>
      <c r="P711" s="82"/>
      <c r="Q711" s="245"/>
      <c r="R711" s="408"/>
      <c r="S711" s="270"/>
      <c r="T711" s="270"/>
      <c r="U711" s="270"/>
      <c r="V711" s="647"/>
      <c r="W711" s="647"/>
      <c r="X711" s="409"/>
      <c r="Y711" s="409"/>
      <c r="Z711" s="409"/>
      <c r="AA711" s="409"/>
      <c r="AB711" s="409"/>
      <c r="AC711" s="399">
        <f t="shared" ref="AC711" si="6364">AB711*H711</f>
        <v>0</v>
      </c>
      <c r="AD711" s="410">
        <v>10</v>
      </c>
      <c r="AE711" s="410">
        <v>2404.08</v>
      </c>
      <c r="AF711" s="410">
        <f t="shared" ref="AF711" si="6365">AE711*1.12</f>
        <v>2692.5696000000003</v>
      </c>
      <c r="AG711" s="410">
        <v>0</v>
      </c>
      <c r="AH711" s="410">
        <v>0</v>
      </c>
      <c r="AI711" s="260">
        <f t="shared" ref="AI711" si="6366">AH711*H711</f>
        <v>0</v>
      </c>
      <c r="AJ711" s="410">
        <v>10</v>
      </c>
      <c r="AK711" s="410">
        <v>2404.08</v>
      </c>
      <c r="AL711" s="410">
        <f t="shared" si="5628"/>
        <v>2692.5696000000003</v>
      </c>
      <c r="AM711" s="410">
        <v>0</v>
      </c>
      <c r="AN711" s="410">
        <v>0</v>
      </c>
      <c r="AO711" s="396">
        <f t="shared" si="5858"/>
        <v>0</v>
      </c>
      <c r="AP711" s="410">
        <v>10</v>
      </c>
      <c r="AQ711" s="410">
        <v>2404.08</v>
      </c>
      <c r="AR711" s="410">
        <f t="shared" si="5629"/>
        <v>2692.5696000000003</v>
      </c>
      <c r="AS711" s="410">
        <v>0</v>
      </c>
      <c r="AT711" s="410">
        <v>0</v>
      </c>
      <c r="AU711" s="410">
        <f t="shared" si="5578"/>
        <v>0</v>
      </c>
      <c r="AV711" s="411">
        <v>10</v>
      </c>
      <c r="AW711" s="410">
        <v>2404.08</v>
      </c>
      <c r="AX711" s="410">
        <f t="shared" si="5630"/>
        <v>2692.5696000000003</v>
      </c>
      <c r="AY711" s="410">
        <v>0</v>
      </c>
      <c r="AZ711" s="410">
        <v>0</v>
      </c>
      <c r="BA711" s="400">
        <f t="shared" si="5583"/>
        <v>0</v>
      </c>
      <c r="BB711" s="411">
        <v>10</v>
      </c>
      <c r="BC711" s="410">
        <v>2404.08</v>
      </c>
      <c r="BD711" s="410">
        <f t="shared" si="5631"/>
        <v>2692.5696000000003</v>
      </c>
      <c r="BE711" s="410">
        <v>0</v>
      </c>
      <c r="BF711" s="410">
        <v>0</v>
      </c>
      <c r="BG711" s="411">
        <f t="shared" si="5555"/>
        <v>0</v>
      </c>
      <c r="BH711" s="411"/>
      <c r="BI711" s="410">
        <v>2404.08</v>
      </c>
      <c r="BJ711" s="410">
        <f t="shared" si="5632"/>
        <v>2692.5696000000003</v>
      </c>
      <c r="BK711" s="410">
        <v>0</v>
      </c>
      <c r="BL711" s="410">
        <v>0</v>
      </c>
      <c r="BM711" s="411">
        <f t="shared" si="6230"/>
        <v>0</v>
      </c>
      <c r="BN711" s="411"/>
      <c r="BO711" s="410"/>
      <c r="BP711" s="410"/>
      <c r="BQ711" s="410">
        <v>0</v>
      </c>
      <c r="BR711" s="410">
        <v>0</v>
      </c>
      <c r="BS711" s="411">
        <f t="shared" si="5764"/>
        <v>0</v>
      </c>
      <c r="BT711" s="410">
        <v>2404.08</v>
      </c>
      <c r="BU711" s="410">
        <f t="shared" si="5633"/>
        <v>2692.5696000000003</v>
      </c>
      <c r="BV711" s="262">
        <v>0</v>
      </c>
      <c r="BW711" s="1427">
        <v>0</v>
      </c>
      <c r="BX711" s="84" t="s">
        <v>48</v>
      </c>
      <c r="BY711" s="76">
        <v>2015</v>
      </c>
      <c r="BZ711" s="325">
        <v>9</v>
      </c>
      <c r="CA711" s="567"/>
      <c r="CB711" s="562"/>
      <c r="CC711" s="109"/>
      <c r="CD711" s="329"/>
      <c r="CE711" s="26">
        <f t="shared" si="6095"/>
        <v>0</v>
      </c>
      <c r="CF711" s="27">
        <f t="shared" si="6096"/>
        <v>0</v>
      </c>
      <c r="CG711" s="738">
        <f t="shared" si="6097"/>
        <v>0</v>
      </c>
      <c r="CH711" s="166" t="s">
        <v>1800</v>
      </c>
      <c r="CI711" s="167"/>
      <c r="CJ711" s="89"/>
      <c r="CK711" s="175"/>
      <c r="CL711" s="175"/>
      <c r="CM711" s="178"/>
      <c r="CN711" s="175"/>
      <c r="CO711" s="176"/>
      <c r="CP711" s="175"/>
      <c r="CQ711" s="87"/>
      <c r="CR711" s="455"/>
      <c r="CS711" s="455"/>
      <c r="CT711" s="455"/>
      <c r="CU711" s="455"/>
      <c r="CV711" s="455"/>
      <c r="CW711" s="455"/>
      <c r="CX711" s="455"/>
      <c r="CY711" s="455"/>
      <c r="CZ711" s="455"/>
      <c r="DA711" s="456"/>
      <c r="DB711" s="455"/>
      <c r="DC711" s="455"/>
      <c r="DD711" s="455"/>
      <c r="DE711" s="455"/>
      <c r="DF711" s="455"/>
      <c r="DG711" s="455"/>
      <c r="DH711" s="455"/>
      <c r="DI711" s="455"/>
      <c r="DJ711" s="455"/>
      <c r="DK711" s="455"/>
      <c r="DL711" s="501"/>
      <c r="DM711" s="508"/>
      <c r="DN711" s="501"/>
      <c r="DO711" s="508"/>
      <c r="DP711" s="501"/>
      <c r="DQ711" s="847"/>
      <c r="DR711" s="501"/>
      <c r="DS711" s="508"/>
      <c r="DT711" s="501"/>
      <c r="DU711" s="508"/>
      <c r="DV711" s="457"/>
      <c r="DW711" s="503"/>
      <c r="DX711" s="501"/>
      <c r="DY711" s="672"/>
      <c r="DZ711" s="501"/>
      <c r="EA711" s="508">
        <f>DI711</f>
        <v>0</v>
      </c>
      <c r="EB711" s="457">
        <f t="shared" si="5859"/>
        <v>0</v>
      </c>
      <c r="EC711" s="1045"/>
      <c r="ED711" s="892"/>
      <c r="EE711" s="459"/>
      <c r="EF711" s="501"/>
      <c r="EG711" s="462"/>
      <c r="EH711" s="710"/>
      <c r="EI711" s="460">
        <f t="shared" si="5963"/>
        <v>0</v>
      </c>
      <c r="EJ711" s="538">
        <f t="shared" si="5964"/>
        <v>0</v>
      </c>
      <c r="EK711" s="677">
        <f t="shared" si="5965"/>
        <v>0</v>
      </c>
      <c r="EL711" s="257">
        <f t="shared" si="5966"/>
        <v>0</v>
      </c>
      <c r="EM711" s="649">
        <f t="shared" si="5967"/>
        <v>0</v>
      </c>
      <c r="EN711" s="538">
        <f t="shared" si="5968"/>
        <v>0</v>
      </c>
      <c r="EO711" s="677">
        <f t="shared" si="5969"/>
        <v>0</v>
      </c>
      <c r="EP711" s="257">
        <f t="shared" si="5970"/>
        <v>0</v>
      </c>
      <c r="EQ711" s="649">
        <f t="shared" si="5971"/>
        <v>0</v>
      </c>
      <c r="ER711" s="538">
        <f t="shared" si="5972"/>
        <v>0</v>
      </c>
      <c r="ES711" s="677">
        <f t="shared" si="5973"/>
        <v>0</v>
      </c>
      <c r="ET711" s="538">
        <f t="shared" si="5974"/>
        <v>0</v>
      </c>
      <c r="EU711" s="462">
        <f t="shared" si="5975"/>
        <v>0</v>
      </c>
      <c r="EV711" s="263">
        <f t="shared" si="5976"/>
        <v>0</v>
      </c>
      <c r="EW711" s="462">
        <f t="shared" si="5977"/>
        <v>0</v>
      </c>
      <c r="EX711" s="263">
        <f t="shared" si="5978"/>
        <v>0</v>
      </c>
      <c r="EY711" s="472">
        <f t="shared" si="6362"/>
        <v>0</v>
      </c>
      <c r="EZ711" s="710">
        <f t="shared" si="6363"/>
        <v>0</v>
      </c>
      <c r="FA711" s="312">
        <v>42020</v>
      </c>
      <c r="FC711" s="216"/>
      <c r="FD711" s="319"/>
    </row>
    <row r="712" spans="1:160" ht="18" hidden="1" customHeight="1" outlineLevel="1" x14ac:dyDescent="0.2">
      <c r="A712" s="13" t="s">
        <v>1952</v>
      </c>
      <c r="B712" s="76" t="s">
        <v>21</v>
      </c>
      <c r="C712" s="103" t="s">
        <v>1462</v>
      </c>
      <c r="D712" s="103" t="s">
        <v>1463</v>
      </c>
      <c r="E712" s="103" t="s">
        <v>1466</v>
      </c>
      <c r="F712" s="103" t="s">
        <v>1474</v>
      </c>
      <c r="G712" s="103" t="s">
        <v>25</v>
      </c>
      <c r="H712" s="105">
        <v>0.83299999999999996</v>
      </c>
      <c r="I712" s="103" t="s">
        <v>1972</v>
      </c>
      <c r="J712" s="103" t="s">
        <v>56</v>
      </c>
      <c r="K712" s="103" t="s">
        <v>152</v>
      </c>
      <c r="L712" s="103" t="s">
        <v>1370</v>
      </c>
      <c r="M712" s="14" t="s">
        <v>1382</v>
      </c>
      <c r="N712" s="82"/>
      <c r="O712" s="82"/>
      <c r="P712" s="82"/>
      <c r="Q712" s="245"/>
      <c r="R712" s="408"/>
      <c r="S712" s="270"/>
      <c r="T712" s="270"/>
      <c r="U712" s="270"/>
      <c r="V712" s="647"/>
      <c r="W712" s="647"/>
      <c r="X712" s="409"/>
      <c r="Y712" s="409"/>
      <c r="Z712" s="409"/>
      <c r="AA712" s="409"/>
      <c r="AB712" s="409"/>
      <c r="AC712" s="399">
        <f t="shared" ref="AC712" si="6367">AB712*H712</f>
        <v>0</v>
      </c>
      <c r="AD712" s="410">
        <v>10</v>
      </c>
      <c r="AE712" s="410">
        <v>2404.08</v>
      </c>
      <c r="AF712" s="410">
        <f t="shared" ref="AF712" si="6368">AE712*1.12</f>
        <v>2692.5696000000003</v>
      </c>
      <c r="AG712" s="410">
        <v>0</v>
      </c>
      <c r="AH712" s="410">
        <v>0</v>
      </c>
      <c r="AI712" s="260">
        <f t="shared" ref="AI712" si="6369">AH712*H712</f>
        <v>0</v>
      </c>
      <c r="AJ712" s="410">
        <v>10</v>
      </c>
      <c r="AK712" s="410">
        <v>2404.08</v>
      </c>
      <c r="AL712" s="410">
        <f t="shared" si="5628"/>
        <v>2692.5696000000003</v>
      </c>
      <c r="AM712" s="1221">
        <v>0</v>
      </c>
      <c r="AN712" s="410">
        <v>0</v>
      </c>
      <c r="AO712" s="396">
        <f t="shared" si="5858"/>
        <v>0</v>
      </c>
      <c r="AP712" s="410">
        <v>10</v>
      </c>
      <c r="AQ712" s="410">
        <v>2404.08</v>
      </c>
      <c r="AR712" s="410">
        <f t="shared" si="5629"/>
        <v>2692.5696000000003</v>
      </c>
      <c r="AS712" s="410">
        <v>0</v>
      </c>
      <c r="AT712" s="410">
        <f t="shared" ref="AT712" si="6370">AS712*1.12</f>
        <v>0</v>
      </c>
      <c r="AU712" s="410">
        <f t="shared" ref="AU712" si="6371">AT712*H712</f>
        <v>0</v>
      </c>
      <c r="AV712" s="411">
        <v>10</v>
      </c>
      <c r="AW712" s="410">
        <v>2404.08</v>
      </c>
      <c r="AX712" s="410">
        <f t="shared" si="5630"/>
        <v>2692.5696000000003</v>
      </c>
      <c r="AY712" s="400">
        <v>0</v>
      </c>
      <c r="AZ712" s="400">
        <f t="shared" ref="AZ712" si="6372">AY712*1.12</f>
        <v>0</v>
      </c>
      <c r="BA712" s="400">
        <f t="shared" ref="BA712" si="6373">AZ712*H712</f>
        <v>0</v>
      </c>
      <c r="BB712" s="411">
        <v>10</v>
      </c>
      <c r="BC712" s="410">
        <v>2404.08</v>
      </c>
      <c r="BD712" s="410">
        <f t="shared" si="5631"/>
        <v>2692.5696000000003</v>
      </c>
      <c r="BE712" s="411">
        <v>0</v>
      </c>
      <c r="BF712" s="411">
        <f t="shared" ref="BF712" si="6374">BE712*1.12</f>
        <v>0</v>
      </c>
      <c r="BG712" s="411">
        <f t="shared" ref="BG712" si="6375">BF712*H712</f>
        <v>0</v>
      </c>
      <c r="BH712" s="411"/>
      <c r="BI712" s="410">
        <v>2404.08</v>
      </c>
      <c r="BJ712" s="410">
        <f t="shared" si="5632"/>
        <v>2692.5696000000003</v>
      </c>
      <c r="BK712" s="411">
        <f t="shared" ref="BK712" si="6376">BH712*BI712</f>
        <v>0</v>
      </c>
      <c r="BL712" s="411">
        <f t="shared" ref="BL712:BL715" si="6377">BK712*1.12</f>
        <v>0</v>
      </c>
      <c r="BM712" s="411">
        <f t="shared" si="6230"/>
        <v>0</v>
      </c>
      <c r="BN712" s="411"/>
      <c r="BO712" s="410"/>
      <c r="BP712" s="410"/>
      <c r="BQ712" s="411">
        <f t="shared" ref="BQ712:BQ713" si="6378">BN712*BO712</f>
        <v>0</v>
      </c>
      <c r="BR712" s="411">
        <f t="shared" ref="BR712:BR715" si="6379">BQ712*1.12</f>
        <v>0</v>
      </c>
      <c r="BS712" s="411">
        <f t="shared" si="5764"/>
        <v>0</v>
      </c>
      <c r="BT712" s="410">
        <v>2404.08</v>
      </c>
      <c r="BU712" s="410">
        <f t="shared" si="5633"/>
        <v>2692.5696000000003</v>
      </c>
      <c r="BV712" s="262">
        <v>0</v>
      </c>
      <c r="BW712" s="1427">
        <v>0</v>
      </c>
      <c r="BX712" s="84" t="s">
        <v>48</v>
      </c>
      <c r="BY712" s="76">
        <v>2015</v>
      </c>
      <c r="BZ712" s="582" t="s">
        <v>2551</v>
      </c>
      <c r="CA712" s="567"/>
      <c r="CB712" s="562"/>
      <c r="CC712" s="109"/>
      <c r="CD712" s="329"/>
      <c r="CE712" s="26">
        <f t="shared" si="6095"/>
        <v>0</v>
      </c>
      <c r="CF712" s="27">
        <f t="shared" si="6096"/>
        <v>0</v>
      </c>
      <c r="CG712" s="738">
        <f t="shared" si="6097"/>
        <v>0</v>
      </c>
      <c r="CH712" s="166" t="s">
        <v>1973</v>
      </c>
      <c r="CI712" s="167"/>
      <c r="CJ712" s="89" t="s">
        <v>25</v>
      </c>
      <c r="CK712" s="175" t="s">
        <v>1994</v>
      </c>
      <c r="CL712" s="175" t="s">
        <v>2010</v>
      </c>
      <c r="CM712" s="178">
        <v>42170</v>
      </c>
      <c r="CN712" s="175" t="s">
        <v>1995</v>
      </c>
      <c r="CO712" s="176" t="s">
        <v>1463</v>
      </c>
      <c r="CP712" s="175" t="s">
        <v>1474</v>
      </c>
      <c r="CQ712" s="14" t="s">
        <v>1382</v>
      </c>
      <c r="CR712" s="455"/>
      <c r="CS712" s="455"/>
      <c r="CT712" s="455">
        <v>10</v>
      </c>
      <c r="CU712" s="455">
        <v>0</v>
      </c>
      <c r="CV712" s="455">
        <v>0</v>
      </c>
      <c r="CW712" s="455">
        <v>0</v>
      </c>
      <c r="CX712" s="455">
        <v>0</v>
      </c>
      <c r="CY712" s="455"/>
      <c r="CZ712" s="455"/>
      <c r="DA712" s="456">
        <v>2692</v>
      </c>
      <c r="DB712" s="455"/>
      <c r="DC712" s="455"/>
      <c r="DD712" s="455">
        <f>CT712*DA712</f>
        <v>26920</v>
      </c>
      <c r="DE712" s="455">
        <f>CU712*DA712</f>
        <v>0</v>
      </c>
      <c r="DF712" s="455">
        <f>CV712*DA712</f>
        <v>0</v>
      </c>
      <c r="DG712" s="455">
        <f>CW712*DA712</f>
        <v>0</v>
      </c>
      <c r="DH712" s="455">
        <f>CX712*DA712</f>
        <v>0</v>
      </c>
      <c r="DI712" s="455"/>
      <c r="DJ712" s="455"/>
      <c r="DK712" s="455">
        <f t="shared" ref="DK712:DK713" si="6380">(CT712+CU712+CV712+CW712+CX712)*DA712</f>
        <v>26920</v>
      </c>
      <c r="DL712" s="501"/>
      <c r="DM712" s="508"/>
      <c r="DN712" s="501"/>
      <c r="DO712" s="508"/>
      <c r="DP712" s="501"/>
      <c r="DQ712" s="847">
        <f>DD712</f>
        <v>26920</v>
      </c>
      <c r="DR712" s="501">
        <f>DQ712/1.12</f>
        <v>24035.714285714283</v>
      </c>
      <c r="DS712" s="508">
        <f>DE712</f>
        <v>0</v>
      </c>
      <c r="DT712" s="501">
        <f>DS712/1.12</f>
        <v>0</v>
      </c>
      <c r="DU712" s="508">
        <f>DF712</f>
        <v>0</v>
      </c>
      <c r="DV712" s="457">
        <f>DU712/1.12</f>
        <v>0</v>
      </c>
      <c r="DW712" s="503">
        <f>DG712</f>
        <v>0</v>
      </c>
      <c r="DX712" s="501">
        <f>DW712/1.12</f>
        <v>0</v>
      </c>
      <c r="DY712" s="672">
        <f>DH712</f>
        <v>0</v>
      </c>
      <c r="DZ712" s="501">
        <f>DY712/1.12</f>
        <v>0</v>
      </c>
      <c r="EA712" s="508">
        <f>DI712</f>
        <v>0</v>
      </c>
      <c r="EB712" s="457">
        <f t="shared" si="5859"/>
        <v>0</v>
      </c>
      <c r="EC712" s="1045"/>
      <c r="ED712" s="892"/>
      <c r="EE712" s="459">
        <f>DK712</f>
        <v>26920</v>
      </c>
      <c r="EF712" s="501">
        <f t="shared" ref="EF712:EF713" si="6381">EE712/1.12</f>
        <v>24035.714285714283</v>
      </c>
      <c r="EG712" s="462"/>
      <c r="EH712" s="710"/>
      <c r="EI712" s="460">
        <f t="shared" si="5963"/>
        <v>0</v>
      </c>
      <c r="EJ712" s="538">
        <f t="shared" si="5964"/>
        <v>0</v>
      </c>
      <c r="EK712" s="677">
        <f t="shared" si="5965"/>
        <v>-24035.714285714283</v>
      </c>
      <c r="EL712" s="257">
        <f t="shared" si="5966"/>
        <v>-26920</v>
      </c>
      <c r="EM712" s="649">
        <f t="shared" si="5967"/>
        <v>0</v>
      </c>
      <c r="EN712" s="538">
        <f t="shared" si="5968"/>
        <v>0</v>
      </c>
      <c r="EO712" s="677">
        <f t="shared" si="5969"/>
        <v>0</v>
      </c>
      <c r="EP712" s="257">
        <f t="shared" si="5970"/>
        <v>0</v>
      </c>
      <c r="EQ712" s="649">
        <f t="shared" si="5971"/>
        <v>0</v>
      </c>
      <c r="ER712" s="538">
        <f t="shared" si="5972"/>
        <v>0</v>
      </c>
      <c r="ES712" s="677">
        <f t="shared" si="5973"/>
        <v>0</v>
      </c>
      <c r="ET712" s="538">
        <f t="shared" si="5974"/>
        <v>0</v>
      </c>
      <c r="EU712" s="462">
        <f t="shared" si="5975"/>
        <v>0</v>
      </c>
      <c r="EV712" s="263">
        <f t="shared" si="5976"/>
        <v>0</v>
      </c>
      <c r="EW712" s="462">
        <f t="shared" si="5977"/>
        <v>0</v>
      </c>
      <c r="EX712" s="263">
        <f t="shared" si="5978"/>
        <v>0</v>
      </c>
      <c r="EY712" s="472">
        <f t="shared" si="6362"/>
        <v>-24035.714285714283</v>
      </c>
      <c r="EZ712" s="710">
        <f t="shared" si="6363"/>
        <v>-26920</v>
      </c>
      <c r="FA712" s="312">
        <v>42020</v>
      </c>
      <c r="FC712" s="216"/>
      <c r="FD712" s="319"/>
    </row>
    <row r="713" spans="1:160" ht="18" hidden="1" customHeight="1" outlineLevel="1" x14ac:dyDescent="0.2">
      <c r="A713" s="13" t="s">
        <v>2531</v>
      </c>
      <c r="B713" s="76" t="s">
        <v>21</v>
      </c>
      <c r="C713" s="103" t="s">
        <v>1462</v>
      </c>
      <c r="D713" s="103" t="s">
        <v>1463</v>
      </c>
      <c r="E713" s="103" t="s">
        <v>1466</v>
      </c>
      <c r="F713" s="103" t="s">
        <v>1474</v>
      </c>
      <c r="G713" s="103" t="s">
        <v>25</v>
      </c>
      <c r="H713" s="105">
        <v>0.83299999999999996</v>
      </c>
      <c r="I713" s="103" t="s">
        <v>1972</v>
      </c>
      <c r="J713" s="103" t="s">
        <v>56</v>
      </c>
      <c r="K713" s="103" t="s">
        <v>152</v>
      </c>
      <c r="L713" s="103" t="s">
        <v>1370</v>
      </c>
      <c r="M713" s="14" t="s">
        <v>1382</v>
      </c>
      <c r="N713" s="82"/>
      <c r="O713" s="82"/>
      <c r="P713" s="82"/>
      <c r="Q713" s="245"/>
      <c r="R713" s="408"/>
      <c r="S713" s="270"/>
      <c r="T713" s="270"/>
      <c r="U713" s="270"/>
      <c r="V713" s="647"/>
      <c r="W713" s="647"/>
      <c r="X713" s="409"/>
      <c r="Y713" s="409"/>
      <c r="Z713" s="409"/>
      <c r="AA713" s="409"/>
      <c r="AB713" s="409"/>
      <c r="AC713" s="399">
        <f t="shared" ref="AC713" si="6382">AB713*H713</f>
        <v>0</v>
      </c>
      <c r="AD713" s="410">
        <v>10</v>
      </c>
      <c r="AE713" s="410">
        <v>8422.98</v>
      </c>
      <c r="AF713" s="410">
        <f t="shared" ref="AF713" si="6383">AE713*1.12</f>
        <v>9433.7376000000004</v>
      </c>
      <c r="AG713" s="410">
        <f t="shared" ref="AG713" si="6384">AE713*AD713</f>
        <v>84229.799999999988</v>
      </c>
      <c r="AH713" s="410">
        <f t="shared" ref="AH713" si="6385">AD713*AF713</f>
        <v>94337.376000000004</v>
      </c>
      <c r="AI713" s="260">
        <f t="shared" ref="AI713" si="6386">AH713*H713</f>
        <v>78583.034207999997</v>
      </c>
      <c r="AJ713" s="410">
        <v>10</v>
      </c>
      <c r="AK713" s="410">
        <v>8422.98</v>
      </c>
      <c r="AL713" s="410">
        <f t="shared" si="5628"/>
        <v>9433.7376000000004</v>
      </c>
      <c r="AM713" s="1221">
        <f t="shared" ref="AM713" si="6387">AJ713*AK713</f>
        <v>84229.799999999988</v>
      </c>
      <c r="AN713" s="410">
        <f t="shared" ref="AN713" si="6388">AJ713*AL713</f>
        <v>94337.376000000004</v>
      </c>
      <c r="AO713" s="396">
        <f t="shared" ref="AO713" si="6389">AN713*H713</f>
        <v>78583.034207999997</v>
      </c>
      <c r="AP713" s="410">
        <v>10</v>
      </c>
      <c r="AQ713" s="410">
        <v>8422.98</v>
      </c>
      <c r="AR713" s="410">
        <f t="shared" si="5629"/>
        <v>9433.7376000000004</v>
      </c>
      <c r="AS713" s="410">
        <f t="shared" ref="AS713" si="6390">AP713*AQ713</f>
        <v>84229.799999999988</v>
      </c>
      <c r="AT713" s="410">
        <f t="shared" ref="AT713" si="6391">AS713*1.12</f>
        <v>94337.375999999989</v>
      </c>
      <c r="AU713" s="410">
        <f t="shared" ref="AU713" si="6392">AT713*H713</f>
        <v>78583.034207999983</v>
      </c>
      <c r="AV713" s="411">
        <v>10</v>
      </c>
      <c r="AW713" s="410">
        <v>8422.98</v>
      </c>
      <c r="AX713" s="410">
        <f t="shared" si="5630"/>
        <v>9433.7376000000004</v>
      </c>
      <c r="AY713" s="400">
        <f t="shared" ref="AY713" si="6393">AV713*AW713</f>
        <v>84229.799999999988</v>
      </c>
      <c r="AZ713" s="400">
        <f t="shared" ref="AZ713" si="6394">AY713*1.12</f>
        <v>94337.375999999989</v>
      </c>
      <c r="BA713" s="400">
        <f t="shared" ref="BA713" si="6395">AZ713*H713</f>
        <v>78583.034207999983</v>
      </c>
      <c r="BB713" s="411">
        <v>10</v>
      </c>
      <c r="BC713" s="410">
        <v>8422.98</v>
      </c>
      <c r="BD713" s="410">
        <f t="shared" si="5631"/>
        <v>9433.7376000000004</v>
      </c>
      <c r="BE713" s="411">
        <f t="shared" ref="BE713" si="6396">BB713*BC713</f>
        <v>84229.799999999988</v>
      </c>
      <c r="BF713" s="411">
        <f t="shared" ref="BF713" si="6397">BE713*1.12</f>
        <v>94337.375999999989</v>
      </c>
      <c r="BG713" s="411">
        <f t="shared" ref="BG713" si="6398">BF713*H713</f>
        <v>78583.034207999983</v>
      </c>
      <c r="BH713" s="411"/>
      <c r="BI713" s="410">
        <v>8422.98</v>
      </c>
      <c r="BJ713" s="410">
        <f t="shared" si="5632"/>
        <v>9433.7376000000004</v>
      </c>
      <c r="BK713" s="411">
        <f t="shared" ref="BK713" si="6399">BH713*BI713</f>
        <v>0</v>
      </c>
      <c r="BL713" s="411">
        <f t="shared" ref="BL713" si="6400">BK713*1.12</f>
        <v>0</v>
      </c>
      <c r="BM713" s="411">
        <f t="shared" ref="BM713" si="6401">BL713*N713</f>
        <v>0</v>
      </c>
      <c r="BN713" s="411"/>
      <c r="BO713" s="410"/>
      <c r="BP713" s="410"/>
      <c r="BQ713" s="411">
        <f t="shared" si="6378"/>
        <v>0</v>
      </c>
      <c r="BR713" s="411">
        <f t="shared" si="6379"/>
        <v>0</v>
      </c>
      <c r="BS713" s="411">
        <f t="shared" si="5764"/>
        <v>0</v>
      </c>
      <c r="BT713" s="410">
        <v>8422.98</v>
      </c>
      <c r="BU713" s="410">
        <f t="shared" si="5633"/>
        <v>9433.7376000000004</v>
      </c>
      <c r="BV713" s="262">
        <f t="shared" ref="BV713" si="6402">(AD713+AJ713+AP713+AV713+BB713)*BT713</f>
        <v>421149</v>
      </c>
      <c r="BW713" s="262">
        <f t="shared" ref="BW713" si="6403">(AD713+AJ713+AP713+AV713+BB713)*BU713</f>
        <v>471686.88</v>
      </c>
      <c r="BX713" s="84"/>
      <c r="BY713" s="76" t="s">
        <v>2420</v>
      </c>
      <c r="BZ713" s="582"/>
      <c r="CA713" s="567"/>
      <c r="CB713" s="562"/>
      <c r="CC713" s="109"/>
      <c r="CD713" s="329"/>
      <c r="CE713" s="26">
        <f t="shared" ref="CE713" si="6404">BV713-CB713</f>
        <v>421149</v>
      </c>
      <c r="CF713" s="27">
        <f t="shared" ref="CF713" si="6405">BW713-CC713</f>
        <v>471686.88</v>
      </c>
      <c r="CG713" s="738">
        <f t="shared" ref="CG713" si="6406">CA713-CC713</f>
        <v>0</v>
      </c>
      <c r="CH713" s="166" t="s">
        <v>2552</v>
      </c>
      <c r="CI713" s="167"/>
      <c r="CJ713" s="89"/>
      <c r="CK713" s="175"/>
      <c r="CL713" s="175" t="s">
        <v>2628</v>
      </c>
      <c r="CM713" s="178">
        <v>42632</v>
      </c>
      <c r="CN713" s="175" t="s">
        <v>1995</v>
      </c>
      <c r="CO713" s="176" t="s">
        <v>1463</v>
      </c>
      <c r="CP713" s="175" t="s">
        <v>2568</v>
      </c>
      <c r="CQ713" s="14" t="s">
        <v>1382</v>
      </c>
      <c r="CR713" s="455"/>
      <c r="CS713" s="455"/>
      <c r="CT713" s="455"/>
      <c r="CU713" s="455">
        <v>10</v>
      </c>
      <c r="CV713" s="455">
        <v>10</v>
      </c>
      <c r="CW713" s="455">
        <v>10</v>
      </c>
      <c r="CX713" s="455">
        <v>10</v>
      </c>
      <c r="CY713" s="455"/>
      <c r="CZ713" s="455">
        <f>CU713+CV713+CW713+CX713</f>
        <v>40</v>
      </c>
      <c r="DA713" s="456">
        <f>BU713</f>
        <v>9433.7376000000004</v>
      </c>
      <c r="DB713" s="455"/>
      <c r="DC713" s="455"/>
      <c r="DD713" s="455"/>
      <c r="DE713" s="455">
        <f>CU713*DA713</f>
        <v>94337.376000000004</v>
      </c>
      <c r="DF713" s="455">
        <f>CV713*DA713</f>
        <v>94337.376000000004</v>
      </c>
      <c r="DG713" s="455">
        <f>CW713*DA713</f>
        <v>94337.376000000004</v>
      </c>
      <c r="DH713" s="455">
        <f>CX713*DA713</f>
        <v>94337.376000000004</v>
      </c>
      <c r="DI713" s="455"/>
      <c r="DJ713" s="455"/>
      <c r="DK713" s="455">
        <f t="shared" si="6380"/>
        <v>377349.50400000002</v>
      </c>
      <c r="DL713" s="501"/>
      <c r="DM713" s="508"/>
      <c r="DN713" s="501"/>
      <c r="DO713" s="508"/>
      <c r="DP713" s="501"/>
      <c r="DQ713" s="847"/>
      <c r="DR713" s="501"/>
      <c r="DS713" s="508">
        <f>DE713</f>
        <v>94337.376000000004</v>
      </c>
      <c r="DT713" s="501">
        <f>DS713/1.12</f>
        <v>84229.799999999988</v>
      </c>
      <c r="DU713" s="508">
        <f>DF713</f>
        <v>94337.376000000004</v>
      </c>
      <c r="DV713" s="457">
        <f>DU713/1.12</f>
        <v>84229.799999999988</v>
      </c>
      <c r="DW713" s="503">
        <f>DG713</f>
        <v>94337.376000000004</v>
      </c>
      <c r="DX713" s="501">
        <f>DW713/1.12</f>
        <v>84229.799999999988</v>
      </c>
      <c r="DY713" s="672">
        <f>DH713</f>
        <v>94337.376000000004</v>
      </c>
      <c r="DZ713" s="501">
        <f>DY713/1.12</f>
        <v>84229.799999999988</v>
      </c>
      <c r="EA713" s="508"/>
      <c r="EB713" s="457"/>
      <c r="EC713" s="1045"/>
      <c r="ED713" s="892"/>
      <c r="EE713" s="459">
        <f>DK713</f>
        <v>377349.50400000002</v>
      </c>
      <c r="EF713" s="501">
        <f t="shared" si="6381"/>
        <v>336919.19999999995</v>
      </c>
      <c r="EG713" s="462"/>
      <c r="EH713" s="710"/>
      <c r="EI713" s="460">
        <f t="shared" si="5963"/>
        <v>0</v>
      </c>
      <c r="EJ713" s="538">
        <f t="shared" si="5964"/>
        <v>0</v>
      </c>
      <c r="EK713" s="677">
        <f t="shared" si="5965"/>
        <v>84229.799999999988</v>
      </c>
      <c r="EL713" s="257">
        <f t="shared" si="5966"/>
        <v>94337.376000000004</v>
      </c>
      <c r="EM713" s="649">
        <f t="shared" si="5967"/>
        <v>0</v>
      </c>
      <c r="EN713" s="538">
        <f t="shared" si="5968"/>
        <v>0</v>
      </c>
      <c r="EO713" s="677">
        <f t="shared" si="5969"/>
        <v>0</v>
      </c>
      <c r="EP713" s="257">
        <f t="shared" si="5970"/>
        <v>0</v>
      </c>
      <c r="EQ713" s="649">
        <f t="shared" si="5971"/>
        <v>0</v>
      </c>
      <c r="ER713" s="538">
        <f t="shared" si="5972"/>
        <v>0</v>
      </c>
      <c r="ES713" s="677">
        <f t="shared" si="5973"/>
        <v>0</v>
      </c>
      <c r="ET713" s="538">
        <f t="shared" si="5974"/>
        <v>0</v>
      </c>
      <c r="EU713" s="462">
        <f t="shared" si="5975"/>
        <v>0</v>
      </c>
      <c r="EV713" s="263">
        <f t="shared" si="5976"/>
        <v>0</v>
      </c>
      <c r="EW713" s="462">
        <f t="shared" si="5977"/>
        <v>0</v>
      </c>
      <c r="EX713" s="263">
        <f t="shared" si="5978"/>
        <v>0</v>
      </c>
      <c r="EY713" s="472">
        <f t="shared" si="6362"/>
        <v>84229.800000000047</v>
      </c>
      <c r="EZ713" s="710">
        <f t="shared" si="6363"/>
        <v>94337.375999999989</v>
      </c>
      <c r="FA713" s="312">
        <v>42020</v>
      </c>
      <c r="FC713" s="216"/>
      <c r="FD713" s="319"/>
    </row>
    <row r="714" spans="1:160" ht="18" hidden="1" customHeight="1" outlineLevel="1" x14ac:dyDescent="0.2">
      <c r="A714" s="13" t="s">
        <v>1589</v>
      </c>
      <c r="B714" s="76" t="s">
        <v>21</v>
      </c>
      <c r="C714" s="103" t="s">
        <v>1462</v>
      </c>
      <c r="D714" s="103" t="s">
        <v>1463</v>
      </c>
      <c r="E714" s="103" t="s">
        <v>1466</v>
      </c>
      <c r="F714" s="103" t="s">
        <v>1476</v>
      </c>
      <c r="G714" s="103" t="s">
        <v>1381</v>
      </c>
      <c r="H714" s="105">
        <v>0.83299999999999996</v>
      </c>
      <c r="I714" s="103" t="s">
        <v>1369</v>
      </c>
      <c r="J714" s="103" t="s">
        <v>56</v>
      </c>
      <c r="K714" s="103" t="s">
        <v>152</v>
      </c>
      <c r="L714" s="103" t="s">
        <v>1370</v>
      </c>
      <c r="M714" s="14" t="s">
        <v>1382</v>
      </c>
      <c r="N714" s="82"/>
      <c r="O714" s="82"/>
      <c r="P714" s="82"/>
      <c r="Q714" s="245"/>
      <c r="R714" s="408"/>
      <c r="S714" s="270"/>
      <c r="T714" s="270"/>
      <c r="U714" s="270"/>
      <c r="V714" s="647"/>
      <c r="W714" s="647"/>
      <c r="X714" s="409"/>
      <c r="Y714" s="409"/>
      <c r="Z714" s="409"/>
      <c r="AA714" s="409"/>
      <c r="AB714" s="409"/>
      <c r="AC714" s="399">
        <f t="shared" si="6004"/>
        <v>0</v>
      </c>
      <c r="AD714" s="410">
        <v>215</v>
      </c>
      <c r="AE714" s="410">
        <v>2948.4</v>
      </c>
      <c r="AF714" s="410">
        <f t="shared" si="5138"/>
        <v>3302.2080000000005</v>
      </c>
      <c r="AG714" s="410">
        <v>0</v>
      </c>
      <c r="AH714" s="410">
        <v>0</v>
      </c>
      <c r="AI714" s="260">
        <f t="shared" si="6005"/>
        <v>0</v>
      </c>
      <c r="AJ714" s="410">
        <v>215</v>
      </c>
      <c r="AK714" s="410">
        <v>2948.4</v>
      </c>
      <c r="AL714" s="410">
        <f t="shared" si="5628"/>
        <v>3302.2080000000005</v>
      </c>
      <c r="AM714" s="260">
        <v>0</v>
      </c>
      <c r="AN714" s="260">
        <v>0</v>
      </c>
      <c r="AO714" s="396">
        <f t="shared" si="5858"/>
        <v>0</v>
      </c>
      <c r="AP714" s="410">
        <v>215</v>
      </c>
      <c r="AQ714" s="410">
        <v>2948.4</v>
      </c>
      <c r="AR714" s="410">
        <f t="shared" si="5629"/>
        <v>3302.2080000000005</v>
      </c>
      <c r="AS714" s="410">
        <v>0</v>
      </c>
      <c r="AT714" s="410">
        <f t="shared" si="5720"/>
        <v>0</v>
      </c>
      <c r="AU714" s="410">
        <f t="shared" si="5578"/>
        <v>0</v>
      </c>
      <c r="AV714" s="411">
        <v>215</v>
      </c>
      <c r="AW714" s="410">
        <v>2948.4</v>
      </c>
      <c r="AX714" s="410">
        <f t="shared" si="5630"/>
        <v>3302.2080000000005</v>
      </c>
      <c r="AY714" s="400">
        <v>0</v>
      </c>
      <c r="AZ714" s="400">
        <f t="shared" si="5763"/>
        <v>0</v>
      </c>
      <c r="BA714" s="400">
        <f t="shared" si="5583"/>
        <v>0</v>
      </c>
      <c r="BB714" s="411">
        <v>215</v>
      </c>
      <c r="BC714" s="410">
        <v>2948.4</v>
      </c>
      <c r="BD714" s="410">
        <f t="shared" si="5631"/>
        <v>3302.2080000000005</v>
      </c>
      <c r="BE714" s="411">
        <v>0</v>
      </c>
      <c r="BF714" s="411">
        <f t="shared" si="5579"/>
        <v>0</v>
      </c>
      <c r="BG714" s="411">
        <f t="shared" si="5555"/>
        <v>0</v>
      </c>
      <c r="BH714" s="411"/>
      <c r="BI714" s="410">
        <v>2948.4</v>
      </c>
      <c r="BJ714" s="410">
        <f t="shared" si="5632"/>
        <v>3302.2080000000005</v>
      </c>
      <c r="BK714" s="411">
        <v>0</v>
      </c>
      <c r="BL714" s="411">
        <f t="shared" si="6377"/>
        <v>0</v>
      </c>
      <c r="BM714" s="411">
        <f t="shared" si="6230"/>
        <v>0</v>
      </c>
      <c r="BN714" s="411"/>
      <c r="BO714" s="410"/>
      <c r="BP714" s="410"/>
      <c r="BQ714" s="411">
        <v>0</v>
      </c>
      <c r="BR714" s="411">
        <f t="shared" si="6379"/>
        <v>0</v>
      </c>
      <c r="BS714" s="411">
        <f t="shared" si="5764"/>
        <v>0</v>
      </c>
      <c r="BT714" s="410">
        <v>2948.4</v>
      </c>
      <c r="BU714" s="410">
        <f t="shared" si="5633"/>
        <v>3302.2080000000005</v>
      </c>
      <c r="BV714" s="410">
        <v>0</v>
      </c>
      <c r="BW714" s="1437">
        <v>0</v>
      </c>
      <c r="BX714" s="84" t="s">
        <v>48</v>
      </c>
      <c r="BY714" s="76">
        <v>2015</v>
      </c>
      <c r="BZ714" s="325">
        <v>7</v>
      </c>
      <c r="CA714" s="567"/>
      <c r="CB714" s="562"/>
      <c r="CC714" s="109"/>
      <c r="CD714" s="329"/>
      <c r="CE714" s="26">
        <f t="shared" si="6095"/>
        <v>0</v>
      </c>
      <c r="CF714" s="27">
        <f t="shared" si="6096"/>
        <v>0</v>
      </c>
      <c r="CG714" s="738">
        <f t="shared" si="6097"/>
        <v>0</v>
      </c>
      <c r="CH714" s="166"/>
      <c r="CI714" s="167"/>
      <c r="CJ714" s="89"/>
      <c r="CK714" s="175"/>
      <c r="CL714" s="175"/>
      <c r="CM714" s="178"/>
      <c r="CN714" s="175"/>
      <c r="CO714" s="176"/>
      <c r="CP714" s="175"/>
      <c r="CQ714" s="87"/>
      <c r="CR714" s="455"/>
      <c r="CS714" s="455"/>
      <c r="CT714" s="455"/>
      <c r="CU714" s="455"/>
      <c r="CV714" s="455"/>
      <c r="CW714" s="455"/>
      <c r="CX714" s="455"/>
      <c r="CY714" s="455"/>
      <c r="CZ714" s="455"/>
      <c r="DA714" s="456"/>
      <c r="DB714" s="455"/>
      <c r="DC714" s="455"/>
      <c r="DD714" s="455"/>
      <c r="DE714" s="455"/>
      <c r="DF714" s="455"/>
      <c r="DG714" s="455"/>
      <c r="DH714" s="455"/>
      <c r="DI714" s="455"/>
      <c r="DJ714" s="455"/>
      <c r="DK714" s="455"/>
      <c r="DL714" s="501"/>
      <c r="DM714" s="508"/>
      <c r="DN714" s="501"/>
      <c r="DO714" s="508"/>
      <c r="DP714" s="501"/>
      <c r="DQ714" s="847"/>
      <c r="DR714" s="501"/>
      <c r="DS714" s="508"/>
      <c r="DT714" s="501"/>
      <c r="DU714" s="508"/>
      <c r="DV714" s="457"/>
      <c r="DW714" s="503"/>
      <c r="DX714" s="501"/>
      <c r="DY714" s="672"/>
      <c r="DZ714" s="501"/>
      <c r="EA714" s="508">
        <f>DI714</f>
        <v>0</v>
      </c>
      <c r="EB714" s="457">
        <f t="shared" si="5859"/>
        <v>0</v>
      </c>
      <c r="EC714" s="1045"/>
      <c r="ED714" s="892"/>
      <c r="EE714" s="459"/>
      <c r="EF714" s="501"/>
      <c r="EG714" s="462"/>
      <c r="EH714" s="710"/>
      <c r="EI714" s="460">
        <f t="shared" si="5963"/>
        <v>0</v>
      </c>
      <c r="EJ714" s="538">
        <f t="shared" si="5964"/>
        <v>0</v>
      </c>
      <c r="EK714" s="677">
        <f t="shared" si="5965"/>
        <v>0</v>
      </c>
      <c r="EL714" s="257">
        <f t="shared" si="5966"/>
        <v>0</v>
      </c>
      <c r="EM714" s="649">
        <f t="shared" si="5967"/>
        <v>0</v>
      </c>
      <c r="EN714" s="538">
        <f t="shared" si="5968"/>
        <v>0</v>
      </c>
      <c r="EO714" s="677">
        <f t="shared" si="5969"/>
        <v>0</v>
      </c>
      <c r="EP714" s="257">
        <f t="shared" si="5970"/>
        <v>0</v>
      </c>
      <c r="EQ714" s="649">
        <f t="shared" si="5971"/>
        <v>0</v>
      </c>
      <c r="ER714" s="538">
        <f t="shared" si="5972"/>
        <v>0</v>
      </c>
      <c r="ES714" s="677">
        <f t="shared" si="5973"/>
        <v>0</v>
      </c>
      <c r="ET714" s="538">
        <f t="shared" si="5974"/>
        <v>0</v>
      </c>
      <c r="EU714" s="462">
        <f t="shared" si="5975"/>
        <v>0</v>
      </c>
      <c r="EV714" s="263">
        <f t="shared" si="5976"/>
        <v>0</v>
      </c>
      <c r="EW714" s="462">
        <f t="shared" si="5977"/>
        <v>0</v>
      </c>
      <c r="EX714" s="263">
        <f t="shared" si="5978"/>
        <v>0</v>
      </c>
      <c r="EY714" s="472">
        <f t="shared" si="6362"/>
        <v>0</v>
      </c>
      <c r="EZ714" s="710">
        <f t="shared" si="6363"/>
        <v>0</v>
      </c>
      <c r="FC714" s="216"/>
      <c r="FD714" s="319"/>
    </row>
    <row r="715" spans="1:160" ht="18" hidden="1" customHeight="1" outlineLevel="1" x14ac:dyDescent="0.2">
      <c r="A715" s="13" t="s">
        <v>1679</v>
      </c>
      <c r="B715" s="76" t="s">
        <v>21</v>
      </c>
      <c r="C715" s="103" t="s">
        <v>1462</v>
      </c>
      <c r="D715" s="103" t="s">
        <v>1463</v>
      </c>
      <c r="E715" s="103" t="s">
        <v>1466</v>
      </c>
      <c r="F715" s="103" t="s">
        <v>1476</v>
      </c>
      <c r="G715" s="103" t="s">
        <v>1690</v>
      </c>
      <c r="H715" s="105">
        <v>0.83299999999999996</v>
      </c>
      <c r="I715" s="103" t="s">
        <v>1369</v>
      </c>
      <c r="J715" s="103" t="s">
        <v>56</v>
      </c>
      <c r="K715" s="103" t="s">
        <v>152</v>
      </c>
      <c r="L715" s="103" t="s">
        <v>1370</v>
      </c>
      <c r="M715" s="14" t="s">
        <v>1382</v>
      </c>
      <c r="N715" s="82"/>
      <c r="O715" s="82"/>
      <c r="P715" s="82"/>
      <c r="Q715" s="245"/>
      <c r="R715" s="408"/>
      <c r="S715" s="270"/>
      <c r="T715" s="270"/>
      <c r="U715" s="270"/>
      <c r="V715" s="647"/>
      <c r="W715" s="647"/>
      <c r="X715" s="409"/>
      <c r="Y715" s="409"/>
      <c r="Z715" s="409"/>
      <c r="AA715" s="409"/>
      <c r="AB715" s="409"/>
      <c r="AC715" s="399">
        <f t="shared" si="6004"/>
        <v>0</v>
      </c>
      <c r="AD715" s="410">
        <v>215</v>
      </c>
      <c r="AE715" s="410">
        <v>2948.4</v>
      </c>
      <c r="AF715" s="410">
        <f t="shared" ref="AF715" si="6407">AE715*1.12</f>
        <v>3302.2080000000005</v>
      </c>
      <c r="AG715" s="410">
        <v>0</v>
      </c>
      <c r="AH715" s="410">
        <v>0</v>
      </c>
      <c r="AI715" s="260">
        <f t="shared" si="6005"/>
        <v>0</v>
      </c>
      <c r="AJ715" s="410">
        <v>215</v>
      </c>
      <c r="AK715" s="410">
        <v>2948.4</v>
      </c>
      <c r="AL715" s="410">
        <f t="shared" si="5628"/>
        <v>3302.2080000000005</v>
      </c>
      <c r="AM715" s="260">
        <v>0</v>
      </c>
      <c r="AN715" s="260">
        <v>0</v>
      </c>
      <c r="AO715" s="396">
        <f t="shared" si="5858"/>
        <v>0</v>
      </c>
      <c r="AP715" s="410">
        <v>215</v>
      </c>
      <c r="AQ715" s="410">
        <v>2948.4</v>
      </c>
      <c r="AR715" s="410">
        <f t="shared" si="5629"/>
        <v>3302.2080000000005</v>
      </c>
      <c r="AS715" s="410">
        <v>0</v>
      </c>
      <c r="AT715" s="410">
        <f t="shared" si="5720"/>
        <v>0</v>
      </c>
      <c r="AU715" s="410">
        <f t="shared" si="5578"/>
        <v>0</v>
      </c>
      <c r="AV715" s="411">
        <v>215</v>
      </c>
      <c r="AW715" s="410">
        <v>2948.4</v>
      </c>
      <c r="AX715" s="410">
        <f t="shared" si="5630"/>
        <v>3302.2080000000005</v>
      </c>
      <c r="AY715" s="400">
        <v>0</v>
      </c>
      <c r="AZ715" s="400">
        <f t="shared" si="5763"/>
        <v>0</v>
      </c>
      <c r="BA715" s="400">
        <f t="shared" si="5583"/>
        <v>0</v>
      </c>
      <c r="BB715" s="411">
        <v>215</v>
      </c>
      <c r="BC715" s="410">
        <v>2948.4</v>
      </c>
      <c r="BD715" s="410">
        <f t="shared" si="5631"/>
        <v>3302.2080000000005</v>
      </c>
      <c r="BE715" s="411">
        <v>0</v>
      </c>
      <c r="BF715" s="411">
        <f t="shared" si="5579"/>
        <v>0</v>
      </c>
      <c r="BG715" s="411">
        <f t="shared" si="5555"/>
        <v>0</v>
      </c>
      <c r="BH715" s="411"/>
      <c r="BI715" s="410">
        <v>2948.4</v>
      </c>
      <c r="BJ715" s="410">
        <f t="shared" si="5632"/>
        <v>3302.2080000000005</v>
      </c>
      <c r="BK715" s="411">
        <v>0</v>
      </c>
      <c r="BL715" s="411">
        <f t="shared" si="6377"/>
        <v>0</v>
      </c>
      <c r="BM715" s="411">
        <f t="shared" si="6230"/>
        <v>0</v>
      </c>
      <c r="BN715" s="411"/>
      <c r="BO715" s="410"/>
      <c r="BP715" s="410"/>
      <c r="BQ715" s="411">
        <v>0</v>
      </c>
      <c r="BR715" s="411">
        <f t="shared" si="6379"/>
        <v>0</v>
      </c>
      <c r="BS715" s="411">
        <f t="shared" si="5764"/>
        <v>0</v>
      </c>
      <c r="BT715" s="410">
        <v>2948.4</v>
      </c>
      <c r="BU715" s="410">
        <f t="shared" si="5633"/>
        <v>3302.2080000000005</v>
      </c>
      <c r="BV715" s="262">
        <v>0</v>
      </c>
      <c r="BW715" s="1427">
        <v>0</v>
      </c>
      <c r="BX715" s="84" t="s">
        <v>48</v>
      </c>
      <c r="BY715" s="76">
        <v>2015</v>
      </c>
      <c r="BZ715" s="325">
        <v>7</v>
      </c>
      <c r="CA715" s="567"/>
      <c r="CB715" s="562"/>
      <c r="CC715" s="109"/>
      <c r="CD715" s="329"/>
      <c r="CE715" s="26">
        <f t="shared" si="6095"/>
        <v>0</v>
      </c>
      <c r="CF715" s="27">
        <f t="shared" si="6096"/>
        <v>0</v>
      </c>
      <c r="CG715" s="738">
        <f t="shared" si="6097"/>
        <v>0</v>
      </c>
      <c r="CH715" s="166" t="s">
        <v>1691</v>
      </c>
      <c r="CI715" s="167" t="s">
        <v>1756</v>
      </c>
      <c r="CJ715" s="89"/>
      <c r="CK715" s="175"/>
      <c r="CL715" s="175"/>
      <c r="CM715" s="178"/>
      <c r="CN715" s="175"/>
      <c r="CO715" s="176"/>
      <c r="CP715" s="175"/>
      <c r="CQ715" s="87"/>
      <c r="CR715" s="455"/>
      <c r="CS715" s="455"/>
      <c r="CT715" s="455"/>
      <c r="CU715" s="455"/>
      <c r="CV715" s="455"/>
      <c r="CW715" s="455"/>
      <c r="CX715" s="455"/>
      <c r="CY715" s="455"/>
      <c r="CZ715" s="455"/>
      <c r="DA715" s="456"/>
      <c r="DB715" s="455"/>
      <c r="DC715" s="455"/>
      <c r="DD715" s="455"/>
      <c r="DE715" s="455"/>
      <c r="DF715" s="455"/>
      <c r="DG715" s="455"/>
      <c r="DH715" s="455"/>
      <c r="DI715" s="455"/>
      <c r="DJ715" s="455"/>
      <c r="DK715" s="455"/>
      <c r="DL715" s="501"/>
      <c r="DM715" s="508"/>
      <c r="DN715" s="501"/>
      <c r="DO715" s="508"/>
      <c r="DP715" s="501"/>
      <c r="DQ715" s="847"/>
      <c r="DR715" s="501"/>
      <c r="DS715" s="508"/>
      <c r="DT715" s="501"/>
      <c r="DU715" s="508"/>
      <c r="DV715" s="457"/>
      <c r="DW715" s="503"/>
      <c r="DX715" s="501"/>
      <c r="DY715" s="672"/>
      <c r="DZ715" s="501"/>
      <c r="EA715" s="508">
        <f>DI715</f>
        <v>0</v>
      </c>
      <c r="EB715" s="457">
        <f t="shared" si="5859"/>
        <v>0</v>
      </c>
      <c r="EC715" s="1045"/>
      <c r="ED715" s="892"/>
      <c r="EE715" s="459"/>
      <c r="EF715" s="501"/>
      <c r="EG715" s="462"/>
      <c r="EH715" s="710"/>
      <c r="EI715" s="460">
        <f t="shared" si="5963"/>
        <v>0</v>
      </c>
      <c r="EJ715" s="538">
        <f t="shared" si="5964"/>
        <v>0</v>
      </c>
      <c r="EK715" s="677">
        <f t="shared" si="5965"/>
        <v>0</v>
      </c>
      <c r="EL715" s="257">
        <f t="shared" si="5966"/>
        <v>0</v>
      </c>
      <c r="EM715" s="649">
        <f t="shared" si="5967"/>
        <v>0</v>
      </c>
      <c r="EN715" s="538">
        <f t="shared" si="5968"/>
        <v>0</v>
      </c>
      <c r="EO715" s="677">
        <f t="shared" si="5969"/>
        <v>0</v>
      </c>
      <c r="EP715" s="257">
        <f t="shared" si="5970"/>
        <v>0</v>
      </c>
      <c r="EQ715" s="649">
        <f t="shared" si="5971"/>
        <v>0</v>
      </c>
      <c r="ER715" s="538">
        <f t="shared" si="5972"/>
        <v>0</v>
      </c>
      <c r="ES715" s="677">
        <f t="shared" si="5973"/>
        <v>0</v>
      </c>
      <c r="ET715" s="538">
        <f t="shared" si="5974"/>
        <v>0</v>
      </c>
      <c r="EU715" s="462">
        <f t="shared" si="5975"/>
        <v>0</v>
      </c>
      <c r="EV715" s="263">
        <f t="shared" si="5976"/>
        <v>0</v>
      </c>
      <c r="EW715" s="462">
        <f t="shared" si="5977"/>
        <v>0</v>
      </c>
      <c r="EX715" s="263">
        <f t="shared" si="5978"/>
        <v>0</v>
      </c>
      <c r="EY715" s="472">
        <f t="shared" si="6362"/>
        <v>0</v>
      </c>
      <c r="EZ715" s="710">
        <f t="shared" si="6363"/>
        <v>0</v>
      </c>
      <c r="FA715" s="312">
        <v>42020</v>
      </c>
      <c r="FC715" s="216"/>
      <c r="FD715" s="319"/>
    </row>
    <row r="716" spans="1:160" ht="18" hidden="1" customHeight="1" outlineLevel="1" x14ac:dyDescent="0.2">
      <c r="A716" s="13" t="s">
        <v>1781</v>
      </c>
      <c r="B716" s="76" t="s">
        <v>21</v>
      </c>
      <c r="C716" s="103" t="s">
        <v>1462</v>
      </c>
      <c r="D716" s="103" t="s">
        <v>1463</v>
      </c>
      <c r="E716" s="103" t="s">
        <v>1466</v>
      </c>
      <c r="F716" s="103" t="s">
        <v>1476</v>
      </c>
      <c r="G716" s="103" t="s">
        <v>25</v>
      </c>
      <c r="H716" s="105">
        <v>0.83299999999999996</v>
      </c>
      <c r="I716" s="103" t="s">
        <v>1369</v>
      </c>
      <c r="J716" s="103" t="s">
        <v>56</v>
      </c>
      <c r="K716" s="103" t="s">
        <v>152</v>
      </c>
      <c r="L716" s="103" t="s">
        <v>1370</v>
      </c>
      <c r="M716" s="14" t="s">
        <v>1382</v>
      </c>
      <c r="N716" s="82"/>
      <c r="O716" s="82"/>
      <c r="P716" s="82"/>
      <c r="Q716" s="245"/>
      <c r="R716" s="408"/>
      <c r="S716" s="270"/>
      <c r="T716" s="270"/>
      <c r="U716" s="270"/>
      <c r="V716" s="647"/>
      <c r="W716" s="647"/>
      <c r="X716" s="409"/>
      <c r="Y716" s="409"/>
      <c r="Z716" s="409"/>
      <c r="AA716" s="409"/>
      <c r="AB716" s="409"/>
      <c r="AC716" s="399">
        <f t="shared" ref="AC716" si="6408">AB716*H716</f>
        <v>0</v>
      </c>
      <c r="AD716" s="410">
        <v>215</v>
      </c>
      <c r="AE716" s="410">
        <v>2948.4</v>
      </c>
      <c r="AF716" s="410">
        <f t="shared" ref="AF716" si="6409">AE716*1.12</f>
        <v>3302.2080000000005</v>
      </c>
      <c r="AG716" s="410">
        <v>0</v>
      </c>
      <c r="AH716" s="410">
        <v>0</v>
      </c>
      <c r="AI716" s="260">
        <f t="shared" ref="AI716" si="6410">AH716*H716</f>
        <v>0</v>
      </c>
      <c r="AJ716" s="410">
        <v>215</v>
      </c>
      <c r="AK716" s="410">
        <v>2948.4</v>
      </c>
      <c r="AL716" s="410">
        <f t="shared" si="5628"/>
        <v>3302.2080000000005</v>
      </c>
      <c r="AM716" s="410">
        <v>0</v>
      </c>
      <c r="AN716" s="410">
        <v>0</v>
      </c>
      <c r="AO716" s="396">
        <f t="shared" si="5858"/>
        <v>0</v>
      </c>
      <c r="AP716" s="410">
        <v>215</v>
      </c>
      <c r="AQ716" s="410">
        <v>2948.4</v>
      </c>
      <c r="AR716" s="410">
        <f t="shared" si="5629"/>
        <v>3302.2080000000005</v>
      </c>
      <c r="AS716" s="410">
        <v>0</v>
      </c>
      <c r="AT716" s="410">
        <v>0</v>
      </c>
      <c r="AU716" s="410">
        <f t="shared" si="5578"/>
        <v>0</v>
      </c>
      <c r="AV716" s="411">
        <v>215</v>
      </c>
      <c r="AW716" s="410">
        <v>2948.4</v>
      </c>
      <c r="AX716" s="410">
        <f t="shared" si="5630"/>
        <v>3302.2080000000005</v>
      </c>
      <c r="AY716" s="410">
        <v>0</v>
      </c>
      <c r="AZ716" s="410">
        <v>0</v>
      </c>
      <c r="BA716" s="400">
        <f t="shared" si="5583"/>
        <v>0</v>
      </c>
      <c r="BB716" s="411">
        <v>215</v>
      </c>
      <c r="BC716" s="410">
        <v>2948.4</v>
      </c>
      <c r="BD716" s="410">
        <f t="shared" si="5631"/>
        <v>3302.2080000000005</v>
      </c>
      <c r="BE716" s="410">
        <v>0</v>
      </c>
      <c r="BF716" s="410">
        <v>0</v>
      </c>
      <c r="BG716" s="411">
        <f t="shared" si="5555"/>
        <v>0</v>
      </c>
      <c r="BH716" s="411"/>
      <c r="BI716" s="410">
        <v>2948.4</v>
      </c>
      <c r="BJ716" s="410">
        <f t="shared" si="5632"/>
        <v>3302.2080000000005</v>
      </c>
      <c r="BK716" s="410">
        <v>0</v>
      </c>
      <c r="BL716" s="410">
        <v>0</v>
      </c>
      <c r="BM716" s="411">
        <f t="shared" si="6230"/>
        <v>0</v>
      </c>
      <c r="BN716" s="411"/>
      <c r="BO716" s="410"/>
      <c r="BP716" s="410"/>
      <c r="BQ716" s="410">
        <v>0</v>
      </c>
      <c r="BR716" s="410">
        <v>0</v>
      </c>
      <c r="BS716" s="411">
        <f t="shared" si="5764"/>
        <v>0</v>
      </c>
      <c r="BT716" s="410">
        <v>2948.4</v>
      </c>
      <c r="BU716" s="410">
        <f t="shared" si="5633"/>
        <v>3302.2080000000005</v>
      </c>
      <c r="BV716" s="262">
        <v>0</v>
      </c>
      <c r="BW716" s="1427">
        <v>0</v>
      </c>
      <c r="BX716" s="84" t="s">
        <v>48</v>
      </c>
      <c r="BY716" s="76">
        <v>2015</v>
      </c>
      <c r="BZ716" s="325">
        <v>9</v>
      </c>
      <c r="CA716" s="567"/>
      <c r="CB716" s="562"/>
      <c r="CC716" s="109"/>
      <c r="CD716" s="329"/>
      <c r="CE716" s="26">
        <f t="shared" si="6095"/>
        <v>0</v>
      </c>
      <c r="CF716" s="27">
        <f t="shared" si="6096"/>
        <v>0</v>
      </c>
      <c r="CG716" s="738">
        <f t="shared" si="6097"/>
        <v>0</v>
      </c>
      <c r="CH716" s="166" t="s">
        <v>1800</v>
      </c>
      <c r="CI716" s="167"/>
      <c r="CJ716" s="89"/>
      <c r="CK716" s="175"/>
      <c r="CL716" s="175"/>
      <c r="CM716" s="178"/>
      <c r="CN716" s="175"/>
      <c r="CO716" s="176"/>
      <c r="CP716" s="175"/>
      <c r="CQ716" s="87"/>
      <c r="CR716" s="455"/>
      <c r="CS716" s="455"/>
      <c r="CT716" s="455"/>
      <c r="CU716" s="455"/>
      <c r="CV716" s="455"/>
      <c r="CW716" s="455"/>
      <c r="CX716" s="455"/>
      <c r="CY716" s="455"/>
      <c r="CZ716" s="455"/>
      <c r="DA716" s="456"/>
      <c r="DB716" s="455"/>
      <c r="DC716" s="455"/>
      <c r="DD716" s="455"/>
      <c r="DE716" s="455"/>
      <c r="DF716" s="455"/>
      <c r="DG716" s="455"/>
      <c r="DH716" s="455"/>
      <c r="DI716" s="455"/>
      <c r="DJ716" s="455"/>
      <c r="DK716" s="455"/>
      <c r="DL716" s="501"/>
      <c r="DM716" s="508"/>
      <c r="DN716" s="501"/>
      <c r="DO716" s="508"/>
      <c r="DP716" s="501"/>
      <c r="DQ716" s="847"/>
      <c r="DR716" s="501"/>
      <c r="DS716" s="508"/>
      <c r="DT716" s="501"/>
      <c r="DU716" s="508"/>
      <c r="DV716" s="457"/>
      <c r="DW716" s="503"/>
      <c r="DX716" s="501"/>
      <c r="DY716" s="672"/>
      <c r="DZ716" s="501"/>
      <c r="EA716" s="508">
        <f>DI716</f>
        <v>0</v>
      </c>
      <c r="EB716" s="457">
        <f t="shared" si="5859"/>
        <v>0</v>
      </c>
      <c r="EC716" s="1045"/>
      <c r="ED716" s="892"/>
      <c r="EE716" s="459"/>
      <c r="EF716" s="501"/>
      <c r="EG716" s="462"/>
      <c r="EH716" s="710"/>
      <c r="EI716" s="460">
        <f t="shared" si="5963"/>
        <v>0</v>
      </c>
      <c r="EJ716" s="538">
        <f t="shared" si="5964"/>
        <v>0</v>
      </c>
      <c r="EK716" s="677">
        <f t="shared" si="5965"/>
        <v>0</v>
      </c>
      <c r="EL716" s="257">
        <f t="shared" si="5966"/>
        <v>0</v>
      </c>
      <c r="EM716" s="649">
        <f t="shared" si="5967"/>
        <v>0</v>
      </c>
      <c r="EN716" s="538">
        <f t="shared" si="5968"/>
        <v>0</v>
      </c>
      <c r="EO716" s="677">
        <f t="shared" si="5969"/>
        <v>0</v>
      </c>
      <c r="EP716" s="257">
        <f t="shared" si="5970"/>
        <v>0</v>
      </c>
      <c r="EQ716" s="649">
        <f t="shared" si="5971"/>
        <v>0</v>
      </c>
      <c r="ER716" s="538">
        <f t="shared" si="5972"/>
        <v>0</v>
      </c>
      <c r="ES716" s="677">
        <f t="shared" si="5973"/>
        <v>0</v>
      </c>
      <c r="ET716" s="538">
        <f t="shared" si="5974"/>
        <v>0</v>
      </c>
      <c r="EU716" s="462">
        <f t="shared" si="5975"/>
        <v>0</v>
      </c>
      <c r="EV716" s="263">
        <f t="shared" si="5976"/>
        <v>0</v>
      </c>
      <c r="EW716" s="462">
        <f t="shared" si="5977"/>
        <v>0</v>
      </c>
      <c r="EX716" s="263">
        <f t="shared" si="5978"/>
        <v>0</v>
      </c>
      <c r="EY716" s="472">
        <f t="shared" si="6362"/>
        <v>0</v>
      </c>
      <c r="EZ716" s="710">
        <f t="shared" si="6363"/>
        <v>0</v>
      </c>
      <c r="FA716" s="312">
        <v>42020</v>
      </c>
      <c r="FC716" s="216"/>
      <c r="FD716" s="319"/>
    </row>
    <row r="717" spans="1:160" ht="18" hidden="1" customHeight="1" outlineLevel="1" x14ac:dyDescent="0.2">
      <c r="A717" s="13" t="s">
        <v>1953</v>
      </c>
      <c r="B717" s="76" t="s">
        <v>21</v>
      </c>
      <c r="C717" s="103" t="s">
        <v>1462</v>
      </c>
      <c r="D717" s="103" t="s">
        <v>1463</v>
      </c>
      <c r="E717" s="103" t="s">
        <v>1466</v>
      </c>
      <c r="F717" s="103" t="s">
        <v>1476</v>
      </c>
      <c r="G717" s="103" t="s">
        <v>25</v>
      </c>
      <c r="H717" s="105">
        <v>0.83299999999999996</v>
      </c>
      <c r="I717" s="103" t="s">
        <v>1972</v>
      </c>
      <c r="J717" s="103" t="s">
        <v>56</v>
      </c>
      <c r="K717" s="103" t="s">
        <v>152</v>
      </c>
      <c r="L717" s="103" t="s">
        <v>1370</v>
      </c>
      <c r="M717" s="14" t="s">
        <v>1382</v>
      </c>
      <c r="N717" s="82"/>
      <c r="O717" s="82"/>
      <c r="P717" s="82"/>
      <c r="Q717" s="245"/>
      <c r="R717" s="408"/>
      <c r="S717" s="270"/>
      <c r="T717" s="270"/>
      <c r="U717" s="270"/>
      <c r="V717" s="647"/>
      <c r="W717" s="647"/>
      <c r="X717" s="409"/>
      <c r="Y717" s="409"/>
      <c r="Z717" s="409"/>
      <c r="AA717" s="409"/>
      <c r="AB717" s="409"/>
      <c r="AC717" s="399">
        <f t="shared" ref="AC717" si="6411">AB717*H717</f>
        <v>0</v>
      </c>
      <c r="AD717" s="410">
        <v>215</v>
      </c>
      <c r="AE717" s="410">
        <v>2948.4</v>
      </c>
      <c r="AF717" s="410">
        <f t="shared" ref="AF717" si="6412">AE717*1.12</f>
        <v>3302.2080000000005</v>
      </c>
      <c r="AG717" s="410">
        <v>0</v>
      </c>
      <c r="AH717" s="410">
        <v>0</v>
      </c>
      <c r="AI717" s="260">
        <f t="shared" ref="AI717" si="6413">AH717*H717</f>
        <v>0</v>
      </c>
      <c r="AJ717" s="410">
        <v>215</v>
      </c>
      <c r="AK717" s="410">
        <v>2948.4</v>
      </c>
      <c r="AL717" s="410">
        <f t="shared" si="5628"/>
        <v>3302.2080000000005</v>
      </c>
      <c r="AM717" s="1221">
        <v>0</v>
      </c>
      <c r="AN717" s="410">
        <v>0</v>
      </c>
      <c r="AO717" s="396">
        <f t="shared" si="5858"/>
        <v>0</v>
      </c>
      <c r="AP717" s="410">
        <v>215</v>
      </c>
      <c r="AQ717" s="410">
        <v>2948.4</v>
      </c>
      <c r="AR717" s="410">
        <f t="shared" si="5629"/>
        <v>3302.2080000000005</v>
      </c>
      <c r="AS717" s="410">
        <v>0</v>
      </c>
      <c r="AT717" s="410">
        <f t="shared" ref="AT717" si="6414">AS717*1.12</f>
        <v>0</v>
      </c>
      <c r="AU717" s="410">
        <f t="shared" ref="AU717" si="6415">AT717*H717</f>
        <v>0</v>
      </c>
      <c r="AV717" s="411">
        <v>215</v>
      </c>
      <c r="AW717" s="410">
        <v>2948.4</v>
      </c>
      <c r="AX717" s="410">
        <f t="shared" si="5630"/>
        <v>3302.2080000000005</v>
      </c>
      <c r="AY717" s="400">
        <v>0</v>
      </c>
      <c r="AZ717" s="400">
        <f t="shared" ref="AZ717" si="6416">AY717*1.12</f>
        <v>0</v>
      </c>
      <c r="BA717" s="400">
        <f t="shared" ref="BA717" si="6417">AZ717*H717</f>
        <v>0</v>
      </c>
      <c r="BB717" s="411">
        <v>215</v>
      </c>
      <c r="BC717" s="410">
        <v>2948.4</v>
      </c>
      <c r="BD717" s="410">
        <f t="shared" si="5631"/>
        <v>3302.2080000000005</v>
      </c>
      <c r="BE717" s="411">
        <v>0</v>
      </c>
      <c r="BF717" s="411">
        <f t="shared" ref="BF717" si="6418">BE717*1.12</f>
        <v>0</v>
      </c>
      <c r="BG717" s="411">
        <f t="shared" ref="BG717" si="6419">BF717*H717</f>
        <v>0</v>
      </c>
      <c r="BH717" s="411"/>
      <c r="BI717" s="410">
        <v>2948.4</v>
      </c>
      <c r="BJ717" s="410">
        <f t="shared" si="5632"/>
        <v>3302.2080000000005</v>
      </c>
      <c r="BK717" s="411">
        <f t="shared" ref="BK717" si="6420">BH717*BI717</f>
        <v>0</v>
      </c>
      <c r="BL717" s="411">
        <f t="shared" ref="BL717:BL720" si="6421">BK717*1.12</f>
        <v>0</v>
      </c>
      <c r="BM717" s="411">
        <f t="shared" si="6230"/>
        <v>0</v>
      </c>
      <c r="BN717" s="411"/>
      <c r="BO717" s="410"/>
      <c r="BP717" s="410"/>
      <c r="BQ717" s="411">
        <f t="shared" ref="BQ717:BQ718" si="6422">BN717*BO717</f>
        <v>0</v>
      </c>
      <c r="BR717" s="411">
        <f t="shared" ref="BR717:BR720" si="6423">BQ717*1.12</f>
        <v>0</v>
      </c>
      <c r="BS717" s="411">
        <f t="shared" si="5764"/>
        <v>0</v>
      </c>
      <c r="BT717" s="410">
        <v>2948.4</v>
      </c>
      <c r="BU717" s="410">
        <f t="shared" si="5633"/>
        <v>3302.2080000000005</v>
      </c>
      <c r="BV717" s="262">
        <v>0</v>
      </c>
      <c r="BW717" s="1427">
        <v>0</v>
      </c>
      <c r="BX717" s="84" t="s">
        <v>48</v>
      </c>
      <c r="BY717" s="76">
        <v>2015</v>
      </c>
      <c r="BZ717" s="582" t="s">
        <v>2551</v>
      </c>
      <c r="CA717" s="567"/>
      <c r="CB717" s="562"/>
      <c r="CC717" s="109"/>
      <c r="CD717" s="329"/>
      <c r="CE717" s="26">
        <f t="shared" si="6095"/>
        <v>0</v>
      </c>
      <c r="CF717" s="27">
        <f t="shared" si="6096"/>
        <v>0</v>
      </c>
      <c r="CG717" s="738">
        <f t="shared" si="6097"/>
        <v>0</v>
      </c>
      <c r="CH717" s="166" t="s">
        <v>1973</v>
      </c>
      <c r="CI717" s="167"/>
      <c r="CJ717" s="89" t="s">
        <v>25</v>
      </c>
      <c r="CK717" s="175" t="s">
        <v>1994</v>
      </c>
      <c r="CL717" s="175" t="s">
        <v>2010</v>
      </c>
      <c r="CM717" s="178">
        <v>42170</v>
      </c>
      <c r="CN717" s="175" t="s">
        <v>1995</v>
      </c>
      <c r="CO717" s="176" t="s">
        <v>1463</v>
      </c>
      <c r="CP717" s="175" t="s">
        <v>1476</v>
      </c>
      <c r="CQ717" s="14" t="s">
        <v>1382</v>
      </c>
      <c r="CR717" s="455"/>
      <c r="CS717" s="455"/>
      <c r="CT717" s="455">
        <v>215</v>
      </c>
      <c r="CU717" s="455">
        <v>0</v>
      </c>
      <c r="CV717" s="455">
        <v>0</v>
      </c>
      <c r="CW717" s="455">
        <v>0</v>
      </c>
      <c r="CX717" s="455">
        <v>0</v>
      </c>
      <c r="CY717" s="455"/>
      <c r="CZ717" s="455"/>
      <c r="DA717" s="456">
        <v>3301</v>
      </c>
      <c r="DB717" s="455"/>
      <c r="DC717" s="455"/>
      <c r="DD717" s="455">
        <f>CT717*DA717</f>
        <v>709715</v>
      </c>
      <c r="DE717" s="455">
        <f>CU717*DA717</f>
        <v>0</v>
      </c>
      <c r="DF717" s="455">
        <f>CV717*DA717</f>
        <v>0</v>
      </c>
      <c r="DG717" s="455">
        <f>CW717*DA717</f>
        <v>0</v>
      </c>
      <c r="DH717" s="455">
        <f>CX717*DA717</f>
        <v>0</v>
      </c>
      <c r="DI717" s="455"/>
      <c r="DJ717" s="455"/>
      <c r="DK717" s="455">
        <f t="shared" ref="DK717:DK718" si="6424">(CT717+CU717+CV717+CW717+CX717)*DA717</f>
        <v>709715</v>
      </c>
      <c r="DL717" s="501"/>
      <c r="DM717" s="508"/>
      <c r="DN717" s="501"/>
      <c r="DO717" s="508"/>
      <c r="DP717" s="501"/>
      <c r="DQ717" s="847">
        <f>DD717</f>
        <v>709715</v>
      </c>
      <c r="DR717" s="501">
        <f>DQ717/1.12</f>
        <v>633674.10714285704</v>
      </c>
      <c r="DS717" s="508">
        <f>DE717</f>
        <v>0</v>
      </c>
      <c r="DT717" s="501">
        <f>DS717/1.12</f>
        <v>0</v>
      </c>
      <c r="DU717" s="508">
        <f>DF717</f>
        <v>0</v>
      </c>
      <c r="DV717" s="457">
        <f>DU717/1.12</f>
        <v>0</v>
      </c>
      <c r="DW717" s="503">
        <f>DG717</f>
        <v>0</v>
      </c>
      <c r="DX717" s="501">
        <f>DW717/1.12</f>
        <v>0</v>
      </c>
      <c r="DY717" s="672">
        <f>DH717</f>
        <v>0</v>
      </c>
      <c r="DZ717" s="501">
        <f>DY717/1.12</f>
        <v>0</v>
      </c>
      <c r="EA717" s="508">
        <f>DI717</f>
        <v>0</v>
      </c>
      <c r="EB717" s="457">
        <f t="shared" si="5859"/>
        <v>0</v>
      </c>
      <c r="EC717" s="1045"/>
      <c r="ED717" s="892"/>
      <c r="EE717" s="459">
        <f>DK717</f>
        <v>709715</v>
      </c>
      <c r="EF717" s="501">
        <f t="shared" ref="EF717:EF718" si="6425">EE717/1.12</f>
        <v>633674.10714285704</v>
      </c>
      <c r="EG717" s="462"/>
      <c r="EH717" s="710"/>
      <c r="EI717" s="460">
        <f t="shared" si="5963"/>
        <v>0</v>
      </c>
      <c r="EJ717" s="538">
        <f t="shared" si="5964"/>
        <v>0</v>
      </c>
      <c r="EK717" s="677">
        <f t="shared" si="5965"/>
        <v>-633674.10714285704</v>
      </c>
      <c r="EL717" s="257">
        <f t="shared" si="5966"/>
        <v>-709715</v>
      </c>
      <c r="EM717" s="649">
        <f t="shared" si="5967"/>
        <v>0</v>
      </c>
      <c r="EN717" s="538">
        <f t="shared" si="5968"/>
        <v>0</v>
      </c>
      <c r="EO717" s="677">
        <f t="shared" si="5969"/>
        <v>0</v>
      </c>
      <c r="EP717" s="257">
        <f t="shared" si="5970"/>
        <v>0</v>
      </c>
      <c r="EQ717" s="649">
        <f t="shared" si="5971"/>
        <v>0</v>
      </c>
      <c r="ER717" s="538">
        <f t="shared" si="5972"/>
        <v>0</v>
      </c>
      <c r="ES717" s="677">
        <f t="shared" si="5973"/>
        <v>0</v>
      </c>
      <c r="ET717" s="538">
        <f t="shared" si="5974"/>
        <v>0</v>
      </c>
      <c r="EU717" s="462">
        <f t="shared" si="5975"/>
        <v>0</v>
      </c>
      <c r="EV717" s="263">
        <f t="shared" si="5976"/>
        <v>0</v>
      </c>
      <c r="EW717" s="462">
        <f t="shared" si="5977"/>
        <v>0</v>
      </c>
      <c r="EX717" s="263">
        <f t="shared" si="5978"/>
        <v>0</v>
      </c>
      <c r="EY717" s="472">
        <f t="shared" si="6362"/>
        <v>-633674.10714285704</v>
      </c>
      <c r="EZ717" s="710">
        <f t="shared" si="6363"/>
        <v>-709715</v>
      </c>
      <c r="FA717" s="312">
        <v>42020</v>
      </c>
      <c r="FC717" s="216"/>
      <c r="FD717" s="319"/>
    </row>
    <row r="718" spans="1:160" ht="18" hidden="1" customHeight="1" outlineLevel="1" x14ac:dyDescent="0.2">
      <c r="A718" s="13" t="s">
        <v>2532</v>
      </c>
      <c r="B718" s="76" t="s">
        <v>21</v>
      </c>
      <c r="C718" s="103" t="s">
        <v>1462</v>
      </c>
      <c r="D718" s="103" t="s">
        <v>1463</v>
      </c>
      <c r="E718" s="103" t="s">
        <v>1466</v>
      </c>
      <c r="F718" s="103" t="s">
        <v>1476</v>
      </c>
      <c r="G718" s="103" t="s">
        <v>25</v>
      </c>
      <c r="H718" s="105">
        <v>0.83299999999999996</v>
      </c>
      <c r="I718" s="103" t="s">
        <v>1972</v>
      </c>
      <c r="J718" s="103" t="s">
        <v>56</v>
      </c>
      <c r="K718" s="103" t="s">
        <v>152</v>
      </c>
      <c r="L718" s="103" t="s">
        <v>1370</v>
      </c>
      <c r="M718" s="14" t="s">
        <v>1382</v>
      </c>
      <c r="N718" s="82"/>
      <c r="O718" s="82"/>
      <c r="P718" s="82"/>
      <c r="Q718" s="245"/>
      <c r="R718" s="408"/>
      <c r="S718" s="270"/>
      <c r="T718" s="270"/>
      <c r="U718" s="270"/>
      <c r="V718" s="647"/>
      <c r="W718" s="647"/>
      <c r="X718" s="409"/>
      <c r="Y718" s="409"/>
      <c r="Z718" s="409"/>
      <c r="AA718" s="409"/>
      <c r="AB718" s="409"/>
      <c r="AC718" s="399">
        <f t="shared" ref="AC718" si="6426">AB718*H718</f>
        <v>0</v>
      </c>
      <c r="AD718" s="410">
        <v>215</v>
      </c>
      <c r="AE718" s="410">
        <v>6799.94</v>
      </c>
      <c r="AF718" s="410">
        <f t="shared" ref="AF718" si="6427">AE718*1.12</f>
        <v>7615.9328000000005</v>
      </c>
      <c r="AG718" s="410">
        <f t="shared" ref="AG718" si="6428">AE718*AD718</f>
        <v>1461987.0999999999</v>
      </c>
      <c r="AH718" s="410">
        <f t="shared" ref="AH718" si="6429">AD718*AF718</f>
        <v>1637425.5520000001</v>
      </c>
      <c r="AI718" s="260">
        <f t="shared" ref="AI718" si="6430">AH718*H718</f>
        <v>1363975.4848160001</v>
      </c>
      <c r="AJ718" s="410">
        <v>70</v>
      </c>
      <c r="AK718" s="410">
        <v>6799.94</v>
      </c>
      <c r="AL718" s="410">
        <f t="shared" si="5628"/>
        <v>7615.9328000000005</v>
      </c>
      <c r="AM718" s="1221">
        <f t="shared" ref="AM718" si="6431">AJ718*AK718</f>
        <v>475995.8</v>
      </c>
      <c r="AN718" s="410">
        <f t="shared" ref="AN718" si="6432">AJ718*AL718</f>
        <v>533115.29600000009</v>
      </c>
      <c r="AO718" s="396">
        <f t="shared" ref="AO718" si="6433">AN718*H718</f>
        <v>444085.04156800004</v>
      </c>
      <c r="AP718" s="410">
        <v>70</v>
      </c>
      <c r="AQ718" s="410">
        <v>6799.94</v>
      </c>
      <c r="AR718" s="410">
        <f t="shared" si="5629"/>
        <v>7615.9328000000005</v>
      </c>
      <c r="AS718" s="410">
        <f t="shared" ref="AS718" si="6434">AP718*AQ718</f>
        <v>475995.8</v>
      </c>
      <c r="AT718" s="410">
        <f t="shared" ref="AT718" si="6435">AS718*1.12</f>
        <v>533115.29600000009</v>
      </c>
      <c r="AU718" s="410">
        <f t="shared" ref="AU718" si="6436">AT718*H718</f>
        <v>444085.04156800004</v>
      </c>
      <c r="AV718" s="411">
        <v>70</v>
      </c>
      <c r="AW718" s="410">
        <v>6799.94</v>
      </c>
      <c r="AX718" s="410">
        <f t="shared" si="5630"/>
        <v>7615.9328000000005</v>
      </c>
      <c r="AY718" s="400">
        <f t="shared" ref="AY718" si="6437">AV718*AW718</f>
        <v>475995.8</v>
      </c>
      <c r="AZ718" s="400">
        <f t="shared" ref="AZ718" si="6438">AY718*1.12</f>
        <v>533115.29600000009</v>
      </c>
      <c r="BA718" s="400">
        <f t="shared" ref="BA718" si="6439">AZ718*H718</f>
        <v>444085.04156800004</v>
      </c>
      <c r="BB718" s="411">
        <v>70</v>
      </c>
      <c r="BC718" s="410">
        <v>6799.94</v>
      </c>
      <c r="BD718" s="410">
        <f t="shared" si="5631"/>
        <v>7615.9328000000005</v>
      </c>
      <c r="BE718" s="411">
        <f t="shared" ref="BE718" si="6440">BB718*BC718</f>
        <v>475995.8</v>
      </c>
      <c r="BF718" s="411">
        <f t="shared" ref="BF718" si="6441">BE718*1.12</f>
        <v>533115.29600000009</v>
      </c>
      <c r="BG718" s="411">
        <f t="shared" ref="BG718" si="6442">BF718*H718</f>
        <v>444085.04156800004</v>
      </c>
      <c r="BH718" s="411"/>
      <c r="BI718" s="410">
        <v>6799.94</v>
      </c>
      <c r="BJ718" s="410">
        <f t="shared" si="5632"/>
        <v>7615.9328000000005</v>
      </c>
      <c r="BK718" s="411">
        <f t="shared" ref="BK718" si="6443">BH718*BI718</f>
        <v>0</v>
      </c>
      <c r="BL718" s="411">
        <f t="shared" ref="BL718" si="6444">BK718*1.12</f>
        <v>0</v>
      </c>
      <c r="BM718" s="411">
        <f t="shared" ref="BM718" si="6445">BL718*N718</f>
        <v>0</v>
      </c>
      <c r="BN718" s="411"/>
      <c r="BO718" s="410"/>
      <c r="BP718" s="410"/>
      <c r="BQ718" s="411">
        <f t="shared" si="6422"/>
        <v>0</v>
      </c>
      <c r="BR718" s="411">
        <f t="shared" si="6423"/>
        <v>0</v>
      </c>
      <c r="BS718" s="411">
        <f t="shared" si="5764"/>
        <v>0</v>
      </c>
      <c r="BT718" s="410">
        <v>6799.94</v>
      </c>
      <c r="BU718" s="410">
        <f t="shared" si="5633"/>
        <v>7615.9328000000005</v>
      </c>
      <c r="BV718" s="262">
        <f t="shared" ref="BV718" si="6446">(AD718+AJ718+AP718+AV718+BB718)*BT718</f>
        <v>3365970.3</v>
      </c>
      <c r="BW718" s="262">
        <f t="shared" ref="BW718" si="6447">(AD718+AJ718+AP718+AV718+BB718)*BU718</f>
        <v>3769886.736</v>
      </c>
      <c r="BX718" s="84"/>
      <c r="BY718" s="76" t="s">
        <v>2420</v>
      </c>
      <c r="BZ718" s="582"/>
      <c r="CA718" s="567"/>
      <c r="CB718" s="562"/>
      <c r="CC718" s="109"/>
      <c r="CD718" s="329"/>
      <c r="CE718" s="26">
        <f t="shared" ref="CE718" si="6448">BV718-CB718</f>
        <v>3365970.3</v>
      </c>
      <c r="CF718" s="27">
        <f t="shared" ref="CF718" si="6449">BW718-CC718</f>
        <v>3769886.736</v>
      </c>
      <c r="CG718" s="738">
        <f t="shared" ref="CG718" si="6450">CA718-CC718</f>
        <v>0</v>
      </c>
      <c r="CH718" s="166" t="s">
        <v>2552</v>
      </c>
      <c r="CI718" s="167"/>
      <c r="CJ718" s="89"/>
      <c r="CK718" s="175"/>
      <c r="CL718" s="175" t="s">
        <v>2628</v>
      </c>
      <c r="CM718" s="178">
        <v>42632</v>
      </c>
      <c r="CN718" s="175" t="s">
        <v>1995</v>
      </c>
      <c r="CO718" s="176" t="s">
        <v>1463</v>
      </c>
      <c r="CP718" s="175" t="s">
        <v>2569</v>
      </c>
      <c r="CQ718" s="14" t="s">
        <v>1382</v>
      </c>
      <c r="CR718" s="455"/>
      <c r="CS718" s="455"/>
      <c r="CT718" s="455"/>
      <c r="CU718" s="455">
        <v>70</v>
      </c>
      <c r="CV718" s="455">
        <v>70</v>
      </c>
      <c r="CW718" s="455">
        <v>70</v>
      </c>
      <c r="CX718" s="455">
        <v>70</v>
      </c>
      <c r="CY718" s="455"/>
      <c r="CZ718" s="455">
        <f>CU718+CV718+CW718+CX718</f>
        <v>280</v>
      </c>
      <c r="DA718" s="456">
        <f>BU718</f>
        <v>7615.9328000000005</v>
      </c>
      <c r="DB718" s="455"/>
      <c r="DC718" s="455"/>
      <c r="DD718" s="455"/>
      <c r="DE718" s="455">
        <f>CU718*DA718</f>
        <v>533115.29600000009</v>
      </c>
      <c r="DF718" s="455">
        <f>CV718*DA718</f>
        <v>533115.29600000009</v>
      </c>
      <c r="DG718" s="455">
        <f>CW718*DA718</f>
        <v>533115.29600000009</v>
      </c>
      <c r="DH718" s="455">
        <f>CX718*DA718</f>
        <v>533115.29600000009</v>
      </c>
      <c r="DI718" s="455"/>
      <c r="DJ718" s="455"/>
      <c r="DK718" s="455">
        <f t="shared" si="6424"/>
        <v>2132461.1840000004</v>
      </c>
      <c r="DL718" s="501"/>
      <c r="DM718" s="508"/>
      <c r="DN718" s="501"/>
      <c r="DO718" s="508"/>
      <c r="DP718" s="501"/>
      <c r="DQ718" s="847"/>
      <c r="DR718" s="501"/>
      <c r="DS718" s="508">
        <f>DE718</f>
        <v>533115.29600000009</v>
      </c>
      <c r="DT718" s="501">
        <f>DS718/1.12</f>
        <v>475995.80000000005</v>
      </c>
      <c r="DU718" s="508">
        <f>DF718</f>
        <v>533115.29600000009</v>
      </c>
      <c r="DV718" s="457">
        <f>DU718/1.12</f>
        <v>475995.80000000005</v>
      </c>
      <c r="DW718" s="503">
        <f>DG718</f>
        <v>533115.29600000009</v>
      </c>
      <c r="DX718" s="501">
        <f>DW718/1.12</f>
        <v>475995.80000000005</v>
      </c>
      <c r="DY718" s="672">
        <f>DH718</f>
        <v>533115.29600000009</v>
      </c>
      <c r="DZ718" s="501">
        <f>DY718/1.12</f>
        <v>475995.80000000005</v>
      </c>
      <c r="EA718" s="508"/>
      <c r="EB718" s="457"/>
      <c r="EC718" s="1045"/>
      <c r="ED718" s="892"/>
      <c r="EE718" s="459">
        <f>DK718</f>
        <v>2132461.1840000004</v>
      </c>
      <c r="EF718" s="501">
        <f t="shared" si="6425"/>
        <v>1903983.2000000002</v>
      </c>
      <c r="EG718" s="462"/>
      <c r="EH718" s="710"/>
      <c r="EI718" s="460">
        <f t="shared" si="5963"/>
        <v>0</v>
      </c>
      <c r="EJ718" s="538">
        <f t="shared" si="5964"/>
        <v>0</v>
      </c>
      <c r="EK718" s="677">
        <f t="shared" si="5965"/>
        <v>1461987.0999999999</v>
      </c>
      <c r="EL718" s="257">
        <f t="shared" si="5966"/>
        <v>1637425.5520000001</v>
      </c>
      <c r="EM718" s="649">
        <f t="shared" si="5967"/>
        <v>0</v>
      </c>
      <c r="EN718" s="538">
        <f t="shared" si="5968"/>
        <v>0</v>
      </c>
      <c r="EO718" s="677">
        <f t="shared" si="5969"/>
        <v>0</v>
      </c>
      <c r="EP718" s="257">
        <f t="shared" si="5970"/>
        <v>0</v>
      </c>
      <c r="EQ718" s="649">
        <f t="shared" si="5971"/>
        <v>0</v>
      </c>
      <c r="ER718" s="538">
        <f t="shared" si="5972"/>
        <v>0</v>
      </c>
      <c r="ES718" s="677">
        <f t="shared" si="5973"/>
        <v>0</v>
      </c>
      <c r="ET718" s="538">
        <f t="shared" si="5974"/>
        <v>0</v>
      </c>
      <c r="EU718" s="462">
        <f t="shared" si="5975"/>
        <v>0</v>
      </c>
      <c r="EV718" s="263">
        <f t="shared" si="5976"/>
        <v>0</v>
      </c>
      <c r="EW718" s="462">
        <f t="shared" si="5977"/>
        <v>0</v>
      </c>
      <c r="EX718" s="263">
        <f t="shared" si="5978"/>
        <v>0</v>
      </c>
      <c r="EY718" s="472">
        <f t="shared" si="6362"/>
        <v>1461987.0999999996</v>
      </c>
      <c r="EZ718" s="710">
        <f t="shared" si="6363"/>
        <v>1637425.5519999997</v>
      </c>
      <c r="FA718" s="312">
        <v>42020</v>
      </c>
      <c r="FC718" s="216"/>
      <c r="FD718" s="319"/>
    </row>
    <row r="719" spans="1:160" ht="18" hidden="1" customHeight="1" outlineLevel="1" x14ac:dyDescent="0.2">
      <c r="A719" s="13" t="s">
        <v>1590</v>
      </c>
      <c r="B719" s="76" t="s">
        <v>21</v>
      </c>
      <c r="C719" s="103" t="s">
        <v>1462</v>
      </c>
      <c r="D719" s="103" t="s">
        <v>1463</v>
      </c>
      <c r="E719" s="103" t="s">
        <v>1466</v>
      </c>
      <c r="F719" s="103" t="s">
        <v>1477</v>
      </c>
      <c r="G719" s="103" t="s">
        <v>1381</v>
      </c>
      <c r="H719" s="105">
        <v>0.83299999999999996</v>
      </c>
      <c r="I719" s="103" t="s">
        <v>1369</v>
      </c>
      <c r="J719" s="103" t="s">
        <v>56</v>
      </c>
      <c r="K719" s="103" t="s">
        <v>152</v>
      </c>
      <c r="L719" s="103" t="s">
        <v>1370</v>
      </c>
      <c r="M719" s="14" t="s">
        <v>1382</v>
      </c>
      <c r="N719" s="82"/>
      <c r="O719" s="82"/>
      <c r="P719" s="82"/>
      <c r="Q719" s="245"/>
      <c r="R719" s="408"/>
      <c r="S719" s="270"/>
      <c r="T719" s="270"/>
      <c r="U719" s="270"/>
      <c r="V719" s="647"/>
      <c r="W719" s="647"/>
      <c r="X719" s="409"/>
      <c r="Y719" s="409"/>
      <c r="Z719" s="409"/>
      <c r="AA719" s="409"/>
      <c r="AB719" s="409"/>
      <c r="AC719" s="399">
        <f t="shared" si="6004"/>
        <v>0</v>
      </c>
      <c r="AD719" s="410">
        <v>55</v>
      </c>
      <c r="AE719" s="410">
        <v>2948.4</v>
      </c>
      <c r="AF719" s="410">
        <f t="shared" si="5138"/>
        <v>3302.2080000000005</v>
      </c>
      <c r="AG719" s="410">
        <v>0</v>
      </c>
      <c r="AH719" s="410">
        <v>0</v>
      </c>
      <c r="AI719" s="260">
        <f t="shared" si="6005"/>
        <v>0</v>
      </c>
      <c r="AJ719" s="410">
        <v>55</v>
      </c>
      <c r="AK719" s="410">
        <v>2948.4</v>
      </c>
      <c r="AL719" s="410">
        <f t="shared" si="5628"/>
        <v>3302.2080000000005</v>
      </c>
      <c r="AM719" s="260">
        <v>0</v>
      </c>
      <c r="AN719" s="260">
        <v>0</v>
      </c>
      <c r="AO719" s="396">
        <f t="shared" si="5858"/>
        <v>0</v>
      </c>
      <c r="AP719" s="410">
        <v>55</v>
      </c>
      <c r="AQ719" s="410">
        <v>2948.4</v>
      </c>
      <c r="AR719" s="410">
        <f t="shared" si="5629"/>
        <v>3302.2080000000005</v>
      </c>
      <c r="AS719" s="410">
        <v>0</v>
      </c>
      <c r="AT719" s="410">
        <f t="shared" si="5720"/>
        <v>0</v>
      </c>
      <c r="AU719" s="410">
        <f t="shared" si="5578"/>
        <v>0</v>
      </c>
      <c r="AV719" s="411">
        <v>55</v>
      </c>
      <c r="AW719" s="410">
        <v>2948.4</v>
      </c>
      <c r="AX719" s="410">
        <f t="shared" si="5630"/>
        <v>3302.2080000000005</v>
      </c>
      <c r="AY719" s="400">
        <v>0</v>
      </c>
      <c r="AZ719" s="400">
        <f t="shared" si="5763"/>
        <v>0</v>
      </c>
      <c r="BA719" s="400">
        <f t="shared" si="5583"/>
        <v>0</v>
      </c>
      <c r="BB719" s="411">
        <v>55</v>
      </c>
      <c r="BC719" s="410">
        <v>2948.4</v>
      </c>
      <c r="BD719" s="410">
        <f t="shared" si="5631"/>
        <v>3302.2080000000005</v>
      </c>
      <c r="BE719" s="411">
        <v>0</v>
      </c>
      <c r="BF719" s="411">
        <f t="shared" si="5579"/>
        <v>0</v>
      </c>
      <c r="BG719" s="411">
        <f t="shared" si="5555"/>
        <v>0</v>
      </c>
      <c r="BH719" s="411"/>
      <c r="BI719" s="410">
        <v>2948.4</v>
      </c>
      <c r="BJ719" s="410">
        <f t="shared" si="5632"/>
        <v>3302.2080000000005</v>
      </c>
      <c r="BK719" s="411">
        <v>0</v>
      </c>
      <c r="BL719" s="411">
        <f t="shared" si="6421"/>
        <v>0</v>
      </c>
      <c r="BM719" s="411">
        <f t="shared" si="6230"/>
        <v>0</v>
      </c>
      <c r="BN719" s="411"/>
      <c r="BO719" s="410"/>
      <c r="BP719" s="410"/>
      <c r="BQ719" s="411">
        <v>0</v>
      </c>
      <c r="BR719" s="411">
        <f t="shared" si="6423"/>
        <v>0</v>
      </c>
      <c r="BS719" s="411">
        <f t="shared" si="5764"/>
        <v>0</v>
      </c>
      <c r="BT719" s="410">
        <v>2948.4</v>
      </c>
      <c r="BU719" s="410">
        <f t="shared" si="5633"/>
        <v>3302.2080000000005</v>
      </c>
      <c r="BV719" s="410">
        <v>0</v>
      </c>
      <c r="BW719" s="1437">
        <v>0</v>
      </c>
      <c r="BX719" s="84" t="s">
        <v>48</v>
      </c>
      <c r="BY719" s="76">
        <v>2015</v>
      </c>
      <c r="BZ719" s="325">
        <v>7</v>
      </c>
      <c r="CA719" s="567"/>
      <c r="CB719" s="562"/>
      <c r="CC719" s="109"/>
      <c r="CD719" s="329"/>
      <c r="CE719" s="26">
        <f t="shared" si="6095"/>
        <v>0</v>
      </c>
      <c r="CF719" s="27">
        <f t="shared" si="6096"/>
        <v>0</v>
      </c>
      <c r="CG719" s="738">
        <f t="shared" si="6097"/>
        <v>0</v>
      </c>
      <c r="CH719" s="166"/>
      <c r="CI719" s="167"/>
      <c r="CJ719" s="89"/>
      <c r="CK719" s="175"/>
      <c r="CL719" s="175"/>
      <c r="CM719" s="178"/>
      <c r="CN719" s="175"/>
      <c r="CO719" s="176"/>
      <c r="CP719" s="175"/>
      <c r="CQ719" s="87"/>
      <c r="CR719" s="455"/>
      <c r="CS719" s="455"/>
      <c r="CT719" s="455"/>
      <c r="CU719" s="455"/>
      <c r="CV719" s="455"/>
      <c r="CW719" s="455"/>
      <c r="CX719" s="455"/>
      <c r="CY719" s="455"/>
      <c r="CZ719" s="455"/>
      <c r="DA719" s="456"/>
      <c r="DB719" s="455"/>
      <c r="DC719" s="455"/>
      <c r="DD719" s="455"/>
      <c r="DE719" s="455"/>
      <c r="DF719" s="455"/>
      <c r="DG719" s="455"/>
      <c r="DH719" s="455"/>
      <c r="DI719" s="455"/>
      <c r="DJ719" s="455"/>
      <c r="DK719" s="455"/>
      <c r="DL719" s="501"/>
      <c r="DM719" s="508"/>
      <c r="DN719" s="501"/>
      <c r="DO719" s="508"/>
      <c r="DP719" s="501"/>
      <c r="DQ719" s="847"/>
      <c r="DR719" s="501"/>
      <c r="DS719" s="508"/>
      <c r="DT719" s="501"/>
      <c r="DU719" s="508"/>
      <c r="DV719" s="457"/>
      <c r="DW719" s="503"/>
      <c r="DX719" s="501"/>
      <c r="DY719" s="672"/>
      <c r="DZ719" s="501"/>
      <c r="EA719" s="508">
        <f>DI719</f>
        <v>0</v>
      </c>
      <c r="EB719" s="457">
        <f t="shared" si="5859"/>
        <v>0</v>
      </c>
      <c r="EC719" s="1045"/>
      <c r="ED719" s="892"/>
      <c r="EE719" s="459"/>
      <c r="EF719" s="501"/>
      <c r="EG719" s="462"/>
      <c r="EH719" s="710"/>
      <c r="EI719" s="460">
        <f t="shared" si="5963"/>
        <v>0</v>
      </c>
      <c r="EJ719" s="538">
        <f t="shared" si="5964"/>
        <v>0</v>
      </c>
      <c r="EK719" s="677">
        <f t="shared" si="5965"/>
        <v>0</v>
      </c>
      <c r="EL719" s="257">
        <f t="shared" si="5966"/>
        <v>0</v>
      </c>
      <c r="EM719" s="649">
        <f t="shared" si="5967"/>
        <v>0</v>
      </c>
      <c r="EN719" s="538">
        <f t="shared" si="5968"/>
        <v>0</v>
      </c>
      <c r="EO719" s="677">
        <f t="shared" si="5969"/>
        <v>0</v>
      </c>
      <c r="EP719" s="257">
        <f t="shared" si="5970"/>
        <v>0</v>
      </c>
      <c r="EQ719" s="649">
        <f t="shared" si="5971"/>
        <v>0</v>
      </c>
      <c r="ER719" s="538">
        <f t="shared" si="5972"/>
        <v>0</v>
      </c>
      <c r="ES719" s="677">
        <f t="shared" si="5973"/>
        <v>0</v>
      </c>
      <c r="ET719" s="538">
        <f t="shared" si="5974"/>
        <v>0</v>
      </c>
      <c r="EU719" s="462">
        <f t="shared" si="5975"/>
        <v>0</v>
      </c>
      <c r="EV719" s="263">
        <f t="shared" si="5976"/>
        <v>0</v>
      </c>
      <c r="EW719" s="462">
        <f t="shared" si="5977"/>
        <v>0</v>
      </c>
      <c r="EX719" s="263">
        <f t="shared" si="5978"/>
        <v>0</v>
      </c>
      <c r="EY719" s="472">
        <f t="shared" si="6362"/>
        <v>0</v>
      </c>
      <c r="EZ719" s="710">
        <f t="shared" si="6363"/>
        <v>0</v>
      </c>
      <c r="FC719" s="216"/>
      <c r="FD719" s="319"/>
    </row>
    <row r="720" spans="1:160" ht="18" hidden="1" customHeight="1" outlineLevel="1" x14ac:dyDescent="0.2">
      <c r="A720" s="13" t="s">
        <v>1678</v>
      </c>
      <c r="B720" s="76" t="s">
        <v>21</v>
      </c>
      <c r="C720" s="103" t="s">
        <v>1462</v>
      </c>
      <c r="D720" s="103" t="s">
        <v>1463</v>
      </c>
      <c r="E720" s="103" t="s">
        <v>1466</v>
      </c>
      <c r="F720" s="103" t="s">
        <v>1477</v>
      </c>
      <c r="G720" s="103" t="s">
        <v>1690</v>
      </c>
      <c r="H720" s="105">
        <v>0.83299999999999996</v>
      </c>
      <c r="I720" s="103" t="s">
        <v>1369</v>
      </c>
      <c r="J720" s="103" t="s">
        <v>56</v>
      </c>
      <c r="K720" s="103" t="s">
        <v>152</v>
      </c>
      <c r="L720" s="103" t="s">
        <v>1370</v>
      </c>
      <c r="M720" s="14" t="s">
        <v>1382</v>
      </c>
      <c r="N720" s="82"/>
      <c r="O720" s="82"/>
      <c r="P720" s="82"/>
      <c r="Q720" s="245"/>
      <c r="R720" s="408"/>
      <c r="S720" s="270"/>
      <c r="T720" s="270"/>
      <c r="U720" s="270"/>
      <c r="V720" s="647"/>
      <c r="W720" s="647"/>
      <c r="X720" s="409"/>
      <c r="Y720" s="409"/>
      <c r="Z720" s="409"/>
      <c r="AA720" s="409"/>
      <c r="AB720" s="409"/>
      <c r="AC720" s="399">
        <f t="shared" si="6004"/>
        <v>0</v>
      </c>
      <c r="AD720" s="410">
        <v>55</v>
      </c>
      <c r="AE720" s="410">
        <v>2948.4</v>
      </c>
      <c r="AF720" s="410">
        <f t="shared" ref="AF720" si="6451">AE720*1.12</f>
        <v>3302.2080000000005</v>
      </c>
      <c r="AG720" s="410">
        <v>0</v>
      </c>
      <c r="AH720" s="410">
        <v>0</v>
      </c>
      <c r="AI720" s="260">
        <f t="shared" si="6005"/>
        <v>0</v>
      </c>
      <c r="AJ720" s="410">
        <v>55</v>
      </c>
      <c r="AK720" s="410">
        <v>2948.4</v>
      </c>
      <c r="AL720" s="410">
        <f t="shared" si="5628"/>
        <v>3302.2080000000005</v>
      </c>
      <c r="AM720" s="260">
        <v>0</v>
      </c>
      <c r="AN720" s="260">
        <v>0</v>
      </c>
      <c r="AO720" s="396">
        <f t="shared" si="5858"/>
        <v>0</v>
      </c>
      <c r="AP720" s="410">
        <v>55</v>
      </c>
      <c r="AQ720" s="410">
        <v>2948.4</v>
      </c>
      <c r="AR720" s="410">
        <f t="shared" si="5629"/>
        <v>3302.2080000000005</v>
      </c>
      <c r="AS720" s="410">
        <v>0</v>
      </c>
      <c r="AT720" s="410">
        <f t="shared" si="5720"/>
        <v>0</v>
      </c>
      <c r="AU720" s="410">
        <f t="shared" si="5578"/>
        <v>0</v>
      </c>
      <c r="AV720" s="411">
        <v>55</v>
      </c>
      <c r="AW720" s="410">
        <v>2948.4</v>
      </c>
      <c r="AX720" s="410">
        <f t="shared" si="5630"/>
        <v>3302.2080000000005</v>
      </c>
      <c r="AY720" s="400">
        <v>0</v>
      </c>
      <c r="AZ720" s="400">
        <f t="shared" si="5763"/>
        <v>0</v>
      </c>
      <c r="BA720" s="400">
        <f t="shared" si="5583"/>
        <v>0</v>
      </c>
      <c r="BB720" s="411">
        <v>55</v>
      </c>
      <c r="BC720" s="410">
        <v>2948.4</v>
      </c>
      <c r="BD720" s="410">
        <f t="shared" si="5631"/>
        <v>3302.2080000000005</v>
      </c>
      <c r="BE720" s="411">
        <v>0</v>
      </c>
      <c r="BF720" s="411">
        <f t="shared" si="5579"/>
        <v>0</v>
      </c>
      <c r="BG720" s="411">
        <f t="shared" si="5555"/>
        <v>0</v>
      </c>
      <c r="BH720" s="411"/>
      <c r="BI720" s="410">
        <v>2948.4</v>
      </c>
      <c r="BJ720" s="410">
        <f t="shared" si="5632"/>
        <v>3302.2080000000005</v>
      </c>
      <c r="BK720" s="411">
        <v>0</v>
      </c>
      <c r="BL720" s="411">
        <f t="shared" si="6421"/>
        <v>0</v>
      </c>
      <c r="BM720" s="411">
        <f t="shared" si="6230"/>
        <v>0</v>
      </c>
      <c r="BN720" s="411"/>
      <c r="BO720" s="410"/>
      <c r="BP720" s="410"/>
      <c r="BQ720" s="411">
        <v>0</v>
      </c>
      <c r="BR720" s="411">
        <f t="shared" si="6423"/>
        <v>0</v>
      </c>
      <c r="BS720" s="411">
        <f t="shared" si="5764"/>
        <v>0</v>
      </c>
      <c r="BT720" s="410">
        <v>2948.4</v>
      </c>
      <c r="BU720" s="410">
        <f t="shared" si="5633"/>
        <v>3302.2080000000005</v>
      </c>
      <c r="BV720" s="262">
        <v>0</v>
      </c>
      <c r="BW720" s="1427">
        <v>0</v>
      </c>
      <c r="BX720" s="84" t="s">
        <v>48</v>
      </c>
      <c r="BY720" s="76">
        <v>2015</v>
      </c>
      <c r="BZ720" s="325">
        <v>7</v>
      </c>
      <c r="CA720" s="567"/>
      <c r="CB720" s="562"/>
      <c r="CC720" s="109"/>
      <c r="CD720" s="329"/>
      <c r="CE720" s="26">
        <f t="shared" si="6095"/>
        <v>0</v>
      </c>
      <c r="CF720" s="27">
        <f t="shared" si="6096"/>
        <v>0</v>
      </c>
      <c r="CG720" s="738">
        <f t="shared" si="6097"/>
        <v>0</v>
      </c>
      <c r="CH720" s="166" t="s">
        <v>1691</v>
      </c>
      <c r="CI720" s="167" t="s">
        <v>1756</v>
      </c>
      <c r="CJ720" s="89"/>
      <c r="CK720" s="175"/>
      <c r="CL720" s="175"/>
      <c r="CM720" s="178"/>
      <c r="CN720" s="175"/>
      <c r="CO720" s="176"/>
      <c r="CP720" s="175"/>
      <c r="CQ720" s="87"/>
      <c r="CR720" s="455"/>
      <c r="CS720" s="455"/>
      <c r="CT720" s="455"/>
      <c r="CU720" s="455"/>
      <c r="CV720" s="455"/>
      <c r="CW720" s="455"/>
      <c r="CX720" s="455"/>
      <c r="CY720" s="455"/>
      <c r="CZ720" s="455"/>
      <c r="DA720" s="456"/>
      <c r="DB720" s="455"/>
      <c r="DC720" s="455"/>
      <c r="DD720" s="455"/>
      <c r="DE720" s="455"/>
      <c r="DF720" s="455"/>
      <c r="DG720" s="455"/>
      <c r="DH720" s="455"/>
      <c r="DI720" s="455"/>
      <c r="DJ720" s="455"/>
      <c r="DK720" s="455"/>
      <c r="DL720" s="501"/>
      <c r="DM720" s="508"/>
      <c r="DN720" s="501"/>
      <c r="DO720" s="508"/>
      <c r="DP720" s="501"/>
      <c r="DQ720" s="847"/>
      <c r="DR720" s="501"/>
      <c r="DS720" s="508"/>
      <c r="DT720" s="501"/>
      <c r="DU720" s="508"/>
      <c r="DV720" s="457"/>
      <c r="DW720" s="503"/>
      <c r="DX720" s="501"/>
      <c r="DY720" s="672"/>
      <c r="DZ720" s="501"/>
      <c r="EA720" s="508">
        <f>DI720</f>
        <v>0</v>
      </c>
      <c r="EB720" s="457">
        <f t="shared" si="5859"/>
        <v>0</v>
      </c>
      <c r="EC720" s="1045"/>
      <c r="ED720" s="892"/>
      <c r="EE720" s="459"/>
      <c r="EF720" s="501"/>
      <c r="EG720" s="462"/>
      <c r="EH720" s="710"/>
      <c r="EI720" s="460">
        <f t="shared" si="5963"/>
        <v>0</v>
      </c>
      <c r="EJ720" s="538">
        <f t="shared" si="5964"/>
        <v>0</v>
      </c>
      <c r="EK720" s="677">
        <f t="shared" si="5965"/>
        <v>0</v>
      </c>
      <c r="EL720" s="257">
        <f t="shared" si="5966"/>
        <v>0</v>
      </c>
      <c r="EM720" s="649">
        <f t="shared" si="5967"/>
        <v>0</v>
      </c>
      <c r="EN720" s="538">
        <f t="shared" si="5968"/>
        <v>0</v>
      </c>
      <c r="EO720" s="677">
        <f t="shared" si="5969"/>
        <v>0</v>
      </c>
      <c r="EP720" s="257">
        <f t="shared" si="5970"/>
        <v>0</v>
      </c>
      <c r="EQ720" s="649">
        <f t="shared" si="5971"/>
        <v>0</v>
      </c>
      <c r="ER720" s="538">
        <f t="shared" si="5972"/>
        <v>0</v>
      </c>
      <c r="ES720" s="677">
        <f t="shared" si="5973"/>
        <v>0</v>
      </c>
      <c r="ET720" s="538">
        <f t="shared" si="5974"/>
        <v>0</v>
      </c>
      <c r="EU720" s="462">
        <f t="shared" si="5975"/>
        <v>0</v>
      </c>
      <c r="EV720" s="263">
        <f t="shared" si="5976"/>
        <v>0</v>
      </c>
      <c r="EW720" s="462">
        <f t="shared" si="5977"/>
        <v>0</v>
      </c>
      <c r="EX720" s="263">
        <f t="shared" si="5978"/>
        <v>0</v>
      </c>
      <c r="EY720" s="472">
        <f t="shared" si="6362"/>
        <v>0</v>
      </c>
      <c r="EZ720" s="710">
        <f t="shared" si="6363"/>
        <v>0</v>
      </c>
      <c r="FA720" s="312">
        <v>42020</v>
      </c>
      <c r="FC720" s="216"/>
      <c r="FD720" s="319"/>
    </row>
    <row r="721" spans="1:160" ht="18.75" hidden="1" customHeight="1" outlineLevel="1" x14ac:dyDescent="0.2">
      <c r="A721" s="13" t="s">
        <v>1782</v>
      </c>
      <c r="B721" s="76" t="s">
        <v>21</v>
      </c>
      <c r="C721" s="103" t="s">
        <v>1462</v>
      </c>
      <c r="D721" s="103" t="s">
        <v>1463</v>
      </c>
      <c r="E721" s="103" t="s">
        <v>1466</v>
      </c>
      <c r="F721" s="103" t="s">
        <v>1477</v>
      </c>
      <c r="G721" s="103" t="s">
        <v>25</v>
      </c>
      <c r="H721" s="105">
        <v>0.83299999999999996</v>
      </c>
      <c r="I721" s="103" t="s">
        <v>1369</v>
      </c>
      <c r="J721" s="103" t="s">
        <v>56</v>
      </c>
      <c r="K721" s="103" t="s">
        <v>152</v>
      </c>
      <c r="L721" s="103" t="s">
        <v>1370</v>
      </c>
      <c r="M721" s="14" t="s">
        <v>1382</v>
      </c>
      <c r="N721" s="82"/>
      <c r="O721" s="82"/>
      <c r="P721" s="82"/>
      <c r="Q721" s="245"/>
      <c r="R721" s="408"/>
      <c r="S721" s="270"/>
      <c r="T721" s="270"/>
      <c r="U721" s="270"/>
      <c r="V721" s="647"/>
      <c r="W721" s="647"/>
      <c r="X721" s="409"/>
      <c r="Y721" s="409"/>
      <c r="Z721" s="409"/>
      <c r="AA721" s="409"/>
      <c r="AB721" s="409"/>
      <c r="AC721" s="399">
        <f t="shared" ref="AC721" si="6452">AB721*H721</f>
        <v>0</v>
      </c>
      <c r="AD721" s="410">
        <v>55</v>
      </c>
      <c r="AE721" s="410">
        <v>2948.4</v>
      </c>
      <c r="AF721" s="410">
        <f t="shared" ref="AF721" si="6453">AE721*1.12</f>
        <v>3302.2080000000005</v>
      </c>
      <c r="AG721" s="410">
        <v>0</v>
      </c>
      <c r="AH721" s="410">
        <v>0</v>
      </c>
      <c r="AI721" s="260">
        <f t="shared" ref="AI721" si="6454">AH721*H721</f>
        <v>0</v>
      </c>
      <c r="AJ721" s="410">
        <v>55</v>
      </c>
      <c r="AK721" s="410">
        <v>2948.4</v>
      </c>
      <c r="AL721" s="410">
        <f t="shared" si="5628"/>
        <v>3302.2080000000005</v>
      </c>
      <c r="AM721" s="410">
        <v>0</v>
      </c>
      <c r="AN721" s="410">
        <v>0</v>
      </c>
      <c r="AO721" s="396">
        <f t="shared" si="5858"/>
        <v>0</v>
      </c>
      <c r="AP721" s="410">
        <v>55</v>
      </c>
      <c r="AQ721" s="410">
        <v>2948.4</v>
      </c>
      <c r="AR721" s="410">
        <f t="shared" si="5629"/>
        <v>3302.2080000000005</v>
      </c>
      <c r="AS721" s="410">
        <v>0</v>
      </c>
      <c r="AT721" s="410">
        <v>0</v>
      </c>
      <c r="AU721" s="410">
        <f t="shared" si="5578"/>
        <v>0</v>
      </c>
      <c r="AV721" s="411">
        <v>55</v>
      </c>
      <c r="AW721" s="410">
        <v>2948.4</v>
      </c>
      <c r="AX721" s="410">
        <f t="shared" si="5630"/>
        <v>3302.2080000000005</v>
      </c>
      <c r="AY721" s="410">
        <v>0</v>
      </c>
      <c r="AZ721" s="410">
        <v>0</v>
      </c>
      <c r="BA721" s="400">
        <f t="shared" si="5583"/>
        <v>0</v>
      </c>
      <c r="BB721" s="411">
        <v>55</v>
      </c>
      <c r="BC721" s="410">
        <v>2948.4</v>
      </c>
      <c r="BD721" s="410">
        <f t="shared" si="5631"/>
        <v>3302.2080000000005</v>
      </c>
      <c r="BE721" s="410">
        <v>0</v>
      </c>
      <c r="BF721" s="410">
        <v>0</v>
      </c>
      <c r="BG721" s="411">
        <f t="shared" si="5555"/>
        <v>0</v>
      </c>
      <c r="BH721" s="411"/>
      <c r="BI721" s="410">
        <v>2948.4</v>
      </c>
      <c r="BJ721" s="410">
        <f t="shared" si="5632"/>
        <v>3302.2080000000005</v>
      </c>
      <c r="BK721" s="410">
        <v>0</v>
      </c>
      <c r="BL721" s="410">
        <v>0</v>
      </c>
      <c r="BM721" s="411">
        <f t="shared" si="6230"/>
        <v>0</v>
      </c>
      <c r="BN721" s="411"/>
      <c r="BO721" s="410"/>
      <c r="BP721" s="410"/>
      <c r="BQ721" s="410">
        <v>0</v>
      </c>
      <c r="BR721" s="410">
        <v>0</v>
      </c>
      <c r="BS721" s="411">
        <f t="shared" ref="BS721:BS834" si="6455">BR721*T721</f>
        <v>0</v>
      </c>
      <c r="BT721" s="410">
        <v>2948.4</v>
      </c>
      <c r="BU721" s="410">
        <f t="shared" si="5633"/>
        <v>3302.2080000000005</v>
      </c>
      <c r="BV721" s="262">
        <v>0</v>
      </c>
      <c r="BW721" s="1427">
        <v>0</v>
      </c>
      <c r="BX721" s="84" t="s">
        <v>48</v>
      </c>
      <c r="BY721" s="76">
        <v>2015</v>
      </c>
      <c r="BZ721" s="325">
        <v>9</v>
      </c>
      <c r="CA721" s="567"/>
      <c r="CB721" s="562"/>
      <c r="CC721" s="109"/>
      <c r="CD721" s="329"/>
      <c r="CE721" s="26">
        <f t="shared" si="6095"/>
        <v>0</v>
      </c>
      <c r="CF721" s="27">
        <f t="shared" si="6096"/>
        <v>0</v>
      </c>
      <c r="CG721" s="738">
        <f t="shared" si="6097"/>
        <v>0</v>
      </c>
      <c r="CH721" s="166" t="s">
        <v>1800</v>
      </c>
      <c r="CI721" s="167"/>
      <c r="CJ721" s="89"/>
      <c r="CK721" s="175"/>
      <c r="CL721" s="175"/>
      <c r="CM721" s="178"/>
      <c r="CN721" s="175"/>
      <c r="CO721" s="176"/>
      <c r="CP721" s="175"/>
      <c r="CQ721" s="87"/>
      <c r="CR721" s="455"/>
      <c r="CS721" s="455"/>
      <c r="CT721" s="455"/>
      <c r="CU721" s="455"/>
      <c r="CV721" s="455"/>
      <c r="CW721" s="455"/>
      <c r="CX721" s="455"/>
      <c r="CY721" s="455"/>
      <c r="CZ721" s="455"/>
      <c r="DA721" s="456"/>
      <c r="DB721" s="455"/>
      <c r="DC721" s="455"/>
      <c r="DD721" s="455"/>
      <c r="DE721" s="455"/>
      <c r="DF721" s="455"/>
      <c r="DG721" s="455"/>
      <c r="DH721" s="455"/>
      <c r="DI721" s="455"/>
      <c r="DJ721" s="455"/>
      <c r="DK721" s="455"/>
      <c r="DL721" s="501"/>
      <c r="DM721" s="508"/>
      <c r="DN721" s="501"/>
      <c r="DO721" s="508"/>
      <c r="DP721" s="501"/>
      <c r="DQ721" s="847"/>
      <c r="DR721" s="501"/>
      <c r="DS721" s="508"/>
      <c r="DT721" s="501"/>
      <c r="DU721" s="508"/>
      <c r="DV721" s="457"/>
      <c r="DW721" s="503"/>
      <c r="DX721" s="501"/>
      <c r="DY721" s="672"/>
      <c r="DZ721" s="501"/>
      <c r="EA721" s="508">
        <f>DI721</f>
        <v>0</v>
      </c>
      <c r="EB721" s="457">
        <f t="shared" si="5859"/>
        <v>0</v>
      </c>
      <c r="EC721" s="1045"/>
      <c r="ED721" s="892"/>
      <c r="EE721" s="459"/>
      <c r="EF721" s="501"/>
      <c r="EG721" s="462"/>
      <c r="EH721" s="710"/>
      <c r="EI721" s="460">
        <f t="shared" si="5963"/>
        <v>0</v>
      </c>
      <c r="EJ721" s="538">
        <f t="shared" si="5964"/>
        <v>0</v>
      </c>
      <c r="EK721" s="677">
        <f t="shared" si="5965"/>
        <v>0</v>
      </c>
      <c r="EL721" s="257">
        <f t="shared" si="5966"/>
        <v>0</v>
      </c>
      <c r="EM721" s="649">
        <f t="shared" si="5967"/>
        <v>0</v>
      </c>
      <c r="EN721" s="538">
        <f t="shared" si="5968"/>
        <v>0</v>
      </c>
      <c r="EO721" s="677">
        <f t="shared" si="5969"/>
        <v>0</v>
      </c>
      <c r="EP721" s="257">
        <f t="shared" si="5970"/>
        <v>0</v>
      </c>
      <c r="EQ721" s="649">
        <f t="shared" si="5971"/>
        <v>0</v>
      </c>
      <c r="ER721" s="538">
        <f t="shared" si="5972"/>
        <v>0</v>
      </c>
      <c r="ES721" s="677">
        <f t="shared" si="5973"/>
        <v>0</v>
      </c>
      <c r="ET721" s="538">
        <f t="shared" si="5974"/>
        <v>0</v>
      </c>
      <c r="EU721" s="462">
        <f t="shared" si="5975"/>
        <v>0</v>
      </c>
      <c r="EV721" s="263">
        <f t="shared" si="5976"/>
        <v>0</v>
      </c>
      <c r="EW721" s="462">
        <f t="shared" si="5977"/>
        <v>0</v>
      </c>
      <c r="EX721" s="263">
        <f t="shared" si="5978"/>
        <v>0</v>
      </c>
      <c r="EY721" s="472">
        <f t="shared" si="6362"/>
        <v>0</v>
      </c>
      <c r="EZ721" s="710">
        <f t="shared" si="6363"/>
        <v>0</v>
      </c>
      <c r="FA721" s="312">
        <v>42020</v>
      </c>
      <c r="FC721" s="216"/>
      <c r="FD721" s="319"/>
    </row>
    <row r="722" spans="1:160" ht="18.75" hidden="1" customHeight="1" outlineLevel="1" x14ac:dyDescent="0.2">
      <c r="A722" s="13" t="s">
        <v>1954</v>
      </c>
      <c r="B722" s="76" t="s">
        <v>21</v>
      </c>
      <c r="C722" s="103" t="s">
        <v>1462</v>
      </c>
      <c r="D722" s="103" t="s">
        <v>1463</v>
      </c>
      <c r="E722" s="103" t="s">
        <v>1466</v>
      </c>
      <c r="F722" s="103" t="s">
        <v>1477</v>
      </c>
      <c r="G722" s="103" t="s">
        <v>25</v>
      </c>
      <c r="H722" s="105">
        <v>0.83299999999999996</v>
      </c>
      <c r="I722" s="103" t="s">
        <v>1972</v>
      </c>
      <c r="J722" s="103" t="s">
        <v>56</v>
      </c>
      <c r="K722" s="103" t="s">
        <v>152</v>
      </c>
      <c r="L722" s="103" t="s">
        <v>1370</v>
      </c>
      <c r="M722" s="14" t="s">
        <v>1382</v>
      </c>
      <c r="N722" s="82"/>
      <c r="O722" s="82"/>
      <c r="P722" s="82"/>
      <c r="Q722" s="245"/>
      <c r="R722" s="408"/>
      <c r="S722" s="270"/>
      <c r="T722" s="270"/>
      <c r="U722" s="270"/>
      <c r="V722" s="647"/>
      <c r="W722" s="647"/>
      <c r="X722" s="409"/>
      <c r="Y722" s="409"/>
      <c r="Z722" s="409"/>
      <c r="AA722" s="409"/>
      <c r="AB722" s="409"/>
      <c r="AC722" s="399">
        <f t="shared" ref="AC722" si="6456">AB722*H722</f>
        <v>0</v>
      </c>
      <c r="AD722" s="410">
        <v>55</v>
      </c>
      <c r="AE722" s="410">
        <v>2948.4</v>
      </c>
      <c r="AF722" s="410">
        <f t="shared" ref="AF722" si="6457">AE722*1.12</f>
        <v>3302.2080000000005</v>
      </c>
      <c r="AG722" s="410">
        <v>0</v>
      </c>
      <c r="AH722" s="410">
        <v>0</v>
      </c>
      <c r="AI722" s="260">
        <f t="shared" ref="AI722" si="6458">AH722*H722</f>
        <v>0</v>
      </c>
      <c r="AJ722" s="410">
        <v>55</v>
      </c>
      <c r="AK722" s="410">
        <v>2948.4</v>
      </c>
      <c r="AL722" s="410">
        <f t="shared" si="5628"/>
        <v>3302.2080000000005</v>
      </c>
      <c r="AM722" s="1221">
        <v>0</v>
      </c>
      <c r="AN722" s="410">
        <v>0</v>
      </c>
      <c r="AO722" s="396">
        <f t="shared" si="5858"/>
        <v>0</v>
      </c>
      <c r="AP722" s="410">
        <v>55</v>
      </c>
      <c r="AQ722" s="410">
        <v>2948.4</v>
      </c>
      <c r="AR722" s="410">
        <f t="shared" si="5629"/>
        <v>3302.2080000000005</v>
      </c>
      <c r="AS722" s="410">
        <v>0</v>
      </c>
      <c r="AT722" s="410">
        <f t="shared" ref="AT722" si="6459">AS722*1.12</f>
        <v>0</v>
      </c>
      <c r="AU722" s="410">
        <f t="shared" ref="AU722" si="6460">AT722*H722</f>
        <v>0</v>
      </c>
      <c r="AV722" s="411">
        <v>55</v>
      </c>
      <c r="AW722" s="410">
        <v>2948.4</v>
      </c>
      <c r="AX722" s="410">
        <f t="shared" si="5630"/>
        <v>3302.2080000000005</v>
      </c>
      <c r="AY722" s="400">
        <v>0</v>
      </c>
      <c r="AZ722" s="400">
        <f t="shared" ref="AZ722" si="6461">AY722*1.12</f>
        <v>0</v>
      </c>
      <c r="BA722" s="400">
        <f t="shared" ref="BA722" si="6462">AZ722*H722</f>
        <v>0</v>
      </c>
      <c r="BB722" s="411">
        <v>55</v>
      </c>
      <c r="BC722" s="410">
        <v>2948.4</v>
      </c>
      <c r="BD722" s="410">
        <f t="shared" si="5631"/>
        <v>3302.2080000000005</v>
      </c>
      <c r="BE722" s="411">
        <v>0</v>
      </c>
      <c r="BF722" s="411">
        <f t="shared" ref="BF722" si="6463">BE722*1.12</f>
        <v>0</v>
      </c>
      <c r="BG722" s="411">
        <f t="shared" ref="BG722" si="6464">BF722*H722</f>
        <v>0</v>
      </c>
      <c r="BH722" s="411"/>
      <c r="BI722" s="410">
        <v>2948.4</v>
      </c>
      <c r="BJ722" s="410">
        <f t="shared" si="5632"/>
        <v>3302.2080000000005</v>
      </c>
      <c r="BK722" s="411">
        <f t="shared" ref="BK722" si="6465">BH722*BI722</f>
        <v>0</v>
      </c>
      <c r="BL722" s="411">
        <f t="shared" ref="BL722:BL725" si="6466">BK722*1.12</f>
        <v>0</v>
      </c>
      <c r="BM722" s="411">
        <f t="shared" si="6230"/>
        <v>0</v>
      </c>
      <c r="BN722" s="411"/>
      <c r="BO722" s="410"/>
      <c r="BP722" s="410"/>
      <c r="BQ722" s="411">
        <f t="shared" ref="BQ722:BQ723" si="6467">BN722*BO722</f>
        <v>0</v>
      </c>
      <c r="BR722" s="411">
        <f t="shared" ref="BR722:BR725" si="6468">BQ722*1.12</f>
        <v>0</v>
      </c>
      <c r="BS722" s="411">
        <f t="shared" si="6455"/>
        <v>0</v>
      </c>
      <c r="BT722" s="410">
        <v>2948.4</v>
      </c>
      <c r="BU722" s="410">
        <f t="shared" si="5633"/>
        <v>3302.2080000000005</v>
      </c>
      <c r="BV722" s="262">
        <v>0</v>
      </c>
      <c r="BW722" s="1427">
        <v>0</v>
      </c>
      <c r="BX722" s="84" t="s">
        <v>48</v>
      </c>
      <c r="BY722" s="76">
        <v>2015</v>
      </c>
      <c r="BZ722" s="582" t="s">
        <v>2551</v>
      </c>
      <c r="CA722" s="567"/>
      <c r="CB722" s="562"/>
      <c r="CC722" s="109"/>
      <c r="CD722" s="329"/>
      <c r="CE722" s="26">
        <f t="shared" si="6095"/>
        <v>0</v>
      </c>
      <c r="CF722" s="27">
        <f t="shared" si="6096"/>
        <v>0</v>
      </c>
      <c r="CG722" s="738">
        <f t="shared" si="6097"/>
        <v>0</v>
      </c>
      <c r="CH722" s="166" t="s">
        <v>1973</v>
      </c>
      <c r="CI722" s="167"/>
      <c r="CJ722" s="89" t="s">
        <v>25</v>
      </c>
      <c r="CK722" s="175" t="s">
        <v>1994</v>
      </c>
      <c r="CL722" s="175" t="s">
        <v>2010</v>
      </c>
      <c r="CM722" s="178">
        <v>42170</v>
      </c>
      <c r="CN722" s="175" t="s">
        <v>1995</v>
      </c>
      <c r="CO722" s="176" t="s">
        <v>1463</v>
      </c>
      <c r="CP722" s="175" t="s">
        <v>1477</v>
      </c>
      <c r="CQ722" s="14" t="s">
        <v>1382</v>
      </c>
      <c r="CR722" s="455"/>
      <c r="CS722" s="455"/>
      <c r="CT722" s="455">
        <v>55</v>
      </c>
      <c r="CU722" s="455">
        <v>0</v>
      </c>
      <c r="CV722" s="455">
        <v>0</v>
      </c>
      <c r="CW722" s="455">
        <v>0</v>
      </c>
      <c r="CX722" s="455">
        <v>0</v>
      </c>
      <c r="CY722" s="455"/>
      <c r="CZ722" s="455"/>
      <c r="DA722" s="456">
        <v>3301</v>
      </c>
      <c r="DB722" s="455"/>
      <c r="DC722" s="455"/>
      <c r="DD722" s="455">
        <f>CT722*DA722</f>
        <v>181555</v>
      </c>
      <c r="DE722" s="455">
        <f>CU722*DA722</f>
        <v>0</v>
      </c>
      <c r="DF722" s="455">
        <f>CV722*DA722</f>
        <v>0</v>
      </c>
      <c r="DG722" s="455">
        <f>CW722*DA722</f>
        <v>0</v>
      </c>
      <c r="DH722" s="455">
        <f>CX722*DA722</f>
        <v>0</v>
      </c>
      <c r="DI722" s="455"/>
      <c r="DJ722" s="455"/>
      <c r="DK722" s="455">
        <f t="shared" ref="DK722:DK723" si="6469">(CT722+CU722+CV722+CW722+CX722)*DA722</f>
        <v>181555</v>
      </c>
      <c r="DL722" s="501"/>
      <c r="DM722" s="508"/>
      <c r="DN722" s="501"/>
      <c r="DO722" s="508"/>
      <c r="DP722" s="501"/>
      <c r="DQ722" s="847">
        <f>DD722</f>
        <v>181555</v>
      </c>
      <c r="DR722" s="501">
        <f>DQ722/1.12</f>
        <v>162102.67857142855</v>
      </c>
      <c r="DS722" s="508">
        <f>DE722</f>
        <v>0</v>
      </c>
      <c r="DT722" s="501">
        <f>DS722/1.12</f>
        <v>0</v>
      </c>
      <c r="DU722" s="508">
        <f>DF722</f>
        <v>0</v>
      </c>
      <c r="DV722" s="457">
        <f>DU722/1.12</f>
        <v>0</v>
      </c>
      <c r="DW722" s="503">
        <f>DG722</f>
        <v>0</v>
      </c>
      <c r="DX722" s="501">
        <f>DW722/1.12</f>
        <v>0</v>
      </c>
      <c r="DY722" s="672">
        <f>DH722</f>
        <v>0</v>
      </c>
      <c r="DZ722" s="501">
        <f>DY722/1.12</f>
        <v>0</v>
      </c>
      <c r="EA722" s="508">
        <f>DI722</f>
        <v>0</v>
      </c>
      <c r="EB722" s="457">
        <f t="shared" si="5859"/>
        <v>0</v>
      </c>
      <c r="EC722" s="1045"/>
      <c r="ED722" s="892"/>
      <c r="EE722" s="459">
        <f>DK722</f>
        <v>181555</v>
      </c>
      <c r="EF722" s="501">
        <f t="shared" ref="EF722:EF723" si="6470">EE722/1.12</f>
        <v>162102.67857142855</v>
      </c>
      <c r="EG722" s="462"/>
      <c r="EH722" s="710"/>
      <c r="EI722" s="460">
        <f t="shared" si="5963"/>
        <v>0</v>
      </c>
      <c r="EJ722" s="538">
        <f t="shared" si="5964"/>
        <v>0</v>
      </c>
      <c r="EK722" s="677">
        <f t="shared" si="5965"/>
        <v>-162102.67857142855</v>
      </c>
      <c r="EL722" s="257">
        <f t="shared" si="5966"/>
        <v>-181555</v>
      </c>
      <c r="EM722" s="649">
        <f t="shared" si="5967"/>
        <v>0</v>
      </c>
      <c r="EN722" s="538">
        <f t="shared" si="5968"/>
        <v>0</v>
      </c>
      <c r="EO722" s="677">
        <f t="shared" si="5969"/>
        <v>0</v>
      </c>
      <c r="EP722" s="257">
        <f t="shared" si="5970"/>
        <v>0</v>
      </c>
      <c r="EQ722" s="649">
        <f t="shared" si="5971"/>
        <v>0</v>
      </c>
      <c r="ER722" s="538">
        <f t="shared" si="5972"/>
        <v>0</v>
      </c>
      <c r="ES722" s="677">
        <f t="shared" si="5973"/>
        <v>0</v>
      </c>
      <c r="ET722" s="538">
        <f t="shared" si="5974"/>
        <v>0</v>
      </c>
      <c r="EU722" s="462">
        <f t="shared" si="5975"/>
        <v>0</v>
      </c>
      <c r="EV722" s="263">
        <f t="shared" si="5976"/>
        <v>0</v>
      </c>
      <c r="EW722" s="462">
        <f t="shared" si="5977"/>
        <v>0</v>
      </c>
      <c r="EX722" s="263">
        <f t="shared" si="5978"/>
        <v>0</v>
      </c>
      <c r="EY722" s="472">
        <f t="shared" si="6362"/>
        <v>-162102.67857142855</v>
      </c>
      <c r="EZ722" s="710">
        <f t="shared" si="6363"/>
        <v>-181555</v>
      </c>
      <c r="FA722" s="312">
        <v>42020</v>
      </c>
      <c r="FC722" s="216"/>
      <c r="FD722" s="319"/>
    </row>
    <row r="723" spans="1:160" ht="18.75" hidden="1" customHeight="1" outlineLevel="1" x14ac:dyDescent="0.2">
      <c r="A723" s="13" t="s">
        <v>2533</v>
      </c>
      <c r="B723" s="76" t="s">
        <v>21</v>
      </c>
      <c r="C723" s="103" t="s">
        <v>1462</v>
      </c>
      <c r="D723" s="103" t="s">
        <v>1463</v>
      </c>
      <c r="E723" s="103" t="s">
        <v>1466</v>
      </c>
      <c r="F723" s="103" t="s">
        <v>1477</v>
      </c>
      <c r="G723" s="103" t="s">
        <v>25</v>
      </c>
      <c r="H723" s="105">
        <v>0.83299999999999996</v>
      </c>
      <c r="I723" s="103" t="s">
        <v>1972</v>
      </c>
      <c r="J723" s="103" t="s">
        <v>56</v>
      </c>
      <c r="K723" s="103" t="s">
        <v>152</v>
      </c>
      <c r="L723" s="103" t="s">
        <v>1370</v>
      </c>
      <c r="M723" s="14" t="s">
        <v>1382</v>
      </c>
      <c r="N723" s="82"/>
      <c r="O723" s="82"/>
      <c r="P723" s="82"/>
      <c r="Q723" s="245"/>
      <c r="R723" s="408"/>
      <c r="S723" s="270"/>
      <c r="T723" s="270"/>
      <c r="U723" s="270"/>
      <c r="V723" s="647"/>
      <c r="W723" s="647"/>
      <c r="X723" s="409"/>
      <c r="Y723" s="409"/>
      <c r="Z723" s="409"/>
      <c r="AA723" s="409"/>
      <c r="AB723" s="409"/>
      <c r="AC723" s="399">
        <f t="shared" ref="AC723" si="6471">AB723*H723</f>
        <v>0</v>
      </c>
      <c r="AD723" s="410">
        <v>55</v>
      </c>
      <c r="AE723" s="410">
        <v>6799.94</v>
      </c>
      <c r="AF723" s="410">
        <f t="shared" ref="AF723" si="6472">AE723*1.12</f>
        <v>7615.9328000000005</v>
      </c>
      <c r="AG723" s="410">
        <f t="shared" ref="AG723" si="6473">AE723*AD723</f>
        <v>373996.69999999995</v>
      </c>
      <c r="AH723" s="410">
        <f t="shared" ref="AH723" si="6474">AD723*AF723</f>
        <v>418876.304</v>
      </c>
      <c r="AI723" s="260">
        <f t="shared" ref="AI723" si="6475">AH723*H723</f>
        <v>348923.96123199997</v>
      </c>
      <c r="AJ723" s="410">
        <v>25</v>
      </c>
      <c r="AK723" s="410">
        <v>6799.94</v>
      </c>
      <c r="AL723" s="410">
        <f t="shared" si="5628"/>
        <v>7615.9328000000005</v>
      </c>
      <c r="AM723" s="1221">
        <f t="shared" ref="AM723" si="6476">AJ723*AK723</f>
        <v>169998.5</v>
      </c>
      <c r="AN723" s="410">
        <f t="shared" ref="AN723" si="6477">AJ723*AL723</f>
        <v>190398.32</v>
      </c>
      <c r="AO723" s="396">
        <f t="shared" ref="AO723" si="6478">AN723*H723</f>
        <v>158601.80056</v>
      </c>
      <c r="AP723" s="410">
        <v>25</v>
      </c>
      <c r="AQ723" s="410">
        <v>6799.94</v>
      </c>
      <c r="AR723" s="410">
        <f t="shared" si="5629"/>
        <v>7615.9328000000005</v>
      </c>
      <c r="AS723" s="410">
        <f t="shared" ref="AS723" si="6479">AP723*AQ723</f>
        <v>169998.5</v>
      </c>
      <c r="AT723" s="410">
        <f t="shared" ref="AT723" si="6480">AS723*1.12</f>
        <v>190398.32</v>
      </c>
      <c r="AU723" s="410">
        <f t="shared" ref="AU723" si="6481">AT723*H723</f>
        <v>158601.80056</v>
      </c>
      <c r="AV723" s="411">
        <v>25</v>
      </c>
      <c r="AW723" s="410">
        <v>6799.94</v>
      </c>
      <c r="AX723" s="410">
        <f t="shared" si="5630"/>
        <v>7615.9328000000005</v>
      </c>
      <c r="AY723" s="400">
        <f t="shared" ref="AY723" si="6482">AV723*AW723</f>
        <v>169998.5</v>
      </c>
      <c r="AZ723" s="400">
        <f t="shared" ref="AZ723" si="6483">AY723*1.12</f>
        <v>190398.32</v>
      </c>
      <c r="BA723" s="400">
        <f t="shared" ref="BA723" si="6484">AZ723*H723</f>
        <v>158601.80056</v>
      </c>
      <c r="BB723" s="411">
        <v>25</v>
      </c>
      <c r="BC723" s="410">
        <v>6799.94</v>
      </c>
      <c r="BD723" s="410">
        <f t="shared" si="5631"/>
        <v>7615.9328000000005</v>
      </c>
      <c r="BE723" s="411">
        <f t="shared" ref="BE723" si="6485">BB723*BC723</f>
        <v>169998.5</v>
      </c>
      <c r="BF723" s="411">
        <f t="shared" ref="BF723" si="6486">BE723*1.12</f>
        <v>190398.32</v>
      </c>
      <c r="BG723" s="411">
        <f t="shared" ref="BG723" si="6487">BF723*H723</f>
        <v>158601.80056</v>
      </c>
      <c r="BH723" s="411"/>
      <c r="BI723" s="410">
        <v>6799.94</v>
      </c>
      <c r="BJ723" s="410">
        <f t="shared" si="5632"/>
        <v>7615.9328000000005</v>
      </c>
      <c r="BK723" s="411">
        <f t="shared" ref="BK723" si="6488">BH723*BI723</f>
        <v>0</v>
      </c>
      <c r="BL723" s="411">
        <f t="shared" ref="BL723" si="6489">BK723*1.12</f>
        <v>0</v>
      </c>
      <c r="BM723" s="411">
        <f t="shared" ref="BM723" si="6490">BL723*N723</f>
        <v>0</v>
      </c>
      <c r="BN723" s="411"/>
      <c r="BO723" s="410"/>
      <c r="BP723" s="410"/>
      <c r="BQ723" s="411">
        <f t="shared" si="6467"/>
        <v>0</v>
      </c>
      <c r="BR723" s="411">
        <f t="shared" si="6468"/>
        <v>0</v>
      </c>
      <c r="BS723" s="411">
        <f t="shared" si="6455"/>
        <v>0</v>
      </c>
      <c r="BT723" s="410">
        <v>6799.94</v>
      </c>
      <c r="BU723" s="410">
        <f t="shared" si="5633"/>
        <v>7615.9328000000005</v>
      </c>
      <c r="BV723" s="262">
        <f t="shared" ref="BV723" si="6491">(AD723+AJ723+AP723+AV723+BB723)*BT723</f>
        <v>1053990.7</v>
      </c>
      <c r="BW723" s="262">
        <f t="shared" ref="BW723" si="6492">(AD723+AJ723+AP723+AV723+BB723)*BU723</f>
        <v>1180469.584</v>
      </c>
      <c r="BX723" s="84"/>
      <c r="BY723" s="76" t="s">
        <v>2420</v>
      </c>
      <c r="BZ723" s="582"/>
      <c r="CA723" s="567"/>
      <c r="CB723" s="562"/>
      <c r="CC723" s="109"/>
      <c r="CD723" s="329"/>
      <c r="CE723" s="26">
        <f t="shared" ref="CE723" si="6493">BV723-CB723</f>
        <v>1053990.7</v>
      </c>
      <c r="CF723" s="27">
        <f t="shared" ref="CF723" si="6494">BW723-CC723</f>
        <v>1180469.584</v>
      </c>
      <c r="CG723" s="738">
        <f t="shared" ref="CG723" si="6495">CA723-CC723</f>
        <v>0</v>
      </c>
      <c r="CH723" s="166" t="s">
        <v>2552</v>
      </c>
      <c r="CI723" s="167"/>
      <c r="CJ723" s="89"/>
      <c r="CK723" s="175"/>
      <c r="CL723" s="175" t="s">
        <v>2628</v>
      </c>
      <c r="CM723" s="178">
        <v>42632</v>
      </c>
      <c r="CN723" s="175" t="s">
        <v>1995</v>
      </c>
      <c r="CO723" s="176" t="s">
        <v>1463</v>
      </c>
      <c r="CP723" s="175" t="s">
        <v>2570</v>
      </c>
      <c r="CQ723" s="14" t="s">
        <v>1382</v>
      </c>
      <c r="CR723" s="455"/>
      <c r="CS723" s="455"/>
      <c r="CT723" s="455"/>
      <c r="CU723" s="455">
        <v>25</v>
      </c>
      <c r="CV723" s="455">
        <v>25</v>
      </c>
      <c r="CW723" s="455">
        <v>25</v>
      </c>
      <c r="CX723" s="455">
        <v>25</v>
      </c>
      <c r="CY723" s="455"/>
      <c r="CZ723" s="455">
        <f>CU723+CV723+CW723+CX723</f>
        <v>100</v>
      </c>
      <c r="DA723" s="456">
        <f>BU723</f>
        <v>7615.9328000000005</v>
      </c>
      <c r="DB723" s="455"/>
      <c r="DC723" s="455"/>
      <c r="DD723" s="455"/>
      <c r="DE723" s="455">
        <f>CU723*DA723</f>
        <v>190398.32</v>
      </c>
      <c r="DF723" s="455">
        <f>CV723*DA723</f>
        <v>190398.32</v>
      </c>
      <c r="DG723" s="455">
        <f>CW723*DA723</f>
        <v>190398.32</v>
      </c>
      <c r="DH723" s="455">
        <f>CX723*DA723</f>
        <v>190398.32</v>
      </c>
      <c r="DI723" s="455"/>
      <c r="DJ723" s="455"/>
      <c r="DK723" s="455">
        <f t="shared" si="6469"/>
        <v>761593.28</v>
      </c>
      <c r="DL723" s="501"/>
      <c r="DM723" s="508"/>
      <c r="DN723" s="501"/>
      <c r="DO723" s="508"/>
      <c r="DP723" s="501"/>
      <c r="DQ723" s="847"/>
      <c r="DR723" s="501"/>
      <c r="DS723" s="508">
        <f>DE723</f>
        <v>190398.32</v>
      </c>
      <c r="DT723" s="501">
        <f>DS723/1.12</f>
        <v>169998.5</v>
      </c>
      <c r="DU723" s="508">
        <f>DF723</f>
        <v>190398.32</v>
      </c>
      <c r="DV723" s="457">
        <f>DU723/1.12</f>
        <v>169998.5</v>
      </c>
      <c r="DW723" s="503">
        <f>DG723</f>
        <v>190398.32</v>
      </c>
      <c r="DX723" s="501">
        <f>DW723/1.12</f>
        <v>169998.5</v>
      </c>
      <c r="DY723" s="672">
        <f>DH723</f>
        <v>190398.32</v>
      </c>
      <c r="DZ723" s="501">
        <f>DY723/1.12</f>
        <v>169998.5</v>
      </c>
      <c r="EA723" s="508"/>
      <c r="EB723" s="457"/>
      <c r="EC723" s="1045"/>
      <c r="ED723" s="892"/>
      <c r="EE723" s="459">
        <f>DK723</f>
        <v>761593.28</v>
      </c>
      <c r="EF723" s="501">
        <f t="shared" si="6470"/>
        <v>679994</v>
      </c>
      <c r="EG723" s="462"/>
      <c r="EH723" s="710"/>
      <c r="EI723" s="460">
        <f t="shared" si="5963"/>
        <v>0</v>
      </c>
      <c r="EJ723" s="538">
        <f t="shared" si="5964"/>
        <v>0</v>
      </c>
      <c r="EK723" s="677">
        <f t="shared" si="5965"/>
        <v>373996.69999999995</v>
      </c>
      <c r="EL723" s="257">
        <f t="shared" si="5966"/>
        <v>418876.304</v>
      </c>
      <c r="EM723" s="649">
        <f t="shared" si="5967"/>
        <v>0</v>
      </c>
      <c r="EN723" s="538">
        <f t="shared" si="5968"/>
        <v>0</v>
      </c>
      <c r="EO723" s="677">
        <f t="shared" si="5969"/>
        <v>0</v>
      </c>
      <c r="EP723" s="257">
        <f t="shared" si="5970"/>
        <v>0</v>
      </c>
      <c r="EQ723" s="649">
        <f t="shared" si="5971"/>
        <v>0</v>
      </c>
      <c r="ER723" s="538">
        <f t="shared" si="5972"/>
        <v>0</v>
      </c>
      <c r="ES723" s="677">
        <f t="shared" si="5973"/>
        <v>0</v>
      </c>
      <c r="ET723" s="538">
        <f t="shared" si="5974"/>
        <v>0</v>
      </c>
      <c r="EU723" s="462">
        <f t="shared" si="5975"/>
        <v>0</v>
      </c>
      <c r="EV723" s="263">
        <f t="shared" si="5976"/>
        <v>0</v>
      </c>
      <c r="EW723" s="462">
        <f t="shared" si="5977"/>
        <v>0</v>
      </c>
      <c r="EX723" s="263">
        <f t="shared" si="5978"/>
        <v>0</v>
      </c>
      <c r="EY723" s="472">
        <f t="shared" si="6362"/>
        <v>373996.69999999995</v>
      </c>
      <c r="EZ723" s="710">
        <f t="shared" si="6363"/>
        <v>418876.304</v>
      </c>
      <c r="FA723" s="312">
        <v>42020</v>
      </c>
      <c r="FC723" s="216"/>
      <c r="FD723" s="319"/>
    </row>
    <row r="724" spans="1:160" ht="18" hidden="1" customHeight="1" outlineLevel="1" x14ac:dyDescent="0.2">
      <c r="A724" s="13" t="s">
        <v>1591</v>
      </c>
      <c r="B724" s="76" t="s">
        <v>21</v>
      </c>
      <c r="C724" s="103" t="s">
        <v>1462</v>
      </c>
      <c r="D724" s="103" t="s">
        <v>1463</v>
      </c>
      <c r="E724" s="103" t="s">
        <v>1466</v>
      </c>
      <c r="F724" s="103" t="s">
        <v>1478</v>
      </c>
      <c r="G724" s="103" t="s">
        <v>1381</v>
      </c>
      <c r="H724" s="105">
        <v>0.83299999999999996</v>
      </c>
      <c r="I724" s="103" t="s">
        <v>1369</v>
      </c>
      <c r="J724" s="103" t="s">
        <v>56</v>
      </c>
      <c r="K724" s="103" t="s">
        <v>152</v>
      </c>
      <c r="L724" s="103" t="s">
        <v>1370</v>
      </c>
      <c r="M724" s="14" t="s">
        <v>1382</v>
      </c>
      <c r="N724" s="82"/>
      <c r="O724" s="82"/>
      <c r="P724" s="82"/>
      <c r="Q724" s="245"/>
      <c r="R724" s="408"/>
      <c r="S724" s="270"/>
      <c r="T724" s="270"/>
      <c r="U724" s="270"/>
      <c r="V724" s="647"/>
      <c r="W724" s="647"/>
      <c r="X724" s="409"/>
      <c r="Y724" s="409"/>
      <c r="Z724" s="409"/>
      <c r="AA724" s="409"/>
      <c r="AB724" s="409"/>
      <c r="AC724" s="399">
        <f t="shared" si="6004"/>
        <v>0</v>
      </c>
      <c r="AD724" s="410">
        <v>85</v>
      </c>
      <c r="AE724" s="410">
        <v>2948.4</v>
      </c>
      <c r="AF724" s="410">
        <f t="shared" si="5138"/>
        <v>3302.2080000000005</v>
      </c>
      <c r="AG724" s="410">
        <v>0</v>
      </c>
      <c r="AH724" s="410">
        <v>0</v>
      </c>
      <c r="AI724" s="260">
        <f t="shared" si="6005"/>
        <v>0</v>
      </c>
      <c r="AJ724" s="410">
        <v>85</v>
      </c>
      <c r="AK724" s="410">
        <v>2948.4</v>
      </c>
      <c r="AL724" s="410">
        <f t="shared" si="5628"/>
        <v>3302.2080000000005</v>
      </c>
      <c r="AM724" s="260">
        <v>0</v>
      </c>
      <c r="AN724" s="260">
        <v>0</v>
      </c>
      <c r="AO724" s="396">
        <f t="shared" si="5858"/>
        <v>0</v>
      </c>
      <c r="AP724" s="410">
        <v>85</v>
      </c>
      <c r="AQ724" s="410">
        <v>2948.4</v>
      </c>
      <c r="AR724" s="410">
        <f t="shared" si="5629"/>
        <v>3302.2080000000005</v>
      </c>
      <c r="AS724" s="410">
        <v>0</v>
      </c>
      <c r="AT724" s="410">
        <f t="shared" si="5720"/>
        <v>0</v>
      </c>
      <c r="AU724" s="410">
        <f t="shared" si="5578"/>
        <v>0</v>
      </c>
      <c r="AV724" s="411">
        <v>85</v>
      </c>
      <c r="AW724" s="410">
        <v>2948.4</v>
      </c>
      <c r="AX724" s="410">
        <f t="shared" si="5630"/>
        <v>3302.2080000000005</v>
      </c>
      <c r="AY724" s="400">
        <v>0</v>
      </c>
      <c r="AZ724" s="400">
        <f t="shared" si="5763"/>
        <v>0</v>
      </c>
      <c r="BA724" s="400">
        <f t="shared" si="5583"/>
        <v>0</v>
      </c>
      <c r="BB724" s="411">
        <v>85</v>
      </c>
      <c r="BC724" s="410">
        <v>2948.4</v>
      </c>
      <c r="BD724" s="410">
        <f t="shared" si="5631"/>
        <v>3302.2080000000005</v>
      </c>
      <c r="BE724" s="411">
        <v>0</v>
      </c>
      <c r="BF724" s="411">
        <f t="shared" si="5579"/>
        <v>0</v>
      </c>
      <c r="BG724" s="411">
        <f t="shared" ref="BG724:BG854" si="6496">BF724*H724</f>
        <v>0</v>
      </c>
      <c r="BH724" s="411"/>
      <c r="BI724" s="410">
        <v>2948.4</v>
      </c>
      <c r="BJ724" s="410">
        <f t="shared" si="5632"/>
        <v>3302.2080000000005</v>
      </c>
      <c r="BK724" s="411">
        <v>0</v>
      </c>
      <c r="BL724" s="411">
        <f t="shared" si="6466"/>
        <v>0</v>
      </c>
      <c r="BM724" s="411">
        <f t="shared" si="6230"/>
        <v>0</v>
      </c>
      <c r="BN724" s="411"/>
      <c r="BO724" s="410"/>
      <c r="BP724" s="410"/>
      <c r="BQ724" s="411">
        <v>0</v>
      </c>
      <c r="BR724" s="411">
        <f t="shared" si="6468"/>
        <v>0</v>
      </c>
      <c r="BS724" s="411">
        <f t="shared" si="6455"/>
        <v>0</v>
      </c>
      <c r="BT724" s="410">
        <v>2948.4</v>
      </c>
      <c r="BU724" s="410">
        <f t="shared" si="5633"/>
        <v>3302.2080000000005</v>
      </c>
      <c r="BV724" s="410">
        <v>0</v>
      </c>
      <c r="BW724" s="1437">
        <v>0</v>
      </c>
      <c r="BX724" s="84" t="s">
        <v>48</v>
      </c>
      <c r="BY724" s="76">
        <v>2015</v>
      </c>
      <c r="BZ724" s="325">
        <v>7</v>
      </c>
      <c r="CA724" s="567"/>
      <c r="CB724" s="562"/>
      <c r="CC724" s="109"/>
      <c r="CD724" s="329"/>
      <c r="CE724" s="26">
        <f t="shared" si="6095"/>
        <v>0</v>
      </c>
      <c r="CF724" s="27">
        <f t="shared" si="6096"/>
        <v>0</v>
      </c>
      <c r="CG724" s="738">
        <f t="shared" si="6097"/>
        <v>0</v>
      </c>
      <c r="CH724" s="166"/>
      <c r="CI724" s="167"/>
      <c r="CJ724" s="89"/>
      <c r="CK724" s="175"/>
      <c r="CL724" s="175"/>
      <c r="CM724" s="178"/>
      <c r="CN724" s="175"/>
      <c r="CO724" s="176"/>
      <c r="CP724" s="175"/>
      <c r="CQ724" s="87"/>
      <c r="CR724" s="455"/>
      <c r="CS724" s="455"/>
      <c r="CT724" s="455"/>
      <c r="CU724" s="455"/>
      <c r="CV724" s="455"/>
      <c r="CW724" s="455"/>
      <c r="CX724" s="455"/>
      <c r="CY724" s="455"/>
      <c r="CZ724" s="455"/>
      <c r="DA724" s="456"/>
      <c r="DB724" s="455"/>
      <c r="DC724" s="455"/>
      <c r="DD724" s="455"/>
      <c r="DE724" s="455"/>
      <c r="DF724" s="455"/>
      <c r="DG724" s="455"/>
      <c r="DH724" s="455"/>
      <c r="DI724" s="455"/>
      <c r="DJ724" s="455"/>
      <c r="DK724" s="455"/>
      <c r="DL724" s="501"/>
      <c r="DM724" s="508"/>
      <c r="DN724" s="501"/>
      <c r="DO724" s="508"/>
      <c r="DP724" s="501"/>
      <c r="DQ724" s="847"/>
      <c r="DR724" s="501"/>
      <c r="DS724" s="508"/>
      <c r="DT724" s="501"/>
      <c r="DU724" s="508"/>
      <c r="DV724" s="457"/>
      <c r="DW724" s="503"/>
      <c r="DX724" s="501"/>
      <c r="DY724" s="672"/>
      <c r="DZ724" s="501"/>
      <c r="EA724" s="508">
        <f>DI724</f>
        <v>0</v>
      </c>
      <c r="EB724" s="457">
        <f t="shared" si="5859"/>
        <v>0</v>
      </c>
      <c r="EC724" s="1045"/>
      <c r="ED724" s="892"/>
      <c r="EE724" s="459"/>
      <c r="EF724" s="501"/>
      <c r="EG724" s="462"/>
      <c r="EH724" s="710"/>
      <c r="EI724" s="460">
        <f t="shared" si="5963"/>
        <v>0</v>
      </c>
      <c r="EJ724" s="538">
        <f t="shared" si="5964"/>
        <v>0</v>
      </c>
      <c r="EK724" s="677">
        <f t="shared" si="5965"/>
        <v>0</v>
      </c>
      <c r="EL724" s="257">
        <f t="shared" si="5966"/>
        <v>0</v>
      </c>
      <c r="EM724" s="649">
        <f t="shared" si="5967"/>
        <v>0</v>
      </c>
      <c r="EN724" s="538">
        <f t="shared" si="5968"/>
        <v>0</v>
      </c>
      <c r="EO724" s="677">
        <f t="shared" si="5969"/>
        <v>0</v>
      </c>
      <c r="EP724" s="257">
        <f t="shared" si="5970"/>
        <v>0</v>
      </c>
      <c r="EQ724" s="649">
        <f t="shared" si="5971"/>
        <v>0</v>
      </c>
      <c r="ER724" s="538">
        <f t="shared" si="5972"/>
        <v>0</v>
      </c>
      <c r="ES724" s="677">
        <f t="shared" si="5973"/>
        <v>0</v>
      </c>
      <c r="ET724" s="538">
        <f t="shared" si="5974"/>
        <v>0</v>
      </c>
      <c r="EU724" s="462">
        <f t="shared" si="5975"/>
        <v>0</v>
      </c>
      <c r="EV724" s="263">
        <f t="shared" si="5976"/>
        <v>0</v>
      </c>
      <c r="EW724" s="462">
        <f t="shared" si="5977"/>
        <v>0</v>
      </c>
      <c r="EX724" s="263">
        <f t="shared" si="5978"/>
        <v>0</v>
      </c>
      <c r="EY724" s="472">
        <f t="shared" si="6362"/>
        <v>0</v>
      </c>
      <c r="EZ724" s="710">
        <f t="shared" si="6363"/>
        <v>0</v>
      </c>
      <c r="FC724" s="216"/>
      <c r="FD724" s="319"/>
    </row>
    <row r="725" spans="1:160" ht="18" hidden="1" customHeight="1" outlineLevel="1" x14ac:dyDescent="0.2">
      <c r="A725" s="13" t="s">
        <v>1677</v>
      </c>
      <c r="B725" s="76" t="s">
        <v>21</v>
      </c>
      <c r="C725" s="103" t="s">
        <v>1462</v>
      </c>
      <c r="D725" s="103" t="s">
        <v>1463</v>
      </c>
      <c r="E725" s="103" t="s">
        <v>1466</v>
      </c>
      <c r="F725" s="103" t="s">
        <v>1478</v>
      </c>
      <c r="G725" s="103" t="s">
        <v>1690</v>
      </c>
      <c r="H725" s="105">
        <v>0.83299999999999996</v>
      </c>
      <c r="I725" s="103" t="s">
        <v>1369</v>
      </c>
      <c r="J725" s="103" t="s">
        <v>56</v>
      </c>
      <c r="K725" s="103" t="s">
        <v>152</v>
      </c>
      <c r="L725" s="103" t="s">
        <v>1370</v>
      </c>
      <c r="M725" s="14" t="s">
        <v>1382</v>
      </c>
      <c r="N725" s="82"/>
      <c r="O725" s="82"/>
      <c r="P725" s="82"/>
      <c r="Q725" s="245"/>
      <c r="R725" s="408"/>
      <c r="S725" s="270"/>
      <c r="T725" s="270"/>
      <c r="U725" s="270"/>
      <c r="V725" s="647"/>
      <c r="W725" s="647"/>
      <c r="X725" s="409"/>
      <c r="Y725" s="409"/>
      <c r="Z725" s="409"/>
      <c r="AA725" s="409"/>
      <c r="AB725" s="409"/>
      <c r="AC725" s="399">
        <f t="shared" si="6004"/>
        <v>0</v>
      </c>
      <c r="AD725" s="410">
        <v>85</v>
      </c>
      <c r="AE725" s="410">
        <v>2948.4</v>
      </c>
      <c r="AF725" s="410">
        <f t="shared" ref="AF725" si="6497">AE725*1.12</f>
        <v>3302.2080000000005</v>
      </c>
      <c r="AG725" s="410">
        <v>0</v>
      </c>
      <c r="AH725" s="410">
        <v>0</v>
      </c>
      <c r="AI725" s="260">
        <f t="shared" si="6005"/>
        <v>0</v>
      </c>
      <c r="AJ725" s="410">
        <v>85</v>
      </c>
      <c r="AK725" s="410">
        <v>2948.4</v>
      </c>
      <c r="AL725" s="410">
        <f t="shared" si="5628"/>
        <v>3302.2080000000005</v>
      </c>
      <c r="AM725" s="260">
        <v>0</v>
      </c>
      <c r="AN725" s="260">
        <v>0</v>
      </c>
      <c r="AO725" s="396">
        <f t="shared" si="5858"/>
        <v>0</v>
      </c>
      <c r="AP725" s="410">
        <v>85</v>
      </c>
      <c r="AQ725" s="410">
        <v>2948.4</v>
      </c>
      <c r="AR725" s="410">
        <f t="shared" si="5629"/>
        <v>3302.2080000000005</v>
      </c>
      <c r="AS725" s="410">
        <v>0</v>
      </c>
      <c r="AT725" s="410">
        <f t="shared" si="5720"/>
        <v>0</v>
      </c>
      <c r="AU725" s="410">
        <f t="shared" si="5578"/>
        <v>0</v>
      </c>
      <c r="AV725" s="411">
        <v>85</v>
      </c>
      <c r="AW725" s="410">
        <v>2948.4</v>
      </c>
      <c r="AX725" s="410">
        <f t="shared" si="5630"/>
        <v>3302.2080000000005</v>
      </c>
      <c r="AY725" s="400">
        <v>0</v>
      </c>
      <c r="AZ725" s="400">
        <f t="shared" si="5763"/>
        <v>0</v>
      </c>
      <c r="BA725" s="400">
        <f t="shared" si="5583"/>
        <v>0</v>
      </c>
      <c r="BB725" s="411">
        <v>85</v>
      </c>
      <c r="BC725" s="410">
        <v>2948.4</v>
      </c>
      <c r="BD725" s="410">
        <f t="shared" si="5631"/>
        <v>3302.2080000000005</v>
      </c>
      <c r="BE725" s="411">
        <v>0</v>
      </c>
      <c r="BF725" s="411">
        <f t="shared" si="5579"/>
        <v>0</v>
      </c>
      <c r="BG725" s="411">
        <f t="shared" si="6496"/>
        <v>0</v>
      </c>
      <c r="BH725" s="411"/>
      <c r="BI725" s="410">
        <v>2948.4</v>
      </c>
      <c r="BJ725" s="410">
        <f t="shared" si="5632"/>
        <v>3302.2080000000005</v>
      </c>
      <c r="BK725" s="411">
        <v>0</v>
      </c>
      <c r="BL725" s="411">
        <f t="shared" si="6466"/>
        <v>0</v>
      </c>
      <c r="BM725" s="411">
        <f t="shared" si="6230"/>
        <v>0</v>
      </c>
      <c r="BN725" s="411"/>
      <c r="BO725" s="410"/>
      <c r="BP725" s="410"/>
      <c r="BQ725" s="411">
        <v>0</v>
      </c>
      <c r="BR725" s="411">
        <f t="shared" si="6468"/>
        <v>0</v>
      </c>
      <c r="BS725" s="411">
        <f t="shared" si="6455"/>
        <v>0</v>
      </c>
      <c r="BT725" s="410">
        <v>2948.4</v>
      </c>
      <c r="BU725" s="410">
        <f t="shared" si="5633"/>
        <v>3302.2080000000005</v>
      </c>
      <c r="BV725" s="262">
        <v>0</v>
      </c>
      <c r="BW725" s="1427">
        <v>0</v>
      </c>
      <c r="BX725" s="84" t="s">
        <v>48</v>
      </c>
      <c r="BY725" s="76">
        <v>2015</v>
      </c>
      <c r="BZ725" s="325">
        <v>7</v>
      </c>
      <c r="CA725" s="567"/>
      <c r="CB725" s="562"/>
      <c r="CC725" s="109"/>
      <c r="CD725" s="329"/>
      <c r="CE725" s="26">
        <f t="shared" si="6095"/>
        <v>0</v>
      </c>
      <c r="CF725" s="27">
        <f t="shared" si="6096"/>
        <v>0</v>
      </c>
      <c r="CG725" s="738">
        <f t="shared" si="6097"/>
        <v>0</v>
      </c>
      <c r="CH725" s="166" t="s">
        <v>1691</v>
      </c>
      <c r="CI725" s="167" t="s">
        <v>1756</v>
      </c>
      <c r="CJ725" s="89"/>
      <c r="CK725" s="175"/>
      <c r="CL725" s="175"/>
      <c r="CM725" s="178"/>
      <c r="CN725" s="175"/>
      <c r="CO725" s="176"/>
      <c r="CP725" s="175"/>
      <c r="CQ725" s="87"/>
      <c r="CR725" s="455"/>
      <c r="CS725" s="455"/>
      <c r="CT725" s="455"/>
      <c r="CU725" s="455"/>
      <c r="CV725" s="455"/>
      <c r="CW725" s="455"/>
      <c r="CX725" s="455"/>
      <c r="CY725" s="455"/>
      <c r="CZ725" s="455"/>
      <c r="DA725" s="456"/>
      <c r="DB725" s="455"/>
      <c r="DC725" s="455"/>
      <c r="DD725" s="455"/>
      <c r="DE725" s="455"/>
      <c r="DF725" s="455"/>
      <c r="DG725" s="455"/>
      <c r="DH725" s="455"/>
      <c r="DI725" s="455"/>
      <c r="DJ725" s="455"/>
      <c r="DK725" s="455"/>
      <c r="DL725" s="501"/>
      <c r="DM725" s="508"/>
      <c r="DN725" s="501"/>
      <c r="DO725" s="508"/>
      <c r="DP725" s="501"/>
      <c r="DQ725" s="847"/>
      <c r="DR725" s="501"/>
      <c r="DS725" s="508"/>
      <c r="DT725" s="501"/>
      <c r="DU725" s="508"/>
      <c r="DV725" s="457"/>
      <c r="DW725" s="503"/>
      <c r="DX725" s="501"/>
      <c r="DY725" s="672"/>
      <c r="DZ725" s="501"/>
      <c r="EA725" s="508">
        <f>DI725</f>
        <v>0</v>
      </c>
      <c r="EB725" s="457">
        <f t="shared" si="5859"/>
        <v>0</v>
      </c>
      <c r="EC725" s="1045"/>
      <c r="ED725" s="892"/>
      <c r="EE725" s="459"/>
      <c r="EF725" s="501"/>
      <c r="EG725" s="462"/>
      <c r="EH725" s="710"/>
      <c r="EI725" s="460">
        <f t="shared" si="5963"/>
        <v>0</v>
      </c>
      <c r="EJ725" s="538">
        <f t="shared" si="5964"/>
        <v>0</v>
      </c>
      <c r="EK725" s="677">
        <f t="shared" si="5965"/>
        <v>0</v>
      </c>
      <c r="EL725" s="257">
        <f t="shared" si="5966"/>
        <v>0</v>
      </c>
      <c r="EM725" s="649">
        <f t="shared" si="5967"/>
        <v>0</v>
      </c>
      <c r="EN725" s="538">
        <f t="shared" si="5968"/>
        <v>0</v>
      </c>
      <c r="EO725" s="677">
        <f t="shared" si="5969"/>
        <v>0</v>
      </c>
      <c r="EP725" s="257">
        <f t="shared" si="5970"/>
        <v>0</v>
      </c>
      <c r="EQ725" s="649">
        <f t="shared" si="5971"/>
        <v>0</v>
      </c>
      <c r="ER725" s="538">
        <f t="shared" si="5972"/>
        <v>0</v>
      </c>
      <c r="ES725" s="677">
        <f t="shared" si="5973"/>
        <v>0</v>
      </c>
      <c r="ET725" s="538">
        <f t="shared" si="5974"/>
        <v>0</v>
      </c>
      <c r="EU725" s="462">
        <f t="shared" si="5975"/>
        <v>0</v>
      </c>
      <c r="EV725" s="263">
        <f t="shared" si="5976"/>
        <v>0</v>
      </c>
      <c r="EW725" s="462">
        <f t="shared" si="5977"/>
        <v>0</v>
      </c>
      <c r="EX725" s="263">
        <f t="shared" si="5978"/>
        <v>0</v>
      </c>
      <c r="EY725" s="472">
        <f t="shared" si="6362"/>
        <v>0</v>
      </c>
      <c r="EZ725" s="710">
        <f t="shared" si="6363"/>
        <v>0</v>
      </c>
      <c r="FA725" s="312">
        <v>42020</v>
      </c>
      <c r="FC725" s="216"/>
      <c r="FD725" s="319"/>
    </row>
    <row r="726" spans="1:160" ht="18" hidden="1" customHeight="1" outlineLevel="1" x14ac:dyDescent="0.2">
      <c r="A726" s="13" t="s">
        <v>1783</v>
      </c>
      <c r="B726" s="76" t="s">
        <v>21</v>
      </c>
      <c r="C726" s="103" t="s">
        <v>1462</v>
      </c>
      <c r="D726" s="103" t="s">
        <v>1463</v>
      </c>
      <c r="E726" s="103" t="s">
        <v>1466</v>
      </c>
      <c r="F726" s="103" t="s">
        <v>1478</v>
      </c>
      <c r="G726" s="103" t="s">
        <v>25</v>
      </c>
      <c r="H726" s="105">
        <v>0.83299999999999996</v>
      </c>
      <c r="I726" s="103" t="s">
        <v>1369</v>
      </c>
      <c r="J726" s="103" t="s">
        <v>56</v>
      </c>
      <c r="K726" s="103" t="s">
        <v>152</v>
      </c>
      <c r="L726" s="103" t="s">
        <v>1370</v>
      </c>
      <c r="M726" s="14" t="s">
        <v>1382</v>
      </c>
      <c r="N726" s="82"/>
      <c r="O726" s="82"/>
      <c r="P726" s="82"/>
      <c r="Q726" s="245"/>
      <c r="R726" s="408"/>
      <c r="S726" s="270"/>
      <c r="T726" s="270"/>
      <c r="U726" s="270"/>
      <c r="V726" s="647"/>
      <c r="W726" s="647"/>
      <c r="X726" s="409"/>
      <c r="Y726" s="409"/>
      <c r="Z726" s="409"/>
      <c r="AA726" s="409"/>
      <c r="AB726" s="409"/>
      <c r="AC726" s="399">
        <f t="shared" ref="AC726" si="6498">AB726*H726</f>
        <v>0</v>
      </c>
      <c r="AD726" s="410">
        <v>85</v>
      </c>
      <c r="AE726" s="410">
        <v>2948.4</v>
      </c>
      <c r="AF726" s="410">
        <f t="shared" ref="AF726" si="6499">AE726*1.12</f>
        <v>3302.2080000000005</v>
      </c>
      <c r="AG726" s="410">
        <v>0</v>
      </c>
      <c r="AH726" s="410">
        <v>0</v>
      </c>
      <c r="AI726" s="260">
        <f t="shared" ref="AI726" si="6500">AH726*H726</f>
        <v>0</v>
      </c>
      <c r="AJ726" s="410">
        <v>85</v>
      </c>
      <c r="AK726" s="410">
        <v>2948.4</v>
      </c>
      <c r="AL726" s="410">
        <f t="shared" si="5628"/>
        <v>3302.2080000000005</v>
      </c>
      <c r="AM726" s="410">
        <v>0</v>
      </c>
      <c r="AN726" s="410">
        <v>0</v>
      </c>
      <c r="AO726" s="396">
        <f t="shared" si="5858"/>
        <v>0</v>
      </c>
      <c r="AP726" s="410">
        <v>85</v>
      </c>
      <c r="AQ726" s="410">
        <v>2948.4</v>
      </c>
      <c r="AR726" s="410">
        <f t="shared" si="5629"/>
        <v>3302.2080000000005</v>
      </c>
      <c r="AS726" s="410">
        <v>0</v>
      </c>
      <c r="AT726" s="410">
        <v>0</v>
      </c>
      <c r="AU726" s="410">
        <f t="shared" ref="AU726:AU860" si="6501">AT726*H726</f>
        <v>0</v>
      </c>
      <c r="AV726" s="411">
        <v>85</v>
      </c>
      <c r="AW726" s="410">
        <v>2948.4</v>
      </c>
      <c r="AX726" s="410">
        <f t="shared" si="5630"/>
        <v>3302.2080000000005</v>
      </c>
      <c r="AY726" s="410">
        <v>0</v>
      </c>
      <c r="AZ726" s="410">
        <v>0</v>
      </c>
      <c r="BA726" s="400">
        <f t="shared" si="5583"/>
        <v>0</v>
      </c>
      <c r="BB726" s="411">
        <v>85</v>
      </c>
      <c r="BC726" s="410">
        <v>2948.4</v>
      </c>
      <c r="BD726" s="410">
        <f t="shared" si="5631"/>
        <v>3302.2080000000005</v>
      </c>
      <c r="BE726" s="410">
        <v>0</v>
      </c>
      <c r="BF726" s="410">
        <v>0</v>
      </c>
      <c r="BG726" s="411">
        <f t="shared" si="6496"/>
        <v>0</v>
      </c>
      <c r="BH726" s="411"/>
      <c r="BI726" s="410">
        <v>2948.4</v>
      </c>
      <c r="BJ726" s="410">
        <f t="shared" si="5632"/>
        <v>3302.2080000000005</v>
      </c>
      <c r="BK726" s="410">
        <v>0</v>
      </c>
      <c r="BL726" s="410">
        <v>0</v>
      </c>
      <c r="BM726" s="411">
        <f t="shared" si="6230"/>
        <v>0</v>
      </c>
      <c r="BN726" s="411"/>
      <c r="BO726" s="410"/>
      <c r="BP726" s="410"/>
      <c r="BQ726" s="410">
        <v>0</v>
      </c>
      <c r="BR726" s="410">
        <v>0</v>
      </c>
      <c r="BS726" s="411">
        <f t="shared" si="6455"/>
        <v>0</v>
      </c>
      <c r="BT726" s="410">
        <v>2948.4</v>
      </c>
      <c r="BU726" s="410">
        <f t="shared" si="5633"/>
        <v>3302.2080000000005</v>
      </c>
      <c r="BV726" s="262">
        <v>0</v>
      </c>
      <c r="BW726" s="1427">
        <v>0</v>
      </c>
      <c r="BX726" s="84" t="s">
        <v>48</v>
      </c>
      <c r="BY726" s="76">
        <v>2015</v>
      </c>
      <c r="BZ726" s="325">
        <v>9</v>
      </c>
      <c r="CA726" s="567"/>
      <c r="CB726" s="562"/>
      <c r="CC726" s="109"/>
      <c r="CD726" s="329"/>
      <c r="CE726" s="26">
        <f t="shared" si="6095"/>
        <v>0</v>
      </c>
      <c r="CF726" s="27">
        <f t="shared" si="6096"/>
        <v>0</v>
      </c>
      <c r="CG726" s="738">
        <f t="shared" si="6097"/>
        <v>0</v>
      </c>
      <c r="CH726" s="166" t="s">
        <v>1800</v>
      </c>
      <c r="CI726" s="167"/>
      <c r="CJ726" s="89"/>
      <c r="CK726" s="175"/>
      <c r="CL726" s="175"/>
      <c r="CM726" s="178"/>
      <c r="CN726" s="175"/>
      <c r="CO726" s="176"/>
      <c r="CP726" s="175"/>
      <c r="CQ726" s="87"/>
      <c r="CR726" s="455"/>
      <c r="CS726" s="455"/>
      <c r="CT726" s="455"/>
      <c r="CU726" s="455"/>
      <c r="CV726" s="455"/>
      <c r="CW726" s="455"/>
      <c r="CX726" s="455"/>
      <c r="CY726" s="455"/>
      <c r="CZ726" s="455"/>
      <c r="DA726" s="456"/>
      <c r="DB726" s="455"/>
      <c r="DC726" s="455"/>
      <c r="DD726" s="455"/>
      <c r="DE726" s="455"/>
      <c r="DF726" s="455"/>
      <c r="DG726" s="455"/>
      <c r="DH726" s="455"/>
      <c r="DI726" s="455"/>
      <c r="DJ726" s="455"/>
      <c r="DK726" s="455"/>
      <c r="DL726" s="501"/>
      <c r="DM726" s="508"/>
      <c r="DN726" s="501"/>
      <c r="DO726" s="508"/>
      <c r="DP726" s="501"/>
      <c r="DQ726" s="847"/>
      <c r="DR726" s="501"/>
      <c r="DS726" s="508"/>
      <c r="DT726" s="501"/>
      <c r="DU726" s="508"/>
      <c r="DV726" s="457"/>
      <c r="DW726" s="503"/>
      <c r="DX726" s="501"/>
      <c r="DY726" s="672"/>
      <c r="DZ726" s="501"/>
      <c r="EA726" s="508">
        <f>DI726</f>
        <v>0</v>
      </c>
      <c r="EB726" s="457">
        <f t="shared" si="5859"/>
        <v>0</v>
      </c>
      <c r="EC726" s="1045"/>
      <c r="ED726" s="892"/>
      <c r="EE726" s="459"/>
      <c r="EF726" s="501"/>
      <c r="EG726" s="462"/>
      <c r="EH726" s="710"/>
      <c r="EI726" s="460">
        <f t="shared" si="5963"/>
        <v>0</v>
      </c>
      <c r="EJ726" s="538">
        <f t="shared" si="5964"/>
        <v>0</v>
      </c>
      <c r="EK726" s="677">
        <f t="shared" si="5965"/>
        <v>0</v>
      </c>
      <c r="EL726" s="257">
        <f t="shared" si="5966"/>
        <v>0</v>
      </c>
      <c r="EM726" s="649">
        <f t="shared" si="5967"/>
        <v>0</v>
      </c>
      <c r="EN726" s="538">
        <f t="shared" si="5968"/>
        <v>0</v>
      </c>
      <c r="EO726" s="677">
        <f t="shared" si="5969"/>
        <v>0</v>
      </c>
      <c r="EP726" s="257">
        <f t="shared" si="5970"/>
        <v>0</v>
      </c>
      <c r="EQ726" s="649">
        <f t="shared" si="5971"/>
        <v>0</v>
      </c>
      <c r="ER726" s="538">
        <f t="shared" si="5972"/>
        <v>0</v>
      </c>
      <c r="ES726" s="677">
        <f t="shared" si="5973"/>
        <v>0</v>
      </c>
      <c r="ET726" s="538">
        <f t="shared" si="5974"/>
        <v>0</v>
      </c>
      <c r="EU726" s="462">
        <f t="shared" si="5975"/>
        <v>0</v>
      </c>
      <c r="EV726" s="263">
        <f t="shared" si="5976"/>
        <v>0</v>
      </c>
      <c r="EW726" s="462">
        <f t="shared" si="5977"/>
        <v>0</v>
      </c>
      <c r="EX726" s="263">
        <f t="shared" si="5978"/>
        <v>0</v>
      </c>
      <c r="EY726" s="472">
        <f t="shared" si="6362"/>
        <v>0</v>
      </c>
      <c r="EZ726" s="710">
        <f t="shared" si="6363"/>
        <v>0</v>
      </c>
      <c r="FA726" s="312">
        <v>42020</v>
      </c>
      <c r="FC726" s="216"/>
      <c r="FD726" s="319"/>
    </row>
    <row r="727" spans="1:160" ht="18" hidden="1" customHeight="1" outlineLevel="1" x14ac:dyDescent="0.2">
      <c r="A727" s="13" t="s">
        <v>1955</v>
      </c>
      <c r="B727" s="76" t="s">
        <v>21</v>
      </c>
      <c r="C727" s="103" t="s">
        <v>1462</v>
      </c>
      <c r="D727" s="103" t="s">
        <v>1463</v>
      </c>
      <c r="E727" s="103" t="s">
        <v>1466</v>
      </c>
      <c r="F727" s="103" t="s">
        <v>1478</v>
      </c>
      <c r="G727" s="103" t="s">
        <v>25</v>
      </c>
      <c r="H727" s="105">
        <v>0.83299999999999996</v>
      </c>
      <c r="I727" s="103" t="s">
        <v>1972</v>
      </c>
      <c r="J727" s="103" t="s">
        <v>56</v>
      </c>
      <c r="K727" s="103" t="s">
        <v>152</v>
      </c>
      <c r="L727" s="103" t="s">
        <v>1370</v>
      </c>
      <c r="M727" s="14" t="s">
        <v>1382</v>
      </c>
      <c r="N727" s="82"/>
      <c r="O727" s="82"/>
      <c r="P727" s="82"/>
      <c r="Q727" s="245"/>
      <c r="R727" s="408"/>
      <c r="S727" s="270"/>
      <c r="T727" s="270"/>
      <c r="U727" s="270"/>
      <c r="V727" s="647"/>
      <c r="W727" s="647"/>
      <c r="X727" s="409"/>
      <c r="Y727" s="409"/>
      <c r="Z727" s="409"/>
      <c r="AA727" s="409"/>
      <c r="AB727" s="409"/>
      <c r="AC727" s="399">
        <f t="shared" ref="AC727" si="6502">AB727*H727</f>
        <v>0</v>
      </c>
      <c r="AD727" s="410">
        <v>85</v>
      </c>
      <c r="AE727" s="410">
        <v>2948.4</v>
      </c>
      <c r="AF727" s="410">
        <f t="shared" ref="AF727" si="6503">AE727*1.12</f>
        <v>3302.2080000000005</v>
      </c>
      <c r="AG727" s="410">
        <v>0</v>
      </c>
      <c r="AH727" s="410">
        <v>0</v>
      </c>
      <c r="AI727" s="260">
        <f t="shared" ref="AI727" si="6504">AH727*H727</f>
        <v>0</v>
      </c>
      <c r="AJ727" s="410">
        <v>85</v>
      </c>
      <c r="AK727" s="410">
        <v>2948.4</v>
      </c>
      <c r="AL727" s="410">
        <f t="shared" si="5628"/>
        <v>3302.2080000000005</v>
      </c>
      <c r="AM727" s="1221">
        <v>0</v>
      </c>
      <c r="AN727" s="410">
        <v>0</v>
      </c>
      <c r="AO727" s="396">
        <f t="shared" si="5858"/>
        <v>0</v>
      </c>
      <c r="AP727" s="410">
        <v>85</v>
      </c>
      <c r="AQ727" s="410">
        <v>2948.4</v>
      </c>
      <c r="AR727" s="410">
        <f t="shared" si="5629"/>
        <v>3302.2080000000005</v>
      </c>
      <c r="AS727" s="410">
        <v>0</v>
      </c>
      <c r="AT727" s="410">
        <f t="shared" ref="AT727" si="6505">AS727*1.12</f>
        <v>0</v>
      </c>
      <c r="AU727" s="410">
        <f t="shared" ref="AU727" si="6506">AT727*H727</f>
        <v>0</v>
      </c>
      <c r="AV727" s="411">
        <v>85</v>
      </c>
      <c r="AW727" s="410">
        <v>2948.4</v>
      </c>
      <c r="AX727" s="410">
        <f t="shared" si="5630"/>
        <v>3302.2080000000005</v>
      </c>
      <c r="AY727" s="400">
        <v>0</v>
      </c>
      <c r="AZ727" s="400">
        <f t="shared" ref="AZ727" si="6507">AY727*1.12</f>
        <v>0</v>
      </c>
      <c r="BA727" s="400">
        <f t="shared" ref="BA727" si="6508">AZ727*H727</f>
        <v>0</v>
      </c>
      <c r="BB727" s="411">
        <v>85</v>
      </c>
      <c r="BC727" s="410">
        <v>2948.4</v>
      </c>
      <c r="BD727" s="410">
        <f t="shared" si="5631"/>
        <v>3302.2080000000005</v>
      </c>
      <c r="BE727" s="411">
        <v>0</v>
      </c>
      <c r="BF727" s="411">
        <f t="shared" ref="BF727" si="6509">BE727*1.12</f>
        <v>0</v>
      </c>
      <c r="BG727" s="411">
        <f t="shared" ref="BG727" si="6510">BF727*H727</f>
        <v>0</v>
      </c>
      <c r="BH727" s="411"/>
      <c r="BI727" s="410">
        <v>2948.4</v>
      </c>
      <c r="BJ727" s="410">
        <f t="shared" si="5632"/>
        <v>3302.2080000000005</v>
      </c>
      <c r="BK727" s="411">
        <f t="shared" ref="BK727" si="6511">BH727*BI727</f>
        <v>0</v>
      </c>
      <c r="BL727" s="411">
        <f t="shared" ref="BL727:BL730" si="6512">BK727*1.12</f>
        <v>0</v>
      </c>
      <c r="BM727" s="411">
        <f t="shared" si="6230"/>
        <v>0</v>
      </c>
      <c r="BN727" s="411"/>
      <c r="BO727" s="410"/>
      <c r="BP727" s="410"/>
      <c r="BQ727" s="411">
        <f t="shared" ref="BQ727:BQ728" si="6513">BN727*BO727</f>
        <v>0</v>
      </c>
      <c r="BR727" s="411">
        <f t="shared" ref="BR727:BR730" si="6514">BQ727*1.12</f>
        <v>0</v>
      </c>
      <c r="BS727" s="411">
        <f t="shared" si="6455"/>
        <v>0</v>
      </c>
      <c r="BT727" s="410">
        <v>2948.4</v>
      </c>
      <c r="BU727" s="410">
        <f t="shared" si="5633"/>
        <v>3302.2080000000005</v>
      </c>
      <c r="BV727" s="262">
        <v>0</v>
      </c>
      <c r="BW727" s="1427">
        <v>0</v>
      </c>
      <c r="BX727" s="84" t="s">
        <v>48</v>
      </c>
      <c r="BY727" s="76">
        <v>2015</v>
      </c>
      <c r="BZ727" s="582" t="s">
        <v>2551</v>
      </c>
      <c r="CA727" s="567"/>
      <c r="CB727" s="562"/>
      <c r="CC727" s="109"/>
      <c r="CD727" s="329"/>
      <c r="CE727" s="26">
        <f t="shared" si="6095"/>
        <v>0</v>
      </c>
      <c r="CF727" s="27">
        <f t="shared" si="6096"/>
        <v>0</v>
      </c>
      <c r="CG727" s="738">
        <f t="shared" si="6097"/>
        <v>0</v>
      </c>
      <c r="CH727" s="166" t="s">
        <v>1973</v>
      </c>
      <c r="CI727" s="167"/>
      <c r="CJ727" s="89" t="s">
        <v>25</v>
      </c>
      <c r="CK727" s="175" t="s">
        <v>1994</v>
      </c>
      <c r="CL727" s="175" t="s">
        <v>2010</v>
      </c>
      <c r="CM727" s="178">
        <v>42170</v>
      </c>
      <c r="CN727" s="175" t="s">
        <v>1995</v>
      </c>
      <c r="CO727" s="176" t="s">
        <v>1463</v>
      </c>
      <c r="CP727" s="175" t="s">
        <v>1478</v>
      </c>
      <c r="CQ727" s="14" t="s">
        <v>1382</v>
      </c>
      <c r="CR727" s="455"/>
      <c r="CS727" s="455"/>
      <c r="CT727" s="455">
        <v>85</v>
      </c>
      <c r="CU727" s="455">
        <v>0</v>
      </c>
      <c r="CV727" s="455">
        <v>0</v>
      </c>
      <c r="CW727" s="455">
        <v>0</v>
      </c>
      <c r="CX727" s="455">
        <v>0</v>
      </c>
      <c r="CY727" s="455"/>
      <c r="CZ727" s="455"/>
      <c r="DA727" s="456">
        <v>3301</v>
      </c>
      <c r="DB727" s="455"/>
      <c r="DC727" s="455"/>
      <c r="DD727" s="455">
        <f>CT727*DA727</f>
        <v>280585</v>
      </c>
      <c r="DE727" s="455">
        <f>CU727*DA727</f>
        <v>0</v>
      </c>
      <c r="DF727" s="455">
        <f>CV727*DA727</f>
        <v>0</v>
      </c>
      <c r="DG727" s="455">
        <f>CW727*DA727</f>
        <v>0</v>
      </c>
      <c r="DH727" s="455">
        <f>CX727*DA727</f>
        <v>0</v>
      </c>
      <c r="DI727" s="455"/>
      <c r="DJ727" s="455"/>
      <c r="DK727" s="455">
        <f t="shared" ref="DK727:DK728" si="6515">(CT727+CU727+CV727+CW727+CX727)*DA727</f>
        <v>280585</v>
      </c>
      <c r="DL727" s="501"/>
      <c r="DM727" s="508"/>
      <c r="DN727" s="501"/>
      <c r="DO727" s="508"/>
      <c r="DP727" s="501"/>
      <c r="DQ727" s="847">
        <f>DD727</f>
        <v>280585</v>
      </c>
      <c r="DR727" s="501">
        <f>DQ727/1.12</f>
        <v>250522.32142857139</v>
      </c>
      <c r="DS727" s="508">
        <f>DE727</f>
        <v>0</v>
      </c>
      <c r="DT727" s="501">
        <f>DS727/1.12</f>
        <v>0</v>
      </c>
      <c r="DU727" s="508">
        <f>DF727</f>
        <v>0</v>
      </c>
      <c r="DV727" s="457">
        <f>DU727/1.12</f>
        <v>0</v>
      </c>
      <c r="DW727" s="503">
        <f>DG727</f>
        <v>0</v>
      </c>
      <c r="DX727" s="501">
        <f>DW727/1.12</f>
        <v>0</v>
      </c>
      <c r="DY727" s="672">
        <f>DH727</f>
        <v>0</v>
      </c>
      <c r="DZ727" s="501">
        <f>DY727/1.12</f>
        <v>0</v>
      </c>
      <c r="EA727" s="508">
        <f>DI727</f>
        <v>0</v>
      </c>
      <c r="EB727" s="457">
        <f t="shared" si="5859"/>
        <v>0</v>
      </c>
      <c r="EC727" s="1045"/>
      <c r="ED727" s="892"/>
      <c r="EE727" s="459">
        <f>DK727</f>
        <v>280585</v>
      </c>
      <c r="EF727" s="501">
        <f t="shared" ref="EF727:EF728" si="6516">EE727/1.12</f>
        <v>250522.32142857139</v>
      </c>
      <c r="EG727" s="462"/>
      <c r="EH727" s="710"/>
      <c r="EI727" s="460">
        <f t="shared" si="5963"/>
        <v>0</v>
      </c>
      <c r="EJ727" s="538">
        <f t="shared" si="5964"/>
        <v>0</v>
      </c>
      <c r="EK727" s="677">
        <f t="shared" si="5965"/>
        <v>-250522.32142857139</v>
      </c>
      <c r="EL727" s="257">
        <f t="shared" si="5966"/>
        <v>-280585</v>
      </c>
      <c r="EM727" s="649">
        <f t="shared" si="5967"/>
        <v>0</v>
      </c>
      <c r="EN727" s="538">
        <f t="shared" si="5968"/>
        <v>0</v>
      </c>
      <c r="EO727" s="677">
        <f t="shared" si="5969"/>
        <v>0</v>
      </c>
      <c r="EP727" s="257">
        <f t="shared" si="5970"/>
        <v>0</v>
      </c>
      <c r="EQ727" s="649">
        <f t="shared" si="5971"/>
        <v>0</v>
      </c>
      <c r="ER727" s="538">
        <f t="shared" si="5972"/>
        <v>0</v>
      </c>
      <c r="ES727" s="677">
        <f t="shared" si="5973"/>
        <v>0</v>
      </c>
      <c r="ET727" s="538">
        <f t="shared" si="5974"/>
        <v>0</v>
      </c>
      <c r="EU727" s="462">
        <f t="shared" si="5975"/>
        <v>0</v>
      </c>
      <c r="EV727" s="263">
        <f t="shared" si="5976"/>
        <v>0</v>
      </c>
      <c r="EW727" s="462">
        <f t="shared" si="5977"/>
        <v>0</v>
      </c>
      <c r="EX727" s="263">
        <f t="shared" si="5978"/>
        <v>0</v>
      </c>
      <c r="EY727" s="472">
        <f t="shared" si="6362"/>
        <v>-250522.32142857139</v>
      </c>
      <c r="EZ727" s="710">
        <f t="shared" si="6363"/>
        <v>-280585</v>
      </c>
      <c r="FA727" s="312">
        <v>42020</v>
      </c>
      <c r="FC727" s="216"/>
      <c r="FD727" s="319"/>
    </row>
    <row r="728" spans="1:160" ht="18" hidden="1" customHeight="1" outlineLevel="1" x14ac:dyDescent="0.2">
      <c r="A728" s="13" t="s">
        <v>2534</v>
      </c>
      <c r="B728" s="76" t="s">
        <v>21</v>
      </c>
      <c r="C728" s="103" t="s">
        <v>1462</v>
      </c>
      <c r="D728" s="103" t="s">
        <v>1463</v>
      </c>
      <c r="E728" s="103" t="s">
        <v>1466</v>
      </c>
      <c r="F728" s="103" t="s">
        <v>1478</v>
      </c>
      <c r="G728" s="103" t="s">
        <v>25</v>
      </c>
      <c r="H728" s="105">
        <v>0.83299999999999996</v>
      </c>
      <c r="I728" s="103" t="s">
        <v>1972</v>
      </c>
      <c r="J728" s="103" t="s">
        <v>56</v>
      </c>
      <c r="K728" s="103" t="s">
        <v>152</v>
      </c>
      <c r="L728" s="103" t="s">
        <v>1370</v>
      </c>
      <c r="M728" s="14" t="s">
        <v>1382</v>
      </c>
      <c r="N728" s="82"/>
      <c r="O728" s="82"/>
      <c r="P728" s="82"/>
      <c r="Q728" s="245"/>
      <c r="R728" s="408"/>
      <c r="S728" s="270"/>
      <c r="T728" s="270"/>
      <c r="U728" s="270"/>
      <c r="V728" s="647"/>
      <c r="W728" s="647"/>
      <c r="X728" s="409"/>
      <c r="Y728" s="409"/>
      <c r="Z728" s="409"/>
      <c r="AA728" s="409"/>
      <c r="AB728" s="409"/>
      <c r="AC728" s="399">
        <f t="shared" ref="AC728" si="6517">AB728*H728</f>
        <v>0</v>
      </c>
      <c r="AD728" s="410">
        <v>85</v>
      </c>
      <c r="AE728" s="410">
        <v>6799.94</v>
      </c>
      <c r="AF728" s="410">
        <f t="shared" ref="AF728" si="6518">AE728*1.12</f>
        <v>7615.9328000000005</v>
      </c>
      <c r="AG728" s="410">
        <f t="shared" ref="AG728" si="6519">AE728*AD728</f>
        <v>577994.9</v>
      </c>
      <c r="AH728" s="410">
        <f t="shared" ref="AH728" si="6520">AD728*AF728</f>
        <v>647354.28800000006</v>
      </c>
      <c r="AI728" s="260">
        <f t="shared" ref="AI728" si="6521">AH728*H728</f>
        <v>539246.12190400006</v>
      </c>
      <c r="AJ728" s="410">
        <v>40</v>
      </c>
      <c r="AK728" s="410">
        <v>6799.94</v>
      </c>
      <c r="AL728" s="410">
        <f t="shared" si="5628"/>
        <v>7615.9328000000005</v>
      </c>
      <c r="AM728" s="1221">
        <f t="shared" ref="AM728" si="6522">AJ728*AK728</f>
        <v>271997.59999999998</v>
      </c>
      <c r="AN728" s="410">
        <f t="shared" ref="AN728" si="6523">AJ728*AL728</f>
        <v>304637.31200000003</v>
      </c>
      <c r="AO728" s="396">
        <f t="shared" ref="AO728" si="6524">AN728*H728</f>
        <v>253762.88089600002</v>
      </c>
      <c r="AP728" s="410">
        <v>40</v>
      </c>
      <c r="AQ728" s="410">
        <v>6799.94</v>
      </c>
      <c r="AR728" s="410">
        <f t="shared" si="5629"/>
        <v>7615.9328000000005</v>
      </c>
      <c r="AS728" s="410">
        <f t="shared" ref="AS728" si="6525">AP728*AQ728</f>
        <v>271997.59999999998</v>
      </c>
      <c r="AT728" s="410">
        <f t="shared" ref="AT728" si="6526">AS728*1.12</f>
        <v>304637.31199999998</v>
      </c>
      <c r="AU728" s="410">
        <f t="shared" ref="AU728" si="6527">AT728*H728</f>
        <v>253762.88089599996</v>
      </c>
      <c r="AV728" s="411">
        <v>40</v>
      </c>
      <c r="AW728" s="410">
        <v>6799.94</v>
      </c>
      <c r="AX728" s="410">
        <f t="shared" si="5630"/>
        <v>7615.9328000000005</v>
      </c>
      <c r="AY728" s="400">
        <f t="shared" ref="AY728" si="6528">AV728*AW728</f>
        <v>271997.59999999998</v>
      </c>
      <c r="AZ728" s="400">
        <f t="shared" ref="AZ728" si="6529">AY728*1.12</f>
        <v>304637.31199999998</v>
      </c>
      <c r="BA728" s="400">
        <f t="shared" ref="BA728" si="6530">AZ728*H728</f>
        <v>253762.88089599996</v>
      </c>
      <c r="BB728" s="411">
        <v>40</v>
      </c>
      <c r="BC728" s="410">
        <v>6799.94</v>
      </c>
      <c r="BD728" s="410">
        <f t="shared" si="5631"/>
        <v>7615.9328000000005</v>
      </c>
      <c r="BE728" s="411">
        <f t="shared" ref="BE728" si="6531">BB728*BC728</f>
        <v>271997.59999999998</v>
      </c>
      <c r="BF728" s="411">
        <f t="shared" ref="BF728" si="6532">BE728*1.12</f>
        <v>304637.31199999998</v>
      </c>
      <c r="BG728" s="411">
        <f t="shared" ref="BG728" si="6533">BF728*H728</f>
        <v>253762.88089599996</v>
      </c>
      <c r="BH728" s="411"/>
      <c r="BI728" s="410">
        <v>6799.94</v>
      </c>
      <c r="BJ728" s="410">
        <f t="shared" si="5632"/>
        <v>7615.9328000000005</v>
      </c>
      <c r="BK728" s="411">
        <f t="shared" ref="BK728" si="6534">BH728*BI728</f>
        <v>0</v>
      </c>
      <c r="BL728" s="411">
        <f t="shared" ref="BL728" si="6535">BK728*1.12</f>
        <v>0</v>
      </c>
      <c r="BM728" s="411">
        <f t="shared" ref="BM728" si="6536">BL728*N728</f>
        <v>0</v>
      </c>
      <c r="BN728" s="411"/>
      <c r="BO728" s="410"/>
      <c r="BP728" s="410"/>
      <c r="BQ728" s="411">
        <f t="shared" si="6513"/>
        <v>0</v>
      </c>
      <c r="BR728" s="411">
        <f t="shared" si="6514"/>
        <v>0</v>
      </c>
      <c r="BS728" s="411">
        <f t="shared" si="6455"/>
        <v>0</v>
      </c>
      <c r="BT728" s="410">
        <v>6799.94</v>
      </c>
      <c r="BU728" s="410">
        <f t="shared" si="5633"/>
        <v>7615.9328000000005</v>
      </c>
      <c r="BV728" s="262">
        <f t="shared" ref="BV728" si="6537">(AD728+AJ728+AP728+AV728+BB728)*BT728</f>
        <v>1665985.2999999998</v>
      </c>
      <c r="BW728" s="262">
        <f t="shared" ref="BW728" si="6538">(AD728+AJ728+AP728+AV728+BB728)*BU728</f>
        <v>1865903.5360000001</v>
      </c>
      <c r="BX728" s="84"/>
      <c r="BY728" s="76" t="s">
        <v>2420</v>
      </c>
      <c r="BZ728" s="582"/>
      <c r="CA728" s="567"/>
      <c r="CB728" s="562"/>
      <c r="CC728" s="109"/>
      <c r="CD728" s="329"/>
      <c r="CE728" s="26">
        <f t="shared" ref="CE728" si="6539">BV728-CB728</f>
        <v>1665985.2999999998</v>
      </c>
      <c r="CF728" s="27">
        <f t="shared" ref="CF728" si="6540">BW728-CC728</f>
        <v>1865903.5360000001</v>
      </c>
      <c r="CG728" s="738">
        <f t="shared" ref="CG728" si="6541">CA728-CC728</f>
        <v>0</v>
      </c>
      <c r="CH728" s="166" t="s">
        <v>2552</v>
      </c>
      <c r="CI728" s="167"/>
      <c r="CJ728" s="89"/>
      <c r="CK728" s="175"/>
      <c r="CL728" s="175" t="s">
        <v>2628</v>
      </c>
      <c r="CM728" s="178">
        <v>42632</v>
      </c>
      <c r="CN728" s="175" t="s">
        <v>1995</v>
      </c>
      <c r="CO728" s="176" t="s">
        <v>1463</v>
      </c>
      <c r="CP728" s="175" t="s">
        <v>2571</v>
      </c>
      <c r="CQ728" s="14" t="s">
        <v>1382</v>
      </c>
      <c r="CR728" s="455"/>
      <c r="CS728" s="455"/>
      <c r="CT728" s="455"/>
      <c r="CU728" s="455">
        <v>40</v>
      </c>
      <c r="CV728" s="455">
        <v>40</v>
      </c>
      <c r="CW728" s="455">
        <v>40</v>
      </c>
      <c r="CX728" s="455">
        <v>40</v>
      </c>
      <c r="CY728" s="455"/>
      <c r="CZ728" s="455">
        <f>CU728+CV728+CW728+CX728</f>
        <v>160</v>
      </c>
      <c r="DA728" s="456">
        <f>BU728</f>
        <v>7615.9328000000005</v>
      </c>
      <c r="DB728" s="455"/>
      <c r="DC728" s="455"/>
      <c r="DD728" s="455"/>
      <c r="DE728" s="455">
        <f>CU728*DA728</f>
        <v>304637.31200000003</v>
      </c>
      <c r="DF728" s="455">
        <f>CV728*DA728</f>
        <v>304637.31200000003</v>
      </c>
      <c r="DG728" s="455">
        <f>CW728*DA728</f>
        <v>304637.31200000003</v>
      </c>
      <c r="DH728" s="455">
        <f>CX728*DA728</f>
        <v>304637.31200000003</v>
      </c>
      <c r="DI728" s="455"/>
      <c r="DJ728" s="455"/>
      <c r="DK728" s="455">
        <f t="shared" si="6515"/>
        <v>1218549.2480000001</v>
      </c>
      <c r="DL728" s="501"/>
      <c r="DM728" s="508"/>
      <c r="DN728" s="501"/>
      <c r="DO728" s="508"/>
      <c r="DP728" s="501"/>
      <c r="DQ728" s="847"/>
      <c r="DR728" s="501"/>
      <c r="DS728" s="508">
        <f>DE728</f>
        <v>304637.31200000003</v>
      </c>
      <c r="DT728" s="501">
        <f>DS728/1.12</f>
        <v>271997.59999999998</v>
      </c>
      <c r="DU728" s="508">
        <f>DF728</f>
        <v>304637.31200000003</v>
      </c>
      <c r="DV728" s="457">
        <f>DU728/1.12</f>
        <v>271997.59999999998</v>
      </c>
      <c r="DW728" s="503">
        <f>DG728</f>
        <v>304637.31200000003</v>
      </c>
      <c r="DX728" s="501">
        <f>DW728/1.12</f>
        <v>271997.59999999998</v>
      </c>
      <c r="DY728" s="672">
        <f>DH728</f>
        <v>304637.31200000003</v>
      </c>
      <c r="DZ728" s="501">
        <f>DY728/1.12</f>
        <v>271997.59999999998</v>
      </c>
      <c r="EA728" s="508"/>
      <c r="EB728" s="457"/>
      <c r="EC728" s="1045"/>
      <c r="ED728" s="892"/>
      <c r="EE728" s="459">
        <f>DK728</f>
        <v>1218549.2480000001</v>
      </c>
      <c r="EF728" s="501">
        <f t="shared" si="6516"/>
        <v>1087990.3999999999</v>
      </c>
      <c r="EG728" s="462"/>
      <c r="EH728" s="710"/>
      <c r="EI728" s="460">
        <f t="shared" si="5963"/>
        <v>0</v>
      </c>
      <c r="EJ728" s="538">
        <f t="shared" si="5964"/>
        <v>0</v>
      </c>
      <c r="EK728" s="677">
        <f t="shared" si="5965"/>
        <v>577994.9</v>
      </c>
      <c r="EL728" s="257">
        <f t="shared" si="5966"/>
        <v>647354.28800000006</v>
      </c>
      <c r="EM728" s="649">
        <f t="shared" si="5967"/>
        <v>0</v>
      </c>
      <c r="EN728" s="538">
        <f t="shared" si="5968"/>
        <v>0</v>
      </c>
      <c r="EO728" s="677">
        <f t="shared" si="5969"/>
        <v>0</v>
      </c>
      <c r="EP728" s="257">
        <f t="shared" si="5970"/>
        <v>0</v>
      </c>
      <c r="EQ728" s="649">
        <f t="shared" si="5971"/>
        <v>0</v>
      </c>
      <c r="ER728" s="538">
        <f t="shared" si="5972"/>
        <v>0</v>
      </c>
      <c r="ES728" s="677">
        <f t="shared" si="5973"/>
        <v>0</v>
      </c>
      <c r="ET728" s="538">
        <f t="shared" si="5974"/>
        <v>0</v>
      </c>
      <c r="EU728" s="462">
        <f t="shared" si="5975"/>
        <v>0</v>
      </c>
      <c r="EV728" s="263">
        <f t="shared" si="5976"/>
        <v>0</v>
      </c>
      <c r="EW728" s="462">
        <f t="shared" si="5977"/>
        <v>0</v>
      </c>
      <c r="EX728" s="263">
        <f t="shared" si="5978"/>
        <v>0</v>
      </c>
      <c r="EY728" s="472">
        <f t="shared" si="6362"/>
        <v>577994.89999999991</v>
      </c>
      <c r="EZ728" s="710">
        <f t="shared" si="6363"/>
        <v>647354.28799999994</v>
      </c>
      <c r="FA728" s="312">
        <v>42020</v>
      </c>
      <c r="FC728" s="216"/>
      <c r="FD728" s="319"/>
    </row>
    <row r="729" spans="1:160" ht="18" hidden="1" customHeight="1" outlineLevel="1" x14ac:dyDescent="0.2">
      <c r="A729" s="13" t="s">
        <v>1592</v>
      </c>
      <c r="B729" s="76" t="s">
        <v>21</v>
      </c>
      <c r="C729" s="103" t="s">
        <v>1462</v>
      </c>
      <c r="D729" s="103" t="s">
        <v>1463</v>
      </c>
      <c r="E729" s="103" t="s">
        <v>1466</v>
      </c>
      <c r="F729" s="103" t="s">
        <v>1479</v>
      </c>
      <c r="G729" s="103" t="s">
        <v>1381</v>
      </c>
      <c r="H729" s="105">
        <v>0.83299999999999996</v>
      </c>
      <c r="I729" s="103" t="s">
        <v>1369</v>
      </c>
      <c r="J729" s="103" t="s">
        <v>56</v>
      </c>
      <c r="K729" s="103" t="s">
        <v>152</v>
      </c>
      <c r="L729" s="103" t="s">
        <v>1370</v>
      </c>
      <c r="M729" s="14" t="s">
        <v>1382</v>
      </c>
      <c r="N729" s="82"/>
      <c r="O729" s="82"/>
      <c r="P729" s="82"/>
      <c r="Q729" s="245"/>
      <c r="R729" s="408"/>
      <c r="S729" s="270"/>
      <c r="T729" s="270"/>
      <c r="U729" s="270"/>
      <c r="V729" s="647"/>
      <c r="W729" s="647"/>
      <c r="X729" s="409"/>
      <c r="Y729" s="409"/>
      <c r="Z729" s="409"/>
      <c r="AA729" s="409"/>
      <c r="AB729" s="409"/>
      <c r="AC729" s="399">
        <f t="shared" si="6004"/>
        <v>0</v>
      </c>
      <c r="AD729" s="410">
        <v>195</v>
      </c>
      <c r="AE729" s="410">
        <v>2948.4</v>
      </c>
      <c r="AF729" s="410">
        <f t="shared" si="5138"/>
        <v>3302.2080000000005</v>
      </c>
      <c r="AG729" s="410">
        <v>0</v>
      </c>
      <c r="AH729" s="410">
        <v>0</v>
      </c>
      <c r="AI729" s="260">
        <f t="shared" si="6005"/>
        <v>0</v>
      </c>
      <c r="AJ729" s="410">
        <v>195</v>
      </c>
      <c r="AK729" s="410">
        <v>2948.4</v>
      </c>
      <c r="AL729" s="410">
        <f t="shared" si="5628"/>
        <v>3302.2080000000005</v>
      </c>
      <c r="AM729" s="260">
        <v>0</v>
      </c>
      <c r="AN729" s="260">
        <v>0</v>
      </c>
      <c r="AO729" s="396">
        <f t="shared" si="5858"/>
        <v>0</v>
      </c>
      <c r="AP729" s="410">
        <v>195</v>
      </c>
      <c r="AQ729" s="410">
        <v>2948.4</v>
      </c>
      <c r="AR729" s="410">
        <f t="shared" si="5629"/>
        <v>3302.2080000000005</v>
      </c>
      <c r="AS729" s="410">
        <v>0</v>
      </c>
      <c r="AT729" s="410">
        <f t="shared" si="5720"/>
        <v>0</v>
      </c>
      <c r="AU729" s="410">
        <f t="shared" si="6501"/>
        <v>0</v>
      </c>
      <c r="AV729" s="411">
        <v>195</v>
      </c>
      <c r="AW729" s="410">
        <v>2948.4</v>
      </c>
      <c r="AX729" s="410">
        <f t="shared" si="5630"/>
        <v>3302.2080000000005</v>
      </c>
      <c r="AY729" s="400">
        <v>0</v>
      </c>
      <c r="AZ729" s="400">
        <f t="shared" si="5763"/>
        <v>0</v>
      </c>
      <c r="BA729" s="400">
        <f t="shared" ref="BA729:BA861" si="6542">AZ729*H729</f>
        <v>0</v>
      </c>
      <c r="BB729" s="411">
        <v>195</v>
      </c>
      <c r="BC729" s="410">
        <v>2948.4</v>
      </c>
      <c r="BD729" s="410">
        <f t="shared" si="5631"/>
        <v>3302.2080000000005</v>
      </c>
      <c r="BE729" s="411">
        <v>0</v>
      </c>
      <c r="BF729" s="411">
        <f t="shared" ref="BF729:BF860" si="6543">BE729*1.12</f>
        <v>0</v>
      </c>
      <c r="BG729" s="411">
        <f t="shared" si="6496"/>
        <v>0</v>
      </c>
      <c r="BH729" s="411"/>
      <c r="BI729" s="410">
        <v>2948.4</v>
      </c>
      <c r="BJ729" s="410">
        <f t="shared" si="5632"/>
        <v>3302.2080000000005</v>
      </c>
      <c r="BK729" s="411">
        <v>0</v>
      </c>
      <c r="BL729" s="411">
        <f t="shared" si="6512"/>
        <v>0</v>
      </c>
      <c r="BM729" s="411">
        <f t="shared" si="6230"/>
        <v>0</v>
      </c>
      <c r="BN729" s="411"/>
      <c r="BO729" s="410"/>
      <c r="BP729" s="410"/>
      <c r="BQ729" s="411">
        <v>0</v>
      </c>
      <c r="BR729" s="411">
        <f t="shared" si="6514"/>
        <v>0</v>
      </c>
      <c r="BS729" s="411">
        <f t="shared" si="6455"/>
        <v>0</v>
      </c>
      <c r="BT729" s="410">
        <v>2948.4</v>
      </c>
      <c r="BU729" s="410">
        <f t="shared" si="5633"/>
        <v>3302.2080000000005</v>
      </c>
      <c r="BV729" s="410">
        <v>0</v>
      </c>
      <c r="BW729" s="1437">
        <v>0</v>
      </c>
      <c r="BX729" s="84" t="s">
        <v>48</v>
      </c>
      <c r="BY729" s="76">
        <v>2015</v>
      </c>
      <c r="BZ729" s="325">
        <v>7</v>
      </c>
      <c r="CA729" s="567"/>
      <c r="CB729" s="562"/>
      <c r="CC729" s="109"/>
      <c r="CD729" s="329"/>
      <c r="CE729" s="26">
        <f t="shared" si="6095"/>
        <v>0</v>
      </c>
      <c r="CF729" s="27">
        <f t="shared" si="6096"/>
        <v>0</v>
      </c>
      <c r="CG729" s="738">
        <f t="shared" si="6097"/>
        <v>0</v>
      </c>
      <c r="CH729" s="166"/>
      <c r="CI729" s="167"/>
      <c r="CJ729" s="89"/>
      <c r="CK729" s="175"/>
      <c r="CL729" s="175"/>
      <c r="CM729" s="178"/>
      <c r="CN729" s="175"/>
      <c r="CO729" s="176"/>
      <c r="CP729" s="175"/>
      <c r="CQ729" s="87"/>
      <c r="CR729" s="455"/>
      <c r="CS729" s="455"/>
      <c r="CT729" s="455"/>
      <c r="CU729" s="455"/>
      <c r="CV729" s="455"/>
      <c r="CW729" s="455"/>
      <c r="CX729" s="455"/>
      <c r="CY729" s="455"/>
      <c r="CZ729" s="455"/>
      <c r="DA729" s="456"/>
      <c r="DB729" s="455"/>
      <c r="DC729" s="455"/>
      <c r="DD729" s="455"/>
      <c r="DE729" s="455"/>
      <c r="DF729" s="455"/>
      <c r="DG729" s="455"/>
      <c r="DH729" s="455"/>
      <c r="DI729" s="455"/>
      <c r="DJ729" s="455"/>
      <c r="DK729" s="455"/>
      <c r="DL729" s="501"/>
      <c r="DM729" s="508"/>
      <c r="DN729" s="501"/>
      <c r="DO729" s="508"/>
      <c r="DP729" s="501"/>
      <c r="DQ729" s="847"/>
      <c r="DR729" s="501"/>
      <c r="DS729" s="508"/>
      <c r="DT729" s="501"/>
      <c r="DU729" s="508"/>
      <c r="DV729" s="457"/>
      <c r="DW729" s="503"/>
      <c r="DX729" s="501"/>
      <c r="DY729" s="672"/>
      <c r="DZ729" s="501"/>
      <c r="EA729" s="508">
        <f>DI729</f>
        <v>0</v>
      </c>
      <c r="EB729" s="457">
        <f t="shared" si="5859"/>
        <v>0</v>
      </c>
      <c r="EC729" s="1045"/>
      <c r="ED729" s="892"/>
      <c r="EE729" s="459"/>
      <c r="EF729" s="501"/>
      <c r="EG729" s="462"/>
      <c r="EH729" s="710"/>
      <c r="EI729" s="460">
        <f t="shared" si="5963"/>
        <v>0</v>
      </c>
      <c r="EJ729" s="538">
        <f t="shared" si="5964"/>
        <v>0</v>
      </c>
      <c r="EK729" s="677">
        <f t="shared" si="5965"/>
        <v>0</v>
      </c>
      <c r="EL729" s="257">
        <f t="shared" si="5966"/>
        <v>0</v>
      </c>
      <c r="EM729" s="649">
        <f t="shared" si="5967"/>
        <v>0</v>
      </c>
      <c r="EN729" s="538">
        <f t="shared" si="5968"/>
        <v>0</v>
      </c>
      <c r="EO729" s="677">
        <f t="shared" si="5969"/>
        <v>0</v>
      </c>
      <c r="EP729" s="257">
        <f t="shared" si="5970"/>
        <v>0</v>
      </c>
      <c r="EQ729" s="649">
        <f t="shared" si="5971"/>
        <v>0</v>
      </c>
      <c r="ER729" s="538">
        <f t="shared" si="5972"/>
        <v>0</v>
      </c>
      <c r="ES729" s="677">
        <f t="shared" si="5973"/>
        <v>0</v>
      </c>
      <c r="ET729" s="538">
        <f t="shared" si="5974"/>
        <v>0</v>
      </c>
      <c r="EU729" s="462">
        <f t="shared" si="5975"/>
        <v>0</v>
      </c>
      <c r="EV729" s="263">
        <f t="shared" si="5976"/>
        <v>0</v>
      </c>
      <c r="EW729" s="462">
        <f t="shared" si="5977"/>
        <v>0</v>
      </c>
      <c r="EX729" s="263">
        <f t="shared" si="5978"/>
        <v>0</v>
      </c>
      <c r="EY729" s="472">
        <f t="shared" si="6362"/>
        <v>0</v>
      </c>
      <c r="EZ729" s="710">
        <f t="shared" si="6363"/>
        <v>0</v>
      </c>
      <c r="FC729" s="216"/>
      <c r="FD729" s="319"/>
    </row>
    <row r="730" spans="1:160" ht="18" hidden="1" customHeight="1" outlineLevel="1" x14ac:dyDescent="0.2">
      <c r="A730" s="13" t="s">
        <v>1676</v>
      </c>
      <c r="B730" s="76" t="s">
        <v>21</v>
      </c>
      <c r="C730" s="103" t="s">
        <v>1462</v>
      </c>
      <c r="D730" s="103" t="s">
        <v>1463</v>
      </c>
      <c r="E730" s="103" t="s">
        <v>1466</v>
      </c>
      <c r="F730" s="103" t="s">
        <v>1479</v>
      </c>
      <c r="G730" s="103" t="s">
        <v>1690</v>
      </c>
      <c r="H730" s="105">
        <v>0.83299999999999996</v>
      </c>
      <c r="I730" s="103" t="s">
        <v>1369</v>
      </c>
      <c r="J730" s="103" t="s">
        <v>56</v>
      </c>
      <c r="K730" s="103" t="s">
        <v>152</v>
      </c>
      <c r="L730" s="103" t="s">
        <v>1370</v>
      </c>
      <c r="M730" s="14" t="s">
        <v>1382</v>
      </c>
      <c r="N730" s="82"/>
      <c r="O730" s="82"/>
      <c r="P730" s="82"/>
      <c r="Q730" s="245"/>
      <c r="R730" s="408"/>
      <c r="S730" s="270"/>
      <c r="T730" s="270"/>
      <c r="U730" s="270"/>
      <c r="V730" s="647"/>
      <c r="W730" s="647"/>
      <c r="X730" s="409"/>
      <c r="Y730" s="409"/>
      <c r="Z730" s="409"/>
      <c r="AA730" s="409"/>
      <c r="AB730" s="409"/>
      <c r="AC730" s="399">
        <f t="shared" si="6004"/>
        <v>0</v>
      </c>
      <c r="AD730" s="410">
        <v>195</v>
      </c>
      <c r="AE730" s="410">
        <v>2948.4</v>
      </c>
      <c r="AF730" s="410">
        <f t="shared" ref="AF730" si="6544">AE730*1.12</f>
        <v>3302.2080000000005</v>
      </c>
      <c r="AG730" s="410">
        <v>0</v>
      </c>
      <c r="AH730" s="410">
        <v>0</v>
      </c>
      <c r="AI730" s="260">
        <f t="shared" si="6005"/>
        <v>0</v>
      </c>
      <c r="AJ730" s="410">
        <v>195</v>
      </c>
      <c r="AK730" s="410">
        <v>2948.4</v>
      </c>
      <c r="AL730" s="410">
        <f t="shared" si="5628"/>
        <v>3302.2080000000005</v>
      </c>
      <c r="AM730" s="260">
        <v>0</v>
      </c>
      <c r="AN730" s="260">
        <v>0</v>
      </c>
      <c r="AO730" s="396">
        <f t="shared" si="5858"/>
        <v>0</v>
      </c>
      <c r="AP730" s="410">
        <v>195</v>
      </c>
      <c r="AQ730" s="410">
        <v>2948.4</v>
      </c>
      <c r="AR730" s="410">
        <f t="shared" si="5629"/>
        <v>3302.2080000000005</v>
      </c>
      <c r="AS730" s="410">
        <v>0</v>
      </c>
      <c r="AT730" s="410">
        <f t="shared" si="5720"/>
        <v>0</v>
      </c>
      <c r="AU730" s="410">
        <f t="shared" si="6501"/>
        <v>0</v>
      </c>
      <c r="AV730" s="411">
        <v>195</v>
      </c>
      <c r="AW730" s="410">
        <v>2948.4</v>
      </c>
      <c r="AX730" s="410">
        <f t="shared" si="5630"/>
        <v>3302.2080000000005</v>
      </c>
      <c r="AY730" s="400">
        <v>0</v>
      </c>
      <c r="AZ730" s="400">
        <f t="shared" si="5763"/>
        <v>0</v>
      </c>
      <c r="BA730" s="400">
        <f t="shared" si="6542"/>
        <v>0</v>
      </c>
      <c r="BB730" s="411">
        <v>195</v>
      </c>
      <c r="BC730" s="410">
        <v>2948.4</v>
      </c>
      <c r="BD730" s="410">
        <f t="shared" si="5631"/>
        <v>3302.2080000000005</v>
      </c>
      <c r="BE730" s="411">
        <v>0</v>
      </c>
      <c r="BF730" s="411">
        <f t="shared" si="6543"/>
        <v>0</v>
      </c>
      <c r="BG730" s="411">
        <f t="shared" si="6496"/>
        <v>0</v>
      </c>
      <c r="BH730" s="411"/>
      <c r="BI730" s="410">
        <v>2948.4</v>
      </c>
      <c r="BJ730" s="410">
        <f t="shared" si="5632"/>
        <v>3302.2080000000005</v>
      </c>
      <c r="BK730" s="411">
        <v>0</v>
      </c>
      <c r="BL730" s="411">
        <f t="shared" si="6512"/>
        <v>0</v>
      </c>
      <c r="BM730" s="411">
        <f t="shared" si="6230"/>
        <v>0</v>
      </c>
      <c r="BN730" s="411"/>
      <c r="BO730" s="410"/>
      <c r="BP730" s="410"/>
      <c r="BQ730" s="411">
        <v>0</v>
      </c>
      <c r="BR730" s="411">
        <f t="shared" si="6514"/>
        <v>0</v>
      </c>
      <c r="BS730" s="411">
        <f t="shared" si="6455"/>
        <v>0</v>
      </c>
      <c r="BT730" s="410">
        <v>2948.4</v>
      </c>
      <c r="BU730" s="410">
        <f t="shared" si="5633"/>
        <v>3302.2080000000005</v>
      </c>
      <c r="BV730" s="262">
        <v>0</v>
      </c>
      <c r="BW730" s="1427">
        <v>0</v>
      </c>
      <c r="BX730" s="84" t="s">
        <v>48</v>
      </c>
      <c r="BY730" s="76">
        <v>2015</v>
      </c>
      <c r="BZ730" s="325">
        <v>7</v>
      </c>
      <c r="CA730" s="567"/>
      <c r="CB730" s="562"/>
      <c r="CC730" s="109"/>
      <c r="CD730" s="329"/>
      <c r="CE730" s="26">
        <f t="shared" si="6095"/>
        <v>0</v>
      </c>
      <c r="CF730" s="27">
        <f t="shared" si="6096"/>
        <v>0</v>
      </c>
      <c r="CG730" s="738">
        <f t="shared" si="6097"/>
        <v>0</v>
      </c>
      <c r="CH730" s="166" t="s">
        <v>1691</v>
      </c>
      <c r="CI730" s="167" t="s">
        <v>1756</v>
      </c>
      <c r="CJ730" s="89"/>
      <c r="CK730" s="175"/>
      <c r="CL730" s="175"/>
      <c r="CM730" s="178"/>
      <c r="CN730" s="175"/>
      <c r="CO730" s="176"/>
      <c r="CP730" s="175"/>
      <c r="CQ730" s="87"/>
      <c r="CR730" s="455"/>
      <c r="CS730" s="455"/>
      <c r="CT730" s="455"/>
      <c r="CU730" s="455"/>
      <c r="CV730" s="455"/>
      <c r="CW730" s="455"/>
      <c r="CX730" s="455"/>
      <c r="CY730" s="455"/>
      <c r="CZ730" s="455"/>
      <c r="DA730" s="456"/>
      <c r="DB730" s="455"/>
      <c r="DC730" s="455"/>
      <c r="DD730" s="455"/>
      <c r="DE730" s="455"/>
      <c r="DF730" s="455"/>
      <c r="DG730" s="455"/>
      <c r="DH730" s="455"/>
      <c r="DI730" s="455"/>
      <c r="DJ730" s="455"/>
      <c r="DK730" s="455"/>
      <c r="DL730" s="501"/>
      <c r="DM730" s="508"/>
      <c r="DN730" s="501"/>
      <c r="DO730" s="508"/>
      <c r="DP730" s="501"/>
      <c r="DQ730" s="847"/>
      <c r="DR730" s="501"/>
      <c r="DS730" s="508"/>
      <c r="DT730" s="501"/>
      <c r="DU730" s="508"/>
      <c r="DV730" s="457"/>
      <c r="DW730" s="503"/>
      <c r="DX730" s="501"/>
      <c r="DY730" s="672"/>
      <c r="DZ730" s="501"/>
      <c r="EA730" s="508">
        <f>DI730</f>
        <v>0</v>
      </c>
      <c r="EB730" s="457">
        <f t="shared" si="5859"/>
        <v>0</v>
      </c>
      <c r="EC730" s="1045"/>
      <c r="ED730" s="892"/>
      <c r="EE730" s="459"/>
      <c r="EF730" s="501"/>
      <c r="EG730" s="462"/>
      <c r="EH730" s="710"/>
      <c r="EI730" s="460">
        <f t="shared" si="5963"/>
        <v>0</v>
      </c>
      <c r="EJ730" s="538">
        <f t="shared" si="5964"/>
        <v>0</v>
      </c>
      <c r="EK730" s="677">
        <f t="shared" si="5965"/>
        <v>0</v>
      </c>
      <c r="EL730" s="257">
        <f t="shared" si="5966"/>
        <v>0</v>
      </c>
      <c r="EM730" s="649">
        <f t="shared" si="5967"/>
        <v>0</v>
      </c>
      <c r="EN730" s="538">
        <f t="shared" si="5968"/>
        <v>0</v>
      </c>
      <c r="EO730" s="677">
        <f t="shared" si="5969"/>
        <v>0</v>
      </c>
      <c r="EP730" s="257">
        <f t="shared" si="5970"/>
        <v>0</v>
      </c>
      <c r="EQ730" s="649">
        <f t="shared" si="5971"/>
        <v>0</v>
      </c>
      <c r="ER730" s="538">
        <f t="shared" si="5972"/>
        <v>0</v>
      </c>
      <c r="ES730" s="677">
        <f t="shared" si="5973"/>
        <v>0</v>
      </c>
      <c r="ET730" s="538">
        <f t="shared" si="5974"/>
        <v>0</v>
      </c>
      <c r="EU730" s="462">
        <f t="shared" si="5975"/>
        <v>0</v>
      </c>
      <c r="EV730" s="263">
        <f t="shared" si="5976"/>
        <v>0</v>
      </c>
      <c r="EW730" s="462">
        <f t="shared" si="5977"/>
        <v>0</v>
      </c>
      <c r="EX730" s="263">
        <f t="shared" si="5978"/>
        <v>0</v>
      </c>
      <c r="EY730" s="472">
        <f t="shared" si="6362"/>
        <v>0</v>
      </c>
      <c r="EZ730" s="710">
        <f t="shared" si="6363"/>
        <v>0</v>
      </c>
      <c r="FA730" s="312">
        <v>42020</v>
      </c>
      <c r="FC730" s="216"/>
      <c r="FD730" s="319"/>
    </row>
    <row r="731" spans="1:160" ht="18" hidden="1" customHeight="1" outlineLevel="1" x14ac:dyDescent="0.2">
      <c r="A731" s="13" t="s">
        <v>1784</v>
      </c>
      <c r="B731" s="76" t="s">
        <v>21</v>
      </c>
      <c r="C731" s="103" t="s">
        <v>1462</v>
      </c>
      <c r="D731" s="103" t="s">
        <v>1463</v>
      </c>
      <c r="E731" s="103" t="s">
        <v>1466</v>
      </c>
      <c r="F731" s="103" t="s">
        <v>1479</v>
      </c>
      <c r="G731" s="103" t="s">
        <v>25</v>
      </c>
      <c r="H731" s="105">
        <v>0.83299999999999996</v>
      </c>
      <c r="I731" s="103" t="s">
        <v>1369</v>
      </c>
      <c r="J731" s="103" t="s">
        <v>56</v>
      </c>
      <c r="K731" s="103" t="s">
        <v>152</v>
      </c>
      <c r="L731" s="103" t="s">
        <v>1370</v>
      </c>
      <c r="M731" s="14" t="s">
        <v>1382</v>
      </c>
      <c r="N731" s="82"/>
      <c r="O731" s="82"/>
      <c r="P731" s="82"/>
      <c r="Q731" s="245"/>
      <c r="R731" s="408"/>
      <c r="S731" s="270"/>
      <c r="T731" s="270"/>
      <c r="U731" s="270"/>
      <c r="V731" s="647"/>
      <c r="W731" s="647"/>
      <c r="X731" s="409"/>
      <c r="Y731" s="409"/>
      <c r="Z731" s="409"/>
      <c r="AA731" s="409"/>
      <c r="AB731" s="409"/>
      <c r="AC731" s="399">
        <f t="shared" ref="AC731" si="6545">AB731*H731</f>
        <v>0</v>
      </c>
      <c r="AD731" s="410">
        <v>195</v>
      </c>
      <c r="AE731" s="410">
        <v>2948.4</v>
      </c>
      <c r="AF731" s="410">
        <f t="shared" ref="AF731" si="6546">AE731*1.12</f>
        <v>3302.2080000000005</v>
      </c>
      <c r="AG731" s="410">
        <v>0</v>
      </c>
      <c r="AH731" s="410">
        <v>0</v>
      </c>
      <c r="AI731" s="260">
        <f t="shared" ref="AI731" si="6547">AH731*H731</f>
        <v>0</v>
      </c>
      <c r="AJ731" s="410">
        <v>195</v>
      </c>
      <c r="AK731" s="410">
        <v>2948.4</v>
      </c>
      <c r="AL731" s="410">
        <f t="shared" si="5628"/>
        <v>3302.2080000000005</v>
      </c>
      <c r="AM731" s="410">
        <v>0</v>
      </c>
      <c r="AN731" s="410">
        <v>0</v>
      </c>
      <c r="AO731" s="396">
        <f t="shared" si="5858"/>
        <v>0</v>
      </c>
      <c r="AP731" s="410">
        <v>195</v>
      </c>
      <c r="AQ731" s="410">
        <v>2948.4</v>
      </c>
      <c r="AR731" s="410">
        <f t="shared" si="5629"/>
        <v>3302.2080000000005</v>
      </c>
      <c r="AS731" s="410">
        <v>0</v>
      </c>
      <c r="AT731" s="410">
        <v>0</v>
      </c>
      <c r="AU731" s="410">
        <f t="shared" si="6501"/>
        <v>0</v>
      </c>
      <c r="AV731" s="411">
        <v>195</v>
      </c>
      <c r="AW731" s="410">
        <v>2948.4</v>
      </c>
      <c r="AX731" s="410">
        <f t="shared" si="5630"/>
        <v>3302.2080000000005</v>
      </c>
      <c r="AY731" s="410">
        <v>0</v>
      </c>
      <c r="AZ731" s="410">
        <v>0</v>
      </c>
      <c r="BA731" s="400">
        <f t="shared" si="6542"/>
        <v>0</v>
      </c>
      <c r="BB731" s="411">
        <v>195</v>
      </c>
      <c r="BC731" s="410">
        <v>2948.4</v>
      </c>
      <c r="BD731" s="410">
        <f t="shared" si="5631"/>
        <v>3302.2080000000005</v>
      </c>
      <c r="BE731" s="410">
        <v>0</v>
      </c>
      <c r="BF731" s="410">
        <v>0</v>
      </c>
      <c r="BG731" s="411">
        <f t="shared" si="6496"/>
        <v>0</v>
      </c>
      <c r="BH731" s="411"/>
      <c r="BI731" s="410">
        <v>2948.4</v>
      </c>
      <c r="BJ731" s="410">
        <f t="shared" si="5632"/>
        <v>3302.2080000000005</v>
      </c>
      <c r="BK731" s="410">
        <v>0</v>
      </c>
      <c r="BL731" s="410">
        <v>0</v>
      </c>
      <c r="BM731" s="411">
        <f t="shared" si="6230"/>
        <v>0</v>
      </c>
      <c r="BN731" s="411"/>
      <c r="BO731" s="410"/>
      <c r="BP731" s="410"/>
      <c r="BQ731" s="410">
        <v>0</v>
      </c>
      <c r="BR731" s="410">
        <v>0</v>
      </c>
      <c r="BS731" s="411">
        <f t="shared" si="6455"/>
        <v>0</v>
      </c>
      <c r="BT731" s="410">
        <v>2948.4</v>
      </c>
      <c r="BU731" s="410">
        <f t="shared" si="5633"/>
        <v>3302.2080000000005</v>
      </c>
      <c r="BV731" s="262">
        <v>0</v>
      </c>
      <c r="BW731" s="1427">
        <v>0</v>
      </c>
      <c r="BX731" s="84" t="s">
        <v>48</v>
      </c>
      <c r="BY731" s="76">
        <v>2015</v>
      </c>
      <c r="BZ731" s="325">
        <v>9</v>
      </c>
      <c r="CA731" s="567"/>
      <c r="CB731" s="562"/>
      <c r="CC731" s="109"/>
      <c r="CD731" s="329"/>
      <c r="CE731" s="26">
        <f t="shared" si="6095"/>
        <v>0</v>
      </c>
      <c r="CF731" s="27">
        <f t="shared" si="6096"/>
        <v>0</v>
      </c>
      <c r="CG731" s="738">
        <f t="shared" si="6097"/>
        <v>0</v>
      </c>
      <c r="CH731" s="166" t="s">
        <v>1800</v>
      </c>
      <c r="CI731" s="167"/>
      <c r="CJ731" s="89"/>
      <c r="CK731" s="175"/>
      <c r="CL731" s="175"/>
      <c r="CM731" s="178"/>
      <c r="CN731" s="175"/>
      <c r="CO731" s="176"/>
      <c r="CP731" s="175"/>
      <c r="CQ731" s="87"/>
      <c r="CR731" s="455"/>
      <c r="CS731" s="455"/>
      <c r="CT731" s="455"/>
      <c r="CU731" s="455"/>
      <c r="CV731" s="455"/>
      <c r="CW731" s="455"/>
      <c r="CX731" s="455"/>
      <c r="CY731" s="455"/>
      <c r="CZ731" s="455"/>
      <c r="DA731" s="456"/>
      <c r="DB731" s="455"/>
      <c r="DC731" s="455"/>
      <c r="DD731" s="455"/>
      <c r="DE731" s="455"/>
      <c r="DF731" s="455"/>
      <c r="DG731" s="455"/>
      <c r="DH731" s="455"/>
      <c r="DI731" s="455"/>
      <c r="DJ731" s="455"/>
      <c r="DK731" s="455"/>
      <c r="DL731" s="501"/>
      <c r="DM731" s="508"/>
      <c r="DN731" s="501"/>
      <c r="DO731" s="508"/>
      <c r="DP731" s="501"/>
      <c r="DQ731" s="847"/>
      <c r="DR731" s="501"/>
      <c r="DS731" s="508"/>
      <c r="DT731" s="501"/>
      <c r="DU731" s="508"/>
      <c r="DV731" s="457"/>
      <c r="DW731" s="503"/>
      <c r="DX731" s="501"/>
      <c r="DY731" s="672"/>
      <c r="DZ731" s="501"/>
      <c r="EA731" s="508">
        <f>DI731</f>
        <v>0</v>
      </c>
      <c r="EB731" s="457">
        <f t="shared" si="5859"/>
        <v>0</v>
      </c>
      <c r="EC731" s="1045"/>
      <c r="ED731" s="892"/>
      <c r="EE731" s="459"/>
      <c r="EF731" s="501"/>
      <c r="EG731" s="462"/>
      <c r="EH731" s="710"/>
      <c r="EI731" s="460">
        <f t="shared" ref="EI731:EI794" si="6548">AA731-DP731</f>
        <v>0</v>
      </c>
      <c r="EJ731" s="538">
        <f t="shared" ref="EJ731:EJ794" si="6549">AB731-DO731</f>
        <v>0</v>
      </c>
      <c r="EK731" s="677">
        <f t="shared" ref="EK731:EK794" si="6550">AG731-DR731</f>
        <v>0</v>
      </c>
      <c r="EL731" s="257">
        <f t="shared" ref="EL731:EL794" si="6551">AH731-DQ731</f>
        <v>0</v>
      </c>
      <c r="EM731" s="649">
        <f t="shared" ref="EM731:EM794" si="6552">AM731-DT731</f>
        <v>0</v>
      </c>
      <c r="EN731" s="538">
        <f t="shared" ref="EN731:EN794" si="6553">AN731-DS731</f>
        <v>0</v>
      </c>
      <c r="EO731" s="677">
        <f t="shared" ref="EO731:EO794" si="6554">AS731-DV731</f>
        <v>0</v>
      </c>
      <c r="EP731" s="257">
        <f t="shared" ref="EP731:EP794" si="6555">AT731-DU731</f>
        <v>0</v>
      </c>
      <c r="EQ731" s="649">
        <f t="shared" ref="EQ731:EQ794" si="6556">AY731-DX731</f>
        <v>0</v>
      </c>
      <c r="ER731" s="538">
        <f t="shared" ref="ER731:ER794" si="6557">AZ731-DW731</f>
        <v>0</v>
      </c>
      <c r="ES731" s="677">
        <f t="shared" ref="ES731:ES794" si="6558">BE731-DZ731</f>
        <v>0</v>
      </c>
      <c r="ET731" s="538">
        <f t="shared" ref="ET731:ET794" si="6559">BF731-DY731</f>
        <v>0</v>
      </c>
      <c r="EU731" s="462">
        <f t="shared" ref="EU731:EU794" si="6560">BK731-EB731</f>
        <v>0</v>
      </c>
      <c r="EV731" s="263">
        <f t="shared" ref="EV731:EV794" si="6561">BL731-EA731</f>
        <v>0</v>
      </c>
      <c r="EW731" s="462">
        <f t="shared" ref="EW731:EW794" si="6562">BM731-ED731</f>
        <v>0</v>
      </c>
      <c r="EX731" s="263">
        <f t="shared" ref="EX731:EX794" si="6563">BN731-EC731</f>
        <v>0</v>
      </c>
      <c r="EY731" s="472">
        <f t="shared" si="6362"/>
        <v>0</v>
      </c>
      <c r="EZ731" s="710">
        <f t="shared" si="6363"/>
        <v>0</v>
      </c>
      <c r="FA731" s="312">
        <v>42020</v>
      </c>
      <c r="FC731" s="216"/>
      <c r="FD731" s="319"/>
    </row>
    <row r="732" spans="1:160" ht="18" hidden="1" customHeight="1" outlineLevel="1" x14ac:dyDescent="0.2">
      <c r="A732" s="13" t="s">
        <v>1956</v>
      </c>
      <c r="B732" s="76" t="s">
        <v>21</v>
      </c>
      <c r="C732" s="103" t="s">
        <v>1462</v>
      </c>
      <c r="D732" s="103" t="s">
        <v>1463</v>
      </c>
      <c r="E732" s="103" t="s">
        <v>1466</v>
      </c>
      <c r="F732" s="103" t="s">
        <v>1479</v>
      </c>
      <c r="G732" s="103" t="s">
        <v>25</v>
      </c>
      <c r="H732" s="105">
        <v>0.83299999999999996</v>
      </c>
      <c r="I732" s="103" t="s">
        <v>1972</v>
      </c>
      <c r="J732" s="103" t="s">
        <v>56</v>
      </c>
      <c r="K732" s="103" t="s">
        <v>152</v>
      </c>
      <c r="L732" s="103" t="s">
        <v>1370</v>
      </c>
      <c r="M732" s="14" t="s">
        <v>1382</v>
      </c>
      <c r="N732" s="82"/>
      <c r="O732" s="82"/>
      <c r="P732" s="82"/>
      <c r="Q732" s="245"/>
      <c r="R732" s="408"/>
      <c r="S732" s="270"/>
      <c r="T732" s="270"/>
      <c r="U732" s="270"/>
      <c r="V732" s="647"/>
      <c r="W732" s="647"/>
      <c r="X732" s="409"/>
      <c r="Y732" s="409"/>
      <c r="Z732" s="409"/>
      <c r="AA732" s="409"/>
      <c r="AB732" s="409"/>
      <c r="AC732" s="399">
        <f t="shared" ref="AC732" si="6564">AB732*H732</f>
        <v>0</v>
      </c>
      <c r="AD732" s="410">
        <v>195</v>
      </c>
      <c r="AE732" s="410">
        <v>2948.4</v>
      </c>
      <c r="AF732" s="410">
        <f t="shared" ref="AF732" si="6565">AE732*1.12</f>
        <v>3302.2080000000005</v>
      </c>
      <c r="AG732" s="410">
        <v>0</v>
      </c>
      <c r="AH732" s="410">
        <v>0</v>
      </c>
      <c r="AI732" s="260">
        <f t="shared" ref="AI732" si="6566">AH732*H732</f>
        <v>0</v>
      </c>
      <c r="AJ732" s="410">
        <v>195</v>
      </c>
      <c r="AK732" s="410">
        <v>2948.4</v>
      </c>
      <c r="AL732" s="410">
        <f t="shared" si="5628"/>
        <v>3302.2080000000005</v>
      </c>
      <c r="AM732" s="1221">
        <v>0</v>
      </c>
      <c r="AN732" s="410">
        <v>0</v>
      </c>
      <c r="AO732" s="396">
        <f t="shared" si="5858"/>
        <v>0</v>
      </c>
      <c r="AP732" s="410">
        <v>195</v>
      </c>
      <c r="AQ732" s="410">
        <v>2948.4</v>
      </c>
      <c r="AR732" s="410">
        <f t="shared" si="5629"/>
        <v>3302.2080000000005</v>
      </c>
      <c r="AS732" s="410">
        <v>0</v>
      </c>
      <c r="AT732" s="410">
        <f t="shared" ref="AT732" si="6567">AS732*1.12</f>
        <v>0</v>
      </c>
      <c r="AU732" s="410">
        <f t="shared" ref="AU732" si="6568">AT732*H732</f>
        <v>0</v>
      </c>
      <c r="AV732" s="411">
        <v>195</v>
      </c>
      <c r="AW732" s="410">
        <v>2948.4</v>
      </c>
      <c r="AX732" s="410">
        <f t="shared" si="5630"/>
        <v>3302.2080000000005</v>
      </c>
      <c r="AY732" s="400">
        <v>0</v>
      </c>
      <c r="AZ732" s="400">
        <f t="shared" ref="AZ732" si="6569">AY732*1.12</f>
        <v>0</v>
      </c>
      <c r="BA732" s="400">
        <f t="shared" ref="BA732" si="6570">AZ732*H732</f>
        <v>0</v>
      </c>
      <c r="BB732" s="411">
        <v>195</v>
      </c>
      <c r="BC732" s="410">
        <v>2948.4</v>
      </c>
      <c r="BD732" s="410">
        <f t="shared" si="5631"/>
        <v>3302.2080000000005</v>
      </c>
      <c r="BE732" s="411">
        <v>0</v>
      </c>
      <c r="BF732" s="411">
        <f t="shared" ref="BF732" si="6571">BE732*1.12</f>
        <v>0</v>
      </c>
      <c r="BG732" s="411">
        <f t="shared" ref="BG732" si="6572">BF732*H732</f>
        <v>0</v>
      </c>
      <c r="BH732" s="411"/>
      <c r="BI732" s="410">
        <v>2948.4</v>
      </c>
      <c r="BJ732" s="410">
        <f t="shared" si="5632"/>
        <v>3302.2080000000005</v>
      </c>
      <c r="BK732" s="411">
        <f t="shared" ref="BK732" si="6573">BH732*BI732</f>
        <v>0</v>
      </c>
      <c r="BL732" s="411">
        <f t="shared" ref="BL732:BL735" si="6574">BK732*1.12</f>
        <v>0</v>
      </c>
      <c r="BM732" s="411">
        <f t="shared" si="6230"/>
        <v>0</v>
      </c>
      <c r="BN732" s="411"/>
      <c r="BO732" s="410"/>
      <c r="BP732" s="410"/>
      <c r="BQ732" s="411">
        <f t="shared" ref="BQ732:BQ733" si="6575">BN732*BO732</f>
        <v>0</v>
      </c>
      <c r="BR732" s="411">
        <f t="shared" ref="BR732:BR735" si="6576">BQ732*1.12</f>
        <v>0</v>
      </c>
      <c r="BS732" s="411">
        <f t="shared" si="6455"/>
        <v>0</v>
      </c>
      <c r="BT732" s="410">
        <v>2948.4</v>
      </c>
      <c r="BU732" s="410">
        <f t="shared" si="5633"/>
        <v>3302.2080000000005</v>
      </c>
      <c r="BV732" s="262">
        <v>0</v>
      </c>
      <c r="BW732" s="1427">
        <v>0</v>
      </c>
      <c r="BX732" s="84" t="s">
        <v>48</v>
      </c>
      <c r="BY732" s="76">
        <v>2015</v>
      </c>
      <c r="BZ732" s="582" t="s">
        <v>2551</v>
      </c>
      <c r="CA732" s="567"/>
      <c r="CB732" s="562"/>
      <c r="CC732" s="109"/>
      <c r="CD732" s="329"/>
      <c r="CE732" s="26">
        <f t="shared" si="6095"/>
        <v>0</v>
      </c>
      <c r="CF732" s="27">
        <f t="shared" si="6096"/>
        <v>0</v>
      </c>
      <c r="CG732" s="738">
        <f t="shared" si="6097"/>
        <v>0</v>
      </c>
      <c r="CH732" s="166" t="s">
        <v>1973</v>
      </c>
      <c r="CI732" s="167"/>
      <c r="CJ732" s="89" t="s">
        <v>25</v>
      </c>
      <c r="CK732" s="175" t="s">
        <v>1994</v>
      </c>
      <c r="CL732" s="175" t="s">
        <v>2010</v>
      </c>
      <c r="CM732" s="178">
        <v>42170</v>
      </c>
      <c r="CN732" s="175" t="s">
        <v>1995</v>
      </c>
      <c r="CO732" s="176" t="s">
        <v>1463</v>
      </c>
      <c r="CP732" s="175" t="s">
        <v>1479</v>
      </c>
      <c r="CQ732" s="14" t="s">
        <v>1382</v>
      </c>
      <c r="CR732" s="455"/>
      <c r="CS732" s="455"/>
      <c r="CT732" s="455">
        <v>195</v>
      </c>
      <c r="CU732" s="455">
        <v>0</v>
      </c>
      <c r="CV732" s="455">
        <v>0</v>
      </c>
      <c r="CW732" s="455">
        <v>0</v>
      </c>
      <c r="CX732" s="455">
        <v>0</v>
      </c>
      <c r="CY732" s="455"/>
      <c r="CZ732" s="455"/>
      <c r="DA732" s="456">
        <v>3301</v>
      </c>
      <c r="DB732" s="455"/>
      <c r="DC732" s="455"/>
      <c r="DD732" s="455">
        <f>CT732*DA732</f>
        <v>643695</v>
      </c>
      <c r="DE732" s="455">
        <f>CU732*DA732</f>
        <v>0</v>
      </c>
      <c r="DF732" s="455">
        <f>CV732*DA732</f>
        <v>0</v>
      </c>
      <c r="DG732" s="455">
        <f>CW732*DA732</f>
        <v>0</v>
      </c>
      <c r="DH732" s="455">
        <f>CX732*DA732</f>
        <v>0</v>
      </c>
      <c r="DI732" s="455"/>
      <c r="DJ732" s="455"/>
      <c r="DK732" s="455">
        <f t="shared" ref="DK732:DK733" si="6577">(CT732+CU732+CV732+CW732+CX732)*DA732</f>
        <v>643695</v>
      </c>
      <c r="DL732" s="501"/>
      <c r="DM732" s="508"/>
      <c r="DN732" s="501"/>
      <c r="DO732" s="508"/>
      <c r="DP732" s="501"/>
      <c r="DQ732" s="847">
        <f>DD732</f>
        <v>643695</v>
      </c>
      <c r="DR732" s="501">
        <f>DQ732/1.12</f>
        <v>574727.67857142852</v>
      </c>
      <c r="DS732" s="508">
        <f>DE732</f>
        <v>0</v>
      </c>
      <c r="DT732" s="501">
        <f>DS732/1.12</f>
        <v>0</v>
      </c>
      <c r="DU732" s="508">
        <f>DF732</f>
        <v>0</v>
      </c>
      <c r="DV732" s="457">
        <f>DU732/1.12</f>
        <v>0</v>
      </c>
      <c r="DW732" s="503">
        <f>DG732</f>
        <v>0</v>
      </c>
      <c r="DX732" s="501">
        <f>DW732/1.12</f>
        <v>0</v>
      </c>
      <c r="DY732" s="672">
        <f>DH732</f>
        <v>0</v>
      </c>
      <c r="DZ732" s="501">
        <f>DY732/1.12</f>
        <v>0</v>
      </c>
      <c r="EA732" s="508">
        <f>DI732</f>
        <v>0</v>
      </c>
      <c r="EB732" s="457">
        <f t="shared" si="5859"/>
        <v>0</v>
      </c>
      <c r="EC732" s="1045"/>
      <c r="ED732" s="892"/>
      <c r="EE732" s="459">
        <f>DK732</f>
        <v>643695</v>
      </c>
      <c r="EF732" s="501">
        <f t="shared" ref="EF732:EF733" si="6578">EE732/1.12</f>
        <v>574727.67857142852</v>
      </c>
      <c r="EG732" s="462"/>
      <c r="EH732" s="710"/>
      <c r="EI732" s="460">
        <f t="shared" si="6548"/>
        <v>0</v>
      </c>
      <c r="EJ732" s="538">
        <f t="shared" si="6549"/>
        <v>0</v>
      </c>
      <c r="EK732" s="677">
        <f t="shared" si="6550"/>
        <v>-574727.67857142852</v>
      </c>
      <c r="EL732" s="257">
        <f t="shared" si="6551"/>
        <v>-643695</v>
      </c>
      <c r="EM732" s="649">
        <f t="shared" si="6552"/>
        <v>0</v>
      </c>
      <c r="EN732" s="538">
        <f t="shared" si="6553"/>
        <v>0</v>
      </c>
      <c r="EO732" s="677">
        <f t="shared" si="6554"/>
        <v>0</v>
      </c>
      <c r="EP732" s="257">
        <f t="shared" si="6555"/>
        <v>0</v>
      </c>
      <c r="EQ732" s="649">
        <f t="shared" si="6556"/>
        <v>0</v>
      </c>
      <c r="ER732" s="538">
        <f t="shared" si="6557"/>
        <v>0</v>
      </c>
      <c r="ES732" s="677">
        <f t="shared" si="6558"/>
        <v>0</v>
      </c>
      <c r="ET732" s="538">
        <f t="shared" si="6559"/>
        <v>0</v>
      </c>
      <c r="EU732" s="462">
        <f t="shared" si="6560"/>
        <v>0</v>
      </c>
      <c r="EV732" s="263">
        <f t="shared" si="6561"/>
        <v>0</v>
      </c>
      <c r="EW732" s="462">
        <f t="shared" si="6562"/>
        <v>0</v>
      </c>
      <c r="EX732" s="263">
        <f t="shared" si="6563"/>
        <v>0</v>
      </c>
      <c r="EY732" s="472">
        <f t="shared" si="6362"/>
        <v>-574727.67857142852</v>
      </c>
      <c r="EZ732" s="710">
        <f t="shared" si="6363"/>
        <v>-643695</v>
      </c>
      <c r="FA732" s="312">
        <v>42020</v>
      </c>
      <c r="FC732" s="216"/>
      <c r="FD732" s="319"/>
    </row>
    <row r="733" spans="1:160" ht="18" hidden="1" customHeight="1" outlineLevel="1" x14ac:dyDescent="0.2">
      <c r="A733" s="13" t="s">
        <v>2535</v>
      </c>
      <c r="B733" s="76" t="s">
        <v>21</v>
      </c>
      <c r="C733" s="103" t="s">
        <v>1462</v>
      </c>
      <c r="D733" s="103" t="s">
        <v>1463</v>
      </c>
      <c r="E733" s="103" t="s">
        <v>1466</v>
      </c>
      <c r="F733" s="103" t="s">
        <v>1479</v>
      </c>
      <c r="G733" s="103" t="s">
        <v>25</v>
      </c>
      <c r="H733" s="105">
        <v>0.83299999999999996</v>
      </c>
      <c r="I733" s="103" t="s">
        <v>1972</v>
      </c>
      <c r="J733" s="103" t="s">
        <v>56</v>
      </c>
      <c r="K733" s="103" t="s">
        <v>152</v>
      </c>
      <c r="L733" s="103" t="s">
        <v>1370</v>
      </c>
      <c r="M733" s="14" t="s">
        <v>1382</v>
      </c>
      <c r="N733" s="82"/>
      <c r="O733" s="82"/>
      <c r="P733" s="82"/>
      <c r="Q733" s="245"/>
      <c r="R733" s="408"/>
      <c r="S733" s="270"/>
      <c r="T733" s="270"/>
      <c r="U733" s="270"/>
      <c r="V733" s="647"/>
      <c r="W733" s="647"/>
      <c r="X733" s="409"/>
      <c r="Y733" s="409"/>
      <c r="Z733" s="409"/>
      <c r="AA733" s="409"/>
      <c r="AB733" s="409"/>
      <c r="AC733" s="399">
        <f t="shared" ref="AC733" si="6579">AB733*H733</f>
        <v>0</v>
      </c>
      <c r="AD733" s="410">
        <v>195</v>
      </c>
      <c r="AE733" s="410">
        <v>6799.94</v>
      </c>
      <c r="AF733" s="410">
        <f t="shared" ref="AF733" si="6580">AE733*1.12</f>
        <v>7615.9328000000005</v>
      </c>
      <c r="AG733" s="410">
        <f t="shared" ref="AG733" si="6581">AE733*AD733</f>
        <v>1325988.2999999998</v>
      </c>
      <c r="AH733" s="410">
        <f t="shared" ref="AH733" si="6582">AD733*AF733</f>
        <v>1485106.8960000002</v>
      </c>
      <c r="AI733" s="260">
        <f t="shared" ref="AI733" si="6583">AH733*H733</f>
        <v>1237094.044368</v>
      </c>
      <c r="AJ733" s="410">
        <v>70</v>
      </c>
      <c r="AK733" s="410">
        <v>6799.94</v>
      </c>
      <c r="AL733" s="410">
        <f t="shared" si="5628"/>
        <v>7615.9328000000005</v>
      </c>
      <c r="AM733" s="1221">
        <f t="shared" ref="AM733" si="6584">AJ733*AK733</f>
        <v>475995.8</v>
      </c>
      <c r="AN733" s="410">
        <f t="shared" ref="AN733" si="6585">AJ733*AL733</f>
        <v>533115.29600000009</v>
      </c>
      <c r="AO733" s="396">
        <f t="shared" ref="AO733" si="6586">AN733*H733</f>
        <v>444085.04156800004</v>
      </c>
      <c r="AP733" s="410">
        <v>70</v>
      </c>
      <c r="AQ733" s="410">
        <v>6799.94</v>
      </c>
      <c r="AR733" s="410">
        <f t="shared" si="5629"/>
        <v>7615.9328000000005</v>
      </c>
      <c r="AS733" s="410">
        <f t="shared" ref="AS733" si="6587">AP733*AQ733</f>
        <v>475995.8</v>
      </c>
      <c r="AT733" s="410">
        <f t="shared" ref="AT733" si="6588">AS733*1.12</f>
        <v>533115.29600000009</v>
      </c>
      <c r="AU733" s="410">
        <f t="shared" ref="AU733" si="6589">AT733*H733</f>
        <v>444085.04156800004</v>
      </c>
      <c r="AV733" s="411">
        <v>70</v>
      </c>
      <c r="AW733" s="410">
        <v>6799.94</v>
      </c>
      <c r="AX733" s="410">
        <f t="shared" si="5630"/>
        <v>7615.9328000000005</v>
      </c>
      <c r="AY733" s="400">
        <f t="shared" ref="AY733" si="6590">AV733*AW733</f>
        <v>475995.8</v>
      </c>
      <c r="AZ733" s="400">
        <f t="shared" ref="AZ733" si="6591">AY733*1.12</f>
        <v>533115.29600000009</v>
      </c>
      <c r="BA733" s="400">
        <f t="shared" ref="BA733" si="6592">AZ733*H733</f>
        <v>444085.04156800004</v>
      </c>
      <c r="BB733" s="411">
        <v>70</v>
      </c>
      <c r="BC733" s="410">
        <v>6799.94</v>
      </c>
      <c r="BD733" s="410">
        <f t="shared" si="5631"/>
        <v>7615.9328000000005</v>
      </c>
      <c r="BE733" s="411">
        <f t="shared" ref="BE733" si="6593">BB733*BC733</f>
        <v>475995.8</v>
      </c>
      <c r="BF733" s="411">
        <f t="shared" ref="BF733" si="6594">BE733*1.12</f>
        <v>533115.29600000009</v>
      </c>
      <c r="BG733" s="411">
        <f t="shared" ref="BG733" si="6595">BF733*H733</f>
        <v>444085.04156800004</v>
      </c>
      <c r="BH733" s="411"/>
      <c r="BI733" s="410">
        <v>6799.94</v>
      </c>
      <c r="BJ733" s="410">
        <f t="shared" si="5632"/>
        <v>7615.9328000000005</v>
      </c>
      <c r="BK733" s="411">
        <f t="shared" ref="BK733" si="6596">BH733*BI733</f>
        <v>0</v>
      </c>
      <c r="BL733" s="411">
        <f t="shared" ref="BL733" si="6597">BK733*1.12</f>
        <v>0</v>
      </c>
      <c r="BM733" s="411">
        <f t="shared" ref="BM733" si="6598">BL733*N733</f>
        <v>0</v>
      </c>
      <c r="BN733" s="411"/>
      <c r="BO733" s="410"/>
      <c r="BP733" s="410"/>
      <c r="BQ733" s="411">
        <f t="shared" si="6575"/>
        <v>0</v>
      </c>
      <c r="BR733" s="411">
        <f t="shared" si="6576"/>
        <v>0</v>
      </c>
      <c r="BS733" s="411">
        <f t="shared" si="6455"/>
        <v>0</v>
      </c>
      <c r="BT733" s="410">
        <v>6799.94</v>
      </c>
      <c r="BU733" s="410">
        <f t="shared" si="5633"/>
        <v>7615.9328000000005</v>
      </c>
      <c r="BV733" s="262">
        <f t="shared" ref="BV733" si="6599">(AD733+AJ733+AP733+AV733+BB733)*BT733</f>
        <v>3229971.5</v>
      </c>
      <c r="BW733" s="262">
        <f t="shared" ref="BW733" si="6600">(AD733+AJ733+AP733+AV733+BB733)*BU733</f>
        <v>3617568.08</v>
      </c>
      <c r="BX733" s="84"/>
      <c r="BY733" s="76" t="s">
        <v>2420</v>
      </c>
      <c r="BZ733" s="582"/>
      <c r="CA733" s="567"/>
      <c r="CB733" s="562"/>
      <c r="CC733" s="109"/>
      <c r="CD733" s="329"/>
      <c r="CE733" s="26">
        <f t="shared" ref="CE733" si="6601">BV733-CB733</f>
        <v>3229971.5</v>
      </c>
      <c r="CF733" s="27">
        <f t="shared" ref="CF733" si="6602">BW733-CC733</f>
        <v>3617568.08</v>
      </c>
      <c r="CG733" s="738">
        <f t="shared" ref="CG733" si="6603">CA733-CC733</f>
        <v>0</v>
      </c>
      <c r="CH733" s="166" t="s">
        <v>2552</v>
      </c>
      <c r="CI733" s="167"/>
      <c r="CJ733" s="89"/>
      <c r="CK733" s="175"/>
      <c r="CL733" s="175" t="s">
        <v>2628</v>
      </c>
      <c r="CM733" s="178">
        <v>42632</v>
      </c>
      <c r="CN733" s="175" t="s">
        <v>1995</v>
      </c>
      <c r="CO733" s="176" t="s">
        <v>1463</v>
      </c>
      <c r="CP733" s="175" t="s">
        <v>2572</v>
      </c>
      <c r="CQ733" s="14" t="s">
        <v>1382</v>
      </c>
      <c r="CR733" s="455"/>
      <c r="CS733" s="455"/>
      <c r="CT733" s="455"/>
      <c r="CU733" s="455">
        <v>70</v>
      </c>
      <c r="CV733" s="455">
        <v>70</v>
      </c>
      <c r="CW733" s="455">
        <v>70</v>
      </c>
      <c r="CX733" s="455">
        <v>70</v>
      </c>
      <c r="CY733" s="455"/>
      <c r="CZ733" s="455">
        <f>CU733+CV733+CW733+CX733</f>
        <v>280</v>
      </c>
      <c r="DA733" s="456">
        <f>BU733</f>
        <v>7615.9328000000005</v>
      </c>
      <c r="DB733" s="455"/>
      <c r="DC733" s="455"/>
      <c r="DD733" s="455"/>
      <c r="DE733" s="455">
        <f>CU733*DA733</f>
        <v>533115.29600000009</v>
      </c>
      <c r="DF733" s="455">
        <f>CV733*DA733</f>
        <v>533115.29600000009</v>
      </c>
      <c r="DG733" s="455">
        <f>CW733*DA733</f>
        <v>533115.29600000009</v>
      </c>
      <c r="DH733" s="455">
        <f>CX733*DA733</f>
        <v>533115.29600000009</v>
      </c>
      <c r="DI733" s="455"/>
      <c r="DJ733" s="455"/>
      <c r="DK733" s="455">
        <f t="shared" si="6577"/>
        <v>2132461.1840000004</v>
      </c>
      <c r="DL733" s="501"/>
      <c r="DM733" s="508"/>
      <c r="DN733" s="501"/>
      <c r="DO733" s="508"/>
      <c r="DP733" s="501"/>
      <c r="DQ733" s="847"/>
      <c r="DR733" s="501"/>
      <c r="DS733" s="508">
        <f>DE733</f>
        <v>533115.29600000009</v>
      </c>
      <c r="DT733" s="501">
        <f>DS733/1.12</f>
        <v>475995.80000000005</v>
      </c>
      <c r="DU733" s="508">
        <f>DF733</f>
        <v>533115.29600000009</v>
      </c>
      <c r="DV733" s="457">
        <f>DU733/1.12</f>
        <v>475995.80000000005</v>
      </c>
      <c r="DW733" s="503">
        <f>DG733</f>
        <v>533115.29600000009</v>
      </c>
      <c r="DX733" s="501">
        <f>DW733/1.12</f>
        <v>475995.80000000005</v>
      </c>
      <c r="DY733" s="672">
        <f>DH733</f>
        <v>533115.29600000009</v>
      </c>
      <c r="DZ733" s="501">
        <f>DY733/1.12</f>
        <v>475995.80000000005</v>
      </c>
      <c r="EA733" s="508"/>
      <c r="EB733" s="457"/>
      <c r="EC733" s="1045"/>
      <c r="ED733" s="892"/>
      <c r="EE733" s="459">
        <f>DK733</f>
        <v>2132461.1840000004</v>
      </c>
      <c r="EF733" s="501">
        <f t="shared" si="6578"/>
        <v>1903983.2000000002</v>
      </c>
      <c r="EG733" s="462"/>
      <c r="EH733" s="710"/>
      <c r="EI733" s="460">
        <f t="shared" si="6548"/>
        <v>0</v>
      </c>
      <c r="EJ733" s="538">
        <f t="shared" si="6549"/>
        <v>0</v>
      </c>
      <c r="EK733" s="677">
        <f t="shared" si="6550"/>
        <v>1325988.2999999998</v>
      </c>
      <c r="EL733" s="257">
        <f t="shared" si="6551"/>
        <v>1485106.8960000002</v>
      </c>
      <c r="EM733" s="649">
        <f t="shared" si="6552"/>
        <v>0</v>
      </c>
      <c r="EN733" s="538">
        <f t="shared" si="6553"/>
        <v>0</v>
      </c>
      <c r="EO733" s="677">
        <f t="shared" si="6554"/>
        <v>0</v>
      </c>
      <c r="EP733" s="257">
        <f t="shared" si="6555"/>
        <v>0</v>
      </c>
      <c r="EQ733" s="649">
        <f t="shared" si="6556"/>
        <v>0</v>
      </c>
      <c r="ER733" s="538">
        <f t="shared" si="6557"/>
        <v>0</v>
      </c>
      <c r="ES733" s="677">
        <f t="shared" si="6558"/>
        <v>0</v>
      </c>
      <c r="ET733" s="538">
        <f t="shared" si="6559"/>
        <v>0</v>
      </c>
      <c r="EU733" s="462">
        <f t="shared" si="6560"/>
        <v>0</v>
      </c>
      <c r="EV733" s="263">
        <f t="shared" si="6561"/>
        <v>0</v>
      </c>
      <c r="EW733" s="462">
        <f t="shared" si="6562"/>
        <v>0</v>
      </c>
      <c r="EX733" s="263">
        <f t="shared" si="6563"/>
        <v>0</v>
      </c>
      <c r="EY733" s="472">
        <f t="shared" si="6362"/>
        <v>1325988.2999999998</v>
      </c>
      <c r="EZ733" s="710">
        <f t="shared" si="6363"/>
        <v>1485106.8959999997</v>
      </c>
      <c r="FA733" s="312">
        <v>42020</v>
      </c>
      <c r="FC733" s="216"/>
      <c r="FD733" s="319"/>
    </row>
    <row r="734" spans="1:160" ht="18" hidden="1" customHeight="1" outlineLevel="1" x14ac:dyDescent="0.2">
      <c r="A734" s="13" t="s">
        <v>1593</v>
      </c>
      <c r="B734" s="76" t="s">
        <v>21</v>
      </c>
      <c r="C734" s="103" t="s">
        <v>1462</v>
      </c>
      <c r="D734" s="103" t="s">
        <v>1463</v>
      </c>
      <c r="E734" s="103" t="s">
        <v>1466</v>
      </c>
      <c r="F734" s="103" t="s">
        <v>1480</v>
      </c>
      <c r="G734" s="103" t="s">
        <v>1381</v>
      </c>
      <c r="H734" s="105">
        <v>0.83299999999999996</v>
      </c>
      <c r="I734" s="103" t="s">
        <v>1369</v>
      </c>
      <c r="J734" s="103" t="s">
        <v>56</v>
      </c>
      <c r="K734" s="103" t="s">
        <v>152</v>
      </c>
      <c r="L734" s="103" t="s">
        <v>1370</v>
      </c>
      <c r="M734" s="14" t="s">
        <v>1382</v>
      </c>
      <c r="N734" s="82"/>
      <c r="O734" s="82"/>
      <c r="P734" s="82"/>
      <c r="Q734" s="245"/>
      <c r="R734" s="408"/>
      <c r="S734" s="270"/>
      <c r="T734" s="270"/>
      <c r="U734" s="270"/>
      <c r="V734" s="647"/>
      <c r="W734" s="647"/>
      <c r="X734" s="409"/>
      <c r="Y734" s="409"/>
      <c r="Z734" s="409"/>
      <c r="AA734" s="409"/>
      <c r="AB734" s="409"/>
      <c r="AC734" s="399">
        <f t="shared" si="6004"/>
        <v>0</v>
      </c>
      <c r="AD734" s="410">
        <v>165</v>
      </c>
      <c r="AE734" s="410">
        <v>2948.4</v>
      </c>
      <c r="AF734" s="410">
        <f t="shared" si="5138"/>
        <v>3302.2080000000005</v>
      </c>
      <c r="AG734" s="410">
        <v>0</v>
      </c>
      <c r="AH734" s="410">
        <v>0</v>
      </c>
      <c r="AI734" s="260">
        <f t="shared" si="6005"/>
        <v>0</v>
      </c>
      <c r="AJ734" s="410">
        <v>165</v>
      </c>
      <c r="AK734" s="410">
        <v>2948.4</v>
      </c>
      <c r="AL734" s="410">
        <f t="shared" si="5628"/>
        <v>3302.2080000000005</v>
      </c>
      <c r="AM734" s="260">
        <v>0</v>
      </c>
      <c r="AN734" s="260">
        <v>0</v>
      </c>
      <c r="AO734" s="396">
        <f t="shared" si="5858"/>
        <v>0</v>
      </c>
      <c r="AP734" s="410">
        <v>165</v>
      </c>
      <c r="AQ734" s="410">
        <v>2948.4</v>
      </c>
      <c r="AR734" s="410">
        <f t="shared" si="5629"/>
        <v>3302.2080000000005</v>
      </c>
      <c r="AS734" s="410">
        <v>0</v>
      </c>
      <c r="AT734" s="410">
        <f t="shared" si="5720"/>
        <v>0</v>
      </c>
      <c r="AU734" s="410">
        <f t="shared" si="6501"/>
        <v>0</v>
      </c>
      <c r="AV734" s="411">
        <v>165</v>
      </c>
      <c r="AW734" s="410">
        <v>2948.4</v>
      </c>
      <c r="AX734" s="410">
        <f t="shared" si="5630"/>
        <v>3302.2080000000005</v>
      </c>
      <c r="AY734" s="400">
        <v>0</v>
      </c>
      <c r="AZ734" s="400">
        <f t="shared" si="5763"/>
        <v>0</v>
      </c>
      <c r="BA734" s="400">
        <f t="shared" si="6542"/>
        <v>0</v>
      </c>
      <c r="BB734" s="411">
        <v>165</v>
      </c>
      <c r="BC734" s="410">
        <v>2948.4</v>
      </c>
      <c r="BD734" s="410">
        <f t="shared" si="5631"/>
        <v>3302.2080000000005</v>
      </c>
      <c r="BE734" s="411">
        <v>0</v>
      </c>
      <c r="BF734" s="411">
        <f t="shared" si="6543"/>
        <v>0</v>
      </c>
      <c r="BG734" s="411">
        <f t="shared" si="6496"/>
        <v>0</v>
      </c>
      <c r="BH734" s="411"/>
      <c r="BI734" s="410">
        <v>2948.4</v>
      </c>
      <c r="BJ734" s="410">
        <f t="shared" si="5632"/>
        <v>3302.2080000000005</v>
      </c>
      <c r="BK734" s="411">
        <v>0</v>
      </c>
      <c r="BL734" s="411">
        <f t="shared" si="6574"/>
        <v>0</v>
      </c>
      <c r="BM734" s="411">
        <f t="shared" si="6230"/>
        <v>0</v>
      </c>
      <c r="BN734" s="411"/>
      <c r="BO734" s="410"/>
      <c r="BP734" s="410"/>
      <c r="BQ734" s="411">
        <v>0</v>
      </c>
      <c r="BR734" s="411">
        <f t="shared" si="6576"/>
        <v>0</v>
      </c>
      <c r="BS734" s="411">
        <f t="shared" si="6455"/>
        <v>0</v>
      </c>
      <c r="BT734" s="410">
        <v>2948.4</v>
      </c>
      <c r="BU734" s="410">
        <f t="shared" si="5633"/>
        <v>3302.2080000000005</v>
      </c>
      <c r="BV734" s="410">
        <v>0</v>
      </c>
      <c r="BW734" s="1437">
        <v>0</v>
      </c>
      <c r="BX734" s="84" t="s">
        <v>48</v>
      </c>
      <c r="BY734" s="76">
        <v>2015</v>
      </c>
      <c r="BZ734" s="325">
        <v>7</v>
      </c>
      <c r="CA734" s="567"/>
      <c r="CB734" s="562"/>
      <c r="CC734" s="109"/>
      <c r="CD734" s="329"/>
      <c r="CE734" s="26">
        <f t="shared" si="6095"/>
        <v>0</v>
      </c>
      <c r="CF734" s="27">
        <f t="shared" si="6096"/>
        <v>0</v>
      </c>
      <c r="CG734" s="738">
        <f t="shared" si="6097"/>
        <v>0</v>
      </c>
      <c r="CH734" s="166"/>
      <c r="CI734" s="167"/>
      <c r="CJ734" s="89"/>
      <c r="CK734" s="175"/>
      <c r="CL734" s="175"/>
      <c r="CM734" s="178"/>
      <c r="CN734" s="175"/>
      <c r="CO734" s="176"/>
      <c r="CP734" s="175"/>
      <c r="CQ734" s="87"/>
      <c r="CR734" s="455"/>
      <c r="CS734" s="455"/>
      <c r="CT734" s="455"/>
      <c r="CU734" s="455"/>
      <c r="CV734" s="455"/>
      <c r="CW734" s="455"/>
      <c r="CX734" s="455"/>
      <c r="CY734" s="455"/>
      <c r="CZ734" s="455"/>
      <c r="DA734" s="456"/>
      <c r="DB734" s="455"/>
      <c r="DC734" s="455"/>
      <c r="DD734" s="455"/>
      <c r="DE734" s="455"/>
      <c r="DF734" s="455"/>
      <c r="DG734" s="455"/>
      <c r="DH734" s="455"/>
      <c r="DI734" s="455"/>
      <c r="DJ734" s="455"/>
      <c r="DK734" s="455"/>
      <c r="DL734" s="501"/>
      <c r="DM734" s="508"/>
      <c r="DN734" s="501"/>
      <c r="DO734" s="508"/>
      <c r="DP734" s="501"/>
      <c r="DQ734" s="847"/>
      <c r="DR734" s="501"/>
      <c r="DS734" s="508"/>
      <c r="DT734" s="501"/>
      <c r="DU734" s="508"/>
      <c r="DV734" s="457"/>
      <c r="DW734" s="503"/>
      <c r="DX734" s="501"/>
      <c r="DY734" s="672"/>
      <c r="DZ734" s="501"/>
      <c r="EA734" s="508">
        <f>DI734</f>
        <v>0</v>
      </c>
      <c r="EB734" s="457">
        <f t="shared" si="5859"/>
        <v>0</v>
      </c>
      <c r="EC734" s="1045"/>
      <c r="ED734" s="892"/>
      <c r="EE734" s="459"/>
      <c r="EF734" s="501"/>
      <c r="EG734" s="462"/>
      <c r="EH734" s="710"/>
      <c r="EI734" s="460">
        <f t="shared" si="6548"/>
        <v>0</v>
      </c>
      <c r="EJ734" s="538">
        <f t="shared" si="6549"/>
        <v>0</v>
      </c>
      <c r="EK734" s="677">
        <f t="shared" si="6550"/>
        <v>0</v>
      </c>
      <c r="EL734" s="257">
        <f t="shared" si="6551"/>
        <v>0</v>
      </c>
      <c r="EM734" s="649">
        <f t="shared" si="6552"/>
        <v>0</v>
      </c>
      <c r="EN734" s="538">
        <f t="shared" si="6553"/>
        <v>0</v>
      </c>
      <c r="EO734" s="677">
        <f t="shared" si="6554"/>
        <v>0</v>
      </c>
      <c r="EP734" s="257">
        <f t="shared" si="6555"/>
        <v>0</v>
      </c>
      <c r="EQ734" s="649">
        <f t="shared" si="6556"/>
        <v>0</v>
      </c>
      <c r="ER734" s="538">
        <f t="shared" si="6557"/>
        <v>0</v>
      </c>
      <c r="ES734" s="677">
        <f t="shared" si="6558"/>
        <v>0</v>
      </c>
      <c r="ET734" s="538">
        <f t="shared" si="6559"/>
        <v>0</v>
      </c>
      <c r="EU734" s="462">
        <f t="shared" si="6560"/>
        <v>0</v>
      </c>
      <c r="EV734" s="263">
        <f t="shared" si="6561"/>
        <v>0</v>
      </c>
      <c r="EW734" s="462">
        <f t="shared" si="6562"/>
        <v>0</v>
      </c>
      <c r="EX734" s="263">
        <f t="shared" si="6563"/>
        <v>0</v>
      </c>
      <c r="EY734" s="472">
        <f t="shared" si="6362"/>
        <v>0</v>
      </c>
      <c r="EZ734" s="710">
        <f t="shared" si="6363"/>
        <v>0</v>
      </c>
      <c r="FC734" s="216"/>
      <c r="FD734" s="319"/>
    </row>
    <row r="735" spans="1:160" ht="18" hidden="1" customHeight="1" outlineLevel="1" x14ac:dyDescent="0.2">
      <c r="A735" s="13" t="s">
        <v>1675</v>
      </c>
      <c r="B735" s="76" t="s">
        <v>21</v>
      </c>
      <c r="C735" s="103" t="s">
        <v>1462</v>
      </c>
      <c r="D735" s="103" t="s">
        <v>1463</v>
      </c>
      <c r="E735" s="103" t="s">
        <v>1466</v>
      </c>
      <c r="F735" s="103" t="s">
        <v>1480</v>
      </c>
      <c r="G735" s="103" t="s">
        <v>1690</v>
      </c>
      <c r="H735" s="105">
        <v>0.83299999999999996</v>
      </c>
      <c r="I735" s="103" t="s">
        <v>1369</v>
      </c>
      <c r="J735" s="103" t="s">
        <v>56</v>
      </c>
      <c r="K735" s="103" t="s">
        <v>152</v>
      </c>
      <c r="L735" s="103" t="s">
        <v>1370</v>
      </c>
      <c r="M735" s="14" t="s">
        <v>1382</v>
      </c>
      <c r="N735" s="82"/>
      <c r="O735" s="82"/>
      <c r="P735" s="82"/>
      <c r="Q735" s="245"/>
      <c r="R735" s="408"/>
      <c r="S735" s="270"/>
      <c r="T735" s="270"/>
      <c r="U735" s="270"/>
      <c r="V735" s="647"/>
      <c r="W735" s="647"/>
      <c r="X735" s="409"/>
      <c r="Y735" s="409"/>
      <c r="Z735" s="409"/>
      <c r="AA735" s="409"/>
      <c r="AB735" s="409"/>
      <c r="AC735" s="399">
        <f t="shared" si="6004"/>
        <v>0</v>
      </c>
      <c r="AD735" s="410">
        <v>165</v>
      </c>
      <c r="AE735" s="410">
        <v>2948.4</v>
      </c>
      <c r="AF735" s="410">
        <f t="shared" ref="AF735" si="6604">AE735*1.12</f>
        <v>3302.2080000000005</v>
      </c>
      <c r="AG735" s="410">
        <v>0</v>
      </c>
      <c r="AH735" s="410">
        <v>0</v>
      </c>
      <c r="AI735" s="260">
        <f t="shared" si="6005"/>
        <v>0</v>
      </c>
      <c r="AJ735" s="410">
        <v>165</v>
      </c>
      <c r="AK735" s="410">
        <v>2948.4</v>
      </c>
      <c r="AL735" s="410">
        <f t="shared" si="5628"/>
        <v>3302.2080000000005</v>
      </c>
      <c r="AM735" s="260">
        <v>0</v>
      </c>
      <c r="AN735" s="260">
        <v>0</v>
      </c>
      <c r="AO735" s="396">
        <f t="shared" si="5858"/>
        <v>0</v>
      </c>
      <c r="AP735" s="410">
        <v>165</v>
      </c>
      <c r="AQ735" s="410">
        <v>2948.4</v>
      </c>
      <c r="AR735" s="410">
        <f t="shared" si="5629"/>
        <v>3302.2080000000005</v>
      </c>
      <c r="AS735" s="410">
        <v>0</v>
      </c>
      <c r="AT735" s="410">
        <f t="shared" si="5720"/>
        <v>0</v>
      </c>
      <c r="AU735" s="410">
        <f t="shared" si="6501"/>
        <v>0</v>
      </c>
      <c r="AV735" s="411">
        <v>165</v>
      </c>
      <c r="AW735" s="410">
        <v>2948.4</v>
      </c>
      <c r="AX735" s="410">
        <f t="shared" si="5630"/>
        <v>3302.2080000000005</v>
      </c>
      <c r="AY735" s="400">
        <v>0</v>
      </c>
      <c r="AZ735" s="400">
        <f t="shared" si="5763"/>
        <v>0</v>
      </c>
      <c r="BA735" s="400">
        <f t="shared" si="6542"/>
        <v>0</v>
      </c>
      <c r="BB735" s="411">
        <v>165</v>
      </c>
      <c r="BC735" s="410">
        <v>2948.4</v>
      </c>
      <c r="BD735" s="410">
        <f t="shared" si="5631"/>
        <v>3302.2080000000005</v>
      </c>
      <c r="BE735" s="411">
        <v>0</v>
      </c>
      <c r="BF735" s="411">
        <f t="shared" si="6543"/>
        <v>0</v>
      </c>
      <c r="BG735" s="411">
        <f t="shared" si="6496"/>
        <v>0</v>
      </c>
      <c r="BH735" s="411"/>
      <c r="BI735" s="410">
        <v>2948.4</v>
      </c>
      <c r="BJ735" s="410">
        <f t="shared" si="5632"/>
        <v>3302.2080000000005</v>
      </c>
      <c r="BK735" s="411">
        <v>0</v>
      </c>
      <c r="BL735" s="411">
        <f t="shared" si="6574"/>
        <v>0</v>
      </c>
      <c r="BM735" s="411">
        <f t="shared" si="6230"/>
        <v>0</v>
      </c>
      <c r="BN735" s="411"/>
      <c r="BO735" s="410"/>
      <c r="BP735" s="410"/>
      <c r="BQ735" s="411">
        <v>0</v>
      </c>
      <c r="BR735" s="411">
        <f t="shared" si="6576"/>
        <v>0</v>
      </c>
      <c r="BS735" s="411">
        <f t="shared" si="6455"/>
        <v>0</v>
      </c>
      <c r="BT735" s="410">
        <v>2948.4</v>
      </c>
      <c r="BU735" s="410">
        <f t="shared" si="5633"/>
        <v>3302.2080000000005</v>
      </c>
      <c r="BV735" s="262">
        <v>0</v>
      </c>
      <c r="BW735" s="1427">
        <v>0</v>
      </c>
      <c r="BX735" s="84" t="s">
        <v>48</v>
      </c>
      <c r="BY735" s="76">
        <v>2015</v>
      </c>
      <c r="BZ735" s="325">
        <v>7</v>
      </c>
      <c r="CA735" s="567"/>
      <c r="CB735" s="562"/>
      <c r="CC735" s="109"/>
      <c r="CD735" s="329"/>
      <c r="CE735" s="26">
        <f t="shared" si="6095"/>
        <v>0</v>
      </c>
      <c r="CF735" s="27">
        <f t="shared" si="6096"/>
        <v>0</v>
      </c>
      <c r="CG735" s="738">
        <f t="shared" si="6097"/>
        <v>0</v>
      </c>
      <c r="CH735" s="166" t="s">
        <v>1691</v>
      </c>
      <c r="CI735" s="167" t="s">
        <v>1756</v>
      </c>
      <c r="CJ735" s="89"/>
      <c r="CK735" s="175"/>
      <c r="CL735" s="175"/>
      <c r="CM735" s="178"/>
      <c r="CN735" s="175"/>
      <c r="CO735" s="176"/>
      <c r="CP735" s="175"/>
      <c r="CQ735" s="87"/>
      <c r="CR735" s="455"/>
      <c r="CS735" s="455"/>
      <c r="CT735" s="455"/>
      <c r="CU735" s="455"/>
      <c r="CV735" s="455"/>
      <c r="CW735" s="455"/>
      <c r="CX735" s="455"/>
      <c r="CY735" s="455"/>
      <c r="CZ735" s="455"/>
      <c r="DA735" s="456"/>
      <c r="DB735" s="455"/>
      <c r="DC735" s="455"/>
      <c r="DD735" s="455"/>
      <c r="DE735" s="455"/>
      <c r="DF735" s="455"/>
      <c r="DG735" s="455"/>
      <c r="DH735" s="455"/>
      <c r="DI735" s="455"/>
      <c r="DJ735" s="455"/>
      <c r="DK735" s="455"/>
      <c r="DL735" s="501"/>
      <c r="DM735" s="508"/>
      <c r="DN735" s="501"/>
      <c r="DO735" s="508"/>
      <c r="DP735" s="501"/>
      <c r="DQ735" s="847"/>
      <c r="DR735" s="501"/>
      <c r="DS735" s="508"/>
      <c r="DT735" s="501"/>
      <c r="DU735" s="508"/>
      <c r="DV735" s="457"/>
      <c r="DW735" s="503"/>
      <c r="DX735" s="501"/>
      <c r="DY735" s="672"/>
      <c r="DZ735" s="501"/>
      <c r="EA735" s="508">
        <f>DI735</f>
        <v>0</v>
      </c>
      <c r="EB735" s="457">
        <f t="shared" si="5859"/>
        <v>0</v>
      </c>
      <c r="EC735" s="1045"/>
      <c r="ED735" s="892"/>
      <c r="EE735" s="459"/>
      <c r="EF735" s="501"/>
      <c r="EG735" s="462"/>
      <c r="EH735" s="710"/>
      <c r="EI735" s="460">
        <f t="shared" si="6548"/>
        <v>0</v>
      </c>
      <c r="EJ735" s="538">
        <f t="shared" si="6549"/>
        <v>0</v>
      </c>
      <c r="EK735" s="677">
        <f t="shared" si="6550"/>
        <v>0</v>
      </c>
      <c r="EL735" s="257">
        <f t="shared" si="6551"/>
        <v>0</v>
      </c>
      <c r="EM735" s="649">
        <f t="shared" si="6552"/>
        <v>0</v>
      </c>
      <c r="EN735" s="538">
        <f t="shared" si="6553"/>
        <v>0</v>
      </c>
      <c r="EO735" s="677">
        <f t="shared" si="6554"/>
        <v>0</v>
      </c>
      <c r="EP735" s="257">
        <f t="shared" si="6555"/>
        <v>0</v>
      </c>
      <c r="EQ735" s="649">
        <f t="shared" si="6556"/>
        <v>0</v>
      </c>
      <c r="ER735" s="538">
        <f t="shared" si="6557"/>
        <v>0</v>
      </c>
      <c r="ES735" s="677">
        <f t="shared" si="6558"/>
        <v>0</v>
      </c>
      <c r="ET735" s="538">
        <f t="shared" si="6559"/>
        <v>0</v>
      </c>
      <c r="EU735" s="462">
        <f t="shared" si="6560"/>
        <v>0</v>
      </c>
      <c r="EV735" s="263">
        <f t="shared" si="6561"/>
        <v>0</v>
      </c>
      <c r="EW735" s="462">
        <f t="shared" si="6562"/>
        <v>0</v>
      </c>
      <c r="EX735" s="263">
        <f t="shared" si="6563"/>
        <v>0</v>
      </c>
      <c r="EY735" s="472">
        <f t="shared" si="6362"/>
        <v>0</v>
      </c>
      <c r="EZ735" s="710">
        <f t="shared" si="6363"/>
        <v>0</v>
      </c>
      <c r="FA735" s="312">
        <v>42020</v>
      </c>
      <c r="FC735" s="216"/>
      <c r="FD735" s="319"/>
    </row>
    <row r="736" spans="1:160" ht="18" hidden="1" customHeight="1" outlineLevel="1" x14ac:dyDescent="0.2">
      <c r="A736" s="13" t="s">
        <v>1785</v>
      </c>
      <c r="B736" s="76" t="s">
        <v>21</v>
      </c>
      <c r="C736" s="103" t="s">
        <v>1462</v>
      </c>
      <c r="D736" s="103" t="s">
        <v>1463</v>
      </c>
      <c r="E736" s="103" t="s">
        <v>1466</v>
      </c>
      <c r="F736" s="103" t="s">
        <v>1480</v>
      </c>
      <c r="G736" s="103" t="s">
        <v>25</v>
      </c>
      <c r="H736" s="105">
        <v>0.83299999999999996</v>
      </c>
      <c r="I736" s="103" t="s">
        <v>1369</v>
      </c>
      <c r="J736" s="103" t="s">
        <v>56</v>
      </c>
      <c r="K736" s="103" t="s">
        <v>152</v>
      </c>
      <c r="L736" s="103" t="s">
        <v>1370</v>
      </c>
      <c r="M736" s="14" t="s">
        <v>1382</v>
      </c>
      <c r="N736" s="82"/>
      <c r="O736" s="82"/>
      <c r="P736" s="82"/>
      <c r="Q736" s="245"/>
      <c r="R736" s="408"/>
      <c r="S736" s="270"/>
      <c r="T736" s="270"/>
      <c r="U736" s="270"/>
      <c r="V736" s="647"/>
      <c r="W736" s="647"/>
      <c r="X736" s="409"/>
      <c r="Y736" s="409"/>
      <c r="Z736" s="409"/>
      <c r="AA736" s="409"/>
      <c r="AB736" s="409"/>
      <c r="AC736" s="399">
        <f t="shared" ref="AC736" si="6605">AB736*H736</f>
        <v>0</v>
      </c>
      <c r="AD736" s="410">
        <v>165</v>
      </c>
      <c r="AE736" s="410">
        <v>2948.4</v>
      </c>
      <c r="AF736" s="410">
        <f t="shared" ref="AF736" si="6606">AE736*1.12</f>
        <v>3302.2080000000005</v>
      </c>
      <c r="AG736" s="410">
        <v>0</v>
      </c>
      <c r="AH736" s="410">
        <v>0</v>
      </c>
      <c r="AI736" s="260">
        <f t="shared" ref="AI736" si="6607">AH736*H736</f>
        <v>0</v>
      </c>
      <c r="AJ736" s="410">
        <v>165</v>
      </c>
      <c r="AK736" s="410">
        <v>2948.4</v>
      </c>
      <c r="AL736" s="410">
        <f t="shared" si="5628"/>
        <v>3302.2080000000005</v>
      </c>
      <c r="AM736" s="410">
        <v>0</v>
      </c>
      <c r="AN736" s="410">
        <v>0</v>
      </c>
      <c r="AO736" s="396">
        <f t="shared" ref="AO736:AO814" si="6608">AN736*H736</f>
        <v>0</v>
      </c>
      <c r="AP736" s="410">
        <v>165</v>
      </c>
      <c r="AQ736" s="410">
        <v>2948.4</v>
      </c>
      <c r="AR736" s="410">
        <f t="shared" si="5629"/>
        <v>3302.2080000000005</v>
      </c>
      <c r="AS736" s="410">
        <v>0</v>
      </c>
      <c r="AT736" s="410">
        <v>0</v>
      </c>
      <c r="AU736" s="410">
        <f t="shared" si="6501"/>
        <v>0</v>
      </c>
      <c r="AV736" s="411">
        <v>165</v>
      </c>
      <c r="AW736" s="410">
        <v>2948.4</v>
      </c>
      <c r="AX736" s="410">
        <f t="shared" si="5630"/>
        <v>3302.2080000000005</v>
      </c>
      <c r="AY736" s="410">
        <v>0</v>
      </c>
      <c r="AZ736" s="410">
        <v>0</v>
      </c>
      <c r="BA736" s="400">
        <f t="shared" si="6542"/>
        <v>0</v>
      </c>
      <c r="BB736" s="411">
        <v>165</v>
      </c>
      <c r="BC736" s="410">
        <v>2948.4</v>
      </c>
      <c r="BD736" s="410">
        <f t="shared" si="5631"/>
        <v>3302.2080000000005</v>
      </c>
      <c r="BE736" s="410">
        <v>0</v>
      </c>
      <c r="BF736" s="410">
        <v>0</v>
      </c>
      <c r="BG736" s="411">
        <f t="shared" si="6496"/>
        <v>0</v>
      </c>
      <c r="BH736" s="411"/>
      <c r="BI736" s="410">
        <v>2948.4</v>
      </c>
      <c r="BJ736" s="410">
        <f t="shared" si="5632"/>
        <v>3302.2080000000005</v>
      </c>
      <c r="BK736" s="410">
        <v>0</v>
      </c>
      <c r="BL736" s="410">
        <v>0</v>
      </c>
      <c r="BM736" s="411">
        <f t="shared" si="6230"/>
        <v>0</v>
      </c>
      <c r="BN736" s="411"/>
      <c r="BO736" s="410"/>
      <c r="BP736" s="410"/>
      <c r="BQ736" s="410">
        <v>0</v>
      </c>
      <c r="BR736" s="410">
        <v>0</v>
      </c>
      <c r="BS736" s="411">
        <f t="shared" si="6455"/>
        <v>0</v>
      </c>
      <c r="BT736" s="410">
        <v>2948.4</v>
      </c>
      <c r="BU736" s="410">
        <f t="shared" si="5633"/>
        <v>3302.2080000000005</v>
      </c>
      <c r="BV736" s="262">
        <v>0</v>
      </c>
      <c r="BW736" s="1427">
        <v>0</v>
      </c>
      <c r="BX736" s="84" t="s">
        <v>48</v>
      </c>
      <c r="BY736" s="76">
        <v>2015</v>
      </c>
      <c r="BZ736" s="325">
        <v>9</v>
      </c>
      <c r="CA736" s="567"/>
      <c r="CB736" s="562"/>
      <c r="CC736" s="109"/>
      <c r="CD736" s="329"/>
      <c r="CE736" s="26">
        <f t="shared" si="6095"/>
        <v>0</v>
      </c>
      <c r="CF736" s="27">
        <f t="shared" si="6096"/>
        <v>0</v>
      </c>
      <c r="CG736" s="738">
        <f t="shared" si="6097"/>
        <v>0</v>
      </c>
      <c r="CH736" s="166" t="s">
        <v>1800</v>
      </c>
      <c r="CI736" s="167"/>
      <c r="CJ736" s="89"/>
      <c r="CK736" s="175"/>
      <c r="CL736" s="175"/>
      <c r="CM736" s="178"/>
      <c r="CN736" s="175"/>
      <c r="CO736" s="176"/>
      <c r="CP736" s="175"/>
      <c r="CQ736" s="87"/>
      <c r="CR736" s="455"/>
      <c r="CS736" s="455"/>
      <c r="CT736" s="455"/>
      <c r="CU736" s="455"/>
      <c r="CV736" s="455"/>
      <c r="CW736" s="455"/>
      <c r="CX736" s="455"/>
      <c r="CY736" s="455"/>
      <c r="CZ736" s="455"/>
      <c r="DA736" s="456"/>
      <c r="DB736" s="455"/>
      <c r="DC736" s="455"/>
      <c r="DD736" s="455"/>
      <c r="DE736" s="455"/>
      <c r="DF736" s="455"/>
      <c r="DG736" s="455"/>
      <c r="DH736" s="455"/>
      <c r="DI736" s="455"/>
      <c r="DJ736" s="455"/>
      <c r="DK736" s="455"/>
      <c r="DL736" s="501"/>
      <c r="DM736" s="508"/>
      <c r="DN736" s="501"/>
      <c r="DO736" s="508"/>
      <c r="DP736" s="501"/>
      <c r="DQ736" s="847"/>
      <c r="DR736" s="501"/>
      <c r="DS736" s="508"/>
      <c r="DT736" s="501"/>
      <c r="DU736" s="508"/>
      <c r="DV736" s="457"/>
      <c r="DW736" s="503"/>
      <c r="DX736" s="501"/>
      <c r="DY736" s="672"/>
      <c r="DZ736" s="501"/>
      <c r="EA736" s="508">
        <f>DI736</f>
        <v>0</v>
      </c>
      <c r="EB736" s="457">
        <f t="shared" ref="EB736:EB814" si="6609">EA736/1.12</f>
        <v>0</v>
      </c>
      <c r="EC736" s="1045"/>
      <c r="ED736" s="892"/>
      <c r="EE736" s="459"/>
      <c r="EF736" s="501"/>
      <c r="EG736" s="462"/>
      <c r="EH736" s="710"/>
      <c r="EI736" s="460">
        <f t="shared" si="6548"/>
        <v>0</v>
      </c>
      <c r="EJ736" s="538">
        <f t="shared" si="6549"/>
        <v>0</v>
      </c>
      <c r="EK736" s="677">
        <f t="shared" si="6550"/>
        <v>0</v>
      </c>
      <c r="EL736" s="257">
        <f t="shared" si="6551"/>
        <v>0</v>
      </c>
      <c r="EM736" s="649">
        <f t="shared" si="6552"/>
        <v>0</v>
      </c>
      <c r="EN736" s="538">
        <f t="shared" si="6553"/>
        <v>0</v>
      </c>
      <c r="EO736" s="677">
        <f t="shared" si="6554"/>
        <v>0</v>
      </c>
      <c r="EP736" s="257">
        <f t="shared" si="6555"/>
        <v>0</v>
      </c>
      <c r="EQ736" s="649">
        <f t="shared" si="6556"/>
        <v>0</v>
      </c>
      <c r="ER736" s="538">
        <f t="shared" si="6557"/>
        <v>0</v>
      </c>
      <c r="ES736" s="677">
        <f t="shared" si="6558"/>
        <v>0</v>
      </c>
      <c r="ET736" s="538">
        <f t="shared" si="6559"/>
        <v>0</v>
      </c>
      <c r="EU736" s="462">
        <f t="shared" si="6560"/>
        <v>0</v>
      </c>
      <c r="EV736" s="263">
        <f t="shared" si="6561"/>
        <v>0</v>
      </c>
      <c r="EW736" s="462">
        <f t="shared" si="6562"/>
        <v>0</v>
      </c>
      <c r="EX736" s="263">
        <f t="shared" si="6563"/>
        <v>0</v>
      </c>
      <c r="EY736" s="472">
        <f t="shared" si="6362"/>
        <v>0</v>
      </c>
      <c r="EZ736" s="710">
        <f t="shared" si="6363"/>
        <v>0</v>
      </c>
      <c r="FA736" s="312">
        <v>42020</v>
      </c>
      <c r="FC736" s="216"/>
      <c r="FD736" s="319"/>
    </row>
    <row r="737" spans="1:160" ht="18" hidden="1" customHeight="1" outlineLevel="1" x14ac:dyDescent="0.2">
      <c r="A737" s="13" t="s">
        <v>1958</v>
      </c>
      <c r="B737" s="76" t="s">
        <v>21</v>
      </c>
      <c r="C737" s="103" t="s">
        <v>1462</v>
      </c>
      <c r="D737" s="103" t="s">
        <v>1463</v>
      </c>
      <c r="E737" s="103" t="s">
        <v>1466</v>
      </c>
      <c r="F737" s="103" t="s">
        <v>1480</v>
      </c>
      <c r="G737" s="103" t="s">
        <v>25</v>
      </c>
      <c r="H737" s="105">
        <v>0.83299999999999996</v>
      </c>
      <c r="I737" s="103" t="s">
        <v>1972</v>
      </c>
      <c r="J737" s="103" t="s">
        <v>56</v>
      </c>
      <c r="K737" s="103" t="s">
        <v>152</v>
      </c>
      <c r="L737" s="103" t="s">
        <v>1370</v>
      </c>
      <c r="M737" s="14" t="s">
        <v>1382</v>
      </c>
      <c r="N737" s="82"/>
      <c r="O737" s="82"/>
      <c r="P737" s="82"/>
      <c r="Q737" s="245"/>
      <c r="R737" s="408"/>
      <c r="S737" s="270"/>
      <c r="T737" s="270"/>
      <c r="U737" s="270"/>
      <c r="V737" s="647"/>
      <c r="W737" s="647"/>
      <c r="X737" s="409"/>
      <c r="Y737" s="409"/>
      <c r="Z737" s="409"/>
      <c r="AA737" s="409"/>
      <c r="AB737" s="409"/>
      <c r="AC737" s="399">
        <f t="shared" ref="AC737" si="6610">AB737*H737</f>
        <v>0</v>
      </c>
      <c r="AD737" s="410">
        <v>165</v>
      </c>
      <c r="AE737" s="410">
        <v>2948.4</v>
      </c>
      <c r="AF737" s="410">
        <f t="shared" ref="AF737" si="6611">AE737*1.12</f>
        <v>3302.2080000000005</v>
      </c>
      <c r="AG737" s="410">
        <v>0</v>
      </c>
      <c r="AH737" s="410">
        <v>0</v>
      </c>
      <c r="AI737" s="260">
        <f t="shared" ref="AI737" si="6612">AH737*H737</f>
        <v>0</v>
      </c>
      <c r="AJ737" s="410">
        <v>165</v>
      </c>
      <c r="AK737" s="410">
        <v>2948.4</v>
      </c>
      <c r="AL737" s="410">
        <f t="shared" si="5628"/>
        <v>3302.2080000000005</v>
      </c>
      <c r="AM737" s="1221">
        <v>0</v>
      </c>
      <c r="AN737" s="410">
        <v>0</v>
      </c>
      <c r="AO737" s="396">
        <f t="shared" si="6608"/>
        <v>0</v>
      </c>
      <c r="AP737" s="410">
        <v>165</v>
      </c>
      <c r="AQ737" s="410">
        <v>2948.4</v>
      </c>
      <c r="AR737" s="410">
        <f t="shared" si="5629"/>
        <v>3302.2080000000005</v>
      </c>
      <c r="AS737" s="410">
        <v>0</v>
      </c>
      <c r="AT737" s="410">
        <f t="shared" ref="AT737" si="6613">AS737*1.12</f>
        <v>0</v>
      </c>
      <c r="AU737" s="410">
        <f t="shared" ref="AU737" si="6614">AT737*H737</f>
        <v>0</v>
      </c>
      <c r="AV737" s="411">
        <v>165</v>
      </c>
      <c r="AW737" s="410">
        <v>2948.4</v>
      </c>
      <c r="AX737" s="410">
        <f t="shared" si="5630"/>
        <v>3302.2080000000005</v>
      </c>
      <c r="AY737" s="400">
        <v>0</v>
      </c>
      <c r="AZ737" s="400">
        <f t="shared" ref="AZ737" si="6615">AY737*1.12</f>
        <v>0</v>
      </c>
      <c r="BA737" s="400">
        <f t="shared" ref="BA737" si="6616">AZ737*H737</f>
        <v>0</v>
      </c>
      <c r="BB737" s="411">
        <v>165</v>
      </c>
      <c r="BC737" s="410">
        <v>2948.4</v>
      </c>
      <c r="BD737" s="410">
        <f t="shared" si="5631"/>
        <v>3302.2080000000005</v>
      </c>
      <c r="BE737" s="411">
        <v>0</v>
      </c>
      <c r="BF737" s="411">
        <f t="shared" ref="BF737" si="6617">BE737*1.12</f>
        <v>0</v>
      </c>
      <c r="BG737" s="411">
        <f t="shared" ref="BG737" si="6618">BF737*H737</f>
        <v>0</v>
      </c>
      <c r="BH737" s="411"/>
      <c r="BI737" s="410">
        <v>2948.4</v>
      </c>
      <c r="BJ737" s="410">
        <f t="shared" si="5632"/>
        <v>3302.2080000000005</v>
      </c>
      <c r="BK737" s="411">
        <f t="shared" ref="BK737" si="6619">BH737*BI737</f>
        <v>0</v>
      </c>
      <c r="BL737" s="411">
        <f t="shared" ref="BL737:BL740" si="6620">BK737*1.12</f>
        <v>0</v>
      </c>
      <c r="BM737" s="411">
        <f t="shared" si="6230"/>
        <v>0</v>
      </c>
      <c r="BN737" s="411"/>
      <c r="BO737" s="410"/>
      <c r="BP737" s="410"/>
      <c r="BQ737" s="411">
        <f t="shared" ref="BQ737:BQ738" si="6621">BN737*BO737</f>
        <v>0</v>
      </c>
      <c r="BR737" s="411">
        <f t="shared" ref="BR737:BR740" si="6622">BQ737*1.12</f>
        <v>0</v>
      </c>
      <c r="BS737" s="411">
        <f t="shared" si="6455"/>
        <v>0</v>
      </c>
      <c r="BT737" s="410">
        <v>2948.4</v>
      </c>
      <c r="BU737" s="410">
        <f t="shared" si="5633"/>
        <v>3302.2080000000005</v>
      </c>
      <c r="BV737" s="262">
        <v>0</v>
      </c>
      <c r="BW737" s="1427">
        <v>0</v>
      </c>
      <c r="BX737" s="84" t="s">
        <v>48</v>
      </c>
      <c r="BY737" s="76">
        <v>2015</v>
      </c>
      <c r="BZ737" s="582" t="s">
        <v>2551</v>
      </c>
      <c r="CA737" s="567"/>
      <c r="CB737" s="562"/>
      <c r="CC737" s="109"/>
      <c r="CD737" s="329"/>
      <c r="CE737" s="26">
        <f t="shared" si="6095"/>
        <v>0</v>
      </c>
      <c r="CF737" s="27">
        <f t="shared" si="6096"/>
        <v>0</v>
      </c>
      <c r="CG737" s="738">
        <f t="shared" si="6097"/>
        <v>0</v>
      </c>
      <c r="CH737" s="166" t="s">
        <v>1973</v>
      </c>
      <c r="CI737" s="167"/>
      <c r="CJ737" s="89" t="s">
        <v>25</v>
      </c>
      <c r="CK737" s="175" t="s">
        <v>1994</v>
      </c>
      <c r="CL737" s="175" t="s">
        <v>2010</v>
      </c>
      <c r="CM737" s="178">
        <v>42170</v>
      </c>
      <c r="CN737" s="175" t="s">
        <v>1995</v>
      </c>
      <c r="CO737" s="176" t="s">
        <v>1463</v>
      </c>
      <c r="CP737" s="175" t="s">
        <v>1480</v>
      </c>
      <c r="CQ737" s="14" t="s">
        <v>1382</v>
      </c>
      <c r="CR737" s="455"/>
      <c r="CS737" s="455"/>
      <c r="CT737" s="455">
        <v>165</v>
      </c>
      <c r="CU737" s="455">
        <v>0</v>
      </c>
      <c r="CV737" s="455">
        <v>0</v>
      </c>
      <c r="CW737" s="455">
        <v>0</v>
      </c>
      <c r="CX737" s="455">
        <v>0</v>
      </c>
      <c r="CY737" s="455"/>
      <c r="CZ737" s="455"/>
      <c r="DA737" s="456">
        <v>3301</v>
      </c>
      <c r="DB737" s="455"/>
      <c r="DC737" s="455"/>
      <c r="DD737" s="455">
        <f>CT737*DA737</f>
        <v>544665</v>
      </c>
      <c r="DE737" s="455">
        <f>CU737*DA737</f>
        <v>0</v>
      </c>
      <c r="DF737" s="455">
        <f>CV737*DA737</f>
        <v>0</v>
      </c>
      <c r="DG737" s="455">
        <f>CW737*DA737</f>
        <v>0</v>
      </c>
      <c r="DH737" s="455">
        <f>CX737*DA737</f>
        <v>0</v>
      </c>
      <c r="DI737" s="455"/>
      <c r="DJ737" s="455"/>
      <c r="DK737" s="455">
        <f t="shared" ref="DK737:DK738" si="6623">(CT737+CU737+CV737+CW737+CX737)*DA737</f>
        <v>544665</v>
      </c>
      <c r="DL737" s="501"/>
      <c r="DM737" s="508"/>
      <c r="DN737" s="501"/>
      <c r="DO737" s="508"/>
      <c r="DP737" s="501"/>
      <c r="DQ737" s="847">
        <f>DD737</f>
        <v>544665</v>
      </c>
      <c r="DR737" s="501">
        <f>DQ737/1.12</f>
        <v>486308.03571428568</v>
      </c>
      <c r="DS737" s="508">
        <f>DE737</f>
        <v>0</v>
      </c>
      <c r="DT737" s="501">
        <f>DS737/1.12</f>
        <v>0</v>
      </c>
      <c r="DU737" s="508">
        <f>DF737</f>
        <v>0</v>
      </c>
      <c r="DV737" s="457">
        <f>DU737/1.12</f>
        <v>0</v>
      </c>
      <c r="DW737" s="503">
        <f>DG737</f>
        <v>0</v>
      </c>
      <c r="DX737" s="501">
        <f>DW737/1.12</f>
        <v>0</v>
      </c>
      <c r="DY737" s="672">
        <f>DH737</f>
        <v>0</v>
      </c>
      <c r="DZ737" s="501">
        <f>DY737/1.12</f>
        <v>0</v>
      </c>
      <c r="EA737" s="508">
        <f>DI737</f>
        <v>0</v>
      </c>
      <c r="EB737" s="457">
        <f t="shared" si="6609"/>
        <v>0</v>
      </c>
      <c r="EC737" s="1045"/>
      <c r="ED737" s="892"/>
      <c r="EE737" s="459">
        <f>DK737</f>
        <v>544665</v>
      </c>
      <c r="EF737" s="501">
        <f t="shared" ref="EF737:EF738" si="6624">EE737/1.12</f>
        <v>486308.03571428568</v>
      </c>
      <c r="EG737" s="462"/>
      <c r="EH737" s="710"/>
      <c r="EI737" s="460">
        <f t="shared" si="6548"/>
        <v>0</v>
      </c>
      <c r="EJ737" s="538">
        <f t="shared" si="6549"/>
        <v>0</v>
      </c>
      <c r="EK737" s="677">
        <f t="shared" si="6550"/>
        <v>-486308.03571428568</v>
      </c>
      <c r="EL737" s="257">
        <f t="shared" si="6551"/>
        <v>-544665</v>
      </c>
      <c r="EM737" s="649">
        <f t="shared" si="6552"/>
        <v>0</v>
      </c>
      <c r="EN737" s="538">
        <f t="shared" si="6553"/>
        <v>0</v>
      </c>
      <c r="EO737" s="677">
        <f t="shared" si="6554"/>
        <v>0</v>
      </c>
      <c r="EP737" s="257">
        <f t="shared" si="6555"/>
        <v>0</v>
      </c>
      <c r="EQ737" s="649">
        <f t="shared" si="6556"/>
        <v>0</v>
      </c>
      <c r="ER737" s="538">
        <f t="shared" si="6557"/>
        <v>0</v>
      </c>
      <c r="ES737" s="677">
        <f t="shared" si="6558"/>
        <v>0</v>
      </c>
      <c r="ET737" s="538">
        <f t="shared" si="6559"/>
        <v>0</v>
      </c>
      <c r="EU737" s="462">
        <f t="shared" si="6560"/>
        <v>0</v>
      </c>
      <c r="EV737" s="263">
        <f t="shared" si="6561"/>
        <v>0</v>
      </c>
      <c r="EW737" s="462">
        <f t="shared" si="6562"/>
        <v>0</v>
      </c>
      <c r="EX737" s="263">
        <f t="shared" si="6563"/>
        <v>0</v>
      </c>
      <c r="EY737" s="472">
        <f t="shared" si="6362"/>
        <v>-486308.03571428568</v>
      </c>
      <c r="EZ737" s="710">
        <f t="shared" si="6363"/>
        <v>-544665</v>
      </c>
      <c r="FA737" s="312">
        <v>42020</v>
      </c>
      <c r="FC737" s="216"/>
      <c r="FD737" s="319"/>
    </row>
    <row r="738" spans="1:160" ht="18" hidden="1" customHeight="1" outlineLevel="1" x14ac:dyDescent="0.2">
      <c r="A738" s="13" t="s">
        <v>2536</v>
      </c>
      <c r="B738" s="76" t="s">
        <v>21</v>
      </c>
      <c r="C738" s="103" t="s">
        <v>1462</v>
      </c>
      <c r="D738" s="103" t="s">
        <v>1463</v>
      </c>
      <c r="E738" s="103" t="s">
        <v>1466</v>
      </c>
      <c r="F738" s="103" t="s">
        <v>1480</v>
      </c>
      <c r="G738" s="103" t="s">
        <v>25</v>
      </c>
      <c r="H738" s="105">
        <v>0.83299999999999996</v>
      </c>
      <c r="I738" s="103" t="s">
        <v>1972</v>
      </c>
      <c r="J738" s="103" t="s">
        <v>56</v>
      </c>
      <c r="K738" s="103" t="s">
        <v>152</v>
      </c>
      <c r="L738" s="103" t="s">
        <v>1370</v>
      </c>
      <c r="M738" s="14" t="s">
        <v>1382</v>
      </c>
      <c r="N738" s="82"/>
      <c r="O738" s="82"/>
      <c r="P738" s="82"/>
      <c r="Q738" s="245"/>
      <c r="R738" s="408"/>
      <c r="S738" s="270"/>
      <c r="T738" s="270"/>
      <c r="U738" s="270"/>
      <c r="V738" s="647"/>
      <c r="W738" s="647"/>
      <c r="X738" s="409"/>
      <c r="Y738" s="409"/>
      <c r="Z738" s="409"/>
      <c r="AA738" s="409"/>
      <c r="AB738" s="409"/>
      <c r="AC738" s="399">
        <f t="shared" ref="AC738" si="6625">AB738*H738</f>
        <v>0</v>
      </c>
      <c r="AD738" s="410">
        <v>165</v>
      </c>
      <c r="AE738" s="410">
        <v>6799.94</v>
      </c>
      <c r="AF738" s="410">
        <f t="shared" ref="AF738" si="6626">AE738*1.12</f>
        <v>7615.9328000000005</v>
      </c>
      <c r="AG738" s="410">
        <f t="shared" ref="AG738" si="6627">AE738*AD738</f>
        <v>1121990.0999999999</v>
      </c>
      <c r="AH738" s="410">
        <f t="shared" ref="AH738" si="6628">AD738*AF738</f>
        <v>1256628.912</v>
      </c>
      <c r="AI738" s="260">
        <f t="shared" ref="AI738" si="6629">AH738*H738</f>
        <v>1046771.883696</v>
      </c>
      <c r="AJ738" s="410">
        <v>65</v>
      </c>
      <c r="AK738" s="410">
        <v>6799.94</v>
      </c>
      <c r="AL738" s="410">
        <f t="shared" si="5628"/>
        <v>7615.9328000000005</v>
      </c>
      <c r="AM738" s="1221">
        <f t="shared" ref="AM738" si="6630">AJ738*AK738</f>
        <v>441996.1</v>
      </c>
      <c r="AN738" s="410">
        <f t="shared" ref="AN738" si="6631">AJ738*AL738</f>
        <v>495035.63200000004</v>
      </c>
      <c r="AO738" s="396">
        <f t="shared" ref="AO738" si="6632">AN738*H738</f>
        <v>412364.68145600002</v>
      </c>
      <c r="AP738" s="410">
        <v>65</v>
      </c>
      <c r="AQ738" s="410">
        <v>6799.94</v>
      </c>
      <c r="AR738" s="410">
        <f t="shared" si="5629"/>
        <v>7615.9328000000005</v>
      </c>
      <c r="AS738" s="410">
        <f t="shared" ref="AS738" si="6633">AP738*AQ738</f>
        <v>441996.1</v>
      </c>
      <c r="AT738" s="410">
        <f t="shared" ref="AT738" si="6634">AS738*1.12</f>
        <v>495035.63200000004</v>
      </c>
      <c r="AU738" s="410">
        <f t="shared" ref="AU738" si="6635">AT738*H738</f>
        <v>412364.68145600002</v>
      </c>
      <c r="AV738" s="411">
        <v>65</v>
      </c>
      <c r="AW738" s="410">
        <v>6799.94</v>
      </c>
      <c r="AX738" s="410">
        <f t="shared" si="5630"/>
        <v>7615.9328000000005</v>
      </c>
      <c r="AY738" s="400">
        <f t="shared" ref="AY738" si="6636">AV738*AW738</f>
        <v>441996.1</v>
      </c>
      <c r="AZ738" s="400">
        <f t="shared" ref="AZ738" si="6637">AY738*1.12</f>
        <v>495035.63200000004</v>
      </c>
      <c r="BA738" s="400">
        <f t="shared" ref="BA738" si="6638">AZ738*H738</f>
        <v>412364.68145600002</v>
      </c>
      <c r="BB738" s="411">
        <v>65</v>
      </c>
      <c r="BC738" s="410">
        <v>6799.94</v>
      </c>
      <c r="BD738" s="410">
        <f t="shared" si="5631"/>
        <v>7615.9328000000005</v>
      </c>
      <c r="BE738" s="411">
        <f t="shared" ref="BE738" si="6639">BB738*BC738</f>
        <v>441996.1</v>
      </c>
      <c r="BF738" s="411">
        <f t="shared" ref="BF738" si="6640">BE738*1.12</f>
        <v>495035.63200000004</v>
      </c>
      <c r="BG738" s="411">
        <f t="shared" ref="BG738" si="6641">BF738*H738</f>
        <v>412364.68145600002</v>
      </c>
      <c r="BH738" s="411"/>
      <c r="BI738" s="410">
        <v>6799.94</v>
      </c>
      <c r="BJ738" s="410">
        <f t="shared" si="5632"/>
        <v>7615.9328000000005</v>
      </c>
      <c r="BK738" s="411">
        <f t="shared" ref="BK738" si="6642">BH738*BI738</f>
        <v>0</v>
      </c>
      <c r="BL738" s="411">
        <f t="shared" ref="BL738" si="6643">BK738*1.12</f>
        <v>0</v>
      </c>
      <c r="BM738" s="411">
        <f t="shared" ref="BM738" si="6644">BL738*N738</f>
        <v>0</v>
      </c>
      <c r="BN738" s="411"/>
      <c r="BO738" s="410"/>
      <c r="BP738" s="410"/>
      <c r="BQ738" s="411">
        <f t="shared" si="6621"/>
        <v>0</v>
      </c>
      <c r="BR738" s="411">
        <f t="shared" si="6622"/>
        <v>0</v>
      </c>
      <c r="BS738" s="411">
        <f t="shared" si="6455"/>
        <v>0</v>
      </c>
      <c r="BT738" s="410">
        <v>6799.94</v>
      </c>
      <c r="BU738" s="410">
        <f t="shared" si="5633"/>
        <v>7615.9328000000005</v>
      </c>
      <c r="BV738" s="262">
        <f t="shared" ref="BV738" si="6645">(AD738+AJ738+AP738+AV738+BB738)*BT738</f>
        <v>2889974.5</v>
      </c>
      <c r="BW738" s="262">
        <f t="shared" ref="BW738" si="6646">(AD738+AJ738+AP738+AV738+BB738)*BU738</f>
        <v>3236771.4400000004</v>
      </c>
      <c r="BX738" s="84"/>
      <c r="BY738" s="76" t="s">
        <v>2420</v>
      </c>
      <c r="BZ738" s="582"/>
      <c r="CA738" s="567"/>
      <c r="CB738" s="562"/>
      <c r="CC738" s="109"/>
      <c r="CD738" s="329"/>
      <c r="CE738" s="26">
        <f t="shared" ref="CE738" si="6647">BV738-CB738</f>
        <v>2889974.5</v>
      </c>
      <c r="CF738" s="27">
        <f t="shared" ref="CF738" si="6648">BW738-CC738</f>
        <v>3236771.4400000004</v>
      </c>
      <c r="CG738" s="738">
        <f t="shared" ref="CG738" si="6649">CA738-CC738</f>
        <v>0</v>
      </c>
      <c r="CH738" s="166" t="s">
        <v>2552</v>
      </c>
      <c r="CI738" s="167"/>
      <c r="CJ738" s="89"/>
      <c r="CK738" s="175"/>
      <c r="CL738" s="175" t="s">
        <v>2628</v>
      </c>
      <c r="CM738" s="178">
        <v>42632</v>
      </c>
      <c r="CN738" s="175" t="s">
        <v>1995</v>
      </c>
      <c r="CO738" s="176" t="s">
        <v>1463</v>
      </c>
      <c r="CP738" s="175" t="s">
        <v>2573</v>
      </c>
      <c r="CQ738" s="14" t="s">
        <v>1382</v>
      </c>
      <c r="CR738" s="455"/>
      <c r="CS738" s="455"/>
      <c r="CT738" s="455"/>
      <c r="CU738" s="455">
        <v>65</v>
      </c>
      <c r="CV738" s="455">
        <v>65</v>
      </c>
      <c r="CW738" s="455">
        <v>65</v>
      </c>
      <c r="CX738" s="455">
        <v>65</v>
      </c>
      <c r="CY738" s="455"/>
      <c r="CZ738" s="455">
        <f>CU738+CV738+CW738+CX738</f>
        <v>260</v>
      </c>
      <c r="DA738" s="456">
        <f>BU738</f>
        <v>7615.9328000000005</v>
      </c>
      <c r="DB738" s="455"/>
      <c r="DC738" s="455"/>
      <c r="DD738" s="455"/>
      <c r="DE738" s="455">
        <f>CU738*DA738</f>
        <v>495035.63200000004</v>
      </c>
      <c r="DF738" s="455">
        <f>CV738*DA738</f>
        <v>495035.63200000004</v>
      </c>
      <c r="DG738" s="455">
        <f>CW738*DA738</f>
        <v>495035.63200000004</v>
      </c>
      <c r="DH738" s="455">
        <f>CX738*DA738</f>
        <v>495035.63200000004</v>
      </c>
      <c r="DI738" s="455"/>
      <c r="DJ738" s="455"/>
      <c r="DK738" s="455">
        <f t="shared" si="6623"/>
        <v>1980142.5280000002</v>
      </c>
      <c r="DL738" s="501"/>
      <c r="DM738" s="508"/>
      <c r="DN738" s="501"/>
      <c r="DO738" s="508"/>
      <c r="DP738" s="501"/>
      <c r="DQ738" s="847"/>
      <c r="DR738" s="501"/>
      <c r="DS738" s="508">
        <f>DE738</f>
        <v>495035.63200000004</v>
      </c>
      <c r="DT738" s="501">
        <f>DS738/1.12</f>
        <v>441996.1</v>
      </c>
      <c r="DU738" s="508">
        <f>DF738</f>
        <v>495035.63200000004</v>
      </c>
      <c r="DV738" s="457">
        <f>DU738/1.12</f>
        <v>441996.1</v>
      </c>
      <c r="DW738" s="503">
        <f>DG738</f>
        <v>495035.63200000004</v>
      </c>
      <c r="DX738" s="501">
        <f>DW738/1.12</f>
        <v>441996.1</v>
      </c>
      <c r="DY738" s="672">
        <f>DH738</f>
        <v>495035.63200000004</v>
      </c>
      <c r="DZ738" s="501">
        <f>DY738/1.12</f>
        <v>441996.1</v>
      </c>
      <c r="EA738" s="508"/>
      <c r="EB738" s="457"/>
      <c r="EC738" s="1045"/>
      <c r="ED738" s="892"/>
      <c r="EE738" s="459">
        <f>DK738</f>
        <v>1980142.5280000002</v>
      </c>
      <c r="EF738" s="501">
        <f t="shared" si="6624"/>
        <v>1767984.4</v>
      </c>
      <c r="EG738" s="462"/>
      <c r="EH738" s="710"/>
      <c r="EI738" s="460">
        <f t="shared" si="6548"/>
        <v>0</v>
      </c>
      <c r="EJ738" s="538">
        <f t="shared" si="6549"/>
        <v>0</v>
      </c>
      <c r="EK738" s="677">
        <f t="shared" si="6550"/>
        <v>1121990.0999999999</v>
      </c>
      <c r="EL738" s="257">
        <f t="shared" si="6551"/>
        <v>1256628.912</v>
      </c>
      <c r="EM738" s="649">
        <f t="shared" si="6552"/>
        <v>0</v>
      </c>
      <c r="EN738" s="538">
        <f t="shared" si="6553"/>
        <v>0</v>
      </c>
      <c r="EO738" s="677">
        <f t="shared" si="6554"/>
        <v>0</v>
      </c>
      <c r="EP738" s="257">
        <f t="shared" si="6555"/>
        <v>0</v>
      </c>
      <c r="EQ738" s="649">
        <f t="shared" si="6556"/>
        <v>0</v>
      </c>
      <c r="ER738" s="538">
        <f t="shared" si="6557"/>
        <v>0</v>
      </c>
      <c r="ES738" s="677">
        <f t="shared" si="6558"/>
        <v>0</v>
      </c>
      <c r="ET738" s="538">
        <f t="shared" si="6559"/>
        <v>0</v>
      </c>
      <c r="EU738" s="462">
        <f t="shared" si="6560"/>
        <v>0</v>
      </c>
      <c r="EV738" s="263">
        <f t="shared" si="6561"/>
        <v>0</v>
      </c>
      <c r="EW738" s="462">
        <f t="shared" si="6562"/>
        <v>0</v>
      </c>
      <c r="EX738" s="263">
        <f t="shared" si="6563"/>
        <v>0</v>
      </c>
      <c r="EY738" s="472">
        <f t="shared" si="6362"/>
        <v>1121990.1000000001</v>
      </c>
      <c r="EZ738" s="710">
        <f t="shared" si="6363"/>
        <v>1256628.9120000002</v>
      </c>
      <c r="FA738" s="312">
        <v>42020</v>
      </c>
      <c r="FC738" s="216"/>
      <c r="FD738" s="319"/>
    </row>
    <row r="739" spans="1:160" ht="18" hidden="1" customHeight="1" outlineLevel="1" x14ac:dyDescent="0.2">
      <c r="A739" s="13" t="s">
        <v>1594</v>
      </c>
      <c r="B739" s="76" t="s">
        <v>21</v>
      </c>
      <c r="C739" s="103" t="s">
        <v>1462</v>
      </c>
      <c r="D739" s="103" t="s">
        <v>1463</v>
      </c>
      <c r="E739" s="103" t="s">
        <v>1466</v>
      </c>
      <c r="F739" s="103" t="s">
        <v>1481</v>
      </c>
      <c r="G739" s="103" t="s">
        <v>1381</v>
      </c>
      <c r="H739" s="105">
        <v>0.83299999999999996</v>
      </c>
      <c r="I739" s="103" t="s">
        <v>1369</v>
      </c>
      <c r="J739" s="103" t="s">
        <v>56</v>
      </c>
      <c r="K739" s="103" t="s">
        <v>152</v>
      </c>
      <c r="L739" s="103" t="s">
        <v>1370</v>
      </c>
      <c r="M739" s="14" t="s">
        <v>1382</v>
      </c>
      <c r="N739" s="82"/>
      <c r="O739" s="82"/>
      <c r="P739" s="82"/>
      <c r="Q739" s="245"/>
      <c r="R739" s="408"/>
      <c r="S739" s="270"/>
      <c r="T739" s="270"/>
      <c r="U739" s="270"/>
      <c r="V739" s="647"/>
      <c r="W739" s="647"/>
      <c r="X739" s="409"/>
      <c r="Y739" s="409"/>
      <c r="Z739" s="409"/>
      <c r="AA739" s="409"/>
      <c r="AB739" s="409"/>
      <c r="AC739" s="399">
        <f t="shared" si="6004"/>
        <v>0</v>
      </c>
      <c r="AD739" s="410">
        <v>160</v>
      </c>
      <c r="AE739" s="410">
        <v>2948.4</v>
      </c>
      <c r="AF739" s="410">
        <f t="shared" si="5138"/>
        <v>3302.2080000000005</v>
      </c>
      <c r="AG739" s="410">
        <v>0</v>
      </c>
      <c r="AH739" s="410">
        <v>0</v>
      </c>
      <c r="AI739" s="260">
        <f t="shared" si="6005"/>
        <v>0</v>
      </c>
      <c r="AJ739" s="410">
        <v>160</v>
      </c>
      <c r="AK739" s="410">
        <v>2948.4</v>
      </c>
      <c r="AL739" s="410">
        <f t="shared" si="5628"/>
        <v>3302.2080000000005</v>
      </c>
      <c r="AM739" s="260">
        <v>0</v>
      </c>
      <c r="AN739" s="260">
        <v>0</v>
      </c>
      <c r="AO739" s="396">
        <f t="shared" si="6608"/>
        <v>0</v>
      </c>
      <c r="AP739" s="410">
        <v>160</v>
      </c>
      <c r="AQ739" s="410">
        <v>2948.4</v>
      </c>
      <c r="AR739" s="410">
        <f t="shared" si="5629"/>
        <v>3302.2080000000005</v>
      </c>
      <c r="AS739" s="410">
        <v>0</v>
      </c>
      <c r="AT739" s="410">
        <f t="shared" si="5720"/>
        <v>0</v>
      </c>
      <c r="AU739" s="410">
        <f t="shared" si="6501"/>
        <v>0</v>
      </c>
      <c r="AV739" s="411">
        <v>160</v>
      </c>
      <c r="AW739" s="410">
        <v>2948.4</v>
      </c>
      <c r="AX739" s="410">
        <f t="shared" si="5630"/>
        <v>3302.2080000000005</v>
      </c>
      <c r="AY739" s="400">
        <v>0</v>
      </c>
      <c r="AZ739" s="400">
        <f t="shared" si="5763"/>
        <v>0</v>
      </c>
      <c r="BA739" s="400">
        <f t="shared" si="6542"/>
        <v>0</v>
      </c>
      <c r="BB739" s="411">
        <v>160</v>
      </c>
      <c r="BC739" s="410">
        <v>2948.4</v>
      </c>
      <c r="BD739" s="410">
        <f t="shared" si="5631"/>
        <v>3302.2080000000005</v>
      </c>
      <c r="BE739" s="411">
        <v>0</v>
      </c>
      <c r="BF739" s="411">
        <f t="shared" si="6543"/>
        <v>0</v>
      </c>
      <c r="BG739" s="411">
        <f t="shared" si="6496"/>
        <v>0</v>
      </c>
      <c r="BH739" s="411"/>
      <c r="BI739" s="410">
        <v>2948.4</v>
      </c>
      <c r="BJ739" s="410">
        <f t="shared" si="5632"/>
        <v>3302.2080000000005</v>
      </c>
      <c r="BK739" s="411">
        <v>0</v>
      </c>
      <c r="BL739" s="411">
        <f t="shared" si="6620"/>
        <v>0</v>
      </c>
      <c r="BM739" s="411">
        <f t="shared" si="6230"/>
        <v>0</v>
      </c>
      <c r="BN739" s="411"/>
      <c r="BO739" s="410"/>
      <c r="BP739" s="410"/>
      <c r="BQ739" s="411">
        <v>0</v>
      </c>
      <c r="BR739" s="411">
        <f t="shared" si="6622"/>
        <v>0</v>
      </c>
      <c r="BS739" s="411">
        <f t="shared" si="6455"/>
        <v>0</v>
      </c>
      <c r="BT739" s="410">
        <v>2948.4</v>
      </c>
      <c r="BU739" s="410">
        <f t="shared" si="5633"/>
        <v>3302.2080000000005</v>
      </c>
      <c r="BV739" s="410">
        <v>0</v>
      </c>
      <c r="BW739" s="1437">
        <v>0</v>
      </c>
      <c r="BX739" s="84" t="s">
        <v>48</v>
      </c>
      <c r="BY739" s="76">
        <v>2015</v>
      </c>
      <c r="BZ739" s="325">
        <v>7</v>
      </c>
      <c r="CA739" s="567"/>
      <c r="CB739" s="562"/>
      <c r="CC739" s="109"/>
      <c r="CD739" s="329"/>
      <c r="CE739" s="26">
        <f t="shared" si="6095"/>
        <v>0</v>
      </c>
      <c r="CF739" s="27">
        <f t="shared" si="6096"/>
        <v>0</v>
      </c>
      <c r="CG739" s="738">
        <f t="shared" si="6097"/>
        <v>0</v>
      </c>
      <c r="CH739" s="166"/>
      <c r="CI739" s="167"/>
      <c r="CJ739" s="89"/>
      <c r="CK739" s="175"/>
      <c r="CL739" s="175"/>
      <c r="CM739" s="178"/>
      <c r="CN739" s="175"/>
      <c r="CO739" s="176"/>
      <c r="CP739" s="175"/>
      <c r="CQ739" s="87"/>
      <c r="CR739" s="455"/>
      <c r="CS739" s="455"/>
      <c r="CT739" s="455"/>
      <c r="CU739" s="455"/>
      <c r="CV739" s="455"/>
      <c r="CW739" s="455"/>
      <c r="CX739" s="455"/>
      <c r="CY739" s="455"/>
      <c r="CZ739" s="455"/>
      <c r="DA739" s="456"/>
      <c r="DB739" s="455"/>
      <c r="DC739" s="455"/>
      <c r="DD739" s="455"/>
      <c r="DE739" s="455"/>
      <c r="DF739" s="455"/>
      <c r="DG739" s="455"/>
      <c r="DH739" s="455"/>
      <c r="DI739" s="455"/>
      <c r="DJ739" s="455"/>
      <c r="DK739" s="455"/>
      <c r="DL739" s="501"/>
      <c r="DM739" s="508"/>
      <c r="DN739" s="501"/>
      <c r="DO739" s="508"/>
      <c r="DP739" s="501"/>
      <c r="DQ739" s="847"/>
      <c r="DR739" s="501"/>
      <c r="DS739" s="508"/>
      <c r="DT739" s="501"/>
      <c r="DU739" s="508"/>
      <c r="DV739" s="457"/>
      <c r="DW739" s="503"/>
      <c r="DX739" s="501"/>
      <c r="DY739" s="672"/>
      <c r="DZ739" s="501"/>
      <c r="EA739" s="508">
        <f>DI739</f>
        <v>0</v>
      </c>
      <c r="EB739" s="457">
        <f t="shared" si="6609"/>
        <v>0</v>
      </c>
      <c r="EC739" s="1045"/>
      <c r="ED739" s="892"/>
      <c r="EE739" s="459"/>
      <c r="EF739" s="501"/>
      <c r="EG739" s="462"/>
      <c r="EH739" s="710"/>
      <c r="EI739" s="460">
        <f t="shared" si="6548"/>
        <v>0</v>
      </c>
      <c r="EJ739" s="538">
        <f t="shared" si="6549"/>
        <v>0</v>
      </c>
      <c r="EK739" s="677">
        <f t="shared" si="6550"/>
        <v>0</v>
      </c>
      <c r="EL739" s="257">
        <f t="shared" si="6551"/>
        <v>0</v>
      </c>
      <c r="EM739" s="649">
        <f t="shared" si="6552"/>
        <v>0</v>
      </c>
      <c r="EN739" s="538">
        <f t="shared" si="6553"/>
        <v>0</v>
      </c>
      <c r="EO739" s="677">
        <f t="shared" si="6554"/>
        <v>0</v>
      </c>
      <c r="EP739" s="257">
        <f t="shared" si="6555"/>
        <v>0</v>
      </c>
      <c r="EQ739" s="649">
        <f t="shared" si="6556"/>
        <v>0</v>
      </c>
      <c r="ER739" s="538">
        <f t="shared" si="6557"/>
        <v>0</v>
      </c>
      <c r="ES739" s="677">
        <f t="shared" si="6558"/>
        <v>0</v>
      </c>
      <c r="ET739" s="538">
        <f t="shared" si="6559"/>
        <v>0</v>
      </c>
      <c r="EU739" s="462">
        <f t="shared" si="6560"/>
        <v>0</v>
      </c>
      <c r="EV739" s="263">
        <f t="shared" si="6561"/>
        <v>0</v>
      </c>
      <c r="EW739" s="462">
        <f t="shared" si="6562"/>
        <v>0</v>
      </c>
      <c r="EX739" s="263">
        <f t="shared" si="6563"/>
        <v>0</v>
      </c>
      <c r="EY739" s="472">
        <f t="shared" si="6362"/>
        <v>0</v>
      </c>
      <c r="EZ739" s="710">
        <f t="shared" si="6363"/>
        <v>0</v>
      </c>
      <c r="FC739" s="216"/>
      <c r="FD739" s="319"/>
    </row>
    <row r="740" spans="1:160" ht="18" hidden="1" customHeight="1" outlineLevel="1" x14ac:dyDescent="0.2">
      <c r="A740" s="13" t="s">
        <v>1674</v>
      </c>
      <c r="B740" s="76" t="s">
        <v>21</v>
      </c>
      <c r="C740" s="103" t="s">
        <v>1462</v>
      </c>
      <c r="D740" s="103" t="s">
        <v>1463</v>
      </c>
      <c r="E740" s="103" t="s">
        <v>1466</v>
      </c>
      <c r="F740" s="103" t="s">
        <v>1481</v>
      </c>
      <c r="G740" s="103" t="s">
        <v>1690</v>
      </c>
      <c r="H740" s="105">
        <v>0.83299999999999996</v>
      </c>
      <c r="I740" s="103" t="s">
        <v>1369</v>
      </c>
      <c r="J740" s="103" t="s">
        <v>56</v>
      </c>
      <c r="K740" s="103" t="s">
        <v>152</v>
      </c>
      <c r="L740" s="103" t="s">
        <v>1370</v>
      </c>
      <c r="M740" s="14" t="s">
        <v>1382</v>
      </c>
      <c r="N740" s="82"/>
      <c r="O740" s="82"/>
      <c r="P740" s="82"/>
      <c r="Q740" s="245"/>
      <c r="R740" s="408"/>
      <c r="S740" s="270"/>
      <c r="T740" s="270"/>
      <c r="U740" s="270"/>
      <c r="V740" s="647"/>
      <c r="W740" s="647"/>
      <c r="X740" s="409"/>
      <c r="Y740" s="409"/>
      <c r="Z740" s="409"/>
      <c r="AA740" s="409"/>
      <c r="AB740" s="409"/>
      <c r="AC740" s="399">
        <f t="shared" si="6004"/>
        <v>0</v>
      </c>
      <c r="AD740" s="410">
        <v>160</v>
      </c>
      <c r="AE740" s="410">
        <v>2948.4</v>
      </c>
      <c r="AF740" s="410">
        <f t="shared" ref="AF740" si="6650">AE740*1.12</f>
        <v>3302.2080000000005</v>
      </c>
      <c r="AG740" s="410">
        <v>0</v>
      </c>
      <c r="AH740" s="410">
        <v>0</v>
      </c>
      <c r="AI740" s="260">
        <f t="shared" si="6005"/>
        <v>0</v>
      </c>
      <c r="AJ740" s="410">
        <v>160</v>
      </c>
      <c r="AK740" s="410">
        <v>2948.4</v>
      </c>
      <c r="AL740" s="410">
        <f t="shared" si="5628"/>
        <v>3302.2080000000005</v>
      </c>
      <c r="AM740" s="260">
        <v>0</v>
      </c>
      <c r="AN740" s="260">
        <v>0</v>
      </c>
      <c r="AO740" s="396">
        <f t="shared" si="6608"/>
        <v>0</v>
      </c>
      <c r="AP740" s="410">
        <v>160</v>
      </c>
      <c r="AQ740" s="410">
        <v>2948.4</v>
      </c>
      <c r="AR740" s="410">
        <f t="shared" si="5629"/>
        <v>3302.2080000000005</v>
      </c>
      <c r="AS740" s="410">
        <v>0</v>
      </c>
      <c r="AT740" s="410">
        <f t="shared" si="5720"/>
        <v>0</v>
      </c>
      <c r="AU740" s="410">
        <f t="shared" si="6501"/>
        <v>0</v>
      </c>
      <c r="AV740" s="411">
        <v>160</v>
      </c>
      <c r="AW740" s="410">
        <v>2948.4</v>
      </c>
      <c r="AX740" s="410">
        <f t="shared" si="5630"/>
        <v>3302.2080000000005</v>
      </c>
      <c r="AY740" s="400">
        <v>0</v>
      </c>
      <c r="AZ740" s="400">
        <f t="shared" si="5763"/>
        <v>0</v>
      </c>
      <c r="BA740" s="400">
        <f t="shared" si="6542"/>
        <v>0</v>
      </c>
      <c r="BB740" s="411">
        <v>160</v>
      </c>
      <c r="BC740" s="410">
        <v>2948.4</v>
      </c>
      <c r="BD740" s="410">
        <f t="shared" si="5631"/>
        <v>3302.2080000000005</v>
      </c>
      <c r="BE740" s="411">
        <v>0</v>
      </c>
      <c r="BF740" s="411">
        <f t="shared" si="6543"/>
        <v>0</v>
      </c>
      <c r="BG740" s="411">
        <f t="shared" si="6496"/>
        <v>0</v>
      </c>
      <c r="BH740" s="411"/>
      <c r="BI740" s="410">
        <v>2948.4</v>
      </c>
      <c r="BJ740" s="410">
        <f t="shared" si="5632"/>
        <v>3302.2080000000005</v>
      </c>
      <c r="BK740" s="411">
        <v>0</v>
      </c>
      <c r="BL740" s="411">
        <f t="shared" si="6620"/>
        <v>0</v>
      </c>
      <c r="BM740" s="411">
        <f t="shared" si="6230"/>
        <v>0</v>
      </c>
      <c r="BN740" s="411"/>
      <c r="BO740" s="410"/>
      <c r="BP740" s="410"/>
      <c r="BQ740" s="411">
        <v>0</v>
      </c>
      <c r="BR740" s="411">
        <f t="shared" si="6622"/>
        <v>0</v>
      </c>
      <c r="BS740" s="411">
        <f t="shared" si="6455"/>
        <v>0</v>
      </c>
      <c r="BT740" s="410">
        <v>2948.4</v>
      </c>
      <c r="BU740" s="410">
        <f t="shared" si="5633"/>
        <v>3302.2080000000005</v>
      </c>
      <c r="BV740" s="262">
        <v>0</v>
      </c>
      <c r="BW740" s="1427">
        <v>0</v>
      </c>
      <c r="BX740" s="84" t="s">
        <v>48</v>
      </c>
      <c r="BY740" s="76">
        <v>2015</v>
      </c>
      <c r="BZ740" s="325">
        <v>7</v>
      </c>
      <c r="CA740" s="567"/>
      <c r="CB740" s="562"/>
      <c r="CC740" s="109"/>
      <c r="CD740" s="329"/>
      <c r="CE740" s="26">
        <f t="shared" si="6095"/>
        <v>0</v>
      </c>
      <c r="CF740" s="27">
        <f t="shared" si="6096"/>
        <v>0</v>
      </c>
      <c r="CG740" s="738">
        <f t="shared" si="6097"/>
        <v>0</v>
      </c>
      <c r="CH740" s="166" t="s">
        <v>1691</v>
      </c>
      <c r="CI740" s="167" t="s">
        <v>1756</v>
      </c>
      <c r="CJ740" s="89"/>
      <c r="CK740" s="175"/>
      <c r="CL740" s="175"/>
      <c r="CM740" s="178"/>
      <c r="CN740" s="175"/>
      <c r="CO740" s="176"/>
      <c r="CP740" s="175"/>
      <c r="CQ740" s="87"/>
      <c r="CR740" s="455"/>
      <c r="CS740" s="455"/>
      <c r="CT740" s="455"/>
      <c r="CU740" s="455"/>
      <c r="CV740" s="455"/>
      <c r="CW740" s="455"/>
      <c r="CX740" s="455"/>
      <c r="CY740" s="455"/>
      <c r="CZ740" s="455"/>
      <c r="DA740" s="456"/>
      <c r="DB740" s="455"/>
      <c r="DC740" s="455"/>
      <c r="DD740" s="455"/>
      <c r="DE740" s="455"/>
      <c r="DF740" s="455"/>
      <c r="DG740" s="455"/>
      <c r="DH740" s="455"/>
      <c r="DI740" s="455"/>
      <c r="DJ740" s="455"/>
      <c r="DK740" s="455"/>
      <c r="DL740" s="501"/>
      <c r="DM740" s="508"/>
      <c r="DN740" s="501"/>
      <c r="DO740" s="508"/>
      <c r="DP740" s="501"/>
      <c r="DQ740" s="847"/>
      <c r="DR740" s="501"/>
      <c r="DS740" s="508"/>
      <c r="DT740" s="501"/>
      <c r="DU740" s="508"/>
      <c r="DV740" s="457"/>
      <c r="DW740" s="503"/>
      <c r="DX740" s="501"/>
      <c r="DY740" s="672"/>
      <c r="DZ740" s="501"/>
      <c r="EA740" s="508">
        <f>DI740</f>
        <v>0</v>
      </c>
      <c r="EB740" s="457">
        <f t="shared" si="6609"/>
        <v>0</v>
      </c>
      <c r="EC740" s="1045"/>
      <c r="ED740" s="892"/>
      <c r="EE740" s="459"/>
      <c r="EF740" s="501"/>
      <c r="EG740" s="462"/>
      <c r="EH740" s="710"/>
      <c r="EI740" s="460">
        <f t="shared" si="6548"/>
        <v>0</v>
      </c>
      <c r="EJ740" s="538">
        <f t="shared" si="6549"/>
        <v>0</v>
      </c>
      <c r="EK740" s="677">
        <f t="shared" si="6550"/>
        <v>0</v>
      </c>
      <c r="EL740" s="257">
        <f t="shared" si="6551"/>
        <v>0</v>
      </c>
      <c r="EM740" s="649">
        <f t="shared" si="6552"/>
        <v>0</v>
      </c>
      <c r="EN740" s="538">
        <f t="shared" si="6553"/>
        <v>0</v>
      </c>
      <c r="EO740" s="677">
        <f t="shared" si="6554"/>
        <v>0</v>
      </c>
      <c r="EP740" s="257">
        <f t="shared" si="6555"/>
        <v>0</v>
      </c>
      <c r="EQ740" s="649">
        <f t="shared" si="6556"/>
        <v>0</v>
      </c>
      <c r="ER740" s="538">
        <f t="shared" si="6557"/>
        <v>0</v>
      </c>
      <c r="ES740" s="677">
        <f t="shared" si="6558"/>
        <v>0</v>
      </c>
      <c r="ET740" s="538">
        <f t="shared" si="6559"/>
        <v>0</v>
      </c>
      <c r="EU740" s="462">
        <f t="shared" si="6560"/>
        <v>0</v>
      </c>
      <c r="EV740" s="263">
        <f t="shared" si="6561"/>
        <v>0</v>
      </c>
      <c r="EW740" s="462">
        <f t="shared" si="6562"/>
        <v>0</v>
      </c>
      <c r="EX740" s="263">
        <f t="shared" si="6563"/>
        <v>0</v>
      </c>
      <c r="EY740" s="472">
        <f t="shared" si="6362"/>
        <v>0</v>
      </c>
      <c r="EZ740" s="710">
        <f t="shared" si="6363"/>
        <v>0</v>
      </c>
      <c r="FA740" s="312">
        <v>42020</v>
      </c>
      <c r="FC740" s="216"/>
      <c r="FD740" s="319"/>
    </row>
    <row r="741" spans="1:160" ht="18" hidden="1" customHeight="1" outlineLevel="1" x14ac:dyDescent="0.2">
      <c r="A741" s="13" t="s">
        <v>1786</v>
      </c>
      <c r="B741" s="76" t="s">
        <v>21</v>
      </c>
      <c r="C741" s="103" t="s">
        <v>1462</v>
      </c>
      <c r="D741" s="103" t="s">
        <v>1463</v>
      </c>
      <c r="E741" s="103" t="s">
        <v>1466</v>
      </c>
      <c r="F741" s="103" t="s">
        <v>1481</v>
      </c>
      <c r="G741" s="103" t="s">
        <v>25</v>
      </c>
      <c r="H741" s="105">
        <v>0.83299999999999996</v>
      </c>
      <c r="I741" s="103" t="s">
        <v>1369</v>
      </c>
      <c r="J741" s="103" t="s">
        <v>56</v>
      </c>
      <c r="K741" s="103" t="s">
        <v>152</v>
      </c>
      <c r="L741" s="103" t="s">
        <v>1370</v>
      </c>
      <c r="M741" s="14" t="s">
        <v>1382</v>
      </c>
      <c r="N741" s="82"/>
      <c r="O741" s="82"/>
      <c r="P741" s="82"/>
      <c r="Q741" s="245"/>
      <c r="R741" s="408"/>
      <c r="S741" s="270"/>
      <c r="T741" s="270"/>
      <c r="U741" s="270"/>
      <c r="V741" s="647"/>
      <c r="W741" s="647"/>
      <c r="X741" s="409"/>
      <c r="Y741" s="409"/>
      <c r="Z741" s="409"/>
      <c r="AA741" s="409"/>
      <c r="AB741" s="409"/>
      <c r="AC741" s="399">
        <f t="shared" ref="AC741" si="6651">AB741*H741</f>
        <v>0</v>
      </c>
      <c r="AD741" s="410">
        <v>160</v>
      </c>
      <c r="AE741" s="410">
        <v>2948.4</v>
      </c>
      <c r="AF741" s="410">
        <f t="shared" ref="AF741" si="6652">AE741*1.12</f>
        <v>3302.2080000000005</v>
      </c>
      <c r="AG741" s="410">
        <v>0</v>
      </c>
      <c r="AH741" s="410">
        <v>0</v>
      </c>
      <c r="AI741" s="260">
        <f t="shared" ref="AI741" si="6653">AH741*H741</f>
        <v>0</v>
      </c>
      <c r="AJ741" s="410">
        <v>160</v>
      </c>
      <c r="AK741" s="410">
        <v>2948.4</v>
      </c>
      <c r="AL741" s="410">
        <f t="shared" si="5628"/>
        <v>3302.2080000000005</v>
      </c>
      <c r="AM741" s="410">
        <v>0</v>
      </c>
      <c r="AN741" s="410">
        <v>0</v>
      </c>
      <c r="AO741" s="396">
        <f t="shared" si="6608"/>
        <v>0</v>
      </c>
      <c r="AP741" s="410">
        <v>160</v>
      </c>
      <c r="AQ741" s="410">
        <v>2948.4</v>
      </c>
      <c r="AR741" s="410">
        <f t="shared" si="5629"/>
        <v>3302.2080000000005</v>
      </c>
      <c r="AS741" s="410">
        <v>0</v>
      </c>
      <c r="AT741" s="410">
        <v>0</v>
      </c>
      <c r="AU741" s="410">
        <f t="shared" si="6501"/>
        <v>0</v>
      </c>
      <c r="AV741" s="411">
        <v>160</v>
      </c>
      <c r="AW741" s="410">
        <v>2948.4</v>
      </c>
      <c r="AX741" s="410">
        <f t="shared" si="5630"/>
        <v>3302.2080000000005</v>
      </c>
      <c r="AY741" s="410">
        <v>0</v>
      </c>
      <c r="AZ741" s="410">
        <v>0</v>
      </c>
      <c r="BA741" s="400">
        <f t="shared" si="6542"/>
        <v>0</v>
      </c>
      <c r="BB741" s="411">
        <v>160</v>
      </c>
      <c r="BC741" s="410">
        <v>2948.4</v>
      </c>
      <c r="BD741" s="410">
        <f t="shared" si="5631"/>
        <v>3302.2080000000005</v>
      </c>
      <c r="BE741" s="410">
        <v>0</v>
      </c>
      <c r="BF741" s="410">
        <v>0</v>
      </c>
      <c r="BG741" s="411">
        <f t="shared" si="6496"/>
        <v>0</v>
      </c>
      <c r="BH741" s="411"/>
      <c r="BI741" s="410">
        <v>2948.4</v>
      </c>
      <c r="BJ741" s="410">
        <f t="shared" si="5632"/>
        <v>3302.2080000000005</v>
      </c>
      <c r="BK741" s="410">
        <v>0</v>
      </c>
      <c r="BL741" s="410">
        <v>0</v>
      </c>
      <c r="BM741" s="411">
        <f t="shared" si="6230"/>
        <v>0</v>
      </c>
      <c r="BN741" s="411"/>
      <c r="BO741" s="410"/>
      <c r="BP741" s="410"/>
      <c r="BQ741" s="410">
        <v>0</v>
      </c>
      <c r="BR741" s="410">
        <v>0</v>
      </c>
      <c r="BS741" s="411">
        <f t="shared" si="6455"/>
        <v>0</v>
      </c>
      <c r="BT741" s="410">
        <v>2948.4</v>
      </c>
      <c r="BU741" s="410">
        <f t="shared" si="5633"/>
        <v>3302.2080000000005</v>
      </c>
      <c r="BV741" s="262">
        <v>0</v>
      </c>
      <c r="BW741" s="1427">
        <v>0</v>
      </c>
      <c r="BX741" s="84" t="s">
        <v>48</v>
      </c>
      <c r="BY741" s="76">
        <v>2015</v>
      </c>
      <c r="BZ741" s="325">
        <v>9</v>
      </c>
      <c r="CA741" s="567"/>
      <c r="CB741" s="562"/>
      <c r="CC741" s="109"/>
      <c r="CD741" s="329"/>
      <c r="CE741" s="26">
        <f t="shared" si="6095"/>
        <v>0</v>
      </c>
      <c r="CF741" s="27">
        <f t="shared" si="6096"/>
        <v>0</v>
      </c>
      <c r="CG741" s="738">
        <f t="shared" si="6097"/>
        <v>0</v>
      </c>
      <c r="CH741" s="166" t="s">
        <v>1800</v>
      </c>
      <c r="CI741" s="167"/>
      <c r="CJ741" s="89"/>
      <c r="CK741" s="175"/>
      <c r="CL741" s="175"/>
      <c r="CM741" s="178"/>
      <c r="CN741" s="175"/>
      <c r="CO741" s="176"/>
      <c r="CP741" s="175"/>
      <c r="CQ741" s="87"/>
      <c r="CR741" s="455"/>
      <c r="CS741" s="455"/>
      <c r="CT741" s="455"/>
      <c r="CU741" s="455"/>
      <c r="CV741" s="455"/>
      <c r="CW741" s="455"/>
      <c r="CX741" s="455"/>
      <c r="CY741" s="455"/>
      <c r="CZ741" s="455"/>
      <c r="DA741" s="456"/>
      <c r="DB741" s="455"/>
      <c r="DC741" s="455"/>
      <c r="DD741" s="455"/>
      <c r="DE741" s="455"/>
      <c r="DF741" s="455"/>
      <c r="DG741" s="455"/>
      <c r="DH741" s="455"/>
      <c r="DI741" s="455"/>
      <c r="DJ741" s="455"/>
      <c r="DK741" s="455"/>
      <c r="DL741" s="501"/>
      <c r="DM741" s="508"/>
      <c r="DN741" s="501"/>
      <c r="DO741" s="508"/>
      <c r="DP741" s="501"/>
      <c r="DQ741" s="847"/>
      <c r="DR741" s="501"/>
      <c r="DS741" s="508"/>
      <c r="DT741" s="501"/>
      <c r="DU741" s="508"/>
      <c r="DV741" s="457"/>
      <c r="DW741" s="503"/>
      <c r="DX741" s="501"/>
      <c r="DY741" s="672"/>
      <c r="DZ741" s="501"/>
      <c r="EA741" s="508">
        <f>DI741</f>
        <v>0</v>
      </c>
      <c r="EB741" s="457">
        <f t="shared" si="6609"/>
        <v>0</v>
      </c>
      <c r="EC741" s="1045"/>
      <c r="ED741" s="892"/>
      <c r="EE741" s="459"/>
      <c r="EF741" s="501"/>
      <c r="EG741" s="462"/>
      <c r="EH741" s="710"/>
      <c r="EI741" s="460">
        <f t="shared" si="6548"/>
        <v>0</v>
      </c>
      <c r="EJ741" s="538">
        <f t="shared" si="6549"/>
        <v>0</v>
      </c>
      <c r="EK741" s="677">
        <f t="shared" si="6550"/>
        <v>0</v>
      </c>
      <c r="EL741" s="257">
        <f t="shared" si="6551"/>
        <v>0</v>
      </c>
      <c r="EM741" s="649">
        <f t="shared" si="6552"/>
        <v>0</v>
      </c>
      <c r="EN741" s="538">
        <f t="shared" si="6553"/>
        <v>0</v>
      </c>
      <c r="EO741" s="677">
        <f t="shared" si="6554"/>
        <v>0</v>
      </c>
      <c r="EP741" s="257">
        <f t="shared" si="6555"/>
        <v>0</v>
      </c>
      <c r="EQ741" s="649">
        <f t="shared" si="6556"/>
        <v>0</v>
      </c>
      <c r="ER741" s="538">
        <f t="shared" si="6557"/>
        <v>0</v>
      </c>
      <c r="ES741" s="677">
        <f t="shared" si="6558"/>
        <v>0</v>
      </c>
      <c r="ET741" s="538">
        <f t="shared" si="6559"/>
        <v>0</v>
      </c>
      <c r="EU741" s="462">
        <f t="shared" si="6560"/>
        <v>0</v>
      </c>
      <c r="EV741" s="263">
        <f t="shared" si="6561"/>
        <v>0</v>
      </c>
      <c r="EW741" s="462">
        <f t="shared" si="6562"/>
        <v>0</v>
      </c>
      <c r="EX741" s="263">
        <f t="shared" si="6563"/>
        <v>0</v>
      </c>
      <c r="EY741" s="472">
        <f t="shared" si="6362"/>
        <v>0</v>
      </c>
      <c r="EZ741" s="710">
        <f t="shared" si="6363"/>
        <v>0</v>
      </c>
      <c r="FA741" s="312">
        <v>42020</v>
      </c>
      <c r="FC741" s="216"/>
      <c r="FD741" s="319"/>
    </row>
    <row r="742" spans="1:160" ht="18" hidden="1" customHeight="1" outlineLevel="1" x14ac:dyDescent="0.2">
      <c r="A742" s="13" t="s">
        <v>1957</v>
      </c>
      <c r="B742" s="76" t="s">
        <v>21</v>
      </c>
      <c r="C742" s="103" t="s">
        <v>1462</v>
      </c>
      <c r="D742" s="103" t="s">
        <v>1463</v>
      </c>
      <c r="E742" s="103" t="s">
        <v>1466</v>
      </c>
      <c r="F742" s="103" t="s">
        <v>1481</v>
      </c>
      <c r="G742" s="103" t="s">
        <v>25</v>
      </c>
      <c r="H742" s="105">
        <v>0.83299999999999996</v>
      </c>
      <c r="I742" s="103" t="s">
        <v>1972</v>
      </c>
      <c r="J742" s="103" t="s">
        <v>56</v>
      </c>
      <c r="K742" s="103" t="s">
        <v>152</v>
      </c>
      <c r="L742" s="103" t="s">
        <v>1370</v>
      </c>
      <c r="M742" s="14" t="s">
        <v>1382</v>
      </c>
      <c r="N742" s="82"/>
      <c r="O742" s="82"/>
      <c r="P742" s="82"/>
      <c r="Q742" s="245"/>
      <c r="R742" s="408"/>
      <c r="S742" s="270"/>
      <c r="T742" s="270"/>
      <c r="U742" s="270"/>
      <c r="V742" s="647"/>
      <c r="W742" s="647"/>
      <c r="X742" s="409"/>
      <c r="Y742" s="409"/>
      <c r="Z742" s="409"/>
      <c r="AA742" s="409"/>
      <c r="AB742" s="409"/>
      <c r="AC742" s="399">
        <f t="shared" ref="AC742" si="6654">AB742*H742</f>
        <v>0</v>
      </c>
      <c r="AD742" s="410">
        <v>160</v>
      </c>
      <c r="AE742" s="410">
        <v>2948.4</v>
      </c>
      <c r="AF742" s="410">
        <f t="shared" ref="AF742" si="6655">AE742*1.12</f>
        <v>3302.2080000000005</v>
      </c>
      <c r="AG742" s="410">
        <v>0</v>
      </c>
      <c r="AH742" s="410">
        <v>0</v>
      </c>
      <c r="AI742" s="260">
        <f t="shared" ref="AI742" si="6656">AH742*H742</f>
        <v>0</v>
      </c>
      <c r="AJ742" s="410">
        <v>160</v>
      </c>
      <c r="AK742" s="410">
        <v>2948.4</v>
      </c>
      <c r="AL742" s="410">
        <f t="shared" si="5628"/>
        <v>3302.2080000000005</v>
      </c>
      <c r="AM742" s="1221">
        <v>0</v>
      </c>
      <c r="AN742" s="410">
        <v>0</v>
      </c>
      <c r="AO742" s="396">
        <f t="shared" si="6608"/>
        <v>0</v>
      </c>
      <c r="AP742" s="410">
        <v>160</v>
      </c>
      <c r="AQ742" s="410">
        <v>2948.4</v>
      </c>
      <c r="AR742" s="410">
        <f t="shared" si="5629"/>
        <v>3302.2080000000005</v>
      </c>
      <c r="AS742" s="410">
        <v>0</v>
      </c>
      <c r="AT742" s="410">
        <f t="shared" ref="AT742" si="6657">AS742*1.12</f>
        <v>0</v>
      </c>
      <c r="AU742" s="410">
        <f t="shared" ref="AU742" si="6658">AT742*H742</f>
        <v>0</v>
      </c>
      <c r="AV742" s="411">
        <v>160</v>
      </c>
      <c r="AW742" s="410">
        <v>2948.4</v>
      </c>
      <c r="AX742" s="410">
        <f t="shared" si="5630"/>
        <v>3302.2080000000005</v>
      </c>
      <c r="AY742" s="400">
        <v>0</v>
      </c>
      <c r="AZ742" s="400">
        <f t="shared" ref="AZ742" si="6659">AY742*1.12</f>
        <v>0</v>
      </c>
      <c r="BA742" s="400">
        <f t="shared" ref="BA742" si="6660">AZ742*H742</f>
        <v>0</v>
      </c>
      <c r="BB742" s="411">
        <v>160</v>
      </c>
      <c r="BC742" s="410">
        <v>2948.4</v>
      </c>
      <c r="BD742" s="410">
        <f>BC742*1.12</f>
        <v>3302.2080000000005</v>
      </c>
      <c r="BE742" s="411">
        <v>0</v>
      </c>
      <c r="BF742" s="411">
        <f t="shared" ref="BF742" si="6661">BE742*1.12</f>
        <v>0</v>
      </c>
      <c r="BG742" s="411">
        <f t="shared" ref="BG742" si="6662">BF742*H742</f>
        <v>0</v>
      </c>
      <c r="BH742" s="411"/>
      <c r="BI742" s="410">
        <v>2948.4</v>
      </c>
      <c r="BJ742" s="410">
        <f t="shared" si="5632"/>
        <v>3302.2080000000005</v>
      </c>
      <c r="BK742" s="411">
        <f t="shared" ref="BK742" si="6663">BH742*BI742</f>
        <v>0</v>
      </c>
      <c r="BL742" s="411">
        <f t="shared" ref="BL742:BL745" si="6664">BK742*1.12</f>
        <v>0</v>
      </c>
      <c r="BM742" s="411">
        <f t="shared" si="6230"/>
        <v>0</v>
      </c>
      <c r="BN742" s="411"/>
      <c r="BO742" s="410"/>
      <c r="BP742" s="410"/>
      <c r="BQ742" s="411">
        <f t="shared" ref="BQ742:BQ743" si="6665">BN742*BO742</f>
        <v>0</v>
      </c>
      <c r="BR742" s="411">
        <f t="shared" ref="BR742:BR745" si="6666">BQ742*1.12</f>
        <v>0</v>
      </c>
      <c r="BS742" s="411">
        <f t="shared" si="6455"/>
        <v>0</v>
      </c>
      <c r="BT742" s="410">
        <v>2948.4</v>
      </c>
      <c r="BU742" s="410">
        <f>BT742*1.12</f>
        <v>3302.2080000000005</v>
      </c>
      <c r="BV742" s="262">
        <v>0</v>
      </c>
      <c r="BW742" s="1427">
        <v>0</v>
      </c>
      <c r="BX742" s="84" t="s">
        <v>48</v>
      </c>
      <c r="BY742" s="76">
        <v>2015</v>
      </c>
      <c r="BZ742" s="582" t="s">
        <v>2551</v>
      </c>
      <c r="CA742" s="567"/>
      <c r="CB742" s="562"/>
      <c r="CC742" s="109"/>
      <c r="CD742" s="329"/>
      <c r="CE742" s="26">
        <f t="shared" si="6095"/>
        <v>0</v>
      </c>
      <c r="CF742" s="27">
        <f t="shared" si="6096"/>
        <v>0</v>
      </c>
      <c r="CG742" s="738">
        <f t="shared" si="6097"/>
        <v>0</v>
      </c>
      <c r="CH742" s="166" t="s">
        <v>1973</v>
      </c>
      <c r="CI742" s="167"/>
      <c r="CJ742" s="89" t="s">
        <v>25</v>
      </c>
      <c r="CK742" s="175" t="s">
        <v>1994</v>
      </c>
      <c r="CL742" s="175" t="s">
        <v>2010</v>
      </c>
      <c r="CM742" s="178">
        <v>42170</v>
      </c>
      <c r="CN742" s="175" t="s">
        <v>1995</v>
      </c>
      <c r="CO742" s="176" t="s">
        <v>1463</v>
      </c>
      <c r="CP742" s="175" t="s">
        <v>1481</v>
      </c>
      <c r="CQ742" s="14" t="s">
        <v>1382</v>
      </c>
      <c r="CR742" s="455"/>
      <c r="CS742" s="455"/>
      <c r="CT742" s="455">
        <v>160</v>
      </c>
      <c r="CU742" s="455">
        <v>0</v>
      </c>
      <c r="CV742" s="455">
        <v>0</v>
      </c>
      <c r="CW742" s="455">
        <v>0</v>
      </c>
      <c r="CX742" s="455">
        <v>0</v>
      </c>
      <c r="CY742" s="455"/>
      <c r="CZ742" s="455"/>
      <c r="DA742" s="456">
        <v>3301</v>
      </c>
      <c r="DB742" s="455"/>
      <c r="DC742" s="455"/>
      <c r="DD742" s="455">
        <f>CT742*DA742</f>
        <v>528160</v>
      </c>
      <c r="DE742" s="455">
        <f>CU742*DA742</f>
        <v>0</v>
      </c>
      <c r="DF742" s="455">
        <f>CV742*DA742</f>
        <v>0</v>
      </c>
      <c r="DG742" s="455">
        <f>CW742*DA742</f>
        <v>0</v>
      </c>
      <c r="DH742" s="455">
        <f>CX742*DA742</f>
        <v>0</v>
      </c>
      <c r="DI742" s="455"/>
      <c r="DJ742" s="455"/>
      <c r="DK742" s="455">
        <f t="shared" ref="DK742:DK743" si="6667">(CT742+CU742+CV742+CW742+CX742)*DA742</f>
        <v>528160</v>
      </c>
      <c r="DL742" s="501"/>
      <c r="DM742" s="508"/>
      <c r="DN742" s="501"/>
      <c r="DO742" s="508"/>
      <c r="DP742" s="501"/>
      <c r="DQ742" s="847">
        <f>DD742</f>
        <v>528160</v>
      </c>
      <c r="DR742" s="501">
        <f>DQ742/1.12</f>
        <v>471571.42857142852</v>
      </c>
      <c r="DS742" s="508">
        <f>DE742</f>
        <v>0</v>
      </c>
      <c r="DT742" s="501">
        <f>DS742/1.12</f>
        <v>0</v>
      </c>
      <c r="DU742" s="508">
        <f>DF742</f>
        <v>0</v>
      </c>
      <c r="DV742" s="457">
        <f>DU742/1.12</f>
        <v>0</v>
      </c>
      <c r="DW742" s="503">
        <f>DG742</f>
        <v>0</v>
      </c>
      <c r="DX742" s="501">
        <f>DW742/1.12</f>
        <v>0</v>
      </c>
      <c r="DY742" s="672">
        <f>DH742</f>
        <v>0</v>
      </c>
      <c r="DZ742" s="501">
        <f>DY742/1.12</f>
        <v>0</v>
      </c>
      <c r="EA742" s="508">
        <f>DI742</f>
        <v>0</v>
      </c>
      <c r="EB742" s="457">
        <f t="shared" si="6609"/>
        <v>0</v>
      </c>
      <c r="EC742" s="1045"/>
      <c r="ED742" s="892"/>
      <c r="EE742" s="459">
        <f>DK742</f>
        <v>528160</v>
      </c>
      <c r="EF742" s="501">
        <f t="shared" ref="EF742:EF743" si="6668">EE742/1.12</f>
        <v>471571.42857142852</v>
      </c>
      <c r="EG742" s="462"/>
      <c r="EH742" s="710"/>
      <c r="EI742" s="460">
        <f t="shared" si="6548"/>
        <v>0</v>
      </c>
      <c r="EJ742" s="538">
        <f t="shared" si="6549"/>
        <v>0</v>
      </c>
      <c r="EK742" s="677">
        <f t="shared" si="6550"/>
        <v>-471571.42857142852</v>
      </c>
      <c r="EL742" s="257">
        <f t="shared" si="6551"/>
        <v>-528160</v>
      </c>
      <c r="EM742" s="649">
        <f t="shared" si="6552"/>
        <v>0</v>
      </c>
      <c r="EN742" s="538">
        <f t="shared" si="6553"/>
        <v>0</v>
      </c>
      <c r="EO742" s="677">
        <f t="shared" si="6554"/>
        <v>0</v>
      </c>
      <c r="EP742" s="257">
        <f t="shared" si="6555"/>
        <v>0</v>
      </c>
      <c r="EQ742" s="649">
        <f t="shared" si="6556"/>
        <v>0</v>
      </c>
      <c r="ER742" s="538">
        <f t="shared" si="6557"/>
        <v>0</v>
      </c>
      <c r="ES742" s="677">
        <f t="shared" si="6558"/>
        <v>0</v>
      </c>
      <c r="ET742" s="538">
        <f t="shared" si="6559"/>
        <v>0</v>
      </c>
      <c r="EU742" s="462">
        <f t="shared" si="6560"/>
        <v>0</v>
      </c>
      <c r="EV742" s="263">
        <f t="shared" si="6561"/>
        <v>0</v>
      </c>
      <c r="EW742" s="462">
        <f t="shared" si="6562"/>
        <v>0</v>
      </c>
      <c r="EX742" s="263">
        <f t="shared" si="6563"/>
        <v>0</v>
      </c>
      <c r="EY742" s="472">
        <f t="shared" si="6362"/>
        <v>-471571.42857142852</v>
      </c>
      <c r="EZ742" s="710">
        <f t="shared" si="6363"/>
        <v>-528160</v>
      </c>
      <c r="FA742" s="312">
        <v>42020</v>
      </c>
      <c r="FC742" s="216"/>
      <c r="FD742" s="319"/>
    </row>
    <row r="743" spans="1:160" ht="18" hidden="1" customHeight="1" outlineLevel="1" x14ac:dyDescent="0.2">
      <c r="A743" s="13" t="s">
        <v>2537</v>
      </c>
      <c r="B743" s="76" t="s">
        <v>21</v>
      </c>
      <c r="C743" s="103" t="s">
        <v>1462</v>
      </c>
      <c r="D743" s="103" t="s">
        <v>1463</v>
      </c>
      <c r="E743" s="103" t="s">
        <v>1466</v>
      </c>
      <c r="F743" s="103" t="s">
        <v>1481</v>
      </c>
      <c r="G743" s="103" t="s">
        <v>25</v>
      </c>
      <c r="H743" s="105">
        <v>0.83299999999999996</v>
      </c>
      <c r="I743" s="103" t="s">
        <v>1972</v>
      </c>
      <c r="J743" s="103" t="s">
        <v>56</v>
      </c>
      <c r="K743" s="103" t="s">
        <v>152</v>
      </c>
      <c r="L743" s="103" t="s">
        <v>1370</v>
      </c>
      <c r="M743" s="14" t="s">
        <v>1382</v>
      </c>
      <c r="N743" s="82"/>
      <c r="O743" s="82"/>
      <c r="P743" s="82"/>
      <c r="Q743" s="245"/>
      <c r="R743" s="408"/>
      <c r="S743" s="270"/>
      <c r="T743" s="270"/>
      <c r="U743" s="270"/>
      <c r="V743" s="647"/>
      <c r="W743" s="647"/>
      <c r="X743" s="409"/>
      <c r="Y743" s="409"/>
      <c r="Z743" s="409"/>
      <c r="AA743" s="409"/>
      <c r="AB743" s="409"/>
      <c r="AC743" s="399">
        <f t="shared" ref="AC743" si="6669">AB743*H743</f>
        <v>0</v>
      </c>
      <c r="AD743" s="410">
        <v>160</v>
      </c>
      <c r="AE743" s="410">
        <v>6799.94</v>
      </c>
      <c r="AF743" s="410">
        <f t="shared" ref="AF743" si="6670">AE743*1.12</f>
        <v>7615.9328000000005</v>
      </c>
      <c r="AG743" s="410">
        <f t="shared" ref="AG743" si="6671">AE743*AD743</f>
        <v>1087990.3999999999</v>
      </c>
      <c r="AH743" s="410">
        <f t="shared" ref="AH743" si="6672">AD743*AF743</f>
        <v>1218549.2480000001</v>
      </c>
      <c r="AI743" s="260">
        <f t="shared" ref="AI743" si="6673">AH743*H743</f>
        <v>1015051.5235840001</v>
      </c>
      <c r="AJ743" s="410">
        <v>70</v>
      </c>
      <c r="AK743" s="410">
        <v>6799.94</v>
      </c>
      <c r="AL743" s="410">
        <f t="shared" si="5628"/>
        <v>7615.9328000000005</v>
      </c>
      <c r="AM743" s="1221">
        <f t="shared" ref="AM743" si="6674">AJ743*AK743</f>
        <v>475995.8</v>
      </c>
      <c r="AN743" s="410">
        <f t="shared" ref="AN743" si="6675">AJ743*AL743</f>
        <v>533115.29600000009</v>
      </c>
      <c r="AO743" s="396">
        <f t="shared" ref="AO743" si="6676">AN743*H743</f>
        <v>444085.04156800004</v>
      </c>
      <c r="AP743" s="410">
        <v>70</v>
      </c>
      <c r="AQ743" s="410">
        <v>6799.94</v>
      </c>
      <c r="AR743" s="410">
        <f t="shared" si="5629"/>
        <v>7615.9328000000005</v>
      </c>
      <c r="AS743" s="410">
        <f t="shared" ref="AS743" si="6677">AP743*AQ743</f>
        <v>475995.8</v>
      </c>
      <c r="AT743" s="410">
        <f t="shared" ref="AT743" si="6678">AS743*1.12</f>
        <v>533115.29600000009</v>
      </c>
      <c r="AU743" s="410">
        <f t="shared" ref="AU743" si="6679">AT743*H743</f>
        <v>444085.04156800004</v>
      </c>
      <c r="AV743" s="411">
        <v>70</v>
      </c>
      <c r="AW743" s="410">
        <v>6799.94</v>
      </c>
      <c r="AX743" s="410">
        <f t="shared" si="5630"/>
        <v>7615.9328000000005</v>
      </c>
      <c r="AY743" s="400">
        <f t="shared" ref="AY743" si="6680">AV743*AW743</f>
        <v>475995.8</v>
      </c>
      <c r="AZ743" s="400">
        <f t="shared" ref="AZ743" si="6681">AY743*1.12</f>
        <v>533115.29600000009</v>
      </c>
      <c r="BA743" s="400">
        <f t="shared" ref="BA743" si="6682">AZ743*H743</f>
        <v>444085.04156800004</v>
      </c>
      <c r="BB743" s="411">
        <v>70</v>
      </c>
      <c r="BC743" s="410">
        <v>6799.94</v>
      </c>
      <c r="BD743" s="410">
        <f t="shared" si="5631"/>
        <v>7615.9328000000005</v>
      </c>
      <c r="BE743" s="411">
        <f t="shared" ref="BE743" si="6683">BB743*BC743</f>
        <v>475995.8</v>
      </c>
      <c r="BF743" s="411">
        <f t="shared" ref="BF743" si="6684">BE743*1.12</f>
        <v>533115.29600000009</v>
      </c>
      <c r="BG743" s="411">
        <f t="shared" ref="BG743" si="6685">BF743*H743</f>
        <v>444085.04156800004</v>
      </c>
      <c r="BH743" s="411"/>
      <c r="BI743" s="410">
        <v>6799.94</v>
      </c>
      <c r="BJ743" s="410">
        <f t="shared" si="5632"/>
        <v>7615.9328000000005</v>
      </c>
      <c r="BK743" s="411">
        <f t="shared" ref="BK743" si="6686">BH743*BI743</f>
        <v>0</v>
      </c>
      <c r="BL743" s="411">
        <f t="shared" ref="BL743" si="6687">BK743*1.12</f>
        <v>0</v>
      </c>
      <c r="BM743" s="411">
        <f t="shared" ref="BM743" si="6688">BL743*N743</f>
        <v>0</v>
      </c>
      <c r="BN743" s="411"/>
      <c r="BO743" s="410"/>
      <c r="BP743" s="410"/>
      <c r="BQ743" s="411">
        <f t="shared" si="6665"/>
        <v>0</v>
      </c>
      <c r="BR743" s="411">
        <f t="shared" si="6666"/>
        <v>0</v>
      </c>
      <c r="BS743" s="411">
        <f t="shared" si="6455"/>
        <v>0</v>
      </c>
      <c r="BT743" s="410">
        <v>6799.94</v>
      </c>
      <c r="BU743" s="410">
        <f t="shared" ref="BU743:BU808" si="6689">BT743*1.12</f>
        <v>7615.9328000000005</v>
      </c>
      <c r="BV743" s="262">
        <f t="shared" ref="BV743" si="6690">(AD743+AJ743+AP743+AV743+BB743)*BT743</f>
        <v>2991973.5999999996</v>
      </c>
      <c r="BW743" s="262">
        <f t="shared" ref="BW743" si="6691">(AD743+AJ743+AP743+AV743+BB743)*BU743</f>
        <v>3351010.432</v>
      </c>
      <c r="BX743" s="84"/>
      <c r="BY743" s="76" t="s">
        <v>2420</v>
      </c>
      <c r="BZ743" s="582"/>
      <c r="CA743" s="567"/>
      <c r="CB743" s="562"/>
      <c r="CC743" s="109"/>
      <c r="CD743" s="329"/>
      <c r="CE743" s="26">
        <f t="shared" ref="CE743" si="6692">BV743-CB743</f>
        <v>2991973.5999999996</v>
      </c>
      <c r="CF743" s="27">
        <f t="shared" ref="CF743" si="6693">BW743-CC743</f>
        <v>3351010.432</v>
      </c>
      <c r="CG743" s="738">
        <f t="shared" ref="CG743" si="6694">CA743-CC743</f>
        <v>0</v>
      </c>
      <c r="CH743" s="166" t="s">
        <v>2552</v>
      </c>
      <c r="CI743" s="167"/>
      <c r="CJ743" s="89"/>
      <c r="CK743" s="175"/>
      <c r="CL743" s="175" t="s">
        <v>2628</v>
      </c>
      <c r="CM743" s="178">
        <v>42632</v>
      </c>
      <c r="CN743" s="175" t="s">
        <v>1995</v>
      </c>
      <c r="CO743" s="176" t="s">
        <v>1463</v>
      </c>
      <c r="CP743" s="175" t="s">
        <v>2574</v>
      </c>
      <c r="CQ743" s="14" t="s">
        <v>1382</v>
      </c>
      <c r="CR743" s="455"/>
      <c r="CS743" s="455"/>
      <c r="CT743" s="455"/>
      <c r="CU743" s="455">
        <v>70</v>
      </c>
      <c r="CV743" s="455">
        <v>70</v>
      </c>
      <c r="CW743" s="455">
        <v>70</v>
      </c>
      <c r="CX743" s="455">
        <v>70</v>
      </c>
      <c r="CY743" s="455"/>
      <c r="CZ743" s="455">
        <f>CU743+CV743+CW743+CX743</f>
        <v>280</v>
      </c>
      <c r="DA743" s="456">
        <f>BU743</f>
        <v>7615.9328000000005</v>
      </c>
      <c r="DB743" s="455"/>
      <c r="DC743" s="455"/>
      <c r="DD743" s="455"/>
      <c r="DE743" s="455">
        <f>CU743*DA743</f>
        <v>533115.29600000009</v>
      </c>
      <c r="DF743" s="455">
        <f>CV743*DA743</f>
        <v>533115.29600000009</v>
      </c>
      <c r="DG743" s="455">
        <f>CW743*DA743</f>
        <v>533115.29600000009</v>
      </c>
      <c r="DH743" s="455">
        <f>CX743*DA743</f>
        <v>533115.29600000009</v>
      </c>
      <c r="DI743" s="455"/>
      <c r="DJ743" s="455"/>
      <c r="DK743" s="455">
        <f t="shared" si="6667"/>
        <v>2132461.1840000004</v>
      </c>
      <c r="DL743" s="501"/>
      <c r="DM743" s="508"/>
      <c r="DN743" s="501"/>
      <c r="DO743" s="508"/>
      <c r="DP743" s="501"/>
      <c r="DQ743" s="847"/>
      <c r="DR743" s="501"/>
      <c r="DS743" s="508">
        <f>DE743</f>
        <v>533115.29600000009</v>
      </c>
      <c r="DT743" s="501">
        <f>DS743/1.12</f>
        <v>475995.80000000005</v>
      </c>
      <c r="DU743" s="508">
        <f>DF743</f>
        <v>533115.29600000009</v>
      </c>
      <c r="DV743" s="457">
        <f>DU743/1.12</f>
        <v>475995.80000000005</v>
      </c>
      <c r="DW743" s="503">
        <f>DG743</f>
        <v>533115.29600000009</v>
      </c>
      <c r="DX743" s="501">
        <f>DW743/1.12</f>
        <v>475995.80000000005</v>
      </c>
      <c r="DY743" s="672">
        <f>DH743</f>
        <v>533115.29600000009</v>
      </c>
      <c r="DZ743" s="501">
        <f>DY743/1.12</f>
        <v>475995.80000000005</v>
      </c>
      <c r="EA743" s="508"/>
      <c r="EB743" s="457"/>
      <c r="EC743" s="1045"/>
      <c r="ED743" s="892"/>
      <c r="EE743" s="459">
        <f>DK743</f>
        <v>2132461.1840000004</v>
      </c>
      <c r="EF743" s="501">
        <f t="shared" si="6668"/>
        <v>1903983.2000000002</v>
      </c>
      <c r="EG743" s="462"/>
      <c r="EH743" s="710"/>
      <c r="EI743" s="460">
        <f t="shared" si="6548"/>
        <v>0</v>
      </c>
      <c r="EJ743" s="538">
        <f t="shared" si="6549"/>
        <v>0</v>
      </c>
      <c r="EK743" s="677">
        <f t="shared" si="6550"/>
        <v>1087990.3999999999</v>
      </c>
      <c r="EL743" s="257">
        <f t="shared" si="6551"/>
        <v>1218549.2480000001</v>
      </c>
      <c r="EM743" s="649">
        <f t="shared" si="6552"/>
        <v>0</v>
      </c>
      <c r="EN743" s="538">
        <f t="shared" si="6553"/>
        <v>0</v>
      </c>
      <c r="EO743" s="677">
        <f t="shared" si="6554"/>
        <v>0</v>
      </c>
      <c r="EP743" s="257">
        <f t="shared" si="6555"/>
        <v>0</v>
      </c>
      <c r="EQ743" s="649">
        <f t="shared" si="6556"/>
        <v>0</v>
      </c>
      <c r="ER743" s="538">
        <f t="shared" si="6557"/>
        <v>0</v>
      </c>
      <c r="ES743" s="677">
        <f t="shared" si="6558"/>
        <v>0</v>
      </c>
      <c r="ET743" s="538">
        <f t="shared" si="6559"/>
        <v>0</v>
      </c>
      <c r="EU743" s="462">
        <f t="shared" si="6560"/>
        <v>0</v>
      </c>
      <c r="EV743" s="263">
        <f t="shared" si="6561"/>
        <v>0</v>
      </c>
      <c r="EW743" s="462">
        <f t="shared" si="6562"/>
        <v>0</v>
      </c>
      <c r="EX743" s="263">
        <f t="shared" si="6563"/>
        <v>0</v>
      </c>
      <c r="EY743" s="472">
        <f t="shared" si="6362"/>
        <v>1087990.3999999994</v>
      </c>
      <c r="EZ743" s="710">
        <f t="shared" si="6363"/>
        <v>1218549.2479999997</v>
      </c>
      <c r="FA743" s="312">
        <v>42020</v>
      </c>
      <c r="FC743" s="216"/>
      <c r="FD743" s="319"/>
    </row>
    <row r="744" spans="1:160" ht="18" hidden="1" customHeight="1" outlineLevel="1" x14ac:dyDescent="0.2">
      <c r="A744" s="13" t="s">
        <v>1595</v>
      </c>
      <c r="B744" s="76" t="s">
        <v>21</v>
      </c>
      <c r="C744" s="103" t="s">
        <v>1462</v>
      </c>
      <c r="D744" s="103" t="s">
        <v>1463</v>
      </c>
      <c r="E744" s="103" t="s">
        <v>1466</v>
      </c>
      <c r="F744" s="103" t="s">
        <v>1482</v>
      </c>
      <c r="G744" s="103" t="s">
        <v>1381</v>
      </c>
      <c r="H744" s="105">
        <v>0.83299999999999996</v>
      </c>
      <c r="I744" s="103" t="s">
        <v>1369</v>
      </c>
      <c r="J744" s="103" t="s">
        <v>56</v>
      </c>
      <c r="K744" s="103" t="s">
        <v>152</v>
      </c>
      <c r="L744" s="103" t="s">
        <v>1370</v>
      </c>
      <c r="M744" s="14" t="s">
        <v>1382</v>
      </c>
      <c r="N744" s="82"/>
      <c r="O744" s="82"/>
      <c r="P744" s="82"/>
      <c r="Q744" s="245"/>
      <c r="R744" s="408"/>
      <c r="S744" s="270"/>
      <c r="T744" s="270"/>
      <c r="U744" s="270"/>
      <c r="V744" s="647"/>
      <c r="W744" s="647"/>
      <c r="X744" s="409"/>
      <c r="Y744" s="409"/>
      <c r="Z744" s="409"/>
      <c r="AA744" s="409"/>
      <c r="AB744" s="409"/>
      <c r="AC744" s="399">
        <f t="shared" si="6004"/>
        <v>0</v>
      </c>
      <c r="AD744" s="410">
        <v>100</v>
      </c>
      <c r="AE744" s="410">
        <v>2948.4</v>
      </c>
      <c r="AF744" s="410">
        <f t="shared" si="5138"/>
        <v>3302.2080000000005</v>
      </c>
      <c r="AG744" s="410">
        <v>0</v>
      </c>
      <c r="AH744" s="410">
        <v>0</v>
      </c>
      <c r="AI744" s="260">
        <f t="shared" si="6005"/>
        <v>0</v>
      </c>
      <c r="AJ744" s="410">
        <v>100</v>
      </c>
      <c r="AK744" s="410">
        <v>2948.4</v>
      </c>
      <c r="AL744" s="410">
        <f t="shared" si="5628"/>
        <v>3302.2080000000005</v>
      </c>
      <c r="AM744" s="260">
        <v>0</v>
      </c>
      <c r="AN744" s="260">
        <v>0</v>
      </c>
      <c r="AO744" s="396">
        <f t="shared" si="6608"/>
        <v>0</v>
      </c>
      <c r="AP744" s="410">
        <v>100</v>
      </c>
      <c r="AQ744" s="410">
        <v>2948.4</v>
      </c>
      <c r="AR744" s="410">
        <f t="shared" si="5629"/>
        <v>3302.2080000000005</v>
      </c>
      <c r="AS744" s="410">
        <v>0</v>
      </c>
      <c r="AT744" s="410">
        <f t="shared" si="5720"/>
        <v>0</v>
      </c>
      <c r="AU744" s="410">
        <f t="shared" si="6501"/>
        <v>0</v>
      </c>
      <c r="AV744" s="411">
        <v>100</v>
      </c>
      <c r="AW744" s="410">
        <v>2948.4</v>
      </c>
      <c r="AX744" s="410">
        <f t="shared" si="5630"/>
        <v>3302.2080000000005</v>
      </c>
      <c r="AY744" s="400">
        <v>0</v>
      </c>
      <c r="AZ744" s="400">
        <f t="shared" si="5763"/>
        <v>0</v>
      </c>
      <c r="BA744" s="400">
        <f t="shared" si="6542"/>
        <v>0</v>
      </c>
      <c r="BB744" s="411">
        <v>100</v>
      </c>
      <c r="BC744" s="410">
        <v>2948.4</v>
      </c>
      <c r="BD744" s="410">
        <f t="shared" si="5631"/>
        <v>3302.2080000000005</v>
      </c>
      <c r="BE744" s="411">
        <v>0</v>
      </c>
      <c r="BF744" s="411">
        <f t="shared" si="6543"/>
        <v>0</v>
      </c>
      <c r="BG744" s="411">
        <f t="shared" si="6496"/>
        <v>0</v>
      </c>
      <c r="BH744" s="411"/>
      <c r="BI744" s="410">
        <v>2948.4</v>
      </c>
      <c r="BJ744" s="410">
        <f t="shared" si="5632"/>
        <v>3302.2080000000005</v>
      </c>
      <c r="BK744" s="411">
        <v>0</v>
      </c>
      <c r="BL744" s="411">
        <f t="shared" si="6664"/>
        <v>0</v>
      </c>
      <c r="BM744" s="411">
        <f t="shared" si="6230"/>
        <v>0</v>
      </c>
      <c r="BN744" s="411"/>
      <c r="BO744" s="410"/>
      <c r="BP744" s="410"/>
      <c r="BQ744" s="411">
        <v>0</v>
      </c>
      <c r="BR744" s="411">
        <f t="shared" si="6666"/>
        <v>0</v>
      </c>
      <c r="BS744" s="411">
        <f t="shared" si="6455"/>
        <v>0</v>
      </c>
      <c r="BT744" s="410">
        <v>2948.4</v>
      </c>
      <c r="BU744" s="410">
        <f t="shared" si="6689"/>
        <v>3302.2080000000005</v>
      </c>
      <c r="BV744" s="410">
        <v>0</v>
      </c>
      <c r="BW744" s="1437">
        <v>0</v>
      </c>
      <c r="BX744" s="84" t="s">
        <v>48</v>
      </c>
      <c r="BY744" s="76">
        <v>2015</v>
      </c>
      <c r="BZ744" s="325">
        <v>7</v>
      </c>
      <c r="CA744" s="567"/>
      <c r="CB744" s="562"/>
      <c r="CC744" s="109"/>
      <c r="CD744" s="329"/>
      <c r="CE744" s="26">
        <f t="shared" si="6095"/>
        <v>0</v>
      </c>
      <c r="CF744" s="27">
        <f t="shared" si="6096"/>
        <v>0</v>
      </c>
      <c r="CG744" s="738">
        <f t="shared" si="6097"/>
        <v>0</v>
      </c>
      <c r="CH744" s="166"/>
      <c r="CI744" s="167"/>
      <c r="CJ744" s="89"/>
      <c r="CK744" s="175"/>
      <c r="CL744" s="175"/>
      <c r="CM744" s="178"/>
      <c r="CN744" s="175"/>
      <c r="CO744" s="176"/>
      <c r="CP744" s="175"/>
      <c r="CQ744" s="87"/>
      <c r="CR744" s="455"/>
      <c r="CS744" s="455"/>
      <c r="CT744" s="455"/>
      <c r="CU744" s="455"/>
      <c r="CV744" s="455"/>
      <c r="CW744" s="455"/>
      <c r="CX744" s="455"/>
      <c r="CY744" s="455"/>
      <c r="CZ744" s="455"/>
      <c r="DA744" s="456"/>
      <c r="DB744" s="455"/>
      <c r="DC744" s="455"/>
      <c r="DD744" s="455"/>
      <c r="DE744" s="455"/>
      <c r="DF744" s="455"/>
      <c r="DG744" s="455"/>
      <c r="DH744" s="455"/>
      <c r="DI744" s="455"/>
      <c r="DJ744" s="455"/>
      <c r="DK744" s="455"/>
      <c r="DL744" s="501"/>
      <c r="DM744" s="508"/>
      <c r="DN744" s="501"/>
      <c r="DO744" s="508"/>
      <c r="DP744" s="501"/>
      <c r="DQ744" s="847"/>
      <c r="DR744" s="501"/>
      <c r="DS744" s="508"/>
      <c r="DT744" s="501"/>
      <c r="DU744" s="508"/>
      <c r="DV744" s="457"/>
      <c r="DW744" s="503"/>
      <c r="DX744" s="501"/>
      <c r="DY744" s="672"/>
      <c r="DZ744" s="501"/>
      <c r="EA744" s="508">
        <f>DI744</f>
        <v>0</v>
      </c>
      <c r="EB744" s="457">
        <f t="shared" si="6609"/>
        <v>0</v>
      </c>
      <c r="EC744" s="1045"/>
      <c r="ED744" s="892"/>
      <c r="EE744" s="459"/>
      <c r="EF744" s="501"/>
      <c r="EG744" s="462"/>
      <c r="EH744" s="710"/>
      <c r="EI744" s="460">
        <f t="shared" si="6548"/>
        <v>0</v>
      </c>
      <c r="EJ744" s="538">
        <f t="shared" si="6549"/>
        <v>0</v>
      </c>
      <c r="EK744" s="677">
        <f t="shared" si="6550"/>
        <v>0</v>
      </c>
      <c r="EL744" s="257">
        <f t="shared" si="6551"/>
        <v>0</v>
      </c>
      <c r="EM744" s="649">
        <f t="shared" si="6552"/>
        <v>0</v>
      </c>
      <c r="EN744" s="538">
        <f t="shared" si="6553"/>
        <v>0</v>
      </c>
      <c r="EO744" s="677">
        <f t="shared" si="6554"/>
        <v>0</v>
      </c>
      <c r="EP744" s="257">
        <f t="shared" si="6555"/>
        <v>0</v>
      </c>
      <c r="EQ744" s="649">
        <f t="shared" si="6556"/>
        <v>0</v>
      </c>
      <c r="ER744" s="538">
        <f t="shared" si="6557"/>
        <v>0</v>
      </c>
      <c r="ES744" s="677">
        <f t="shared" si="6558"/>
        <v>0</v>
      </c>
      <c r="ET744" s="538">
        <f t="shared" si="6559"/>
        <v>0</v>
      </c>
      <c r="EU744" s="462">
        <f t="shared" si="6560"/>
        <v>0</v>
      </c>
      <c r="EV744" s="263">
        <f t="shared" si="6561"/>
        <v>0</v>
      </c>
      <c r="EW744" s="462">
        <f t="shared" si="6562"/>
        <v>0</v>
      </c>
      <c r="EX744" s="263">
        <f t="shared" si="6563"/>
        <v>0</v>
      </c>
      <c r="EY744" s="472">
        <f t="shared" si="6362"/>
        <v>0</v>
      </c>
      <c r="EZ744" s="710">
        <f t="shared" si="6363"/>
        <v>0</v>
      </c>
      <c r="FC744" s="216"/>
      <c r="FD744" s="319"/>
    </row>
    <row r="745" spans="1:160" ht="18" hidden="1" customHeight="1" outlineLevel="1" x14ac:dyDescent="0.2">
      <c r="A745" s="13" t="s">
        <v>1673</v>
      </c>
      <c r="B745" s="76" t="s">
        <v>21</v>
      </c>
      <c r="C745" s="103" t="s">
        <v>1462</v>
      </c>
      <c r="D745" s="103" t="s">
        <v>1463</v>
      </c>
      <c r="E745" s="103" t="s">
        <v>1466</v>
      </c>
      <c r="F745" s="103" t="s">
        <v>1482</v>
      </c>
      <c r="G745" s="103" t="s">
        <v>1690</v>
      </c>
      <c r="H745" s="105">
        <v>0.83299999999999996</v>
      </c>
      <c r="I745" s="103" t="s">
        <v>1369</v>
      </c>
      <c r="J745" s="103" t="s">
        <v>56</v>
      </c>
      <c r="K745" s="103" t="s">
        <v>152</v>
      </c>
      <c r="L745" s="103" t="s">
        <v>1370</v>
      </c>
      <c r="M745" s="14" t="s">
        <v>1382</v>
      </c>
      <c r="N745" s="82"/>
      <c r="O745" s="82"/>
      <c r="P745" s="82"/>
      <c r="Q745" s="245"/>
      <c r="R745" s="408"/>
      <c r="S745" s="270"/>
      <c r="T745" s="270"/>
      <c r="U745" s="270"/>
      <c r="V745" s="647"/>
      <c r="W745" s="647"/>
      <c r="X745" s="409"/>
      <c r="Y745" s="409"/>
      <c r="Z745" s="409"/>
      <c r="AA745" s="409"/>
      <c r="AB745" s="409"/>
      <c r="AC745" s="399">
        <f t="shared" si="6004"/>
        <v>0</v>
      </c>
      <c r="AD745" s="410">
        <v>100</v>
      </c>
      <c r="AE745" s="410">
        <v>2948.4</v>
      </c>
      <c r="AF745" s="410">
        <f t="shared" ref="AF745" si="6695">AE745*1.12</f>
        <v>3302.2080000000005</v>
      </c>
      <c r="AG745" s="410">
        <v>0</v>
      </c>
      <c r="AH745" s="410">
        <v>0</v>
      </c>
      <c r="AI745" s="260">
        <f t="shared" si="6005"/>
        <v>0</v>
      </c>
      <c r="AJ745" s="410">
        <v>100</v>
      </c>
      <c r="AK745" s="410">
        <v>2948.4</v>
      </c>
      <c r="AL745" s="410">
        <f t="shared" si="5628"/>
        <v>3302.2080000000005</v>
      </c>
      <c r="AM745" s="260">
        <v>0</v>
      </c>
      <c r="AN745" s="260">
        <v>0</v>
      </c>
      <c r="AO745" s="396">
        <f t="shared" si="6608"/>
        <v>0</v>
      </c>
      <c r="AP745" s="410">
        <v>100</v>
      </c>
      <c r="AQ745" s="410">
        <v>2948.4</v>
      </c>
      <c r="AR745" s="410">
        <f t="shared" si="5629"/>
        <v>3302.2080000000005</v>
      </c>
      <c r="AS745" s="410">
        <v>0</v>
      </c>
      <c r="AT745" s="410">
        <f t="shared" si="5720"/>
        <v>0</v>
      </c>
      <c r="AU745" s="410">
        <f t="shared" si="6501"/>
        <v>0</v>
      </c>
      <c r="AV745" s="411">
        <v>100</v>
      </c>
      <c r="AW745" s="410">
        <v>2948.4</v>
      </c>
      <c r="AX745" s="410">
        <f t="shared" si="5630"/>
        <v>3302.2080000000005</v>
      </c>
      <c r="AY745" s="400">
        <v>0</v>
      </c>
      <c r="AZ745" s="400">
        <f t="shared" si="5763"/>
        <v>0</v>
      </c>
      <c r="BA745" s="400">
        <f t="shared" si="6542"/>
        <v>0</v>
      </c>
      <c r="BB745" s="411">
        <v>100</v>
      </c>
      <c r="BC745" s="410">
        <v>2948.4</v>
      </c>
      <c r="BD745" s="410">
        <f t="shared" si="5631"/>
        <v>3302.2080000000005</v>
      </c>
      <c r="BE745" s="411">
        <v>0</v>
      </c>
      <c r="BF745" s="411">
        <f t="shared" si="6543"/>
        <v>0</v>
      </c>
      <c r="BG745" s="411">
        <f t="shared" si="6496"/>
        <v>0</v>
      </c>
      <c r="BH745" s="411"/>
      <c r="BI745" s="410">
        <v>2948.4</v>
      </c>
      <c r="BJ745" s="410">
        <f t="shared" si="5632"/>
        <v>3302.2080000000005</v>
      </c>
      <c r="BK745" s="411">
        <v>0</v>
      </c>
      <c r="BL745" s="411">
        <f t="shared" si="6664"/>
        <v>0</v>
      </c>
      <c r="BM745" s="411">
        <f t="shared" si="6230"/>
        <v>0</v>
      </c>
      <c r="BN745" s="411"/>
      <c r="BO745" s="410"/>
      <c r="BP745" s="410"/>
      <c r="BQ745" s="411">
        <v>0</v>
      </c>
      <c r="BR745" s="411">
        <f t="shared" si="6666"/>
        <v>0</v>
      </c>
      <c r="BS745" s="411">
        <f t="shared" si="6455"/>
        <v>0</v>
      </c>
      <c r="BT745" s="410">
        <v>2948.4</v>
      </c>
      <c r="BU745" s="410">
        <f t="shared" si="6689"/>
        <v>3302.2080000000005</v>
      </c>
      <c r="BV745" s="262">
        <v>0</v>
      </c>
      <c r="BW745" s="1427">
        <v>0</v>
      </c>
      <c r="BX745" s="84" t="s">
        <v>48</v>
      </c>
      <c r="BY745" s="76">
        <v>2015</v>
      </c>
      <c r="BZ745" s="325">
        <v>7</v>
      </c>
      <c r="CA745" s="567"/>
      <c r="CB745" s="562"/>
      <c r="CC745" s="109"/>
      <c r="CD745" s="329"/>
      <c r="CE745" s="26">
        <f t="shared" si="6095"/>
        <v>0</v>
      </c>
      <c r="CF745" s="27">
        <f t="shared" si="6096"/>
        <v>0</v>
      </c>
      <c r="CG745" s="738">
        <f t="shared" si="6097"/>
        <v>0</v>
      </c>
      <c r="CH745" s="166" t="s">
        <v>1691</v>
      </c>
      <c r="CI745" s="167" t="s">
        <v>1756</v>
      </c>
      <c r="CJ745" s="89"/>
      <c r="CK745" s="175"/>
      <c r="CL745" s="175"/>
      <c r="CM745" s="178"/>
      <c r="CN745" s="175"/>
      <c r="CO745" s="176"/>
      <c r="CP745" s="175"/>
      <c r="CQ745" s="87"/>
      <c r="CR745" s="455"/>
      <c r="CS745" s="455"/>
      <c r="CT745" s="455"/>
      <c r="CU745" s="455"/>
      <c r="CV745" s="455"/>
      <c r="CW745" s="455"/>
      <c r="CX745" s="455"/>
      <c r="CY745" s="455"/>
      <c r="CZ745" s="455"/>
      <c r="DA745" s="456"/>
      <c r="DB745" s="455"/>
      <c r="DC745" s="455"/>
      <c r="DD745" s="455"/>
      <c r="DE745" s="455"/>
      <c r="DF745" s="455"/>
      <c r="DG745" s="455"/>
      <c r="DH745" s="455"/>
      <c r="DI745" s="455"/>
      <c r="DJ745" s="455"/>
      <c r="DK745" s="455"/>
      <c r="DL745" s="501"/>
      <c r="DM745" s="508"/>
      <c r="DN745" s="501"/>
      <c r="DO745" s="508"/>
      <c r="DP745" s="501"/>
      <c r="DQ745" s="847"/>
      <c r="DR745" s="501"/>
      <c r="DS745" s="508"/>
      <c r="DT745" s="501"/>
      <c r="DU745" s="508"/>
      <c r="DV745" s="457"/>
      <c r="DW745" s="503"/>
      <c r="DX745" s="501"/>
      <c r="DY745" s="672"/>
      <c r="DZ745" s="501"/>
      <c r="EA745" s="508">
        <f>DI745</f>
        <v>0</v>
      </c>
      <c r="EB745" s="457">
        <f t="shared" si="6609"/>
        <v>0</v>
      </c>
      <c r="EC745" s="1045"/>
      <c r="ED745" s="892"/>
      <c r="EE745" s="459"/>
      <c r="EF745" s="501"/>
      <c r="EG745" s="462"/>
      <c r="EH745" s="710"/>
      <c r="EI745" s="460">
        <f t="shared" si="6548"/>
        <v>0</v>
      </c>
      <c r="EJ745" s="538">
        <f t="shared" si="6549"/>
        <v>0</v>
      </c>
      <c r="EK745" s="677">
        <f t="shared" si="6550"/>
        <v>0</v>
      </c>
      <c r="EL745" s="257">
        <f t="shared" si="6551"/>
        <v>0</v>
      </c>
      <c r="EM745" s="649">
        <f t="shared" si="6552"/>
        <v>0</v>
      </c>
      <c r="EN745" s="538">
        <f t="shared" si="6553"/>
        <v>0</v>
      </c>
      <c r="EO745" s="677">
        <f t="shared" si="6554"/>
        <v>0</v>
      </c>
      <c r="EP745" s="257">
        <f t="shared" si="6555"/>
        <v>0</v>
      </c>
      <c r="EQ745" s="649">
        <f t="shared" si="6556"/>
        <v>0</v>
      </c>
      <c r="ER745" s="538">
        <f t="shared" si="6557"/>
        <v>0</v>
      </c>
      <c r="ES745" s="677">
        <f t="shared" si="6558"/>
        <v>0</v>
      </c>
      <c r="ET745" s="538">
        <f t="shared" si="6559"/>
        <v>0</v>
      </c>
      <c r="EU745" s="462">
        <f t="shared" si="6560"/>
        <v>0</v>
      </c>
      <c r="EV745" s="263">
        <f t="shared" si="6561"/>
        <v>0</v>
      </c>
      <c r="EW745" s="462">
        <f t="shared" si="6562"/>
        <v>0</v>
      </c>
      <c r="EX745" s="263">
        <f t="shared" si="6563"/>
        <v>0</v>
      </c>
      <c r="EY745" s="472">
        <f t="shared" si="6362"/>
        <v>0</v>
      </c>
      <c r="EZ745" s="710">
        <f t="shared" si="6363"/>
        <v>0</v>
      </c>
      <c r="FA745" s="312">
        <v>42020</v>
      </c>
      <c r="FC745" s="216"/>
      <c r="FD745" s="319"/>
    </row>
    <row r="746" spans="1:160" ht="18" hidden="1" customHeight="1" outlineLevel="1" x14ac:dyDescent="0.2">
      <c r="A746" s="13" t="s">
        <v>1787</v>
      </c>
      <c r="B746" s="76" t="s">
        <v>21</v>
      </c>
      <c r="C746" s="103" t="s">
        <v>1462</v>
      </c>
      <c r="D746" s="103" t="s">
        <v>1463</v>
      </c>
      <c r="E746" s="103" t="s">
        <v>1466</v>
      </c>
      <c r="F746" s="103" t="s">
        <v>1482</v>
      </c>
      <c r="G746" s="103" t="s">
        <v>25</v>
      </c>
      <c r="H746" s="105">
        <v>0.83299999999999996</v>
      </c>
      <c r="I746" s="103" t="s">
        <v>1369</v>
      </c>
      <c r="J746" s="103" t="s">
        <v>56</v>
      </c>
      <c r="K746" s="103" t="s">
        <v>152</v>
      </c>
      <c r="L746" s="103" t="s">
        <v>1370</v>
      </c>
      <c r="M746" s="14" t="s">
        <v>1382</v>
      </c>
      <c r="N746" s="82"/>
      <c r="O746" s="82"/>
      <c r="P746" s="82"/>
      <c r="Q746" s="245"/>
      <c r="R746" s="408"/>
      <c r="S746" s="270"/>
      <c r="T746" s="270"/>
      <c r="U746" s="270"/>
      <c r="V746" s="647"/>
      <c r="W746" s="647"/>
      <c r="X746" s="409"/>
      <c r="Y746" s="409"/>
      <c r="Z746" s="409"/>
      <c r="AA746" s="409"/>
      <c r="AB746" s="409"/>
      <c r="AC746" s="399">
        <f t="shared" ref="AC746" si="6696">AB746*H746</f>
        <v>0</v>
      </c>
      <c r="AD746" s="410">
        <v>100</v>
      </c>
      <c r="AE746" s="410">
        <v>2948.4</v>
      </c>
      <c r="AF746" s="410">
        <f t="shared" ref="AF746" si="6697">AE746*1.12</f>
        <v>3302.2080000000005</v>
      </c>
      <c r="AG746" s="410">
        <v>0</v>
      </c>
      <c r="AH746" s="410">
        <v>0</v>
      </c>
      <c r="AI746" s="260">
        <f t="shared" ref="AI746" si="6698">AH746*H746</f>
        <v>0</v>
      </c>
      <c r="AJ746" s="410">
        <v>100</v>
      </c>
      <c r="AK746" s="410">
        <v>2948.4</v>
      </c>
      <c r="AL746" s="410">
        <f t="shared" si="5628"/>
        <v>3302.2080000000005</v>
      </c>
      <c r="AM746" s="410">
        <v>0</v>
      </c>
      <c r="AN746" s="410">
        <v>0</v>
      </c>
      <c r="AO746" s="396">
        <f t="shared" si="6608"/>
        <v>0</v>
      </c>
      <c r="AP746" s="410">
        <v>100</v>
      </c>
      <c r="AQ746" s="410">
        <v>2948.4</v>
      </c>
      <c r="AR746" s="410">
        <f t="shared" si="5629"/>
        <v>3302.2080000000005</v>
      </c>
      <c r="AS746" s="410">
        <v>0</v>
      </c>
      <c r="AT746" s="410">
        <v>0</v>
      </c>
      <c r="AU746" s="410">
        <f t="shared" si="6501"/>
        <v>0</v>
      </c>
      <c r="AV746" s="411">
        <v>100</v>
      </c>
      <c r="AW746" s="410">
        <v>2948.4</v>
      </c>
      <c r="AX746" s="410">
        <f t="shared" si="5630"/>
        <v>3302.2080000000005</v>
      </c>
      <c r="AY746" s="410">
        <v>0</v>
      </c>
      <c r="AZ746" s="410">
        <v>0</v>
      </c>
      <c r="BA746" s="400">
        <f t="shared" si="6542"/>
        <v>0</v>
      </c>
      <c r="BB746" s="411">
        <v>100</v>
      </c>
      <c r="BC746" s="410">
        <v>2948.4</v>
      </c>
      <c r="BD746" s="410">
        <f t="shared" si="5631"/>
        <v>3302.2080000000005</v>
      </c>
      <c r="BE746" s="410">
        <v>0</v>
      </c>
      <c r="BF746" s="410">
        <v>0</v>
      </c>
      <c r="BG746" s="411">
        <f t="shared" si="6496"/>
        <v>0</v>
      </c>
      <c r="BH746" s="411"/>
      <c r="BI746" s="410">
        <v>2948.4</v>
      </c>
      <c r="BJ746" s="410">
        <f t="shared" si="5632"/>
        <v>3302.2080000000005</v>
      </c>
      <c r="BK746" s="410">
        <v>0</v>
      </c>
      <c r="BL746" s="410">
        <v>0</v>
      </c>
      <c r="BM746" s="411">
        <f t="shared" si="6230"/>
        <v>0</v>
      </c>
      <c r="BN746" s="411"/>
      <c r="BO746" s="410"/>
      <c r="BP746" s="410"/>
      <c r="BQ746" s="410">
        <v>0</v>
      </c>
      <c r="BR746" s="410">
        <v>0</v>
      </c>
      <c r="BS746" s="411">
        <f t="shared" si="6455"/>
        <v>0</v>
      </c>
      <c r="BT746" s="410">
        <v>2948.4</v>
      </c>
      <c r="BU746" s="410">
        <f t="shared" si="6689"/>
        <v>3302.2080000000005</v>
      </c>
      <c r="BV746" s="262">
        <v>0</v>
      </c>
      <c r="BW746" s="1427">
        <v>0</v>
      </c>
      <c r="BX746" s="84" t="s">
        <v>48</v>
      </c>
      <c r="BY746" s="76">
        <v>2015</v>
      </c>
      <c r="BZ746" s="325">
        <v>9</v>
      </c>
      <c r="CA746" s="567"/>
      <c r="CB746" s="562"/>
      <c r="CC746" s="109"/>
      <c r="CD746" s="329"/>
      <c r="CE746" s="26">
        <f t="shared" si="6095"/>
        <v>0</v>
      </c>
      <c r="CF746" s="27">
        <f t="shared" si="6096"/>
        <v>0</v>
      </c>
      <c r="CG746" s="738">
        <f t="shared" si="6097"/>
        <v>0</v>
      </c>
      <c r="CH746" s="166" t="s">
        <v>1800</v>
      </c>
      <c r="CI746" s="167"/>
      <c r="CJ746" s="89"/>
      <c r="CK746" s="175"/>
      <c r="CL746" s="175"/>
      <c r="CM746" s="178"/>
      <c r="CN746" s="175"/>
      <c r="CO746" s="176"/>
      <c r="CP746" s="175"/>
      <c r="CQ746" s="87"/>
      <c r="CR746" s="455"/>
      <c r="CS746" s="455"/>
      <c r="CT746" s="455"/>
      <c r="CU746" s="455"/>
      <c r="CV746" s="455"/>
      <c r="CW746" s="455"/>
      <c r="CX746" s="455"/>
      <c r="CY746" s="455"/>
      <c r="CZ746" s="455"/>
      <c r="DA746" s="456"/>
      <c r="DB746" s="455"/>
      <c r="DC746" s="455"/>
      <c r="DD746" s="455"/>
      <c r="DE746" s="455"/>
      <c r="DF746" s="455"/>
      <c r="DG746" s="455"/>
      <c r="DH746" s="455"/>
      <c r="DI746" s="455"/>
      <c r="DJ746" s="455"/>
      <c r="DK746" s="455"/>
      <c r="DL746" s="501"/>
      <c r="DM746" s="508"/>
      <c r="DN746" s="501"/>
      <c r="DO746" s="508"/>
      <c r="DP746" s="501"/>
      <c r="DQ746" s="847"/>
      <c r="DR746" s="501"/>
      <c r="DS746" s="508"/>
      <c r="DT746" s="501"/>
      <c r="DU746" s="508"/>
      <c r="DV746" s="457"/>
      <c r="DW746" s="503"/>
      <c r="DX746" s="501"/>
      <c r="DY746" s="672"/>
      <c r="DZ746" s="501"/>
      <c r="EA746" s="508">
        <f>DI746</f>
        <v>0</v>
      </c>
      <c r="EB746" s="457">
        <f t="shared" si="6609"/>
        <v>0</v>
      </c>
      <c r="EC746" s="1045"/>
      <c r="ED746" s="892"/>
      <c r="EE746" s="459"/>
      <c r="EF746" s="501"/>
      <c r="EG746" s="462"/>
      <c r="EH746" s="710"/>
      <c r="EI746" s="460">
        <f t="shared" si="6548"/>
        <v>0</v>
      </c>
      <c r="EJ746" s="538">
        <f t="shared" si="6549"/>
        <v>0</v>
      </c>
      <c r="EK746" s="677">
        <f t="shared" si="6550"/>
        <v>0</v>
      </c>
      <c r="EL746" s="257">
        <f t="shared" si="6551"/>
        <v>0</v>
      </c>
      <c r="EM746" s="649">
        <f t="shared" si="6552"/>
        <v>0</v>
      </c>
      <c r="EN746" s="538">
        <f t="shared" si="6553"/>
        <v>0</v>
      </c>
      <c r="EO746" s="677">
        <f t="shared" si="6554"/>
        <v>0</v>
      </c>
      <c r="EP746" s="257">
        <f t="shared" si="6555"/>
        <v>0</v>
      </c>
      <c r="EQ746" s="649">
        <f t="shared" si="6556"/>
        <v>0</v>
      </c>
      <c r="ER746" s="538">
        <f t="shared" si="6557"/>
        <v>0</v>
      </c>
      <c r="ES746" s="677">
        <f t="shared" si="6558"/>
        <v>0</v>
      </c>
      <c r="ET746" s="538">
        <f t="shared" si="6559"/>
        <v>0</v>
      </c>
      <c r="EU746" s="462">
        <f t="shared" si="6560"/>
        <v>0</v>
      </c>
      <c r="EV746" s="263">
        <f t="shared" si="6561"/>
        <v>0</v>
      </c>
      <c r="EW746" s="462">
        <f t="shared" si="6562"/>
        <v>0</v>
      </c>
      <c r="EX746" s="263">
        <f t="shared" si="6563"/>
        <v>0</v>
      </c>
      <c r="EY746" s="472">
        <f t="shared" si="6362"/>
        <v>0</v>
      </c>
      <c r="EZ746" s="710">
        <f t="shared" si="6363"/>
        <v>0</v>
      </c>
      <c r="FA746" s="312">
        <v>42020</v>
      </c>
      <c r="FC746" s="216"/>
      <c r="FD746" s="319"/>
    </row>
    <row r="747" spans="1:160" ht="18" hidden="1" customHeight="1" outlineLevel="1" x14ac:dyDescent="0.2">
      <c r="A747" s="13" t="s">
        <v>1959</v>
      </c>
      <c r="B747" s="76" t="s">
        <v>21</v>
      </c>
      <c r="C747" s="103" t="s">
        <v>1462</v>
      </c>
      <c r="D747" s="103" t="s">
        <v>1463</v>
      </c>
      <c r="E747" s="103" t="s">
        <v>1466</v>
      </c>
      <c r="F747" s="103" t="s">
        <v>1482</v>
      </c>
      <c r="G747" s="103" t="s">
        <v>25</v>
      </c>
      <c r="H747" s="105">
        <v>0.83299999999999996</v>
      </c>
      <c r="I747" s="103" t="s">
        <v>1972</v>
      </c>
      <c r="J747" s="103" t="s">
        <v>56</v>
      </c>
      <c r="K747" s="103" t="s">
        <v>152</v>
      </c>
      <c r="L747" s="103" t="s">
        <v>1370</v>
      </c>
      <c r="M747" s="14" t="s">
        <v>1382</v>
      </c>
      <c r="N747" s="82"/>
      <c r="O747" s="82"/>
      <c r="P747" s="82"/>
      <c r="Q747" s="245"/>
      <c r="R747" s="408"/>
      <c r="S747" s="270"/>
      <c r="T747" s="270"/>
      <c r="U747" s="270"/>
      <c r="V747" s="647"/>
      <c r="W747" s="647"/>
      <c r="X747" s="409"/>
      <c r="Y747" s="409"/>
      <c r="Z747" s="409"/>
      <c r="AA747" s="409"/>
      <c r="AB747" s="409"/>
      <c r="AC747" s="399">
        <f t="shared" ref="AC747" si="6699">AB747*H747</f>
        <v>0</v>
      </c>
      <c r="AD747" s="410">
        <v>100</v>
      </c>
      <c r="AE747" s="410">
        <v>2948.4</v>
      </c>
      <c r="AF747" s="410">
        <f t="shared" ref="AF747" si="6700">AE747*1.12</f>
        <v>3302.2080000000005</v>
      </c>
      <c r="AG747" s="410">
        <v>0</v>
      </c>
      <c r="AH747" s="410">
        <v>0</v>
      </c>
      <c r="AI747" s="260">
        <f t="shared" ref="AI747" si="6701">AH747*H747</f>
        <v>0</v>
      </c>
      <c r="AJ747" s="410">
        <v>100</v>
      </c>
      <c r="AK747" s="410">
        <v>2948.4</v>
      </c>
      <c r="AL747" s="410">
        <f t="shared" si="5628"/>
        <v>3302.2080000000005</v>
      </c>
      <c r="AM747" s="1221">
        <v>0</v>
      </c>
      <c r="AN747" s="410">
        <v>0</v>
      </c>
      <c r="AO747" s="396">
        <f t="shared" si="6608"/>
        <v>0</v>
      </c>
      <c r="AP747" s="410">
        <v>100</v>
      </c>
      <c r="AQ747" s="410">
        <v>2948.4</v>
      </c>
      <c r="AR747" s="410">
        <f t="shared" si="5629"/>
        <v>3302.2080000000005</v>
      </c>
      <c r="AS747" s="410">
        <v>0</v>
      </c>
      <c r="AT747" s="410">
        <f t="shared" ref="AT747" si="6702">AS747*1.12</f>
        <v>0</v>
      </c>
      <c r="AU747" s="410">
        <f t="shared" ref="AU747" si="6703">AT747*H747</f>
        <v>0</v>
      </c>
      <c r="AV747" s="411">
        <v>100</v>
      </c>
      <c r="AW747" s="410">
        <v>2948.4</v>
      </c>
      <c r="AX747" s="410">
        <f t="shared" si="5630"/>
        <v>3302.2080000000005</v>
      </c>
      <c r="AY747" s="400">
        <v>0</v>
      </c>
      <c r="AZ747" s="400">
        <f t="shared" ref="AZ747" si="6704">AY747*1.12</f>
        <v>0</v>
      </c>
      <c r="BA747" s="400">
        <f t="shared" ref="BA747" si="6705">AZ747*H747</f>
        <v>0</v>
      </c>
      <c r="BB747" s="411">
        <v>100</v>
      </c>
      <c r="BC747" s="410">
        <v>2948.4</v>
      </c>
      <c r="BD747" s="410">
        <f t="shared" si="5631"/>
        <v>3302.2080000000005</v>
      </c>
      <c r="BE747" s="411">
        <v>0</v>
      </c>
      <c r="BF747" s="411">
        <f t="shared" ref="BF747" si="6706">BE747*1.12</f>
        <v>0</v>
      </c>
      <c r="BG747" s="411">
        <f t="shared" ref="BG747" si="6707">BF747*H747</f>
        <v>0</v>
      </c>
      <c r="BH747" s="411"/>
      <c r="BI747" s="410">
        <v>2948.4</v>
      </c>
      <c r="BJ747" s="410">
        <f t="shared" si="5632"/>
        <v>3302.2080000000005</v>
      </c>
      <c r="BK747" s="411">
        <f t="shared" ref="BK747" si="6708">BH747*BI747</f>
        <v>0</v>
      </c>
      <c r="BL747" s="411">
        <f t="shared" ref="BL747:BL750" si="6709">BK747*1.12</f>
        <v>0</v>
      </c>
      <c r="BM747" s="411">
        <f t="shared" si="6230"/>
        <v>0</v>
      </c>
      <c r="BN747" s="411"/>
      <c r="BO747" s="410"/>
      <c r="BP747" s="410"/>
      <c r="BQ747" s="411">
        <f t="shared" ref="BQ747:BQ748" si="6710">BN747*BO747</f>
        <v>0</v>
      </c>
      <c r="BR747" s="411">
        <f t="shared" ref="BR747:BR750" si="6711">BQ747*1.12</f>
        <v>0</v>
      </c>
      <c r="BS747" s="411">
        <f t="shared" si="6455"/>
        <v>0</v>
      </c>
      <c r="BT747" s="410">
        <v>2948.4</v>
      </c>
      <c r="BU747" s="410">
        <f t="shared" si="6689"/>
        <v>3302.2080000000005</v>
      </c>
      <c r="BV747" s="262">
        <v>0</v>
      </c>
      <c r="BW747" s="1427">
        <v>0</v>
      </c>
      <c r="BX747" s="84" t="s">
        <v>48</v>
      </c>
      <c r="BY747" s="76">
        <v>2015</v>
      </c>
      <c r="BZ747" s="582" t="s">
        <v>2551</v>
      </c>
      <c r="CA747" s="567"/>
      <c r="CB747" s="562"/>
      <c r="CC747" s="109"/>
      <c r="CD747" s="329"/>
      <c r="CE747" s="26">
        <f t="shared" si="6095"/>
        <v>0</v>
      </c>
      <c r="CF747" s="27">
        <f t="shared" si="6096"/>
        <v>0</v>
      </c>
      <c r="CG747" s="738">
        <f t="shared" si="6097"/>
        <v>0</v>
      </c>
      <c r="CH747" s="166" t="s">
        <v>1973</v>
      </c>
      <c r="CI747" s="167"/>
      <c r="CJ747" s="89" t="s">
        <v>25</v>
      </c>
      <c r="CK747" s="175" t="s">
        <v>1994</v>
      </c>
      <c r="CL747" s="175" t="s">
        <v>2010</v>
      </c>
      <c r="CM747" s="178">
        <v>42170</v>
      </c>
      <c r="CN747" s="175" t="s">
        <v>1995</v>
      </c>
      <c r="CO747" s="176" t="s">
        <v>1463</v>
      </c>
      <c r="CP747" s="175" t="s">
        <v>1482</v>
      </c>
      <c r="CQ747" s="14" t="s">
        <v>1382</v>
      </c>
      <c r="CR747" s="455"/>
      <c r="CS747" s="455"/>
      <c r="CT747" s="455">
        <v>100</v>
      </c>
      <c r="CU747" s="455">
        <v>0</v>
      </c>
      <c r="CV747" s="455">
        <v>0</v>
      </c>
      <c r="CW747" s="455">
        <v>0</v>
      </c>
      <c r="CX747" s="455">
        <v>0</v>
      </c>
      <c r="CY747" s="455"/>
      <c r="CZ747" s="455"/>
      <c r="DA747" s="456">
        <v>3301</v>
      </c>
      <c r="DB747" s="455"/>
      <c r="DC747" s="455"/>
      <c r="DD747" s="455">
        <f>CT747*DA747</f>
        <v>330100</v>
      </c>
      <c r="DE747" s="455">
        <f>CU747*DA747</f>
        <v>0</v>
      </c>
      <c r="DF747" s="455">
        <f>CV747*DA747</f>
        <v>0</v>
      </c>
      <c r="DG747" s="455">
        <f>CW747*DA747</f>
        <v>0</v>
      </c>
      <c r="DH747" s="455">
        <f>CX747*DA747</f>
        <v>0</v>
      </c>
      <c r="DI747" s="455"/>
      <c r="DJ747" s="455"/>
      <c r="DK747" s="455">
        <f t="shared" ref="DK747:DK748" si="6712">(CT747+CU747+CV747+CW747+CX747)*DA747</f>
        <v>330100</v>
      </c>
      <c r="DL747" s="501"/>
      <c r="DM747" s="508"/>
      <c r="DN747" s="501"/>
      <c r="DO747" s="508"/>
      <c r="DP747" s="501"/>
      <c r="DQ747" s="847">
        <f>DD747</f>
        <v>330100</v>
      </c>
      <c r="DR747" s="501">
        <f>DQ747/1.12</f>
        <v>294732.14285714284</v>
      </c>
      <c r="DS747" s="508">
        <f>DE747</f>
        <v>0</v>
      </c>
      <c r="DT747" s="501">
        <f>DS747/1.12</f>
        <v>0</v>
      </c>
      <c r="DU747" s="508">
        <f>DF747</f>
        <v>0</v>
      </c>
      <c r="DV747" s="457">
        <f>DU747/1.12</f>
        <v>0</v>
      </c>
      <c r="DW747" s="503">
        <f>DG747</f>
        <v>0</v>
      </c>
      <c r="DX747" s="501">
        <f>DW747/1.12</f>
        <v>0</v>
      </c>
      <c r="DY747" s="672">
        <f>DH747</f>
        <v>0</v>
      </c>
      <c r="DZ747" s="501">
        <f>DY747/1.12</f>
        <v>0</v>
      </c>
      <c r="EA747" s="508">
        <f>DI747</f>
        <v>0</v>
      </c>
      <c r="EB747" s="457">
        <f t="shared" si="6609"/>
        <v>0</v>
      </c>
      <c r="EC747" s="1045"/>
      <c r="ED747" s="892"/>
      <c r="EE747" s="459">
        <f>DK747</f>
        <v>330100</v>
      </c>
      <c r="EF747" s="501">
        <f t="shared" ref="EF747:EF748" si="6713">EE747/1.12</f>
        <v>294732.14285714284</v>
      </c>
      <c r="EG747" s="462"/>
      <c r="EH747" s="710"/>
      <c r="EI747" s="460">
        <f t="shared" si="6548"/>
        <v>0</v>
      </c>
      <c r="EJ747" s="538">
        <f t="shared" si="6549"/>
        <v>0</v>
      </c>
      <c r="EK747" s="677">
        <f t="shared" si="6550"/>
        <v>-294732.14285714284</v>
      </c>
      <c r="EL747" s="257">
        <f t="shared" si="6551"/>
        <v>-330100</v>
      </c>
      <c r="EM747" s="649">
        <f t="shared" si="6552"/>
        <v>0</v>
      </c>
      <c r="EN747" s="538">
        <f t="shared" si="6553"/>
        <v>0</v>
      </c>
      <c r="EO747" s="677">
        <f t="shared" si="6554"/>
        <v>0</v>
      </c>
      <c r="EP747" s="257">
        <f t="shared" si="6555"/>
        <v>0</v>
      </c>
      <c r="EQ747" s="649">
        <f t="shared" si="6556"/>
        <v>0</v>
      </c>
      <c r="ER747" s="538">
        <f t="shared" si="6557"/>
        <v>0</v>
      </c>
      <c r="ES747" s="677">
        <f t="shared" si="6558"/>
        <v>0</v>
      </c>
      <c r="ET747" s="538">
        <f t="shared" si="6559"/>
        <v>0</v>
      </c>
      <c r="EU747" s="462">
        <f t="shared" si="6560"/>
        <v>0</v>
      </c>
      <c r="EV747" s="263">
        <f t="shared" si="6561"/>
        <v>0</v>
      </c>
      <c r="EW747" s="462">
        <f t="shared" si="6562"/>
        <v>0</v>
      </c>
      <c r="EX747" s="263">
        <f t="shared" si="6563"/>
        <v>0</v>
      </c>
      <c r="EY747" s="472">
        <f t="shared" si="6362"/>
        <v>-294732.14285714284</v>
      </c>
      <c r="EZ747" s="710">
        <f t="shared" si="6363"/>
        <v>-330100</v>
      </c>
      <c r="FA747" s="312">
        <v>42020</v>
      </c>
      <c r="FC747" s="216"/>
      <c r="FD747" s="319"/>
    </row>
    <row r="748" spans="1:160" ht="18" hidden="1" customHeight="1" outlineLevel="1" x14ac:dyDescent="0.2">
      <c r="A748" s="13" t="s">
        <v>2538</v>
      </c>
      <c r="B748" s="76" t="s">
        <v>21</v>
      </c>
      <c r="C748" s="103" t="s">
        <v>1462</v>
      </c>
      <c r="D748" s="103" t="s">
        <v>1463</v>
      </c>
      <c r="E748" s="103" t="s">
        <v>1466</v>
      </c>
      <c r="F748" s="103" t="s">
        <v>1482</v>
      </c>
      <c r="G748" s="103" t="s">
        <v>25</v>
      </c>
      <c r="H748" s="105">
        <v>0.83299999999999996</v>
      </c>
      <c r="I748" s="103" t="s">
        <v>1972</v>
      </c>
      <c r="J748" s="103" t="s">
        <v>56</v>
      </c>
      <c r="K748" s="103" t="s">
        <v>152</v>
      </c>
      <c r="L748" s="103" t="s">
        <v>1370</v>
      </c>
      <c r="M748" s="14" t="s">
        <v>1382</v>
      </c>
      <c r="N748" s="82"/>
      <c r="O748" s="82"/>
      <c r="P748" s="82"/>
      <c r="Q748" s="245"/>
      <c r="R748" s="408"/>
      <c r="S748" s="270"/>
      <c r="T748" s="270"/>
      <c r="U748" s="270"/>
      <c r="V748" s="647"/>
      <c r="W748" s="647"/>
      <c r="X748" s="409"/>
      <c r="Y748" s="409"/>
      <c r="Z748" s="409"/>
      <c r="AA748" s="409"/>
      <c r="AB748" s="409"/>
      <c r="AC748" s="399">
        <f t="shared" ref="AC748" si="6714">AB748*H748</f>
        <v>0</v>
      </c>
      <c r="AD748" s="410">
        <v>100</v>
      </c>
      <c r="AE748" s="410">
        <v>6799.94</v>
      </c>
      <c r="AF748" s="410">
        <f t="shared" ref="AF748" si="6715">AE748*1.12</f>
        <v>7615.9328000000005</v>
      </c>
      <c r="AG748" s="410">
        <f t="shared" ref="AG748" si="6716">AE748*AD748</f>
        <v>679994</v>
      </c>
      <c r="AH748" s="410">
        <f t="shared" ref="AH748" si="6717">AD748*AF748</f>
        <v>761593.28</v>
      </c>
      <c r="AI748" s="260">
        <f t="shared" ref="AI748" si="6718">AH748*H748</f>
        <v>634407.20224000001</v>
      </c>
      <c r="AJ748" s="410">
        <v>70</v>
      </c>
      <c r="AK748" s="410">
        <v>6799.94</v>
      </c>
      <c r="AL748" s="410">
        <f t="shared" si="5628"/>
        <v>7615.9328000000005</v>
      </c>
      <c r="AM748" s="1221">
        <f t="shared" ref="AM748" si="6719">AJ748*AK748</f>
        <v>475995.8</v>
      </c>
      <c r="AN748" s="410">
        <f t="shared" ref="AN748" si="6720">AJ748*AL748</f>
        <v>533115.29600000009</v>
      </c>
      <c r="AO748" s="396">
        <f t="shared" ref="AO748" si="6721">AN748*H748</f>
        <v>444085.04156800004</v>
      </c>
      <c r="AP748" s="410">
        <v>70</v>
      </c>
      <c r="AQ748" s="410">
        <v>6799.94</v>
      </c>
      <c r="AR748" s="410">
        <f t="shared" si="5629"/>
        <v>7615.9328000000005</v>
      </c>
      <c r="AS748" s="410">
        <f t="shared" ref="AS748" si="6722">AP748*AQ748</f>
        <v>475995.8</v>
      </c>
      <c r="AT748" s="410">
        <f t="shared" ref="AT748" si="6723">AS748*1.12</f>
        <v>533115.29600000009</v>
      </c>
      <c r="AU748" s="410">
        <f t="shared" ref="AU748" si="6724">AT748*H748</f>
        <v>444085.04156800004</v>
      </c>
      <c r="AV748" s="411">
        <v>70</v>
      </c>
      <c r="AW748" s="410">
        <v>6799.94</v>
      </c>
      <c r="AX748" s="410">
        <f t="shared" si="5630"/>
        <v>7615.9328000000005</v>
      </c>
      <c r="AY748" s="400">
        <f t="shared" ref="AY748" si="6725">AV748*AW748</f>
        <v>475995.8</v>
      </c>
      <c r="AZ748" s="400">
        <f t="shared" ref="AZ748" si="6726">AY748*1.12</f>
        <v>533115.29600000009</v>
      </c>
      <c r="BA748" s="400">
        <f t="shared" ref="BA748" si="6727">AZ748*H748</f>
        <v>444085.04156800004</v>
      </c>
      <c r="BB748" s="411">
        <v>70</v>
      </c>
      <c r="BC748" s="410">
        <v>6799.94</v>
      </c>
      <c r="BD748" s="410">
        <f t="shared" si="5631"/>
        <v>7615.9328000000005</v>
      </c>
      <c r="BE748" s="411">
        <f t="shared" ref="BE748" si="6728">BB748*BC748</f>
        <v>475995.8</v>
      </c>
      <c r="BF748" s="411">
        <f t="shared" ref="BF748" si="6729">BE748*1.12</f>
        <v>533115.29600000009</v>
      </c>
      <c r="BG748" s="411">
        <f t="shared" ref="BG748" si="6730">BF748*H748</f>
        <v>444085.04156800004</v>
      </c>
      <c r="BH748" s="411"/>
      <c r="BI748" s="410">
        <v>6799.94</v>
      </c>
      <c r="BJ748" s="410">
        <f t="shared" si="5632"/>
        <v>7615.9328000000005</v>
      </c>
      <c r="BK748" s="411">
        <f t="shared" ref="BK748" si="6731">BH748*BI748</f>
        <v>0</v>
      </c>
      <c r="BL748" s="411">
        <f t="shared" ref="BL748" si="6732">BK748*1.12</f>
        <v>0</v>
      </c>
      <c r="BM748" s="411">
        <f t="shared" ref="BM748" si="6733">BL748*N748</f>
        <v>0</v>
      </c>
      <c r="BN748" s="411"/>
      <c r="BO748" s="410"/>
      <c r="BP748" s="410"/>
      <c r="BQ748" s="411">
        <f t="shared" si="6710"/>
        <v>0</v>
      </c>
      <c r="BR748" s="411">
        <f t="shared" si="6711"/>
        <v>0</v>
      </c>
      <c r="BS748" s="411">
        <f t="shared" si="6455"/>
        <v>0</v>
      </c>
      <c r="BT748" s="410">
        <v>6799.94</v>
      </c>
      <c r="BU748" s="410">
        <f t="shared" si="6689"/>
        <v>7615.9328000000005</v>
      </c>
      <c r="BV748" s="262">
        <f t="shared" ref="BV748" si="6734">(AD748+AJ748+AP748+AV748+BB748)*BT748</f>
        <v>2583977.1999999997</v>
      </c>
      <c r="BW748" s="262">
        <f t="shared" ref="BW748" si="6735">(AD748+AJ748+AP748+AV748+BB748)*BU748</f>
        <v>2894054.4640000002</v>
      </c>
      <c r="BX748" s="84"/>
      <c r="BY748" s="76" t="s">
        <v>2420</v>
      </c>
      <c r="BZ748" s="582"/>
      <c r="CA748" s="567"/>
      <c r="CB748" s="562"/>
      <c r="CC748" s="109"/>
      <c r="CD748" s="329"/>
      <c r="CE748" s="26">
        <f t="shared" ref="CE748" si="6736">BV748-CB748</f>
        <v>2583977.1999999997</v>
      </c>
      <c r="CF748" s="27">
        <f t="shared" ref="CF748" si="6737">BW748-CC748</f>
        <v>2894054.4640000002</v>
      </c>
      <c r="CG748" s="738">
        <f t="shared" ref="CG748" si="6738">CA748-CC748</f>
        <v>0</v>
      </c>
      <c r="CH748" s="166" t="s">
        <v>2552</v>
      </c>
      <c r="CI748" s="167"/>
      <c r="CJ748" s="89"/>
      <c r="CK748" s="175"/>
      <c r="CL748" s="175" t="s">
        <v>2628</v>
      </c>
      <c r="CM748" s="178">
        <v>42632</v>
      </c>
      <c r="CN748" s="175" t="s">
        <v>1995</v>
      </c>
      <c r="CO748" s="176" t="s">
        <v>1463</v>
      </c>
      <c r="CP748" s="175" t="s">
        <v>2575</v>
      </c>
      <c r="CQ748" s="14" t="s">
        <v>1382</v>
      </c>
      <c r="CR748" s="455"/>
      <c r="CS748" s="455"/>
      <c r="CT748" s="455"/>
      <c r="CU748" s="455">
        <v>70</v>
      </c>
      <c r="CV748" s="455">
        <v>70</v>
      </c>
      <c r="CW748" s="455">
        <v>70</v>
      </c>
      <c r="CX748" s="455">
        <v>70</v>
      </c>
      <c r="CY748" s="455"/>
      <c r="CZ748" s="455">
        <f>CU748+CV748+CW748+CX748</f>
        <v>280</v>
      </c>
      <c r="DA748" s="456">
        <f>BU748</f>
        <v>7615.9328000000005</v>
      </c>
      <c r="DB748" s="455"/>
      <c r="DC748" s="455"/>
      <c r="DD748" s="455"/>
      <c r="DE748" s="455">
        <f>CU748*DA748</f>
        <v>533115.29600000009</v>
      </c>
      <c r="DF748" s="455">
        <f>CV748*DA748</f>
        <v>533115.29600000009</v>
      </c>
      <c r="DG748" s="455">
        <f>CW748*DA748</f>
        <v>533115.29600000009</v>
      </c>
      <c r="DH748" s="455">
        <f>CX748*DA748</f>
        <v>533115.29600000009</v>
      </c>
      <c r="DI748" s="455"/>
      <c r="DJ748" s="455"/>
      <c r="DK748" s="455">
        <f t="shared" si="6712"/>
        <v>2132461.1840000004</v>
      </c>
      <c r="DL748" s="501"/>
      <c r="DM748" s="508"/>
      <c r="DN748" s="501"/>
      <c r="DO748" s="508"/>
      <c r="DP748" s="501"/>
      <c r="DQ748" s="847"/>
      <c r="DR748" s="501"/>
      <c r="DS748" s="508">
        <f>DE748</f>
        <v>533115.29600000009</v>
      </c>
      <c r="DT748" s="501">
        <f>DS748/1.12</f>
        <v>475995.80000000005</v>
      </c>
      <c r="DU748" s="508">
        <f>DF748</f>
        <v>533115.29600000009</v>
      </c>
      <c r="DV748" s="457">
        <f>DU748/1.12</f>
        <v>475995.80000000005</v>
      </c>
      <c r="DW748" s="503">
        <f>DG748</f>
        <v>533115.29600000009</v>
      </c>
      <c r="DX748" s="501">
        <f>DW748/1.12</f>
        <v>475995.80000000005</v>
      </c>
      <c r="DY748" s="672">
        <f>DH748</f>
        <v>533115.29600000009</v>
      </c>
      <c r="DZ748" s="501">
        <f>DY748/1.12</f>
        <v>475995.80000000005</v>
      </c>
      <c r="EA748" s="508"/>
      <c r="EB748" s="457"/>
      <c r="EC748" s="1045"/>
      <c r="ED748" s="892"/>
      <c r="EE748" s="459">
        <f>DK748</f>
        <v>2132461.1840000004</v>
      </c>
      <c r="EF748" s="501">
        <f t="shared" si="6713"/>
        <v>1903983.2000000002</v>
      </c>
      <c r="EG748" s="462"/>
      <c r="EH748" s="710"/>
      <c r="EI748" s="460">
        <f t="shared" si="6548"/>
        <v>0</v>
      </c>
      <c r="EJ748" s="538">
        <f t="shared" si="6549"/>
        <v>0</v>
      </c>
      <c r="EK748" s="677">
        <f t="shared" si="6550"/>
        <v>679994</v>
      </c>
      <c r="EL748" s="257">
        <f t="shared" si="6551"/>
        <v>761593.28</v>
      </c>
      <c r="EM748" s="649">
        <f t="shared" si="6552"/>
        <v>0</v>
      </c>
      <c r="EN748" s="538">
        <f t="shared" si="6553"/>
        <v>0</v>
      </c>
      <c r="EO748" s="677">
        <f t="shared" si="6554"/>
        <v>0</v>
      </c>
      <c r="EP748" s="257">
        <f t="shared" si="6555"/>
        <v>0</v>
      </c>
      <c r="EQ748" s="649">
        <f t="shared" si="6556"/>
        <v>0</v>
      </c>
      <c r="ER748" s="538">
        <f t="shared" si="6557"/>
        <v>0</v>
      </c>
      <c r="ES748" s="677">
        <f t="shared" si="6558"/>
        <v>0</v>
      </c>
      <c r="ET748" s="538">
        <f t="shared" si="6559"/>
        <v>0</v>
      </c>
      <c r="EU748" s="462">
        <f t="shared" si="6560"/>
        <v>0</v>
      </c>
      <c r="EV748" s="263">
        <f t="shared" si="6561"/>
        <v>0</v>
      </c>
      <c r="EW748" s="462">
        <f t="shared" si="6562"/>
        <v>0</v>
      </c>
      <c r="EX748" s="263">
        <f t="shared" si="6563"/>
        <v>0</v>
      </c>
      <c r="EY748" s="472">
        <f t="shared" si="6362"/>
        <v>679993.99999999953</v>
      </c>
      <c r="EZ748" s="710">
        <f t="shared" si="6363"/>
        <v>761593.2799999998</v>
      </c>
      <c r="FA748" s="312">
        <v>42020</v>
      </c>
      <c r="FC748" s="216"/>
      <c r="FD748" s="319"/>
    </row>
    <row r="749" spans="1:160" ht="18" hidden="1" customHeight="1" outlineLevel="1" x14ac:dyDescent="0.2">
      <c r="A749" s="13" t="s">
        <v>1596</v>
      </c>
      <c r="B749" s="76" t="s">
        <v>21</v>
      </c>
      <c r="C749" s="103" t="s">
        <v>1475</v>
      </c>
      <c r="D749" s="103" t="s">
        <v>1463</v>
      </c>
      <c r="E749" s="103" t="s">
        <v>1483</v>
      </c>
      <c r="F749" s="103" t="s">
        <v>1484</v>
      </c>
      <c r="G749" s="103" t="s">
        <v>1381</v>
      </c>
      <c r="H749" s="105">
        <v>0.83299999999999996</v>
      </c>
      <c r="I749" s="103" t="s">
        <v>1369</v>
      </c>
      <c r="J749" s="103" t="s">
        <v>56</v>
      </c>
      <c r="K749" s="103" t="s">
        <v>152</v>
      </c>
      <c r="L749" s="103" t="s">
        <v>1370</v>
      </c>
      <c r="M749" s="14" t="s">
        <v>1382</v>
      </c>
      <c r="N749" s="82"/>
      <c r="O749" s="82"/>
      <c r="P749" s="82"/>
      <c r="Q749" s="245"/>
      <c r="R749" s="408"/>
      <c r="S749" s="270"/>
      <c r="T749" s="270"/>
      <c r="U749" s="270"/>
      <c r="V749" s="647"/>
      <c r="W749" s="647"/>
      <c r="X749" s="409"/>
      <c r="Y749" s="409"/>
      <c r="Z749" s="409"/>
      <c r="AA749" s="409"/>
      <c r="AB749" s="409"/>
      <c r="AC749" s="399">
        <f t="shared" si="6004"/>
        <v>0</v>
      </c>
      <c r="AD749" s="410">
        <v>20</v>
      </c>
      <c r="AE749" s="410">
        <v>1133.3599999999999</v>
      </c>
      <c r="AF749" s="410">
        <f t="shared" si="5138"/>
        <v>1269.3632</v>
      </c>
      <c r="AG749" s="410">
        <v>0</v>
      </c>
      <c r="AH749" s="410">
        <v>0</v>
      </c>
      <c r="AI749" s="260">
        <f t="shared" si="6005"/>
        <v>0</v>
      </c>
      <c r="AJ749" s="410">
        <v>20</v>
      </c>
      <c r="AK749" s="410">
        <v>1133.3599999999999</v>
      </c>
      <c r="AL749" s="410">
        <f t="shared" si="5628"/>
        <v>1269.3632</v>
      </c>
      <c r="AM749" s="260">
        <v>0</v>
      </c>
      <c r="AN749" s="260">
        <v>0</v>
      </c>
      <c r="AO749" s="396">
        <f t="shared" si="6608"/>
        <v>0</v>
      </c>
      <c r="AP749" s="410">
        <v>20</v>
      </c>
      <c r="AQ749" s="410">
        <v>1133.3599999999999</v>
      </c>
      <c r="AR749" s="410">
        <f t="shared" si="5629"/>
        <v>1269.3632</v>
      </c>
      <c r="AS749" s="410">
        <v>0</v>
      </c>
      <c r="AT749" s="410">
        <f t="shared" ref="AT749:AT877" si="6739">AS749*1.12</f>
        <v>0</v>
      </c>
      <c r="AU749" s="410">
        <f t="shared" si="6501"/>
        <v>0</v>
      </c>
      <c r="AV749" s="411">
        <v>20</v>
      </c>
      <c r="AW749" s="410">
        <v>1133.3599999999999</v>
      </c>
      <c r="AX749" s="410">
        <f t="shared" si="5630"/>
        <v>1269.3632</v>
      </c>
      <c r="AY749" s="400">
        <v>0</v>
      </c>
      <c r="AZ749" s="400">
        <f t="shared" ref="AZ749:AZ890" si="6740">AY749*1.12</f>
        <v>0</v>
      </c>
      <c r="BA749" s="400">
        <f t="shared" si="6542"/>
        <v>0</v>
      </c>
      <c r="BB749" s="411">
        <v>20</v>
      </c>
      <c r="BC749" s="410">
        <v>1133.3599999999999</v>
      </c>
      <c r="BD749" s="410">
        <f t="shared" si="5631"/>
        <v>1269.3632</v>
      </c>
      <c r="BE749" s="411">
        <v>0</v>
      </c>
      <c r="BF749" s="411">
        <f t="shared" si="6543"/>
        <v>0</v>
      </c>
      <c r="BG749" s="411">
        <f t="shared" si="6496"/>
        <v>0</v>
      </c>
      <c r="BH749" s="411"/>
      <c r="BI749" s="410">
        <v>1133.3599999999999</v>
      </c>
      <c r="BJ749" s="410">
        <f t="shared" si="5632"/>
        <v>1269.3632</v>
      </c>
      <c r="BK749" s="411">
        <v>0</v>
      </c>
      <c r="BL749" s="411">
        <f t="shared" si="6709"/>
        <v>0</v>
      </c>
      <c r="BM749" s="411">
        <f t="shared" si="6230"/>
        <v>0</v>
      </c>
      <c r="BN749" s="411"/>
      <c r="BO749" s="410"/>
      <c r="BP749" s="410"/>
      <c r="BQ749" s="411">
        <v>0</v>
      </c>
      <c r="BR749" s="411">
        <f t="shared" si="6711"/>
        <v>0</v>
      </c>
      <c r="BS749" s="411">
        <f t="shared" si="6455"/>
        <v>0</v>
      </c>
      <c r="BT749" s="410">
        <v>1133.3599999999999</v>
      </c>
      <c r="BU749" s="410">
        <f t="shared" si="6689"/>
        <v>1269.3632</v>
      </c>
      <c r="BV749" s="410">
        <v>0</v>
      </c>
      <c r="BW749" s="1437">
        <v>0</v>
      </c>
      <c r="BX749" s="84" t="s">
        <v>48</v>
      </c>
      <c r="BY749" s="76">
        <v>2015</v>
      </c>
      <c r="BZ749" s="325">
        <v>7</v>
      </c>
      <c r="CA749" s="567"/>
      <c r="CB749" s="562"/>
      <c r="CC749" s="109"/>
      <c r="CD749" s="329"/>
      <c r="CE749" s="26">
        <f t="shared" si="6095"/>
        <v>0</v>
      </c>
      <c r="CF749" s="27">
        <f t="shared" si="6096"/>
        <v>0</v>
      </c>
      <c r="CG749" s="738">
        <f t="shared" si="6097"/>
        <v>0</v>
      </c>
      <c r="CH749" s="166"/>
      <c r="CI749" s="167"/>
      <c r="CJ749" s="89"/>
      <c r="CK749" s="175"/>
      <c r="CL749" s="175"/>
      <c r="CM749" s="178"/>
      <c r="CN749" s="175"/>
      <c r="CO749" s="176"/>
      <c r="CP749" s="175"/>
      <c r="CQ749" s="87"/>
      <c r="CR749" s="455"/>
      <c r="CS749" s="455"/>
      <c r="CT749" s="455"/>
      <c r="CU749" s="455"/>
      <c r="CV749" s="455"/>
      <c r="CW749" s="455"/>
      <c r="CX749" s="455"/>
      <c r="CY749" s="455"/>
      <c r="CZ749" s="455"/>
      <c r="DA749" s="456"/>
      <c r="DB749" s="455"/>
      <c r="DC749" s="455"/>
      <c r="DD749" s="455"/>
      <c r="DE749" s="455"/>
      <c r="DF749" s="455"/>
      <c r="DG749" s="455"/>
      <c r="DH749" s="455"/>
      <c r="DI749" s="455"/>
      <c r="DJ749" s="455"/>
      <c r="DK749" s="455"/>
      <c r="DL749" s="501"/>
      <c r="DM749" s="508"/>
      <c r="DN749" s="501"/>
      <c r="DO749" s="508"/>
      <c r="DP749" s="501"/>
      <c r="DQ749" s="847"/>
      <c r="DR749" s="501"/>
      <c r="DS749" s="508"/>
      <c r="DT749" s="501"/>
      <c r="DU749" s="508"/>
      <c r="DV749" s="457"/>
      <c r="DW749" s="503"/>
      <c r="DX749" s="501"/>
      <c r="DY749" s="672"/>
      <c r="DZ749" s="501"/>
      <c r="EA749" s="508">
        <f>DI749</f>
        <v>0</v>
      </c>
      <c r="EB749" s="457">
        <f t="shared" si="6609"/>
        <v>0</v>
      </c>
      <c r="EC749" s="1045"/>
      <c r="ED749" s="892"/>
      <c r="EE749" s="459"/>
      <c r="EF749" s="501"/>
      <c r="EG749" s="462"/>
      <c r="EH749" s="710"/>
      <c r="EI749" s="460">
        <f t="shared" si="6548"/>
        <v>0</v>
      </c>
      <c r="EJ749" s="538">
        <f t="shared" si="6549"/>
        <v>0</v>
      </c>
      <c r="EK749" s="677">
        <f t="shared" si="6550"/>
        <v>0</v>
      </c>
      <c r="EL749" s="257">
        <f t="shared" si="6551"/>
        <v>0</v>
      </c>
      <c r="EM749" s="649">
        <f t="shared" si="6552"/>
        <v>0</v>
      </c>
      <c r="EN749" s="538">
        <f t="shared" si="6553"/>
        <v>0</v>
      </c>
      <c r="EO749" s="677">
        <f t="shared" si="6554"/>
        <v>0</v>
      </c>
      <c r="EP749" s="257">
        <f t="shared" si="6555"/>
        <v>0</v>
      </c>
      <c r="EQ749" s="649">
        <f t="shared" si="6556"/>
        <v>0</v>
      </c>
      <c r="ER749" s="538">
        <f t="shared" si="6557"/>
        <v>0</v>
      </c>
      <c r="ES749" s="677">
        <f t="shared" si="6558"/>
        <v>0</v>
      </c>
      <c r="ET749" s="538">
        <f t="shared" si="6559"/>
        <v>0</v>
      </c>
      <c r="EU749" s="462">
        <f t="shared" si="6560"/>
        <v>0</v>
      </c>
      <c r="EV749" s="263">
        <f t="shared" si="6561"/>
        <v>0</v>
      </c>
      <c r="EW749" s="462">
        <f t="shared" si="6562"/>
        <v>0</v>
      </c>
      <c r="EX749" s="263">
        <f t="shared" si="6563"/>
        <v>0</v>
      </c>
      <c r="EY749" s="472">
        <f t="shared" si="6362"/>
        <v>0</v>
      </c>
      <c r="EZ749" s="710">
        <f t="shared" si="6363"/>
        <v>0</v>
      </c>
      <c r="FC749" s="216"/>
      <c r="FD749" s="319"/>
    </row>
    <row r="750" spans="1:160" ht="18" hidden="1" customHeight="1" outlineLevel="1" x14ac:dyDescent="0.2">
      <c r="A750" s="13" t="s">
        <v>1672</v>
      </c>
      <c r="B750" s="76" t="s">
        <v>21</v>
      </c>
      <c r="C750" s="103" t="s">
        <v>1475</v>
      </c>
      <c r="D750" s="103" t="s">
        <v>1463</v>
      </c>
      <c r="E750" s="103" t="s">
        <v>1483</v>
      </c>
      <c r="F750" s="103" t="s">
        <v>1484</v>
      </c>
      <c r="G750" s="103" t="s">
        <v>1690</v>
      </c>
      <c r="H750" s="105">
        <v>0.83299999999999996</v>
      </c>
      <c r="I750" s="103" t="s">
        <v>1369</v>
      </c>
      <c r="J750" s="103" t="s">
        <v>56</v>
      </c>
      <c r="K750" s="103" t="s">
        <v>152</v>
      </c>
      <c r="L750" s="103" t="s">
        <v>1370</v>
      </c>
      <c r="M750" s="14" t="s">
        <v>1382</v>
      </c>
      <c r="N750" s="82"/>
      <c r="O750" s="82"/>
      <c r="P750" s="82"/>
      <c r="Q750" s="245"/>
      <c r="R750" s="408"/>
      <c r="S750" s="270"/>
      <c r="T750" s="270"/>
      <c r="U750" s="270"/>
      <c r="V750" s="647"/>
      <c r="W750" s="647"/>
      <c r="X750" s="409"/>
      <c r="Y750" s="409"/>
      <c r="Z750" s="409"/>
      <c r="AA750" s="409"/>
      <c r="AB750" s="409"/>
      <c r="AC750" s="399">
        <f t="shared" si="6004"/>
        <v>0</v>
      </c>
      <c r="AD750" s="410">
        <v>20</v>
      </c>
      <c r="AE750" s="410">
        <v>1133.3599999999999</v>
      </c>
      <c r="AF750" s="410">
        <f t="shared" ref="AF750" si="6741">AE750*1.12</f>
        <v>1269.3632</v>
      </c>
      <c r="AG750" s="410">
        <v>0</v>
      </c>
      <c r="AH750" s="410">
        <v>0</v>
      </c>
      <c r="AI750" s="260">
        <f t="shared" si="6005"/>
        <v>0</v>
      </c>
      <c r="AJ750" s="410">
        <v>20</v>
      </c>
      <c r="AK750" s="410">
        <v>1133.3599999999999</v>
      </c>
      <c r="AL750" s="410">
        <f t="shared" si="5628"/>
        <v>1269.3632</v>
      </c>
      <c r="AM750" s="260">
        <v>0</v>
      </c>
      <c r="AN750" s="260">
        <v>0</v>
      </c>
      <c r="AO750" s="396">
        <f t="shared" si="6608"/>
        <v>0</v>
      </c>
      <c r="AP750" s="410">
        <v>20</v>
      </c>
      <c r="AQ750" s="410">
        <v>1133.3599999999999</v>
      </c>
      <c r="AR750" s="410">
        <f t="shared" si="5629"/>
        <v>1269.3632</v>
      </c>
      <c r="AS750" s="410">
        <v>0</v>
      </c>
      <c r="AT750" s="410">
        <f t="shared" si="6739"/>
        <v>0</v>
      </c>
      <c r="AU750" s="410">
        <f t="shared" si="6501"/>
        <v>0</v>
      </c>
      <c r="AV750" s="411">
        <v>20</v>
      </c>
      <c r="AW750" s="410">
        <v>1133.3599999999999</v>
      </c>
      <c r="AX750" s="410">
        <f t="shared" si="5630"/>
        <v>1269.3632</v>
      </c>
      <c r="AY750" s="400">
        <v>0</v>
      </c>
      <c r="AZ750" s="400">
        <f t="shared" si="6740"/>
        <v>0</v>
      </c>
      <c r="BA750" s="400">
        <f t="shared" si="6542"/>
        <v>0</v>
      </c>
      <c r="BB750" s="411">
        <v>20</v>
      </c>
      <c r="BC750" s="410">
        <v>1133.3599999999999</v>
      </c>
      <c r="BD750" s="410">
        <f t="shared" si="5631"/>
        <v>1269.3632</v>
      </c>
      <c r="BE750" s="411">
        <v>0</v>
      </c>
      <c r="BF750" s="411">
        <f t="shared" si="6543"/>
        <v>0</v>
      </c>
      <c r="BG750" s="411">
        <f t="shared" si="6496"/>
        <v>0</v>
      </c>
      <c r="BH750" s="411"/>
      <c r="BI750" s="410">
        <v>1133.3599999999999</v>
      </c>
      <c r="BJ750" s="410">
        <f t="shared" si="5632"/>
        <v>1269.3632</v>
      </c>
      <c r="BK750" s="411">
        <v>0</v>
      </c>
      <c r="BL750" s="411">
        <f t="shared" si="6709"/>
        <v>0</v>
      </c>
      <c r="BM750" s="411">
        <f t="shared" si="6230"/>
        <v>0</v>
      </c>
      <c r="BN750" s="411"/>
      <c r="BO750" s="410"/>
      <c r="BP750" s="410"/>
      <c r="BQ750" s="411">
        <v>0</v>
      </c>
      <c r="BR750" s="411">
        <f t="shared" si="6711"/>
        <v>0</v>
      </c>
      <c r="BS750" s="411">
        <f t="shared" si="6455"/>
        <v>0</v>
      </c>
      <c r="BT750" s="410">
        <v>1133.3599999999999</v>
      </c>
      <c r="BU750" s="410">
        <f t="shared" si="6689"/>
        <v>1269.3632</v>
      </c>
      <c r="BV750" s="262">
        <v>0</v>
      </c>
      <c r="BW750" s="1427">
        <v>0</v>
      </c>
      <c r="BX750" s="84" t="s">
        <v>48</v>
      </c>
      <c r="BY750" s="76">
        <v>2015</v>
      </c>
      <c r="BZ750" s="325">
        <v>7</v>
      </c>
      <c r="CA750" s="567"/>
      <c r="CB750" s="562"/>
      <c r="CC750" s="109"/>
      <c r="CD750" s="329"/>
      <c r="CE750" s="26">
        <f t="shared" si="6095"/>
        <v>0</v>
      </c>
      <c r="CF750" s="27">
        <f t="shared" si="6096"/>
        <v>0</v>
      </c>
      <c r="CG750" s="738">
        <f t="shared" si="6097"/>
        <v>0</v>
      </c>
      <c r="CH750" s="166" t="s">
        <v>1691</v>
      </c>
      <c r="CI750" s="167" t="s">
        <v>1756</v>
      </c>
      <c r="CJ750" s="89"/>
      <c r="CK750" s="175"/>
      <c r="CL750" s="175"/>
      <c r="CM750" s="178"/>
      <c r="CN750" s="175"/>
      <c r="CO750" s="176"/>
      <c r="CP750" s="175"/>
      <c r="CQ750" s="87"/>
      <c r="CR750" s="455"/>
      <c r="CS750" s="455"/>
      <c r="CT750" s="455"/>
      <c r="CU750" s="455"/>
      <c r="CV750" s="455"/>
      <c r="CW750" s="455"/>
      <c r="CX750" s="455"/>
      <c r="CY750" s="455"/>
      <c r="CZ750" s="455"/>
      <c r="DA750" s="456"/>
      <c r="DB750" s="455"/>
      <c r="DC750" s="455"/>
      <c r="DD750" s="455"/>
      <c r="DE750" s="455"/>
      <c r="DF750" s="455"/>
      <c r="DG750" s="455"/>
      <c r="DH750" s="455"/>
      <c r="DI750" s="455"/>
      <c r="DJ750" s="455"/>
      <c r="DK750" s="455"/>
      <c r="DL750" s="501"/>
      <c r="DM750" s="508"/>
      <c r="DN750" s="501"/>
      <c r="DO750" s="508"/>
      <c r="DP750" s="501"/>
      <c r="DQ750" s="847"/>
      <c r="DR750" s="501"/>
      <c r="DS750" s="508"/>
      <c r="DT750" s="501"/>
      <c r="DU750" s="508"/>
      <c r="DV750" s="457"/>
      <c r="DW750" s="503"/>
      <c r="DX750" s="501"/>
      <c r="DY750" s="672"/>
      <c r="DZ750" s="501"/>
      <c r="EA750" s="508">
        <f>DI750</f>
        <v>0</v>
      </c>
      <c r="EB750" s="457">
        <f t="shared" si="6609"/>
        <v>0</v>
      </c>
      <c r="EC750" s="1045"/>
      <c r="ED750" s="892"/>
      <c r="EE750" s="459"/>
      <c r="EF750" s="501"/>
      <c r="EG750" s="462"/>
      <c r="EH750" s="710"/>
      <c r="EI750" s="460">
        <f t="shared" si="6548"/>
        <v>0</v>
      </c>
      <c r="EJ750" s="538">
        <f t="shared" si="6549"/>
        <v>0</v>
      </c>
      <c r="EK750" s="677">
        <f t="shared" si="6550"/>
        <v>0</v>
      </c>
      <c r="EL750" s="257">
        <f t="shared" si="6551"/>
        <v>0</v>
      </c>
      <c r="EM750" s="649">
        <f t="shared" si="6552"/>
        <v>0</v>
      </c>
      <c r="EN750" s="538">
        <f t="shared" si="6553"/>
        <v>0</v>
      </c>
      <c r="EO750" s="677">
        <f t="shared" si="6554"/>
        <v>0</v>
      </c>
      <c r="EP750" s="257">
        <f t="shared" si="6555"/>
        <v>0</v>
      </c>
      <c r="EQ750" s="649">
        <f t="shared" si="6556"/>
        <v>0</v>
      </c>
      <c r="ER750" s="538">
        <f t="shared" si="6557"/>
        <v>0</v>
      </c>
      <c r="ES750" s="677">
        <f t="shared" si="6558"/>
        <v>0</v>
      </c>
      <c r="ET750" s="538">
        <f t="shared" si="6559"/>
        <v>0</v>
      </c>
      <c r="EU750" s="462">
        <f t="shared" si="6560"/>
        <v>0</v>
      </c>
      <c r="EV750" s="263">
        <f t="shared" si="6561"/>
        <v>0</v>
      </c>
      <c r="EW750" s="462">
        <f t="shared" si="6562"/>
        <v>0</v>
      </c>
      <c r="EX750" s="263">
        <f t="shared" si="6563"/>
        <v>0</v>
      </c>
      <c r="EY750" s="472">
        <f t="shared" si="6362"/>
        <v>0</v>
      </c>
      <c r="EZ750" s="710">
        <f t="shared" si="6363"/>
        <v>0</v>
      </c>
      <c r="FA750" s="312">
        <v>42020</v>
      </c>
      <c r="FC750" s="216"/>
      <c r="FD750" s="319"/>
    </row>
    <row r="751" spans="1:160" ht="18" hidden="1" customHeight="1" outlineLevel="1" x14ac:dyDescent="0.2">
      <c r="A751" s="13" t="s">
        <v>1788</v>
      </c>
      <c r="B751" s="76" t="s">
        <v>21</v>
      </c>
      <c r="C751" s="103" t="s">
        <v>1475</v>
      </c>
      <c r="D751" s="103" t="s">
        <v>1463</v>
      </c>
      <c r="E751" s="103" t="s">
        <v>1483</v>
      </c>
      <c r="F751" s="103" t="s">
        <v>1484</v>
      </c>
      <c r="G751" s="103" t="s">
        <v>25</v>
      </c>
      <c r="H751" s="105">
        <v>0.83299999999999996</v>
      </c>
      <c r="I751" s="103" t="s">
        <v>1369</v>
      </c>
      <c r="J751" s="103" t="s">
        <v>56</v>
      </c>
      <c r="K751" s="103" t="s">
        <v>152</v>
      </c>
      <c r="L751" s="103" t="s">
        <v>1370</v>
      </c>
      <c r="M751" s="14" t="s">
        <v>1382</v>
      </c>
      <c r="N751" s="82"/>
      <c r="O751" s="82"/>
      <c r="P751" s="82"/>
      <c r="Q751" s="245"/>
      <c r="R751" s="408"/>
      <c r="S751" s="270"/>
      <c r="T751" s="270"/>
      <c r="U751" s="270"/>
      <c r="V751" s="647"/>
      <c r="W751" s="647"/>
      <c r="X751" s="409"/>
      <c r="Y751" s="409"/>
      <c r="Z751" s="409"/>
      <c r="AA751" s="409"/>
      <c r="AB751" s="409"/>
      <c r="AC751" s="399">
        <f t="shared" ref="AC751" si="6742">AB751*H751</f>
        <v>0</v>
      </c>
      <c r="AD751" s="410">
        <v>20</v>
      </c>
      <c r="AE751" s="410">
        <v>1133.3599999999999</v>
      </c>
      <c r="AF751" s="410">
        <f t="shared" ref="AF751" si="6743">AE751*1.12</f>
        <v>1269.3632</v>
      </c>
      <c r="AG751" s="410">
        <v>0</v>
      </c>
      <c r="AH751" s="410">
        <v>0</v>
      </c>
      <c r="AI751" s="260">
        <f t="shared" ref="AI751" si="6744">AH751*H751</f>
        <v>0</v>
      </c>
      <c r="AJ751" s="410">
        <v>20</v>
      </c>
      <c r="AK751" s="410">
        <v>1133.3599999999999</v>
      </c>
      <c r="AL751" s="410">
        <f t="shared" si="5628"/>
        <v>1269.3632</v>
      </c>
      <c r="AM751" s="410">
        <v>0</v>
      </c>
      <c r="AN751" s="410">
        <v>0</v>
      </c>
      <c r="AO751" s="396">
        <f t="shared" si="6608"/>
        <v>0</v>
      </c>
      <c r="AP751" s="410">
        <v>20</v>
      </c>
      <c r="AQ751" s="410">
        <v>1133.3599999999999</v>
      </c>
      <c r="AR751" s="410">
        <f t="shared" si="5629"/>
        <v>1269.3632</v>
      </c>
      <c r="AS751" s="410">
        <v>0</v>
      </c>
      <c r="AT751" s="410">
        <v>0</v>
      </c>
      <c r="AU751" s="410">
        <f t="shared" si="6501"/>
        <v>0</v>
      </c>
      <c r="AV751" s="411">
        <v>20</v>
      </c>
      <c r="AW751" s="410">
        <v>1133.3599999999999</v>
      </c>
      <c r="AX751" s="410">
        <f t="shared" si="5630"/>
        <v>1269.3632</v>
      </c>
      <c r="AY751" s="410">
        <v>0</v>
      </c>
      <c r="AZ751" s="410">
        <v>0</v>
      </c>
      <c r="BA751" s="400">
        <f t="shared" si="6542"/>
        <v>0</v>
      </c>
      <c r="BB751" s="411">
        <v>20</v>
      </c>
      <c r="BC751" s="410">
        <v>1133.3599999999999</v>
      </c>
      <c r="BD751" s="410">
        <f t="shared" si="5631"/>
        <v>1269.3632</v>
      </c>
      <c r="BE751" s="410">
        <v>0</v>
      </c>
      <c r="BF751" s="410">
        <v>0</v>
      </c>
      <c r="BG751" s="411">
        <f t="shared" si="6496"/>
        <v>0</v>
      </c>
      <c r="BH751" s="411"/>
      <c r="BI751" s="410">
        <v>1133.3599999999999</v>
      </c>
      <c r="BJ751" s="410">
        <f t="shared" si="5632"/>
        <v>1269.3632</v>
      </c>
      <c r="BK751" s="410">
        <v>0</v>
      </c>
      <c r="BL751" s="410">
        <v>0</v>
      </c>
      <c r="BM751" s="411">
        <f t="shared" si="6230"/>
        <v>0</v>
      </c>
      <c r="BN751" s="411"/>
      <c r="BO751" s="410"/>
      <c r="BP751" s="410"/>
      <c r="BQ751" s="410">
        <v>0</v>
      </c>
      <c r="BR751" s="410">
        <v>0</v>
      </c>
      <c r="BS751" s="411">
        <f t="shared" si="6455"/>
        <v>0</v>
      </c>
      <c r="BT751" s="410">
        <v>1133.3599999999999</v>
      </c>
      <c r="BU751" s="410">
        <f t="shared" si="6689"/>
        <v>1269.3632</v>
      </c>
      <c r="BV751" s="262">
        <v>0</v>
      </c>
      <c r="BW751" s="1427">
        <v>0</v>
      </c>
      <c r="BX751" s="84" t="s">
        <v>48</v>
      </c>
      <c r="BY751" s="76">
        <v>2015</v>
      </c>
      <c r="BZ751" s="325">
        <v>9</v>
      </c>
      <c r="CA751" s="567"/>
      <c r="CB751" s="562"/>
      <c r="CC751" s="109"/>
      <c r="CD751" s="329"/>
      <c r="CE751" s="26">
        <f t="shared" si="6095"/>
        <v>0</v>
      </c>
      <c r="CF751" s="27">
        <f t="shared" si="6096"/>
        <v>0</v>
      </c>
      <c r="CG751" s="738">
        <f t="shared" si="6097"/>
        <v>0</v>
      </c>
      <c r="CH751" s="166" t="s">
        <v>1800</v>
      </c>
      <c r="CI751" s="167"/>
      <c r="CJ751" s="89"/>
      <c r="CK751" s="175"/>
      <c r="CL751" s="175"/>
      <c r="CM751" s="178"/>
      <c r="CN751" s="175"/>
      <c r="CO751" s="176"/>
      <c r="CP751" s="175"/>
      <c r="CQ751" s="87"/>
      <c r="CR751" s="455"/>
      <c r="CS751" s="455"/>
      <c r="CT751" s="455"/>
      <c r="CU751" s="455"/>
      <c r="CV751" s="455"/>
      <c r="CW751" s="455"/>
      <c r="CX751" s="455"/>
      <c r="CY751" s="455"/>
      <c r="CZ751" s="455"/>
      <c r="DA751" s="456"/>
      <c r="DB751" s="455"/>
      <c r="DC751" s="455"/>
      <c r="DD751" s="455"/>
      <c r="DE751" s="455"/>
      <c r="DF751" s="455"/>
      <c r="DG751" s="455"/>
      <c r="DH751" s="455"/>
      <c r="DI751" s="455"/>
      <c r="DJ751" s="455"/>
      <c r="DK751" s="455"/>
      <c r="DL751" s="501"/>
      <c r="DM751" s="508"/>
      <c r="DN751" s="501"/>
      <c r="DO751" s="508"/>
      <c r="DP751" s="501"/>
      <c r="DQ751" s="847"/>
      <c r="DR751" s="501"/>
      <c r="DS751" s="508"/>
      <c r="DT751" s="501"/>
      <c r="DU751" s="508"/>
      <c r="DV751" s="457"/>
      <c r="DW751" s="503"/>
      <c r="DX751" s="501"/>
      <c r="DY751" s="672"/>
      <c r="DZ751" s="501"/>
      <c r="EA751" s="508">
        <f>DI751</f>
        <v>0</v>
      </c>
      <c r="EB751" s="457">
        <f t="shared" si="6609"/>
        <v>0</v>
      </c>
      <c r="EC751" s="1045"/>
      <c r="ED751" s="892"/>
      <c r="EE751" s="459"/>
      <c r="EF751" s="501"/>
      <c r="EG751" s="462"/>
      <c r="EH751" s="710"/>
      <c r="EI751" s="460">
        <f t="shared" si="6548"/>
        <v>0</v>
      </c>
      <c r="EJ751" s="538">
        <f t="shared" si="6549"/>
        <v>0</v>
      </c>
      <c r="EK751" s="677">
        <f t="shared" si="6550"/>
        <v>0</v>
      </c>
      <c r="EL751" s="257">
        <f t="shared" si="6551"/>
        <v>0</v>
      </c>
      <c r="EM751" s="649">
        <f t="shared" si="6552"/>
        <v>0</v>
      </c>
      <c r="EN751" s="538">
        <f t="shared" si="6553"/>
        <v>0</v>
      </c>
      <c r="EO751" s="677">
        <f t="shared" si="6554"/>
        <v>0</v>
      </c>
      <c r="EP751" s="257">
        <f t="shared" si="6555"/>
        <v>0</v>
      </c>
      <c r="EQ751" s="649">
        <f t="shared" si="6556"/>
        <v>0</v>
      </c>
      <c r="ER751" s="538">
        <f t="shared" si="6557"/>
        <v>0</v>
      </c>
      <c r="ES751" s="677">
        <f t="shared" si="6558"/>
        <v>0</v>
      </c>
      <c r="ET751" s="538">
        <f t="shared" si="6559"/>
        <v>0</v>
      </c>
      <c r="EU751" s="462">
        <f t="shared" si="6560"/>
        <v>0</v>
      </c>
      <c r="EV751" s="263">
        <f t="shared" si="6561"/>
        <v>0</v>
      </c>
      <c r="EW751" s="462">
        <f t="shared" si="6562"/>
        <v>0</v>
      </c>
      <c r="EX751" s="263">
        <f t="shared" si="6563"/>
        <v>0</v>
      </c>
      <c r="EY751" s="472">
        <f t="shared" si="6362"/>
        <v>0</v>
      </c>
      <c r="EZ751" s="710">
        <f t="shared" si="6363"/>
        <v>0</v>
      </c>
      <c r="FA751" s="312">
        <v>42020</v>
      </c>
      <c r="FC751" s="216"/>
      <c r="FD751" s="319"/>
    </row>
    <row r="752" spans="1:160" ht="18" hidden="1" customHeight="1" outlineLevel="1" x14ac:dyDescent="0.2">
      <c r="A752" s="13" t="s">
        <v>1960</v>
      </c>
      <c r="B752" s="76" t="s">
        <v>21</v>
      </c>
      <c r="C752" s="103" t="s">
        <v>1475</v>
      </c>
      <c r="D752" s="103" t="s">
        <v>1463</v>
      </c>
      <c r="E752" s="103" t="s">
        <v>1483</v>
      </c>
      <c r="F752" s="103" t="s">
        <v>1484</v>
      </c>
      <c r="G752" s="103" t="s">
        <v>25</v>
      </c>
      <c r="H752" s="105">
        <v>0.83299999999999996</v>
      </c>
      <c r="I752" s="103" t="s">
        <v>1972</v>
      </c>
      <c r="J752" s="103" t="s">
        <v>56</v>
      </c>
      <c r="K752" s="103" t="s">
        <v>152</v>
      </c>
      <c r="L752" s="103" t="s">
        <v>1370</v>
      </c>
      <c r="M752" s="14" t="s">
        <v>1382</v>
      </c>
      <c r="N752" s="82"/>
      <c r="O752" s="82"/>
      <c r="P752" s="82"/>
      <c r="Q752" s="245"/>
      <c r="R752" s="408"/>
      <c r="S752" s="270"/>
      <c r="T752" s="270"/>
      <c r="U752" s="270"/>
      <c r="V752" s="647"/>
      <c r="W752" s="647"/>
      <c r="X752" s="409"/>
      <c r="Y752" s="409"/>
      <c r="Z752" s="409"/>
      <c r="AA752" s="409"/>
      <c r="AB752" s="409"/>
      <c r="AC752" s="399">
        <f t="shared" ref="AC752" si="6745">AB752*H752</f>
        <v>0</v>
      </c>
      <c r="AD752" s="410">
        <v>20</v>
      </c>
      <c r="AE752" s="410">
        <v>1133.3599999999999</v>
      </c>
      <c r="AF752" s="410">
        <f t="shared" ref="AF752" si="6746">AE752*1.12</f>
        <v>1269.3632</v>
      </c>
      <c r="AG752" s="410">
        <v>0</v>
      </c>
      <c r="AH752" s="410">
        <v>0</v>
      </c>
      <c r="AI752" s="260">
        <f t="shared" ref="AI752" si="6747">AH752*H752</f>
        <v>0</v>
      </c>
      <c r="AJ752" s="410">
        <v>20</v>
      </c>
      <c r="AK752" s="410">
        <v>1133.3599999999999</v>
      </c>
      <c r="AL752" s="410">
        <f t="shared" si="5628"/>
        <v>1269.3632</v>
      </c>
      <c r="AM752" s="1221">
        <v>0</v>
      </c>
      <c r="AN752" s="410">
        <v>0</v>
      </c>
      <c r="AO752" s="396">
        <f t="shared" si="6608"/>
        <v>0</v>
      </c>
      <c r="AP752" s="410">
        <v>20</v>
      </c>
      <c r="AQ752" s="410">
        <v>1133.3599999999999</v>
      </c>
      <c r="AR752" s="410">
        <f t="shared" si="5629"/>
        <v>1269.3632</v>
      </c>
      <c r="AS752" s="410">
        <v>0</v>
      </c>
      <c r="AT752" s="410">
        <f t="shared" ref="AT752" si="6748">AS752*1.12</f>
        <v>0</v>
      </c>
      <c r="AU752" s="410">
        <f t="shared" ref="AU752" si="6749">AT752*H752</f>
        <v>0</v>
      </c>
      <c r="AV752" s="411">
        <v>20</v>
      </c>
      <c r="AW752" s="410">
        <v>1133.3599999999999</v>
      </c>
      <c r="AX752" s="410">
        <f t="shared" si="5630"/>
        <v>1269.3632</v>
      </c>
      <c r="AY752" s="400">
        <v>0</v>
      </c>
      <c r="AZ752" s="400">
        <f t="shared" ref="AZ752" si="6750">AY752*1.12</f>
        <v>0</v>
      </c>
      <c r="BA752" s="400">
        <f t="shared" ref="BA752" si="6751">AZ752*H752</f>
        <v>0</v>
      </c>
      <c r="BB752" s="411">
        <v>20</v>
      </c>
      <c r="BC752" s="410">
        <v>1133.3599999999999</v>
      </c>
      <c r="BD752" s="410">
        <f t="shared" si="5631"/>
        <v>1269.3632</v>
      </c>
      <c r="BE752" s="411">
        <v>0</v>
      </c>
      <c r="BF752" s="411">
        <f t="shared" ref="BF752" si="6752">BE752*1.12</f>
        <v>0</v>
      </c>
      <c r="BG752" s="411">
        <f t="shared" ref="BG752" si="6753">BF752*H752</f>
        <v>0</v>
      </c>
      <c r="BH752" s="411"/>
      <c r="BI752" s="410">
        <v>1133.3599999999999</v>
      </c>
      <c r="BJ752" s="410">
        <f t="shared" si="5632"/>
        <v>1269.3632</v>
      </c>
      <c r="BK752" s="411">
        <f t="shared" ref="BK752" si="6754">BH752*BI752</f>
        <v>0</v>
      </c>
      <c r="BL752" s="411">
        <f t="shared" ref="BL752:BL755" si="6755">BK752*1.12</f>
        <v>0</v>
      </c>
      <c r="BM752" s="411">
        <f t="shared" si="6230"/>
        <v>0</v>
      </c>
      <c r="BN752" s="411"/>
      <c r="BO752" s="410"/>
      <c r="BP752" s="410"/>
      <c r="BQ752" s="411">
        <f t="shared" ref="BQ752:BQ753" si="6756">BN752*BO752</f>
        <v>0</v>
      </c>
      <c r="BR752" s="411">
        <f t="shared" ref="BR752:BR755" si="6757">BQ752*1.12</f>
        <v>0</v>
      </c>
      <c r="BS752" s="411">
        <f t="shared" si="6455"/>
        <v>0</v>
      </c>
      <c r="BT752" s="410">
        <v>1133.3599999999999</v>
      </c>
      <c r="BU752" s="410">
        <f t="shared" si="6689"/>
        <v>1269.3632</v>
      </c>
      <c r="BV752" s="262">
        <v>0</v>
      </c>
      <c r="BW752" s="1427">
        <v>0</v>
      </c>
      <c r="BX752" s="84" t="s">
        <v>48</v>
      </c>
      <c r="BY752" s="76">
        <v>2015</v>
      </c>
      <c r="BZ752" s="582" t="s">
        <v>2551</v>
      </c>
      <c r="CA752" s="567"/>
      <c r="CB752" s="562"/>
      <c r="CC752" s="109"/>
      <c r="CD752" s="329"/>
      <c r="CE752" s="26">
        <f t="shared" si="6095"/>
        <v>0</v>
      </c>
      <c r="CF752" s="27">
        <f t="shared" si="6096"/>
        <v>0</v>
      </c>
      <c r="CG752" s="738">
        <f t="shared" si="6097"/>
        <v>0</v>
      </c>
      <c r="CH752" s="166" t="s">
        <v>1973</v>
      </c>
      <c r="CI752" s="167"/>
      <c r="CJ752" s="89" t="s">
        <v>25</v>
      </c>
      <c r="CK752" s="175" t="s">
        <v>1994</v>
      </c>
      <c r="CL752" s="175" t="s">
        <v>2010</v>
      </c>
      <c r="CM752" s="178">
        <v>42170</v>
      </c>
      <c r="CN752" s="175" t="s">
        <v>1995</v>
      </c>
      <c r="CO752" s="176" t="s">
        <v>1463</v>
      </c>
      <c r="CP752" s="175" t="s">
        <v>1484</v>
      </c>
      <c r="CQ752" s="14" t="s">
        <v>1382</v>
      </c>
      <c r="CR752" s="455"/>
      <c r="CS752" s="455"/>
      <c r="CT752" s="455">
        <v>20</v>
      </c>
      <c r="CU752" s="455">
        <v>0</v>
      </c>
      <c r="CV752" s="455">
        <v>0</v>
      </c>
      <c r="CW752" s="455">
        <v>0</v>
      </c>
      <c r="CX752" s="455">
        <v>0</v>
      </c>
      <c r="CY752" s="455"/>
      <c r="CZ752" s="455"/>
      <c r="DA752" s="456">
        <v>1268</v>
      </c>
      <c r="DB752" s="455"/>
      <c r="DC752" s="455"/>
      <c r="DD752" s="455">
        <f>CT752*DA752</f>
        <v>25360</v>
      </c>
      <c r="DE752" s="455">
        <f>CU752*DA752</f>
        <v>0</v>
      </c>
      <c r="DF752" s="455">
        <f>CV752*DA752</f>
        <v>0</v>
      </c>
      <c r="DG752" s="455">
        <f>CW752*DA752</f>
        <v>0</v>
      </c>
      <c r="DH752" s="455">
        <f>CX752*DA752</f>
        <v>0</v>
      </c>
      <c r="DI752" s="455"/>
      <c r="DJ752" s="455"/>
      <c r="DK752" s="455">
        <f t="shared" ref="DK752:DK753" si="6758">(CT752+CU752+CV752+CW752+CX752)*DA752</f>
        <v>25360</v>
      </c>
      <c r="DL752" s="501"/>
      <c r="DM752" s="508"/>
      <c r="DN752" s="501"/>
      <c r="DO752" s="508"/>
      <c r="DP752" s="501"/>
      <c r="DQ752" s="847">
        <f>DD752</f>
        <v>25360</v>
      </c>
      <c r="DR752" s="501">
        <f>DQ752/1.12</f>
        <v>22642.857142857141</v>
      </c>
      <c r="DS752" s="508">
        <f>DE752</f>
        <v>0</v>
      </c>
      <c r="DT752" s="501">
        <f>DS752/1.12</f>
        <v>0</v>
      </c>
      <c r="DU752" s="508">
        <f>DF752</f>
        <v>0</v>
      </c>
      <c r="DV752" s="457">
        <f>DU752/1.12</f>
        <v>0</v>
      </c>
      <c r="DW752" s="503">
        <f>DG752</f>
        <v>0</v>
      </c>
      <c r="DX752" s="501">
        <f>DW752/1.12</f>
        <v>0</v>
      </c>
      <c r="DY752" s="672">
        <f>DH752</f>
        <v>0</v>
      </c>
      <c r="DZ752" s="501">
        <f>DY752/1.12</f>
        <v>0</v>
      </c>
      <c r="EA752" s="508">
        <f>DI752</f>
        <v>0</v>
      </c>
      <c r="EB752" s="457">
        <f t="shared" si="6609"/>
        <v>0</v>
      </c>
      <c r="EC752" s="1045"/>
      <c r="ED752" s="892"/>
      <c r="EE752" s="459">
        <f>DK752</f>
        <v>25360</v>
      </c>
      <c r="EF752" s="501">
        <f t="shared" ref="EF752:EF753" si="6759">EE752/1.12</f>
        <v>22642.857142857141</v>
      </c>
      <c r="EG752" s="462"/>
      <c r="EH752" s="710"/>
      <c r="EI752" s="460">
        <f t="shared" si="6548"/>
        <v>0</v>
      </c>
      <c r="EJ752" s="538">
        <f t="shared" si="6549"/>
        <v>0</v>
      </c>
      <c r="EK752" s="677">
        <f t="shared" si="6550"/>
        <v>-22642.857142857141</v>
      </c>
      <c r="EL752" s="257">
        <f t="shared" si="6551"/>
        <v>-25360</v>
      </c>
      <c r="EM752" s="649">
        <f t="shared" si="6552"/>
        <v>0</v>
      </c>
      <c r="EN752" s="538">
        <f t="shared" si="6553"/>
        <v>0</v>
      </c>
      <c r="EO752" s="677">
        <f t="shared" si="6554"/>
        <v>0</v>
      </c>
      <c r="EP752" s="257">
        <f t="shared" si="6555"/>
        <v>0</v>
      </c>
      <c r="EQ752" s="649">
        <f t="shared" si="6556"/>
        <v>0</v>
      </c>
      <c r="ER752" s="538">
        <f t="shared" si="6557"/>
        <v>0</v>
      </c>
      <c r="ES752" s="677">
        <f t="shared" si="6558"/>
        <v>0</v>
      </c>
      <c r="ET752" s="538">
        <f t="shared" si="6559"/>
        <v>0</v>
      </c>
      <c r="EU752" s="462">
        <f t="shared" si="6560"/>
        <v>0</v>
      </c>
      <c r="EV752" s="263">
        <f t="shared" si="6561"/>
        <v>0</v>
      </c>
      <c r="EW752" s="462">
        <f t="shared" si="6562"/>
        <v>0</v>
      </c>
      <c r="EX752" s="263">
        <f t="shared" si="6563"/>
        <v>0</v>
      </c>
      <c r="EY752" s="472">
        <f t="shared" si="6362"/>
        <v>-22642.857142857141</v>
      </c>
      <c r="EZ752" s="710">
        <f t="shared" si="6363"/>
        <v>-25360</v>
      </c>
      <c r="FA752" s="312">
        <v>42020</v>
      </c>
      <c r="FC752" s="216"/>
      <c r="FD752" s="319"/>
    </row>
    <row r="753" spans="1:160" ht="18" hidden="1" customHeight="1" outlineLevel="1" x14ac:dyDescent="0.2">
      <c r="A753" s="13" t="s">
        <v>2539</v>
      </c>
      <c r="B753" s="76" t="s">
        <v>21</v>
      </c>
      <c r="C753" s="103" t="s">
        <v>1475</v>
      </c>
      <c r="D753" s="103" t="s">
        <v>1463</v>
      </c>
      <c r="E753" s="103" t="s">
        <v>1483</v>
      </c>
      <c r="F753" s="103" t="s">
        <v>1484</v>
      </c>
      <c r="G753" s="103" t="s">
        <v>25</v>
      </c>
      <c r="H753" s="105">
        <v>0.83299999999999996</v>
      </c>
      <c r="I753" s="103" t="s">
        <v>1972</v>
      </c>
      <c r="J753" s="103" t="s">
        <v>56</v>
      </c>
      <c r="K753" s="103" t="s">
        <v>152</v>
      </c>
      <c r="L753" s="103" t="s">
        <v>1370</v>
      </c>
      <c r="M753" s="14" t="s">
        <v>1382</v>
      </c>
      <c r="N753" s="82"/>
      <c r="O753" s="82"/>
      <c r="P753" s="82"/>
      <c r="Q753" s="245"/>
      <c r="R753" s="408"/>
      <c r="S753" s="270"/>
      <c r="T753" s="270"/>
      <c r="U753" s="270"/>
      <c r="V753" s="647"/>
      <c r="W753" s="647"/>
      <c r="X753" s="409"/>
      <c r="Y753" s="409"/>
      <c r="Z753" s="409"/>
      <c r="AA753" s="409"/>
      <c r="AB753" s="409"/>
      <c r="AC753" s="399">
        <f t="shared" ref="AC753" si="6760">AB753*H753</f>
        <v>0</v>
      </c>
      <c r="AD753" s="410">
        <v>20</v>
      </c>
      <c r="AE753" s="410">
        <v>1702.49</v>
      </c>
      <c r="AF753" s="410">
        <f t="shared" ref="AF753" si="6761">AE753*1.12</f>
        <v>1906.7888000000003</v>
      </c>
      <c r="AG753" s="410">
        <f t="shared" ref="AG753" si="6762">AE753*AD753</f>
        <v>34049.800000000003</v>
      </c>
      <c r="AH753" s="410">
        <f t="shared" ref="AH753" si="6763">AD753*AF753</f>
        <v>38135.776000000005</v>
      </c>
      <c r="AI753" s="260">
        <f t="shared" ref="AI753" si="6764">AH753*H753</f>
        <v>31767.101408000002</v>
      </c>
      <c r="AJ753" s="410">
        <v>20</v>
      </c>
      <c r="AK753" s="410">
        <v>1702.49</v>
      </c>
      <c r="AL753" s="410">
        <f t="shared" si="5628"/>
        <v>1906.7888000000003</v>
      </c>
      <c r="AM753" s="1221">
        <f t="shared" ref="AM753" si="6765">AJ753*AK753</f>
        <v>34049.800000000003</v>
      </c>
      <c r="AN753" s="410">
        <f t="shared" ref="AN753" si="6766">AJ753*AL753</f>
        <v>38135.776000000005</v>
      </c>
      <c r="AO753" s="396">
        <f t="shared" ref="AO753" si="6767">AN753*H753</f>
        <v>31767.101408000002</v>
      </c>
      <c r="AP753" s="410">
        <v>20</v>
      </c>
      <c r="AQ753" s="410">
        <v>1702.49</v>
      </c>
      <c r="AR753" s="410">
        <f t="shared" si="5629"/>
        <v>1906.7888000000003</v>
      </c>
      <c r="AS753" s="410">
        <f t="shared" ref="AS753" si="6768">AP753*AQ753</f>
        <v>34049.800000000003</v>
      </c>
      <c r="AT753" s="410">
        <f t="shared" ref="AT753" si="6769">AS753*1.12</f>
        <v>38135.776000000005</v>
      </c>
      <c r="AU753" s="410">
        <f t="shared" ref="AU753" si="6770">AT753*H753</f>
        <v>31767.101408000002</v>
      </c>
      <c r="AV753" s="411">
        <v>20</v>
      </c>
      <c r="AW753" s="410">
        <v>1702.49</v>
      </c>
      <c r="AX753" s="410">
        <f t="shared" si="5630"/>
        <v>1906.7888000000003</v>
      </c>
      <c r="AY753" s="400">
        <f t="shared" ref="AY753" si="6771">AV753*AW753</f>
        <v>34049.800000000003</v>
      </c>
      <c r="AZ753" s="400">
        <f t="shared" ref="AZ753" si="6772">AY753*1.12</f>
        <v>38135.776000000005</v>
      </c>
      <c r="BA753" s="400">
        <f t="shared" ref="BA753" si="6773">AZ753*H753</f>
        <v>31767.101408000002</v>
      </c>
      <c r="BB753" s="411">
        <v>20</v>
      </c>
      <c r="BC753" s="410">
        <v>1702.49</v>
      </c>
      <c r="BD753" s="410">
        <f t="shared" si="5631"/>
        <v>1906.7888000000003</v>
      </c>
      <c r="BE753" s="411">
        <f t="shared" ref="BE753" si="6774">BB753*BC753</f>
        <v>34049.800000000003</v>
      </c>
      <c r="BF753" s="411">
        <f t="shared" ref="BF753" si="6775">BE753*1.12</f>
        <v>38135.776000000005</v>
      </c>
      <c r="BG753" s="411">
        <f t="shared" ref="BG753" si="6776">BF753*H753</f>
        <v>31767.101408000002</v>
      </c>
      <c r="BH753" s="411"/>
      <c r="BI753" s="410">
        <v>1702.49</v>
      </c>
      <c r="BJ753" s="410">
        <f t="shared" si="5632"/>
        <v>1906.7888000000003</v>
      </c>
      <c r="BK753" s="411">
        <f t="shared" ref="BK753" si="6777">BH753*BI753</f>
        <v>0</v>
      </c>
      <c r="BL753" s="411">
        <f t="shared" ref="BL753" si="6778">BK753*1.12</f>
        <v>0</v>
      </c>
      <c r="BM753" s="411">
        <f t="shared" ref="BM753" si="6779">BL753*N753</f>
        <v>0</v>
      </c>
      <c r="BN753" s="411"/>
      <c r="BO753" s="410"/>
      <c r="BP753" s="410"/>
      <c r="BQ753" s="411">
        <f t="shared" si="6756"/>
        <v>0</v>
      </c>
      <c r="BR753" s="411">
        <f t="shared" si="6757"/>
        <v>0</v>
      </c>
      <c r="BS753" s="411">
        <f t="shared" si="6455"/>
        <v>0</v>
      </c>
      <c r="BT753" s="410">
        <v>1702.49</v>
      </c>
      <c r="BU753" s="410">
        <f t="shared" si="6689"/>
        <v>1906.7888000000003</v>
      </c>
      <c r="BV753" s="262">
        <f t="shared" ref="BV753" si="6780">(AD753+AJ753+AP753+AV753+BB753)*BT753</f>
        <v>170249</v>
      </c>
      <c r="BW753" s="262">
        <f t="shared" ref="BW753" si="6781">(AD753+AJ753+AP753+AV753+BB753)*BU753</f>
        <v>190678.88000000003</v>
      </c>
      <c r="BX753" s="84"/>
      <c r="BY753" s="76" t="s">
        <v>2420</v>
      </c>
      <c r="BZ753" s="582"/>
      <c r="CA753" s="567"/>
      <c r="CB753" s="562"/>
      <c r="CC753" s="109"/>
      <c r="CD753" s="329"/>
      <c r="CE753" s="26">
        <f t="shared" ref="CE753" si="6782">BV753-CB753</f>
        <v>170249</v>
      </c>
      <c r="CF753" s="27">
        <f t="shared" ref="CF753" si="6783">BW753-CC753</f>
        <v>190678.88000000003</v>
      </c>
      <c r="CG753" s="738">
        <f t="shared" ref="CG753" si="6784">CA753-CC753</f>
        <v>0</v>
      </c>
      <c r="CH753" s="166" t="s">
        <v>2552</v>
      </c>
      <c r="CI753" s="167"/>
      <c r="CJ753" s="89"/>
      <c r="CK753" s="175"/>
      <c r="CL753" s="175" t="s">
        <v>2628</v>
      </c>
      <c r="CM753" s="178">
        <v>42632</v>
      </c>
      <c r="CN753" s="175" t="s">
        <v>1995</v>
      </c>
      <c r="CO753" s="176" t="s">
        <v>1463</v>
      </c>
      <c r="CP753" s="175" t="s">
        <v>2576</v>
      </c>
      <c r="CQ753" s="14" t="s">
        <v>1382</v>
      </c>
      <c r="CR753" s="455"/>
      <c r="CS753" s="455"/>
      <c r="CT753" s="455"/>
      <c r="CU753" s="455">
        <v>20</v>
      </c>
      <c r="CV753" s="455">
        <v>20</v>
      </c>
      <c r="CW753" s="455">
        <v>20</v>
      </c>
      <c r="CX753" s="455">
        <v>20</v>
      </c>
      <c r="CY753" s="455"/>
      <c r="CZ753" s="455">
        <f>CU753+CV753+CW753+CX753</f>
        <v>80</v>
      </c>
      <c r="DA753" s="456">
        <f>BU753</f>
        <v>1906.7888000000003</v>
      </c>
      <c r="DB753" s="455"/>
      <c r="DC753" s="455"/>
      <c r="DD753" s="455"/>
      <c r="DE753" s="455">
        <f>CU753*DA753</f>
        <v>38135.776000000005</v>
      </c>
      <c r="DF753" s="455">
        <f>CV753*DA753</f>
        <v>38135.776000000005</v>
      </c>
      <c r="DG753" s="455">
        <f>CW753*DA753</f>
        <v>38135.776000000005</v>
      </c>
      <c r="DH753" s="455">
        <f>CX753*DA753</f>
        <v>38135.776000000005</v>
      </c>
      <c r="DI753" s="455"/>
      <c r="DJ753" s="455"/>
      <c r="DK753" s="455">
        <f t="shared" si="6758"/>
        <v>152543.10400000002</v>
      </c>
      <c r="DL753" s="501"/>
      <c r="DM753" s="508"/>
      <c r="DN753" s="501"/>
      <c r="DO753" s="508"/>
      <c r="DP753" s="501"/>
      <c r="DQ753" s="847"/>
      <c r="DR753" s="501"/>
      <c r="DS753" s="508">
        <f>DE753</f>
        <v>38135.776000000005</v>
      </c>
      <c r="DT753" s="501">
        <f>DS753/1.12</f>
        <v>34049.800000000003</v>
      </c>
      <c r="DU753" s="508">
        <f>DF753</f>
        <v>38135.776000000005</v>
      </c>
      <c r="DV753" s="457">
        <f>DU753/1.12</f>
        <v>34049.800000000003</v>
      </c>
      <c r="DW753" s="503">
        <f>DG753</f>
        <v>38135.776000000005</v>
      </c>
      <c r="DX753" s="501">
        <f>DW753/1.12</f>
        <v>34049.800000000003</v>
      </c>
      <c r="DY753" s="672">
        <f>DH753</f>
        <v>38135.776000000005</v>
      </c>
      <c r="DZ753" s="501">
        <f>DY753/1.12</f>
        <v>34049.800000000003</v>
      </c>
      <c r="EA753" s="508"/>
      <c r="EB753" s="457"/>
      <c r="EC753" s="1045"/>
      <c r="ED753" s="892"/>
      <c r="EE753" s="459">
        <f>DK753</f>
        <v>152543.10400000002</v>
      </c>
      <c r="EF753" s="501">
        <f t="shared" si="6759"/>
        <v>136199.20000000001</v>
      </c>
      <c r="EG753" s="462"/>
      <c r="EH753" s="710"/>
      <c r="EI753" s="460">
        <f t="shared" si="6548"/>
        <v>0</v>
      </c>
      <c r="EJ753" s="538">
        <f t="shared" si="6549"/>
        <v>0</v>
      </c>
      <c r="EK753" s="677">
        <f t="shared" si="6550"/>
        <v>34049.800000000003</v>
      </c>
      <c r="EL753" s="257">
        <f t="shared" si="6551"/>
        <v>38135.776000000005</v>
      </c>
      <c r="EM753" s="649">
        <f t="shared" si="6552"/>
        <v>0</v>
      </c>
      <c r="EN753" s="538">
        <f t="shared" si="6553"/>
        <v>0</v>
      </c>
      <c r="EO753" s="677">
        <f t="shared" si="6554"/>
        <v>0</v>
      </c>
      <c r="EP753" s="257">
        <f t="shared" si="6555"/>
        <v>0</v>
      </c>
      <c r="EQ753" s="649">
        <f t="shared" si="6556"/>
        <v>0</v>
      </c>
      <c r="ER753" s="538">
        <f t="shared" si="6557"/>
        <v>0</v>
      </c>
      <c r="ES753" s="677">
        <f t="shared" si="6558"/>
        <v>0</v>
      </c>
      <c r="ET753" s="538">
        <f t="shared" si="6559"/>
        <v>0</v>
      </c>
      <c r="EU753" s="462">
        <f t="shared" si="6560"/>
        <v>0</v>
      </c>
      <c r="EV753" s="263">
        <f t="shared" si="6561"/>
        <v>0</v>
      </c>
      <c r="EW753" s="462">
        <f t="shared" si="6562"/>
        <v>0</v>
      </c>
      <c r="EX753" s="263">
        <f t="shared" si="6563"/>
        <v>0</v>
      </c>
      <c r="EY753" s="472">
        <f t="shared" si="6362"/>
        <v>34049.799999999988</v>
      </c>
      <c r="EZ753" s="710">
        <f t="shared" si="6363"/>
        <v>38135.776000000013</v>
      </c>
      <c r="FA753" s="312">
        <v>42020</v>
      </c>
      <c r="FC753" s="216"/>
      <c r="FD753" s="319"/>
    </row>
    <row r="754" spans="1:160" ht="18" hidden="1" customHeight="1" outlineLevel="1" x14ac:dyDescent="0.2">
      <c r="A754" s="13" t="s">
        <v>1597</v>
      </c>
      <c r="B754" s="76" t="s">
        <v>21</v>
      </c>
      <c r="C754" s="103" t="s">
        <v>1485</v>
      </c>
      <c r="D754" s="103" t="s">
        <v>1463</v>
      </c>
      <c r="E754" s="103" t="s">
        <v>1486</v>
      </c>
      <c r="F754" s="103" t="s">
        <v>1487</v>
      </c>
      <c r="G754" s="103" t="s">
        <v>1381</v>
      </c>
      <c r="H754" s="105">
        <v>0.83299999999999996</v>
      </c>
      <c r="I754" s="103" t="s">
        <v>1369</v>
      </c>
      <c r="J754" s="103" t="s">
        <v>56</v>
      </c>
      <c r="K754" s="103" t="s">
        <v>152</v>
      </c>
      <c r="L754" s="103" t="s">
        <v>1370</v>
      </c>
      <c r="M754" s="14" t="s">
        <v>1382</v>
      </c>
      <c r="N754" s="82"/>
      <c r="O754" s="82"/>
      <c r="P754" s="82"/>
      <c r="Q754" s="245"/>
      <c r="R754" s="408"/>
      <c r="S754" s="270"/>
      <c r="T754" s="270"/>
      <c r="U754" s="270"/>
      <c r="V754" s="647"/>
      <c r="W754" s="647"/>
      <c r="X754" s="409"/>
      <c r="Y754" s="409"/>
      <c r="Z754" s="409"/>
      <c r="AA754" s="409"/>
      <c r="AB754" s="409"/>
      <c r="AC754" s="399">
        <f t="shared" si="6004"/>
        <v>0</v>
      </c>
      <c r="AD754" s="410">
        <v>70</v>
      </c>
      <c r="AE754" s="410">
        <v>901.48</v>
      </c>
      <c r="AF754" s="410">
        <f t="shared" si="5138"/>
        <v>1009.6576000000001</v>
      </c>
      <c r="AG754" s="410">
        <v>0</v>
      </c>
      <c r="AH754" s="410">
        <v>0</v>
      </c>
      <c r="AI754" s="260">
        <f t="shared" si="6005"/>
        <v>0</v>
      </c>
      <c r="AJ754" s="410">
        <v>70</v>
      </c>
      <c r="AK754" s="410">
        <v>901.48</v>
      </c>
      <c r="AL754" s="410">
        <f t="shared" si="5628"/>
        <v>1009.6576000000001</v>
      </c>
      <c r="AM754" s="260">
        <v>0</v>
      </c>
      <c r="AN754" s="260">
        <v>0</v>
      </c>
      <c r="AO754" s="396">
        <f t="shared" si="6608"/>
        <v>0</v>
      </c>
      <c r="AP754" s="410">
        <v>70</v>
      </c>
      <c r="AQ754" s="410">
        <v>901.48</v>
      </c>
      <c r="AR754" s="410">
        <f t="shared" si="5629"/>
        <v>1009.6576000000001</v>
      </c>
      <c r="AS754" s="410">
        <v>0</v>
      </c>
      <c r="AT754" s="410">
        <f t="shared" si="6739"/>
        <v>0</v>
      </c>
      <c r="AU754" s="410">
        <f t="shared" si="6501"/>
        <v>0</v>
      </c>
      <c r="AV754" s="411">
        <v>70</v>
      </c>
      <c r="AW754" s="410">
        <v>901.48</v>
      </c>
      <c r="AX754" s="410">
        <f t="shared" si="5630"/>
        <v>1009.6576000000001</v>
      </c>
      <c r="AY754" s="400">
        <v>0</v>
      </c>
      <c r="AZ754" s="400">
        <f t="shared" si="6740"/>
        <v>0</v>
      </c>
      <c r="BA754" s="400">
        <f t="shared" si="6542"/>
        <v>0</v>
      </c>
      <c r="BB754" s="411">
        <v>70</v>
      </c>
      <c r="BC754" s="410">
        <v>901.48</v>
      </c>
      <c r="BD754" s="410">
        <f t="shared" si="5631"/>
        <v>1009.6576000000001</v>
      </c>
      <c r="BE754" s="411">
        <v>0</v>
      </c>
      <c r="BF754" s="411">
        <f t="shared" si="6543"/>
        <v>0</v>
      </c>
      <c r="BG754" s="411">
        <f t="shared" si="6496"/>
        <v>0</v>
      </c>
      <c r="BH754" s="411"/>
      <c r="BI754" s="410">
        <v>901.48</v>
      </c>
      <c r="BJ754" s="410">
        <f t="shared" si="5632"/>
        <v>1009.6576000000001</v>
      </c>
      <c r="BK754" s="411">
        <v>0</v>
      </c>
      <c r="BL754" s="411">
        <f t="shared" si="6755"/>
        <v>0</v>
      </c>
      <c r="BM754" s="411">
        <f t="shared" si="6230"/>
        <v>0</v>
      </c>
      <c r="BN754" s="411"/>
      <c r="BO754" s="410"/>
      <c r="BP754" s="410"/>
      <c r="BQ754" s="411">
        <v>0</v>
      </c>
      <c r="BR754" s="411">
        <f t="shared" si="6757"/>
        <v>0</v>
      </c>
      <c r="BS754" s="411">
        <f t="shared" si="6455"/>
        <v>0</v>
      </c>
      <c r="BT754" s="410">
        <v>901.48</v>
      </c>
      <c r="BU754" s="410">
        <f t="shared" si="6689"/>
        <v>1009.6576000000001</v>
      </c>
      <c r="BV754" s="410">
        <v>0</v>
      </c>
      <c r="BW754" s="1437">
        <v>0</v>
      </c>
      <c r="BX754" s="84" t="s">
        <v>48</v>
      </c>
      <c r="BY754" s="76">
        <v>2015</v>
      </c>
      <c r="BZ754" s="325">
        <v>7</v>
      </c>
      <c r="CA754" s="567"/>
      <c r="CB754" s="562"/>
      <c r="CC754" s="109"/>
      <c r="CD754" s="329"/>
      <c r="CE754" s="26">
        <f t="shared" si="6095"/>
        <v>0</v>
      </c>
      <c r="CF754" s="27">
        <f t="shared" si="6096"/>
        <v>0</v>
      </c>
      <c r="CG754" s="738">
        <f t="shared" si="6097"/>
        <v>0</v>
      </c>
      <c r="CH754" s="166"/>
      <c r="CI754" s="167"/>
      <c r="CJ754" s="89"/>
      <c r="CK754" s="175"/>
      <c r="CL754" s="175"/>
      <c r="CM754" s="178"/>
      <c r="CN754" s="175"/>
      <c r="CO754" s="176"/>
      <c r="CP754" s="175"/>
      <c r="CQ754" s="87"/>
      <c r="CR754" s="455"/>
      <c r="CS754" s="455"/>
      <c r="CT754" s="455"/>
      <c r="CU754" s="455"/>
      <c r="CV754" s="455"/>
      <c r="CW754" s="455"/>
      <c r="CX754" s="455"/>
      <c r="CY754" s="455"/>
      <c r="CZ754" s="455"/>
      <c r="DA754" s="456"/>
      <c r="DB754" s="455"/>
      <c r="DC754" s="455"/>
      <c r="DD754" s="455"/>
      <c r="DE754" s="455"/>
      <c r="DF754" s="455"/>
      <c r="DG754" s="455"/>
      <c r="DH754" s="455"/>
      <c r="DI754" s="455"/>
      <c r="DJ754" s="455"/>
      <c r="DK754" s="455"/>
      <c r="DL754" s="501"/>
      <c r="DM754" s="508"/>
      <c r="DN754" s="501"/>
      <c r="DO754" s="508"/>
      <c r="DP754" s="501"/>
      <c r="DQ754" s="847"/>
      <c r="DR754" s="501"/>
      <c r="DS754" s="508"/>
      <c r="DT754" s="501"/>
      <c r="DU754" s="508"/>
      <c r="DV754" s="457"/>
      <c r="DW754" s="503"/>
      <c r="DX754" s="501"/>
      <c r="DY754" s="672"/>
      <c r="DZ754" s="501"/>
      <c r="EA754" s="508">
        <f>DI754</f>
        <v>0</v>
      </c>
      <c r="EB754" s="457">
        <f t="shared" si="6609"/>
        <v>0</v>
      </c>
      <c r="EC754" s="1045"/>
      <c r="ED754" s="892"/>
      <c r="EE754" s="459"/>
      <c r="EF754" s="501"/>
      <c r="EG754" s="462"/>
      <c r="EH754" s="710"/>
      <c r="EI754" s="460">
        <f t="shared" si="6548"/>
        <v>0</v>
      </c>
      <c r="EJ754" s="538">
        <f t="shared" si="6549"/>
        <v>0</v>
      </c>
      <c r="EK754" s="677">
        <f t="shared" si="6550"/>
        <v>0</v>
      </c>
      <c r="EL754" s="257">
        <f t="shared" si="6551"/>
        <v>0</v>
      </c>
      <c r="EM754" s="649">
        <f t="shared" si="6552"/>
        <v>0</v>
      </c>
      <c r="EN754" s="538">
        <f t="shared" si="6553"/>
        <v>0</v>
      </c>
      <c r="EO754" s="677">
        <f t="shared" si="6554"/>
        <v>0</v>
      </c>
      <c r="EP754" s="257">
        <f t="shared" si="6555"/>
        <v>0</v>
      </c>
      <c r="EQ754" s="649">
        <f t="shared" si="6556"/>
        <v>0</v>
      </c>
      <c r="ER754" s="538">
        <f t="shared" si="6557"/>
        <v>0</v>
      </c>
      <c r="ES754" s="677">
        <f t="shared" si="6558"/>
        <v>0</v>
      </c>
      <c r="ET754" s="538">
        <f t="shared" si="6559"/>
        <v>0</v>
      </c>
      <c r="EU754" s="462">
        <f t="shared" si="6560"/>
        <v>0</v>
      </c>
      <c r="EV754" s="263">
        <f t="shared" si="6561"/>
        <v>0</v>
      </c>
      <c r="EW754" s="462">
        <f t="shared" si="6562"/>
        <v>0</v>
      </c>
      <c r="EX754" s="263">
        <f t="shared" si="6563"/>
        <v>0</v>
      </c>
      <c r="EY754" s="472">
        <f t="shared" si="6362"/>
        <v>0</v>
      </c>
      <c r="EZ754" s="710">
        <f t="shared" si="6363"/>
        <v>0</v>
      </c>
      <c r="FC754" s="216"/>
      <c r="FD754" s="319"/>
    </row>
    <row r="755" spans="1:160" ht="18" hidden="1" customHeight="1" outlineLevel="1" x14ac:dyDescent="0.2">
      <c r="A755" s="13" t="s">
        <v>1671</v>
      </c>
      <c r="B755" s="76" t="s">
        <v>21</v>
      </c>
      <c r="C755" s="103" t="s">
        <v>1485</v>
      </c>
      <c r="D755" s="103" t="s">
        <v>1463</v>
      </c>
      <c r="E755" s="103" t="s">
        <v>1486</v>
      </c>
      <c r="F755" s="103" t="s">
        <v>1487</v>
      </c>
      <c r="G755" s="103" t="s">
        <v>1690</v>
      </c>
      <c r="H755" s="105">
        <v>0.83299999999999996</v>
      </c>
      <c r="I755" s="103" t="s">
        <v>1369</v>
      </c>
      <c r="J755" s="103" t="s">
        <v>56</v>
      </c>
      <c r="K755" s="103" t="s">
        <v>152</v>
      </c>
      <c r="L755" s="103" t="s">
        <v>1370</v>
      </c>
      <c r="M755" s="14" t="s">
        <v>1382</v>
      </c>
      <c r="N755" s="82"/>
      <c r="O755" s="82"/>
      <c r="P755" s="82"/>
      <c r="Q755" s="245"/>
      <c r="R755" s="408"/>
      <c r="S755" s="270"/>
      <c r="T755" s="270"/>
      <c r="U755" s="270"/>
      <c r="V755" s="647"/>
      <c r="W755" s="647"/>
      <c r="X755" s="409"/>
      <c r="Y755" s="409"/>
      <c r="Z755" s="409"/>
      <c r="AA755" s="409"/>
      <c r="AB755" s="409"/>
      <c r="AC755" s="399">
        <f t="shared" si="6004"/>
        <v>0</v>
      </c>
      <c r="AD755" s="410">
        <v>70</v>
      </c>
      <c r="AE755" s="410">
        <v>901.48</v>
      </c>
      <c r="AF755" s="410">
        <f t="shared" ref="AF755" si="6785">AE755*1.12</f>
        <v>1009.6576000000001</v>
      </c>
      <c r="AG755" s="410">
        <v>0</v>
      </c>
      <c r="AH755" s="410">
        <v>0</v>
      </c>
      <c r="AI755" s="260">
        <f t="shared" si="6005"/>
        <v>0</v>
      </c>
      <c r="AJ755" s="410">
        <v>70</v>
      </c>
      <c r="AK755" s="410">
        <v>901.48</v>
      </c>
      <c r="AL755" s="410">
        <f t="shared" si="5628"/>
        <v>1009.6576000000001</v>
      </c>
      <c r="AM755" s="260">
        <v>0</v>
      </c>
      <c r="AN755" s="260">
        <v>0</v>
      </c>
      <c r="AO755" s="396">
        <f t="shared" si="6608"/>
        <v>0</v>
      </c>
      <c r="AP755" s="410">
        <v>70</v>
      </c>
      <c r="AQ755" s="410">
        <v>901.48</v>
      </c>
      <c r="AR755" s="410">
        <f t="shared" si="5629"/>
        <v>1009.6576000000001</v>
      </c>
      <c r="AS755" s="410">
        <v>0</v>
      </c>
      <c r="AT755" s="410">
        <f t="shared" si="6739"/>
        <v>0</v>
      </c>
      <c r="AU755" s="410">
        <f t="shared" si="6501"/>
        <v>0</v>
      </c>
      <c r="AV755" s="411">
        <v>70</v>
      </c>
      <c r="AW755" s="410">
        <v>901.48</v>
      </c>
      <c r="AX755" s="410">
        <f t="shared" si="5630"/>
        <v>1009.6576000000001</v>
      </c>
      <c r="AY755" s="400">
        <v>0</v>
      </c>
      <c r="AZ755" s="400">
        <f t="shared" si="6740"/>
        <v>0</v>
      </c>
      <c r="BA755" s="400">
        <f t="shared" si="6542"/>
        <v>0</v>
      </c>
      <c r="BB755" s="411">
        <v>70</v>
      </c>
      <c r="BC755" s="410">
        <v>901.48</v>
      </c>
      <c r="BD755" s="410">
        <f t="shared" si="5631"/>
        <v>1009.6576000000001</v>
      </c>
      <c r="BE755" s="411">
        <v>0</v>
      </c>
      <c r="BF755" s="411">
        <f t="shared" si="6543"/>
        <v>0</v>
      </c>
      <c r="BG755" s="411">
        <f t="shared" si="6496"/>
        <v>0</v>
      </c>
      <c r="BH755" s="411"/>
      <c r="BI755" s="410">
        <v>901.48</v>
      </c>
      <c r="BJ755" s="410">
        <f t="shared" si="5632"/>
        <v>1009.6576000000001</v>
      </c>
      <c r="BK755" s="411">
        <v>0</v>
      </c>
      <c r="BL755" s="411">
        <f t="shared" si="6755"/>
        <v>0</v>
      </c>
      <c r="BM755" s="411">
        <f t="shared" si="6230"/>
        <v>0</v>
      </c>
      <c r="BN755" s="411"/>
      <c r="BO755" s="410"/>
      <c r="BP755" s="410"/>
      <c r="BQ755" s="411">
        <v>0</v>
      </c>
      <c r="BR755" s="411">
        <f t="shared" si="6757"/>
        <v>0</v>
      </c>
      <c r="BS755" s="411">
        <f t="shared" si="6455"/>
        <v>0</v>
      </c>
      <c r="BT755" s="410">
        <v>901.48</v>
      </c>
      <c r="BU755" s="410">
        <f t="shared" si="6689"/>
        <v>1009.6576000000001</v>
      </c>
      <c r="BV755" s="262">
        <v>0</v>
      </c>
      <c r="BW755" s="1427">
        <v>0</v>
      </c>
      <c r="BX755" s="84" t="s">
        <v>48</v>
      </c>
      <c r="BY755" s="76">
        <v>2015</v>
      </c>
      <c r="BZ755" s="325">
        <v>7</v>
      </c>
      <c r="CA755" s="567"/>
      <c r="CB755" s="562"/>
      <c r="CC755" s="109"/>
      <c r="CD755" s="329"/>
      <c r="CE755" s="26">
        <f t="shared" si="6095"/>
        <v>0</v>
      </c>
      <c r="CF755" s="27">
        <f t="shared" si="6096"/>
        <v>0</v>
      </c>
      <c r="CG755" s="738">
        <f t="shared" si="6097"/>
        <v>0</v>
      </c>
      <c r="CH755" s="166" t="s">
        <v>1691</v>
      </c>
      <c r="CI755" s="167" t="s">
        <v>1756</v>
      </c>
      <c r="CJ755" s="89"/>
      <c r="CK755" s="175"/>
      <c r="CL755" s="175"/>
      <c r="CM755" s="178"/>
      <c r="CN755" s="175"/>
      <c r="CO755" s="176"/>
      <c r="CP755" s="175"/>
      <c r="CQ755" s="87"/>
      <c r="CR755" s="455"/>
      <c r="CS755" s="455"/>
      <c r="CT755" s="455"/>
      <c r="CU755" s="455"/>
      <c r="CV755" s="455"/>
      <c r="CW755" s="455"/>
      <c r="CX755" s="455"/>
      <c r="CY755" s="455"/>
      <c r="CZ755" s="455"/>
      <c r="DA755" s="456"/>
      <c r="DB755" s="455"/>
      <c r="DC755" s="455"/>
      <c r="DD755" s="455"/>
      <c r="DE755" s="455"/>
      <c r="DF755" s="455"/>
      <c r="DG755" s="455"/>
      <c r="DH755" s="455"/>
      <c r="DI755" s="455"/>
      <c r="DJ755" s="455"/>
      <c r="DK755" s="455"/>
      <c r="DL755" s="501"/>
      <c r="DM755" s="508"/>
      <c r="DN755" s="501"/>
      <c r="DO755" s="508"/>
      <c r="DP755" s="501"/>
      <c r="DQ755" s="847"/>
      <c r="DR755" s="501"/>
      <c r="DS755" s="508"/>
      <c r="DT755" s="501"/>
      <c r="DU755" s="508"/>
      <c r="DV755" s="457"/>
      <c r="DW755" s="503"/>
      <c r="DX755" s="501"/>
      <c r="DY755" s="672"/>
      <c r="DZ755" s="501"/>
      <c r="EA755" s="508">
        <f>DI755</f>
        <v>0</v>
      </c>
      <c r="EB755" s="457">
        <f t="shared" si="6609"/>
        <v>0</v>
      </c>
      <c r="EC755" s="1045"/>
      <c r="ED755" s="892"/>
      <c r="EE755" s="459"/>
      <c r="EF755" s="501"/>
      <c r="EG755" s="462"/>
      <c r="EH755" s="710"/>
      <c r="EI755" s="460">
        <f t="shared" si="6548"/>
        <v>0</v>
      </c>
      <c r="EJ755" s="538">
        <f t="shared" si="6549"/>
        <v>0</v>
      </c>
      <c r="EK755" s="677">
        <f t="shared" si="6550"/>
        <v>0</v>
      </c>
      <c r="EL755" s="257">
        <f t="shared" si="6551"/>
        <v>0</v>
      </c>
      <c r="EM755" s="649">
        <f t="shared" si="6552"/>
        <v>0</v>
      </c>
      <c r="EN755" s="538">
        <f t="shared" si="6553"/>
        <v>0</v>
      </c>
      <c r="EO755" s="677">
        <f t="shared" si="6554"/>
        <v>0</v>
      </c>
      <c r="EP755" s="257">
        <f t="shared" si="6555"/>
        <v>0</v>
      </c>
      <c r="EQ755" s="649">
        <f t="shared" si="6556"/>
        <v>0</v>
      </c>
      <c r="ER755" s="538">
        <f t="shared" si="6557"/>
        <v>0</v>
      </c>
      <c r="ES755" s="677">
        <f t="shared" si="6558"/>
        <v>0</v>
      </c>
      <c r="ET755" s="538">
        <f t="shared" si="6559"/>
        <v>0</v>
      </c>
      <c r="EU755" s="462">
        <f t="shared" si="6560"/>
        <v>0</v>
      </c>
      <c r="EV755" s="263">
        <f t="shared" si="6561"/>
        <v>0</v>
      </c>
      <c r="EW755" s="462">
        <f t="shared" si="6562"/>
        <v>0</v>
      </c>
      <c r="EX755" s="263">
        <f t="shared" si="6563"/>
        <v>0</v>
      </c>
      <c r="EY755" s="472">
        <f t="shared" si="6362"/>
        <v>0</v>
      </c>
      <c r="EZ755" s="710">
        <f t="shared" si="6363"/>
        <v>0</v>
      </c>
      <c r="FA755" s="312">
        <v>42020</v>
      </c>
      <c r="FC755" s="216"/>
      <c r="FD755" s="319"/>
    </row>
    <row r="756" spans="1:160" ht="18" hidden="1" customHeight="1" outlineLevel="1" x14ac:dyDescent="0.2">
      <c r="A756" s="13" t="s">
        <v>1789</v>
      </c>
      <c r="B756" s="76" t="s">
        <v>21</v>
      </c>
      <c r="C756" s="103" t="s">
        <v>1485</v>
      </c>
      <c r="D756" s="103" t="s">
        <v>1463</v>
      </c>
      <c r="E756" s="103" t="s">
        <v>1486</v>
      </c>
      <c r="F756" s="103" t="s">
        <v>1487</v>
      </c>
      <c r="G756" s="103" t="s">
        <v>25</v>
      </c>
      <c r="H756" s="105">
        <v>0.83299999999999996</v>
      </c>
      <c r="I756" s="103" t="s">
        <v>1369</v>
      </c>
      <c r="J756" s="103" t="s">
        <v>56</v>
      </c>
      <c r="K756" s="103" t="s">
        <v>152</v>
      </c>
      <c r="L756" s="103" t="s">
        <v>1370</v>
      </c>
      <c r="M756" s="14" t="s">
        <v>1382</v>
      </c>
      <c r="N756" s="82"/>
      <c r="O756" s="82"/>
      <c r="P756" s="82"/>
      <c r="Q756" s="245"/>
      <c r="R756" s="408"/>
      <c r="S756" s="270"/>
      <c r="T756" s="270"/>
      <c r="U756" s="270"/>
      <c r="V756" s="647"/>
      <c r="W756" s="647"/>
      <c r="X756" s="409"/>
      <c r="Y756" s="409"/>
      <c r="Z756" s="409"/>
      <c r="AA756" s="409"/>
      <c r="AB756" s="409"/>
      <c r="AC756" s="399">
        <f t="shared" ref="AC756" si="6786">AB756*H756</f>
        <v>0</v>
      </c>
      <c r="AD756" s="410">
        <v>70</v>
      </c>
      <c r="AE756" s="410">
        <v>901.48</v>
      </c>
      <c r="AF756" s="410">
        <f t="shared" ref="AF756" si="6787">AE756*1.12</f>
        <v>1009.6576000000001</v>
      </c>
      <c r="AG756" s="410">
        <v>0</v>
      </c>
      <c r="AH756" s="410">
        <v>0</v>
      </c>
      <c r="AI756" s="260">
        <f t="shared" ref="AI756" si="6788">AH756*H756</f>
        <v>0</v>
      </c>
      <c r="AJ756" s="410">
        <v>70</v>
      </c>
      <c r="AK756" s="410">
        <v>901.48</v>
      </c>
      <c r="AL756" s="410">
        <f t="shared" si="5628"/>
        <v>1009.6576000000001</v>
      </c>
      <c r="AM756" s="410">
        <v>0</v>
      </c>
      <c r="AN756" s="410">
        <v>0</v>
      </c>
      <c r="AO756" s="396">
        <f t="shared" si="6608"/>
        <v>0</v>
      </c>
      <c r="AP756" s="410">
        <v>70</v>
      </c>
      <c r="AQ756" s="410">
        <v>901.48</v>
      </c>
      <c r="AR756" s="410">
        <f t="shared" si="5629"/>
        <v>1009.6576000000001</v>
      </c>
      <c r="AS756" s="410">
        <v>0</v>
      </c>
      <c r="AT756" s="410">
        <v>0</v>
      </c>
      <c r="AU756" s="410">
        <f t="shared" si="6501"/>
        <v>0</v>
      </c>
      <c r="AV756" s="411">
        <v>70</v>
      </c>
      <c r="AW756" s="410">
        <v>901.48</v>
      </c>
      <c r="AX756" s="410">
        <f t="shared" si="5630"/>
        <v>1009.6576000000001</v>
      </c>
      <c r="AY756" s="410">
        <v>0</v>
      </c>
      <c r="AZ756" s="410">
        <v>0</v>
      </c>
      <c r="BA756" s="400">
        <f t="shared" si="6542"/>
        <v>0</v>
      </c>
      <c r="BB756" s="411">
        <v>70</v>
      </c>
      <c r="BC756" s="410">
        <v>901.48</v>
      </c>
      <c r="BD756" s="410">
        <f t="shared" si="5631"/>
        <v>1009.6576000000001</v>
      </c>
      <c r="BE756" s="410">
        <v>0</v>
      </c>
      <c r="BF756" s="410">
        <v>0</v>
      </c>
      <c r="BG756" s="411">
        <f t="shared" si="6496"/>
        <v>0</v>
      </c>
      <c r="BH756" s="411"/>
      <c r="BI756" s="410">
        <v>901.48</v>
      </c>
      <c r="BJ756" s="410">
        <f t="shared" si="5632"/>
        <v>1009.6576000000001</v>
      </c>
      <c r="BK756" s="410">
        <v>0</v>
      </c>
      <c r="BL756" s="410">
        <v>0</v>
      </c>
      <c r="BM756" s="411">
        <f t="shared" si="6230"/>
        <v>0</v>
      </c>
      <c r="BN756" s="411"/>
      <c r="BO756" s="410"/>
      <c r="BP756" s="410"/>
      <c r="BQ756" s="410">
        <v>0</v>
      </c>
      <c r="BR756" s="410">
        <v>0</v>
      </c>
      <c r="BS756" s="411">
        <f t="shared" si="6455"/>
        <v>0</v>
      </c>
      <c r="BT756" s="410">
        <v>901.48</v>
      </c>
      <c r="BU756" s="410">
        <f t="shared" si="6689"/>
        <v>1009.6576000000001</v>
      </c>
      <c r="BV756" s="262">
        <v>0</v>
      </c>
      <c r="BW756" s="1427">
        <v>0</v>
      </c>
      <c r="BX756" s="84" t="s">
        <v>48</v>
      </c>
      <c r="BY756" s="76">
        <v>2015</v>
      </c>
      <c r="BZ756" s="325">
        <v>9</v>
      </c>
      <c r="CA756" s="567"/>
      <c r="CB756" s="562"/>
      <c r="CC756" s="109"/>
      <c r="CD756" s="329"/>
      <c r="CE756" s="26">
        <f t="shared" si="6095"/>
        <v>0</v>
      </c>
      <c r="CF756" s="27">
        <f t="shared" si="6096"/>
        <v>0</v>
      </c>
      <c r="CG756" s="738">
        <f t="shared" si="6097"/>
        <v>0</v>
      </c>
      <c r="CH756" s="166" t="s">
        <v>1800</v>
      </c>
      <c r="CI756" s="167"/>
      <c r="CJ756" s="89"/>
      <c r="CK756" s="175"/>
      <c r="CL756" s="175"/>
      <c r="CM756" s="178"/>
      <c r="CN756" s="175"/>
      <c r="CO756" s="176"/>
      <c r="CP756" s="175"/>
      <c r="CQ756" s="87"/>
      <c r="CR756" s="455"/>
      <c r="CS756" s="455"/>
      <c r="CT756" s="455"/>
      <c r="CU756" s="455"/>
      <c r="CV756" s="455"/>
      <c r="CW756" s="455"/>
      <c r="CX756" s="455"/>
      <c r="CY756" s="455"/>
      <c r="CZ756" s="455"/>
      <c r="DA756" s="456"/>
      <c r="DB756" s="455"/>
      <c r="DC756" s="455"/>
      <c r="DD756" s="455"/>
      <c r="DE756" s="455"/>
      <c r="DF756" s="455"/>
      <c r="DG756" s="455"/>
      <c r="DH756" s="455"/>
      <c r="DI756" s="455"/>
      <c r="DJ756" s="455"/>
      <c r="DK756" s="455"/>
      <c r="DL756" s="501"/>
      <c r="DM756" s="508"/>
      <c r="DN756" s="501"/>
      <c r="DO756" s="508"/>
      <c r="DP756" s="501"/>
      <c r="DQ756" s="847"/>
      <c r="DR756" s="501"/>
      <c r="DS756" s="508"/>
      <c r="DT756" s="501"/>
      <c r="DU756" s="508"/>
      <c r="DV756" s="457"/>
      <c r="DW756" s="503"/>
      <c r="DX756" s="501"/>
      <c r="DY756" s="672"/>
      <c r="DZ756" s="501"/>
      <c r="EA756" s="508">
        <f>DI756</f>
        <v>0</v>
      </c>
      <c r="EB756" s="457">
        <f t="shared" si="6609"/>
        <v>0</v>
      </c>
      <c r="EC756" s="1045"/>
      <c r="ED756" s="892"/>
      <c r="EE756" s="459"/>
      <c r="EF756" s="501"/>
      <c r="EG756" s="462"/>
      <c r="EH756" s="710"/>
      <c r="EI756" s="460">
        <f t="shared" si="6548"/>
        <v>0</v>
      </c>
      <c r="EJ756" s="538">
        <f t="shared" si="6549"/>
        <v>0</v>
      </c>
      <c r="EK756" s="677">
        <f t="shared" si="6550"/>
        <v>0</v>
      </c>
      <c r="EL756" s="257">
        <f t="shared" si="6551"/>
        <v>0</v>
      </c>
      <c r="EM756" s="649">
        <f t="shared" si="6552"/>
        <v>0</v>
      </c>
      <c r="EN756" s="538">
        <f t="shared" si="6553"/>
        <v>0</v>
      </c>
      <c r="EO756" s="677">
        <f t="shared" si="6554"/>
        <v>0</v>
      </c>
      <c r="EP756" s="257">
        <f t="shared" si="6555"/>
        <v>0</v>
      </c>
      <c r="EQ756" s="649">
        <f t="shared" si="6556"/>
        <v>0</v>
      </c>
      <c r="ER756" s="538">
        <f t="shared" si="6557"/>
        <v>0</v>
      </c>
      <c r="ES756" s="677">
        <f t="shared" si="6558"/>
        <v>0</v>
      </c>
      <c r="ET756" s="538">
        <f t="shared" si="6559"/>
        <v>0</v>
      </c>
      <c r="EU756" s="462">
        <f t="shared" si="6560"/>
        <v>0</v>
      </c>
      <c r="EV756" s="263">
        <f t="shared" si="6561"/>
        <v>0</v>
      </c>
      <c r="EW756" s="462">
        <f t="shared" si="6562"/>
        <v>0</v>
      </c>
      <c r="EX756" s="263">
        <f t="shared" si="6563"/>
        <v>0</v>
      </c>
      <c r="EY756" s="472">
        <f t="shared" si="6362"/>
        <v>0</v>
      </c>
      <c r="EZ756" s="710">
        <f t="shared" si="6363"/>
        <v>0</v>
      </c>
      <c r="FA756" s="312">
        <v>42020</v>
      </c>
      <c r="FC756" s="216"/>
      <c r="FD756" s="319"/>
    </row>
    <row r="757" spans="1:160" ht="18" hidden="1" customHeight="1" outlineLevel="1" x14ac:dyDescent="0.2">
      <c r="A757" s="13" t="s">
        <v>1961</v>
      </c>
      <c r="B757" s="76" t="s">
        <v>21</v>
      </c>
      <c r="C757" s="103" t="s">
        <v>1485</v>
      </c>
      <c r="D757" s="103" t="s">
        <v>1463</v>
      </c>
      <c r="E757" s="103" t="s">
        <v>1486</v>
      </c>
      <c r="F757" s="103" t="s">
        <v>1487</v>
      </c>
      <c r="G757" s="103" t="s">
        <v>25</v>
      </c>
      <c r="H757" s="105">
        <v>0.83299999999999996</v>
      </c>
      <c r="I757" s="103" t="s">
        <v>1972</v>
      </c>
      <c r="J757" s="103" t="s">
        <v>56</v>
      </c>
      <c r="K757" s="103" t="s">
        <v>152</v>
      </c>
      <c r="L757" s="103" t="s">
        <v>1370</v>
      </c>
      <c r="M757" s="14" t="s">
        <v>1382</v>
      </c>
      <c r="N757" s="82"/>
      <c r="O757" s="82"/>
      <c r="P757" s="82"/>
      <c r="Q757" s="245"/>
      <c r="R757" s="408"/>
      <c r="S757" s="270"/>
      <c r="T757" s="270"/>
      <c r="U757" s="270"/>
      <c r="V757" s="647"/>
      <c r="W757" s="647"/>
      <c r="X757" s="409"/>
      <c r="Y757" s="409"/>
      <c r="Z757" s="409"/>
      <c r="AA757" s="409"/>
      <c r="AB757" s="409"/>
      <c r="AC757" s="399">
        <f t="shared" ref="AC757" si="6789">AB757*H757</f>
        <v>0</v>
      </c>
      <c r="AD757" s="410">
        <v>70</v>
      </c>
      <c r="AE757" s="410">
        <v>901.48</v>
      </c>
      <c r="AF757" s="410">
        <f t="shared" ref="AF757" si="6790">AE757*1.12</f>
        <v>1009.6576000000001</v>
      </c>
      <c r="AG757" s="410">
        <v>0</v>
      </c>
      <c r="AH757" s="410">
        <v>0</v>
      </c>
      <c r="AI757" s="260">
        <f t="shared" ref="AI757" si="6791">AH757*H757</f>
        <v>0</v>
      </c>
      <c r="AJ757" s="410">
        <v>70</v>
      </c>
      <c r="AK757" s="410">
        <v>901.48</v>
      </c>
      <c r="AL757" s="410">
        <f t="shared" si="5628"/>
        <v>1009.6576000000001</v>
      </c>
      <c r="AM757" s="1221">
        <v>0</v>
      </c>
      <c r="AN757" s="410">
        <v>0</v>
      </c>
      <c r="AO757" s="396">
        <f t="shared" si="6608"/>
        <v>0</v>
      </c>
      <c r="AP757" s="410">
        <v>70</v>
      </c>
      <c r="AQ757" s="410">
        <v>901.48</v>
      </c>
      <c r="AR757" s="410">
        <f t="shared" si="5629"/>
        <v>1009.6576000000001</v>
      </c>
      <c r="AS757" s="410">
        <v>0</v>
      </c>
      <c r="AT757" s="410">
        <f t="shared" ref="AT757" si="6792">AS757*1.12</f>
        <v>0</v>
      </c>
      <c r="AU757" s="410">
        <f t="shared" ref="AU757" si="6793">AT757*H757</f>
        <v>0</v>
      </c>
      <c r="AV757" s="411">
        <v>70</v>
      </c>
      <c r="AW757" s="410">
        <v>901.48</v>
      </c>
      <c r="AX757" s="410">
        <f t="shared" si="5630"/>
        <v>1009.6576000000001</v>
      </c>
      <c r="AY757" s="400">
        <v>0</v>
      </c>
      <c r="AZ757" s="400">
        <f t="shared" ref="AZ757" si="6794">AY757*1.12</f>
        <v>0</v>
      </c>
      <c r="BA757" s="400">
        <f t="shared" ref="BA757" si="6795">AZ757*H757</f>
        <v>0</v>
      </c>
      <c r="BB757" s="411">
        <v>70</v>
      </c>
      <c r="BC757" s="410">
        <v>901.48</v>
      </c>
      <c r="BD757" s="410">
        <f t="shared" si="5631"/>
        <v>1009.6576000000001</v>
      </c>
      <c r="BE757" s="411">
        <v>0</v>
      </c>
      <c r="BF757" s="411">
        <f t="shared" ref="BF757" si="6796">BE757*1.12</f>
        <v>0</v>
      </c>
      <c r="BG757" s="411">
        <f t="shared" ref="BG757" si="6797">BF757*H757</f>
        <v>0</v>
      </c>
      <c r="BH757" s="411"/>
      <c r="BI757" s="410">
        <v>901.48</v>
      </c>
      <c r="BJ757" s="410">
        <f t="shared" si="5632"/>
        <v>1009.6576000000001</v>
      </c>
      <c r="BK757" s="411">
        <f t="shared" ref="BK757" si="6798">BH757*BI757</f>
        <v>0</v>
      </c>
      <c r="BL757" s="411">
        <f t="shared" ref="BL757:BL760" si="6799">BK757*1.12</f>
        <v>0</v>
      </c>
      <c r="BM757" s="411">
        <f t="shared" si="6230"/>
        <v>0</v>
      </c>
      <c r="BN757" s="411"/>
      <c r="BO757" s="410"/>
      <c r="BP757" s="410"/>
      <c r="BQ757" s="411">
        <f t="shared" ref="BQ757:BQ758" si="6800">BN757*BO757</f>
        <v>0</v>
      </c>
      <c r="BR757" s="411">
        <f t="shared" ref="BR757:BR760" si="6801">BQ757*1.12</f>
        <v>0</v>
      </c>
      <c r="BS757" s="411">
        <f t="shared" si="6455"/>
        <v>0</v>
      </c>
      <c r="BT757" s="410">
        <v>901.48</v>
      </c>
      <c r="BU757" s="410">
        <f t="shared" si="6689"/>
        <v>1009.6576000000001</v>
      </c>
      <c r="BV757" s="262">
        <v>0</v>
      </c>
      <c r="BW757" s="1427">
        <v>0</v>
      </c>
      <c r="BX757" s="84" t="s">
        <v>48</v>
      </c>
      <c r="BY757" s="76">
        <v>2015</v>
      </c>
      <c r="BZ757" s="582" t="s">
        <v>2551</v>
      </c>
      <c r="CA757" s="567"/>
      <c r="CB757" s="562"/>
      <c r="CC757" s="109"/>
      <c r="CD757" s="329"/>
      <c r="CE757" s="26">
        <f t="shared" si="6095"/>
        <v>0</v>
      </c>
      <c r="CF757" s="27">
        <f t="shared" si="6096"/>
        <v>0</v>
      </c>
      <c r="CG757" s="738">
        <f t="shared" si="6097"/>
        <v>0</v>
      </c>
      <c r="CH757" s="166" t="s">
        <v>1973</v>
      </c>
      <c r="CI757" s="167"/>
      <c r="CJ757" s="89" t="s">
        <v>25</v>
      </c>
      <c r="CK757" s="175" t="s">
        <v>1994</v>
      </c>
      <c r="CL757" s="175" t="s">
        <v>2010</v>
      </c>
      <c r="CM757" s="178">
        <v>42170</v>
      </c>
      <c r="CN757" s="175" t="s">
        <v>1995</v>
      </c>
      <c r="CO757" s="176" t="s">
        <v>1463</v>
      </c>
      <c r="CP757" s="175" t="s">
        <v>1487</v>
      </c>
      <c r="CQ757" s="14" t="s">
        <v>1382</v>
      </c>
      <c r="CR757" s="455"/>
      <c r="CS757" s="455"/>
      <c r="CT757" s="455">
        <v>70</v>
      </c>
      <c r="CU757" s="455">
        <v>0</v>
      </c>
      <c r="CV757" s="455">
        <v>0</v>
      </c>
      <c r="CW757" s="455">
        <v>0</v>
      </c>
      <c r="CX757" s="455">
        <v>0</v>
      </c>
      <c r="CY757" s="455"/>
      <c r="CZ757" s="455"/>
      <c r="DA757" s="456">
        <v>1009</v>
      </c>
      <c r="DB757" s="455"/>
      <c r="DC757" s="455"/>
      <c r="DD757" s="455">
        <f>CT757*DA757</f>
        <v>70630</v>
      </c>
      <c r="DE757" s="455">
        <f>CU757*DA757</f>
        <v>0</v>
      </c>
      <c r="DF757" s="455">
        <f>CV757*DA757</f>
        <v>0</v>
      </c>
      <c r="DG757" s="455">
        <f>CW757*DA757</f>
        <v>0</v>
      </c>
      <c r="DH757" s="455">
        <f>CX757*DA757</f>
        <v>0</v>
      </c>
      <c r="DI757" s="455"/>
      <c r="DJ757" s="455"/>
      <c r="DK757" s="455">
        <f t="shared" ref="DK757:DK758" si="6802">(CT757+CU757+CV757+CW757+CX757)*DA757</f>
        <v>70630</v>
      </c>
      <c r="DL757" s="501"/>
      <c r="DM757" s="508"/>
      <c r="DN757" s="501"/>
      <c r="DO757" s="508"/>
      <c r="DP757" s="501"/>
      <c r="DQ757" s="847">
        <f>DD757</f>
        <v>70630</v>
      </c>
      <c r="DR757" s="501">
        <f>DQ757/1.12</f>
        <v>63062.499999999993</v>
      </c>
      <c r="DS757" s="508">
        <f>DE757</f>
        <v>0</v>
      </c>
      <c r="DT757" s="501">
        <f>DS757/1.12</f>
        <v>0</v>
      </c>
      <c r="DU757" s="508">
        <f>DF757</f>
        <v>0</v>
      </c>
      <c r="DV757" s="457">
        <f>DU757/1.12</f>
        <v>0</v>
      </c>
      <c r="DW757" s="503">
        <f>DG757</f>
        <v>0</v>
      </c>
      <c r="DX757" s="501">
        <f>DW757/1.12</f>
        <v>0</v>
      </c>
      <c r="DY757" s="672">
        <f>DH757</f>
        <v>0</v>
      </c>
      <c r="DZ757" s="501">
        <f>DY757/1.12</f>
        <v>0</v>
      </c>
      <c r="EA757" s="508">
        <f>DI757</f>
        <v>0</v>
      </c>
      <c r="EB757" s="457">
        <f t="shared" si="6609"/>
        <v>0</v>
      </c>
      <c r="EC757" s="1045"/>
      <c r="ED757" s="892"/>
      <c r="EE757" s="459">
        <f>DK757</f>
        <v>70630</v>
      </c>
      <c r="EF757" s="501">
        <f t="shared" ref="EF757:EF758" si="6803">EE757/1.12</f>
        <v>63062.499999999993</v>
      </c>
      <c r="EG757" s="462"/>
      <c r="EH757" s="710"/>
      <c r="EI757" s="460">
        <f t="shared" si="6548"/>
        <v>0</v>
      </c>
      <c r="EJ757" s="538">
        <f t="shared" si="6549"/>
        <v>0</v>
      </c>
      <c r="EK757" s="677">
        <f t="shared" si="6550"/>
        <v>-63062.499999999993</v>
      </c>
      <c r="EL757" s="257">
        <f t="shared" si="6551"/>
        <v>-70630</v>
      </c>
      <c r="EM757" s="649">
        <f t="shared" si="6552"/>
        <v>0</v>
      </c>
      <c r="EN757" s="538">
        <f t="shared" si="6553"/>
        <v>0</v>
      </c>
      <c r="EO757" s="677">
        <f t="shared" si="6554"/>
        <v>0</v>
      </c>
      <c r="EP757" s="257">
        <f t="shared" si="6555"/>
        <v>0</v>
      </c>
      <c r="EQ757" s="649">
        <f t="shared" si="6556"/>
        <v>0</v>
      </c>
      <c r="ER757" s="538">
        <f t="shared" si="6557"/>
        <v>0</v>
      </c>
      <c r="ES757" s="677">
        <f t="shared" si="6558"/>
        <v>0</v>
      </c>
      <c r="ET757" s="538">
        <f t="shared" si="6559"/>
        <v>0</v>
      </c>
      <c r="EU757" s="462">
        <f t="shared" si="6560"/>
        <v>0</v>
      </c>
      <c r="EV757" s="263">
        <f t="shared" si="6561"/>
        <v>0</v>
      </c>
      <c r="EW757" s="462">
        <f t="shared" si="6562"/>
        <v>0</v>
      </c>
      <c r="EX757" s="263">
        <f t="shared" si="6563"/>
        <v>0</v>
      </c>
      <c r="EY757" s="472">
        <f t="shared" si="6362"/>
        <v>-63062.499999999993</v>
      </c>
      <c r="EZ757" s="710">
        <f t="shared" si="6363"/>
        <v>-70630</v>
      </c>
      <c r="FA757" s="312">
        <v>42020</v>
      </c>
      <c r="FC757" s="216"/>
      <c r="FD757" s="319"/>
    </row>
    <row r="758" spans="1:160" ht="18" hidden="1" customHeight="1" outlineLevel="1" x14ac:dyDescent="0.2">
      <c r="A758" s="13" t="s">
        <v>2540</v>
      </c>
      <c r="B758" s="76" t="s">
        <v>21</v>
      </c>
      <c r="C758" s="103" t="s">
        <v>1485</v>
      </c>
      <c r="D758" s="103" t="s">
        <v>1463</v>
      </c>
      <c r="E758" s="103" t="s">
        <v>1486</v>
      </c>
      <c r="F758" s="103" t="s">
        <v>1487</v>
      </c>
      <c r="G758" s="103" t="s">
        <v>25</v>
      </c>
      <c r="H758" s="105">
        <v>0.83299999999999996</v>
      </c>
      <c r="I758" s="103" t="s">
        <v>1972</v>
      </c>
      <c r="J758" s="103" t="s">
        <v>56</v>
      </c>
      <c r="K758" s="103" t="s">
        <v>152</v>
      </c>
      <c r="L758" s="103" t="s">
        <v>1370</v>
      </c>
      <c r="M758" s="14" t="s">
        <v>1382</v>
      </c>
      <c r="N758" s="82"/>
      <c r="O758" s="82"/>
      <c r="P758" s="82"/>
      <c r="Q758" s="245"/>
      <c r="R758" s="408"/>
      <c r="S758" s="270"/>
      <c r="T758" s="270"/>
      <c r="U758" s="270"/>
      <c r="V758" s="647"/>
      <c r="W758" s="647"/>
      <c r="X758" s="409"/>
      <c r="Y758" s="409"/>
      <c r="Z758" s="409"/>
      <c r="AA758" s="409"/>
      <c r="AB758" s="409"/>
      <c r="AC758" s="399">
        <f t="shared" ref="AC758" si="6804">AB758*H758</f>
        <v>0</v>
      </c>
      <c r="AD758" s="410">
        <v>70</v>
      </c>
      <c r="AE758" s="410">
        <v>1102.8399999999999</v>
      </c>
      <c r="AF758" s="410">
        <f t="shared" ref="AF758" si="6805">AE758*1.12</f>
        <v>1235.1808000000001</v>
      </c>
      <c r="AG758" s="410">
        <f t="shared" ref="AG758" si="6806">AE758*AD758</f>
        <v>77198.799999999988</v>
      </c>
      <c r="AH758" s="410">
        <f t="shared" ref="AH758" si="6807">AD758*AF758</f>
        <v>86462.656000000003</v>
      </c>
      <c r="AI758" s="260">
        <f t="shared" ref="AI758" si="6808">AH758*H758</f>
        <v>72023.392447999999</v>
      </c>
      <c r="AJ758" s="410">
        <v>35</v>
      </c>
      <c r="AK758" s="410">
        <v>1102.8399999999999</v>
      </c>
      <c r="AL758" s="410">
        <f t="shared" si="5628"/>
        <v>1235.1808000000001</v>
      </c>
      <c r="AM758" s="1221">
        <f t="shared" ref="AM758" si="6809">AJ758*AK758</f>
        <v>38599.399999999994</v>
      </c>
      <c r="AN758" s="410">
        <f t="shared" ref="AN758" si="6810">AJ758*AL758</f>
        <v>43231.328000000001</v>
      </c>
      <c r="AO758" s="396">
        <f t="shared" ref="AO758" si="6811">AN758*H758</f>
        <v>36011.696223999999</v>
      </c>
      <c r="AP758" s="410">
        <v>35</v>
      </c>
      <c r="AQ758" s="410">
        <v>1102.8399999999999</v>
      </c>
      <c r="AR758" s="410">
        <f t="shared" si="5629"/>
        <v>1235.1808000000001</v>
      </c>
      <c r="AS758" s="410">
        <f t="shared" ref="AS758" si="6812">AP758*AQ758</f>
        <v>38599.399999999994</v>
      </c>
      <c r="AT758" s="410">
        <f t="shared" ref="AT758" si="6813">AS758*1.12</f>
        <v>43231.327999999994</v>
      </c>
      <c r="AU758" s="410">
        <f t="shared" ref="AU758" si="6814">AT758*H758</f>
        <v>36011.696223999992</v>
      </c>
      <c r="AV758" s="411">
        <v>35</v>
      </c>
      <c r="AW758" s="410">
        <v>1102.8399999999999</v>
      </c>
      <c r="AX758" s="410">
        <f t="shared" si="5630"/>
        <v>1235.1808000000001</v>
      </c>
      <c r="AY758" s="400">
        <f t="shared" ref="AY758" si="6815">AV758*AW758</f>
        <v>38599.399999999994</v>
      </c>
      <c r="AZ758" s="400">
        <f t="shared" ref="AZ758" si="6816">AY758*1.12</f>
        <v>43231.327999999994</v>
      </c>
      <c r="BA758" s="400">
        <f t="shared" ref="BA758" si="6817">AZ758*H758</f>
        <v>36011.696223999992</v>
      </c>
      <c r="BB758" s="411">
        <v>35</v>
      </c>
      <c r="BC758" s="410">
        <v>1102.8399999999999</v>
      </c>
      <c r="BD758" s="410">
        <f t="shared" si="5631"/>
        <v>1235.1808000000001</v>
      </c>
      <c r="BE758" s="411">
        <f t="shared" ref="BE758" si="6818">BB758*BC758</f>
        <v>38599.399999999994</v>
      </c>
      <c r="BF758" s="411">
        <f t="shared" ref="BF758" si="6819">BE758*1.12</f>
        <v>43231.327999999994</v>
      </c>
      <c r="BG758" s="411">
        <f t="shared" ref="BG758" si="6820">BF758*H758</f>
        <v>36011.696223999992</v>
      </c>
      <c r="BH758" s="411"/>
      <c r="BI758" s="410">
        <v>1102.8399999999999</v>
      </c>
      <c r="BJ758" s="410">
        <f t="shared" si="5632"/>
        <v>1235.1808000000001</v>
      </c>
      <c r="BK758" s="411">
        <f t="shared" ref="BK758" si="6821">BH758*BI758</f>
        <v>0</v>
      </c>
      <c r="BL758" s="411">
        <f t="shared" ref="BL758" si="6822">BK758*1.12</f>
        <v>0</v>
      </c>
      <c r="BM758" s="411">
        <f t="shared" ref="BM758" si="6823">BL758*N758</f>
        <v>0</v>
      </c>
      <c r="BN758" s="411"/>
      <c r="BO758" s="410"/>
      <c r="BP758" s="410"/>
      <c r="BQ758" s="411">
        <f t="shared" si="6800"/>
        <v>0</v>
      </c>
      <c r="BR758" s="411">
        <f t="shared" si="6801"/>
        <v>0</v>
      </c>
      <c r="BS758" s="411">
        <f t="shared" si="6455"/>
        <v>0</v>
      </c>
      <c r="BT758" s="410">
        <v>1102.8399999999999</v>
      </c>
      <c r="BU758" s="410">
        <f t="shared" si="6689"/>
        <v>1235.1808000000001</v>
      </c>
      <c r="BV758" s="262">
        <f t="shared" ref="BV758" si="6824">(AD758+AJ758+AP758+AV758+BB758)*BT758</f>
        <v>231596.4</v>
      </c>
      <c r="BW758" s="262">
        <f t="shared" ref="BW758" si="6825">(AD758+AJ758+AP758+AV758+BB758)*BU758</f>
        <v>259387.96800000002</v>
      </c>
      <c r="BX758" s="84"/>
      <c r="BY758" s="76" t="s">
        <v>2420</v>
      </c>
      <c r="BZ758" s="582"/>
      <c r="CA758" s="567"/>
      <c r="CB758" s="562"/>
      <c r="CC758" s="109"/>
      <c r="CD758" s="329"/>
      <c r="CE758" s="26">
        <f t="shared" ref="CE758" si="6826">BV758-CB758</f>
        <v>231596.4</v>
      </c>
      <c r="CF758" s="27">
        <f t="shared" ref="CF758" si="6827">BW758-CC758</f>
        <v>259387.96800000002</v>
      </c>
      <c r="CG758" s="738">
        <f t="shared" ref="CG758" si="6828">CA758-CC758</f>
        <v>0</v>
      </c>
      <c r="CH758" s="166" t="s">
        <v>2552</v>
      </c>
      <c r="CI758" s="167"/>
      <c r="CJ758" s="89"/>
      <c r="CK758" s="175"/>
      <c r="CL758" s="175" t="s">
        <v>2628</v>
      </c>
      <c r="CM758" s="178">
        <v>42632</v>
      </c>
      <c r="CN758" s="175" t="s">
        <v>1995</v>
      </c>
      <c r="CO758" s="176" t="s">
        <v>1463</v>
      </c>
      <c r="CP758" s="175" t="s">
        <v>2577</v>
      </c>
      <c r="CQ758" s="14" t="s">
        <v>1382</v>
      </c>
      <c r="CR758" s="455"/>
      <c r="CS758" s="455"/>
      <c r="CT758" s="455"/>
      <c r="CU758" s="455">
        <v>35</v>
      </c>
      <c r="CV758" s="455">
        <v>35</v>
      </c>
      <c r="CW758" s="455">
        <v>35</v>
      </c>
      <c r="CX758" s="455">
        <v>35</v>
      </c>
      <c r="CY758" s="455"/>
      <c r="CZ758" s="455">
        <f>CU758+CV758+CW758+CX758</f>
        <v>140</v>
      </c>
      <c r="DA758" s="456">
        <f>BU758</f>
        <v>1235.1808000000001</v>
      </c>
      <c r="DB758" s="455"/>
      <c r="DC758" s="455"/>
      <c r="DD758" s="455"/>
      <c r="DE758" s="455">
        <f>CU758*DA758</f>
        <v>43231.328000000001</v>
      </c>
      <c r="DF758" s="455">
        <f>CV758*DA758</f>
        <v>43231.328000000001</v>
      </c>
      <c r="DG758" s="455">
        <f>CW758*DA758</f>
        <v>43231.328000000001</v>
      </c>
      <c r="DH758" s="455">
        <f>CX758*DA758</f>
        <v>43231.328000000001</v>
      </c>
      <c r="DI758" s="455"/>
      <c r="DJ758" s="455"/>
      <c r="DK758" s="455">
        <f t="shared" si="6802"/>
        <v>172925.31200000001</v>
      </c>
      <c r="DL758" s="501"/>
      <c r="DM758" s="508"/>
      <c r="DN758" s="501"/>
      <c r="DO758" s="508"/>
      <c r="DP758" s="501"/>
      <c r="DQ758" s="847"/>
      <c r="DR758" s="501"/>
      <c r="DS758" s="508">
        <f>DE758</f>
        <v>43231.328000000001</v>
      </c>
      <c r="DT758" s="501">
        <f>DS758/1.12</f>
        <v>38599.399999999994</v>
      </c>
      <c r="DU758" s="508">
        <f>DF758</f>
        <v>43231.328000000001</v>
      </c>
      <c r="DV758" s="457">
        <f>DU758/1.12</f>
        <v>38599.399999999994</v>
      </c>
      <c r="DW758" s="503">
        <f>DG758</f>
        <v>43231.328000000001</v>
      </c>
      <c r="DX758" s="501">
        <f>DW758/1.12</f>
        <v>38599.399999999994</v>
      </c>
      <c r="DY758" s="672">
        <f>DH758</f>
        <v>43231.328000000001</v>
      </c>
      <c r="DZ758" s="501">
        <f>DY758/1.12</f>
        <v>38599.399999999994</v>
      </c>
      <c r="EA758" s="508"/>
      <c r="EB758" s="457"/>
      <c r="EC758" s="1045"/>
      <c r="ED758" s="892"/>
      <c r="EE758" s="459">
        <f>DK758</f>
        <v>172925.31200000001</v>
      </c>
      <c r="EF758" s="501">
        <f t="shared" si="6803"/>
        <v>154397.59999999998</v>
      </c>
      <c r="EG758" s="462"/>
      <c r="EH758" s="710"/>
      <c r="EI758" s="460">
        <f t="shared" si="6548"/>
        <v>0</v>
      </c>
      <c r="EJ758" s="538">
        <f t="shared" si="6549"/>
        <v>0</v>
      </c>
      <c r="EK758" s="677">
        <f t="shared" si="6550"/>
        <v>77198.799999999988</v>
      </c>
      <c r="EL758" s="257">
        <f t="shared" si="6551"/>
        <v>86462.656000000003</v>
      </c>
      <c r="EM758" s="649">
        <f t="shared" si="6552"/>
        <v>0</v>
      </c>
      <c r="EN758" s="538">
        <f t="shared" si="6553"/>
        <v>0</v>
      </c>
      <c r="EO758" s="677">
        <f t="shared" si="6554"/>
        <v>0</v>
      </c>
      <c r="EP758" s="257">
        <f t="shared" si="6555"/>
        <v>0</v>
      </c>
      <c r="EQ758" s="649">
        <f t="shared" si="6556"/>
        <v>0</v>
      </c>
      <c r="ER758" s="538">
        <f t="shared" si="6557"/>
        <v>0</v>
      </c>
      <c r="ES758" s="677">
        <f t="shared" si="6558"/>
        <v>0</v>
      </c>
      <c r="ET758" s="538">
        <f t="shared" si="6559"/>
        <v>0</v>
      </c>
      <c r="EU758" s="462">
        <f t="shared" si="6560"/>
        <v>0</v>
      </c>
      <c r="EV758" s="263">
        <f t="shared" si="6561"/>
        <v>0</v>
      </c>
      <c r="EW758" s="462">
        <f t="shared" si="6562"/>
        <v>0</v>
      </c>
      <c r="EX758" s="263">
        <f t="shared" si="6563"/>
        <v>0</v>
      </c>
      <c r="EY758" s="472">
        <f t="shared" si="6362"/>
        <v>77198.800000000017</v>
      </c>
      <c r="EZ758" s="710">
        <f t="shared" si="6363"/>
        <v>86462.656000000017</v>
      </c>
      <c r="FA758" s="312">
        <v>42020</v>
      </c>
      <c r="FC758" s="216"/>
      <c r="FD758" s="319"/>
    </row>
    <row r="759" spans="1:160" ht="18" hidden="1" customHeight="1" outlineLevel="1" x14ac:dyDescent="0.2">
      <c r="A759" s="13" t="s">
        <v>1598</v>
      </c>
      <c r="B759" s="76" t="s">
        <v>21</v>
      </c>
      <c r="C759" s="103" t="s">
        <v>1488</v>
      </c>
      <c r="D759" s="103" t="s">
        <v>1463</v>
      </c>
      <c r="E759" s="103" t="s">
        <v>1489</v>
      </c>
      <c r="F759" s="103" t="s">
        <v>1490</v>
      </c>
      <c r="G759" s="103" t="s">
        <v>1381</v>
      </c>
      <c r="H759" s="105">
        <v>0.83299999999999996</v>
      </c>
      <c r="I759" s="103" t="s">
        <v>1369</v>
      </c>
      <c r="J759" s="103" t="s">
        <v>56</v>
      </c>
      <c r="K759" s="103" t="s">
        <v>152</v>
      </c>
      <c r="L759" s="103" t="s">
        <v>1370</v>
      </c>
      <c r="M759" s="14" t="s">
        <v>1382</v>
      </c>
      <c r="N759" s="82"/>
      <c r="O759" s="82"/>
      <c r="P759" s="82"/>
      <c r="Q759" s="245"/>
      <c r="R759" s="408"/>
      <c r="S759" s="270"/>
      <c r="T759" s="270"/>
      <c r="U759" s="270"/>
      <c r="V759" s="647"/>
      <c r="W759" s="647"/>
      <c r="X759" s="409"/>
      <c r="Y759" s="409"/>
      <c r="Z759" s="409"/>
      <c r="AA759" s="409"/>
      <c r="AB759" s="409"/>
      <c r="AC759" s="399">
        <f t="shared" si="6004"/>
        <v>0</v>
      </c>
      <c r="AD759" s="410">
        <v>70</v>
      </c>
      <c r="AE759" s="410">
        <v>901.48</v>
      </c>
      <c r="AF759" s="410">
        <f t="shared" si="5138"/>
        <v>1009.6576000000001</v>
      </c>
      <c r="AG759" s="410">
        <v>0</v>
      </c>
      <c r="AH759" s="410">
        <v>0</v>
      </c>
      <c r="AI759" s="260">
        <f t="shared" si="6005"/>
        <v>0</v>
      </c>
      <c r="AJ759" s="410">
        <v>70</v>
      </c>
      <c r="AK759" s="410">
        <v>901.48</v>
      </c>
      <c r="AL759" s="410">
        <f t="shared" si="5628"/>
        <v>1009.6576000000001</v>
      </c>
      <c r="AM759" s="260">
        <v>0</v>
      </c>
      <c r="AN759" s="260">
        <v>0</v>
      </c>
      <c r="AO759" s="396">
        <f t="shared" si="6608"/>
        <v>0</v>
      </c>
      <c r="AP759" s="410">
        <v>70</v>
      </c>
      <c r="AQ759" s="410">
        <v>901.48</v>
      </c>
      <c r="AR759" s="410">
        <f t="shared" si="5629"/>
        <v>1009.6576000000001</v>
      </c>
      <c r="AS759" s="410">
        <v>0</v>
      </c>
      <c r="AT759" s="410">
        <f t="shared" si="6739"/>
        <v>0</v>
      </c>
      <c r="AU759" s="410">
        <f t="shared" si="6501"/>
        <v>0</v>
      </c>
      <c r="AV759" s="411">
        <v>70</v>
      </c>
      <c r="AW759" s="410">
        <v>901.48</v>
      </c>
      <c r="AX759" s="410">
        <f t="shared" si="5630"/>
        <v>1009.6576000000001</v>
      </c>
      <c r="AY759" s="400">
        <v>0</v>
      </c>
      <c r="AZ759" s="400">
        <f t="shared" si="6740"/>
        <v>0</v>
      </c>
      <c r="BA759" s="400">
        <f t="shared" si="6542"/>
        <v>0</v>
      </c>
      <c r="BB759" s="411">
        <v>70</v>
      </c>
      <c r="BC759" s="410">
        <v>901.48</v>
      </c>
      <c r="BD759" s="410">
        <f t="shared" si="5631"/>
        <v>1009.6576000000001</v>
      </c>
      <c r="BE759" s="411">
        <v>0</v>
      </c>
      <c r="BF759" s="411">
        <f t="shared" si="6543"/>
        <v>0</v>
      </c>
      <c r="BG759" s="411">
        <f t="shared" si="6496"/>
        <v>0</v>
      </c>
      <c r="BH759" s="411"/>
      <c r="BI759" s="410">
        <v>901.48</v>
      </c>
      <c r="BJ759" s="410">
        <f t="shared" si="5632"/>
        <v>1009.6576000000001</v>
      </c>
      <c r="BK759" s="411">
        <v>0</v>
      </c>
      <c r="BL759" s="411">
        <f t="shared" si="6799"/>
        <v>0</v>
      </c>
      <c r="BM759" s="411">
        <f t="shared" si="6230"/>
        <v>0</v>
      </c>
      <c r="BN759" s="411"/>
      <c r="BO759" s="410"/>
      <c r="BP759" s="410"/>
      <c r="BQ759" s="411">
        <v>0</v>
      </c>
      <c r="BR759" s="411">
        <f t="shared" si="6801"/>
        <v>0</v>
      </c>
      <c r="BS759" s="411">
        <f t="shared" si="6455"/>
        <v>0</v>
      </c>
      <c r="BT759" s="410">
        <v>901.48</v>
      </c>
      <c r="BU759" s="410">
        <f t="shared" si="6689"/>
        <v>1009.6576000000001</v>
      </c>
      <c r="BV759" s="410">
        <v>0</v>
      </c>
      <c r="BW759" s="1437">
        <v>0</v>
      </c>
      <c r="BX759" s="84" t="s">
        <v>48</v>
      </c>
      <c r="BY759" s="76">
        <v>2015</v>
      </c>
      <c r="BZ759" s="325">
        <v>7</v>
      </c>
      <c r="CA759" s="567"/>
      <c r="CB759" s="562"/>
      <c r="CC759" s="109"/>
      <c r="CD759" s="329"/>
      <c r="CE759" s="26">
        <f t="shared" si="6095"/>
        <v>0</v>
      </c>
      <c r="CF759" s="27">
        <f t="shared" si="6096"/>
        <v>0</v>
      </c>
      <c r="CG759" s="738">
        <f t="shared" si="6097"/>
        <v>0</v>
      </c>
      <c r="CH759" s="166"/>
      <c r="CI759" s="167"/>
      <c r="CJ759" s="89"/>
      <c r="CK759" s="175"/>
      <c r="CL759" s="175"/>
      <c r="CM759" s="178"/>
      <c r="CN759" s="175"/>
      <c r="CO759" s="176"/>
      <c r="CP759" s="175"/>
      <c r="CQ759" s="87"/>
      <c r="CR759" s="455"/>
      <c r="CS759" s="455"/>
      <c r="CT759" s="455"/>
      <c r="CU759" s="455"/>
      <c r="CV759" s="455"/>
      <c r="CW759" s="455"/>
      <c r="CX759" s="455"/>
      <c r="CY759" s="455"/>
      <c r="CZ759" s="455"/>
      <c r="DA759" s="456"/>
      <c r="DB759" s="455"/>
      <c r="DC759" s="455"/>
      <c r="DD759" s="455"/>
      <c r="DE759" s="455"/>
      <c r="DF759" s="455"/>
      <c r="DG759" s="455"/>
      <c r="DH759" s="455"/>
      <c r="DI759" s="455"/>
      <c r="DJ759" s="455"/>
      <c r="DK759" s="455"/>
      <c r="DL759" s="501"/>
      <c r="DM759" s="508"/>
      <c r="DN759" s="501"/>
      <c r="DO759" s="508"/>
      <c r="DP759" s="501"/>
      <c r="DQ759" s="847"/>
      <c r="DR759" s="501"/>
      <c r="DS759" s="508"/>
      <c r="DT759" s="501"/>
      <c r="DU759" s="508"/>
      <c r="DV759" s="457"/>
      <c r="DW759" s="503"/>
      <c r="DX759" s="501"/>
      <c r="DY759" s="672"/>
      <c r="DZ759" s="501"/>
      <c r="EA759" s="508">
        <f>DI759</f>
        <v>0</v>
      </c>
      <c r="EB759" s="457">
        <f t="shared" si="6609"/>
        <v>0</v>
      </c>
      <c r="EC759" s="1045"/>
      <c r="ED759" s="892"/>
      <c r="EE759" s="459"/>
      <c r="EF759" s="501"/>
      <c r="EG759" s="462"/>
      <c r="EH759" s="710"/>
      <c r="EI759" s="460">
        <f t="shared" si="6548"/>
        <v>0</v>
      </c>
      <c r="EJ759" s="538">
        <f t="shared" si="6549"/>
        <v>0</v>
      </c>
      <c r="EK759" s="677">
        <f t="shared" si="6550"/>
        <v>0</v>
      </c>
      <c r="EL759" s="257">
        <f t="shared" si="6551"/>
        <v>0</v>
      </c>
      <c r="EM759" s="649">
        <f t="shared" si="6552"/>
        <v>0</v>
      </c>
      <c r="EN759" s="538">
        <f t="shared" si="6553"/>
        <v>0</v>
      </c>
      <c r="EO759" s="677">
        <f t="shared" si="6554"/>
        <v>0</v>
      </c>
      <c r="EP759" s="257">
        <f t="shared" si="6555"/>
        <v>0</v>
      </c>
      <c r="EQ759" s="649">
        <f t="shared" si="6556"/>
        <v>0</v>
      </c>
      <c r="ER759" s="538">
        <f t="shared" si="6557"/>
        <v>0</v>
      </c>
      <c r="ES759" s="677">
        <f t="shared" si="6558"/>
        <v>0</v>
      </c>
      <c r="ET759" s="538">
        <f t="shared" si="6559"/>
        <v>0</v>
      </c>
      <c r="EU759" s="462">
        <f t="shared" si="6560"/>
        <v>0</v>
      </c>
      <c r="EV759" s="263">
        <f t="shared" si="6561"/>
        <v>0</v>
      </c>
      <c r="EW759" s="462">
        <f t="shared" si="6562"/>
        <v>0</v>
      </c>
      <c r="EX759" s="263">
        <f t="shared" si="6563"/>
        <v>0</v>
      </c>
      <c r="EY759" s="472">
        <f t="shared" si="6362"/>
        <v>0</v>
      </c>
      <c r="EZ759" s="710">
        <f t="shared" si="6363"/>
        <v>0</v>
      </c>
      <c r="FC759" s="216"/>
      <c r="FD759" s="319"/>
    </row>
    <row r="760" spans="1:160" ht="18" hidden="1" customHeight="1" outlineLevel="1" x14ac:dyDescent="0.2">
      <c r="A760" s="13" t="s">
        <v>1670</v>
      </c>
      <c r="B760" s="76" t="s">
        <v>21</v>
      </c>
      <c r="C760" s="103" t="s">
        <v>1488</v>
      </c>
      <c r="D760" s="103" t="s">
        <v>1463</v>
      </c>
      <c r="E760" s="103" t="s">
        <v>1489</v>
      </c>
      <c r="F760" s="103" t="s">
        <v>1490</v>
      </c>
      <c r="G760" s="103" t="s">
        <v>1690</v>
      </c>
      <c r="H760" s="105">
        <v>0.83299999999999996</v>
      </c>
      <c r="I760" s="103" t="s">
        <v>1369</v>
      </c>
      <c r="J760" s="103" t="s">
        <v>56</v>
      </c>
      <c r="K760" s="103" t="s">
        <v>152</v>
      </c>
      <c r="L760" s="103" t="s">
        <v>1370</v>
      </c>
      <c r="M760" s="14" t="s">
        <v>1382</v>
      </c>
      <c r="N760" s="82"/>
      <c r="O760" s="82"/>
      <c r="P760" s="82"/>
      <c r="Q760" s="245"/>
      <c r="R760" s="408"/>
      <c r="S760" s="270"/>
      <c r="T760" s="270"/>
      <c r="U760" s="270"/>
      <c r="V760" s="647"/>
      <c r="W760" s="647"/>
      <c r="X760" s="409"/>
      <c r="Y760" s="409"/>
      <c r="Z760" s="409"/>
      <c r="AA760" s="409"/>
      <c r="AB760" s="409"/>
      <c r="AC760" s="399">
        <f t="shared" si="6004"/>
        <v>0</v>
      </c>
      <c r="AD760" s="410">
        <v>70</v>
      </c>
      <c r="AE760" s="410">
        <v>901.48</v>
      </c>
      <c r="AF760" s="410">
        <f t="shared" ref="AF760" si="6829">AE760*1.12</f>
        <v>1009.6576000000001</v>
      </c>
      <c r="AG760" s="410">
        <v>0</v>
      </c>
      <c r="AH760" s="410">
        <v>0</v>
      </c>
      <c r="AI760" s="260">
        <f t="shared" si="6005"/>
        <v>0</v>
      </c>
      <c r="AJ760" s="410">
        <v>70</v>
      </c>
      <c r="AK760" s="410">
        <v>901.48</v>
      </c>
      <c r="AL760" s="410">
        <f t="shared" si="5628"/>
        <v>1009.6576000000001</v>
      </c>
      <c r="AM760" s="260">
        <v>0</v>
      </c>
      <c r="AN760" s="260">
        <v>0</v>
      </c>
      <c r="AO760" s="396">
        <f t="shared" si="6608"/>
        <v>0</v>
      </c>
      <c r="AP760" s="410">
        <v>70</v>
      </c>
      <c r="AQ760" s="410">
        <v>901.48</v>
      </c>
      <c r="AR760" s="410">
        <f t="shared" si="5629"/>
        <v>1009.6576000000001</v>
      </c>
      <c r="AS760" s="410">
        <v>0</v>
      </c>
      <c r="AT760" s="410">
        <f t="shared" si="6739"/>
        <v>0</v>
      </c>
      <c r="AU760" s="410">
        <f t="shared" si="6501"/>
        <v>0</v>
      </c>
      <c r="AV760" s="411">
        <v>70</v>
      </c>
      <c r="AW760" s="410">
        <v>901.48</v>
      </c>
      <c r="AX760" s="410">
        <f t="shared" si="5630"/>
        <v>1009.6576000000001</v>
      </c>
      <c r="AY760" s="400">
        <v>0</v>
      </c>
      <c r="AZ760" s="400">
        <f t="shared" si="6740"/>
        <v>0</v>
      </c>
      <c r="BA760" s="400">
        <f t="shared" si="6542"/>
        <v>0</v>
      </c>
      <c r="BB760" s="411">
        <v>70</v>
      </c>
      <c r="BC760" s="410">
        <v>901.48</v>
      </c>
      <c r="BD760" s="410">
        <f t="shared" si="5631"/>
        <v>1009.6576000000001</v>
      </c>
      <c r="BE760" s="411">
        <v>0</v>
      </c>
      <c r="BF760" s="411">
        <f t="shared" si="6543"/>
        <v>0</v>
      </c>
      <c r="BG760" s="411">
        <f t="shared" si="6496"/>
        <v>0</v>
      </c>
      <c r="BH760" s="411"/>
      <c r="BI760" s="410">
        <v>901.48</v>
      </c>
      <c r="BJ760" s="410">
        <f t="shared" si="5632"/>
        <v>1009.6576000000001</v>
      </c>
      <c r="BK760" s="411">
        <v>0</v>
      </c>
      <c r="BL760" s="411">
        <f t="shared" si="6799"/>
        <v>0</v>
      </c>
      <c r="BM760" s="411">
        <f t="shared" si="6230"/>
        <v>0</v>
      </c>
      <c r="BN760" s="411"/>
      <c r="BO760" s="410"/>
      <c r="BP760" s="410"/>
      <c r="BQ760" s="411">
        <v>0</v>
      </c>
      <c r="BR760" s="411">
        <f t="shared" si="6801"/>
        <v>0</v>
      </c>
      <c r="BS760" s="411">
        <f t="shared" si="6455"/>
        <v>0</v>
      </c>
      <c r="BT760" s="410">
        <v>901.48</v>
      </c>
      <c r="BU760" s="410">
        <f t="shared" si="6689"/>
        <v>1009.6576000000001</v>
      </c>
      <c r="BV760" s="262">
        <v>0</v>
      </c>
      <c r="BW760" s="1427">
        <v>0</v>
      </c>
      <c r="BX760" s="84" t="s">
        <v>48</v>
      </c>
      <c r="BY760" s="76">
        <v>2015</v>
      </c>
      <c r="BZ760" s="325">
        <v>7</v>
      </c>
      <c r="CA760" s="567"/>
      <c r="CB760" s="562"/>
      <c r="CC760" s="109"/>
      <c r="CD760" s="329"/>
      <c r="CE760" s="26">
        <f t="shared" ref="CE760:CE849" si="6830">BV760-CB760</f>
        <v>0</v>
      </c>
      <c r="CF760" s="27">
        <f t="shared" ref="CF760:CF849" si="6831">BW760-CC760</f>
        <v>0</v>
      </c>
      <c r="CG760" s="738">
        <f t="shared" ref="CG760:CG849" si="6832">CA760-CC760</f>
        <v>0</v>
      </c>
      <c r="CH760" s="166" t="s">
        <v>1691</v>
      </c>
      <c r="CI760" s="167" t="s">
        <v>1756</v>
      </c>
      <c r="CJ760" s="89"/>
      <c r="CK760" s="175"/>
      <c r="CL760" s="175"/>
      <c r="CM760" s="178"/>
      <c r="CN760" s="175"/>
      <c r="CO760" s="176"/>
      <c r="CP760" s="175"/>
      <c r="CQ760" s="87"/>
      <c r="CR760" s="455"/>
      <c r="CS760" s="455"/>
      <c r="CT760" s="455"/>
      <c r="CU760" s="455"/>
      <c r="CV760" s="455"/>
      <c r="CW760" s="455"/>
      <c r="CX760" s="455"/>
      <c r="CY760" s="455"/>
      <c r="CZ760" s="455"/>
      <c r="DA760" s="456"/>
      <c r="DB760" s="455"/>
      <c r="DC760" s="455"/>
      <c r="DD760" s="455"/>
      <c r="DE760" s="455"/>
      <c r="DF760" s="455"/>
      <c r="DG760" s="455"/>
      <c r="DH760" s="455"/>
      <c r="DI760" s="455"/>
      <c r="DJ760" s="455"/>
      <c r="DK760" s="455"/>
      <c r="DL760" s="501"/>
      <c r="DM760" s="508"/>
      <c r="DN760" s="501"/>
      <c r="DO760" s="508"/>
      <c r="DP760" s="501"/>
      <c r="DQ760" s="847"/>
      <c r="DR760" s="501"/>
      <c r="DS760" s="508"/>
      <c r="DT760" s="501"/>
      <c r="DU760" s="508"/>
      <c r="DV760" s="457"/>
      <c r="DW760" s="503"/>
      <c r="DX760" s="501"/>
      <c r="DY760" s="672"/>
      <c r="DZ760" s="501"/>
      <c r="EA760" s="508">
        <f>DI760</f>
        <v>0</v>
      </c>
      <c r="EB760" s="457">
        <f t="shared" si="6609"/>
        <v>0</v>
      </c>
      <c r="EC760" s="1045"/>
      <c r="ED760" s="892"/>
      <c r="EE760" s="459"/>
      <c r="EF760" s="501"/>
      <c r="EG760" s="462"/>
      <c r="EH760" s="710"/>
      <c r="EI760" s="460">
        <f t="shared" si="6548"/>
        <v>0</v>
      </c>
      <c r="EJ760" s="538">
        <f t="shared" si="6549"/>
        <v>0</v>
      </c>
      <c r="EK760" s="677">
        <f t="shared" si="6550"/>
        <v>0</v>
      </c>
      <c r="EL760" s="257">
        <f t="shared" si="6551"/>
        <v>0</v>
      </c>
      <c r="EM760" s="649">
        <f t="shared" si="6552"/>
        <v>0</v>
      </c>
      <c r="EN760" s="538">
        <f t="shared" si="6553"/>
        <v>0</v>
      </c>
      <c r="EO760" s="677">
        <f t="shared" si="6554"/>
        <v>0</v>
      </c>
      <c r="EP760" s="257">
        <f t="shared" si="6555"/>
        <v>0</v>
      </c>
      <c r="EQ760" s="649">
        <f t="shared" si="6556"/>
        <v>0</v>
      </c>
      <c r="ER760" s="538">
        <f t="shared" si="6557"/>
        <v>0</v>
      </c>
      <c r="ES760" s="677">
        <f t="shared" si="6558"/>
        <v>0</v>
      </c>
      <c r="ET760" s="538">
        <f t="shared" si="6559"/>
        <v>0</v>
      </c>
      <c r="EU760" s="462">
        <f t="shared" si="6560"/>
        <v>0</v>
      </c>
      <c r="EV760" s="263">
        <f t="shared" si="6561"/>
        <v>0</v>
      </c>
      <c r="EW760" s="462">
        <f t="shared" si="6562"/>
        <v>0</v>
      </c>
      <c r="EX760" s="263">
        <f t="shared" si="6563"/>
        <v>0</v>
      </c>
      <c r="EY760" s="472">
        <f t="shared" si="6362"/>
        <v>0</v>
      </c>
      <c r="EZ760" s="710">
        <f t="shared" si="6363"/>
        <v>0</v>
      </c>
      <c r="FA760" s="312">
        <v>42020</v>
      </c>
      <c r="FC760" s="216"/>
      <c r="FD760" s="319"/>
    </row>
    <row r="761" spans="1:160" ht="18" hidden="1" customHeight="1" outlineLevel="1" x14ac:dyDescent="0.2">
      <c r="A761" s="13" t="s">
        <v>1790</v>
      </c>
      <c r="B761" s="76" t="s">
        <v>21</v>
      </c>
      <c r="C761" s="103" t="s">
        <v>1488</v>
      </c>
      <c r="D761" s="103" t="s">
        <v>1463</v>
      </c>
      <c r="E761" s="103" t="s">
        <v>1489</v>
      </c>
      <c r="F761" s="103" t="s">
        <v>1490</v>
      </c>
      <c r="G761" s="103" t="s">
        <v>25</v>
      </c>
      <c r="H761" s="105">
        <v>0.83299999999999996</v>
      </c>
      <c r="I761" s="103" t="s">
        <v>1369</v>
      </c>
      <c r="J761" s="103" t="s">
        <v>56</v>
      </c>
      <c r="K761" s="103" t="s">
        <v>152</v>
      </c>
      <c r="L761" s="103" t="s">
        <v>1370</v>
      </c>
      <c r="M761" s="14" t="s">
        <v>1382</v>
      </c>
      <c r="N761" s="82"/>
      <c r="O761" s="82"/>
      <c r="P761" s="82"/>
      <c r="Q761" s="245"/>
      <c r="R761" s="408"/>
      <c r="S761" s="270"/>
      <c r="T761" s="270"/>
      <c r="U761" s="270"/>
      <c r="V761" s="647"/>
      <c r="W761" s="647"/>
      <c r="X761" s="409"/>
      <c r="Y761" s="409"/>
      <c r="Z761" s="409"/>
      <c r="AA761" s="409"/>
      <c r="AB761" s="409"/>
      <c r="AC761" s="399">
        <f t="shared" ref="AC761" si="6833">AB761*H761</f>
        <v>0</v>
      </c>
      <c r="AD761" s="410">
        <v>70</v>
      </c>
      <c r="AE761" s="410">
        <v>901.48</v>
      </c>
      <c r="AF761" s="410">
        <f t="shared" ref="AF761" si="6834">AE761*1.12</f>
        <v>1009.6576000000001</v>
      </c>
      <c r="AG761" s="410">
        <v>0</v>
      </c>
      <c r="AH761" s="410">
        <v>0</v>
      </c>
      <c r="AI761" s="260">
        <f t="shared" ref="AI761" si="6835">AH761*H761</f>
        <v>0</v>
      </c>
      <c r="AJ761" s="410">
        <v>70</v>
      </c>
      <c r="AK761" s="410">
        <v>901.48</v>
      </c>
      <c r="AL761" s="410">
        <f t="shared" si="5628"/>
        <v>1009.6576000000001</v>
      </c>
      <c r="AM761" s="410">
        <v>0</v>
      </c>
      <c r="AN761" s="410">
        <v>0</v>
      </c>
      <c r="AO761" s="396">
        <f t="shared" si="6608"/>
        <v>0</v>
      </c>
      <c r="AP761" s="410">
        <v>70</v>
      </c>
      <c r="AQ761" s="410">
        <v>901.48</v>
      </c>
      <c r="AR761" s="410">
        <f t="shared" si="5629"/>
        <v>1009.6576000000001</v>
      </c>
      <c r="AS761" s="410">
        <v>0</v>
      </c>
      <c r="AT761" s="410">
        <v>0</v>
      </c>
      <c r="AU761" s="410">
        <f t="shared" si="6501"/>
        <v>0</v>
      </c>
      <c r="AV761" s="411">
        <v>70</v>
      </c>
      <c r="AW761" s="410">
        <v>901.48</v>
      </c>
      <c r="AX761" s="410">
        <f t="shared" si="5630"/>
        <v>1009.6576000000001</v>
      </c>
      <c r="AY761" s="410">
        <v>0</v>
      </c>
      <c r="AZ761" s="410">
        <v>0</v>
      </c>
      <c r="BA761" s="400">
        <f t="shared" si="6542"/>
        <v>0</v>
      </c>
      <c r="BB761" s="411">
        <v>70</v>
      </c>
      <c r="BC761" s="410">
        <v>901.48</v>
      </c>
      <c r="BD761" s="410">
        <f t="shared" si="5631"/>
        <v>1009.6576000000001</v>
      </c>
      <c r="BE761" s="410">
        <v>0</v>
      </c>
      <c r="BF761" s="410">
        <v>0</v>
      </c>
      <c r="BG761" s="411">
        <f t="shared" si="6496"/>
        <v>0</v>
      </c>
      <c r="BH761" s="411"/>
      <c r="BI761" s="410">
        <v>901.48</v>
      </c>
      <c r="BJ761" s="410">
        <f t="shared" si="5632"/>
        <v>1009.6576000000001</v>
      </c>
      <c r="BK761" s="410">
        <v>0</v>
      </c>
      <c r="BL761" s="410">
        <v>0</v>
      </c>
      <c r="BM761" s="411">
        <f t="shared" si="6230"/>
        <v>0</v>
      </c>
      <c r="BN761" s="411"/>
      <c r="BO761" s="410"/>
      <c r="BP761" s="410"/>
      <c r="BQ761" s="410">
        <v>0</v>
      </c>
      <c r="BR761" s="410">
        <v>0</v>
      </c>
      <c r="BS761" s="411">
        <f t="shared" si="6455"/>
        <v>0</v>
      </c>
      <c r="BT761" s="410">
        <v>901.48</v>
      </c>
      <c r="BU761" s="410">
        <f t="shared" si="6689"/>
        <v>1009.6576000000001</v>
      </c>
      <c r="BV761" s="262">
        <v>0</v>
      </c>
      <c r="BW761" s="1427">
        <v>0</v>
      </c>
      <c r="BX761" s="84" t="s">
        <v>48</v>
      </c>
      <c r="BY761" s="76">
        <v>2015</v>
      </c>
      <c r="BZ761" s="325">
        <v>9</v>
      </c>
      <c r="CA761" s="567"/>
      <c r="CB761" s="562"/>
      <c r="CC761" s="109"/>
      <c r="CD761" s="329"/>
      <c r="CE761" s="26">
        <f t="shared" si="6830"/>
        <v>0</v>
      </c>
      <c r="CF761" s="27">
        <f t="shared" si="6831"/>
        <v>0</v>
      </c>
      <c r="CG761" s="738">
        <f t="shared" si="6832"/>
        <v>0</v>
      </c>
      <c r="CH761" s="166" t="s">
        <v>1800</v>
      </c>
      <c r="CI761" s="167"/>
      <c r="CJ761" s="89"/>
      <c r="CK761" s="175"/>
      <c r="CL761" s="175"/>
      <c r="CM761" s="178"/>
      <c r="CN761" s="175"/>
      <c r="CO761" s="176"/>
      <c r="CP761" s="175"/>
      <c r="CQ761" s="87"/>
      <c r="CR761" s="455"/>
      <c r="CS761" s="455"/>
      <c r="CT761" s="455"/>
      <c r="CU761" s="455"/>
      <c r="CV761" s="455"/>
      <c r="CW761" s="455"/>
      <c r="CX761" s="455"/>
      <c r="CY761" s="455"/>
      <c r="CZ761" s="455"/>
      <c r="DA761" s="456"/>
      <c r="DB761" s="455"/>
      <c r="DC761" s="455"/>
      <c r="DD761" s="455"/>
      <c r="DE761" s="455"/>
      <c r="DF761" s="455"/>
      <c r="DG761" s="455"/>
      <c r="DH761" s="455"/>
      <c r="DI761" s="455"/>
      <c r="DJ761" s="455"/>
      <c r="DK761" s="455"/>
      <c r="DL761" s="501"/>
      <c r="DM761" s="508"/>
      <c r="DN761" s="501"/>
      <c r="DO761" s="508"/>
      <c r="DP761" s="501"/>
      <c r="DQ761" s="847"/>
      <c r="DR761" s="501"/>
      <c r="DS761" s="508"/>
      <c r="DT761" s="501"/>
      <c r="DU761" s="508"/>
      <c r="DV761" s="457"/>
      <c r="DW761" s="503"/>
      <c r="DX761" s="501"/>
      <c r="DY761" s="672"/>
      <c r="DZ761" s="501"/>
      <c r="EA761" s="508">
        <f>DI761</f>
        <v>0</v>
      </c>
      <c r="EB761" s="457">
        <f t="shared" si="6609"/>
        <v>0</v>
      </c>
      <c r="EC761" s="1045"/>
      <c r="ED761" s="892"/>
      <c r="EE761" s="459"/>
      <c r="EF761" s="501"/>
      <c r="EG761" s="462"/>
      <c r="EH761" s="710"/>
      <c r="EI761" s="460">
        <f t="shared" si="6548"/>
        <v>0</v>
      </c>
      <c r="EJ761" s="538">
        <f t="shared" si="6549"/>
        <v>0</v>
      </c>
      <c r="EK761" s="677">
        <f t="shared" si="6550"/>
        <v>0</v>
      </c>
      <c r="EL761" s="257">
        <f t="shared" si="6551"/>
        <v>0</v>
      </c>
      <c r="EM761" s="649">
        <f t="shared" si="6552"/>
        <v>0</v>
      </c>
      <c r="EN761" s="538">
        <f t="shared" si="6553"/>
        <v>0</v>
      </c>
      <c r="EO761" s="677">
        <f t="shared" si="6554"/>
        <v>0</v>
      </c>
      <c r="EP761" s="257">
        <f t="shared" si="6555"/>
        <v>0</v>
      </c>
      <c r="EQ761" s="649">
        <f t="shared" si="6556"/>
        <v>0</v>
      </c>
      <c r="ER761" s="538">
        <f t="shared" si="6557"/>
        <v>0</v>
      </c>
      <c r="ES761" s="677">
        <f t="shared" si="6558"/>
        <v>0</v>
      </c>
      <c r="ET761" s="538">
        <f t="shared" si="6559"/>
        <v>0</v>
      </c>
      <c r="EU761" s="462">
        <f t="shared" si="6560"/>
        <v>0</v>
      </c>
      <c r="EV761" s="263">
        <f t="shared" si="6561"/>
        <v>0</v>
      </c>
      <c r="EW761" s="462">
        <f t="shared" si="6562"/>
        <v>0</v>
      </c>
      <c r="EX761" s="263">
        <f t="shared" si="6563"/>
        <v>0</v>
      </c>
      <c r="EY761" s="472">
        <f t="shared" si="6362"/>
        <v>0</v>
      </c>
      <c r="EZ761" s="710">
        <f t="shared" si="6363"/>
        <v>0</v>
      </c>
      <c r="FA761" s="312">
        <v>42020</v>
      </c>
      <c r="FC761" s="216"/>
      <c r="FD761" s="319"/>
    </row>
    <row r="762" spans="1:160" ht="18" hidden="1" customHeight="1" outlineLevel="1" x14ac:dyDescent="0.2">
      <c r="A762" s="13" t="s">
        <v>1962</v>
      </c>
      <c r="B762" s="76" t="s">
        <v>21</v>
      </c>
      <c r="C762" s="103" t="s">
        <v>1488</v>
      </c>
      <c r="D762" s="103" t="s">
        <v>1463</v>
      </c>
      <c r="E762" s="103" t="s">
        <v>1489</v>
      </c>
      <c r="F762" s="103" t="s">
        <v>1490</v>
      </c>
      <c r="G762" s="103" t="s">
        <v>25</v>
      </c>
      <c r="H762" s="105">
        <v>0.83299999999999996</v>
      </c>
      <c r="I762" s="103" t="s">
        <v>1972</v>
      </c>
      <c r="J762" s="103" t="s">
        <v>56</v>
      </c>
      <c r="K762" s="103" t="s">
        <v>152</v>
      </c>
      <c r="L762" s="103" t="s">
        <v>1370</v>
      </c>
      <c r="M762" s="14" t="s">
        <v>1382</v>
      </c>
      <c r="N762" s="82"/>
      <c r="O762" s="82"/>
      <c r="P762" s="82"/>
      <c r="Q762" s="245"/>
      <c r="R762" s="408"/>
      <c r="S762" s="270"/>
      <c r="T762" s="270"/>
      <c r="U762" s="270"/>
      <c r="V762" s="647"/>
      <c r="W762" s="647"/>
      <c r="X762" s="409"/>
      <c r="Y762" s="409"/>
      <c r="Z762" s="409"/>
      <c r="AA762" s="409"/>
      <c r="AB762" s="409"/>
      <c r="AC762" s="399">
        <f t="shared" ref="AC762" si="6836">AB762*H762</f>
        <v>0</v>
      </c>
      <c r="AD762" s="410">
        <v>70</v>
      </c>
      <c r="AE762" s="410">
        <v>901.48</v>
      </c>
      <c r="AF762" s="410">
        <f t="shared" ref="AF762" si="6837">AE762*1.12</f>
        <v>1009.6576000000001</v>
      </c>
      <c r="AG762" s="410">
        <v>0</v>
      </c>
      <c r="AH762" s="410">
        <v>0</v>
      </c>
      <c r="AI762" s="260">
        <f t="shared" ref="AI762" si="6838">AH762*H762</f>
        <v>0</v>
      </c>
      <c r="AJ762" s="410">
        <v>70</v>
      </c>
      <c r="AK762" s="410">
        <v>901.48</v>
      </c>
      <c r="AL762" s="410">
        <f t="shared" si="5628"/>
        <v>1009.6576000000001</v>
      </c>
      <c r="AM762" s="1221">
        <v>0</v>
      </c>
      <c r="AN762" s="410">
        <v>0</v>
      </c>
      <c r="AO762" s="396">
        <f t="shared" si="6608"/>
        <v>0</v>
      </c>
      <c r="AP762" s="410">
        <v>70</v>
      </c>
      <c r="AQ762" s="410">
        <v>901.48</v>
      </c>
      <c r="AR762" s="410">
        <f t="shared" si="5629"/>
        <v>1009.6576000000001</v>
      </c>
      <c r="AS762" s="410">
        <v>0</v>
      </c>
      <c r="AT762" s="410">
        <f t="shared" ref="AT762" si="6839">AS762*1.12</f>
        <v>0</v>
      </c>
      <c r="AU762" s="410">
        <f t="shared" ref="AU762" si="6840">AT762*H762</f>
        <v>0</v>
      </c>
      <c r="AV762" s="411">
        <v>70</v>
      </c>
      <c r="AW762" s="410">
        <v>901.48</v>
      </c>
      <c r="AX762" s="410">
        <f t="shared" si="5630"/>
        <v>1009.6576000000001</v>
      </c>
      <c r="AY762" s="400">
        <v>0</v>
      </c>
      <c r="AZ762" s="400">
        <f t="shared" ref="AZ762" si="6841">AY762*1.12</f>
        <v>0</v>
      </c>
      <c r="BA762" s="400">
        <f t="shared" ref="BA762" si="6842">AZ762*H762</f>
        <v>0</v>
      </c>
      <c r="BB762" s="411">
        <v>70</v>
      </c>
      <c r="BC762" s="410">
        <v>901.48</v>
      </c>
      <c r="BD762" s="410">
        <f t="shared" si="5631"/>
        <v>1009.6576000000001</v>
      </c>
      <c r="BE762" s="411">
        <v>0</v>
      </c>
      <c r="BF762" s="411">
        <f t="shared" ref="BF762" si="6843">BE762*1.12</f>
        <v>0</v>
      </c>
      <c r="BG762" s="411">
        <f t="shared" ref="BG762" si="6844">BF762*H762</f>
        <v>0</v>
      </c>
      <c r="BH762" s="411"/>
      <c r="BI762" s="410">
        <v>901.48</v>
      </c>
      <c r="BJ762" s="410">
        <f t="shared" si="5632"/>
        <v>1009.6576000000001</v>
      </c>
      <c r="BK762" s="411">
        <f t="shared" ref="BK762" si="6845">BH762*BI762</f>
        <v>0</v>
      </c>
      <c r="BL762" s="411">
        <f t="shared" ref="BL762:BL765" si="6846">BK762*1.12</f>
        <v>0</v>
      </c>
      <c r="BM762" s="411">
        <f t="shared" si="6230"/>
        <v>0</v>
      </c>
      <c r="BN762" s="411"/>
      <c r="BO762" s="410"/>
      <c r="BP762" s="410"/>
      <c r="BQ762" s="411">
        <f t="shared" ref="BQ762:BQ763" si="6847">BN762*BO762</f>
        <v>0</v>
      </c>
      <c r="BR762" s="411">
        <f t="shared" ref="BR762:BR765" si="6848">BQ762*1.12</f>
        <v>0</v>
      </c>
      <c r="BS762" s="411">
        <f t="shared" si="6455"/>
        <v>0</v>
      </c>
      <c r="BT762" s="410">
        <v>901.48</v>
      </c>
      <c r="BU762" s="410">
        <f t="shared" si="6689"/>
        <v>1009.6576000000001</v>
      </c>
      <c r="BV762" s="262">
        <v>0</v>
      </c>
      <c r="BW762" s="1427">
        <v>0</v>
      </c>
      <c r="BX762" s="84" t="s">
        <v>48</v>
      </c>
      <c r="BY762" s="76">
        <v>2015</v>
      </c>
      <c r="BZ762" s="582" t="s">
        <v>2551</v>
      </c>
      <c r="CA762" s="567"/>
      <c r="CB762" s="562"/>
      <c r="CC762" s="109"/>
      <c r="CD762" s="329"/>
      <c r="CE762" s="26">
        <f t="shared" si="6830"/>
        <v>0</v>
      </c>
      <c r="CF762" s="27">
        <f t="shared" si="6831"/>
        <v>0</v>
      </c>
      <c r="CG762" s="738">
        <f t="shared" si="6832"/>
        <v>0</v>
      </c>
      <c r="CH762" s="166" t="s">
        <v>1973</v>
      </c>
      <c r="CI762" s="167"/>
      <c r="CJ762" s="89" t="s">
        <v>25</v>
      </c>
      <c r="CK762" s="175" t="s">
        <v>1994</v>
      </c>
      <c r="CL762" s="175" t="s">
        <v>2010</v>
      </c>
      <c r="CM762" s="178">
        <v>42170</v>
      </c>
      <c r="CN762" s="175" t="s">
        <v>1995</v>
      </c>
      <c r="CO762" s="176" t="s">
        <v>1463</v>
      </c>
      <c r="CP762" s="175" t="s">
        <v>1490</v>
      </c>
      <c r="CQ762" s="14" t="s">
        <v>1382</v>
      </c>
      <c r="CR762" s="455"/>
      <c r="CS762" s="455"/>
      <c r="CT762" s="455">
        <v>70</v>
      </c>
      <c r="CU762" s="455">
        <v>0</v>
      </c>
      <c r="CV762" s="455">
        <v>0</v>
      </c>
      <c r="CW762" s="455">
        <v>0</v>
      </c>
      <c r="CX762" s="455">
        <v>0</v>
      </c>
      <c r="CY762" s="455"/>
      <c r="CZ762" s="455"/>
      <c r="DA762" s="456">
        <v>1009</v>
      </c>
      <c r="DB762" s="455"/>
      <c r="DC762" s="455"/>
      <c r="DD762" s="455">
        <f>CT762*DA762</f>
        <v>70630</v>
      </c>
      <c r="DE762" s="455">
        <f>CU762*DA762</f>
        <v>0</v>
      </c>
      <c r="DF762" s="455">
        <f>CV762*DA762</f>
        <v>0</v>
      </c>
      <c r="DG762" s="455">
        <f>CW762*DA762</f>
        <v>0</v>
      </c>
      <c r="DH762" s="455">
        <f>CX762*DA762</f>
        <v>0</v>
      </c>
      <c r="DI762" s="455"/>
      <c r="DJ762" s="455"/>
      <c r="DK762" s="455">
        <f t="shared" ref="DK762:DK763" si="6849">(CT762+CU762+CV762+CW762+CX762)*DA762</f>
        <v>70630</v>
      </c>
      <c r="DL762" s="501"/>
      <c r="DM762" s="508"/>
      <c r="DN762" s="501"/>
      <c r="DO762" s="508"/>
      <c r="DP762" s="501"/>
      <c r="DQ762" s="847">
        <f>DD762</f>
        <v>70630</v>
      </c>
      <c r="DR762" s="501">
        <f>DQ762/1.12</f>
        <v>63062.499999999993</v>
      </c>
      <c r="DS762" s="508">
        <f>DE762</f>
        <v>0</v>
      </c>
      <c r="DT762" s="501">
        <f>DS762/1.12</f>
        <v>0</v>
      </c>
      <c r="DU762" s="508">
        <f>DF762</f>
        <v>0</v>
      </c>
      <c r="DV762" s="457">
        <f>DU762/1.12</f>
        <v>0</v>
      </c>
      <c r="DW762" s="503">
        <f>DG762</f>
        <v>0</v>
      </c>
      <c r="DX762" s="501">
        <f>DW762/1.12</f>
        <v>0</v>
      </c>
      <c r="DY762" s="672">
        <f>DH762</f>
        <v>0</v>
      </c>
      <c r="DZ762" s="501">
        <f>DY762/1.12</f>
        <v>0</v>
      </c>
      <c r="EA762" s="508">
        <f>DI762</f>
        <v>0</v>
      </c>
      <c r="EB762" s="457">
        <f t="shared" si="6609"/>
        <v>0</v>
      </c>
      <c r="EC762" s="1045"/>
      <c r="ED762" s="892"/>
      <c r="EE762" s="459">
        <f>DK762</f>
        <v>70630</v>
      </c>
      <c r="EF762" s="501">
        <f t="shared" ref="EF762:EF763" si="6850">EE762/1.12</f>
        <v>63062.499999999993</v>
      </c>
      <c r="EG762" s="462"/>
      <c r="EH762" s="710"/>
      <c r="EI762" s="460">
        <f t="shared" si="6548"/>
        <v>0</v>
      </c>
      <c r="EJ762" s="538">
        <f t="shared" si="6549"/>
        <v>0</v>
      </c>
      <c r="EK762" s="677">
        <f t="shared" si="6550"/>
        <v>-63062.499999999993</v>
      </c>
      <c r="EL762" s="257">
        <f t="shared" si="6551"/>
        <v>-70630</v>
      </c>
      <c r="EM762" s="649">
        <f t="shared" si="6552"/>
        <v>0</v>
      </c>
      <c r="EN762" s="538">
        <f t="shared" si="6553"/>
        <v>0</v>
      </c>
      <c r="EO762" s="677">
        <f t="shared" si="6554"/>
        <v>0</v>
      </c>
      <c r="EP762" s="257">
        <f t="shared" si="6555"/>
        <v>0</v>
      </c>
      <c r="EQ762" s="649">
        <f t="shared" si="6556"/>
        <v>0</v>
      </c>
      <c r="ER762" s="538">
        <f t="shared" si="6557"/>
        <v>0</v>
      </c>
      <c r="ES762" s="677">
        <f t="shared" si="6558"/>
        <v>0</v>
      </c>
      <c r="ET762" s="538">
        <f t="shared" si="6559"/>
        <v>0</v>
      </c>
      <c r="EU762" s="462">
        <f t="shared" si="6560"/>
        <v>0</v>
      </c>
      <c r="EV762" s="263">
        <f t="shared" si="6561"/>
        <v>0</v>
      </c>
      <c r="EW762" s="462">
        <f t="shared" si="6562"/>
        <v>0</v>
      </c>
      <c r="EX762" s="263">
        <f t="shared" si="6563"/>
        <v>0</v>
      </c>
      <c r="EY762" s="472">
        <f t="shared" si="6362"/>
        <v>-63062.499999999993</v>
      </c>
      <c r="EZ762" s="710">
        <f t="shared" si="6363"/>
        <v>-70630</v>
      </c>
      <c r="FA762" s="312">
        <v>42020</v>
      </c>
      <c r="FC762" s="216"/>
      <c r="FD762" s="319"/>
    </row>
    <row r="763" spans="1:160" ht="18" hidden="1" customHeight="1" outlineLevel="1" x14ac:dyDescent="0.2">
      <c r="A763" s="13" t="s">
        <v>2541</v>
      </c>
      <c r="B763" s="76" t="s">
        <v>21</v>
      </c>
      <c r="C763" s="103" t="s">
        <v>1488</v>
      </c>
      <c r="D763" s="103" t="s">
        <v>1463</v>
      </c>
      <c r="E763" s="103" t="s">
        <v>1489</v>
      </c>
      <c r="F763" s="103" t="s">
        <v>1490</v>
      </c>
      <c r="G763" s="103" t="s">
        <v>25</v>
      </c>
      <c r="H763" s="105">
        <v>0.83299999999999996</v>
      </c>
      <c r="I763" s="103" t="s">
        <v>1972</v>
      </c>
      <c r="J763" s="103" t="s">
        <v>56</v>
      </c>
      <c r="K763" s="103" t="s">
        <v>152</v>
      </c>
      <c r="L763" s="103" t="s">
        <v>1370</v>
      </c>
      <c r="M763" s="14" t="s">
        <v>1382</v>
      </c>
      <c r="N763" s="82"/>
      <c r="O763" s="82"/>
      <c r="P763" s="82"/>
      <c r="Q763" s="245"/>
      <c r="R763" s="408"/>
      <c r="S763" s="270"/>
      <c r="T763" s="270"/>
      <c r="U763" s="270"/>
      <c r="V763" s="647"/>
      <c r="W763" s="647"/>
      <c r="X763" s="409"/>
      <c r="Y763" s="409"/>
      <c r="Z763" s="409"/>
      <c r="AA763" s="409"/>
      <c r="AB763" s="409"/>
      <c r="AC763" s="399">
        <f t="shared" ref="AC763" si="6851">AB763*H763</f>
        <v>0</v>
      </c>
      <c r="AD763" s="410">
        <v>70</v>
      </c>
      <c r="AE763" s="410">
        <v>1102.8399999999999</v>
      </c>
      <c r="AF763" s="410">
        <f t="shared" ref="AF763" si="6852">AE763*1.12</f>
        <v>1235.1808000000001</v>
      </c>
      <c r="AG763" s="410">
        <f t="shared" ref="AG763" si="6853">AE763*AD763</f>
        <v>77198.799999999988</v>
      </c>
      <c r="AH763" s="410">
        <f t="shared" ref="AH763" si="6854">AD763*AF763</f>
        <v>86462.656000000003</v>
      </c>
      <c r="AI763" s="260">
        <f t="shared" ref="AI763" si="6855">AH763*H763</f>
        <v>72023.392447999999</v>
      </c>
      <c r="AJ763" s="410">
        <v>35</v>
      </c>
      <c r="AK763" s="410">
        <v>1102.8399999999999</v>
      </c>
      <c r="AL763" s="410">
        <f t="shared" si="5628"/>
        <v>1235.1808000000001</v>
      </c>
      <c r="AM763" s="1221">
        <f t="shared" ref="AM763" si="6856">AJ763*AK763</f>
        <v>38599.399999999994</v>
      </c>
      <c r="AN763" s="410">
        <f t="shared" ref="AN763" si="6857">AJ763*AL763</f>
        <v>43231.328000000001</v>
      </c>
      <c r="AO763" s="396">
        <f t="shared" ref="AO763" si="6858">AN763*H763</f>
        <v>36011.696223999999</v>
      </c>
      <c r="AP763" s="410">
        <v>35</v>
      </c>
      <c r="AQ763" s="410">
        <v>1102.8399999999999</v>
      </c>
      <c r="AR763" s="410">
        <f t="shared" si="5629"/>
        <v>1235.1808000000001</v>
      </c>
      <c r="AS763" s="410">
        <f t="shared" ref="AS763" si="6859">AP763*AQ763</f>
        <v>38599.399999999994</v>
      </c>
      <c r="AT763" s="410">
        <f t="shared" ref="AT763" si="6860">AS763*1.12</f>
        <v>43231.327999999994</v>
      </c>
      <c r="AU763" s="410">
        <f t="shared" ref="AU763" si="6861">AT763*H763</f>
        <v>36011.696223999992</v>
      </c>
      <c r="AV763" s="411">
        <v>35</v>
      </c>
      <c r="AW763" s="410">
        <v>1102.8399999999999</v>
      </c>
      <c r="AX763" s="410">
        <f t="shared" si="5630"/>
        <v>1235.1808000000001</v>
      </c>
      <c r="AY763" s="400">
        <f t="shared" ref="AY763" si="6862">AV763*AW763</f>
        <v>38599.399999999994</v>
      </c>
      <c r="AZ763" s="400">
        <f t="shared" ref="AZ763" si="6863">AY763*1.12</f>
        <v>43231.327999999994</v>
      </c>
      <c r="BA763" s="400">
        <f t="shared" ref="BA763" si="6864">AZ763*H763</f>
        <v>36011.696223999992</v>
      </c>
      <c r="BB763" s="411">
        <v>35</v>
      </c>
      <c r="BC763" s="410">
        <v>1102.8399999999999</v>
      </c>
      <c r="BD763" s="410">
        <f t="shared" si="5631"/>
        <v>1235.1808000000001</v>
      </c>
      <c r="BE763" s="411">
        <f t="shared" ref="BE763" si="6865">BB763*BC763</f>
        <v>38599.399999999994</v>
      </c>
      <c r="BF763" s="411">
        <f t="shared" ref="BF763" si="6866">BE763*1.12</f>
        <v>43231.327999999994</v>
      </c>
      <c r="BG763" s="411">
        <f t="shared" ref="BG763" si="6867">BF763*H763</f>
        <v>36011.696223999992</v>
      </c>
      <c r="BH763" s="411"/>
      <c r="BI763" s="410">
        <v>1102.8399999999999</v>
      </c>
      <c r="BJ763" s="410">
        <f t="shared" si="5632"/>
        <v>1235.1808000000001</v>
      </c>
      <c r="BK763" s="411">
        <f t="shared" ref="BK763" si="6868">BH763*BI763</f>
        <v>0</v>
      </c>
      <c r="BL763" s="411">
        <f t="shared" ref="BL763" si="6869">BK763*1.12</f>
        <v>0</v>
      </c>
      <c r="BM763" s="411">
        <f t="shared" ref="BM763" si="6870">BL763*N763</f>
        <v>0</v>
      </c>
      <c r="BN763" s="411"/>
      <c r="BO763" s="410"/>
      <c r="BP763" s="410"/>
      <c r="BQ763" s="411">
        <f t="shared" si="6847"/>
        <v>0</v>
      </c>
      <c r="BR763" s="411">
        <f t="shared" si="6848"/>
        <v>0</v>
      </c>
      <c r="BS763" s="411">
        <f t="shared" si="6455"/>
        <v>0</v>
      </c>
      <c r="BT763" s="410">
        <v>1102.8399999999999</v>
      </c>
      <c r="BU763" s="410">
        <f t="shared" si="6689"/>
        <v>1235.1808000000001</v>
      </c>
      <c r="BV763" s="262">
        <f t="shared" ref="BV763" si="6871">(AD763+AJ763+AP763+AV763+BB763)*BT763</f>
        <v>231596.4</v>
      </c>
      <c r="BW763" s="262">
        <f t="shared" ref="BW763" si="6872">(AD763+AJ763+AP763+AV763+BB763)*BU763</f>
        <v>259387.96800000002</v>
      </c>
      <c r="BX763" s="84"/>
      <c r="BY763" s="76" t="s">
        <v>2420</v>
      </c>
      <c r="BZ763" s="582"/>
      <c r="CA763" s="567"/>
      <c r="CB763" s="562"/>
      <c r="CC763" s="109"/>
      <c r="CD763" s="329"/>
      <c r="CE763" s="26">
        <f t="shared" ref="CE763" si="6873">BV763-CB763</f>
        <v>231596.4</v>
      </c>
      <c r="CF763" s="27">
        <f t="shared" ref="CF763" si="6874">BW763-CC763</f>
        <v>259387.96800000002</v>
      </c>
      <c r="CG763" s="738">
        <f t="shared" ref="CG763" si="6875">CA763-CC763</f>
        <v>0</v>
      </c>
      <c r="CH763" s="166" t="s">
        <v>2552</v>
      </c>
      <c r="CI763" s="167"/>
      <c r="CJ763" s="89"/>
      <c r="CK763" s="175"/>
      <c r="CL763" s="175" t="s">
        <v>2628</v>
      </c>
      <c r="CM763" s="178">
        <v>42632</v>
      </c>
      <c r="CN763" s="175" t="s">
        <v>1995</v>
      </c>
      <c r="CO763" s="176" t="s">
        <v>1463</v>
      </c>
      <c r="CP763" s="175" t="s">
        <v>2578</v>
      </c>
      <c r="CQ763" s="14" t="s">
        <v>1382</v>
      </c>
      <c r="CR763" s="455"/>
      <c r="CS763" s="455"/>
      <c r="CT763" s="455"/>
      <c r="CU763" s="455">
        <v>35</v>
      </c>
      <c r="CV763" s="455">
        <v>35</v>
      </c>
      <c r="CW763" s="455">
        <v>35</v>
      </c>
      <c r="CX763" s="455">
        <v>35</v>
      </c>
      <c r="CY763" s="455"/>
      <c r="CZ763" s="455">
        <f>CU763+CV763+CW763+CX763</f>
        <v>140</v>
      </c>
      <c r="DA763" s="456">
        <f>BU763</f>
        <v>1235.1808000000001</v>
      </c>
      <c r="DB763" s="455"/>
      <c r="DC763" s="455"/>
      <c r="DD763" s="455"/>
      <c r="DE763" s="455">
        <f>CU763*DA763</f>
        <v>43231.328000000001</v>
      </c>
      <c r="DF763" s="455">
        <f>CV763*DA763</f>
        <v>43231.328000000001</v>
      </c>
      <c r="DG763" s="455">
        <f>CW763*DA763</f>
        <v>43231.328000000001</v>
      </c>
      <c r="DH763" s="455">
        <f>CX763*DA763</f>
        <v>43231.328000000001</v>
      </c>
      <c r="DI763" s="455"/>
      <c r="DJ763" s="455"/>
      <c r="DK763" s="455">
        <f t="shared" si="6849"/>
        <v>172925.31200000001</v>
      </c>
      <c r="DL763" s="501"/>
      <c r="DM763" s="508"/>
      <c r="DN763" s="501"/>
      <c r="DO763" s="508"/>
      <c r="DP763" s="501"/>
      <c r="DQ763" s="847"/>
      <c r="DR763" s="501"/>
      <c r="DS763" s="508">
        <f>DE763</f>
        <v>43231.328000000001</v>
      </c>
      <c r="DT763" s="501">
        <f>DS763/1.12</f>
        <v>38599.399999999994</v>
      </c>
      <c r="DU763" s="508">
        <f>DF763</f>
        <v>43231.328000000001</v>
      </c>
      <c r="DV763" s="457">
        <f>DU763/1.12</f>
        <v>38599.399999999994</v>
      </c>
      <c r="DW763" s="503">
        <f>DG763</f>
        <v>43231.328000000001</v>
      </c>
      <c r="DX763" s="501">
        <f>DW763/1.12</f>
        <v>38599.399999999994</v>
      </c>
      <c r="DY763" s="672">
        <f>DH763</f>
        <v>43231.328000000001</v>
      </c>
      <c r="DZ763" s="501">
        <f>DY763/1.12</f>
        <v>38599.399999999994</v>
      </c>
      <c r="EA763" s="508"/>
      <c r="EB763" s="457"/>
      <c r="EC763" s="1045"/>
      <c r="ED763" s="892"/>
      <c r="EE763" s="459">
        <f>DK763</f>
        <v>172925.31200000001</v>
      </c>
      <c r="EF763" s="501">
        <f t="shared" si="6850"/>
        <v>154397.59999999998</v>
      </c>
      <c r="EG763" s="462"/>
      <c r="EH763" s="710"/>
      <c r="EI763" s="460">
        <f t="shared" si="6548"/>
        <v>0</v>
      </c>
      <c r="EJ763" s="538">
        <f t="shared" si="6549"/>
        <v>0</v>
      </c>
      <c r="EK763" s="677">
        <f t="shared" si="6550"/>
        <v>77198.799999999988</v>
      </c>
      <c r="EL763" s="257">
        <f t="shared" si="6551"/>
        <v>86462.656000000003</v>
      </c>
      <c r="EM763" s="649">
        <f t="shared" si="6552"/>
        <v>0</v>
      </c>
      <c r="EN763" s="538">
        <f t="shared" si="6553"/>
        <v>0</v>
      </c>
      <c r="EO763" s="677">
        <f t="shared" si="6554"/>
        <v>0</v>
      </c>
      <c r="EP763" s="257">
        <f t="shared" si="6555"/>
        <v>0</v>
      </c>
      <c r="EQ763" s="649">
        <f t="shared" si="6556"/>
        <v>0</v>
      </c>
      <c r="ER763" s="538">
        <f t="shared" si="6557"/>
        <v>0</v>
      </c>
      <c r="ES763" s="677">
        <f t="shared" si="6558"/>
        <v>0</v>
      </c>
      <c r="ET763" s="538">
        <f t="shared" si="6559"/>
        <v>0</v>
      </c>
      <c r="EU763" s="462">
        <f t="shared" si="6560"/>
        <v>0</v>
      </c>
      <c r="EV763" s="263">
        <f t="shared" si="6561"/>
        <v>0</v>
      </c>
      <c r="EW763" s="462">
        <f t="shared" si="6562"/>
        <v>0</v>
      </c>
      <c r="EX763" s="263">
        <f t="shared" si="6563"/>
        <v>0</v>
      </c>
      <c r="EY763" s="472">
        <f t="shared" si="6362"/>
        <v>77198.800000000017</v>
      </c>
      <c r="EZ763" s="710">
        <f t="shared" si="6363"/>
        <v>86462.656000000017</v>
      </c>
      <c r="FA763" s="312">
        <v>42020</v>
      </c>
      <c r="FC763" s="216"/>
      <c r="FD763" s="319"/>
    </row>
    <row r="764" spans="1:160" ht="18" hidden="1" customHeight="1" outlineLevel="1" x14ac:dyDescent="0.2">
      <c r="A764" s="13" t="s">
        <v>1599</v>
      </c>
      <c r="B764" s="76" t="s">
        <v>21</v>
      </c>
      <c r="C764" s="103" t="s">
        <v>1491</v>
      </c>
      <c r="D764" s="103" t="s">
        <v>1463</v>
      </c>
      <c r="E764" s="103" t="s">
        <v>1492</v>
      </c>
      <c r="F764" s="103" t="s">
        <v>1493</v>
      </c>
      <c r="G764" s="103" t="s">
        <v>1381</v>
      </c>
      <c r="H764" s="105">
        <v>0.83299999999999996</v>
      </c>
      <c r="I764" s="103" t="s">
        <v>1369</v>
      </c>
      <c r="J764" s="103" t="s">
        <v>56</v>
      </c>
      <c r="K764" s="103" t="s">
        <v>152</v>
      </c>
      <c r="L764" s="103" t="s">
        <v>1370</v>
      </c>
      <c r="M764" s="14" t="s">
        <v>1382</v>
      </c>
      <c r="N764" s="82"/>
      <c r="O764" s="82"/>
      <c r="P764" s="82"/>
      <c r="Q764" s="245"/>
      <c r="R764" s="408"/>
      <c r="S764" s="270"/>
      <c r="T764" s="270"/>
      <c r="U764" s="270"/>
      <c r="V764" s="647"/>
      <c r="W764" s="647"/>
      <c r="X764" s="409"/>
      <c r="Y764" s="409"/>
      <c r="Z764" s="409"/>
      <c r="AA764" s="409"/>
      <c r="AB764" s="409"/>
      <c r="AC764" s="399">
        <f t="shared" si="6004"/>
        <v>0</v>
      </c>
      <c r="AD764" s="410">
        <v>90</v>
      </c>
      <c r="AE764" s="410">
        <v>901.48</v>
      </c>
      <c r="AF764" s="410">
        <f t="shared" si="5138"/>
        <v>1009.6576000000001</v>
      </c>
      <c r="AG764" s="410">
        <v>0</v>
      </c>
      <c r="AH764" s="410">
        <v>0</v>
      </c>
      <c r="AI764" s="260">
        <f t="shared" si="6005"/>
        <v>0</v>
      </c>
      <c r="AJ764" s="410">
        <v>90</v>
      </c>
      <c r="AK764" s="410">
        <v>901.48</v>
      </c>
      <c r="AL764" s="410">
        <f t="shared" si="5628"/>
        <v>1009.6576000000001</v>
      </c>
      <c r="AM764" s="260">
        <v>0</v>
      </c>
      <c r="AN764" s="260">
        <v>0</v>
      </c>
      <c r="AO764" s="396">
        <f t="shared" si="6608"/>
        <v>0</v>
      </c>
      <c r="AP764" s="410">
        <v>90</v>
      </c>
      <c r="AQ764" s="410">
        <v>901.48</v>
      </c>
      <c r="AR764" s="410">
        <f t="shared" si="5629"/>
        <v>1009.6576000000001</v>
      </c>
      <c r="AS764" s="410">
        <v>0</v>
      </c>
      <c r="AT764" s="410">
        <f t="shared" si="6739"/>
        <v>0</v>
      </c>
      <c r="AU764" s="410">
        <f t="shared" si="6501"/>
        <v>0</v>
      </c>
      <c r="AV764" s="411">
        <v>90</v>
      </c>
      <c r="AW764" s="410">
        <v>901.48</v>
      </c>
      <c r="AX764" s="410">
        <f t="shared" si="5630"/>
        <v>1009.6576000000001</v>
      </c>
      <c r="AY764" s="400">
        <v>0</v>
      </c>
      <c r="AZ764" s="400">
        <f t="shared" si="6740"/>
        <v>0</v>
      </c>
      <c r="BA764" s="400">
        <f t="shared" si="6542"/>
        <v>0</v>
      </c>
      <c r="BB764" s="411">
        <v>90</v>
      </c>
      <c r="BC764" s="410">
        <v>901.48</v>
      </c>
      <c r="BD764" s="410">
        <f t="shared" si="5631"/>
        <v>1009.6576000000001</v>
      </c>
      <c r="BE764" s="411">
        <v>0</v>
      </c>
      <c r="BF764" s="411">
        <f t="shared" si="6543"/>
        <v>0</v>
      </c>
      <c r="BG764" s="411">
        <f t="shared" si="6496"/>
        <v>0</v>
      </c>
      <c r="BH764" s="411"/>
      <c r="BI764" s="410">
        <v>901.48</v>
      </c>
      <c r="BJ764" s="410">
        <f t="shared" si="5632"/>
        <v>1009.6576000000001</v>
      </c>
      <c r="BK764" s="411">
        <v>0</v>
      </c>
      <c r="BL764" s="411">
        <f t="shared" si="6846"/>
        <v>0</v>
      </c>
      <c r="BM764" s="411">
        <f t="shared" si="6230"/>
        <v>0</v>
      </c>
      <c r="BN764" s="411"/>
      <c r="BO764" s="410"/>
      <c r="BP764" s="410"/>
      <c r="BQ764" s="411">
        <v>0</v>
      </c>
      <c r="BR764" s="411">
        <f t="shared" si="6848"/>
        <v>0</v>
      </c>
      <c r="BS764" s="411">
        <f t="shared" si="6455"/>
        <v>0</v>
      </c>
      <c r="BT764" s="410">
        <v>901.48</v>
      </c>
      <c r="BU764" s="410">
        <f t="shared" si="6689"/>
        <v>1009.6576000000001</v>
      </c>
      <c r="BV764" s="410">
        <v>0</v>
      </c>
      <c r="BW764" s="1437">
        <v>0</v>
      </c>
      <c r="BX764" s="84" t="s">
        <v>48</v>
      </c>
      <c r="BY764" s="76">
        <v>2015</v>
      </c>
      <c r="BZ764" s="325">
        <v>7</v>
      </c>
      <c r="CA764" s="567"/>
      <c r="CB764" s="562"/>
      <c r="CC764" s="109"/>
      <c r="CD764" s="329"/>
      <c r="CE764" s="26">
        <f t="shared" si="6830"/>
        <v>0</v>
      </c>
      <c r="CF764" s="27">
        <f t="shared" si="6831"/>
        <v>0</v>
      </c>
      <c r="CG764" s="738">
        <f t="shared" si="6832"/>
        <v>0</v>
      </c>
      <c r="CH764" s="166"/>
      <c r="CI764" s="167"/>
      <c r="CJ764" s="89"/>
      <c r="CK764" s="175"/>
      <c r="CL764" s="175"/>
      <c r="CM764" s="178"/>
      <c r="CN764" s="175"/>
      <c r="CO764" s="176"/>
      <c r="CP764" s="175"/>
      <c r="CQ764" s="87"/>
      <c r="CR764" s="455"/>
      <c r="CS764" s="455"/>
      <c r="CT764" s="455"/>
      <c r="CU764" s="455"/>
      <c r="CV764" s="455"/>
      <c r="CW764" s="455"/>
      <c r="CX764" s="455"/>
      <c r="CY764" s="455"/>
      <c r="CZ764" s="455"/>
      <c r="DA764" s="456"/>
      <c r="DB764" s="455"/>
      <c r="DC764" s="455"/>
      <c r="DD764" s="455"/>
      <c r="DE764" s="455"/>
      <c r="DF764" s="455"/>
      <c r="DG764" s="455"/>
      <c r="DH764" s="455"/>
      <c r="DI764" s="455"/>
      <c r="DJ764" s="455"/>
      <c r="DK764" s="455"/>
      <c r="DL764" s="501"/>
      <c r="DM764" s="508"/>
      <c r="DN764" s="501"/>
      <c r="DO764" s="508"/>
      <c r="DP764" s="501"/>
      <c r="DQ764" s="847"/>
      <c r="DR764" s="501"/>
      <c r="DS764" s="508"/>
      <c r="DT764" s="501"/>
      <c r="DU764" s="508"/>
      <c r="DV764" s="457"/>
      <c r="DW764" s="503"/>
      <c r="DX764" s="501"/>
      <c r="DY764" s="672"/>
      <c r="DZ764" s="501"/>
      <c r="EA764" s="508">
        <f>DI764</f>
        <v>0</v>
      </c>
      <c r="EB764" s="457">
        <f t="shared" si="6609"/>
        <v>0</v>
      </c>
      <c r="EC764" s="1045"/>
      <c r="ED764" s="892"/>
      <c r="EE764" s="459"/>
      <c r="EF764" s="501"/>
      <c r="EG764" s="462"/>
      <c r="EH764" s="710"/>
      <c r="EI764" s="460">
        <f t="shared" si="6548"/>
        <v>0</v>
      </c>
      <c r="EJ764" s="538">
        <f t="shared" si="6549"/>
        <v>0</v>
      </c>
      <c r="EK764" s="677">
        <f t="shared" si="6550"/>
        <v>0</v>
      </c>
      <c r="EL764" s="257">
        <f t="shared" si="6551"/>
        <v>0</v>
      </c>
      <c r="EM764" s="649">
        <f t="shared" si="6552"/>
        <v>0</v>
      </c>
      <c r="EN764" s="538">
        <f t="shared" si="6553"/>
        <v>0</v>
      </c>
      <c r="EO764" s="677">
        <f t="shared" si="6554"/>
        <v>0</v>
      </c>
      <c r="EP764" s="257">
        <f t="shared" si="6555"/>
        <v>0</v>
      </c>
      <c r="EQ764" s="649">
        <f t="shared" si="6556"/>
        <v>0</v>
      </c>
      <c r="ER764" s="538">
        <f t="shared" si="6557"/>
        <v>0</v>
      </c>
      <c r="ES764" s="677">
        <f t="shared" si="6558"/>
        <v>0</v>
      </c>
      <c r="ET764" s="538">
        <f t="shared" si="6559"/>
        <v>0</v>
      </c>
      <c r="EU764" s="462">
        <f t="shared" si="6560"/>
        <v>0</v>
      </c>
      <c r="EV764" s="263">
        <f t="shared" si="6561"/>
        <v>0</v>
      </c>
      <c r="EW764" s="462">
        <f t="shared" si="6562"/>
        <v>0</v>
      </c>
      <c r="EX764" s="263">
        <f t="shared" si="6563"/>
        <v>0</v>
      </c>
      <c r="EY764" s="472">
        <f t="shared" si="6362"/>
        <v>0</v>
      </c>
      <c r="EZ764" s="710">
        <f t="shared" si="6363"/>
        <v>0</v>
      </c>
      <c r="FC764" s="216"/>
      <c r="FD764" s="319"/>
    </row>
    <row r="765" spans="1:160" ht="18" hidden="1" customHeight="1" outlineLevel="1" x14ac:dyDescent="0.2">
      <c r="A765" s="13" t="s">
        <v>1669</v>
      </c>
      <c r="B765" s="76" t="s">
        <v>21</v>
      </c>
      <c r="C765" s="103" t="s">
        <v>1491</v>
      </c>
      <c r="D765" s="103" t="s">
        <v>1463</v>
      </c>
      <c r="E765" s="103" t="s">
        <v>1492</v>
      </c>
      <c r="F765" s="103" t="s">
        <v>1493</v>
      </c>
      <c r="G765" s="103" t="s">
        <v>1690</v>
      </c>
      <c r="H765" s="105">
        <v>0.83299999999999996</v>
      </c>
      <c r="I765" s="103" t="s">
        <v>1369</v>
      </c>
      <c r="J765" s="103" t="s">
        <v>56</v>
      </c>
      <c r="K765" s="103" t="s">
        <v>152</v>
      </c>
      <c r="L765" s="103" t="s">
        <v>1370</v>
      </c>
      <c r="M765" s="14" t="s">
        <v>1382</v>
      </c>
      <c r="N765" s="82"/>
      <c r="O765" s="82"/>
      <c r="P765" s="82"/>
      <c r="Q765" s="245"/>
      <c r="R765" s="408"/>
      <c r="S765" s="270"/>
      <c r="T765" s="270"/>
      <c r="U765" s="270"/>
      <c r="V765" s="647"/>
      <c r="W765" s="647"/>
      <c r="X765" s="409"/>
      <c r="Y765" s="409"/>
      <c r="Z765" s="409"/>
      <c r="AA765" s="409"/>
      <c r="AB765" s="409"/>
      <c r="AC765" s="399">
        <f t="shared" si="6004"/>
        <v>0</v>
      </c>
      <c r="AD765" s="410">
        <v>90</v>
      </c>
      <c r="AE765" s="410">
        <v>901.48</v>
      </c>
      <c r="AF765" s="410">
        <f t="shared" ref="AF765" si="6876">AE765*1.12</f>
        <v>1009.6576000000001</v>
      </c>
      <c r="AG765" s="410">
        <v>0</v>
      </c>
      <c r="AH765" s="410">
        <v>0</v>
      </c>
      <c r="AI765" s="260">
        <f t="shared" si="6005"/>
        <v>0</v>
      </c>
      <c r="AJ765" s="410">
        <v>90</v>
      </c>
      <c r="AK765" s="410">
        <v>901.48</v>
      </c>
      <c r="AL765" s="410">
        <f t="shared" si="5628"/>
        <v>1009.6576000000001</v>
      </c>
      <c r="AM765" s="260">
        <v>0</v>
      </c>
      <c r="AN765" s="260">
        <v>0</v>
      </c>
      <c r="AO765" s="396">
        <f t="shared" si="6608"/>
        <v>0</v>
      </c>
      <c r="AP765" s="410">
        <v>90</v>
      </c>
      <c r="AQ765" s="410">
        <v>901.48</v>
      </c>
      <c r="AR765" s="410">
        <f t="shared" si="5629"/>
        <v>1009.6576000000001</v>
      </c>
      <c r="AS765" s="410">
        <v>0</v>
      </c>
      <c r="AT765" s="410">
        <f t="shared" si="6739"/>
        <v>0</v>
      </c>
      <c r="AU765" s="410">
        <f t="shared" si="6501"/>
        <v>0</v>
      </c>
      <c r="AV765" s="411">
        <v>90</v>
      </c>
      <c r="AW765" s="410">
        <v>901.48</v>
      </c>
      <c r="AX765" s="410">
        <f t="shared" si="5630"/>
        <v>1009.6576000000001</v>
      </c>
      <c r="AY765" s="400">
        <v>0</v>
      </c>
      <c r="AZ765" s="400">
        <f t="shared" si="6740"/>
        <v>0</v>
      </c>
      <c r="BA765" s="400">
        <f t="shared" si="6542"/>
        <v>0</v>
      </c>
      <c r="BB765" s="411">
        <v>90</v>
      </c>
      <c r="BC765" s="410">
        <v>901.48</v>
      </c>
      <c r="BD765" s="410">
        <f t="shared" si="5631"/>
        <v>1009.6576000000001</v>
      </c>
      <c r="BE765" s="411">
        <v>0</v>
      </c>
      <c r="BF765" s="411">
        <f t="shared" si="6543"/>
        <v>0</v>
      </c>
      <c r="BG765" s="411">
        <f t="shared" si="6496"/>
        <v>0</v>
      </c>
      <c r="BH765" s="411"/>
      <c r="BI765" s="410">
        <v>901.48</v>
      </c>
      <c r="BJ765" s="410">
        <f t="shared" si="5632"/>
        <v>1009.6576000000001</v>
      </c>
      <c r="BK765" s="411">
        <v>0</v>
      </c>
      <c r="BL765" s="411">
        <f t="shared" si="6846"/>
        <v>0</v>
      </c>
      <c r="BM765" s="411">
        <f t="shared" si="6230"/>
        <v>0</v>
      </c>
      <c r="BN765" s="411"/>
      <c r="BO765" s="410"/>
      <c r="BP765" s="410"/>
      <c r="BQ765" s="411">
        <v>0</v>
      </c>
      <c r="BR765" s="411">
        <f t="shared" si="6848"/>
        <v>0</v>
      </c>
      <c r="BS765" s="411">
        <f t="shared" si="6455"/>
        <v>0</v>
      </c>
      <c r="BT765" s="410">
        <v>901.48</v>
      </c>
      <c r="BU765" s="410">
        <f t="shared" si="6689"/>
        <v>1009.6576000000001</v>
      </c>
      <c r="BV765" s="262">
        <v>0</v>
      </c>
      <c r="BW765" s="1427">
        <v>0</v>
      </c>
      <c r="BX765" s="84" t="s">
        <v>48</v>
      </c>
      <c r="BY765" s="76">
        <v>2015</v>
      </c>
      <c r="BZ765" s="325">
        <v>7</v>
      </c>
      <c r="CA765" s="567"/>
      <c r="CB765" s="562"/>
      <c r="CC765" s="109"/>
      <c r="CD765" s="329"/>
      <c r="CE765" s="26">
        <f t="shared" si="6830"/>
        <v>0</v>
      </c>
      <c r="CF765" s="27">
        <f t="shared" si="6831"/>
        <v>0</v>
      </c>
      <c r="CG765" s="738">
        <f t="shared" si="6832"/>
        <v>0</v>
      </c>
      <c r="CH765" s="166" t="s">
        <v>1691</v>
      </c>
      <c r="CI765" s="167" t="s">
        <v>1756</v>
      </c>
      <c r="CJ765" s="89"/>
      <c r="CK765" s="175"/>
      <c r="CL765" s="175"/>
      <c r="CM765" s="178"/>
      <c r="CN765" s="175"/>
      <c r="CO765" s="176"/>
      <c r="CP765" s="175"/>
      <c r="CQ765" s="87"/>
      <c r="CR765" s="455"/>
      <c r="CS765" s="455"/>
      <c r="CT765" s="455"/>
      <c r="CU765" s="455"/>
      <c r="CV765" s="455"/>
      <c r="CW765" s="455"/>
      <c r="CX765" s="455"/>
      <c r="CY765" s="455"/>
      <c r="CZ765" s="455"/>
      <c r="DA765" s="456"/>
      <c r="DB765" s="455"/>
      <c r="DC765" s="455"/>
      <c r="DD765" s="455"/>
      <c r="DE765" s="455"/>
      <c r="DF765" s="455"/>
      <c r="DG765" s="455"/>
      <c r="DH765" s="455"/>
      <c r="DI765" s="455"/>
      <c r="DJ765" s="455"/>
      <c r="DK765" s="455"/>
      <c r="DL765" s="501"/>
      <c r="DM765" s="508"/>
      <c r="DN765" s="501"/>
      <c r="DO765" s="508"/>
      <c r="DP765" s="501"/>
      <c r="DQ765" s="847"/>
      <c r="DR765" s="501"/>
      <c r="DS765" s="508"/>
      <c r="DT765" s="501"/>
      <c r="DU765" s="508"/>
      <c r="DV765" s="457"/>
      <c r="DW765" s="503"/>
      <c r="DX765" s="501"/>
      <c r="DY765" s="672"/>
      <c r="DZ765" s="501"/>
      <c r="EA765" s="508">
        <f>DI765</f>
        <v>0</v>
      </c>
      <c r="EB765" s="457">
        <f t="shared" si="6609"/>
        <v>0</v>
      </c>
      <c r="EC765" s="1045"/>
      <c r="ED765" s="892"/>
      <c r="EE765" s="459"/>
      <c r="EF765" s="501"/>
      <c r="EG765" s="462"/>
      <c r="EH765" s="710"/>
      <c r="EI765" s="460">
        <f t="shared" si="6548"/>
        <v>0</v>
      </c>
      <c r="EJ765" s="538">
        <f t="shared" si="6549"/>
        <v>0</v>
      </c>
      <c r="EK765" s="677">
        <f t="shared" si="6550"/>
        <v>0</v>
      </c>
      <c r="EL765" s="257">
        <f t="shared" si="6551"/>
        <v>0</v>
      </c>
      <c r="EM765" s="649">
        <f t="shared" si="6552"/>
        <v>0</v>
      </c>
      <c r="EN765" s="538">
        <f t="shared" si="6553"/>
        <v>0</v>
      </c>
      <c r="EO765" s="677">
        <f t="shared" si="6554"/>
        <v>0</v>
      </c>
      <c r="EP765" s="257">
        <f t="shared" si="6555"/>
        <v>0</v>
      </c>
      <c r="EQ765" s="649">
        <f t="shared" si="6556"/>
        <v>0</v>
      </c>
      <c r="ER765" s="538">
        <f t="shared" si="6557"/>
        <v>0</v>
      </c>
      <c r="ES765" s="677">
        <f t="shared" si="6558"/>
        <v>0</v>
      </c>
      <c r="ET765" s="538">
        <f t="shared" si="6559"/>
        <v>0</v>
      </c>
      <c r="EU765" s="462">
        <f t="shared" si="6560"/>
        <v>0</v>
      </c>
      <c r="EV765" s="263">
        <f t="shared" si="6561"/>
        <v>0</v>
      </c>
      <c r="EW765" s="462">
        <f t="shared" si="6562"/>
        <v>0</v>
      </c>
      <c r="EX765" s="263">
        <f t="shared" si="6563"/>
        <v>0</v>
      </c>
      <c r="EY765" s="472">
        <f t="shared" si="6362"/>
        <v>0</v>
      </c>
      <c r="EZ765" s="710">
        <f t="shared" si="6363"/>
        <v>0</v>
      </c>
      <c r="FA765" s="312">
        <v>42020</v>
      </c>
      <c r="FC765" s="216"/>
      <c r="FD765" s="319"/>
    </row>
    <row r="766" spans="1:160" ht="18" hidden="1" customHeight="1" outlineLevel="1" x14ac:dyDescent="0.2">
      <c r="A766" s="13" t="s">
        <v>1791</v>
      </c>
      <c r="B766" s="76" t="s">
        <v>21</v>
      </c>
      <c r="C766" s="103" t="s">
        <v>1491</v>
      </c>
      <c r="D766" s="103" t="s">
        <v>1463</v>
      </c>
      <c r="E766" s="103" t="s">
        <v>1492</v>
      </c>
      <c r="F766" s="103" t="s">
        <v>1493</v>
      </c>
      <c r="G766" s="103" t="s">
        <v>25</v>
      </c>
      <c r="H766" s="105">
        <v>0.83299999999999996</v>
      </c>
      <c r="I766" s="103" t="s">
        <v>1369</v>
      </c>
      <c r="J766" s="103" t="s">
        <v>56</v>
      </c>
      <c r="K766" s="103" t="s">
        <v>152</v>
      </c>
      <c r="L766" s="103" t="s">
        <v>1370</v>
      </c>
      <c r="M766" s="14" t="s">
        <v>1382</v>
      </c>
      <c r="N766" s="82"/>
      <c r="O766" s="82"/>
      <c r="P766" s="82"/>
      <c r="Q766" s="245"/>
      <c r="R766" s="408"/>
      <c r="S766" s="270"/>
      <c r="T766" s="270"/>
      <c r="U766" s="270"/>
      <c r="V766" s="647"/>
      <c r="W766" s="647"/>
      <c r="X766" s="409"/>
      <c r="Y766" s="409"/>
      <c r="Z766" s="409"/>
      <c r="AA766" s="409"/>
      <c r="AB766" s="409"/>
      <c r="AC766" s="399">
        <f t="shared" ref="AC766" si="6877">AB766*H766</f>
        <v>0</v>
      </c>
      <c r="AD766" s="410">
        <v>90</v>
      </c>
      <c r="AE766" s="410">
        <v>901.48</v>
      </c>
      <c r="AF766" s="410">
        <f t="shared" ref="AF766" si="6878">AE766*1.12</f>
        <v>1009.6576000000001</v>
      </c>
      <c r="AG766" s="410">
        <v>0</v>
      </c>
      <c r="AH766" s="410">
        <v>0</v>
      </c>
      <c r="AI766" s="260">
        <f t="shared" ref="AI766" si="6879">AH766*H766</f>
        <v>0</v>
      </c>
      <c r="AJ766" s="410">
        <v>90</v>
      </c>
      <c r="AK766" s="410">
        <v>901.48</v>
      </c>
      <c r="AL766" s="410">
        <f t="shared" si="5628"/>
        <v>1009.6576000000001</v>
      </c>
      <c r="AM766" s="410">
        <v>0</v>
      </c>
      <c r="AN766" s="410">
        <v>0</v>
      </c>
      <c r="AO766" s="396">
        <f t="shared" si="6608"/>
        <v>0</v>
      </c>
      <c r="AP766" s="410">
        <v>90</v>
      </c>
      <c r="AQ766" s="410">
        <v>901.48</v>
      </c>
      <c r="AR766" s="410">
        <f t="shared" si="5629"/>
        <v>1009.6576000000001</v>
      </c>
      <c r="AS766" s="410">
        <v>0</v>
      </c>
      <c r="AT766" s="410">
        <v>0</v>
      </c>
      <c r="AU766" s="410">
        <f t="shared" si="6501"/>
        <v>0</v>
      </c>
      <c r="AV766" s="411">
        <v>90</v>
      </c>
      <c r="AW766" s="410">
        <v>901.48</v>
      </c>
      <c r="AX766" s="410">
        <f t="shared" si="5630"/>
        <v>1009.6576000000001</v>
      </c>
      <c r="AY766" s="410">
        <v>0</v>
      </c>
      <c r="AZ766" s="410">
        <v>0</v>
      </c>
      <c r="BA766" s="400">
        <f t="shared" si="6542"/>
        <v>0</v>
      </c>
      <c r="BB766" s="411">
        <v>90</v>
      </c>
      <c r="BC766" s="410">
        <v>901.48</v>
      </c>
      <c r="BD766" s="410">
        <f t="shared" si="5631"/>
        <v>1009.6576000000001</v>
      </c>
      <c r="BE766" s="410">
        <v>0</v>
      </c>
      <c r="BF766" s="410">
        <v>0</v>
      </c>
      <c r="BG766" s="411">
        <f t="shared" si="6496"/>
        <v>0</v>
      </c>
      <c r="BH766" s="411"/>
      <c r="BI766" s="410">
        <v>901.48</v>
      </c>
      <c r="BJ766" s="410">
        <f t="shared" si="5632"/>
        <v>1009.6576000000001</v>
      </c>
      <c r="BK766" s="410">
        <v>0</v>
      </c>
      <c r="BL766" s="410">
        <v>0</v>
      </c>
      <c r="BM766" s="411">
        <f t="shared" si="6230"/>
        <v>0</v>
      </c>
      <c r="BN766" s="411"/>
      <c r="BO766" s="410"/>
      <c r="BP766" s="410"/>
      <c r="BQ766" s="410">
        <v>0</v>
      </c>
      <c r="BR766" s="410">
        <v>0</v>
      </c>
      <c r="BS766" s="411">
        <f t="shared" si="6455"/>
        <v>0</v>
      </c>
      <c r="BT766" s="410">
        <v>901.48</v>
      </c>
      <c r="BU766" s="410">
        <f t="shared" si="6689"/>
        <v>1009.6576000000001</v>
      </c>
      <c r="BV766" s="262">
        <v>0</v>
      </c>
      <c r="BW766" s="1427">
        <v>0</v>
      </c>
      <c r="BX766" s="84" t="s">
        <v>48</v>
      </c>
      <c r="BY766" s="76">
        <v>2015</v>
      </c>
      <c r="BZ766" s="325">
        <v>9</v>
      </c>
      <c r="CA766" s="567"/>
      <c r="CB766" s="562"/>
      <c r="CC766" s="109"/>
      <c r="CD766" s="329"/>
      <c r="CE766" s="26">
        <f t="shared" si="6830"/>
        <v>0</v>
      </c>
      <c r="CF766" s="27">
        <f t="shared" si="6831"/>
        <v>0</v>
      </c>
      <c r="CG766" s="738">
        <f t="shared" si="6832"/>
        <v>0</v>
      </c>
      <c r="CH766" s="166" t="s">
        <v>1800</v>
      </c>
      <c r="CI766" s="167"/>
      <c r="CJ766" s="89"/>
      <c r="CK766" s="175"/>
      <c r="CL766" s="175"/>
      <c r="CM766" s="178"/>
      <c r="CN766" s="175"/>
      <c r="CO766" s="176"/>
      <c r="CP766" s="175"/>
      <c r="CQ766" s="87"/>
      <c r="CR766" s="455"/>
      <c r="CS766" s="455"/>
      <c r="CT766" s="455"/>
      <c r="CU766" s="455"/>
      <c r="CV766" s="455"/>
      <c r="CW766" s="455"/>
      <c r="CX766" s="455"/>
      <c r="CY766" s="455"/>
      <c r="CZ766" s="455"/>
      <c r="DA766" s="456"/>
      <c r="DB766" s="455"/>
      <c r="DC766" s="455"/>
      <c r="DD766" s="455"/>
      <c r="DE766" s="455"/>
      <c r="DF766" s="455"/>
      <c r="DG766" s="455"/>
      <c r="DH766" s="455"/>
      <c r="DI766" s="455"/>
      <c r="DJ766" s="455"/>
      <c r="DK766" s="455"/>
      <c r="DL766" s="501"/>
      <c r="DM766" s="508"/>
      <c r="DN766" s="501"/>
      <c r="DO766" s="508"/>
      <c r="DP766" s="501"/>
      <c r="DQ766" s="847"/>
      <c r="DR766" s="501"/>
      <c r="DS766" s="508"/>
      <c r="DT766" s="501"/>
      <c r="DU766" s="508"/>
      <c r="DV766" s="457"/>
      <c r="DW766" s="503"/>
      <c r="DX766" s="501"/>
      <c r="DY766" s="672"/>
      <c r="DZ766" s="501"/>
      <c r="EA766" s="508">
        <f>DI766</f>
        <v>0</v>
      </c>
      <c r="EB766" s="457">
        <f t="shared" si="6609"/>
        <v>0</v>
      </c>
      <c r="EC766" s="1045"/>
      <c r="ED766" s="892"/>
      <c r="EE766" s="459"/>
      <c r="EF766" s="501"/>
      <c r="EG766" s="462"/>
      <c r="EH766" s="710"/>
      <c r="EI766" s="460">
        <f t="shared" si="6548"/>
        <v>0</v>
      </c>
      <c r="EJ766" s="538">
        <f t="shared" si="6549"/>
        <v>0</v>
      </c>
      <c r="EK766" s="677">
        <f t="shared" si="6550"/>
        <v>0</v>
      </c>
      <c r="EL766" s="257">
        <f t="shared" si="6551"/>
        <v>0</v>
      </c>
      <c r="EM766" s="649">
        <f t="shared" si="6552"/>
        <v>0</v>
      </c>
      <c r="EN766" s="538">
        <f t="shared" si="6553"/>
        <v>0</v>
      </c>
      <c r="EO766" s="677">
        <f t="shared" si="6554"/>
        <v>0</v>
      </c>
      <c r="EP766" s="257">
        <f t="shared" si="6555"/>
        <v>0</v>
      </c>
      <c r="EQ766" s="649">
        <f t="shared" si="6556"/>
        <v>0</v>
      </c>
      <c r="ER766" s="538">
        <f t="shared" si="6557"/>
        <v>0</v>
      </c>
      <c r="ES766" s="677">
        <f t="shared" si="6558"/>
        <v>0</v>
      </c>
      <c r="ET766" s="538">
        <f t="shared" si="6559"/>
        <v>0</v>
      </c>
      <c r="EU766" s="462">
        <f t="shared" si="6560"/>
        <v>0</v>
      </c>
      <c r="EV766" s="263">
        <f t="shared" si="6561"/>
        <v>0</v>
      </c>
      <c r="EW766" s="462">
        <f t="shared" si="6562"/>
        <v>0</v>
      </c>
      <c r="EX766" s="263">
        <f t="shared" si="6563"/>
        <v>0</v>
      </c>
      <c r="EY766" s="472">
        <f t="shared" si="6362"/>
        <v>0</v>
      </c>
      <c r="EZ766" s="710">
        <f t="shared" si="6363"/>
        <v>0</v>
      </c>
      <c r="FA766" s="312">
        <v>42020</v>
      </c>
      <c r="FC766" s="216"/>
      <c r="FD766" s="319"/>
    </row>
    <row r="767" spans="1:160" ht="18" hidden="1" customHeight="1" outlineLevel="1" x14ac:dyDescent="0.2">
      <c r="A767" s="13" t="s">
        <v>1963</v>
      </c>
      <c r="B767" s="76" t="s">
        <v>21</v>
      </c>
      <c r="C767" s="103" t="s">
        <v>1491</v>
      </c>
      <c r="D767" s="103" t="s">
        <v>1463</v>
      </c>
      <c r="E767" s="103" t="s">
        <v>1492</v>
      </c>
      <c r="F767" s="103" t="s">
        <v>1493</v>
      </c>
      <c r="G767" s="103" t="s">
        <v>25</v>
      </c>
      <c r="H767" s="105">
        <v>0.83299999999999996</v>
      </c>
      <c r="I767" s="103" t="s">
        <v>1972</v>
      </c>
      <c r="J767" s="103" t="s">
        <v>56</v>
      </c>
      <c r="K767" s="103" t="s">
        <v>152</v>
      </c>
      <c r="L767" s="103" t="s">
        <v>1370</v>
      </c>
      <c r="M767" s="14" t="s">
        <v>1382</v>
      </c>
      <c r="N767" s="82"/>
      <c r="O767" s="82"/>
      <c r="P767" s="82"/>
      <c r="Q767" s="245"/>
      <c r="R767" s="408"/>
      <c r="S767" s="270"/>
      <c r="T767" s="270"/>
      <c r="U767" s="270"/>
      <c r="V767" s="647"/>
      <c r="W767" s="647"/>
      <c r="X767" s="409"/>
      <c r="Y767" s="409"/>
      <c r="Z767" s="409"/>
      <c r="AA767" s="409"/>
      <c r="AB767" s="409"/>
      <c r="AC767" s="399">
        <f t="shared" ref="AC767" si="6880">AB767*H767</f>
        <v>0</v>
      </c>
      <c r="AD767" s="410">
        <v>90</v>
      </c>
      <c r="AE767" s="410">
        <v>901.48</v>
      </c>
      <c r="AF767" s="410">
        <f t="shared" ref="AF767" si="6881">AE767*1.12</f>
        <v>1009.6576000000001</v>
      </c>
      <c r="AG767" s="410">
        <v>0</v>
      </c>
      <c r="AH767" s="410">
        <v>0</v>
      </c>
      <c r="AI767" s="260">
        <f t="shared" ref="AI767" si="6882">AH767*H767</f>
        <v>0</v>
      </c>
      <c r="AJ767" s="410">
        <v>90</v>
      </c>
      <c r="AK767" s="410">
        <v>901.48</v>
      </c>
      <c r="AL767" s="410">
        <f t="shared" si="5628"/>
        <v>1009.6576000000001</v>
      </c>
      <c r="AM767" s="1221">
        <v>0</v>
      </c>
      <c r="AN767" s="410">
        <v>0</v>
      </c>
      <c r="AO767" s="396">
        <f t="shared" si="6608"/>
        <v>0</v>
      </c>
      <c r="AP767" s="410">
        <v>90</v>
      </c>
      <c r="AQ767" s="410">
        <v>901.48</v>
      </c>
      <c r="AR767" s="410">
        <f t="shared" si="5629"/>
        <v>1009.6576000000001</v>
      </c>
      <c r="AS767" s="410">
        <v>0</v>
      </c>
      <c r="AT767" s="410">
        <f t="shared" ref="AT767" si="6883">AS767*1.12</f>
        <v>0</v>
      </c>
      <c r="AU767" s="410">
        <f t="shared" ref="AU767" si="6884">AT767*H767</f>
        <v>0</v>
      </c>
      <c r="AV767" s="411">
        <v>90</v>
      </c>
      <c r="AW767" s="410">
        <v>901.48</v>
      </c>
      <c r="AX767" s="410">
        <f t="shared" si="5630"/>
        <v>1009.6576000000001</v>
      </c>
      <c r="AY767" s="400">
        <v>0</v>
      </c>
      <c r="AZ767" s="400">
        <f t="shared" ref="AZ767" si="6885">AY767*1.12</f>
        <v>0</v>
      </c>
      <c r="BA767" s="400">
        <f t="shared" ref="BA767" si="6886">AZ767*H767</f>
        <v>0</v>
      </c>
      <c r="BB767" s="411">
        <v>90</v>
      </c>
      <c r="BC767" s="410">
        <v>901.48</v>
      </c>
      <c r="BD767" s="410">
        <f t="shared" si="5631"/>
        <v>1009.6576000000001</v>
      </c>
      <c r="BE767" s="411">
        <v>0</v>
      </c>
      <c r="BF767" s="411">
        <f t="shared" ref="BF767" si="6887">BE767*1.12</f>
        <v>0</v>
      </c>
      <c r="BG767" s="411">
        <f t="shared" ref="BG767" si="6888">BF767*H767</f>
        <v>0</v>
      </c>
      <c r="BH767" s="411"/>
      <c r="BI767" s="410">
        <v>901.48</v>
      </c>
      <c r="BJ767" s="410">
        <f t="shared" si="5632"/>
        <v>1009.6576000000001</v>
      </c>
      <c r="BK767" s="411">
        <f t="shared" ref="BK767" si="6889">BH767*BI767</f>
        <v>0</v>
      </c>
      <c r="BL767" s="411">
        <f t="shared" ref="BL767:BL770" si="6890">BK767*1.12</f>
        <v>0</v>
      </c>
      <c r="BM767" s="411">
        <f t="shared" si="6230"/>
        <v>0</v>
      </c>
      <c r="BN767" s="411"/>
      <c r="BO767" s="410"/>
      <c r="BP767" s="410"/>
      <c r="BQ767" s="411">
        <f t="shared" ref="BQ767:BQ768" si="6891">BN767*BO767</f>
        <v>0</v>
      </c>
      <c r="BR767" s="411">
        <f t="shared" ref="BR767:BR770" si="6892">BQ767*1.12</f>
        <v>0</v>
      </c>
      <c r="BS767" s="411">
        <f t="shared" si="6455"/>
        <v>0</v>
      </c>
      <c r="BT767" s="410">
        <v>901.48</v>
      </c>
      <c r="BU767" s="410">
        <f t="shared" si="6689"/>
        <v>1009.6576000000001</v>
      </c>
      <c r="BV767" s="262">
        <v>0</v>
      </c>
      <c r="BW767" s="1427">
        <v>0</v>
      </c>
      <c r="BX767" s="84" t="s">
        <v>48</v>
      </c>
      <c r="BY767" s="76">
        <v>2015</v>
      </c>
      <c r="BZ767" s="582" t="s">
        <v>2551</v>
      </c>
      <c r="CA767" s="567"/>
      <c r="CB767" s="562"/>
      <c r="CC767" s="109"/>
      <c r="CD767" s="329"/>
      <c r="CE767" s="26">
        <f t="shared" si="6830"/>
        <v>0</v>
      </c>
      <c r="CF767" s="27">
        <f t="shared" si="6831"/>
        <v>0</v>
      </c>
      <c r="CG767" s="738">
        <f t="shared" si="6832"/>
        <v>0</v>
      </c>
      <c r="CH767" s="166" t="s">
        <v>1973</v>
      </c>
      <c r="CI767" s="167"/>
      <c r="CJ767" s="89" t="s">
        <v>25</v>
      </c>
      <c r="CK767" s="175" t="s">
        <v>1994</v>
      </c>
      <c r="CL767" s="175" t="s">
        <v>2010</v>
      </c>
      <c r="CM767" s="178">
        <v>42170</v>
      </c>
      <c r="CN767" s="175" t="s">
        <v>1995</v>
      </c>
      <c r="CO767" s="176" t="s">
        <v>1463</v>
      </c>
      <c r="CP767" s="175" t="s">
        <v>1493</v>
      </c>
      <c r="CQ767" s="14" t="s">
        <v>1382</v>
      </c>
      <c r="CR767" s="455"/>
      <c r="CS767" s="455"/>
      <c r="CT767" s="455">
        <v>90</v>
      </c>
      <c r="CU767" s="455">
        <v>0</v>
      </c>
      <c r="CV767" s="455">
        <v>0</v>
      </c>
      <c r="CW767" s="455">
        <v>0</v>
      </c>
      <c r="CX767" s="455">
        <v>0</v>
      </c>
      <c r="CY767" s="455"/>
      <c r="CZ767" s="455"/>
      <c r="DA767" s="456">
        <v>1009</v>
      </c>
      <c r="DB767" s="455"/>
      <c r="DC767" s="455"/>
      <c r="DD767" s="455">
        <f>CT767*DA767</f>
        <v>90810</v>
      </c>
      <c r="DE767" s="455">
        <f>CU767*DA767</f>
        <v>0</v>
      </c>
      <c r="DF767" s="455">
        <f>CV767*DA767</f>
        <v>0</v>
      </c>
      <c r="DG767" s="455">
        <f>CW767*DA767</f>
        <v>0</v>
      </c>
      <c r="DH767" s="455">
        <f>CX767*DA767</f>
        <v>0</v>
      </c>
      <c r="DI767" s="455"/>
      <c r="DJ767" s="455"/>
      <c r="DK767" s="455">
        <f t="shared" ref="DK767:DK768" si="6893">(CT767+CU767+CV767+CW767+CX767)*DA767</f>
        <v>90810</v>
      </c>
      <c r="DL767" s="501"/>
      <c r="DM767" s="508"/>
      <c r="DN767" s="501"/>
      <c r="DO767" s="508"/>
      <c r="DP767" s="501"/>
      <c r="DQ767" s="847">
        <f>DD767</f>
        <v>90810</v>
      </c>
      <c r="DR767" s="501">
        <f>DQ767/1.12</f>
        <v>81080.35714285713</v>
      </c>
      <c r="DS767" s="508">
        <f>DE767</f>
        <v>0</v>
      </c>
      <c r="DT767" s="501">
        <f>DS767/1.12</f>
        <v>0</v>
      </c>
      <c r="DU767" s="508">
        <f>DF767</f>
        <v>0</v>
      </c>
      <c r="DV767" s="457">
        <f>DU767/1.12</f>
        <v>0</v>
      </c>
      <c r="DW767" s="503">
        <f>DG767</f>
        <v>0</v>
      </c>
      <c r="DX767" s="501">
        <f>DW767/1.12</f>
        <v>0</v>
      </c>
      <c r="DY767" s="672">
        <f>DH767</f>
        <v>0</v>
      </c>
      <c r="DZ767" s="501">
        <f>DY767/1.12</f>
        <v>0</v>
      </c>
      <c r="EA767" s="508">
        <f>DI767</f>
        <v>0</v>
      </c>
      <c r="EB767" s="457">
        <f t="shared" si="6609"/>
        <v>0</v>
      </c>
      <c r="EC767" s="1045"/>
      <c r="ED767" s="892"/>
      <c r="EE767" s="459">
        <f>DK767</f>
        <v>90810</v>
      </c>
      <c r="EF767" s="501">
        <f t="shared" ref="EF767:EF768" si="6894">EE767/1.12</f>
        <v>81080.35714285713</v>
      </c>
      <c r="EG767" s="462"/>
      <c r="EH767" s="710"/>
      <c r="EI767" s="460">
        <f t="shared" si="6548"/>
        <v>0</v>
      </c>
      <c r="EJ767" s="538">
        <f t="shared" si="6549"/>
        <v>0</v>
      </c>
      <c r="EK767" s="677">
        <f t="shared" si="6550"/>
        <v>-81080.35714285713</v>
      </c>
      <c r="EL767" s="257">
        <f t="shared" si="6551"/>
        <v>-90810</v>
      </c>
      <c r="EM767" s="649">
        <f t="shared" si="6552"/>
        <v>0</v>
      </c>
      <c r="EN767" s="538">
        <f t="shared" si="6553"/>
        <v>0</v>
      </c>
      <c r="EO767" s="677">
        <f t="shared" si="6554"/>
        <v>0</v>
      </c>
      <c r="EP767" s="257">
        <f t="shared" si="6555"/>
        <v>0</v>
      </c>
      <c r="EQ767" s="649">
        <f t="shared" si="6556"/>
        <v>0</v>
      </c>
      <c r="ER767" s="538">
        <f t="shared" si="6557"/>
        <v>0</v>
      </c>
      <c r="ES767" s="677">
        <f t="shared" si="6558"/>
        <v>0</v>
      </c>
      <c r="ET767" s="538">
        <f t="shared" si="6559"/>
        <v>0</v>
      </c>
      <c r="EU767" s="462">
        <f t="shared" si="6560"/>
        <v>0</v>
      </c>
      <c r="EV767" s="263">
        <f t="shared" si="6561"/>
        <v>0</v>
      </c>
      <c r="EW767" s="462">
        <f t="shared" si="6562"/>
        <v>0</v>
      </c>
      <c r="EX767" s="263">
        <f t="shared" si="6563"/>
        <v>0</v>
      </c>
      <c r="EY767" s="472">
        <f t="shared" si="6362"/>
        <v>-81080.35714285713</v>
      </c>
      <c r="EZ767" s="710">
        <f t="shared" si="6363"/>
        <v>-90810</v>
      </c>
      <c r="FA767" s="312">
        <v>42020</v>
      </c>
      <c r="FC767" s="216"/>
      <c r="FD767" s="319"/>
    </row>
    <row r="768" spans="1:160" ht="18" hidden="1" customHeight="1" outlineLevel="1" x14ac:dyDescent="0.2">
      <c r="A768" s="13" t="s">
        <v>2542</v>
      </c>
      <c r="B768" s="76" t="s">
        <v>21</v>
      </c>
      <c r="C768" s="103" t="s">
        <v>1491</v>
      </c>
      <c r="D768" s="103" t="s">
        <v>1463</v>
      </c>
      <c r="E768" s="103" t="s">
        <v>1492</v>
      </c>
      <c r="F768" s="103" t="s">
        <v>1493</v>
      </c>
      <c r="G768" s="103" t="s">
        <v>25</v>
      </c>
      <c r="H768" s="105">
        <v>0.83299999999999996</v>
      </c>
      <c r="I768" s="103" t="s">
        <v>1972</v>
      </c>
      <c r="J768" s="103" t="s">
        <v>56</v>
      </c>
      <c r="K768" s="103" t="s">
        <v>152</v>
      </c>
      <c r="L768" s="103" t="s">
        <v>1370</v>
      </c>
      <c r="M768" s="14" t="s">
        <v>1382</v>
      </c>
      <c r="N768" s="82"/>
      <c r="O768" s="82"/>
      <c r="P768" s="82"/>
      <c r="Q768" s="245"/>
      <c r="R768" s="408"/>
      <c r="S768" s="270"/>
      <c r="T768" s="270"/>
      <c r="U768" s="270"/>
      <c r="V768" s="647"/>
      <c r="W768" s="647"/>
      <c r="X768" s="409"/>
      <c r="Y768" s="409"/>
      <c r="Z768" s="409"/>
      <c r="AA768" s="409"/>
      <c r="AB768" s="409"/>
      <c r="AC768" s="399">
        <f t="shared" ref="AC768" si="6895">AB768*H768</f>
        <v>0</v>
      </c>
      <c r="AD768" s="410">
        <v>90</v>
      </c>
      <c r="AE768" s="410">
        <v>1102.8399999999999</v>
      </c>
      <c r="AF768" s="410">
        <f t="shared" ref="AF768" si="6896">AE768*1.12</f>
        <v>1235.1808000000001</v>
      </c>
      <c r="AG768" s="410">
        <f t="shared" ref="AG768" si="6897">AE768*AD768</f>
        <v>99255.599999999991</v>
      </c>
      <c r="AH768" s="410">
        <f t="shared" ref="AH768" si="6898">AD768*AF768</f>
        <v>111166.27200000001</v>
      </c>
      <c r="AI768" s="260">
        <f t="shared" ref="AI768" si="6899">AH768*H768</f>
        <v>92601.504576000007</v>
      </c>
      <c r="AJ768" s="410">
        <v>45</v>
      </c>
      <c r="AK768" s="410">
        <v>1102.8399999999999</v>
      </c>
      <c r="AL768" s="410">
        <f t="shared" si="5628"/>
        <v>1235.1808000000001</v>
      </c>
      <c r="AM768" s="1221">
        <f t="shared" ref="AM768" si="6900">AJ768*AK768</f>
        <v>49627.799999999996</v>
      </c>
      <c r="AN768" s="410">
        <f t="shared" ref="AN768" si="6901">AJ768*AL768</f>
        <v>55583.136000000006</v>
      </c>
      <c r="AO768" s="396">
        <f t="shared" ref="AO768" si="6902">AN768*H768</f>
        <v>46300.752288000003</v>
      </c>
      <c r="AP768" s="410">
        <v>45</v>
      </c>
      <c r="AQ768" s="410">
        <v>1102.8399999999999</v>
      </c>
      <c r="AR768" s="410">
        <f t="shared" si="5629"/>
        <v>1235.1808000000001</v>
      </c>
      <c r="AS768" s="410">
        <f t="shared" ref="AS768" si="6903">AP768*AQ768</f>
        <v>49627.799999999996</v>
      </c>
      <c r="AT768" s="410">
        <f t="shared" ref="AT768" si="6904">AS768*1.12</f>
        <v>55583.135999999999</v>
      </c>
      <c r="AU768" s="410">
        <f t="shared" ref="AU768" si="6905">AT768*H768</f>
        <v>46300.752287999996</v>
      </c>
      <c r="AV768" s="411">
        <v>45</v>
      </c>
      <c r="AW768" s="410">
        <v>1102.8399999999999</v>
      </c>
      <c r="AX768" s="410">
        <f t="shared" si="5630"/>
        <v>1235.1808000000001</v>
      </c>
      <c r="AY768" s="400">
        <f t="shared" ref="AY768" si="6906">AV768*AW768</f>
        <v>49627.799999999996</v>
      </c>
      <c r="AZ768" s="400">
        <f t="shared" ref="AZ768" si="6907">AY768*1.12</f>
        <v>55583.135999999999</v>
      </c>
      <c r="BA768" s="400">
        <f t="shared" ref="BA768" si="6908">AZ768*H768</f>
        <v>46300.752287999996</v>
      </c>
      <c r="BB768" s="411">
        <v>45</v>
      </c>
      <c r="BC768" s="410">
        <v>1102.8399999999999</v>
      </c>
      <c r="BD768" s="410">
        <f t="shared" si="5631"/>
        <v>1235.1808000000001</v>
      </c>
      <c r="BE768" s="411">
        <f t="shared" ref="BE768" si="6909">BB768*BC768</f>
        <v>49627.799999999996</v>
      </c>
      <c r="BF768" s="411">
        <f t="shared" ref="BF768" si="6910">BE768*1.12</f>
        <v>55583.135999999999</v>
      </c>
      <c r="BG768" s="411">
        <f t="shared" ref="BG768" si="6911">BF768*H768</f>
        <v>46300.752287999996</v>
      </c>
      <c r="BH768" s="411"/>
      <c r="BI768" s="410">
        <v>1102.8399999999999</v>
      </c>
      <c r="BJ768" s="410">
        <f t="shared" si="5632"/>
        <v>1235.1808000000001</v>
      </c>
      <c r="BK768" s="411">
        <f t="shared" ref="BK768" si="6912">BH768*BI768</f>
        <v>0</v>
      </c>
      <c r="BL768" s="411">
        <f t="shared" ref="BL768" si="6913">BK768*1.12</f>
        <v>0</v>
      </c>
      <c r="BM768" s="411">
        <f t="shared" ref="BM768" si="6914">BL768*N768</f>
        <v>0</v>
      </c>
      <c r="BN768" s="411"/>
      <c r="BO768" s="410"/>
      <c r="BP768" s="410"/>
      <c r="BQ768" s="411">
        <f t="shared" si="6891"/>
        <v>0</v>
      </c>
      <c r="BR768" s="411">
        <f t="shared" si="6892"/>
        <v>0</v>
      </c>
      <c r="BS768" s="411">
        <f t="shared" si="6455"/>
        <v>0</v>
      </c>
      <c r="BT768" s="410">
        <v>1102.8399999999999</v>
      </c>
      <c r="BU768" s="410">
        <f t="shared" si="6689"/>
        <v>1235.1808000000001</v>
      </c>
      <c r="BV768" s="262">
        <f t="shared" ref="BV768" si="6915">(AD768+AJ768+AP768+AV768+BB768)*BT768</f>
        <v>297766.8</v>
      </c>
      <c r="BW768" s="262">
        <f t="shared" ref="BW768" si="6916">(AD768+AJ768+AP768+AV768+BB768)*BU768</f>
        <v>333498.81600000005</v>
      </c>
      <c r="BX768" s="84"/>
      <c r="BY768" s="76" t="s">
        <v>2420</v>
      </c>
      <c r="BZ768" s="582"/>
      <c r="CA768" s="567"/>
      <c r="CB768" s="562"/>
      <c r="CC768" s="109"/>
      <c r="CD768" s="329"/>
      <c r="CE768" s="26">
        <f t="shared" ref="CE768" si="6917">BV768-CB768</f>
        <v>297766.8</v>
      </c>
      <c r="CF768" s="27">
        <f t="shared" ref="CF768" si="6918">BW768-CC768</f>
        <v>333498.81600000005</v>
      </c>
      <c r="CG768" s="738">
        <f t="shared" ref="CG768" si="6919">CA768-CC768</f>
        <v>0</v>
      </c>
      <c r="CH768" s="166" t="s">
        <v>2552</v>
      </c>
      <c r="CI768" s="167"/>
      <c r="CJ768" s="89"/>
      <c r="CK768" s="175"/>
      <c r="CL768" s="175" t="s">
        <v>2628</v>
      </c>
      <c r="CM768" s="178">
        <v>42632</v>
      </c>
      <c r="CN768" s="175" t="s">
        <v>1995</v>
      </c>
      <c r="CO768" s="176" t="s">
        <v>1463</v>
      </c>
      <c r="CP768" s="175" t="s">
        <v>2579</v>
      </c>
      <c r="CQ768" s="14" t="s">
        <v>1382</v>
      </c>
      <c r="CR768" s="455"/>
      <c r="CS768" s="455"/>
      <c r="CT768" s="455"/>
      <c r="CU768" s="455">
        <v>45</v>
      </c>
      <c r="CV768" s="455">
        <v>45</v>
      </c>
      <c r="CW768" s="455">
        <v>45</v>
      </c>
      <c r="CX768" s="455">
        <v>45</v>
      </c>
      <c r="CY768" s="455"/>
      <c r="CZ768" s="455">
        <f>CU768+CV768+CW768+CX768</f>
        <v>180</v>
      </c>
      <c r="DA768" s="456">
        <f>BU768</f>
        <v>1235.1808000000001</v>
      </c>
      <c r="DB768" s="455"/>
      <c r="DC768" s="455"/>
      <c r="DD768" s="455"/>
      <c r="DE768" s="455">
        <f>CU768*DA768</f>
        <v>55583.136000000006</v>
      </c>
      <c r="DF768" s="455">
        <f>CV768*DA768</f>
        <v>55583.136000000006</v>
      </c>
      <c r="DG768" s="455">
        <f>CW768*DA768</f>
        <v>55583.136000000006</v>
      </c>
      <c r="DH768" s="455">
        <f>CX768*DA768</f>
        <v>55583.136000000006</v>
      </c>
      <c r="DI768" s="455"/>
      <c r="DJ768" s="455"/>
      <c r="DK768" s="455">
        <f t="shared" si="6893"/>
        <v>222332.54400000002</v>
      </c>
      <c r="DL768" s="501"/>
      <c r="DM768" s="508"/>
      <c r="DN768" s="501"/>
      <c r="DO768" s="508"/>
      <c r="DP768" s="501"/>
      <c r="DQ768" s="847"/>
      <c r="DR768" s="501"/>
      <c r="DS768" s="508">
        <f>DE768</f>
        <v>55583.136000000006</v>
      </c>
      <c r="DT768" s="501">
        <f>DS768/1.12</f>
        <v>49627.8</v>
      </c>
      <c r="DU768" s="508">
        <f>DF768</f>
        <v>55583.136000000006</v>
      </c>
      <c r="DV768" s="457">
        <f>DU768/1.12</f>
        <v>49627.8</v>
      </c>
      <c r="DW768" s="503">
        <f>DG768</f>
        <v>55583.136000000006</v>
      </c>
      <c r="DX768" s="501">
        <f>DW768/1.12</f>
        <v>49627.8</v>
      </c>
      <c r="DY768" s="672">
        <f>DH768</f>
        <v>55583.136000000006</v>
      </c>
      <c r="DZ768" s="501">
        <f>DY768/1.12</f>
        <v>49627.8</v>
      </c>
      <c r="EA768" s="508"/>
      <c r="EB768" s="457"/>
      <c r="EC768" s="1045"/>
      <c r="ED768" s="892"/>
      <c r="EE768" s="459">
        <f>DK768</f>
        <v>222332.54400000002</v>
      </c>
      <c r="EF768" s="501">
        <f t="shared" si="6894"/>
        <v>198511.2</v>
      </c>
      <c r="EG768" s="462"/>
      <c r="EH768" s="710"/>
      <c r="EI768" s="460">
        <f t="shared" si="6548"/>
        <v>0</v>
      </c>
      <c r="EJ768" s="538">
        <f t="shared" si="6549"/>
        <v>0</v>
      </c>
      <c r="EK768" s="677">
        <f t="shared" si="6550"/>
        <v>99255.599999999991</v>
      </c>
      <c r="EL768" s="257">
        <f t="shared" si="6551"/>
        <v>111166.27200000001</v>
      </c>
      <c r="EM768" s="649">
        <f t="shared" si="6552"/>
        <v>0</v>
      </c>
      <c r="EN768" s="538">
        <f t="shared" si="6553"/>
        <v>0</v>
      </c>
      <c r="EO768" s="677">
        <f t="shared" si="6554"/>
        <v>0</v>
      </c>
      <c r="EP768" s="257">
        <f t="shared" si="6555"/>
        <v>0</v>
      </c>
      <c r="EQ768" s="649">
        <f t="shared" si="6556"/>
        <v>0</v>
      </c>
      <c r="ER768" s="538">
        <f t="shared" si="6557"/>
        <v>0</v>
      </c>
      <c r="ES768" s="677">
        <f t="shared" si="6558"/>
        <v>0</v>
      </c>
      <c r="ET768" s="538">
        <f t="shared" si="6559"/>
        <v>0</v>
      </c>
      <c r="EU768" s="462">
        <f t="shared" si="6560"/>
        <v>0</v>
      </c>
      <c r="EV768" s="263">
        <f t="shared" si="6561"/>
        <v>0</v>
      </c>
      <c r="EW768" s="462">
        <f t="shared" si="6562"/>
        <v>0</v>
      </c>
      <c r="EX768" s="263">
        <f t="shared" si="6563"/>
        <v>0</v>
      </c>
      <c r="EY768" s="472">
        <f t="shared" si="6362"/>
        <v>99255.599999999977</v>
      </c>
      <c r="EZ768" s="710">
        <f t="shared" si="6363"/>
        <v>111166.27200000003</v>
      </c>
      <c r="FA768" s="312">
        <v>42020</v>
      </c>
      <c r="FC768" s="216"/>
      <c r="FD768" s="319"/>
    </row>
    <row r="769" spans="1:160" ht="18" hidden="1" customHeight="1" outlineLevel="1" x14ac:dyDescent="0.2">
      <c r="A769" s="13" t="s">
        <v>1600</v>
      </c>
      <c r="B769" s="76" t="s">
        <v>21</v>
      </c>
      <c r="C769" s="103" t="s">
        <v>1494</v>
      </c>
      <c r="D769" s="103" t="s">
        <v>1463</v>
      </c>
      <c r="E769" s="103" t="s">
        <v>1495</v>
      </c>
      <c r="F769" s="103" t="s">
        <v>1496</v>
      </c>
      <c r="G769" s="103" t="s">
        <v>1381</v>
      </c>
      <c r="H769" s="105">
        <v>0.83299999999999996</v>
      </c>
      <c r="I769" s="103" t="s">
        <v>1369</v>
      </c>
      <c r="J769" s="103" t="s">
        <v>56</v>
      </c>
      <c r="K769" s="103" t="s">
        <v>152</v>
      </c>
      <c r="L769" s="103" t="s">
        <v>1370</v>
      </c>
      <c r="M769" s="14" t="s">
        <v>1382</v>
      </c>
      <c r="N769" s="82"/>
      <c r="O769" s="82"/>
      <c r="P769" s="82"/>
      <c r="Q769" s="245"/>
      <c r="R769" s="408"/>
      <c r="S769" s="270"/>
      <c r="T769" s="270"/>
      <c r="U769" s="270"/>
      <c r="V769" s="647"/>
      <c r="W769" s="647"/>
      <c r="X769" s="409"/>
      <c r="Y769" s="409"/>
      <c r="Z769" s="409"/>
      <c r="AA769" s="409"/>
      <c r="AB769" s="409"/>
      <c r="AC769" s="399">
        <f t="shared" si="6004"/>
        <v>0</v>
      </c>
      <c r="AD769" s="410">
        <v>120</v>
      </c>
      <c r="AE769" s="410">
        <v>901.48</v>
      </c>
      <c r="AF769" s="410">
        <f t="shared" si="5138"/>
        <v>1009.6576000000001</v>
      </c>
      <c r="AG769" s="410">
        <v>0</v>
      </c>
      <c r="AH769" s="410">
        <v>0</v>
      </c>
      <c r="AI769" s="260">
        <f t="shared" si="6005"/>
        <v>0</v>
      </c>
      <c r="AJ769" s="410">
        <v>120</v>
      </c>
      <c r="AK769" s="410">
        <v>901.48</v>
      </c>
      <c r="AL769" s="410">
        <f t="shared" si="5628"/>
        <v>1009.6576000000001</v>
      </c>
      <c r="AM769" s="260">
        <v>0</v>
      </c>
      <c r="AN769" s="260">
        <v>0</v>
      </c>
      <c r="AO769" s="396">
        <f t="shared" si="6608"/>
        <v>0</v>
      </c>
      <c r="AP769" s="410">
        <v>120</v>
      </c>
      <c r="AQ769" s="410">
        <v>901.48</v>
      </c>
      <c r="AR769" s="410">
        <f t="shared" si="5629"/>
        <v>1009.6576000000001</v>
      </c>
      <c r="AS769" s="410">
        <v>0</v>
      </c>
      <c r="AT769" s="410">
        <f t="shared" si="6739"/>
        <v>0</v>
      </c>
      <c r="AU769" s="410">
        <f t="shared" si="6501"/>
        <v>0</v>
      </c>
      <c r="AV769" s="411">
        <v>120</v>
      </c>
      <c r="AW769" s="410">
        <v>901.48</v>
      </c>
      <c r="AX769" s="410">
        <f t="shared" si="5630"/>
        <v>1009.6576000000001</v>
      </c>
      <c r="AY769" s="400">
        <v>0</v>
      </c>
      <c r="AZ769" s="400">
        <f t="shared" si="6740"/>
        <v>0</v>
      </c>
      <c r="BA769" s="400">
        <f t="shared" si="6542"/>
        <v>0</v>
      </c>
      <c r="BB769" s="411">
        <v>120</v>
      </c>
      <c r="BC769" s="410">
        <v>901.48</v>
      </c>
      <c r="BD769" s="410">
        <f t="shared" si="5631"/>
        <v>1009.6576000000001</v>
      </c>
      <c r="BE769" s="411">
        <v>0</v>
      </c>
      <c r="BF769" s="411">
        <f t="shared" si="6543"/>
        <v>0</v>
      </c>
      <c r="BG769" s="411">
        <f t="shared" si="6496"/>
        <v>0</v>
      </c>
      <c r="BH769" s="411"/>
      <c r="BI769" s="410">
        <v>901.48</v>
      </c>
      <c r="BJ769" s="410">
        <f t="shared" si="5632"/>
        <v>1009.6576000000001</v>
      </c>
      <c r="BK769" s="411">
        <v>0</v>
      </c>
      <c r="BL769" s="411">
        <f t="shared" si="6890"/>
        <v>0</v>
      </c>
      <c r="BM769" s="411">
        <f t="shared" si="6230"/>
        <v>0</v>
      </c>
      <c r="BN769" s="411"/>
      <c r="BO769" s="410"/>
      <c r="BP769" s="410"/>
      <c r="BQ769" s="411">
        <v>0</v>
      </c>
      <c r="BR769" s="411">
        <f t="shared" si="6892"/>
        <v>0</v>
      </c>
      <c r="BS769" s="411">
        <f t="shared" si="6455"/>
        <v>0</v>
      </c>
      <c r="BT769" s="410">
        <v>901.48</v>
      </c>
      <c r="BU769" s="410">
        <f t="shared" si="6689"/>
        <v>1009.6576000000001</v>
      </c>
      <c r="BV769" s="410">
        <v>0</v>
      </c>
      <c r="BW769" s="1437">
        <v>0</v>
      </c>
      <c r="BX769" s="84" t="s">
        <v>48</v>
      </c>
      <c r="BY769" s="76">
        <v>2015</v>
      </c>
      <c r="BZ769" s="325">
        <v>7</v>
      </c>
      <c r="CA769" s="567"/>
      <c r="CB769" s="562"/>
      <c r="CC769" s="109"/>
      <c r="CD769" s="329"/>
      <c r="CE769" s="26">
        <f t="shared" si="6830"/>
        <v>0</v>
      </c>
      <c r="CF769" s="27">
        <f t="shared" si="6831"/>
        <v>0</v>
      </c>
      <c r="CG769" s="738">
        <f t="shared" si="6832"/>
        <v>0</v>
      </c>
      <c r="CH769" s="166"/>
      <c r="CI769" s="167"/>
      <c r="CJ769" s="89"/>
      <c r="CK769" s="175"/>
      <c r="CL769" s="175"/>
      <c r="CM769" s="178"/>
      <c r="CN769" s="175"/>
      <c r="CO769" s="176"/>
      <c r="CP769" s="175"/>
      <c r="CQ769" s="87"/>
      <c r="CR769" s="455"/>
      <c r="CS769" s="455"/>
      <c r="CT769" s="455"/>
      <c r="CU769" s="455"/>
      <c r="CV769" s="455"/>
      <c r="CW769" s="455"/>
      <c r="CX769" s="455"/>
      <c r="CY769" s="455"/>
      <c r="CZ769" s="455"/>
      <c r="DA769" s="456"/>
      <c r="DB769" s="455"/>
      <c r="DC769" s="455"/>
      <c r="DD769" s="455"/>
      <c r="DE769" s="455"/>
      <c r="DF769" s="455"/>
      <c r="DG769" s="455"/>
      <c r="DH769" s="455"/>
      <c r="DI769" s="455"/>
      <c r="DJ769" s="455"/>
      <c r="DK769" s="455"/>
      <c r="DL769" s="501"/>
      <c r="DM769" s="508"/>
      <c r="DN769" s="501"/>
      <c r="DO769" s="508"/>
      <c r="DP769" s="501"/>
      <c r="DQ769" s="847"/>
      <c r="DR769" s="501"/>
      <c r="DS769" s="508"/>
      <c r="DT769" s="501"/>
      <c r="DU769" s="508"/>
      <c r="DV769" s="457"/>
      <c r="DW769" s="503"/>
      <c r="DX769" s="501"/>
      <c r="DY769" s="672"/>
      <c r="DZ769" s="501"/>
      <c r="EA769" s="508">
        <f>DI769</f>
        <v>0</v>
      </c>
      <c r="EB769" s="457">
        <f t="shared" si="6609"/>
        <v>0</v>
      </c>
      <c r="EC769" s="1045"/>
      <c r="ED769" s="892"/>
      <c r="EE769" s="459"/>
      <c r="EF769" s="501"/>
      <c r="EG769" s="462"/>
      <c r="EH769" s="710"/>
      <c r="EI769" s="460">
        <f t="shared" si="6548"/>
        <v>0</v>
      </c>
      <c r="EJ769" s="538">
        <f t="shared" si="6549"/>
        <v>0</v>
      </c>
      <c r="EK769" s="677">
        <f t="shared" si="6550"/>
        <v>0</v>
      </c>
      <c r="EL769" s="257">
        <f t="shared" si="6551"/>
        <v>0</v>
      </c>
      <c r="EM769" s="649">
        <f t="shared" si="6552"/>
        <v>0</v>
      </c>
      <c r="EN769" s="538">
        <f t="shared" si="6553"/>
        <v>0</v>
      </c>
      <c r="EO769" s="677">
        <f t="shared" si="6554"/>
        <v>0</v>
      </c>
      <c r="EP769" s="257">
        <f t="shared" si="6555"/>
        <v>0</v>
      </c>
      <c r="EQ769" s="649">
        <f t="shared" si="6556"/>
        <v>0</v>
      </c>
      <c r="ER769" s="538">
        <f t="shared" si="6557"/>
        <v>0</v>
      </c>
      <c r="ES769" s="677">
        <f t="shared" si="6558"/>
        <v>0</v>
      </c>
      <c r="ET769" s="538">
        <f t="shared" si="6559"/>
        <v>0</v>
      </c>
      <c r="EU769" s="462">
        <f t="shared" si="6560"/>
        <v>0</v>
      </c>
      <c r="EV769" s="263">
        <f t="shared" si="6561"/>
        <v>0</v>
      </c>
      <c r="EW769" s="462">
        <f t="shared" si="6562"/>
        <v>0</v>
      </c>
      <c r="EX769" s="263">
        <f t="shared" si="6563"/>
        <v>0</v>
      </c>
      <c r="EY769" s="472">
        <f t="shared" si="6362"/>
        <v>0</v>
      </c>
      <c r="EZ769" s="710">
        <f t="shared" si="6363"/>
        <v>0</v>
      </c>
      <c r="FC769" s="216"/>
      <c r="FD769" s="319"/>
    </row>
    <row r="770" spans="1:160" ht="18" hidden="1" customHeight="1" outlineLevel="1" x14ac:dyDescent="0.2">
      <c r="A770" s="13" t="s">
        <v>1668</v>
      </c>
      <c r="B770" s="76" t="s">
        <v>21</v>
      </c>
      <c r="C770" s="103" t="s">
        <v>1494</v>
      </c>
      <c r="D770" s="103" t="s">
        <v>1463</v>
      </c>
      <c r="E770" s="103" t="s">
        <v>1495</v>
      </c>
      <c r="F770" s="103" t="s">
        <v>1496</v>
      </c>
      <c r="G770" s="103" t="s">
        <v>1690</v>
      </c>
      <c r="H770" s="105">
        <v>0.83299999999999996</v>
      </c>
      <c r="I770" s="103" t="s">
        <v>1369</v>
      </c>
      <c r="J770" s="103" t="s">
        <v>56</v>
      </c>
      <c r="K770" s="103" t="s">
        <v>152</v>
      </c>
      <c r="L770" s="103" t="s">
        <v>1370</v>
      </c>
      <c r="M770" s="14" t="s">
        <v>1382</v>
      </c>
      <c r="N770" s="82"/>
      <c r="O770" s="82"/>
      <c r="P770" s="82"/>
      <c r="Q770" s="245"/>
      <c r="R770" s="408"/>
      <c r="S770" s="270"/>
      <c r="T770" s="270"/>
      <c r="U770" s="270"/>
      <c r="V770" s="647"/>
      <c r="W770" s="647"/>
      <c r="X770" s="409"/>
      <c r="Y770" s="409"/>
      <c r="Z770" s="409"/>
      <c r="AA770" s="409"/>
      <c r="AB770" s="409"/>
      <c r="AC770" s="399">
        <f t="shared" si="6004"/>
        <v>0</v>
      </c>
      <c r="AD770" s="410">
        <v>120</v>
      </c>
      <c r="AE770" s="410">
        <v>901.48</v>
      </c>
      <c r="AF770" s="410">
        <f t="shared" ref="AF770" si="6920">AE770*1.12</f>
        <v>1009.6576000000001</v>
      </c>
      <c r="AG770" s="410">
        <v>0</v>
      </c>
      <c r="AH770" s="410">
        <v>0</v>
      </c>
      <c r="AI770" s="260">
        <f t="shared" si="6005"/>
        <v>0</v>
      </c>
      <c r="AJ770" s="410">
        <v>120</v>
      </c>
      <c r="AK770" s="410">
        <v>901.48</v>
      </c>
      <c r="AL770" s="410">
        <f t="shared" si="5628"/>
        <v>1009.6576000000001</v>
      </c>
      <c r="AM770" s="260">
        <v>0</v>
      </c>
      <c r="AN770" s="260">
        <v>0</v>
      </c>
      <c r="AO770" s="396">
        <f t="shared" si="6608"/>
        <v>0</v>
      </c>
      <c r="AP770" s="410">
        <v>120</v>
      </c>
      <c r="AQ770" s="410">
        <v>901.48</v>
      </c>
      <c r="AR770" s="410">
        <f t="shared" si="5629"/>
        <v>1009.6576000000001</v>
      </c>
      <c r="AS770" s="410">
        <v>0</v>
      </c>
      <c r="AT770" s="410">
        <f t="shared" si="6739"/>
        <v>0</v>
      </c>
      <c r="AU770" s="410">
        <f t="shared" si="6501"/>
        <v>0</v>
      </c>
      <c r="AV770" s="411">
        <v>120</v>
      </c>
      <c r="AW770" s="410">
        <v>901.48</v>
      </c>
      <c r="AX770" s="410">
        <f t="shared" si="5630"/>
        <v>1009.6576000000001</v>
      </c>
      <c r="AY770" s="400">
        <v>0</v>
      </c>
      <c r="AZ770" s="400">
        <f t="shared" si="6740"/>
        <v>0</v>
      </c>
      <c r="BA770" s="400">
        <f t="shared" si="6542"/>
        <v>0</v>
      </c>
      <c r="BB770" s="411">
        <v>120</v>
      </c>
      <c r="BC770" s="410">
        <v>901.48</v>
      </c>
      <c r="BD770" s="410">
        <f t="shared" si="5631"/>
        <v>1009.6576000000001</v>
      </c>
      <c r="BE770" s="411">
        <v>0</v>
      </c>
      <c r="BF770" s="411">
        <f t="shared" si="6543"/>
        <v>0</v>
      </c>
      <c r="BG770" s="411">
        <f t="shared" si="6496"/>
        <v>0</v>
      </c>
      <c r="BH770" s="411"/>
      <c r="BI770" s="410">
        <v>901.48</v>
      </c>
      <c r="BJ770" s="410">
        <f t="shared" si="5632"/>
        <v>1009.6576000000001</v>
      </c>
      <c r="BK770" s="411">
        <v>0</v>
      </c>
      <c r="BL770" s="411">
        <f t="shared" si="6890"/>
        <v>0</v>
      </c>
      <c r="BM770" s="411">
        <f t="shared" si="6230"/>
        <v>0</v>
      </c>
      <c r="BN770" s="411"/>
      <c r="BO770" s="410"/>
      <c r="BP770" s="410"/>
      <c r="BQ770" s="411">
        <v>0</v>
      </c>
      <c r="BR770" s="411">
        <f t="shared" si="6892"/>
        <v>0</v>
      </c>
      <c r="BS770" s="411">
        <f t="shared" si="6455"/>
        <v>0</v>
      </c>
      <c r="BT770" s="410">
        <v>901.48</v>
      </c>
      <c r="BU770" s="410">
        <f t="shared" si="6689"/>
        <v>1009.6576000000001</v>
      </c>
      <c r="BV770" s="262">
        <v>0</v>
      </c>
      <c r="BW770" s="1427">
        <v>0</v>
      </c>
      <c r="BX770" s="84" t="s">
        <v>48</v>
      </c>
      <c r="BY770" s="76">
        <v>2015</v>
      </c>
      <c r="BZ770" s="325">
        <v>7</v>
      </c>
      <c r="CA770" s="567"/>
      <c r="CB770" s="562"/>
      <c r="CC770" s="109"/>
      <c r="CD770" s="329"/>
      <c r="CE770" s="26">
        <f t="shared" si="6830"/>
        <v>0</v>
      </c>
      <c r="CF770" s="27">
        <f t="shared" si="6831"/>
        <v>0</v>
      </c>
      <c r="CG770" s="738">
        <f t="shared" si="6832"/>
        <v>0</v>
      </c>
      <c r="CH770" s="166" t="s">
        <v>1691</v>
      </c>
      <c r="CI770" s="167" t="s">
        <v>1756</v>
      </c>
      <c r="CJ770" s="89"/>
      <c r="CK770" s="175"/>
      <c r="CL770" s="175"/>
      <c r="CM770" s="178"/>
      <c r="CN770" s="175"/>
      <c r="CO770" s="176"/>
      <c r="CP770" s="175"/>
      <c r="CQ770" s="87"/>
      <c r="CR770" s="455"/>
      <c r="CS770" s="455"/>
      <c r="CT770" s="455"/>
      <c r="CU770" s="455"/>
      <c r="CV770" s="455"/>
      <c r="CW770" s="455"/>
      <c r="CX770" s="455"/>
      <c r="CY770" s="455"/>
      <c r="CZ770" s="455"/>
      <c r="DA770" s="456"/>
      <c r="DB770" s="455"/>
      <c r="DC770" s="455"/>
      <c r="DD770" s="455"/>
      <c r="DE770" s="455"/>
      <c r="DF770" s="455"/>
      <c r="DG770" s="455"/>
      <c r="DH770" s="455"/>
      <c r="DI770" s="455"/>
      <c r="DJ770" s="455"/>
      <c r="DK770" s="455"/>
      <c r="DL770" s="501"/>
      <c r="DM770" s="508"/>
      <c r="DN770" s="501"/>
      <c r="DO770" s="508"/>
      <c r="DP770" s="501"/>
      <c r="DQ770" s="847"/>
      <c r="DR770" s="501"/>
      <c r="DS770" s="508"/>
      <c r="DT770" s="501"/>
      <c r="DU770" s="508"/>
      <c r="DV770" s="457"/>
      <c r="DW770" s="503"/>
      <c r="DX770" s="501"/>
      <c r="DY770" s="672"/>
      <c r="DZ770" s="501"/>
      <c r="EA770" s="508">
        <f>DI770</f>
        <v>0</v>
      </c>
      <c r="EB770" s="457">
        <f t="shared" si="6609"/>
        <v>0</v>
      </c>
      <c r="EC770" s="1045"/>
      <c r="ED770" s="892"/>
      <c r="EE770" s="459"/>
      <c r="EF770" s="501"/>
      <c r="EG770" s="462"/>
      <c r="EH770" s="710"/>
      <c r="EI770" s="460">
        <f t="shared" si="6548"/>
        <v>0</v>
      </c>
      <c r="EJ770" s="538">
        <f t="shared" si="6549"/>
        <v>0</v>
      </c>
      <c r="EK770" s="677">
        <f t="shared" si="6550"/>
        <v>0</v>
      </c>
      <c r="EL770" s="257">
        <f t="shared" si="6551"/>
        <v>0</v>
      </c>
      <c r="EM770" s="649">
        <f t="shared" si="6552"/>
        <v>0</v>
      </c>
      <c r="EN770" s="538">
        <f t="shared" si="6553"/>
        <v>0</v>
      </c>
      <c r="EO770" s="677">
        <f t="shared" si="6554"/>
        <v>0</v>
      </c>
      <c r="EP770" s="257">
        <f t="shared" si="6555"/>
        <v>0</v>
      </c>
      <c r="EQ770" s="649">
        <f t="shared" si="6556"/>
        <v>0</v>
      </c>
      <c r="ER770" s="538">
        <f t="shared" si="6557"/>
        <v>0</v>
      </c>
      <c r="ES770" s="677">
        <f t="shared" si="6558"/>
        <v>0</v>
      </c>
      <c r="ET770" s="538">
        <f t="shared" si="6559"/>
        <v>0</v>
      </c>
      <c r="EU770" s="462">
        <f t="shared" si="6560"/>
        <v>0</v>
      </c>
      <c r="EV770" s="263">
        <f t="shared" si="6561"/>
        <v>0</v>
      </c>
      <c r="EW770" s="462">
        <f t="shared" si="6562"/>
        <v>0</v>
      </c>
      <c r="EX770" s="263">
        <f t="shared" si="6563"/>
        <v>0</v>
      </c>
      <c r="EY770" s="472">
        <f t="shared" si="6362"/>
        <v>0</v>
      </c>
      <c r="EZ770" s="710">
        <f t="shared" si="6363"/>
        <v>0</v>
      </c>
      <c r="FA770" s="312">
        <v>42020</v>
      </c>
      <c r="FC770" s="216"/>
      <c r="FD770" s="319"/>
    </row>
    <row r="771" spans="1:160" ht="18" hidden="1" customHeight="1" outlineLevel="1" x14ac:dyDescent="0.2">
      <c r="A771" s="13" t="s">
        <v>1792</v>
      </c>
      <c r="B771" s="76" t="s">
        <v>21</v>
      </c>
      <c r="C771" s="103" t="s">
        <v>1494</v>
      </c>
      <c r="D771" s="103" t="s">
        <v>1463</v>
      </c>
      <c r="E771" s="103" t="s">
        <v>1495</v>
      </c>
      <c r="F771" s="103" t="s">
        <v>1496</v>
      </c>
      <c r="G771" s="103" t="s">
        <v>25</v>
      </c>
      <c r="H771" s="105">
        <v>0.83299999999999996</v>
      </c>
      <c r="I771" s="103" t="s">
        <v>1369</v>
      </c>
      <c r="J771" s="103" t="s">
        <v>56</v>
      </c>
      <c r="K771" s="103" t="s">
        <v>152</v>
      </c>
      <c r="L771" s="103" t="s">
        <v>1370</v>
      </c>
      <c r="M771" s="14" t="s">
        <v>1382</v>
      </c>
      <c r="N771" s="82"/>
      <c r="O771" s="82"/>
      <c r="P771" s="82"/>
      <c r="Q771" s="245"/>
      <c r="R771" s="408"/>
      <c r="S771" s="270"/>
      <c r="T771" s="270"/>
      <c r="U771" s="270"/>
      <c r="V771" s="647"/>
      <c r="W771" s="647"/>
      <c r="X771" s="409"/>
      <c r="Y771" s="409"/>
      <c r="Z771" s="409"/>
      <c r="AA771" s="409"/>
      <c r="AB771" s="409"/>
      <c r="AC771" s="399">
        <f t="shared" ref="AC771" si="6921">AB771*H771</f>
        <v>0</v>
      </c>
      <c r="AD771" s="410">
        <v>120</v>
      </c>
      <c r="AE771" s="410">
        <v>901.48</v>
      </c>
      <c r="AF771" s="410">
        <f t="shared" ref="AF771" si="6922">AE771*1.12</f>
        <v>1009.6576000000001</v>
      </c>
      <c r="AG771" s="410">
        <v>0</v>
      </c>
      <c r="AH771" s="410">
        <v>0</v>
      </c>
      <c r="AI771" s="260">
        <f t="shared" ref="AI771" si="6923">AH771*H771</f>
        <v>0</v>
      </c>
      <c r="AJ771" s="410">
        <v>120</v>
      </c>
      <c r="AK771" s="410">
        <v>901.48</v>
      </c>
      <c r="AL771" s="410">
        <f t="shared" si="5628"/>
        <v>1009.6576000000001</v>
      </c>
      <c r="AM771" s="410">
        <v>0</v>
      </c>
      <c r="AN771" s="410">
        <v>0</v>
      </c>
      <c r="AO771" s="396">
        <f t="shared" si="6608"/>
        <v>0</v>
      </c>
      <c r="AP771" s="410">
        <v>120</v>
      </c>
      <c r="AQ771" s="410">
        <v>901.48</v>
      </c>
      <c r="AR771" s="410">
        <f t="shared" si="5629"/>
        <v>1009.6576000000001</v>
      </c>
      <c r="AS771" s="410">
        <v>0</v>
      </c>
      <c r="AT771" s="410">
        <v>0</v>
      </c>
      <c r="AU771" s="410">
        <f t="shared" si="6501"/>
        <v>0</v>
      </c>
      <c r="AV771" s="411">
        <v>120</v>
      </c>
      <c r="AW771" s="410">
        <v>901.48</v>
      </c>
      <c r="AX771" s="410">
        <f t="shared" si="5630"/>
        <v>1009.6576000000001</v>
      </c>
      <c r="AY771" s="410">
        <v>0</v>
      </c>
      <c r="AZ771" s="410">
        <v>0</v>
      </c>
      <c r="BA771" s="400">
        <f t="shared" si="6542"/>
        <v>0</v>
      </c>
      <c r="BB771" s="411">
        <v>120</v>
      </c>
      <c r="BC771" s="410">
        <v>901.48</v>
      </c>
      <c r="BD771" s="410">
        <f t="shared" si="5631"/>
        <v>1009.6576000000001</v>
      </c>
      <c r="BE771" s="410">
        <v>0</v>
      </c>
      <c r="BF771" s="410">
        <v>0</v>
      </c>
      <c r="BG771" s="411">
        <f t="shared" si="6496"/>
        <v>0</v>
      </c>
      <c r="BH771" s="411"/>
      <c r="BI771" s="410">
        <v>901.48</v>
      </c>
      <c r="BJ771" s="410">
        <f t="shared" si="5632"/>
        <v>1009.6576000000001</v>
      </c>
      <c r="BK771" s="410">
        <v>0</v>
      </c>
      <c r="BL771" s="410">
        <v>0</v>
      </c>
      <c r="BM771" s="411">
        <f t="shared" si="6230"/>
        <v>0</v>
      </c>
      <c r="BN771" s="411"/>
      <c r="BO771" s="410"/>
      <c r="BP771" s="410"/>
      <c r="BQ771" s="410">
        <v>0</v>
      </c>
      <c r="BR771" s="410">
        <v>0</v>
      </c>
      <c r="BS771" s="411">
        <f t="shared" si="6455"/>
        <v>0</v>
      </c>
      <c r="BT771" s="410">
        <v>901.48</v>
      </c>
      <c r="BU771" s="410">
        <f t="shared" si="6689"/>
        <v>1009.6576000000001</v>
      </c>
      <c r="BV771" s="262">
        <v>0</v>
      </c>
      <c r="BW771" s="1427">
        <v>0</v>
      </c>
      <c r="BX771" s="84" t="s">
        <v>48</v>
      </c>
      <c r="BY771" s="76">
        <v>2015</v>
      </c>
      <c r="BZ771" s="325">
        <v>9</v>
      </c>
      <c r="CA771" s="567"/>
      <c r="CB771" s="562"/>
      <c r="CC771" s="109"/>
      <c r="CD771" s="329"/>
      <c r="CE771" s="26">
        <f t="shared" si="6830"/>
        <v>0</v>
      </c>
      <c r="CF771" s="27">
        <f t="shared" si="6831"/>
        <v>0</v>
      </c>
      <c r="CG771" s="738">
        <f t="shared" si="6832"/>
        <v>0</v>
      </c>
      <c r="CH771" s="166" t="s">
        <v>1800</v>
      </c>
      <c r="CI771" s="167"/>
      <c r="CJ771" s="89"/>
      <c r="CK771" s="175"/>
      <c r="CL771" s="175"/>
      <c r="CM771" s="178"/>
      <c r="CN771" s="175"/>
      <c r="CO771" s="176"/>
      <c r="CP771" s="175"/>
      <c r="CQ771" s="87"/>
      <c r="CR771" s="455"/>
      <c r="CS771" s="455"/>
      <c r="CT771" s="455"/>
      <c r="CU771" s="455"/>
      <c r="CV771" s="455"/>
      <c r="CW771" s="455"/>
      <c r="CX771" s="455"/>
      <c r="CY771" s="455"/>
      <c r="CZ771" s="455"/>
      <c r="DA771" s="456"/>
      <c r="DB771" s="455"/>
      <c r="DC771" s="455"/>
      <c r="DD771" s="455"/>
      <c r="DE771" s="455"/>
      <c r="DF771" s="455"/>
      <c r="DG771" s="455"/>
      <c r="DH771" s="455"/>
      <c r="DI771" s="455"/>
      <c r="DJ771" s="455"/>
      <c r="DK771" s="455"/>
      <c r="DL771" s="501"/>
      <c r="DM771" s="508"/>
      <c r="DN771" s="501"/>
      <c r="DO771" s="508"/>
      <c r="DP771" s="501"/>
      <c r="DQ771" s="847"/>
      <c r="DR771" s="501"/>
      <c r="DS771" s="508"/>
      <c r="DT771" s="501"/>
      <c r="DU771" s="508"/>
      <c r="DV771" s="457"/>
      <c r="DW771" s="503"/>
      <c r="DX771" s="501"/>
      <c r="DY771" s="672"/>
      <c r="DZ771" s="501"/>
      <c r="EA771" s="508">
        <f>DI771</f>
        <v>0</v>
      </c>
      <c r="EB771" s="457">
        <f t="shared" si="6609"/>
        <v>0</v>
      </c>
      <c r="EC771" s="1045"/>
      <c r="ED771" s="892"/>
      <c r="EE771" s="459"/>
      <c r="EF771" s="501"/>
      <c r="EG771" s="462"/>
      <c r="EH771" s="710"/>
      <c r="EI771" s="460">
        <f t="shared" si="6548"/>
        <v>0</v>
      </c>
      <c r="EJ771" s="538">
        <f t="shared" si="6549"/>
        <v>0</v>
      </c>
      <c r="EK771" s="677">
        <f t="shared" si="6550"/>
        <v>0</v>
      </c>
      <c r="EL771" s="257">
        <f t="shared" si="6551"/>
        <v>0</v>
      </c>
      <c r="EM771" s="649">
        <f t="shared" si="6552"/>
        <v>0</v>
      </c>
      <c r="EN771" s="538">
        <f t="shared" si="6553"/>
        <v>0</v>
      </c>
      <c r="EO771" s="677">
        <f t="shared" si="6554"/>
        <v>0</v>
      </c>
      <c r="EP771" s="257">
        <f t="shared" si="6555"/>
        <v>0</v>
      </c>
      <c r="EQ771" s="649">
        <f t="shared" si="6556"/>
        <v>0</v>
      </c>
      <c r="ER771" s="538">
        <f t="shared" si="6557"/>
        <v>0</v>
      </c>
      <c r="ES771" s="677">
        <f t="shared" si="6558"/>
        <v>0</v>
      </c>
      <c r="ET771" s="538">
        <f t="shared" si="6559"/>
        <v>0</v>
      </c>
      <c r="EU771" s="462">
        <f t="shared" si="6560"/>
        <v>0</v>
      </c>
      <c r="EV771" s="263">
        <f t="shared" si="6561"/>
        <v>0</v>
      </c>
      <c r="EW771" s="462">
        <f t="shared" si="6562"/>
        <v>0</v>
      </c>
      <c r="EX771" s="263">
        <f t="shared" si="6563"/>
        <v>0</v>
      </c>
      <c r="EY771" s="472">
        <f t="shared" si="6362"/>
        <v>0</v>
      </c>
      <c r="EZ771" s="710">
        <f t="shared" si="6363"/>
        <v>0</v>
      </c>
      <c r="FA771" s="312">
        <v>42020</v>
      </c>
      <c r="FC771" s="216"/>
      <c r="FD771" s="319"/>
    </row>
    <row r="772" spans="1:160" ht="18" hidden="1" customHeight="1" outlineLevel="1" x14ac:dyDescent="0.2">
      <c r="A772" s="13" t="s">
        <v>1964</v>
      </c>
      <c r="B772" s="76" t="s">
        <v>21</v>
      </c>
      <c r="C772" s="103" t="s">
        <v>1494</v>
      </c>
      <c r="D772" s="103" t="s">
        <v>1463</v>
      </c>
      <c r="E772" s="103" t="s">
        <v>1495</v>
      </c>
      <c r="F772" s="103" t="s">
        <v>1496</v>
      </c>
      <c r="G772" s="103" t="s">
        <v>25</v>
      </c>
      <c r="H772" s="105">
        <v>0.83299999999999996</v>
      </c>
      <c r="I772" s="103" t="s">
        <v>1972</v>
      </c>
      <c r="J772" s="103" t="s">
        <v>56</v>
      </c>
      <c r="K772" s="103" t="s">
        <v>152</v>
      </c>
      <c r="L772" s="103" t="s">
        <v>1370</v>
      </c>
      <c r="M772" s="14" t="s">
        <v>1382</v>
      </c>
      <c r="N772" s="82"/>
      <c r="O772" s="82"/>
      <c r="P772" s="82"/>
      <c r="Q772" s="245"/>
      <c r="R772" s="408"/>
      <c r="S772" s="270"/>
      <c r="T772" s="270"/>
      <c r="U772" s="270"/>
      <c r="V772" s="647"/>
      <c r="W772" s="647"/>
      <c r="X772" s="409"/>
      <c r="Y772" s="409"/>
      <c r="Z772" s="409"/>
      <c r="AA772" s="409"/>
      <c r="AB772" s="409"/>
      <c r="AC772" s="399">
        <f t="shared" ref="AC772" si="6924">AB772*H772</f>
        <v>0</v>
      </c>
      <c r="AD772" s="410">
        <v>120</v>
      </c>
      <c r="AE772" s="410">
        <v>901.48</v>
      </c>
      <c r="AF772" s="410">
        <f t="shared" ref="AF772" si="6925">AE772*1.12</f>
        <v>1009.6576000000001</v>
      </c>
      <c r="AG772" s="410">
        <v>0</v>
      </c>
      <c r="AH772" s="410">
        <v>0</v>
      </c>
      <c r="AI772" s="260">
        <f t="shared" ref="AI772" si="6926">AH772*H772</f>
        <v>0</v>
      </c>
      <c r="AJ772" s="410">
        <v>120</v>
      </c>
      <c r="AK772" s="410">
        <v>901.48</v>
      </c>
      <c r="AL772" s="410">
        <f t="shared" si="5628"/>
        <v>1009.6576000000001</v>
      </c>
      <c r="AM772" s="1221">
        <v>0</v>
      </c>
      <c r="AN772" s="410">
        <v>0</v>
      </c>
      <c r="AO772" s="396">
        <f t="shared" si="6608"/>
        <v>0</v>
      </c>
      <c r="AP772" s="410">
        <v>120</v>
      </c>
      <c r="AQ772" s="410">
        <v>901.48</v>
      </c>
      <c r="AR772" s="410">
        <f t="shared" si="5629"/>
        <v>1009.6576000000001</v>
      </c>
      <c r="AS772" s="410">
        <v>0</v>
      </c>
      <c r="AT772" s="410">
        <f t="shared" ref="AT772" si="6927">AS772*1.12</f>
        <v>0</v>
      </c>
      <c r="AU772" s="410">
        <f t="shared" ref="AU772" si="6928">AT772*H772</f>
        <v>0</v>
      </c>
      <c r="AV772" s="411">
        <v>120</v>
      </c>
      <c r="AW772" s="410">
        <v>901.48</v>
      </c>
      <c r="AX772" s="410">
        <f t="shared" si="5630"/>
        <v>1009.6576000000001</v>
      </c>
      <c r="AY772" s="400">
        <v>0</v>
      </c>
      <c r="AZ772" s="400">
        <f t="shared" ref="AZ772" si="6929">AY772*1.12</f>
        <v>0</v>
      </c>
      <c r="BA772" s="400">
        <f t="shared" ref="BA772" si="6930">AZ772*H772</f>
        <v>0</v>
      </c>
      <c r="BB772" s="411">
        <v>120</v>
      </c>
      <c r="BC772" s="410">
        <v>901.48</v>
      </c>
      <c r="BD772" s="410">
        <f t="shared" si="5631"/>
        <v>1009.6576000000001</v>
      </c>
      <c r="BE772" s="411">
        <v>0</v>
      </c>
      <c r="BF772" s="411">
        <f t="shared" ref="BF772" si="6931">BE772*1.12</f>
        <v>0</v>
      </c>
      <c r="BG772" s="411">
        <f t="shared" ref="BG772" si="6932">BF772*H772</f>
        <v>0</v>
      </c>
      <c r="BH772" s="411"/>
      <c r="BI772" s="410">
        <v>901.48</v>
      </c>
      <c r="BJ772" s="410">
        <f t="shared" si="5632"/>
        <v>1009.6576000000001</v>
      </c>
      <c r="BK772" s="411">
        <f t="shared" ref="BK772" si="6933">BH772*BI772</f>
        <v>0</v>
      </c>
      <c r="BL772" s="411">
        <f t="shared" ref="BL772:BL775" si="6934">BK772*1.12</f>
        <v>0</v>
      </c>
      <c r="BM772" s="411">
        <f t="shared" si="6230"/>
        <v>0</v>
      </c>
      <c r="BN772" s="411"/>
      <c r="BO772" s="410"/>
      <c r="BP772" s="410"/>
      <c r="BQ772" s="411">
        <f t="shared" ref="BQ772:BQ773" si="6935">BN772*BO772</f>
        <v>0</v>
      </c>
      <c r="BR772" s="411">
        <f t="shared" ref="BR772:BR775" si="6936">BQ772*1.12</f>
        <v>0</v>
      </c>
      <c r="BS772" s="411">
        <f t="shared" si="6455"/>
        <v>0</v>
      </c>
      <c r="BT772" s="410">
        <v>901.48</v>
      </c>
      <c r="BU772" s="410">
        <f t="shared" si="6689"/>
        <v>1009.6576000000001</v>
      </c>
      <c r="BV772" s="262">
        <v>0</v>
      </c>
      <c r="BW772" s="1427">
        <v>0</v>
      </c>
      <c r="BX772" s="84" t="s">
        <v>48</v>
      </c>
      <c r="BY772" s="76">
        <v>2015</v>
      </c>
      <c r="BZ772" s="582" t="s">
        <v>2551</v>
      </c>
      <c r="CA772" s="567"/>
      <c r="CB772" s="562"/>
      <c r="CC772" s="109"/>
      <c r="CD772" s="329"/>
      <c r="CE772" s="26">
        <f t="shared" si="6830"/>
        <v>0</v>
      </c>
      <c r="CF772" s="27">
        <f t="shared" si="6831"/>
        <v>0</v>
      </c>
      <c r="CG772" s="738">
        <f t="shared" si="6832"/>
        <v>0</v>
      </c>
      <c r="CH772" s="166" t="s">
        <v>1973</v>
      </c>
      <c r="CI772" s="167"/>
      <c r="CJ772" s="89" t="s">
        <v>25</v>
      </c>
      <c r="CK772" s="175" t="s">
        <v>1994</v>
      </c>
      <c r="CL772" s="175" t="s">
        <v>2010</v>
      </c>
      <c r="CM772" s="178">
        <v>42170</v>
      </c>
      <c r="CN772" s="175" t="s">
        <v>1995</v>
      </c>
      <c r="CO772" s="176" t="s">
        <v>1463</v>
      </c>
      <c r="CP772" s="175" t="s">
        <v>1496</v>
      </c>
      <c r="CQ772" s="14" t="s">
        <v>1382</v>
      </c>
      <c r="CR772" s="455"/>
      <c r="CS772" s="455"/>
      <c r="CT772" s="455">
        <v>120</v>
      </c>
      <c r="CU772" s="455">
        <v>0</v>
      </c>
      <c r="CV772" s="455">
        <v>0</v>
      </c>
      <c r="CW772" s="455">
        <v>0</v>
      </c>
      <c r="CX772" s="455">
        <v>0</v>
      </c>
      <c r="CY772" s="455"/>
      <c r="CZ772" s="455"/>
      <c r="DA772" s="456">
        <v>1009</v>
      </c>
      <c r="DB772" s="455"/>
      <c r="DC772" s="455"/>
      <c r="DD772" s="455">
        <f>CT772*DA772</f>
        <v>121080</v>
      </c>
      <c r="DE772" s="455">
        <f>CU772*DA772</f>
        <v>0</v>
      </c>
      <c r="DF772" s="455">
        <f>CV772*DA772</f>
        <v>0</v>
      </c>
      <c r="DG772" s="455">
        <f>CW772*DA772</f>
        <v>0</v>
      </c>
      <c r="DH772" s="455">
        <f>CX772*DA772</f>
        <v>0</v>
      </c>
      <c r="DI772" s="455"/>
      <c r="DJ772" s="455"/>
      <c r="DK772" s="455">
        <f t="shared" ref="DK772:DK773" si="6937">(CT772+CU772+CV772+CW772+CX772)*DA772</f>
        <v>121080</v>
      </c>
      <c r="DL772" s="501"/>
      <c r="DM772" s="508"/>
      <c r="DN772" s="501"/>
      <c r="DO772" s="508"/>
      <c r="DP772" s="501"/>
      <c r="DQ772" s="847">
        <f>DD772</f>
        <v>121080</v>
      </c>
      <c r="DR772" s="501">
        <f>DQ772/1.12</f>
        <v>108107.14285714284</v>
      </c>
      <c r="DS772" s="508">
        <f>DE772</f>
        <v>0</v>
      </c>
      <c r="DT772" s="501">
        <f>DS772/1.12</f>
        <v>0</v>
      </c>
      <c r="DU772" s="508">
        <f>DF772</f>
        <v>0</v>
      </c>
      <c r="DV772" s="457">
        <f>DU772/1.12</f>
        <v>0</v>
      </c>
      <c r="DW772" s="503">
        <f>DG772</f>
        <v>0</v>
      </c>
      <c r="DX772" s="501">
        <f>DW772/1.12</f>
        <v>0</v>
      </c>
      <c r="DY772" s="672">
        <f>DH772</f>
        <v>0</v>
      </c>
      <c r="DZ772" s="501">
        <f>DY772/1.12</f>
        <v>0</v>
      </c>
      <c r="EA772" s="508">
        <f>DI772</f>
        <v>0</v>
      </c>
      <c r="EB772" s="457">
        <f t="shared" si="6609"/>
        <v>0</v>
      </c>
      <c r="EC772" s="1045"/>
      <c r="ED772" s="892"/>
      <c r="EE772" s="459">
        <f>DK772</f>
        <v>121080</v>
      </c>
      <c r="EF772" s="501">
        <f t="shared" ref="EF772:EF773" si="6938">EE772/1.12</f>
        <v>108107.14285714284</v>
      </c>
      <c r="EG772" s="462"/>
      <c r="EH772" s="710"/>
      <c r="EI772" s="460">
        <f t="shared" si="6548"/>
        <v>0</v>
      </c>
      <c r="EJ772" s="538">
        <f t="shared" si="6549"/>
        <v>0</v>
      </c>
      <c r="EK772" s="677">
        <f t="shared" si="6550"/>
        <v>-108107.14285714284</v>
      </c>
      <c r="EL772" s="257">
        <f t="shared" si="6551"/>
        <v>-121080</v>
      </c>
      <c r="EM772" s="649">
        <f t="shared" si="6552"/>
        <v>0</v>
      </c>
      <c r="EN772" s="538">
        <f t="shared" si="6553"/>
        <v>0</v>
      </c>
      <c r="EO772" s="677">
        <f t="shared" si="6554"/>
        <v>0</v>
      </c>
      <c r="EP772" s="257">
        <f t="shared" si="6555"/>
        <v>0</v>
      </c>
      <c r="EQ772" s="649">
        <f t="shared" si="6556"/>
        <v>0</v>
      </c>
      <c r="ER772" s="538">
        <f t="shared" si="6557"/>
        <v>0</v>
      </c>
      <c r="ES772" s="677">
        <f t="shared" si="6558"/>
        <v>0</v>
      </c>
      <c r="ET772" s="538">
        <f t="shared" si="6559"/>
        <v>0</v>
      </c>
      <c r="EU772" s="462">
        <f t="shared" si="6560"/>
        <v>0</v>
      </c>
      <c r="EV772" s="263">
        <f t="shared" si="6561"/>
        <v>0</v>
      </c>
      <c r="EW772" s="462">
        <f t="shared" si="6562"/>
        <v>0</v>
      </c>
      <c r="EX772" s="263">
        <f t="shared" si="6563"/>
        <v>0</v>
      </c>
      <c r="EY772" s="472">
        <f t="shared" si="6362"/>
        <v>-108107.14285714284</v>
      </c>
      <c r="EZ772" s="710">
        <f t="shared" si="6363"/>
        <v>-121080</v>
      </c>
      <c r="FA772" s="312">
        <v>42020</v>
      </c>
      <c r="FC772" s="216"/>
      <c r="FD772" s="319"/>
    </row>
    <row r="773" spans="1:160" ht="18" hidden="1" customHeight="1" outlineLevel="1" x14ac:dyDescent="0.2">
      <c r="A773" s="13" t="s">
        <v>2543</v>
      </c>
      <c r="B773" s="76" t="s">
        <v>21</v>
      </c>
      <c r="C773" s="103" t="s">
        <v>1494</v>
      </c>
      <c r="D773" s="103" t="s">
        <v>1463</v>
      </c>
      <c r="E773" s="103" t="s">
        <v>1495</v>
      </c>
      <c r="F773" s="103" t="s">
        <v>1496</v>
      </c>
      <c r="G773" s="103" t="s">
        <v>25</v>
      </c>
      <c r="H773" s="105">
        <v>0.83299999999999996</v>
      </c>
      <c r="I773" s="103" t="s">
        <v>1972</v>
      </c>
      <c r="J773" s="103" t="s">
        <v>56</v>
      </c>
      <c r="K773" s="103" t="s">
        <v>152</v>
      </c>
      <c r="L773" s="103" t="s">
        <v>1370</v>
      </c>
      <c r="M773" s="14" t="s">
        <v>1382</v>
      </c>
      <c r="N773" s="82"/>
      <c r="O773" s="82"/>
      <c r="P773" s="82"/>
      <c r="Q773" s="245"/>
      <c r="R773" s="408"/>
      <c r="S773" s="270"/>
      <c r="T773" s="270"/>
      <c r="U773" s="270"/>
      <c r="V773" s="647"/>
      <c r="W773" s="647"/>
      <c r="X773" s="409"/>
      <c r="Y773" s="409"/>
      <c r="Z773" s="409"/>
      <c r="AA773" s="409"/>
      <c r="AB773" s="409"/>
      <c r="AC773" s="399">
        <f t="shared" ref="AC773" si="6939">AB773*H773</f>
        <v>0</v>
      </c>
      <c r="AD773" s="410">
        <v>120</v>
      </c>
      <c r="AE773" s="410">
        <v>1102.8399999999999</v>
      </c>
      <c r="AF773" s="410">
        <f t="shared" ref="AF773" si="6940">AE773*1.12</f>
        <v>1235.1808000000001</v>
      </c>
      <c r="AG773" s="410">
        <f t="shared" ref="AG773" si="6941">AE773*AD773</f>
        <v>132340.79999999999</v>
      </c>
      <c r="AH773" s="410">
        <f t="shared" ref="AH773" si="6942">AD773*AF773</f>
        <v>148221.696</v>
      </c>
      <c r="AI773" s="260">
        <f t="shared" ref="AI773" si="6943">AH773*H773</f>
        <v>123468.67276799999</v>
      </c>
      <c r="AJ773" s="410">
        <v>65</v>
      </c>
      <c r="AK773" s="410">
        <v>1102.8399999999999</v>
      </c>
      <c r="AL773" s="410">
        <f t="shared" si="5628"/>
        <v>1235.1808000000001</v>
      </c>
      <c r="AM773" s="1221">
        <f t="shared" ref="AM773" si="6944">AJ773*AK773</f>
        <v>71684.599999999991</v>
      </c>
      <c r="AN773" s="410">
        <f t="shared" ref="AN773" si="6945">AJ773*AL773</f>
        <v>80286.752000000008</v>
      </c>
      <c r="AO773" s="396">
        <f t="shared" ref="AO773" si="6946">AN773*H773</f>
        <v>66878.864415999997</v>
      </c>
      <c r="AP773" s="410">
        <v>65</v>
      </c>
      <c r="AQ773" s="410">
        <v>1102.8399999999999</v>
      </c>
      <c r="AR773" s="410">
        <f t="shared" si="5629"/>
        <v>1235.1808000000001</v>
      </c>
      <c r="AS773" s="410">
        <f t="shared" ref="AS773" si="6947">AP773*AQ773</f>
        <v>71684.599999999991</v>
      </c>
      <c r="AT773" s="410">
        <f t="shared" ref="AT773" si="6948">AS773*1.12</f>
        <v>80286.751999999993</v>
      </c>
      <c r="AU773" s="410">
        <f t="shared" ref="AU773" si="6949">AT773*H773</f>
        <v>66878.864415999997</v>
      </c>
      <c r="AV773" s="411">
        <v>65</v>
      </c>
      <c r="AW773" s="410">
        <v>1102.8399999999999</v>
      </c>
      <c r="AX773" s="410">
        <f t="shared" si="5630"/>
        <v>1235.1808000000001</v>
      </c>
      <c r="AY773" s="400">
        <f t="shared" ref="AY773" si="6950">AV773*AW773</f>
        <v>71684.599999999991</v>
      </c>
      <c r="AZ773" s="400">
        <f t="shared" ref="AZ773" si="6951">AY773*1.12</f>
        <v>80286.751999999993</v>
      </c>
      <c r="BA773" s="400">
        <f t="shared" ref="BA773" si="6952">AZ773*H773</f>
        <v>66878.864415999997</v>
      </c>
      <c r="BB773" s="411">
        <v>65</v>
      </c>
      <c r="BC773" s="410">
        <v>1102.8399999999999</v>
      </c>
      <c r="BD773" s="410">
        <f t="shared" si="5631"/>
        <v>1235.1808000000001</v>
      </c>
      <c r="BE773" s="411">
        <f t="shared" ref="BE773" si="6953">BB773*BC773</f>
        <v>71684.599999999991</v>
      </c>
      <c r="BF773" s="411">
        <f t="shared" ref="BF773" si="6954">BE773*1.12</f>
        <v>80286.751999999993</v>
      </c>
      <c r="BG773" s="411">
        <f t="shared" ref="BG773" si="6955">BF773*H773</f>
        <v>66878.864415999997</v>
      </c>
      <c r="BH773" s="411"/>
      <c r="BI773" s="410">
        <v>1102.8399999999999</v>
      </c>
      <c r="BJ773" s="410">
        <f t="shared" si="5632"/>
        <v>1235.1808000000001</v>
      </c>
      <c r="BK773" s="411">
        <f t="shared" ref="BK773" si="6956">BH773*BI773</f>
        <v>0</v>
      </c>
      <c r="BL773" s="411">
        <f t="shared" ref="BL773" si="6957">BK773*1.12</f>
        <v>0</v>
      </c>
      <c r="BM773" s="411">
        <f t="shared" ref="BM773" si="6958">BL773*N773</f>
        <v>0</v>
      </c>
      <c r="BN773" s="411"/>
      <c r="BO773" s="410"/>
      <c r="BP773" s="410"/>
      <c r="BQ773" s="411">
        <f t="shared" si="6935"/>
        <v>0</v>
      </c>
      <c r="BR773" s="411">
        <f t="shared" si="6936"/>
        <v>0</v>
      </c>
      <c r="BS773" s="411">
        <f t="shared" si="6455"/>
        <v>0</v>
      </c>
      <c r="BT773" s="410">
        <v>1102.8399999999999</v>
      </c>
      <c r="BU773" s="410">
        <f t="shared" si="6689"/>
        <v>1235.1808000000001</v>
      </c>
      <c r="BV773" s="262">
        <f t="shared" ref="BV773" si="6959">(AD773+AJ773+AP773+AV773+BB773)*BT773</f>
        <v>419079.19999999995</v>
      </c>
      <c r="BW773" s="262">
        <f t="shared" ref="BW773" si="6960">(AD773+AJ773+AP773+AV773+BB773)*BU773</f>
        <v>469368.70400000003</v>
      </c>
      <c r="BX773" s="84"/>
      <c r="BY773" s="76" t="s">
        <v>2420</v>
      </c>
      <c r="BZ773" s="582"/>
      <c r="CA773" s="567"/>
      <c r="CB773" s="562"/>
      <c r="CC773" s="109"/>
      <c r="CD773" s="329"/>
      <c r="CE773" s="26">
        <f t="shared" ref="CE773" si="6961">BV773-CB773</f>
        <v>419079.19999999995</v>
      </c>
      <c r="CF773" s="27">
        <f t="shared" ref="CF773" si="6962">BW773-CC773</f>
        <v>469368.70400000003</v>
      </c>
      <c r="CG773" s="738">
        <f t="shared" ref="CG773" si="6963">CA773-CC773</f>
        <v>0</v>
      </c>
      <c r="CH773" s="166" t="s">
        <v>2552</v>
      </c>
      <c r="CI773" s="167"/>
      <c r="CJ773" s="89"/>
      <c r="CK773" s="175"/>
      <c r="CL773" s="175" t="s">
        <v>2628</v>
      </c>
      <c r="CM773" s="178">
        <v>42632</v>
      </c>
      <c r="CN773" s="175" t="s">
        <v>1995</v>
      </c>
      <c r="CO773" s="176" t="s">
        <v>1463</v>
      </c>
      <c r="CP773" s="175" t="s">
        <v>2580</v>
      </c>
      <c r="CQ773" s="14" t="s">
        <v>1382</v>
      </c>
      <c r="CR773" s="455"/>
      <c r="CS773" s="455"/>
      <c r="CT773" s="455"/>
      <c r="CU773" s="455">
        <v>65</v>
      </c>
      <c r="CV773" s="455">
        <v>65</v>
      </c>
      <c r="CW773" s="455">
        <v>65</v>
      </c>
      <c r="CX773" s="455">
        <v>65</v>
      </c>
      <c r="CY773" s="455"/>
      <c r="CZ773" s="455">
        <f>CU773+CV773+CW773+CX773</f>
        <v>260</v>
      </c>
      <c r="DA773" s="456">
        <f>BU773</f>
        <v>1235.1808000000001</v>
      </c>
      <c r="DB773" s="455"/>
      <c r="DC773" s="455"/>
      <c r="DD773" s="455"/>
      <c r="DE773" s="455">
        <f>CU773*DA773</f>
        <v>80286.752000000008</v>
      </c>
      <c r="DF773" s="455">
        <f>CV773*DA773</f>
        <v>80286.752000000008</v>
      </c>
      <c r="DG773" s="455">
        <f>CW773*DA773</f>
        <v>80286.752000000008</v>
      </c>
      <c r="DH773" s="455">
        <f>CX773*DA773</f>
        <v>80286.752000000008</v>
      </c>
      <c r="DI773" s="455"/>
      <c r="DJ773" s="455"/>
      <c r="DK773" s="455">
        <f t="shared" si="6937"/>
        <v>321147.00800000003</v>
      </c>
      <c r="DL773" s="501"/>
      <c r="DM773" s="508"/>
      <c r="DN773" s="501"/>
      <c r="DO773" s="508"/>
      <c r="DP773" s="501"/>
      <c r="DQ773" s="847"/>
      <c r="DR773" s="501"/>
      <c r="DS773" s="508">
        <f>DE773</f>
        <v>80286.752000000008</v>
      </c>
      <c r="DT773" s="501">
        <f>DS773/1.12</f>
        <v>71684.600000000006</v>
      </c>
      <c r="DU773" s="508">
        <f>DF773</f>
        <v>80286.752000000008</v>
      </c>
      <c r="DV773" s="457">
        <f>DU773/1.12</f>
        <v>71684.600000000006</v>
      </c>
      <c r="DW773" s="503">
        <f>DG773</f>
        <v>80286.752000000008</v>
      </c>
      <c r="DX773" s="501">
        <f>DW773/1.12</f>
        <v>71684.600000000006</v>
      </c>
      <c r="DY773" s="672">
        <f>DH773</f>
        <v>80286.752000000008</v>
      </c>
      <c r="DZ773" s="501">
        <f>DY773/1.12</f>
        <v>71684.600000000006</v>
      </c>
      <c r="EA773" s="508"/>
      <c r="EB773" s="457"/>
      <c r="EC773" s="1045"/>
      <c r="ED773" s="892"/>
      <c r="EE773" s="459">
        <f>DK773</f>
        <v>321147.00800000003</v>
      </c>
      <c r="EF773" s="501">
        <f t="shared" si="6938"/>
        <v>286738.40000000002</v>
      </c>
      <c r="EG773" s="462"/>
      <c r="EH773" s="710"/>
      <c r="EI773" s="460">
        <f t="shared" si="6548"/>
        <v>0</v>
      </c>
      <c r="EJ773" s="538">
        <f t="shared" si="6549"/>
        <v>0</v>
      </c>
      <c r="EK773" s="677">
        <f t="shared" si="6550"/>
        <v>132340.79999999999</v>
      </c>
      <c r="EL773" s="257">
        <f t="shared" si="6551"/>
        <v>148221.696</v>
      </c>
      <c r="EM773" s="649">
        <f t="shared" si="6552"/>
        <v>0</v>
      </c>
      <c r="EN773" s="538">
        <f t="shared" si="6553"/>
        <v>0</v>
      </c>
      <c r="EO773" s="677">
        <f t="shared" si="6554"/>
        <v>0</v>
      </c>
      <c r="EP773" s="257">
        <f t="shared" si="6555"/>
        <v>0</v>
      </c>
      <c r="EQ773" s="649">
        <f t="shared" si="6556"/>
        <v>0</v>
      </c>
      <c r="ER773" s="538">
        <f t="shared" si="6557"/>
        <v>0</v>
      </c>
      <c r="ES773" s="677">
        <f t="shared" si="6558"/>
        <v>0</v>
      </c>
      <c r="ET773" s="538">
        <f t="shared" si="6559"/>
        <v>0</v>
      </c>
      <c r="EU773" s="462">
        <f t="shared" si="6560"/>
        <v>0</v>
      </c>
      <c r="EV773" s="263">
        <f t="shared" si="6561"/>
        <v>0</v>
      </c>
      <c r="EW773" s="462">
        <f t="shared" si="6562"/>
        <v>0</v>
      </c>
      <c r="EX773" s="263">
        <f t="shared" si="6563"/>
        <v>0</v>
      </c>
      <c r="EY773" s="472">
        <f t="shared" si="6362"/>
        <v>132340.79999999993</v>
      </c>
      <c r="EZ773" s="710">
        <f t="shared" si="6363"/>
        <v>148221.696</v>
      </c>
      <c r="FA773" s="312">
        <v>42020</v>
      </c>
      <c r="FC773" s="216"/>
      <c r="FD773" s="319"/>
    </row>
    <row r="774" spans="1:160" ht="18" hidden="1" customHeight="1" outlineLevel="1" x14ac:dyDescent="0.2">
      <c r="A774" s="13" t="s">
        <v>1601</v>
      </c>
      <c r="B774" s="76" t="s">
        <v>21</v>
      </c>
      <c r="C774" s="103" t="s">
        <v>1497</v>
      </c>
      <c r="D774" s="103" t="s">
        <v>1463</v>
      </c>
      <c r="E774" s="103" t="s">
        <v>1498</v>
      </c>
      <c r="F774" s="103" t="s">
        <v>1499</v>
      </c>
      <c r="G774" s="103" t="s">
        <v>1381</v>
      </c>
      <c r="H774" s="105">
        <v>0.83299999999999996</v>
      </c>
      <c r="I774" s="103" t="s">
        <v>1369</v>
      </c>
      <c r="J774" s="103" t="s">
        <v>56</v>
      </c>
      <c r="K774" s="103" t="s">
        <v>152</v>
      </c>
      <c r="L774" s="103" t="s">
        <v>1370</v>
      </c>
      <c r="M774" s="14" t="s">
        <v>1382</v>
      </c>
      <c r="N774" s="82"/>
      <c r="O774" s="82"/>
      <c r="P774" s="82"/>
      <c r="Q774" s="245"/>
      <c r="R774" s="408"/>
      <c r="S774" s="270"/>
      <c r="T774" s="270"/>
      <c r="U774" s="270"/>
      <c r="V774" s="647"/>
      <c r="W774" s="647"/>
      <c r="X774" s="409"/>
      <c r="Y774" s="409"/>
      <c r="Z774" s="409"/>
      <c r="AA774" s="409"/>
      <c r="AB774" s="409"/>
      <c r="AC774" s="399">
        <f t="shared" si="6004"/>
        <v>0</v>
      </c>
      <c r="AD774" s="410">
        <v>100</v>
      </c>
      <c r="AE774" s="410">
        <v>762.09575999999993</v>
      </c>
      <c r="AF774" s="410">
        <f t="shared" si="5138"/>
        <v>853.54725120000001</v>
      </c>
      <c r="AG774" s="410">
        <v>0</v>
      </c>
      <c r="AH774" s="410">
        <v>0</v>
      </c>
      <c r="AI774" s="260">
        <f t="shared" si="6005"/>
        <v>0</v>
      </c>
      <c r="AJ774" s="410">
        <v>100</v>
      </c>
      <c r="AK774" s="410">
        <v>762.09575999999993</v>
      </c>
      <c r="AL774" s="410">
        <f t="shared" si="5628"/>
        <v>853.54725120000001</v>
      </c>
      <c r="AM774" s="260">
        <v>0</v>
      </c>
      <c r="AN774" s="260">
        <v>0</v>
      </c>
      <c r="AO774" s="396">
        <f t="shared" si="6608"/>
        <v>0</v>
      </c>
      <c r="AP774" s="410">
        <v>100</v>
      </c>
      <c r="AQ774" s="410">
        <v>762.09575999999993</v>
      </c>
      <c r="AR774" s="410">
        <f t="shared" si="5629"/>
        <v>853.54725120000001</v>
      </c>
      <c r="AS774" s="410">
        <v>0</v>
      </c>
      <c r="AT774" s="410">
        <f t="shared" si="6739"/>
        <v>0</v>
      </c>
      <c r="AU774" s="410">
        <f t="shared" si="6501"/>
        <v>0</v>
      </c>
      <c r="AV774" s="411">
        <v>100</v>
      </c>
      <c r="AW774" s="410">
        <v>762.09575999999993</v>
      </c>
      <c r="AX774" s="410">
        <f t="shared" si="5630"/>
        <v>853.54725120000001</v>
      </c>
      <c r="AY774" s="400">
        <v>0</v>
      </c>
      <c r="AZ774" s="400">
        <f t="shared" si="6740"/>
        <v>0</v>
      </c>
      <c r="BA774" s="400">
        <f t="shared" si="6542"/>
        <v>0</v>
      </c>
      <c r="BB774" s="411">
        <v>100</v>
      </c>
      <c r="BC774" s="410">
        <v>762.09575999999993</v>
      </c>
      <c r="BD774" s="410">
        <f t="shared" si="5631"/>
        <v>853.54725120000001</v>
      </c>
      <c r="BE774" s="411">
        <v>0</v>
      </c>
      <c r="BF774" s="411">
        <f t="shared" si="6543"/>
        <v>0</v>
      </c>
      <c r="BG774" s="411">
        <f t="shared" si="6496"/>
        <v>0</v>
      </c>
      <c r="BH774" s="411"/>
      <c r="BI774" s="410">
        <v>762.09575999999993</v>
      </c>
      <c r="BJ774" s="410">
        <f t="shared" si="5632"/>
        <v>853.54725120000001</v>
      </c>
      <c r="BK774" s="411">
        <v>0</v>
      </c>
      <c r="BL774" s="411">
        <f t="shared" si="6934"/>
        <v>0</v>
      </c>
      <c r="BM774" s="411">
        <f t="shared" si="6230"/>
        <v>0</v>
      </c>
      <c r="BN774" s="411"/>
      <c r="BO774" s="410"/>
      <c r="BP774" s="410"/>
      <c r="BQ774" s="411">
        <v>0</v>
      </c>
      <c r="BR774" s="411">
        <f t="shared" si="6936"/>
        <v>0</v>
      </c>
      <c r="BS774" s="411">
        <f t="shared" si="6455"/>
        <v>0</v>
      </c>
      <c r="BT774" s="410">
        <v>762.09575999999993</v>
      </c>
      <c r="BU774" s="410">
        <f t="shared" si="6689"/>
        <v>853.54725120000001</v>
      </c>
      <c r="BV774" s="410">
        <v>0</v>
      </c>
      <c r="BW774" s="1437">
        <v>0</v>
      </c>
      <c r="BX774" s="84" t="s">
        <v>48</v>
      </c>
      <c r="BY774" s="76">
        <v>2015</v>
      </c>
      <c r="BZ774" s="325">
        <v>7</v>
      </c>
      <c r="CA774" s="567"/>
      <c r="CB774" s="562"/>
      <c r="CC774" s="109"/>
      <c r="CD774" s="329"/>
      <c r="CE774" s="26">
        <f t="shared" si="6830"/>
        <v>0</v>
      </c>
      <c r="CF774" s="27">
        <f t="shared" si="6831"/>
        <v>0</v>
      </c>
      <c r="CG774" s="738">
        <f t="shared" si="6832"/>
        <v>0</v>
      </c>
      <c r="CH774" s="166"/>
      <c r="CI774" s="167"/>
      <c r="CJ774" s="89"/>
      <c r="CK774" s="175"/>
      <c r="CL774" s="175"/>
      <c r="CM774" s="178"/>
      <c r="CN774" s="175"/>
      <c r="CO774" s="176"/>
      <c r="CP774" s="175"/>
      <c r="CQ774" s="87"/>
      <c r="CR774" s="455"/>
      <c r="CS774" s="455"/>
      <c r="CT774" s="455"/>
      <c r="CU774" s="455"/>
      <c r="CV774" s="455"/>
      <c r="CW774" s="455"/>
      <c r="CX774" s="455"/>
      <c r="CY774" s="455"/>
      <c r="CZ774" s="455"/>
      <c r="DA774" s="456"/>
      <c r="DB774" s="455"/>
      <c r="DC774" s="455"/>
      <c r="DD774" s="455"/>
      <c r="DE774" s="455"/>
      <c r="DF774" s="455"/>
      <c r="DG774" s="455"/>
      <c r="DH774" s="455"/>
      <c r="DI774" s="455"/>
      <c r="DJ774" s="455"/>
      <c r="DK774" s="455"/>
      <c r="DL774" s="501"/>
      <c r="DM774" s="508"/>
      <c r="DN774" s="501"/>
      <c r="DO774" s="508"/>
      <c r="DP774" s="501"/>
      <c r="DQ774" s="847"/>
      <c r="DR774" s="501"/>
      <c r="DS774" s="508"/>
      <c r="DT774" s="501"/>
      <c r="DU774" s="508"/>
      <c r="DV774" s="457"/>
      <c r="DW774" s="503"/>
      <c r="DX774" s="501"/>
      <c r="DY774" s="672"/>
      <c r="DZ774" s="501"/>
      <c r="EA774" s="508">
        <f>DI774</f>
        <v>0</v>
      </c>
      <c r="EB774" s="457">
        <f t="shared" si="6609"/>
        <v>0</v>
      </c>
      <c r="EC774" s="1045"/>
      <c r="ED774" s="892"/>
      <c r="EE774" s="459"/>
      <c r="EF774" s="501"/>
      <c r="EG774" s="462"/>
      <c r="EH774" s="710"/>
      <c r="EI774" s="460">
        <f t="shared" si="6548"/>
        <v>0</v>
      </c>
      <c r="EJ774" s="538">
        <f t="shared" si="6549"/>
        <v>0</v>
      </c>
      <c r="EK774" s="677">
        <f t="shared" si="6550"/>
        <v>0</v>
      </c>
      <c r="EL774" s="257">
        <f t="shared" si="6551"/>
        <v>0</v>
      </c>
      <c r="EM774" s="649">
        <f t="shared" si="6552"/>
        <v>0</v>
      </c>
      <c r="EN774" s="538">
        <f t="shared" si="6553"/>
        <v>0</v>
      </c>
      <c r="EO774" s="677">
        <f t="shared" si="6554"/>
        <v>0</v>
      </c>
      <c r="EP774" s="257">
        <f t="shared" si="6555"/>
        <v>0</v>
      </c>
      <c r="EQ774" s="649">
        <f t="shared" si="6556"/>
        <v>0</v>
      </c>
      <c r="ER774" s="538">
        <f t="shared" si="6557"/>
        <v>0</v>
      </c>
      <c r="ES774" s="677">
        <f t="shared" si="6558"/>
        <v>0</v>
      </c>
      <c r="ET774" s="538">
        <f t="shared" si="6559"/>
        <v>0</v>
      </c>
      <c r="EU774" s="462">
        <f t="shared" si="6560"/>
        <v>0</v>
      </c>
      <c r="EV774" s="263">
        <f t="shared" si="6561"/>
        <v>0</v>
      </c>
      <c r="EW774" s="462">
        <f t="shared" si="6562"/>
        <v>0</v>
      </c>
      <c r="EX774" s="263">
        <f t="shared" si="6563"/>
        <v>0</v>
      </c>
      <c r="EY774" s="472">
        <f t="shared" ref="EY774:EY841" si="6964">BV774-EF774</f>
        <v>0</v>
      </c>
      <c r="EZ774" s="710">
        <f t="shared" ref="EZ774:EZ841" si="6965">BW774-EE774</f>
        <v>0</v>
      </c>
      <c r="FC774" s="216"/>
      <c r="FD774" s="319"/>
    </row>
    <row r="775" spans="1:160" ht="18" hidden="1" customHeight="1" outlineLevel="1" x14ac:dyDescent="0.2">
      <c r="A775" s="13" t="s">
        <v>1667</v>
      </c>
      <c r="B775" s="76" t="s">
        <v>21</v>
      </c>
      <c r="C775" s="103" t="s">
        <v>1497</v>
      </c>
      <c r="D775" s="103" t="s">
        <v>1463</v>
      </c>
      <c r="E775" s="103" t="s">
        <v>1498</v>
      </c>
      <c r="F775" s="103" t="s">
        <v>1499</v>
      </c>
      <c r="G775" s="103" t="s">
        <v>1690</v>
      </c>
      <c r="H775" s="105">
        <v>0.83299999999999996</v>
      </c>
      <c r="I775" s="103" t="s">
        <v>1369</v>
      </c>
      <c r="J775" s="103" t="s">
        <v>56</v>
      </c>
      <c r="K775" s="103" t="s">
        <v>152</v>
      </c>
      <c r="L775" s="103" t="s">
        <v>1370</v>
      </c>
      <c r="M775" s="14" t="s">
        <v>1382</v>
      </c>
      <c r="N775" s="82"/>
      <c r="O775" s="82"/>
      <c r="P775" s="82"/>
      <c r="Q775" s="245"/>
      <c r="R775" s="408"/>
      <c r="S775" s="270"/>
      <c r="T775" s="270"/>
      <c r="U775" s="270"/>
      <c r="V775" s="647"/>
      <c r="W775" s="647"/>
      <c r="X775" s="409"/>
      <c r="Y775" s="409"/>
      <c r="Z775" s="409"/>
      <c r="AA775" s="409"/>
      <c r="AB775" s="409"/>
      <c r="AC775" s="399">
        <f t="shared" si="6004"/>
        <v>0</v>
      </c>
      <c r="AD775" s="410">
        <v>100</v>
      </c>
      <c r="AE775" s="410">
        <v>762.09575999999993</v>
      </c>
      <c r="AF775" s="410">
        <f t="shared" ref="AF775" si="6966">AE775*1.12</f>
        <v>853.54725120000001</v>
      </c>
      <c r="AG775" s="410">
        <v>0</v>
      </c>
      <c r="AH775" s="410">
        <v>0</v>
      </c>
      <c r="AI775" s="260">
        <f t="shared" si="6005"/>
        <v>0</v>
      </c>
      <c r="AJ775" s="410">
        <v>100</v>
      </c>
      <c r="AK775" s="410">
        <v>762.09575999999993</v>
      </c>
      <c r="AL775" s="410">
        <f t="shared" si="5628"/>
        <v>853.54725120000001</v>
      </c>
      <c r="AM775" s="260">
        <v>0</v>
      </c>
      <c r="AN775" s="260">
        <v>0</v>
      </c>
      <c r="AO775" s="396">
        <f t="shared" si="6608"/>
        <v>0</v>
      </c>
      <c r="AP775" s="410">
        <v>100</v>
      </c>
      <c r="AQ775" s="410">
        <v>762.09575999999993</v>
      </c>
      <c r="AR775" s="410">
        <f t="shared" si="5629"/>
        <v>853.54725120000001</v>
      </c>
      <c r="AS775" s="410">
        <v>0</v>
      </c>
      <c r="AT775" s="410">
        <f t="shared" si="6739"/>
        <v>0</v>
      </c>
      <c r="AU775" s="410">
        <f t="shared" si="6501"/>
        <v>0</v>
      </c>
      <c r="AV775" s="411">
        <v>100</v>
      </c>
      <c r="AW775" s="410">
        <v>762.09575999999993</v>
      </c>
      <c r="AX775" s="410">
        <f t="shared" si="5630"/>
        <v>853.54725120000001</v>
      </c>
      <c r="AY775" s="400">
        <v>0</v>
      </c>
      <c r="AZ775" s="400">
        <f t="shared" si="6740"/>
        <v>0</v>
      </c>
      <c r="BA775" s="400">
        <f t="shared" si="6542"/>
        <v>0</v>
      </c>
      <c r="BB775" s="411">
        <v>100</v>
      </c>
      <c r="BC775" s="410">
        <v>762.09575999999993</v>
      </c>
      <c r="BD775" s="410">
        <f t="shared" si="5631"/>
        <v>853.54725120000001</v>
      </c>
      <c r="BE775" s="411">
        <v>0</v>
      </c>
      <c r="BF775" s="411">
        <f t="shared" si="6543"/>
        <v>0</v>
      </c>
      <c r="BG775" s="411">
        <f t="shared" si="6496"/>
        <v>0</v>
      </c>
      <c r="BH775" s="411"/>
      <c r="BI775" s="410">
        <v>762.09575999999993</v>
      </c>
      <c r="BJ775" s="410">
        <f t="shared" si="5632"/>
        <v>853.54725120000001</v>
      </c>
      <c r="BK775" s="411">
        <v>0</v>
      </c>
      <c r="BL775" s="411">
        <f t="shared" si="6934"/>
        <v>0</v>
      </c>
      <c r="BM775" s="411">
        <f t="shared" si="6230"/>
        <v>0</v>
      </c>
      <c r="BN775" s="411"/>
      <c r="BO775" s="410"/>
      <c r="BP775" s="410"/>
      <c r="BQ775" s="411">
        <v>0</v>
      </c>
      <c r="BR775" s="411">
        <f t="shared" si="6936"/>
        <v>0</v>
      </c>
      <c r="BS775" s="411">
        <f t="shared" si="6455"/>
        <v>0</v>
      </c>
      <c r="BT775" s="410">
        <v>762.09575999999993</v>
      </c>
      <c r="BU775" s="410">
        <f t="shared" si="6689"/>
        <v>853.54725120000001</v>
      </c>
      <c r="BV775" s="262">
        <v>0</v>
      </c>
      <c r="BW775" s="1427">
        <v>0</v>
      </c>
      <c r="BX775" s="84" t="s">
        <v>48</v>
      </c>
      <c r="BY775" s="76">
        <v>2015</v>
      </c>
      <c r="BZ775" s="325">
        <v>7</v>
      </c>
      <c r="CA775" s="567"/>
      <c r="CB775" s="562"/>
      <c r="CC775" s="109"/>
      <c r="CD775" s="329"/>
      <c r="CE775" s="26">
        <f t="shared" si="6830"/>
        <v>0</v>
      </c>
      <c r="CF775" s="27">
        <f t="shared" si="6831"/>
        <v>0</v>
      </c>
      <c r="CG775" s="738">
        <f t="shared" si="6832"/>
        <v>0</v>
      </c>
      <c r="CH775" s="166" t="s">
        <v>1691</v>
      </c>
      <c r="CI775" s="167" t="s">
        <v>1756</v>
      </c>
      <c r="CJ775" s="89"/>
      <c r="CK775" s="175"/>
      <c r="CL775" s="175"/>
      <c r="CM775" s="178"/>
      <c r="CN775" s="175"/>
      <c r="CO775" s="176"/>
      <c r="CP775" s="175"/>
      <c r="CQ775" s="87"/>
      <c r="CR775" s="455"/>
      <c r="CS775" s="455"/>
      <c r="CT775" s="455"/>
      <c r="CU775" s="455"/>
      <c r="CV775" s="455"/>
      <c r="CW775" s="455"/>
      <c r="CX775" s="455"/>
      <c r="CY775" s="455"/>
      <c r="CZ775" s="455"/>
      <c r="DA775" s="456"/>
      <c r="DB775" s="455"/>
      <c r="DC775" s="455"/>
      <c r="DD775" s="455"/>
      <c r="DE775" s="455"/>
      <c r="DF775" s="455"/>
      <c r="DG775" s="455"/>
      <c r="DH775" s="455"/>
      <c r="DI775" s="455"/>
      <c r="DJ775" s="455"/>
      <c r="DK775" s="455"/>
      <c r="DL775" s="501"/>
      <c r="DM775" s="508"/>
      <c r="DN775" s="501"/>
      <c r="DO775" s="508"/>
      <c r="DP775" s="501"/>
      <c r="DQ775" s="847"/>
      <c r="DR775" s="501"/>
      <c r="DS775" s="508"/>
      <c r="DT775" s="501"/>
      <c r="DU775" s="508"/>
      <c r="DV775" s="457"/>
      <c r="DW775" s="503"/>
      <c r="DX775" s="501"/>
      <c r="DY775" s="672"/>
      <c r="DZ775" s="501"/>
      <c r="EA775" s="508">
        <f>DI775</f>
        <v>0</v>
      </c>
      <c r="EB775" s="457">
        <f t="shared" si="6609"/>
        <v>0</v>
      </c>
      <c r="EC775" s="1045"/>
      <c r="ED775" s="892"/>
      <c r="EE775" s="459"/>
      <c r="EF775" s="501"/>
      <c r="EG775" s="462"/>
      <c r="EH775" s="710"/>
      <c r="EI775" s="460">
        <f t="shared" si="6548"/>
        <v>0</v>
      </c>
      <c r="EJ775" s="538">
        <f t="shared" si="6549"/>
        <v>0</v>
      </c>
      <c r="EK775" s="677">
        <f t="shared" si="6550"/>
        <v>0</v>
      </c>
      <c r="EL775" s="257">
        <f t="shared" si="6551"/>
        <v>0</v>
      </c>
      <c r="EM775" s="649">
        <f t="shared" si="6552"/>
        <v>0</v>
      </c>
      <c r="EN775" s="538">
        <f t="shared" si="6553"/>
        <v>0</v>
      </c>
      <c r="EO775" s="677">
        <f t="shared" si="6554"/>
        <v>0</v>
      </c>
      <c r="EP775" s="257">
        <f t="shared" si="6555"/>
        <v>0</v>
      </c>
      <c r="EQ775" s="649">
        <f t="shared" si="6556"/>
        <v>0</v>
      </c>
      <c r="ER775" s="538">
        <f t="shared" si="6557"/>
        <v>0</v>
      </c>
      <c r="ES775" s="677">
        <f t="shared" si="6558"/>
        <v>0</v>
      </c>
      <c r="ET775" s="538">
        <f t="shared" si="6559"/>
        <v>0</v>
      </c>
      <c r="EU775" s="462">
        <f t="shared" si="6560"/>
        <v>0</v>
      </c>
      <c r="EV775" s="263">
        <f t="shared" si="6561"/>
        <v>0</v>
      </c>
      <c r="EW775" s="462">
        <f t="shared" si="6562"/>
        <v>0</v>
      </c>
      <c r="EX775" s="263">
        <f t="shared" si="6563"/>
        <v>0</v>
      </c>
      <c r="EY775" s="472">
        <f t="shared" si="6964"/>
        <v>0</v>
      </c>
      <c r="EZ775" s="710">
        <f t="shared" si="6965"/>
        <v>0</v>
      </c>
      <c r="FA775" s="312">
        <v>42020</v>
      </c>
      <c r="FC775" s="216"/>
      <c r="FD775" s="319"/>
    </row>
    <row r="776" spans="1:160" ht="18" hidden="1" customHeight="1" outlineLevel="1" x14ac:dyDescent="0.2">
      <c r="A776" s="13" t="s">
        <v>1793</v>
      </c>
      <c r="B776" s="76" t="s">
        <v>21</v>
      </c>
      <c r="C776" s="103" t="s">
        <v>1497</v>
      </c>
      <c r="D776" s="103" t="s">
        <v>1463</v>
      </c>
      <c r="E776" s="103" t="s">
        <v>1498</v>
      </c>
      <c r="F776" s="103" t="s">
        <v>1499</v>
      </c>
      <c r="G776" s="103" t="s">
        <v>25</v>
      </c>
      <c r="H776" s="105">
        <v>0.83299999999999996</v>
      </c>
      <c r="I776" s="103" t="s">
        <v>1369</v>
      </c>
      <c r="J776" s="103" t="s">
        <v>56</v>
      </c>
      <c r="K776" s="103" t="s">
        <v>152</v>
      </c>
      <c r="L776" s="103" t="s">
        <v>1370</v>
      </c>
      <c r="M776" s="14" t="s">
        <v>1382</v>
      </c>
      <c r="N776" s="82"/>
      <c r="O776" s="82"/>
      <c r="P776" s="82"/>
      <c r="Q776" s="245"/>
      <c r="R776" s="408"/>
      <c r="S776" s="270"/>
      <c r="T776" s="270"/>
      <c r="U776" s="270"/>
      <c r="V776" s="647"/>
      <c r="W776" s="647"/>
      <c r="X776" s="409"/>
      <c r="Y776" s="409"/>
      <c r="Z776" s="409"/>
      <c r="AA776" s="409"/>
      <c r="AB776" s="409"/>
      <c r="AC776" s="399">
        <f t="shared" ref="AC776" si="6967">AB776*H776</f>
        <v>0</v>
      </c>
      <c r="AD776" s="410">
        <v>100</v>
      </c>
      <c r="AE776" s="410">
        <v>762.09575999999993</v>
      </c>
      <c r="AF776" s="410">
        <f t="shared" ref="AF776" si="6968">AE776*1.12</f>
        <v>853.54725120000001</v>
      </c>
      <c r="AG776" s="410">
        <v>0</v>
      </c>
      <c r="AH776" s="410">
        <v>0</v>
      </c>
      <c r="AI776" s="260">
        <f t="shared" ref="AI776" si="6969">AH776*H776</f>
        <v>0</v>
      </c>
      <c r="AJ776" s="410">
        <v>100</v>
      </c>
      <c r="AK776" s="410">
        <v>762.09575999999993</v>
      </c>
      <c r="AL776" s="410">
        <f t="shared" si="5628"/>
        <v>853.54725120000001</v>
      </c>
      <c r="AM776" s="410">
        <v>0</v>
      </c>
      <c r="AN776" s="410">
        <v>0</v>
      </c>
      <c r="AO776" s="396">
        <f t="shared" si="6608"/>
        <v>0</v>
      </c>
      <c r="AP776" s="410">
        <v>100</v>
      </c>
      <c r="AQ776" s="410">
        <v>762.09575999999993</v>
      </c>
      <c r="AR776" s="410">
        <f t="shared" si="5629"/>
        <v>853.54725120000001</v>
      </c>
      <c r="AS776" s="410">
        <v>0</v>
      </c>
      <c r="AT776" s="410">
        <v>0</v>
      </c>
      <c r="AU776" s="410">
        <f t="shared" si="6501"/>
        <v>0</v>
      </c>
      <c r="AV776" s="411">
        <v>100</v>
      </c>
      <c r="AW776" s="410">
        <v>762.09575999999993</v>
      </c>
      <c r="AX776" s="410">
        <f t="shared" si="5630"/>
        <v>853.54725120000001</v>
      </c>
      <c r="AY776" s="410">
        <v>0</v>
      </c>
      <c r="AZ776" s="410">
        <v>0</v>
      </c>
      <c r="BA776" s="400">
        <f t="shared" si="6542"/>
        <v>0</v>
      </c>
      <c r="BB776" s="411">
        <v>100</v>
      </c>
      <c r="BC776" s="410">
        <v>762.09575999999993</v>
      </c>
      <c r="BD776" s="410">
        <f t="shared" si="5631"/>
        <v>853.54725120000001</v>
      </c>
      <c r="BE776" s="410">
        <v>0</v>
      </c>
      <c r="BF776" s="410">
        <v>0</v>
      </c>
      <c r="BG776" s="411">
        <f t="shared" si="6496"/>
        <v>0</v>
      </c>
      <c r="BH776" s="411"/>
      <c r="BI776" s="410">
        <v>762.09575999999993</v>
      </c>
      <c r="BJ776" s="410">
        <f t="shared" si="5632"/>
        <v>853.54725120000001</v>
      </c>
      <c r="BK776" s="410">
        <v>0</v>
      </c>
      <c r="BL776" s="410">
        <v>0</v>
      </c>
      <c r="BM776" s="411">
        <f t="shared" si="6230"/>
        <v>0</v>
      </c>
      <c r="BN776" s="411"/>
      <c r="BO776" s="410"/>
      <c r="BP776" s="410"/>
      <c r="BQ776" s="410">
        <v>0</v>
      </c>
      <c r="BR776" s="410">
        <v>0</v>
      </c>
      <c r="BS776" s="411">
        <f t="shared" si="6455"/>
        <v>0</v>
      </c>
      <c r="BT776" s="410">
        <v>762.09575999999993</v>
      </c>
      <c r="BU776" s="410">
        <f t="shared" si="6689"/>
        <v>853.54725120000001</v>
      </c>
      <c r="BV776" s="262">
        <v>0</v>
      </c>
      <c r="BW776" s="1427">
        <v>0</v>
      </c>
      <c r="BX776" s="84" t="s">
        <v>48</v>
      </c>
      <c r="BY776" s="76">
        <v>2015</v>
      </c>
      <c r="BZ776" s="325">
        <v>9</v>
      </c>
      <c r="CA776" s="567"/>
      <c r="CB776" s="562"/>
      <c r="CC776" s="109"/>
      <c r="CD776" s="329"/>
      <c r="CE776" s="26">
        <f t="shared" si="6830"/>
        <v>0</v>
      </c>
      <c r="CF776" s="27">
        <f t="shared" si="6831"/>
        <v>0</v>
      </c>
      <c r="CG776" s="738">
        <f t="shared" si="6832"/>
        <v>0</v>
      </c>
      <c r="CH776" s="166" t="s">
        <v>1800</v>
      </c>
      <c r="CI776" s="167"/>
      <c r="CJ776" s="89"/>
      <c r="CK776" s="175"/>
      <c r="CL776" s="175"/>
      <c r="CM776" s="178"/>
      <c r="CN776" s="175"/>
      <c r="CO776" s="176"/>
      <c r="CP776" s="175"/>
      <c r="CQ776" s="87"/>
      <c r="CR776" s="455"/>
      <c r="CS776" s="455"/>
      <c r="CT776" s="455"/>
      <c r="CU776" s="455"/>
      <c r="CV776" s="455"/>
      <c r="CW776" s="455"/>
      <c r="CX776" s="455"/>
      <c r="CY776" s="455"/>
      <c r="CZ776" s="455"/>
      <c r="DA776" s="456"/>
      <c r="DB776" s="455"/>
      <c r="DC776" s="455"/>
      <c r="DD776" s="455"/>
      <c r="DE776" s="455"/>
      <c r="DF776" s="455"/>
      <c r="DG776" s="455"/>
      <c r="DH776" s="455"/>
      <c r="DI776" s="455"/>
      <c r="DJ776" s="455"/>
      <c r="DK776" s="455"/>
      <c r="DL776" s="501"/>
      <c r="DM776" s="508"/>
      <c r="DN776" s="501"/>
      <c r="DO776" s="508"/>
      <c r="DP776" s="501"/>
      <c r="DQ776" s="847"/>
      <c r="DR776" s="501"/>
      <c r="DS776" s="508"/>
      <c r="DT776" s="501"/>
      <c r="DU776" s="508"/>
      <c r="DV776" s="457"/>
      <c r="DW776" s="503"/>
      <c r="DX776" s="501"/>
      <c r="DY776" s="672"/>
      <c r="DZ776" s="501"/>
      <c r="EA776" s="508">
        <f>DI776</f>
        <v>0</v>
      </c>
      <c r="EB776" s="457">
        <f t="shared" si="6609"/>
        <v>0</v>
      </c>
      <c r="EC776" s="1045"/>
      <c r="ED776" s="892"/>
      <c r="EE776" s="459"/>
      <c r="EF776" s="501"/>
      <c r="EG776" s="462"/>
      <c r="EH776" s="710"/>
      <c r="EI776" s="460">
        <f t="shared" si="6548"/>
        <v>0</v>
      </c>
      <c r="EJ776" s="538">
        <f t="shared" si="6549"/>
        <v>0</v>
      </c>
      <c r="EK776" s="677">
        <f t="shared" si="6550"/>
        <v>0</v>
      </c>
      <c r="EL776" s="257">
        <f t="shared" si="6551"/>
        <v>0</v>
      </c>
      <c r="EM776" s="649">
        <f t="shared" si="6552"/>
        <v>0</v>
      </c>
      <c r="EN776" s="538">
        <f t="shared" si="6553"/>
        <v>0</v>
      </c>
      <c r="EO776" s="677">
        <f t="shared" si="6554"/>
        <v>0</v>
      </c>
      <c r="EP776" s="257">
        <f t="shared" si="6555"/>
        <v>0</v>
      </c>
      <c r="EQ776" s="649">
        <f t="shared" si="6556"/>
        <v>0</v>
      </c>
      <c r="ER776" s="538">
        <f t="shared" si="6557"/>
        <v>0</v>
      </c>
      <c r="ES776" s="677">
        <f t="shared" si="6558"/>
        <v>0</v>
      </c>
      <c r="ET776" s="538">
        <f t="shared" si="6559"/>
        <v>0</v>
      </c>
      <c r="EU776" s="462">
        <f t="shared" si="6560"/>
        <v>0</v>
      </c>
      <c r="EV776" s="263">
        <f t="shared" si="6561"/>
        <v>0</v>
      </c>
      <c r="EW776" s="462">
        <f t="shared" si="6562"/>
        <v>0</v>
      </c>
      <c r="EX776" s="263">
        <f t="shared" si="6563"/>
        <v>0</v>
      </c>
      <c r="EY776" s="472">
        <f t="shared" si="6964"/>
        <v>0</v>
      </c>
      <c r="EZ776" s="710">
        <f t="shared" si="6965"/>
        <v>0</v>
      </c>
      <c r="FA776" s="312">
        <v>42020</v>
      </c>
      <c r="FC776" s="216"/>
      <c r="FD776" s="319"/>
    </row>
    <row r="777" spans="1:160" ht="18" hidden="1" customHeight="1" outlineLevel="1" x14ac:dyDescent="0.2">
      <c r="A777" s="13" t="s">
        <v>1965</v>
      </c>
      <c r="B777" s="76" t="s">
        <v>21</v>
      </c>
      <c r="C777" s="103" t="s">
        <v>1497</v>
      </c>
      <c r="D777" s="103" t="s">
        <v>1463</v>
      </c>
      <c r="E777" s="103" t="s">
        <v>1498</v>
      </c>
      <c r="F777" s="103" t="s">
        <v>1499</v>
      </c>
      <c r="G777" s="103" t="s">
        <v>25</v>
      </c>
      <c r="H777" s="105">
        <v>0.83299999999999996</v>
      </c>
      <c r="I777" s="103" t="s">
        <v>1972</v>
      </c>
      <c r="J777" s="103" t="s">
        <v>56</v>
      </c>
      <c r="K777" s="103" t="s">
        <v>152</v>
      </c>
      <c r="L777" s="103" t="s">
        <v>1370</v>
      </c>
      <c r="M777" s="14" t="s">
        <v>1382</v>
      </c>
      <c r="N777" s="82"/>
      <c r="O777" s="82"/>
      <c r="P777" s="82"/>
      <c r="Q777" s="245"/>
      <c r="R777" s="408"/>
      <c r="S777" s="270"/>
      <c r="T777" s="270"/>
      <c r="U777" s="270"/>
      <c r="V777" s="647"/>
      <c r="W777" s="647"/>
      <c r="X777" s="409"/>
      <c r="Y777" s="409"/>
      <c r="Z777" s="409"/>
      <c r="AA777" s="409"/>
      <c r="AB777" s="409"/>
      <c r="AC777" s="399">
        <f t="shared" ref="AC777" si="6970">AB777*H777</f>
        <v>0</v>
      </c>
      <c r="AD777" s="410">
        <v>100</v>
      </c>
      <c r="AE777" s="410">
        <v>762.09575999999993</v>
      </c>
      <c r="AF777" s="410">
        <f t="shared" ref="AF777" si="6971">AE777*1.12</f>
        <v>853.54725120000001</v>
      </c>
      <c r="AG777" s="410">
        <v>0</v>
      </c>
      <c r="AH777" s="410">
        <v>0</v>
      </c>
      <c r="AI777" s="260">
        <f t="shared" ref="AI777" si="6972">AH777*H777</f>
        <v>0</v>
      </c>
      <c r="AJ777" s="410">
        <v>100</v>
      </c>
      <c r="AK777" s="410">
        <v>762.09575999999993</v>
      </c>
      <c r="AL777" s="410">
        <f t="shared" si="5628"/>
        <v>853.54725120000001</v>
      </c>
      <c r="AM777" s="1221">
        <v>0</v>
      </c>
      <c r="AN777" s="410">
        <v>0</v>
      </c>
      <c r="AO777" s="396">
        <f t="shared" si="6608"/>
        <v>0</v>
      </c>
      <c r="AP777" s="410">
        <v>100</v>
      </c>
      <c r="AQ777" s="410">
        <v>762.09575999999993</v>
      </c>
      <c r="AR777" s="410">
        <f t="shared" si="5629"/>
        <v>853.54725120000001</v>
      </c>
      <c r="AS777" s="410">
        <v>0</v>
      </c>
      <c r="AT777" s="410">
        <f t="shared" ref="AT777" si="6973">AS777*1.12</f>
        <v>0</v>
      </c>
      <c r="AU777" s="410">
        <f t="shared" ref="AU777" si="6974">AT777*H777</f>
        <v>0</v>
      </c>
      <c r="AV777" s="411">
        <v>100</v>
      </c>
      <c r="AW777" s="410">
        <v>762.09575999999993</v>
      </c>
      <c r="AX777" s="410">
        <f t="shared" si="5630"/>
        <v>853.54725120000001</v>
      </c>
      <c r="AY777" s="400">
        <v>0</v>
      </c>
      <c r="AZ777" s="400">
        <f t="shared" ref="AZ777" si="6975">AY777*1.12</f>
        <v>0</v>
      </c>
      <c r="BA777" s="400">
        <f t="shared" ref="BA777" si="6976">AZ777*H777</f>
        <v>0</v>
      </c>
      <c r="BB777" s="411">
        <v>100</v>
      </c>
      <c r="BC777" s="410">
        <v>762.09575999999993</v>
      </c>
      <c r="BD777" s="410">
        <f t="shared" si="5631"/>
        <v>853.54725120000001</v>
      </c>
      <c r="BE777" s="411">
        <v>0</v>
      </c>
      <c r="BF777" s="411">
        <f t="shared" ref="BF777" si="6977">BE777*1.12</f>
        <v>0</v>
      </c>
      <c r="BG777" s="411">
        <f t="shared" ref="BG777" si="6978">BF777*H777</f>
        <v>0</v>
      </c>
      <c r="BH777" s="411"/>
      <c r="BI777" s="410">
        <v>762.09575999999993</v>
      </c>
      <c r="BJ777" s="410">
        <f t="shared" si="5632"/>
        <v>853.54725120000001</v>
      </c>
      <c r="BK777" s="411">
        <f t="shared" ref="BK777" si="6979">BH777*BI777</f>
        <v>0</v>
      </c>
      <c r="BL777" s="411">
        <f t="shared" ref="BL777:BL780" si="6980">BK777*1.12</f>
        <v>0</v>
      </c>
      <c r="BM777" s="411">
        <f t="shared" si="6230"/>
        <v>0</v>
      </c>
      <c r="BN777" s="411"/>
      <c r="BO777" s="410"/>
      <c r="BP777" s="410"/>
      <c r="BQ777" s="411">
        <f t="shared" ref="BQ777:BQ778" si="6981">BN777*BO777</f>
        <v>0</v>
      </c>
      <c r="BR777" s="411">
        <f t="shared" ref="BR777:BR780" si="6982">BQ777*1.12</f>
        <v>0</v>
      </c>
      <c r="BS777" s="411">
        <f t="shared" si="6455"/>
        <v>0</v>
      </c>
      <c r="BT777" s="410">
        <v>762.09575999999993</v>
      </c>
      <c r="BU777" s="410">
        <f t="shared" si="6689"/>
        <v>853.54725120000001</v>
      </c>
      <c r="BV777" s="262">
        <v>0</v>
      </c>
      <c r="BW777" s="1427">
        <v>0</v>
      </c>
      <c r="BX777" s="84" t="s">
        <v>48</v>
      </c>
      <c r="BY777" s="76">
        <v>2015</v>
      </c>
      <c r="BZ777" s="582" t="s">
        <v>2551</v>
      </c>
      <c r="CA777" s="567"/>
      <c r="CB777" s="562"/>
      <c r="CC777" s="109"/>
      <c r="CD777" s="329"/>
      <c r="CE777" s="26">
        <f t="shared" si="6830"/>
        <v>0</v>
      </c>
      <c r="CF777" s="27">
        <f t="shared" si="6831"/>
        <v>0</v>
      </c>
      <c r="CG777" s="738">
        <f t="shared" si="6832"/>
        <v>0</v>
      </c>
      <c r="CH777" s="166" t="s">
        <v>1973</v>
      </c>
      <c r="CI777" s="167"/>
      <c r="CJ777" s="89" t="s">
        <v>25</v>
      </c>
      <c r="CK777" s="175" t="s">
        <v>1994</v>
      </c>
      <c r="CL777" s="175" t="s">
        <v>2010</v>
      </c>
      <c r="CM777" s="178">
        <v>42170</v>
      </c>
      <c r="CN777" s="175" t="s">
        <v>1995</v>
      </c>
      <c r="CO777" s="176" t="s">
        <v>1463</v>
      </c>
      <c r="CP777" s="175" t="s">
        <v>1499</v>
      </c>
      <c r="CQ777" s="14" t="s">
        <v>1382</v>
      </c>
      <c r="CR777" s="455"/>
      <c r="CS777" s="455"/>
      <c r="CT777" s="455">
        <v>100</v>
      </c>
      <c r="CU777" s="455">
        <v>0</v>
      </c>
      <c r="CV777" s="455">
        <v>0</v>
      </c>
      <c r="CW777" s="455">
        <v>0</v>
      </c>
      <c r="CX777" s="455">
        <v>0</v>
      </c>
      <c r="CY777" s="455"/>
      <c r="CZ777" s="455"/>
      <c r="DA777" s="456">
        <v>853</v>
      </c>
      <c r="DB777" s="455"/>
      <c r="DC777" s="455"/>
      <c r="DD777" s="455">
        <f>CT777*DA777</f>
        <v>85300</v>
      </c>
      <c r="DE777" s="455">
        <f>CU777*DA777</f>
        <v>0</v>
      </c>
      <c r="DF777" s="455">
        <f>CV777*DA777</f>
        <v>0</v>
      </c>
      <c r="DG777" s="455">
        <f>CW777*DA777</f>
        <v>0</v>
      </c>
      <c r="DH777" s="455">
        <f>CX777*DA777</f>
        <v>0</v>
      </c>
      <c r="DI777" s="455"/>
      <c r="DJ777" s="455"/>
      <c r="DK777" s="455">
        <f t="shared" ref="DK777:DK778" si="6983">(CT777+CU777+CV777+CW777+CX777)*DA777</f>
        <v>85300</v>
      </c>
      <c r="DL777" s="501"/>
      <c r="DM777" s="508"/>
      <c r="DN777" s="501"/>
      <c r="DO777" s="508"/>
      <c r="DP777" s="501"/>
      <c r="DQ777" s="847">
        <f>DD777</f>
        <v>85300</v>
      </c>
      <c r="DR777" s="501">
        <f>DQ777/1.12</f>
        <v>76160.714285714275</v>
      </c>
      <c r="DS777" s="508">
        <f>DE777</f>
        <v>0</v>
      </c>
      <c r="DT777" s="501">
        <f>DS777/1.12</f>
        <v>0</v>
      </c>
      <c r="DU777" s="508">
        <f>DF777</f>
        <v>0</v>
      </c>
      <c r="DV777" s="457">
        <f>DU777/1.12</f>
        <v>0</v>
      </c>
      <c r="DW777" s="503">
        <f>DG777</f>
        <v>0</v>
      </c>
      <c r="DX777" s="501">
        <f>DW777/1.12</f>
        <v>0</v>
      </c>
      <c r="DY777" s="672">
        <f>DH777</f>
        <v>0</v>
      </c>
      <c r="DZ777" s="501">
        <f>DY777/1.12</f>
        <v>0</v>
      </c>
      <c r="EA777" s="508">
        <f>DI777</f>
        <v>0</v>
      </c>
      <c r="EB777" s="457">
        <f t="shared" si="6609"/>
        <v>0</v>
      </c>
      <c r="EC777" s="1045"/>
      <c r="ED777" s="892"/>
      <c r="EE777" s="459">
        <f>DK777</f>
        <v>85300</v>
      </c>
      <c r="EF777" s="501">
        <f t="shared" ref="EF777:EF778" si="6984">EE777/1.12</f>
        <v>76160.714285714275</v>
      </c>
      <c r="EG777" s="462"/>
      <c r="EH777" s="710"/>
      <c r="EI777" s="460">
        <f t="shared" si="6548"/>
        <v>0</v>
      </c>
      <c r="EJ777" s="538">
        <f t="shared" si="6549"/>
        <v>0</v>
      </c>
      <c r="EK777" s="677">
        <f t="shared" si="6550"/>
        <v>-76160.714285714275</v>
      </c>
      <c r="EL777" s="257">
        <f t="shared" si="6551"/>
        <v>-85300</v>
      </c>
      <c r="EM777" s="649">
        <f t="shared" si="6552"/>
        <v>0</v>
      </c>
      <c r="EN777" s="538">
        <f t="shared" si="6553"/>
        <v>0</v>
      </c>
      <c r="EO777" s="677">
        <f t="shared" si="6554"/>
        <v>0</v>
      </c>
      <c r="EP777" s="257">
        <f t="shared" si="6555"/>
        <v>0</v>
      </c>
      <c r="EQ777" s="649">
        <f t="shared" si="6556"/>
        <v>0</v>
      </c>
      <c r="ER777" s="538">
        <f t="shared" si="6557"/>
        <v>0</v>
      </c>
      <c r="ES777" s="677">
        <f t="shared" si="6558"/>
        <v>0</v>
      </c>
      <c r="ET777" s="538">
        <f t="shared" si="6559"/>
        <v>0</v>
      </c>
      <c r="EU777" s="462">
        <f t="shared" si="6560"/>
        <v>0</v>
      </c>
      <c r="EV777" s="263">
        <f t="shared" si="6561"/>
        <v>0</v>
      </c>
      <c r="EW777" s="462">
        <f t="shared" si="6562"/>
        <v>0</v>
      </c>
      <c r="EX777" s="263">
        <f t="shared" si="6563"/>
        <v>0</v>
      </c>
      <c r="EY777" s="472">
        <f t="shared" si="6964"/>
        <v>-76160.714285714275</v>
      </c>
      <c r="EZ777" s="710">
        <f t="shared" si="6965"/>
        <v>-85300</v>
      </c>
      <c r="FA777" s="312">
        <v>42020</v>
      </c>
      <c r="FC777" s="216"/>
      <c r="FD777" s="319"/>
    </row>
    <row r="778" spans="1:160" ht="18" hidden="1" customHeight="1" outlineLevel="1" x14ac:dyDescent="0.2">
      <c r="A778" s="13" t="s">
        <v>2544</v>
      </c>
      <c r="B778" s="76" t="s">
        <v>21</v>
      </c>
      <c r="C778" s="103" t="s">
        <v>1497</v>
      </c>
      <c r="D778" s="103" t="s">
        <v>1463</v>
      </c>
      <c r="E778" s="103" t="s">
        <v>1498</v>
      </c>
      <c r="F778" s="103" t="s">
        <v>1499</v>
      </c>
      <c r="G778" s="103" t="s">
        <v>25</v>
      </c>
      <c r="H778" s="105">
        <v>0.83299999999999996</v>
      </c>
      <c r="I778" s="103" t="s">
        <v>1972</v>
      </c>
      <c r="J778" s="103" t="s">
        <v>56</v>
      </c>
      <c r="K778" s="103" t="s">
        <v>152</v>
      </c>
      <c r="L778" s="103" t="s">
        <v>1370</v>
      </c>
      <c r="M778" s="14" t="s">
        <v>1382</v>
      </c>
      <c r="N778" s="82"/>
      <c r="O778" s="82"/>
      <c r="P778" s="82"/>
      <c r="Q778" s="245"/>
      <c r="R778" s="408"/>
      <c r="S778" s="270"/>
      <c r="T778" s="270"/>
      <c r="U778" s="270"/>
      <c r="V778" s="647"/>
      <c r="W778" s="647"/>
      <c r="X778" s="409"/>
      <c r="Y778" s="409"/>
      <c r="Z778" s="409"/>
      <c r="AA778" s="409"/>
      <c r="AB778" s="409"/>
      <c r="AC778" s="399">
        <f t="shared" ref="AC778" si="6985">AB778*H778</f>
        <v>0</v>
      </c>
      <c r="AD778" s="410">
        <v>100</v>
      </c>
      <c r="AE778" s="410">
        <v>1051.49</v>
      </c>
      <c r="AF778" s="410">
        <f t="shared" ref="AF778" si="6986">AE778*1.12</f>
        <v>1177.6688000000001</v>
      </c>
      <c r="AG778" s="410">
        <f t="shared" ref="AG778" si="6987">AE778*AD778</f>
        <v>105149</v>
      </c>
      <c r="AH778" s="410">
        <f t="shared" ref="AH778" si="6988">AD778*AF778</f>
        <v>117766.88000000002</v>
      </c>
      <c r="AI778" s="260">
        <f t="shared" ref="AI778" si="6989">AH778*H778</f>
        <v>98099.811040000015</v>
      </c>
      <c r="AJ778" s="410">
        <v>65</v>
      </c>
      <c r="AK778" s="410">
        <v>1051.49</v>
      </c>
      <c r="AL778" s="410">
        <f t="shared" si="5628"/>
        <v>1177.6688000000001</v>
      </c>
      <c r="AM778" s="1221">
        <f t="shared" ref="AM778" si="6990">AJ778*AK778</f>
        <v>68346.850000000006</v>
      </c>
      <c r="AN778" s="410">
        <f t="shared" ref="AN778" si="6991">AJ778*AL778</f>
        <v>76548.472000000009</v>
      </c>
      <c r="AO778" s="396">
        <f t="shared" ref="AO778" si="6992">AN778*H778</f>
        <v>63764.877176000002</v>
      </c>
      <c r="AP778" s="410">
        <v>65</v>
      </c>
      <c r="AQ778" s="410">
        <v>1051.49</v>
      </c>
      <c r="AR778" s="410">
        <f t="shared" si="5629"/>
        <v>1177.6688000000001</v>
      </c>
      <c r="AS778" s="410">
        <f t="shared" ref="AS778" si="6993">AP778*AQ778</f>
        <v>68346.850000000006</v>
      </c>
      <c r="AT778" s="410">
        <f t="shared" ref="AT778" si="6994">AS778*1.12</f>
        <v>76548.472000000009</v>
      </c>
      <c r="AU778" s="410">
        <f t="shared" ref="AU778" si="6995">AT778*H778</f>
        <v>63764.877176000002</v>
      </c>
      <c r="AV778" s="411">
        <v>65</v>
      </c>
      <c r="AW778" s="410">
        <v>1051.49</v>
      </c>
      <c r="AX778" s="410">
        <f t="shared" si="5630"/>
        <v>1177.6688000000001</v>
      </c>
      <c r="AY778" s="400">
        <f t="shared" ref="AY778" si="6996">AV778*AW778</f>
        <v>68346.850000000006</v>
      </c>
      <c r="AZ778" s="400">
        <f t="shared" ref="AZ778" si="6997">AY778*1.12</f>
        <v>76548.472000000009</v>
      </c>
      <c r="BA778" s="400">
        <f t="shared" ref="BA778" si="6998">AZ778*H778</f>
        <v>63764.877176000002</v>
      </c>
      <c r="BB778" s="411">
        <v>65</v>
      </c>
      <c r="BC778" s="410">
        <v>1051.49</v>
      </c>
      <c r="BD778" s="410">
        <f t="shared" si="5631"/>
        <v>1177.6688000000001</v>
      </c>
      <c r="BE778" s="411">
        <f t="shared" ref="BE778" si="6999">BB778*BC778</f>
        <v>68346.850000000006</v>
      </c>
      <c r="BF778" s="411">
        <f t="shared" ref="BF778" si="7000">BE778*1.12</f>
        <v>76548.472000000009</v>
      </c>
      <c r="BG778" s="411">
        <f t="shared" ref="BG778" si="7001">BF778*H778</f>
        <v>63764.877176000002</v>
      </c>
      <c r="BH778" s="411"/>
      <c r="BI778" s="410">
        <v>1051.49</v>
      </c>
      <c r="BJ778" s="410">
        <f t="shared" si="5632"/>
        <v>1177.6688000000001</v>
      </c>
      <c r="BK778" s="411">
        <f t="shared" ref="BK778" si="7002">BH778*BI778</f>
        <v>0</v>
      </c>
      <c r="BL778" s="411">
        <f t="shared" ref="BL778" si="7003">BK778*1.12</f>
        <v>0</v>
      </c>
      <c r="BM778" s="411">
        <f t="shared" ref="BM778" si="7004">BL778*N778</f>
        <v>0</v>
      </c>
      <c r="BN778" s="411"/>
      <c r="BO778" s="410"/>
      <c r="BP778" s="410"/>
      <c r="BQ778" s="411">
        <f t="shared" si="6981"/>
        <v>0</v>
      </c>
      <c r="BR778" s="411">
        <f t="shared" si="6982"/>
        <v>0</v>
      </c>
      <c r="BS778" s="411">
        <f t="shared" si="6455"/>
        <v>0</v>
      </c>
      <c r="BT778" s="410">
        <v>1051.49</v>
      </c>
      <c r="BU778" s="410">
        <f t="shared" si="6689"/>
        <v>1177.6688000000001</v>
      </c>
      <c r="BV778" s="262">
        <f t="shared" ref="BV778" si="7005">(AD778+AJ778+AP778+AV778+BB778)*BT778</f>
        <v>378536.4</v>
      </c>
      <c r="BW778" s="262">
        <f t="shared" ref="BW778" si="7006">(AD778+AJ778+AP778+AV778+BB778)*BU778</f>
        <v>423960.76800000004</v>
      </c>
      <c r="BX778" s="84"/>
      <c r="BY778" s="76" t="s">
        <v>2420</v>
      </c>
      <c r="BZ778" s="582"/>
      <c r="CA778" s="567"/>
      <c r="CB778" s="562"/>
      <c r="CC778" s="109"/>
      <c r="CD778" s="329"/>
      <c r="CE778" s="26">
        <f t="shared" ref="CE778" si="7007">BV778-CB778</f>
        <v>378536.4</v>
      </c>
      <c r="CF778" s="27">
        <f t="shared" ref="CF778" si="7008">BW778-CC778</f>
        <v>423960.76800000004</v>
      </c>
      <c r="CG778" s="738">
        <f t="shared" ref="CG778" si="7009">CA778-CC778</f>
        <v>0</v>
      </c>
      <c r="CH778" s="166" t="s">
        <v>2552</v>
      </c>
      <c r="CI778" s="167"/>
      <c r="CJ778" s="89"/>
      <c r="CK778" s="175"/>
      <c r="CL778" s="175" t="s">
        <v>2628</v>
      </c>
      <c r="CM778" s="178">
        <v>42632</v>
      </c>
      <c r="CN778" s="175" t="s">
        <v>1995</v>
      </c>
      <c r="CO778" s="176" t="s">
        <v>1463</v>
      </c>
      <c r="CP778" s="175" t="s">
        <v>2581</v>
      </c>
      <c r="CQ778" s="14" t="s">
        <v>1382</v>
      </c>
      <c r="CR778" s="455"/>
      <c r="CS778" s="455"/>
      <c r="CT778" s="455"/>
      <c r="CU778" s="455">
        <v>65</v>
      </c>
      <c r="CV778" s="455">
        <v>65</v>
      </c>
      <c r="CW778" s="455">
        <v>65</v>
      </c>
      <c r="CX778" s="455">
        <v>65</v>
      </c>
      <c r="CY778" s="455"/>
      <c r="CZ778" s="455">
        <f>CU778+CV778+CW778+CX778</f>
        <v>260</v>
      </c>
      <c r="DA778" s="456">
        <f>BU778</f>
        <v>1177.6688000000001</v>
      </c>
      <c r="DB778" s="455"/>
      <c r="DC778" s="455"/>
      <c r="DD778" s="455"/>
      <c r="DE778" s="455">
        <f>CU778*DA778</f>
        <v>76548.472000000009</v>
      </c>
      <c r="DF778" s="455">
        <f>CV778*DA778</f>
        <v>76548.472000000009</v>
      </c>
      <c r="DG778" s="455">
        <f>CW778*DA778</f>
        <v>76548.472000000009</v>
      </c>
      <c r="DH778" s="455">
        <f>CX778*DA778</f>
        <v>76548.472000000009</v>
      </c>
      <c r="DI778" s="455"/>
      <c r="DJ778" s="455"/>
      <c r="DK778" s="455">
        <f t="shared" si="6983"/>
        <v>306193.88800000004</v>
      </c>
      <c r="DL778" s="501"/>
      <c r="DM778" s="508"/>
      <c r="DN778" s="501"/>
      <c r="DO778" s="508"/>
      <c r="DP778" s="501"/>
      <c r="DQ778" s="847"/>
      <c r="DR778" s="501"/>
      <c r="DS778" s="508">
        <f>DE778</f>
        <v>76548.472000000009</v>
      </c>
      <c r="DT778" s="501">
        <f>DS778/1.12</f>
        <v>68346.850000000006</v>
      </c>
      <c r="DU778" s="508">
        <f>DF778</f>
        <v>76548.472000000009</v>
      </c>
      <c r="DV778" s="457">
        <f>DU778/1.12</f>
        <v>68346.850000000006</v>
      </c>
      <c r="DW778" s="503">
        <f>DG778</f>
        <v>76548.472000000009</v>
      </c>
      <c r="DX778" s="501">
        <f>DW778/1.12</f>
        <v>68346.850000000006</v>
      </c>
      <c r="DY778" s="672">
        <f>DH778</f>
        <v>76548.472000000009</v>
      </c>
      <c r="DZ778" s="501">
        <f>DY778/1.12</f>
        <v>68346.850000000006</v>
      </c>
      <c r="EA778" s="508"/>
      <c r="EB778" s="457"/>
      <c r="EC778" s="1045"/>
      <c r="ED778" s="892"/>
      <c r="EE778" s="459">
        <f>DK778</f>
        <v>306193.88800000004</v>
      </c>
      <c r="EF778" s="501">
        <f t="shared" si="6984"/>
        <v>273387.40000000002</v>
      </c>
      <c r="EG778" s="462"/>
      <c r="EH778" s="710"/>
      <c r="EI778" s="460">
        <f t="shared" si="6548"/>
        <v>0</v>
      </c>
      <c r="EJ778" s="538">
        <f t="shared" si="6549"/>
        <v>0</v>
      </c>
      <c r="EK778" s="677">
        <f t="shared" si="6550"/>
        <v>105149</v>
      </c>
      <c r="EL778" s="257">
        <f t="shared" si="6551"/>
        <v>117766.88000000002</v>
      </c>
      <c r="EM778" s="649">
        <f t="shared" si="6552"/>
        <v>0</v>
      </c>
      <c r="EN778" s="538">
        <f t="shared" si="6553"/>
        <v>0</v>
      </c>
      <c r="EO778" s="677">
        <f t="shared" si="6554"/>
        <v>0</v>
      </c>
      <c r="EP778" s="257">
        <f t="shared" si="6555"/>
        <v>0</v>
      </c>
      <c r="EQ778" s="649">
        <f t="shared" si="6556"/>
        <v>0</v>
      </c>
      <c r="ER778" s="538">
        <f t="shared" si="6557"/>
        <v>0</v>
      </c>
      <c r="ES778" s="677">
        <f t="shared" si="6558"/>
        <v>0</v>
      </c>
      <c r="ET778" s="538">
        <f t="shared" si="6559"/>
        <v>0</v>
      </c>
      <c r="EU778" s="462">
        <f t="shared" si="6560"/>
        <v>0</v>
      </c>
      <c r="EV778" s="263">
        <f t="shared" si="6561"/>
        <v>0</v>
      </c>
      <c r="EW778" s="462">
        <f t="shared" si="6562"/>
        <v>0</v>
      </c>
      <c r="EX778" s="263">
        <f t="shared" si="6563"/>
        <v>0</v>
      </c>
      <c r="EY778" s="472">
        <f t="shared" si="6964"/>
        <v>105149</v>
      </c>
      <c r="EZ778" s="710">
        <f t="shared" si="6965"/>
        <v>117766.88</v>
      </c>
      <c r="FA778" s="312">
        <v>42020</v>
      </c>
      <c r="FC778" s="216"/>
      <c r="FD778" s="319"/>
    </row>
    <row r="779" spans="1:160" ht="18" hidden="1" customHeight="1" outlineLevel="1" x14ac:dyDescent="0.2">
      <c r="A779" s="13" t="s">
        <v>1602</v>
      </c>
      <c r="B779" s="76" t="s">
        <v>21</v>
      </c>
      <c r="C779" s="103" t="s">
        <v>1500</v>
      </c>
      <c r="D779" s="103" t="s">
        <v>1463</v>
      </c>
      <c r="E779" s="103" t="s">
        <v>1501</v>
      </c>
      <c r="F779" s="103" t="s">
        <v>1502</v>
      </c>
      <c r="G779" s="103" t="s">
        <v>1381</v>
      </c>
      <c r="H779" s="105">
        <v>0.83299999999999996</v>
      </c>
      <c r="I779" s="103" t="s">
        <v>1369</v>
      </c>
      <c r="J779" s="103" t="s">
        <v>56</v>
      </c>
      <c r="K779" s="103" t="s">
        <v>152</v>
      </c>
      <c r="L779" s="103" t="s">
        <v>1370</v>
      </c>
      <c r="M779" s="14" t="s">
        <v>1382</v>
      </c>
      <c r="N779" s="82"/>
      <c r="O779" s="82"/>
      <c r="P779" s="82"/>
      <c r="Q779" s="245"/>
      <c r="R779" s="408"/>
      <c r="S779" s="270"/>
      <c r="T779" s="270"/>
      <c r="U779" s="270"/>
      <c r="V779" s="647"/>
      <c r="W779" s="647"/>
      <c r="X779" s="409"/>
      <c r="Y779" s="409"/>
      <c r="Z779" s="409"/>
      <c r="AA779" s="409"/>
      <c r="AB779" s="409"/>
      <c r="AC779" s="399">
        <f t="shared" si="6004"/>
        <v>0</v>
      </c>
      <c r="AD779" s="410">
        <v>70</v>
      </c>
      <c r="AE779" s="410">
        <v>721.68</v>
      </c>
      <c r="AF779" s="410">
        <f t="shared" si="5138"/>
        <v>808.28160000000003</v>
      </c>
      <c r="AG779" s="410">
        <v>0</v>
      </c>
      <c r="AH779" s="410">
        <v>0</v>
      </c>
      <c r="AI779" s="260">
        <f t="shared" si="6005"/>
        <v>0</v>
      </c>
      <c r="AJ779" s="410">
        <v>70</v>
      </c>
      <c r="AK779" s="410">
        <v>721.68</v>
      </c>
      <c r="AL779" s="410">
        <f t="shared" si="5628"/>
        <v>808.28160000000003</v>
      </c>
      <c r="AM779" s="260">
        <v>0</v>
      </c>
      <c r="AN779" s="260">
        <v>0</v>
      </c>
      <c r="AO779" s="396">
        <f t="shared" si="6608"/>
        <v>0</v>
      </c>
      <c r="AP779" s="410">
        <v>70</v>
      </c>
      <c r="AQ779" s="410">
        <v>721.68</v>
      </c>
      <c r="AR779" s="410">
        <f t="shared" si="5629"/>
        <v>808.28160000000003</v>
      </c>
      <c r="AS779" s="410">
        <v>0</v>
      </c>
      <c r="AT779" s="410">
        <f t="shared" si="6739"/>
        <v>0</v>
      </c>
      <c r="AU779" s="410">
        <f t="shared" si="6501"/>
        <v>0</v>
      </c>
      <c r="AV779" s="411">
        <v>70</v>
      </c>
      <c r="AW779" s="410">
        <v>721.68</v>
      </c>
      <c r="AX779" s="410">
        <f t="shared" si="5630"/>
        <v>808.28160000000003</v>
      </c>
      <c r="AY779" s="400">
        <v>0</v>
      </c>
      <c r="AZ779" s="400">
        <f t="shared" si="6740"/>
        <v>0</v>
      </c>
      <c r="BA779" s="400">
        <f t="shared" si="6542"/>
        <v>0</v>
      </c>
      <c r="BB779" s="411">
        <v>70</v>
      </c>
      <c r="BC779" s="410">
        <v>721.68</v>
      </c>
      <c r="BD779" s="410">
        <f t="shared" si="5631"/>
        <v>808.28160000000003</v>
      </c>
      <c r="BE779" s="411">
        <v>0</v>
      </c>
      <c r="BF779" s="411">
        <f t="shared" si="6543"/>
        <v>0</v>
      </c>
      <c r="BG779" s="411">
        <f t="shared" si="6496"/>
        <v>0</v>
      </c>
      <c r="BH779" s="411"/>
      <c r="BI779" s="410">
        <v>721.68</v>
      </c>
      <c r="BJ779" s="410">
        <f t="shared" si="5632"/>
        <v>808.28160000000003</v>
      </c>
      <c r="BK779" s="411">
        <v>0</v>
      </c>
      <c r="BL779" s="411">
        <f t="shared" si="6980"/>
        <v>0</v>
      </c>
      <c r="BM779" s="411">
        <f t="shared" si="6230"/>
        <v>0</v>
      </c>
      <c r="BN779" s="411"/>
      <c r="BO779" s="410"/>
      <c r="BP779" s="410"/>
      <c r="BQ779" s="411">
        <v>0</v>
      </c>
      <c r="BR779" s="411">
        <f t="shared" si="6982"/>
        <v>0</v>
      </c>
      <c r="BS779" s="411">
        <f t="shared" si="6455"/>
        <v>0</v>
      </c>
      <c r="BT779" s="410">
        <v>721.68</v>
      </c>
      <c r="BU779" s="410">
        <f t="shared" si="6689"/>
        <v>808.28160000000003</v>
      </c>
      <c r="BV779" s="410">
        <v>0</v>
      </c>
      <c r="BW779" s="1437">
        <v>0</v>
      </c>
      <c r="BX779" s="84" t="s">
        <v>48</v>
      </c>
      <c r="BY779" s="76">
        <v>2015</v>
      </c>
      <c r="BZ779" s="325">
        <v>7</v>
      </c>
      <c r="CA779" s="567"/>
      <c r="CB779" s="562"/>
      <c r="CC779" s="109"/>
      <c r="CD779" s="329"/>
      <c r="CE779" s="26">
        <f t="shared" si="6830"/>
        <v>0</v>
      </c>
      <c r="CF779" s="27">
        <f t="shared" si="6831"/>
        <v>0</v>
      </c>
      <c r="CG779" s="738">
        <f t="shared" si="6832"/>
        <v>0</v>
      </c>
      <c r="CH779" s="166"/>
      <c r="CI779" s="167"/>
      <c r="CJ779" s="89"/>
      <c r="CK779" s="175"/>
      <c r="CL779" s="175"/>
      <c r="CM779" s="178"/>
      <c r="CN779" s="175"/>
      <c r="CO779" s="176"/>
      <c r="CP779" s="175"/>
      <c r="CQ779" s="87"/>
      <c r="CR779" s="455"/>
      <c r="CS779" s="455"/>
      <c r="CT779" s="455"/>
      <c r="CU779" s="455"/>
      <c r="CV779" s="455"/>
      <c r="CW779" s="455"/>
      <c r="CX779" s="455"/>
      <c r="CY779" s="455"/>
      <c r="CZ779" s="455"/>
      <c r="DA779" s="456"/>
      <c r="DB779" s="455"/>
      <c r="DC779" s="455"/>
      <c r="DD779" s="455"/>
      <c r="DE779" s="455"/>
      <c r="DF779" s="455"/>
      <c r="DG779" s="455"/>
      <c r="DH779" s="455"/>
      <c r="DI779" s="455"/>
      <c r="DJ779" s="455"/>
      <c r="DK779" s="455"/>
      <c r="DL779" s="501"/>
      <c r="DM779" s="508"/>
      <c r="DN779" s="501"/>
      <c r="DO779" s="508"/>
      <c r="DP779" s="501"/>
      <c r="DQ779" s="847"/>
      <c r="DR779" s="501"/>
      <c r="DS779" s="508"/>
      <c r="DT779" s="501"/>
      <c r="DU779" s="508"/>
      <c r="DV779" s="457"/>
      <c r="DW779" s="503"/>
      <c r="DX779" s="501"/>
      <c r="DY779" s="672"/>
      <c r="DZ779" s="501"/>
      <c r="EA779" s="508">
        <f>DI779</f>
        <v>0</v>
      </c>
      <c r="EB779" s="457">
        <f t="shared" si="6609"/>
        <v>0</v>
      </c>
      <c r="EC779" s="1045"/>
      <c r="ED779" s="892"/>
      <c r="EE779" s="459"/>
      <c r="EF779" s="501"/>
      <c r="EG779" s="462"/>
      <c r="EH779" s="710"/>
      <c r="EI779" s="460">
        <f t="shared" si="6548"/>
        <v>0</v>
      </c>
      <c r="EJ779" s="538">
        <f t="shared" si="6549"/>
        <v>0</v>
      </c>
      <c r="EK779" s="677">
        <f t="shared" si="6550"/>
        <v>0</v>
      </c>
      <c r="EL779" s="257">
        <f t="shared" si="6551"/>
        <v>0</v>
      </c>
      <c r="EM779" s="649">
        <f t="shared" si="6552"/>
        <v>0</v>
      </c>
      <c r="EN779" s="538">
        <f t="shared" si="6553"/>
        <v>0</v>
      </c>
      <c r="EO779" s="677">
        <f t="shared" si="6554"/>
        <v>0</v>
      </c>
      <c r="EP779" s="257">
        <f t="shared" si="6555"/>
        <v>0</v>
      </c>
      <c r="EQ779" s="649">
        <f t="shared" si="6556"/>
        <v>0</v>
      </c>
      <c r="ER779" s="538">
        <f t="shared" si="6557"/>
        <v>0</v>
      </c>
      <c r="ES779" s="677">
        <f t="shared" si="6558"/>
        <v>0</v>
      </c>
      <c r="ET779" s="538">
        <f t="shared" si="6559"/>
        <v>0</v>
      </c>
      <c r="EU779" s="462">
        <f t="shared" si="6560"/>
        <v>0</v>
      </c>
      <c r="EV779" s="263">
        <f t="shared" si="6561"/>
        <v>0</v>
      </c>
      <c r="EW779" s="462">
        <f t="shared" si="6562"/>
        <v>0</v>
      </c>
      <c r="EX779" s="263">
        <f t="shared" si="6563"/>
        <v>0</v>
      </c>
      <c r="EY779" s="472">
        <f t="shared" si="6964"/>
        <v>0</v>
      </c>
      <c r="EZ779" s="710">
        <f t="shared" si="6965"/>
        <v>0</v>
      </c>
      <c r="FC779" s="216"/>
      <c r="FD779" s="319"/>
    </row>
    <row r="780" spans="1:160" ht="18" hidden="1" customHeight="1" outlineLevel="1" x14ac:dyDescent="0.2">
      <c r="A780" s="13" t="s">
        <v>1666</v>
      </c>
      <c r="B780" s="76" t="s">
        <v>21</v>
      </c>
      <c r="C780" s="103" t="s">
        <v>1500</v>
      </c>
      <c r="D780" s="103" t="s">
        <v>1463</v>
      </c>
      <c r="E780" s="103" t="s">
        <v>1501</v>
      </c>
      <c r="F780" s="103" t="s">
        <v>1502</v>
      </c>
      <c r="G780" s="103" t="s">
        <v>1690</v>
      </c>
      <c r="H780" s="105">
        <v>0.83299999999999996</v>
      </c>
      <c r="I780" s="103" t="s">
        <v>1369</v>
      </c>
      <c r="J780" s="103" t="s">
        <v>56</v>
      </c>
      <c r="K780" s="103" t="s">
        <v>152</v>
      </c>
      <c r="L780" s="103" t="s">
        <v>1370</v>
      </c>
      <c r="M780" s="14" t="s">
        <v>1382</v>
      </c>
      <c r="N780" s="82"/>
      <c r="O780" s="82"/>
      <c r="P780" s="82"/>
      <c r="Q780" s="245"/>
      <c r="R780" s="408"/>
      <c r="S780" s="270"/>
      <c r="T780" s="270"/>
      <c r="U780" s="270"/>
      <c r="V780" s="647"/>
      <c r="W780" s="647"/>
      <c r="X780" s="409"/>
      <c r="Y780" s="409"/>
      <c r="Z780" s="409"/>
      <c r="AA780" s="409"/>
      <c r="AB780" s="409"/>
      <c r="AC780" s="399">
        <f t="shared" si="6004"/>
        <v>0</v>
      </c>
      <c r="AD780" s="410">
        <v>70</v>
      </c>
      <c r="AE780" s="410">
        <v>721.68</v>
      </c>
      <c r="AF780" s="410">
        <f t="shared" ref="AF780" si="7010">AE780*1.12</f>
        <v>808.28160000000003</v>
      </c>
      <c r="AG780" s="410">
        <v>0</v>
      </c>
      <c r="AH780" s="410">
        <v>0</v>
      </c>
      <c r="AI780" s="260">
        <f t="shared" si="6005"/>
        <v>0</v>
      </c>
      <c r="AJ780" s="410">
        <v>70</v>
      </c>
      <c r="AK780" s="410">
        <v>721.68</v>
      </c>
      <c r="AL780" s="410">
        <f t="shared" si="5628"/>
        <v>808.28160000000003</v>
      </c>
      <c r="AM780" s="260">
        <v>0</v>
      </c>
      <c r="AN780" s="260">
        <v>0</v>
      </c>
      <c r="AO780" s="396">
        <f t="shared" si="6608"/>
        <v>0</v>
      </c>
      <c r="AP780" s="410">
        <v>70</v>
      </c>
      <c r="AQ780" s="410">
        <v>721.68</v>
      </c>
      <c r="AR780" s="410">
        <f t="shared" si="5629"/>
        <v>808.28160000000003</v>
      </c>
      <c r="AS780" s="410">
        <v>0</v>
      </c>
      <c r="AT780" s="410">
        <f t="shared" si="6739"/>
        <v>0</v>
      </c>
      <c r="AU780" s="410">
        <f t="shared" si="6501"/>
        <v>0</v>
      </c>
      <c r="AV780" s="411">
        <v>70</v>
      </c>
      <c r="AW780" s="410">
        <v>721.68</v>
      </c>
      <c r="AX780" s="410">
        <f t="shared" si="5630"/>
        <v>808.28160000000003</v>
      </c>
      <c r="AY780" s="400">
        <v>0</v>
      </c>
      <c r="AZ780" s="400">
        <f t="shared" si="6740"/>
        <v>0</v>
      </c>
      <c r="BA780" s="400">
        <f t="shared" si="6542"/>
        <v>0</v>
      </c>
      <c r="BB780" s="411">
        <v>70</v>
      </c>
      <c r="BC780" s="410">
        <v>721.68</v>
      </c>
      <c r="BD780" s="410">
        <f t="shared" si="5631"/>
        <v>808.28160000000003</v>
      </c>
      <c r="BE780" s="411">
        <v>0</v>
      </c>
      <c r="BF780" s="411">
        <f t="shared" si="6543"/>
        <v>0</v>
      </c>
      <c r="BG780" s="411">
        <f t="shared" si="6496"/>
        <v>0</v>
      </c>
      <c r="BH780" s="411"/>
      <c r="BI780" s="410">
        <v>721.68</v>
      </c>
      <c r="BJ780" s="410">
        <f t="shared" si="5632"/>
        <v>808.28160000000003</v>
      </c>
      <c r="BK780" s="411">
        <v>0</v>
      </c>
      <c r="BL780" s="411">
        <f t="shared" si="6980"/>
        <v>0</v>
      </c>
      <c r="BM780" s="411">
        <f t="shared" si="6230"/>
        <v>0</v>
      </c>
      <c r="BN780" s="411"/>
      <c r="BO780" s="410"/>
      <c r="BP780" s="410"/>
      <c r="BQ780" s="411">
        <v>0</v>
      </c>
      <c r="BR780" s="411">
        <f t="shared" si="6982"/>
        <v>0</v>
      </c>
      <c r="BS780" s="411">
        <f t="shared" si="6455"/>
        <v>0</v>
      </c>
      <c r="BT780" s="410">
        <v>721.68</v>
      </c>
      <c r="BU780" s="410">
        <f t="shared" si="6689"/>
        <v>808.28160000000003</v>
      </c>
      <c r="BV780" s="262">
        <v>0</v>
      </c>
      <c r="BW780" s="1427">
        <v>0</v>
      </c>
      <c r="BX780" s="84" t="s">
        <v>48</v>
      </c>
      <c r="BY780" s="76">
        <v>2015</v>
      </c>
      <c r="BZ780" s="325">
        <v>7</v>
      </c>
      <c r="CA780" s="567"/>
      <c r="CB780" s="562"/>
      <c r="CC780" s="109"/>
      <c r="CD780" s="329"/>
      <c r="CE780" s="26">
        <f t="shared" si="6830"/>
        <v>0</v>
      </c>
      <c r="CF780" s="27">
        <f t="shared" si="6831"/>
        <v>0</v>
      </c>
      <c r="CG780" s="738">
        <f t="shared" si="6832"/>
        <v>0</v>
      </c>
      <c r="CH780" s="166" t="s">
        <v>1691</v>
      </c>
      <c r="CI780" s="167" t="s">
        <v>1756</v>
      </c>
      <c r="CJ780" s="89"/>
      <c r="CK780" s="175"/>
      <c r="CL780" s="175"/>
      <c r="CM780" s="178"/>
      <c r="CN780" s="175"/>
      <c r="CO780" s="176"/>
      <c r="CP780" s="175"/>
      <c r="CQ780" s="87"/>
      <c r="CR780" s="455"/>
      <c r="CS780" s="455"/>
      <c r="CT780" s="455"/>
      <c r="CU780" s="455"/>
      <c r="CV780" s="455"/>
      <c r="CW780" s="455"/>
      <c r="CX780" s="455"/>
      <c r="CY780" s="455"/>
      <c r="CZ780" s="455"/>
      <c r="DA780" s="456"/>
      <c r="DB780" s="455"/>
      <c r="DC780" s="455"/>
      <c r="DD780" s="455"/>
      <c r="DE780" s="455"/>
      <c r="DF780" s="455"/>
      <c r="DG780" s="455"/>
      <c r="DH780" s="455"/>
      <c r="DI780" s="455"/>
      <c r="DJ780" s="455"/>
      <c r="DK780" s="455"/>
      <c r="DL780" s="501"/>
      <c r="DM780" s="508"/>
      <c r="DN780" s="501"/>
      <c r="DO780" s="508"/>
      <c r="DP780" s="501"/>
      <c r="DQ780" s="847"/>
      <c r="DR780" s="501"/>
      <c r="DS780" s="508"/>
      <c r="DT780" s="501"/>
      <c r="DU780" s="508"/>
      <c r="DV780" s="457"/>
      <c r="DW780" s="503"/>
      <c r="DX780" s="501"/>
      <c r="DY780" s="672"/>
      <c r="DZ780" s="501"/>
      <c r="EA780" s="508">
        <f>DI780</f>
        <v>0</v>
      </c>
      <c r="EB780" s="457">
        <f t="shared" si="6609"/>
        <v>0</v>
      </c>
      <c r="EC780" s="1045"/>
      <c r="ED780" s="892"/>
      <c r="EE780" s="459"/>
      <c r="EF780" s="501"/>
      <c r="EG780" s="462"/>
      <c r="EH780" s="710"/>
      <c r="EI780" s="460">
        <f t="shared" si="6548"/>
        <v>0</v>
      </c>
      <c r="EJ780" s="538">
        <f t="shared" si="6549"/>
        <v>0</v>
      </c>
      <c r="EK780" s="677">
        <f t="shared" si="6550"/>
        <v>0</v>
      </c>
      <c r="EL780" s="257">
        <f t="shared" si="6551"/>
        <v>0</v>
      </c>
      <c r="EM780" s="649">
        <f t="shared" si="6552"/>
        <v>0</v>
      </c>
      <c r="EN780" s="538">
        <f t="shared" si="6553"/>
        <v>0</v>
      </c>
      <c r="EO780" s="677">
        <f t="shared" si="6554"/>
        <v>0</v>
      </c>
      <c r="EP780" s="257">
        <f t="shared" si="6555"/>
        <v>0</v>
      </c>
      <c r="EQ780" s="649">
        <f t="shared" si="6556"/>
        <v>0</v>
      </c>
      <c r="ER780" s="538">
        <f t="shared" si="6557"/>
        <v>0</v>
      </c>
      <c r="ES780" s="677">
        <f t="shared" si="6558"/>
        <v>0</v>
      </c>
      <c r="ET780" s="538">
        <f t="shared" si="6559"/>
        <v>0</v>
      </c>
      <c r="EU780" s="462">
        <f t="shared" si="6560"/>
        <v>0</v>
      </c>
      <c r="EV780" s="263">
        <f t="shared" si="6561"/>
        <v>0</v>
      </c>
      <c r="EW780" s="462">
        <f t="shared" si="6562"/>
        <v>0</v>
      </c>
      <c r="EX780" s="263">
        <f t="shared" si="6563"/>
        <v>0</v>
      </c>
      <c r="EY780" s="472">
        <f t="shared" si="6964"/>
        <v>0</v>
      </c>
      <c r="EZ780" s="710">
        <f t="shared" si="6965"/>
        <v>0</v>
      </c>
      <c r="FA780" s="312">
        <v>42020</v>
      </c>
      <c r="FC780" s="216"/>
      <c r="FD780" s="319"/>
    </row>
    <row r="781" spans="1:160" ht="18" hidden="1" customHeight="1" outlineLevel="1" x14ac:dyDescent="0.2">
      <c r="A781" s="13" t="s">
        <v>1794</v>
      </c>
      <c r="B781" s="76" t="s">
        <v>21</v>
      </c>
      <c r="C781" s="103" t="s">
        <v>1500</v>
      </c>
      <c r="D781" s="103" t="s">
        <v>1463</v>
      </c>
      <c r="E781" s="103" t="s">
        <v>1501</v>
      </c>
      <c r="F781" s="103" t="s">
        <v>1502</v>
      </c>
      <c r="G781" s="103" t="s">
        <v>25</v>
      </c>
      <c r="H781" s="105">
        <v>0.83299999999999996</v>
      </c>
      <c r="I781" s="103" t="s">
        <v>1369</v>
      </c>
      <c r="J781" s="103" t="s">
        <v>56</v>
      </c>
      <c r="K781" s="103" t="s">
        <v>152</v>
      </c>
      <c r="L781" s="103" t="s">
        <v>1370</v>
      </c>
      <c r="M781" s="14" t="s">
        <v>1382</v>
      </c>
      <c r="N781" s="82"/>
      <c r="O781" s="82"/>
      <c r="P781" s="82"/>
      <c r="Q781" s="245"/>
      <c r="R781" s="408"/>
      <c r="S781" s="270"/>
      <c r="T781" s="270"/>
      <c r="U781" s="270"/>
      <c r="V781" s="647"/>
      <c r="W781" s="647"/>
      <c r="X781" s="409"/>
      <c r="Y781" s="409"/>
      <c r="Z781" s="409"/>
      <c r="AA781" s="409"/>
      <c r="AB781" s="409"/>
      <c r="AC781" s="399">
        <f t="shared" ref="AC781" si="7011">AB781*H781</f>
        <v>0</v>
      </c>
      <c r="AD781" s="410">
        <v>70</v>
      </c>
      <c r="AE781" s="410">
        <v>721.68</v>
      </c>
      <c r="AF781" s="410">
        <f t="shared" ref="AF781" si="7012">AE781*1.12</f>
        <v>808.28160000000003</v>
      </c>
      <c r="AG781" s="410">
        <v>0</v>
      </c>
      <c r="AH781" s="410">
        <v>0</v>
      </c>
      <c r="AI781" s="260">
        <f t="shared" ref="AI781" si="7013">AH781*H781</f>
        <v>0</v>
      </c>
      <c r="AJ781" s="410">
        <v>70</v>
      </c>
      <c r="AK781" s="410">
        <v>721.68</v>
      </c>
      <c r="AL781" s="410">
        <f t="shared" si="5628"/>
        <v>808.28160000000003</v>
      </c>
      <c r="AM781" s="410">
        <v>0</v>
      </c>
      <c r="AN781" s="410">
        <v>0</v>
      </c>
      <c r="AO781" s="396">
        <f t="shared" si="6608"/>
        <v>0</v>
      </c>
      <c r="AP781" s="410">
        <v>70</v>
      </c>
      <c r="AQ781" s="410">
        <v>721.68</v>
      </c>
      <c r="AR781" s="410">
        <f t="shared" si="5629"/>
        <v>808.28160000000003</v>
      </c>
      <c r="AS781" s="410">
        <v>0</v>
      </c>
      <c r="AT781" s="410">
        <v>0</v>
      </c>
      <c r="AU781" s="410">
        <f t="shared" si="6501"/>
        <v>0</v>
      </c>
      <c r="AV781" s="411">
        <v>70</v>
      </c>
      <c r="AW781" s="410">
        <v>721.68</v>
      </c>
      <c r="AX781" s="410">
        <f t="shared" si="5630"/>
        <v>808.28160000000003</v>
      </c>
      <c r="AY781" s="410">
        <v>0</v>
      </c>
      <c r="AZ781" s="410">
        <v>0</v>
      </c>
      <c r="BA781" s="400">
        <f t="shared" si="6542"/>
        <v>0</v>
      </c>
      <c r="BB781" s="411">
        <v>70</v>
      </c>
      <c r="BC781" s="410">
        <v>721.68</v>
      </c>
      <c r="BD781" s="410">
        <f t="shared" si="5631"/>
        <v>808.28160000000003</v>
      </c>
      <c r="BE781" s="410">
        <v>0</v>
      </c>
      <c r="BF781" s="410">
        <v>0</v>
      </c>
      <c r="BG781" s="411">
        <f t="shared" si="6496"/>
        <v>0</v>
      </c>
      <c r="BH781" s="411"/>
      <c r="BI781" s="410">
        <v>721.68</v>
      </c>
      <c r="BJ781" s="410">
        <f t="shared" si="5632"/>
        <v>808.28160000000003</v>
      </c>
      <c r="BK781" s="410">
        <v>0</v>
      </c>
      <c r="BL781" s="410">
        <v>0</v>
      </c>
      <c r="BM781" s="411">
        <f t="shared" si="6230"/>
        <v>0</v>
      </c>
      <c r="BN781" s="411"/>
      <c r="BO781" s="410"/>
      <c r="BP781" s="410"/>
      <c r="BQ781" s="410">
        <v>0</v>
      </c>
      <c r="BR781" s="410">
        <v>0</v>
      </c>
      <c r="BS781" s="411">
        <f t="shared" si="6455"/>
        <v>0</v>
      </c>
      <c r="BT781" s="410">
        <v>721.68</v>
      </c>
      <c r="BU781" s="410">
        <f t="shared" si="6689"/>
        <v>808.28160000000003</v>
      </c>
      <c r="BV781" s="262">
        <v>0</v>
      </c>
      <c r="BW781" s="1427">
        <v>0</v>
      </c>
      <c r="BX781" s="84" t="s">
        <v>48</v>
      </c>
      <c r="BY781" s="76">
        <v>2015</v>
      </c>
      <c r="BZ781" s="325">
        <v>9</v>
      </c>
      <c r="CA781" s="567"/>
      <c r="CB781" s="562"/>
      <c r="CC781" s="109"/>
      <c r="CD781" s="329"/>
      <c r="CE781" s="26">
        <f t="shared" si="6830"/>
        <v>0</v>
      </c>
      <c r="CF781" s="27">
        <f t="shared" si="6831"/>
        <v>0</v>
      </c>
      <c r="CG781" s="738">
        <f t="shared" si="6832"/>
        <v>0</v>
      </c>
      <c r="CH781" s="166" t="s">
        <v>1800</v>
      </c>
      <c r="CI781" s="167"/>
      <c r="CJ781" s="89"/>
      <c r="CK781" s="175"/>
      <c r="CL781" s="175"/>
      <c r="CM781" s="178"/>
      <c r="CN781" s="175"/>
      <c r="CO781" s="176"/>
      <c r="CP781" s="175"/>
      <c r="CQ781" s="87"/>
      <c r="CR781" s="455"/>
      <c r="CS781" s="455"/>
      <c r="CT781" s="455"/>
      <c r="CU781" s="455"/>
      <c r="CV781" s="455"/>
      <c r="CW781" s="455"/>
      <c r="CX781" s="455"/>
      <c r="CY781" s="455"/>
      <c r="CZ781" s="455"/>
      <c r="DA781" s="456"/>
      <c r="DB781" s="455"/>
      <c r="DC781" s="455"/>
      <c r="DD781" s="455"/>
      <c r="DE781" s="455"/>
      <c r="DF781" s="455"/>
      <c r="DG781" s="455"/>
      <c r="DH781" s="455"/>
      <c r="DI781" s="455"/>
      <c r="DJ781" s="455"/>
      <c r="DK781" s="455"/>
      <c r="DL781" s="501"/>
      <c r="DM781" s="508"/>
      <c r="DN781" s="501"/>
      <c r="DO781" s="508"/>
      <c r="DP781" s="501"/>
      <c r="DQ781" s="847"/>
      <c r="DR781" s="501"/>
      <c r="DS781" s="508"/>
      <c r="DT781" s="501"/>
      <c r="DU781" s="508"/>
      <c r="DV781" s="457"/>
      <c r="DW781" s="503"/>
      <c r="DX781" s="501"/>
      <c r="DY781" s="672"/>
      <c r="DZ781" s="501"/>
      <c r="EA781" s="508">
        <f>DI781</f>
        <v>0</v>
      </c>
      <c r="EB781" s="457">
        <f t="shared" si="6609"/>
        <v>0</v>
      </c>
      <c r="EC781" s="1045"/>
      <c r="ED781" s="892"/>
      <c r="EE781" s="459"/>
      <c r="EF781" s="501"/>
      <c r="EG781" s="462"/>
      <c r="EH781" s="710"/>
      <c r="EI781" s="460">
        <f t="shared" si="6548"/>
        <v>0</v>
      </c>
      <c r="EJ781" s="538">
        <f t="shared" si="6549"/>
        <v>0</v>
      </c>
      <c r="EK781" s="677">
        <f t="shared" si="6550"/>
        <v>0</v>
      </c>
      <c r="EL781" s="257">
        <f t="shared" si="6551"/>
        <v>0</v>
      </c>
      <c r="EM781" s="649">
        <f t="shared" si="6552"/>
        <v>0</v>
      </c>
      <c r="EN781" s="538">
        <f t="shared" si="6553"/>
        <v>0</v>
      </c>
      <c r="EO781" s="677">
        <f t="shared" si="6554"/>
        <v>0</v>
      </c>
      <c r="EP781" s="257">
        <f t="shared" si="6555"/>
        <v>0</v>
      </c>
      <c r="EQ781" s="649">
        <f t="shared" si="6556"/>
        <v>0</v>
      </c>
      <c r="ER781" s="538">
        <f t="shared" si="6557"/>
        <v>0</v>
      </c>
      <c r="ES781" s="677">
        <f t="shared" si="6558"/>
        <v>0</v>
      </c>
      <c r="ET781" s="538">
        <f t="shared" si="6559"/>
        <v>0</v>
      </c>
      <c r="EU781" s="462">
        <f t="shared" si="6560"/>
        <v>0</v>
      </c>
      <c r="EV781" s="263">
        <f t="shared" si="6561"/>
        <v>0</v>
      </c>
      <c r="EW781" s="462">
        <f t="shared" si="6562"/>
        <v>0</v>
      </c>
      <c r="EX781" s="263">
        <f t="shared" si="6563"/>
        <v>0</v>
      </c>
      <c r="EY781" s="472">
        <f t="shared" si="6964"/>
        <v>0</v>
      </c>
      <c r="EZ781" s="710">
        <f t="shared" si="6965"/>
        <v>0</v>
      </c>
      <c r="FA781" s="312">
        <v>42020</v>
      </c>
      <c r="FC781" s="216"/>
      <c r="FD781" s="319"/>
    </row>
    <row r="782" spans="1:160" ht="18" hidden="1" customHeight="1" outlineLevel="1" x14ac:dyDescent="0.2">
      <c r="A782" s="13" t="s">
        <v>1966</v>
      </c>
      <c r="B782" s="76" t="s">
        <v>21</v>
      </c>
      <c r="C782" s="103" t="s">
        <v>1500</v>
      </c>
      <c r="D782" s="103" t="s">
        <v>1463</v>
      </c>
      <c r="E782" s="103" t="s">
        <v>1501</v>
      </c>
      <c r="F782" s="103" t="s">
        <v>1502</v>
      </c>
      <c r="G782" s="103" t="s">
        <v>25</v>
      </c>
      <c r="H782" s="105">
        <v>0.83299999999999996</v>
      </c>
      <c r="I782" s="103" t="s">
        <v>1972</v>
      </c>
      <c r="J782" s="103" t="s">
        <v>56</v>
      </c>
      <c r="K782" s="103" t="s">
        <v>152</v>
      </c>
      <c r="L782" s="103" t="s">
        <v>1370</v>
      </c>
      <c r="M782" s="14" t="s">
        <v>1382</v>
      </c>
      <c r="N782" s="82"/>
      <c r="O782" s="82"/>
      <c r="P782" s="82"/>
      <c r="Q782" s="245"/>
      <c r="R782" s="408"/>
      <c r="S782" s="270"/>
      <c r="T782" s="270"/>
      <c r="U782" s="270"/>
      <c r="V782" s="647"/>
      <c r="W782" s="647"/>
      <c r="X782" s="409"/>
      <c r="Y782" s="409"/>
      <c r="Z782" s="409"/>
      <c r="AA782" s="409"/>
      <c r="AB782" s="409"/>
      <c r="AC782" s="399">
        <f t="shared" ref="AC782" si="7014">AB782*H782</f>
        <v>0</v>
      </c>
      <c r="AD782" s="410">
        <v>70</v>
      </c>
      <c r="AE782" s="410">
        <v>721.68</v>
      </c>
      <c r="AF782" s="410">
        <f t="shared" ref="AF782" si="7015">AE782*1.12</f>
        <v>808.28160000000003</v>
      </c>
      <c r="AG782" s="410">
        <v>0</v>
      </c>
      <c r="AH782" s="410">
        <v>0</v>
      </c>
      <c r="AI782" s="260">
        <f t="shared" ref="AI782" si="7016">AH782*H782</f>
        <v>0</v>
      </c>
      <c r="AJ782" s="410">
        <v>70</v>
      </c>
      <c r="AK782" s="410">
        <v>721.68</v>
      </c>
      <c r="AL782" s="410">
        <f t="shared" si="5628"/>
        <v>808.28160000000003</v>
      </c>
      <c r="AM782" s="1221">
        <v>0</v>
      </c>
      <c r="AN782" s="410">
        <v>0</v>
      </c>
      <c r="AO782" s="396">
        <f t="shared" si="6608"/>
        <v>0</v>
      </c>
      <c r="AP782" s="410">
        <v>70</v>
      </c>
      <c r="AQ782" s="410">
        <v>721.68</v>
      </c>
      <c r="AR782" s="410">
        <f t="shared" si="5629"/>
        <v>808.28160000000003</v>
      </c>
      <c r="AS782" s="410">
        <v>0</v>
      </c>
      <c r="AT782" s="410">
        <f t="shared" ref="AT782" si="7017">AS782*1.12</f>
        <v>0</v>
      </c>
      <c r="AU782" s="410">
        <f t="shared" ref="AU782" si="7018">AT782*H782</f>
        <v>0</v>
      </c>
      <c r="AV782" s="411">
        <v>70</v>
      </c>
      <c r="AW782" s="410">
        <v>721.68</v>
      </c>
      <c r="AX782" s="410">
        <f t="shared" si="5630"/>
        <v>808.28160000000003</v>
      </c>
      <c r="AY782" s="400">
        <v>0</v>
      </c>
      <c r="AZ782" s="400">
        <f t="shared" ref="AZ782" si="7019">AY782*1.12</f>
        <v>0</v>
      </c>
      <c r="BA782" s="400">
        <f t="shared" ref="BA782" si="7020">AZ782*H782</f>
        <v>0</v>
      </c>
      <c r="BB782" s="411">
        <v>70</v>
      </c>
      <c r="BC782" s="410">
        <v>721.68</v>
      </c>
      <c r="BD782" s="410">
        <f t="shared" si="5631"/>
        <v>808.28160000000003</v>
      </c>
      <c r="BE782" s="411">
        <v>0</v>
      </c>
      <c r="BF782" s="411">
        <f t="shared" ref="BF782" si="7021">BE782*1.12</f>
        <v>0</v>
      </c>
      <c r="BG782" s="411">
        <f t="shared" ref="BG782" si="7022">BF782*H782</f>
        <v>0</v>
      </c>
      <c r="BH782" s="411"/>
      <c r="BI782" s="410">
        <v>721.68</v>
      </c>
      <c r="BJ782" s="410">
        <f t="shared" si="5632"/>
        <v>808.28160000000003</v>
      </c>
      <c r="BK782" s="411">
        <f t="shared" ref="BK782" si="7023">BH782*BI782</f>
        <v>0</v>
      </c>
      <c r="BL782" s="411">
        <f t="shared" ref="BL782:BL785" si="7024">BK782*1.12</f>
        <v>0</v>
      </c>
      <c r="BM782" s="411">
        <f t="shared" si="6230"/>
        <v>0</v>
      </c>
      <c r="BN782" s="411"/>
      <c r="BO782" s="410"/>
      <c r="BP782" s="410"/>
      <c r="BQ782" s="411">
        <f t="shared" ref="BQ782:BQ783" si="7025">BN782*BO782</f>
        <v>0</v>
      </c>
      <c r="BR782" s="411">
        <f t="shared" ref="BR782:BR785" si="7026">BQ782*1.12</f>
        <v>0</v>
      </c>
      <c r="BS782" s="411">
        <f t="shared" si="6455"/>
        <v>0</v>
      </c>
      <c r="BT782" s="410">
        <v>721.68</v>
      </c>
      <c r="BU782" s="410">
        <f t="shared" si="6689"/>
        <v>808.28160000000003</v>
      </c>
      <c r="BV782" s="262">
        <v>0</v>
      </c>
      <c r="BW782" s="1427">
        <v>0</v>
      </c>
      <c r="BX782" s="84" t="s">
        <v>48</v>
      </c>
      <c r="BY782" s="76">
        <v>2015</v>
      </c>
      <c r="BZ782" s="582" t="s">
        <v>2551</v>
      </c>
      <c r="CA782" s="567"/>
      <c r="CB782" s="562"/>
      <c r="CC782" s="109"/>
      <c r="CD782" s="329"/>
      <c r="CE782" s="26">
        <f t="shared" si="6830"/>
        <v>0</v>
      </c>
      <c r="CF782" s="27">
        <f t="shared" si="6831"/>
        <v>0</v>
      </c>
      <c r="CG782" s="738">
        <f t="shared" si="6832"/>
        <v>0</v>
      </c>
      <c r="CH782" s="166" t="s">
        <v>1973</v>
      </c>
      <c r="CI782" s="167"/>
      <c r="CJ782" s="89" t="s">
        <v>25</v>
      </c>
      <c r="CK782" s="175" t="s">
        <v>1994</v>
      </c>
      <c r="CL782" s="175" t="s">
        <v>2010</v>
      </c>
      <c r="CM782" s="178">
        <v>42170</v>
      </c>
      <c r="CN782" s="175" t="s">
        <v>1995</v>
      </c>
      <c r="CO782" s="176" t="s">
        <v>1463</v>
      </c>
      <c r="CP782" s="175" t="s">
        <v>1502</v>
      </c>
      <c r="CQ782" s="14" t="s">
        <v>1382</v>
      </c>
      <c r="CR782" s="455"/>
      <c r="CS782" s="455"/>
      <c r="CT782" s="455">
        <v>70</v>
      </c>
      <c r="CU782" s="455">
        <v>0</v>
      </c>
      <c r="CV782" s="455">
        <v>0</v>
      </c>
      <c r="CW782" s="455">
        <v>0</v>
      </c>
      <c r="CX782" s="455">
        <v>0</v>
      </c>
      <c r="CY782" s="455"/>
      <c r="CZ782" s="455"/>
      <c r="DA782" s="456">
        <v>808</v>
      </c>
      <c r="DB782" s="455"/>
      <c r="DC782" s="455"/>
      <c r="DD782" s="455">
        <f>CT782*DA782</f>
        <v>56560</v>
      </c>
      <c r="DE782" s="455">
        <f>CU782*DA782</f>
        <v>0</v>
      </c>
      <c r="DF782" s="455">
        <f>CV782*DA782</f>
        <v>0</v>
      </c>
      <c r="DG782" s="455">
        <f>CW782*DA782</f>
        <v>0</v>
      </c>
      <c r="DH782" s="455">
        <f>CX782*DA782</f>
        <v>0</v>
      </c>
      <c r="DI782" s="455"/>
      <c r="DJ782" s="455"/>
      <c r="DK782" s="455">
        <f t="shared" ref="DK782:DK783" si="7027">(CT782+CU782+CV782+CW782+CX782)*DA782</f>
        <v>56560</v>
      </c>
      <c r="DL782" s="501"/>
      <c r="DM782" s="508"/>
      <c r="DN782" s="501"/>
      <c r="DO782" s="508"/>
      <c r="DP782" s="501"/>
      <c r="DQ782" s="847">
        <f>DD782</f>
        <v>56560</v>
      </c>
      <c r="DR782" s="501">
        <f>DQ782/1.12</f>
        <v>50499.999999999993</v>
      </c>
      <c r="DS782" s="508">
        <f>DE782</f>
        <v>0</v>
      </c>
      <c r="DT782" s="501">
        <f>DS782/1.12</f>
        <v>0</v>
      </c>
      <c r="DU782" s="508">
        <f>DF782</f>
        <v>0</v>
      </c>
      <c r="DV782" s="457">
        <f>DU782/1.12</f>
        <v>0</v>
      </c>
      <c r="DW782" s="503">
        <f>DG782</f>
        <v>0</v>
      </c>
      <c r="DX782" s="501">
        <f>DW782/1.12</f>
        <v>0</v>
      </c>
      <c r="DY782" s="672">
        <f>DH782</f>
        <v>0</v>
      </c>
      <c r="DZ782" s="501">
        <f>DY782/1.12</f>
        <v>0</v>
      </c>
      <c r="EA782" s="508">
        <f>DI782</f>
        <v>0</v>
      </c>
      <c r="EB782" s="457">
        <f t="shared" si="6609"/>
        <v>0</v>
      </c>
      <c r="EC782" s="1045"/>
      <c r="ED782" s="892"/>
      <c r="EE782" s="459">
        <f>DK782</f>
        <v>56560</v>
      </c>
      <c r="EF782" s="501">
        <f t="shared" ref="EF782:EF783" si="7028">EE782/1.12</f>
        <v>50499.999999999993</v>
      </c>
      <c r="EG782" s="462"/>
      <c r="EH782" s="710"/>
      <c r="EI782" s="460">
        <f t="shared" si="6548"/>
        <v>0</v>
      </c>
      <c r="EJ782" s="538">
        <f t="shared" si="6549"/>
        <v>0</v>
      </c>
      <c r="EK782" s="677">
        <f t="shared" si="6550"/>
        <v>-50499.999999999993</v>
      </c>
      <c r="EL782" s="257">
        <f t="shared" si="6551"/>
        <v>-56560</v>
      </c>
      <c r="EM782" s="649">
        <f t="shared" si="6552"/>
        <v>0</v>
      </c>
      <c r="EN782" s="538">
        <f t="shared" si="6553"/>
        <v>0</v>
      </c>
      <c r="EO782" s="677">
        <f t="shared" si="6554"/>
        <v>0</v>
      </c>
      <c r="EP782" s="257">
        <f t="shared" si="6555"/>
        <v>0</v>
      </c>
      <c r="EQ782" s="649">
        <f t="shared" si="6556"/>
        <v>0</v>
      </c>
      <c r="ER782" s="538">
        <f t="shared" si="6557"/>
        <v>0</v>
      </c>
      <c r="ES782" s="677">
        <f t="shared" si="6558"/>
        <v>0</v>
      </c>
      <c r="ET782" s="538">
        <f t="shared" si="6559"/>
        <v>0</v>
      </c>
      <c r="EU782" s="462">
        <f t="shared" si="6560"/>
        <v>0</v>
      </c>
      <c r="EV782" s="263">
        <f t="shared" si="6561"/>
        <v>0</v>
      </c>
      <c r="EW782" s="462">
        <f t="shared" si="6562"/>
        <v>0</v>
      </c>
      <c r="EX782" s="263">
        <f t="shared" si="6563"/>
        <v>0</v>
      </c>
      <c r="EY782" s="472">
        <f t="shared" si="6964"/>
        <v>-50499.999999999993</v>
      </c>
      <c r="EZ782" s="710">
        <f t="shared" si="6965"/>
        <v>-56560</v>
      </c>
      <c r="FA782" s="312">
        <v>42020</v>
      </c>
      <c r="FC782" s="216"/>
      <c r="FD782" s="319"/>
    </row>
    <row r="783" spans="1:160" ht="18" hidden="1" customHeight="1" outlineLevel="1" x14ac:dyDescent="0.2">
      <c r="A783" s="13" t="s">
        <v>2545</v>
      </c>
      <c r="B783" s="76" t="s">
        <v>21</v>
      </c>
      <c r="C783" s="103" t="s">
        <v>1500</v>
      </c>
      <c r="D783" s="103" t="s">
        <v>1463</v>
      </c>
      <c r="E783" s="103" t="s">
        <v>1501</v>
      </c>
      <c r="F783" s="103" t="s">
        <v>1502</v>
      </c>
      <c r="G783" s="103" t="s">
        <v>25</v>
      </c>
      <c r="H783" s="105">
        <v>0.83299999999999996</v>
      </c>
      <c r="I783" s="103" t="s">
        <v>1972</v>
      </c>
      <c r="J783" s="103" t="s">
        <v>56</v>
      </c>
      <c r="K783" s="103" t="s">
        <v>152</v>
      </c>
      <c r="L783" s="103" t="s">
        <v>1370</v>
      </c>
      <c r="M783" s="14" t="s">
        <v>1382</v>
      </c>
      <c r="N783" s="82"/>
      <c r="O783" s="82"/>
      <c r="P783" s="82"/>
      <c r="Q783" s="245"/>
      <c r="R783" s="408"/>
      <c r="S783" s="270"/>
      <c r="T783" s="270"/>
      <c r="U783" s="270"/>
      <c r="V783" s="647"/>
      <c r="W783" s="647"/>
      <c r="X783" s="409"/>
      <c r="Y783" s="409"/>
      <c r="Z783" s="409"/>
      <c r="AA783" s="409"/>
      <c r="AB783" s="409"/>
      <c r="AC783" s="399">
        <f t="shared" ref="AC783" si="7029">AB783*H783</f>
        <v>0</v>
      </c>
      <c r="AD783" s="410">
        <v>70</v>
      </c>
      <c r="AE783" s="410">
        <v>1051.49</v>
      </c>
      <c r="AF783" s="410">
        <f t="shared" ref="AF783" si="7030">AE783*1.12</f>
        <v>1177.6688000000001</v>
      </c>
      <c r="AG783" s="410">
        <f t="shared" ref="AG783" si="7031">AE783*AD783</f>
        <v>73604.3</v>
      </c>
      <c r="AH783" s="410">
        <f t="shared" ref="AH783" si="7032">AD783*AF783</f>
        <v>82436.816000000006</v>
      </c>
      <c r="AI783" s="260">
        <f t="shared" ref="AI783" si="7033">AH783*H783</f>
        <v>68669.867727999997</v>
      </c>
      <c r="AJ783" s="410">
        <v>35</v>
      </c>
      <c r="AK783" s="410">
        <v>1051.49</v>
      </c>
      <c r="AL783" s="410">
        <f t="shared" si="5628"/>
        <v>1177.6688000000001</v>
      </c>
      <c r="AM783" s="1221">
        <f t="shared" ref="AM783" si="7034">AJ783*AK783</f>
        <v>36802.15</v>
      </c>
      <c r="AN783" s="410">
        <f t="shared" ref="AN783" si="7035">AJ783*AL783</f>
        <v>41218.408000000003</v>
      </c>
      <c r="AO783" s="396">
        <f t="shared" ref="AO783" si="7036">AN783*H783</f>
        <v>34334.933863999999</v>
      </c>
      <c r="AP783" s="410">
        <v>35</v>
      </c>
      <c r="AQ783" s="410">
        <v>1051.49</v>
      </c>
      <c r="AR783" s="410">
        <f t="shared" si="5629"/>
        <v>1177.6688000000001</v>
      </c>
      <c r="AS783" s="410">
        <f t="shared" ref="AS783" si="7037">AP783*AQ783</f>
        <v>36802.15</v>
      </c>
      <c r="AT783" s="410">
        <f t="shared" ref="AT783" si="7038">AS783*1.12</f>
        <v>41218.408000000003</v>
      </c>
      <c r="AU783" s="410">
        <f t="shared" ref="AU783" si="7039">AT783*H783</f>
        <v>34334.933863999999</v>
      </c>
      <c r="AV783" s="411">
        <v>35</v>
      </c>
      <c r="AW783" s="410">
        <v>1051.49</v>
      </c>
      <c r="AX783" s="410">
        <f t="shared" si="5630"/>
        <v>1177.6688000000001</v>
      </c>
      <c r="AY783" s="400">
        <f t="shared" ref="AY783" si="7040">AV783*AW783</f>
        <v>36802.15</v>
      </c>
      <c r="AZ783" s="400">
        <f t="shared" ref="AZ783" si="7041">AY783*1.12</f>
        <v>41218.408000000003</v>
      </c>
      <c r="BA783" s="400">
        <f t="shared" ref="BA783" si="7042">AZ783*H783</f>
        <v>34334.933863999999</v>
      </c>
      <c r="BB783" s="411">
        <v>35</v>
      </c>
      <c r="BC783" s="410">
        <v>1051.49</v>
      </c>
      <c r="BD783" s="410">
        <f t="shared" si="5631"/>
        <v>1177.6688000000001</v>
      </c>
      <c r="BE783" s="411">
        <f t="shared" ref="BE783" si="7043">BB783*BC783</f>
        <v>36802.15</v>
      </c>
      <c r="BF783" s="411">
        <f t="shared" ref="BF783" si="7044">BE783*1.12</f>
        <v>41218.408000000003</v>
      </c>
      <c r="BG783" s="411">
        <f t="shared" ref="BG783" si="7045">BF783*H783</f>
        <v>34334.933863999999</v>
      </c>
      <c r="BH783" s="411"/>
      <c r="BI783" s="410">
        <v>1051.49</v>
      </c>
      <c r="BJ783" s="410">
        <f t="shared" si="5632"/>
        <v>1177.6688000000001</v>
      </c>
      <c r="BK783" s="411">
        <f t="shared" ref="BK783" si="7046">BH783*BI783</f>
        <v>0</v>
      </c>
      <c r="BL783" s="411">
        <f t="shared" ref="BL783" si="7047">BK783*1.12</f>
        <v>0</v>
      </c>
      <c r="BM783" s="411">
        <f t="shared" ref="BM783" si="7048">BL783*N783</f>
        <v>0</v>
      </c>
      <c r="BN783" s="411"/>
      <c r="BO783" s="410"/>
      <c r="BP783" s="410"/>
      <c r="BQ783" s="411">
        <f t="shared" si="7025"/>
        <v>0</v>
      </c>
      <c r="BR783" s="411">
        <f t="shared" si="7026"/>
        <v>0</v>
      </c>
      <c r="BS783" s="411">
        <f t="shared" si="6455"/>
        <v>0</v>
      </c>
      <c r="BT783" s="410">
        <v>1051.49</v>
      </c>
      <c r="BU783" s="410">
        <f t="shared" si="6689"/>
        <v>1177.6688000000001</v>
      </c>
      <c r="BV783" s="262">
        <f t="shared" ref="BV783" si="7049">(AD783+AJ783+AP783+AV783+BB783)*BT783</f>
        <v>220812.9</v>
      </c>
      <c r="BW783" s="262">
        <f t="shared" ref="BW783" si="7050">(AD783+AJ783+AP783+AV783+BB783)*BU783</f>
        <v>247310.44800000003</v>
      </c>
      <c r="BX783" s="84"/>
      <c r="BY783" s="76" t="s">
        <v>2420</v>
      </c>
      <c r="BZ783" s="582"/>
      <c r="CA783" s="567"/>
      <c r="CB783" s="562"/>
      <c r="CC783" s="109"/>
      <c r="CD783" s="329"/>
      <c r="CE783" s="26">
        <f t="shared" ref="CE783" si="7051">BV783-CB783</f>
        <v>220812.9</v>
      </c>
      <c r="CF783" s="27">
        <f t="shared" ref="CF783" si="7052">BW783-CC783</f>
        <v>247310.44800000003</v>
      </c>
      <c r="CG783" s="738">
        <f t="shared" ref="CG783" si="7053">CA783-CC783</f>
        <v>0</v>
      </c>
      <c r="CH783" s="166" t="s">
        <v>2552</v>
      </c>
      <c r="CI783" s="167"/>
      <c r="CJ783" s="89"/>
      <c r="CK783" s="175"/>
      <c r="CL783" s="175" t="s">
        <v>2628</v>
      </c>
      <c r="CM783" s="178">
        <v>42632</v>
      </c>
      <c r="CN783" s="175" t="s">
        <v>1995</v>
      </c>
      <c r="CO783" s="176" t="s">
        <v>1463</v>
      </c>
      <c r="CP783" s="175" t="s">
        <v>2582</v>
      </c>
      <c r="CQ783" s="14" t="s">
        <v>1382</v>
      </c>
      <c r="CR783" s="455"/>
      <c r="CS783" s="455"/>
      <c r="CT783" s="455"/>
      <c r="CU783" s="455">
        <v>35</v>
      </c>
      <c r="CV783" s="455">
        <v>35</v>
      </c>
      <c r="CW783" s="455">
        <v>35</v>
      </c>
      <c r="CX783" s="455">
        <v>35</v>
      </c>
      <c r="CY783" s="455"/>
      <c r="CZ783" s="455">
        <f>CU783+CV783+CW783+CX783</f>
        <v>140</v>
      </c>
      <c r="DA783" s="456">
        <f>BU783</f>
        <v>1177.6688000000001</v>
      </c>
      <c r="DB783" s="455"/>
      <c r="DC783" s="455"/>
      <c r="DD783" s="455"/>
      <c r="DE783" s="455">
        <f>CU783*DA783</f>
        <v>41218.408000000003</v>
      </c>
      <c r="DF783" s="455">
        <f>CV783*DA783</f>
        <v>41218.408000000003</v>
      </c>
      <c r="DG783" s="455">
        <f>CW783*DA783</f>
        <v>41218.408000000003</v>
      </c>
      <c r="DH783" s="455">
        <f>CX783*DA783</f>
        <v>41218.408000000003</v>
      </c>
      <c r="DI783" s="455"/>
      <c r="DJ783" s="455"/>
      <c r="DK783" s="455">
        <f t="shared" si="7027"/>
        <v>164873.63200000001</v>
      </c>
      <c r="DL783" s="501"/>
      <c r="DM783" s="508"/>
      <c r="DN783" s="501"/>
      <c r="DO783" s="508"/>
      <c r="DP783" s="501"/>
      <c r="DQ783" s="847"/>
      <c r="DR783" s="501"/>
      <c r="DS783" s="508">
        <f>DE783</f>
        <v>41218.408000000003</v>
      </c>
      <c r="DT783" s="501">
        <f>DS783/1.12</f>
        <v>36802.15</v>
      </c>
      <c r="DU783" s="508">
        <f>DF783</f>
        <v>41218.408000000003</v>
      </c>
      <c r="DV783" s="457">
        <f>DU783/1.12</f>
        <v>36802.15</v>
      </c>
      <c r="DW783" s="503">
        <f>DG783</f>
        <v>41218.408000000003</v>
      </c>
      <c r="DX783" s="501">
        <f>DW783/1.12</f>
        <v>36802.15</v>
      </c>
      <c r="DY783" s="672">
        <f>DH783</f>
        <v>41218.408000000003</v>
      </c>
      <c r="DZ783" s="501">
        <f>DY783/1.12</f>
        <v>36802.15</v>
      </c>
      <c r="EA783" s="508"/>
      <c r="EB783" s="457"/>
      <c r="EC783" s="1045"/>
      <c r="ED783" s="892"/>
      <c r="EE783" s="459">
        <f>DK783</f>
        <v>164873.63200000001</v>
      </c>
      <c r="EF783" s="501">
        <f t="shared" si="7028"/>
        <v>147208.6</v>
      </c>
      <c r="EG783" s="462"/>
      <c r="EH783" s="710"/>
      <c r="EI783" s="460">
        <f t="shared" si="6548"/>
        <v>0</v>
      </c>
      <c r="EJ783" s="538">
        <f t="shared" si="6549"/>
        <v>0</v>
      </c>
      <c r="EK783" s="677">
        <f t="shared" si="6550"/>
        <v>73604.3</v>
      </c>
      <c r="EL783" s="257">
        <f t="shared" si="6551"/>
        <v>82436.816000000006</v>
      </c>
      <c r="EM783" s="649">
        <f t="shared" si="6552"/>
        <v>0</v>
      </c>
      <c r="EN783" s="538">
        <f t="shared" si="6553"/>
        <v>0</v>
      </c>
      <c r="EO783" s="677">
        <f t="shared" si="6554"/>
        <v>0</v>
      </c>
      <c r="EP783" s="257">
        <f t="shared" si="6555"/>
        <v>0</v>
      </c>
      <c r="EQ783" s="649">
        <f t="shared" si="6556"/>
        <v>0</v>
      </c>
      <c r="ER783" s="538">
        <f t="shared" si="6557"/>
        <v>0</v>
      </c>
      <c r="ES783" s="677">
        <f t="shared" si="6558"/>
        <v>0</v>
      </c>
      <c r="ET783" s="538">
        <f t="shared" si="6559"/>
        <v>0</v>
      </c>
      <c r="EU783" s="462">
        <f t="shared" si="6560"/>
        <v>0</v>
      </c>
      <c r="EV783" s="263">
        <f t="shared" si="6561"/>
        <v>0</v>
      </c>
      <c r="EW783" s="462">
        <f t="shared" si="6562"/>
        <v>0</v>
      </c>
      <c r="EX783" s="263">
        <f t="shared" si="6563"/>
        <v>0</v>
      </c>
      <c r="EY783" s="472">
        <f t="shared" si="6964"/>
        <v>73604.299999999988</v>
      </c>
      <c r="EZ783" s="710">
        <f t="shared" si="6965"/>
        <v>82436.816000000021</v>
      </c>
      <c r="FA783" s="312">
        <v>42020</v>
      </c>
      <c r="FC783" s="216"/>
      <c r="FD783" s="319"/>
    </row>
    <row r="784" spans="1:160" ht="18" hidden="1" customHeight="1" outlineLevel="1" x14ac:dyDescent="0.2">
      <c r="A784" s="13" t="s">
        <v>1603</v>
      </c>
      <c r="B784" s="76" t="s">
        <v>21</v>
      </c>
      <c r="C784" s="103" t="s">
        <v>1503</v>
      </c>
      <c r="D784" s="103" t="s">
        <v>1463</v>
      </c>
      <c r="E784" s="103" t="s">
        <v>1504</v>
      </c>
      <c r="F784" s="103" t="s">
        <v>1505</v>
      </c>
      <c r="G784" s="103" t="s">
        <v>1381</v>
      </c>
      <c r="H784" s="105">
        <v>0.83299999999999996</v>
      </c>
      <c r="I784" s="103" t="s">
        <v>1369</v>
      </c>
      <c r="J784" s="103" t="s">
        <v>56</v>
      </c>
      <c r="K784" s="103" t="s">
        <v>152</v>
      </c>
      <c r="L784" s="103" t="s">
        <v>1370</v>
      </c>
      <c r="M784" s="14" t="s">
        <v>1382</v>
      </c>
      <c r="N784" s="82"/>
      <c r="O784" s="82"/>
      <c r="P784" s="82"/>
      <c r="Q784" s="245"/>
      <c r="R784" s="408"/>
      <c r="S784" s="270"/>
      <c r="T784" s="270"/>
      <c r="U784" s="270"/>
      <c r="V784" s="647"/>
      <c r="W784" s="647"/>
      <c r="X784" s="409"/>
      <c r="Y784" s="409"/>
      <c r="Z784" s="409"/>
      <c r="AA784" s="409"/>
      <c r="AB784" s="409"/>
      <c r="AC784" s="399">
        <f t="shared" si="6004"/>
        <v>0</v>
      </c>
      <c r="AD784" s="410">
        <v>70</v>
      </c>
      <c r="AE784" s="410">
        <v>721.68</v>
      </c>
      <c r="AF784" s="410">
        <f t="shared" si="5138"/>
        <v>808.28160000000003</v>
      </c>
      <c r="AG784" s="410">
        <v>0</v>
      </c>
      <c r="AH784" s="410">
        <v>0</v>
      </c>
      <c r="AI784" s="260">
        <f t="shared" si="6005"/>
        <v>0</v>
      </c>
      <c r="AJ784" s="410">
        <v>70</v>
      </c>
      <c r="AK784" s="410">
        <v>721.68</v>
      </c>
      <c r="AL784" s="410">
        <f t="shared" si="5628"/>
        <v>808.28160000000003</v>
      </c>
      <c r="AM784" s="260">
        <v>0</v>
      </c>
      <c r="AN784" s="260">
        <v>0</v>
      </c>
      <c r="AO784" s="396">
        <f t="shared" si="6608"/>
        <v>0</v>
      </c>
      <c r="AP784" s="410">
        <v>70</v>
      </c>
      <c r="AQ784" s="410">
        <v>721.68</v>
      </c>
      <c r="AR784" s="410">
        <f t="shared" si="5629"/>
        <v>808.28160000000003</v>
      </c>
      <c r="AS784" s="410">
        <v>0</v>
      </c>
      <c r="AT784" s="410">
        <f t="shared" si="6739"/>
        <v>0</v>
      </c>
      <c r="AU784" s="410">
        <f t="shared" si="6501"/>
        <v>0</v>
      </c>
      <c r="AV784" s="411">
        <v>70</v>
      </c>
      <c r="AW784" s="410">
        <v>721.68</v>
      </c>
      <c r="AX784" s="410">
        <f t="shared" si="5630"/>
        <v>808.28160000000003</v>
      </c>
      <c r="AY784" s="400">
        <v>0</v>
      </c>
      <c r="AZ784" s="400">
        <f t="shared" si="6740"/>
        <v>0</v>
      </c>
      <c r="BA784" s="400">
        <f t="shared" si="6542"/>
        <v>0</v>
      </c>
      <c r="BB784" s="411">
        <v>70</v>
      </c>
      <c r="BC784" s="410">
        <v>721.68</v>
      </c>
      <c r="BD784" s="410">
        <f t="shared" si="5631"/>
        <v>808.28160000000003</v>
      </c>
      <c r="BE784" s="411">
        <v>0</v>
      </c>
      <c r="BF784" s="411">
        <f t="shared" si="6543"/>
        <v>0</v>
      </c>
      <c r="BG784" s="411">
        <f t="shared" si="6496"/>
        <v>0</v>
      </c>
      <c r="BH784" s="411"/>
      <c r="BI784" s="410">
        <v>721.68</v>
      </c>
      <c r="BJ784" s="410">
        <f t="shared" si="5632"/>
        <v>808.28160000000003</v>
      </c>
      <c r="BK784" s="411">
        <v>0</v>
      </c>
      <c r="BL784" s="411">
        <f t="shared" si="7024"/>
        <v>0</v>
      </c>
      <c r="BM784" s="411">
        <f t="shared" si="6230"/>
        <v>0</v>
      </c>
      <c r="BN784" s="411"/>
      <c r="BO784" s="410"/>
      <c r="BP784" s="410"/>
      <c r="BQ784" s="411">
        <v>0</v>
      </c>
      <c r="BR784" s="411">
        <f t="shared" si="7026"/>
        <v>0</v>
      </c>
      <c r="BS784" s="411">
        <f t="shared" si="6455"/>
        <v>0</v>
      </c>
      <c r="BT784" s="410">
        <v>721.68</v>
      </c>
      <c r="BU784" s="410">
        <f t="shared" si="6689"/>
        <v>808.28160000000003</v>
      </c>
      <c r="BV784" s="410">
        <v>0</v>
      </c>
      <c r="BW784" s="1437">
        <v>0</v>
      </c>
      <c r="BX784" s="84" t="s">
        <v>48</v>
      </c>
      <c r="BY784" s="76">
        <v>2015</v>
      </c>
      <c r="BZ784" s="325">
        <v>7</v>
      </c>
      <c r="CA784" s="567"/>
      <c r="CB784" s="562"/>
      <c r="CC784" s="109"/>
      <c r="CD784" s="329"/>
      <c r="CE784" s="26">
        <f t="shared" si="6830"/>
        <v>0</v>
      </c>
      <c r="CF784" s="27">
        <f t="shared" si="6831"/>
        <v>0</v>
      </c>
      <c r="CG784" s="738">
        <f t="shared" si="6832"/>
        <v>0</v>
      </c>
      <c r="CH784" s="166"/>
      <c r="CI784" s="167"/>
      <c r="CJ784" s="89"/>
      <c r="CK784" s="175"/>
      <c r="CL784" s="175"/>
      <c r="CM784" s="178"/>
      <c r="CN784" s="175"/>
      <c r="CO784" s="176"/>
      <c r="CP784" s="175"/>
      <c r="CQ784" s="87"/>
      <c r="CR784" s="455"/>
      <c r="CS784" s="455"/>
      <c r="CT784" s="455"/>
      <c r="CU784" s="455"/>
      <c r="CV784" s="455"/>
      <c r="CW784" s="455"/>
      <c r="CX784" s="455"/>
      <c r="CY784" s="455"/>
      <c r="CZ784" s="455"/>
      <c r="DA784" s="456"/>
      <c r="DB784" s="455"/>
      <c r="DC784" s="455"/>
      <c r="DD784" s="455"/>
      <c r="DE784" s="455"/>
      <c r="DF784" s="455"/>
      <c r="DG784" s="455"/>
      <c r="DH784" s="455"/>
      <c r="DI784" s="455"/>
      <c r="DJ784" s="455"/>
      <c r="DK784" s="455"/>
      <c r="DL784" s="501"/>
      <c r="DM784" s="508"/>
      <c r="DN784" s="501"/>
      <c r="DO784" s="508"/>
      <c r="DP784" s="501"/>
      <c r="DQ784" s="847"/>
      <c r="DR784" s="501"/>
      <c r="DS784" s="508"/>
      <c r="DT784" s="501"/>
      <c r="DU784" s="508"/>
      <c r="DV784" s="457"/>
      <c r="DW784" s="503"/>
      <c r="DX784" s="501"/>
      <c r="DY784" s="672"/>
      <c r="DZ784" s="501"/>
      <c r="EA784" s="508">
        <f>DI784</f>
        <v>0</v>
      </c>
      <c r="EB784" s="457">
        <f t="shared" si="6609"/>
        <v>0</v>
      </c>
      <c r="EC784" s="1045"/>
      <c r="ED784" s="892"/>
      <c r="EE784" s="459"/>
      <c r="EF784" s="501"/>
      <c r="EG784" s="462"/>
      <c r="EH784" s="710"/>
      <c r="EI784" s="460">
        <f t="shared" si="6548"/>
        <v>0</v>
      </c>
      <c r="EJ784" s="538">
        <f t="shared" si="6549"/>
        <v>0</v>
      </c>
      <c r="EK784" s="677">
        <f t="shared" si="6550"/>
        <v>0</v>
      </c>
      <c r="EL784" s="257">
        <f t="shared" si="6551"/>
        <v>0</v>
      </c>
      <c r="EM784" s="649">
        <f t="shared" si="6552"/>
        <v>0</v>
      </c>
      <c r="EN784" s="538">
        <f t="shared" si="6553"/>
        <v>0</v>
      </c>
      <c r="EO784" s="677">
        <f t="shared" si="6554"/>
        <v>0</v>
      </c>
      <c r="EP784" s="257">
        <f t="shared" si="6555"/>
        <v>0</v>
      </c>
      <c r="EQ784" s="649">
        <f t="shared" si="6556"/>
        <v>0</v>
      </c>
      <c r="ER784" s="538">
        <f t="shared" si="6557"/>
        <v>0</v>
      </c>
      <c r="ES784" s="677">
        <f t="shared" si="6558"/>
        <v>0</v>
      </c>
      <c r="ET784" s="538">
        <f t="shared" si="6559"/>
        <v>0</v>
      </c>
      <c r="EU784" s="462">
        <f t="shared" si="6560"/>
        <v>0</v>
      </c>
      <c r="EV784" s="263">
        <f t="shared" si="6561"/>
        <v>0</v>
      </c>
      <c r="EW784" s="462">
        <f t="shared" si="6562"/>
        <v>0</v>
      </c>
      <c r="EX784" s="263">
        <f t="shared" si="6563"/>
        <v>0</v>
      </c>
      <c r="EY784" s="472">
        <f t="shared" si="6964"/>
        <v>0</v>
      </c>
      <c r="EZ784" s="710">
        <f t="shared" si="6965"/>
        <v>0</v>
      </c>
      <c r="FC784" s="216"/>
      <c r="FD784" s="319"/>
    </row>
    <row r="785" spans="1:160" ht="18" hidden="1" customHeight="1" outlineLevel="1" x14ac:dyDescent="0.2">
      <c r="A785" s="13" t="s">
        <v>1665</v>
      </c>
      <c r="B785" s="76" t="s">
        <v>21</v>
      </c>
      <c r="C785" s="103" t="s">
        <v>1503</v>
      </c>
      <c r="D785" s="103" t="s">
        <v>1463</v>
      </c>
      <c r="E785" s="103" t="s">
        <v>1504</v>
      </c>
      <c r="F785" s="103" t="s">
        <v>1505</v>
      </c>
      <c r="G785" s="103" t="s">
        <v>1690</v>
      </c>
      <c r="H785" s="105">
        <v>0.83299999999999996</v>
      </c>
      <c r="I785" s="103" t="s">
        <v>1369</v>
      </c>
      <c r="J785" s="103" t="s">
        <v>56</v>
      </c>
      <c r="K785" s="103" t="s">
        <v>152</v>
      </c>
      <c r="L785" s="103" t="s">
        <v>1370</v>
      </c>
      <c r="M785" s="14" t="s">
        <v>1382</v>
      </c>
      <c r="N785" s="82"/>
      <c r="O785" s="82"/>
      <c r="P785" s="82"/>
      <c r="Q785" s="245"/>
      <c r="R785" s="408"/>
      <c r="S785" s="270"/>
      <c r="T785" s="270"/>
      <c r="U785" s="270"/>
      <c r="V785" s="647"/>
      <c r="W785" s="647"/>
      <c r="X785" s="409"/>
      <c r="Y785" s="409"/>
      <c r="Z785" s="409"/>
      <c r="AA785" s="409"/>
      <c r="AB785" s="409"/>
      <c r="AC785" s="399">
        <f t="shared" si="6004"/>
        <v>0</v>
      </c>
      <c r="AD785" s="410">
        <v>70</v>
      </c>
      <c r="AE785" s="410">
        <v>721.68</v>
      </c>
      <c r="AF785" s="410">
        <f t="shared" ref="AF785" si="7054">AE785*1.12</f>
        <v>808.28160000000003</v>
      </c>
      <c r="AG785" s="410">
        <v>0</v>
      </c>
      <c r="AH785" s="410">
        <v>0</v>
      </c>
      <c r="AI785" s="260">
        <f t="shared" si="6005"/>
        <v>0</v>
      </c>
      <c r="AJ785" s="410">
        <v>70</v>
      </c>
      <c r="AK785" s="410">
        <v>721.68</v>
      </c>
      <c r="AL785" s="410">
        <f t="shared" si="5628"/>
        <v>808.28160000000003</v>
      </c>
      <c r="AM785" s="260">
        <v>0</v>
      </c>
      <c r="AN785" s="260">
        <v>0</v>
      </c>
      <c r="AO785" s="396">
        <f t="shared" si="6608"/>
        <v>0</v>
      </c>
      <c r="AP785" s="410">
        <v>70</v>
      </c>
      <c r="AQ785" s="410">
        <v>721.68</v>
      </c>
      <c r="AR785" s="410">
        <f t="shared" si="5629"/>
        <v>808.28160000000003</v>
      </c>
      <c r="AS785" s="410">
        <v>0</v>
      </c>
      <c r="AT785" s="410">
        <f t="shared" si="6739"/>
        <v>0</v>
      </c>
      <c r="AU785" s="410">
        <f t="shared" si="6501"/>
        <v>0</v>
      </c>
      <c r="AV785" s="411">
        <v>70</v>
      </c>
      <c r="AW785" s="410">
        <v>721.68</v>
      </c>
      <c r="AX785" s="410">
        <f t="shared" si="5630"/>
        <v>808.28160000000003</v>
      </c>
      <c r="AY785" s="400">
        <v>0</v>
      </c>
      <c r="AZ785" s="400">
        <f t="shared" si="6740"/>
        <v>0</v>
      </c>
      <c r="BA785" s="400">
        <f t="shared" si="6542"/>
        <v>0</v>
      </c>
      <c r="BB785" s="411">
        <v>70</v>
      </c>
      <c r="BC785" s="410">
        <v>721.68</v>
      </c>
      <c r="BD785" s="410">
        <f t="shared" si="5631"/>
        <v>808.28160000000003</v>
      </c>
      <c r="BE785" s="411">
        <v>0</v>
      </c>
      <c r="BF785" s="411">
        <f t="shared" si="6543"/>
        <v>0</v>
      </c>
      <c r="BG785" s="411">
        <f t="shared" si="6496"/>
        <v>0</v>
      </c>
      <c r="BH785" s="411"/>
      <c r="BI785" s="410">
        <v>721.68</v>
      </c>
      <c r="BJ785" s="410">
        <f t="shared" si="5632"/>
        <v>808.28160000000003</v>
      </c>
      <c r="BK785" s="411">
        <v>0</v>
      </c>
      <c r="BL785" s="411">
        <f t="shared" si="7024"/>
        <v>0</v>
      </c>
      <c r="BM785" s="411">
        <f t="shared" si="6230"/>
        <v>0</v>
      </c>
      <c r="BN785" s="411"/>
      <c r="BO785" s="410"/>
      <c r="BP785" s="410"/>
      <c r="BQ785" s="411">
        <v>0</v>
      </c>
      <c r="BR785" s="411">
        <f t="shared" si="7026"/>
        <v>0</v>
      </c>
      <c r="BS785" s="411">
        <f t="shared" si="6455"/>
        <v>0</v>
      </c>
      <c r="BT785" s="410">
        <v>721.68</v>
      </c>
      <c r="BU785" s="410">
        <f t="shared" si="6689"/>
        <v>808.28160000000003</v>
      </c>
      <c r="BV785" s="262">
        <v>0</v>
      </c>
      <c r="BW785" s="1427">
        <v>0</v>
      </c>
      <c r="BX785" s="84" t="s">
        <v>48</v>
      </c>
      <c r="BY785" s="76">
        <v>2015</v>
      </c>
      <c r="BZ785" s="325">
        <v>7</v>
      </c>
      <c r="CA785" s="567"/>
      <c r="CB785" s="562"/>
      <c r="CC785" s="109"/>
      <c r="CD785" s="329"/>
      <c r="CE785" s="26">
        <f t="shared" si="6830"/>
        <v>0</v>
      </c>
      <c r="CF785" s="27">
        <f t="shared" si="6831"/>
        <v>0</v>
      </c>
      <c r="CG785" s="738">
        <f t="shared" si="6832"/>
        <v>0</v>
      </c>
      <c r="CH785" s="166" t="s">
        <v>1691</v>
      </c>
      <c r="CI785" s="167" t="s">
        <v>1756</v>
      </c>
      <c r="CJ785" s="89"/>
      <c r="CK785" s="175"/>
      <c r="CL785" s="175"/>
      <c r="CM785" s="178"/>
      <c r="CN785" s="175"/>
      <c r="CO785" s="176"/>
      <c r="CP785" s="175"/>
      <c r="CQ785" s="87"/>
      <c r="CR785" s="455"/>
      <c r="CS785" s="455"/>
      <c r="CT785" s="455"/>
      <c r="CU785" s="455"/>
      <c r="CV785" s="455"/>
      <c r="CW785" s="455"/>
      <c r="CX785" s="455"/>
      <c r="CY785" s="455"/>
      <c r="CZ785" s="455"/>
      <c r="DA785" s="456"/>
      <c r="DB785" s="455"/>
      <c r="DC785" s="455"/>
      <c r="DD785" s="455"/>
      <c r="DE785" s="455"/>
      <c r="DF785" s="455"/>
      <c r="DG785" s="455"/>
      <c r="DH785" s="455"/>
      <c r="DI785" s="455"/>
      <c r="DJ785" s="455"/>
      <c r="DK785" s="455"/>
      <c r="DL785" s="501"/>
      <c r="DM785" s="508"/>
      <c r="DN785" s="501"/>
      <c r="DO785" s="508"/>
      <c r="DP785" s="501"/>
      <c r="DQ785" s="847"/>
      <c r="DR785" s="501"/>
      <c r="DS785" s="508"/>
      <c r="DT785" s="501"/>
      <c r="DU785" s="508"/>
      <c r="DV785" s="457"/>
      <c r="DW785" s="503"/>
      <c r="DX785" s="501"/>
      <c r="DY785" s="672"/>
      <c r="DZ785" s="501"/>
      <c r="EA785" s="508">
        <f>DI785</f>
        <v>0</v>
      </c>
      <c r="EB785" s="457">
        <f t="shared" si="6609"/>
        <v>0</v>
      </c>
      <c r="EC785" s="1045"/>
      <c r="ED785" s="892"/>
      <c r="EE785" s="459"/>
      <c r="EF785" s="501"/>
      <c r="EG785" s="462"/>
      <c r="EH785" s="710"/>
      <c r="EI785" s="460">
        <f t="shared" si="6548"/>
        <v>0</v>
      </c>
      <c r="EJ785" s="538">
        <f t="shared" si="6549"/>
        <v>0</v>
      </c>
      <c r="EK785" s="677">
        <f t="shared" si="6550"/>
        <v>0</v>
      </c>
      <c r="EL785" s="257">
        <f t="shared" si="6551"/>
        <v>0</v>
      </c>
      <c r="EM785" s="649">
        <f t="shared" si="6552"/>
        <v>0</v>
      </c>
      <c r="EN785" s="538">
        <f t="shared" si="6553"/>
        <v>0</v>
      </c>
      <c r="EO785" s="677">
        <f t="shared" si="6554"/>
        <v>0</v>
      </c>
      <c r="EP785" s="257">
        <f t="shared" si="6555"/>
        <v>0</v>
      </c>
      <c r="EQ785" s="649">
        <f t="shared" si="6556"/>
        <v>0</v>
      </c>
      <c r="ER785" s="538">
        <f t="shared" si="6557"/>
        <v>0</v>
      </c>
      <c r="ES785" s="677">
        <f t="shared" si="6558"/>
        <v>0</v>
      </c>
      <c r="ET785" s="538">
        <f t="shared" si="6559"/>
        <v>0</v>
      </c>
      <c r="EU785" s="462">
        <f t="shared" si="6560"/>
        <v>0</v>
      </c>
      <c r="EV785" s="263">
        <f t="shared" si="6561"/>
        <v>0</v>
      </c>
      <c r="EW785" s="462">
        <f t="shared" si="6562"/>
        <v>0</v>
      </c>
      <c r="EX785" s="263">
        <f t="shared" si="6563"/>
        <v>0</v>
      </c>
      <c r="EY785" s="472">
        <f t="shared" si="6964"/>
        <v>0</v>
      </c>
      <c r="EZ785" s="710">
        <f t="shared" si="6965"/>
        <v>0</v>
      </c>
      <c r="FA785" s="312">
        <v>42020</v>
      </c>
      <c r="FC785" s="216"/>
      <c r="FD785" s="319"/>
    </row>
    <row r="786" spans="1:160" ht="18" hidden="1" customHeight="1" outlineLevel="1" x14ac:dyDescent="0.2">
      <c r="A786" s="13" t="s">
        <v>1795</v>
      </c>
      <c r="B786" s="76" t="s">
        <v>21</v>
      </c>
      <c r="C786" s="103" t="s">
        <v>1503</v>
      </c>
      <c r="D786" s="103" t="s">
        <v>1463</v>
      </c>
      <c r="E786" s="103" t="s">
        <v>1504</v>
      </c>
      <c r="F786" s="103" t="s">
        <v>1505</v>
      </c>
      <c r="G786" s="103" t="s">
        <v>25</v>
      </c>
      <c r="H786" s="105">
        <v>0.83299999999999996</v>
      </c>
      <c r="I786" s="103" t="s">
        <v>1369</v>
      </c>
      <c r="J786" s="103" t="s">
        <v>56</v>
      </c>
      <c r="K786" s="103" t="s">
        <v>152</v>
      </c>
      <c r="L786" s="103" t="s">
        <v>1370</v>
      </c>
      <c r="M786" s="14" t="s">
        <v>1382</v>
      </c>
      <c r="N786" s="82"/>
      <c r="O786" s="82"/>
      <c r="P786" s="82"/>
      <c r="Q786" s="245"/>
      <c r="R786" s="408"/>
      <c r="S786" s="270"/>
      <c r="T786" s="270"/>
      <c r="U786" s="270"/>
      <c r="V786" s="647"/>
      <c r="W786" s="647"/>
      <c r="X786" s="409"/>
      <c r="Y786" s="409"/>
      <c r="Z786" s="409"/>
      <c r="AA786" s="409"/>
      <c r="AB786" s="409"/>
      <c r="AC786" s="399">
        <f t="shared" ref="AC786" si="7055">AB786*H786</f>
        <v>0</v>
      </c>
      <c r="AD786" s="410">
        <v>70</v>
      </c>
      <c r="AE786" s="410">
        <v>721.68</v>
      </c>
      <c r="AF786" s="410">
        <f t="shared" ref="AF786" si="7056">AE786*1.12</f>
        <v>808.28160000000003</v>
      </c>
      <c r="AG786" s="410">
        <v>0</v>
      </c>
      <c r="AH786" s="410">
        <v>0</v>
      </c>
      <c r="AI786" s="260">
        <f t="shared" ref="AI786" si="7057">AH786*H786</f>
        <v>0</v>
      </c>
      <c r="AJ786" s="410">
        <v>70</v>
      </c>
      <c r="AK786" s="410">
        <v>721.68</v>
      </c>
      <c r="AL786" s="410">
        <f t="shared" si="5628"/>
        <v>808.28160000000003</v>
      </c>
      <c r="AM786" s="410">
        <v>0</v>
      </c>
      <c r="AN786" s="410">
        <v>0</v>
      </c>
      <c r="AO786" s="396">
        <f t="shared" si="6608"/>
        <v>0</v>
      </c>
      <c r="AP786" s="410">
        <v>70</v>
      </c>
      <c r="AQ786" s="410">
        <v>721.68</v>
      </c>
      <c r="AR786" s="410">
        <f t="shared" si="5629"/>
        <v>808.28160000000003</v>
      </c>
      <c r="AS786" s="410">
        <v>0</v>
      </c>
      <c r="AT786" s="410">
        <v>0</v>
      </c>
      <c r="AU786" s="410">
        <f t="shared" si="6501"/>
        <v>0</v>
      </c>
      <c r="AV786" s="411">
        <v>70</v>
      </c>
      <c r="AW786" s="410">
        <v>721.68</v>
      </c>
      <c r="AX786" s="410">
        <f t="shared" si="5630"/>
        <v>808.28160000000003</v>
      </c>
      <c r="AY786" s="410">
        <v>0</v>
      </c>
      <c r="AZ786" s="410">
        <v>0</v>
      </c>
      <c r="BA786" s="400">
        <f t="shared" si="6542"/>
        <v>0</v>
      </c>
      <c r="BB786" s="411">
        <v>70</v>
      </c>
      <c r="BC786" s="410">
        <v>721.68</v>
      </c>
      <c r="BD786" s="410">
        <f t="shared" si="5631"/>
        <v>808.28160000000003</v>
      </c>
      <c r="BE786" s="410">
        <v>0</v>
      </c>
      <c r="BF786" s="410">
        <v>0</v>
      </c>
      <c r="BG786" s="411">
        <f t="shared" si="6496"/>
        <v>0</v>
      </c>
      <c r="BH786" s="411"/>
      <c r="BI786" s="410">
        <v>721.68</v>
      </c>
      <c r="BJ786" s="410">
        <f t="shared" si="5632"/>
        <v>808.28160000000003</v>
      </c>
      <c r="BK786" s="410">
        <v>0</v>
      </c>
      <c r="BL786" s="410">
        <v>0</v>
      </c>
      <c r="BM786" s="411">
        <f t="shared" si="6230"/>
        <v>0</v>
      </c>
      <c r="BN786" s="411"/>
      <c r="BO786" s="410"/>
      <c r="BP786" s="410"/>
      <c r="BQ786" s="410">
        <v>0</v>
      </c>
      <c r="BR786" s="410">
        <v>0</v>
      </c>
      <c r="BS786" s="411">
        <f t="shared" si="6455"/>
        <v>0</v>
      </c>
      <c r="BT786" s="410">
        <v>721.68</v>
      </c>
      <c r="BU786" s="410">
        <f t="shared" si="6689"/>
        <v>808.28160000000003</v>
      </c>
      <c r="BV786" s="262">
        <v>0</v>
      </c>
      <c r="BW786" s="1427">
        <v>0</v>
      </c>
      <c r="BX786" s="84" t="s">
        <v>48</v>
      </c>
      <c r="BY786" s="76">
        <v>2015</v>
      </c>
      <c r="BZ786" s="325">
        <v>9</v>
      </c>
      <c r="CA786" s="567"/>
      <c r="CB786" s="562"/>
      <c r="CC786" s="109"/>
      <c r="CD786" s="329"/>
      <c r="CE786" s="26">
        <f t="shared" si="6830"/>
        <v>0</v>
      </c>
      <c r="CF786" s="27">
        <f t="shared" si="6831"/>
        <v>0</v>
      </c>
      <c r="CG786" s="738">
        <f t="shared" si="6832"/>
        <v>0</v>
      </c>
      <c r="CH786" s="166" t="s">
        <v>1800</v>
      </c>
      <c r="CI786" s="167"/>
      <c r="CJ786" s="89"/>
      <c r="CK786" s="175"/>
      <c r="CL786" s="175"/>
      <c r="CM786" s="178"/>
      <c r="CN786" s="175"/>
      <c r="CO786" s="176"/>
      <c r="CP786" s="175"/>
      <c r="CQ786" s="87"/>
      <c r="CR786" s="455"/>
      <c r="CS786" s="455"/>
      <c r="CT786" s="455"/>
      <c r="CU786" s="455"/>
      <c r="CV786" s="455"/>
      <c r="CW786" s="455"/>
      <c r="CX786" s="455"/>
      <c r="CY786" s="455"/>
      <c r="CZ786" s="455"/>
      <c r="DA786" s="456"/>
      <c r="DB786" s="455"/>
      <c r="DC786" s="455"/>
      <c r="DD786" s="455"/>
      <c r="DE786" s="455"/>
      <c r="DF786" s="455"/>
      <c r="DG786" s="455"/>
      <c r="DH786" s="455"/>
      <c r="DI786" s="455"/>
      <c r="DJ786" s="455"/>
      <c r="DK786" s="455"/>
      <c r="DL786" s="501"/>
      <c r="DM786" s="508"/>
      <c r="DN786" s="501"/>
      <c r="DO786" s="508"/>
      <c r="DP786" s="501"/>
      <c r="DQ786" s="847"/>
      <c r="DR786" s="501"/>
      <c r="DS786" s="508"/>
      <c r="DT786" s="501"/>
      <c r="DU786" s="508"/>
      <c r="DV786" s="457"/>
      <c r="DW786" s="503"/>
      <c r="DX786" s="501"/>
      <c r="DY786" s="672"/>
      <c r="DZ786" s="501"/>
      <c r="EA786" s="508">
        <f>DI786</f>
        <v>0</v>
      </c>
      <c r="EB786" s="457">
        <f t="shared" si="6609"/>
        <v>0</v>
      </c>
      <c r="EC786" s="1045"/>
      <c r="ED786" s="892"/>
      <c r="EE786" s="459"/>
      <c r="EF786" s="501"/>
      <c r="EG786" s="462"/>
      <c r="EH786" s="710"/>
      <c r="EI786" s="460">
        <f t="shared" si="6548"/>
        <v>0</v>
      </c>
      <c r="EJ786" s="538">
        <f t="shared" si="6549"/>
        <v>0</v>
      </c>
      <c r="EK786" s="677">
        <f t="shared" si="6550"/>
        <v>0</v>
      </c>
      <c r="EL786" s="257">
        <f t="shared" si="6551"/>
        <v>0</v>
      </c>
      <c r="EM786" s="649">
        <f t="shared" si="6552"/>
        <v>0</v>
      </c>
      <c r="EN786" s="538">
        <f t="shared" si="6553"/>
        <v>0</v>
      </c>
      <c r="EO786" s="677">
        <f t="shared" si="6554"/>
        <v>0</v>
      </c>
      <c r="EP786" s="257">
        <f t="shared" si="6555"/>
        <v>0</v>
      </c>
      <c r="EQ786" s="649">
        <f t="shared" si="6556"/>
        <v>0</v>
      </c>
      <c r="ER786" s="538">
        <f t="shared" si="6557"/>
        <v>0</v>
      </c>
      <c r="ES786" s="677">
        <f t="shared" si="6558"/>
        <v>0</v>
      </c>
      <c r="ET786" s="538">
        <f t="shared" si="6559"/>
        <v>0</v>
      </c>
      <c r="EU786" s="462">
        <f t="shared" si="6560"/>
        <v>0</v>
      </c>
      <c r="EV786" s="263">
        <f t="shared" si="6561"/>
        <v>0</v>
      </c>
      <c r="EW786" s="462">
        <f t="shared" si="6562"/>
        <v>0</v>
      </c>
      <c r="EX786" s="263">
        <f t="shared" si="6563"/>
        <v>0</v>
      </c>
      <c r="EY786" s="472">
        <f t="shared" si="6964"/>
        <v>0</v>
      </c>
      <c r="EZ786" s="710">
        <f t="shared" si="6965"/>
        <v>0</v>
      </c>
      <c r="FA786" s="312">
        <v>42020</v>
      </c>
      <c r="FC786" s="216"/>
      <c r="FD786" s="319"/>
    </row>
    <row r="787" spans="1:160" ht="18" hidden="1" customHeight="1" outlineLevel="1" x14ac:dyDescent="0.2">
      <c r="A787" s="13" t="s">
        <v>1967</v>
      </c>
      <c r="B787" s="76" t="s">
        <v>21</v>
      </c>
      <c r="C787" s="103" t="s">
        <v>1503</v>
      </c>
      <c r="D787" s="103" t="s">
        <v>1463</v>
      </c>
      <c r="E787" s="103" t="s">
        <v>1504</v>
      </c>
      <c r="F787" s="103" t="s">
        <v>1505</v>
      </c>
      <c r="G787" s="103" t="s">
        <v>25</v>
      </c>
      <c r="H787" s="105">
        <v>0.83299999999999996</v>
      </c>
      <c r="I787" s="103" t="s">
        <v>1972</v>
      </c>
      <c r="J787" s="103" t="s">
        <v>56</v>
      </c>
      <c r="K787" s="103" t="s">
        <v>152</v>
      </c>
      <c r="L787" s="103" t="s">
        <v>1370</v>
      </c>
      <c r="M787" s="14" t="s">
        <v>1382</v>
      </c>
      <c r="N787" s="82"/>
      <c r="O787" s="82"/>
      <c r="P787" s="82"/>
      <c r="Q787" s="245"/>
      <c r="R787" s="408"/>
      <c r="S787" s="270"/>
      <c r="T787" s="270"/>
      <c r="U787" s="270"/>
      <c r="V787" s="647"/>
      <c r="W787" s="647"/>
      <c r="X787" s="409"/>
      <c r="Y787" s="409"/>
      <c r="Z787" s="409"/>
      <c r="AA787" s="409"/>
      <c r="AB787" s="409"/>
      <c r="AC787" s="399">
        <f t="shared" ref="AC787" si="7058">AB787*H787</f>
        <v>0</v>
      </c>
      <c r="AD787" s="410">
        <v>70</v>
      </c>
      <c r="AE787" s="410">
        <v>721.68</v>
      </c>
      <c r="AF787" s="410">
        <f t="shared" ref="AF787" si="7059">AE787*1.12</f>
        <v>808.28160000000003</v>
      </c>
      <c r="AG787" s="410">
        <v>0</v>
      </c>
      <c r="AH787" s="410">
        <v>0</v>
      </c>
      <c r="AI787" s="260">
        <f t="shared" ref="AI787" si="7060">AH787*H787</f>
        <v>0</v>
      </c>
      <c r="AJ787" s="410">
        <v>70</v>
      </c>
      <c r="AK787" s="410">
        <v>721.68</v>
      </c>
      <c r="AL787" s="410">
        <f t="shared" si="5628"/>
        <v>808.28160000000003</v>
      </c>
      <c r="AM787" s="1221">
        <v>0</v>
      </c>
      <c r="AN787" s="410">
        <v>0</v>
      </c>
      <c r="AO787" s="396">
        <f t="shared" si="6608"/>
        <v>0</v>
      </c>
      <c r="AP787" s="410">
        <v>70</v>
      </c>
      <c r="AQ787" s="410">
        <v>721.68</v>
      </c>
      <c r="AR787" s="410">
        <f t="shared" si="5629"/>
        <v>808.28160000000003</v>
      </c>
      <c r="AS787" s="410">
        <v>0</v>
      </c>
      <c r="AT787" s="410">
        <f t="shared" ref="AT787" si="7061">AS787*1.12</f>
        <v>0</v>
      </c>
      <c r="AU787" s="410">
        <f t="shared" ref="AU787" si="7062">AT787*H787</f>
        <v>0</v>
      </c>
      <c r="AV787" s="411">
        <v>70</v>
      </c>
      <c r="AW787" s="410">
        <v>721.68</v>
      </c>
      <c r="AX787" s="410">
        <f t="shared" si="5630"/>
        <v>808.28160000000003</v>
      </c>
      <c r="AY787" s="400">
        <v>0</v>
      </c>
      <c r="AZ787" s="400">
        <f t="shared" ref="AZ787" si="7063">AY787*1.12</f>
        <v>0</v>
      </c>
      <c r="BA787" s="400">
        <f t="shared" ref="BA787" si="7064">AZ787*H787</f>
        <v>0</v>
      </c>
      <c r="BB787" s="411">
        <v>70</v>
      </c>
      <c r="BC787" s="410">
        <v>721.68</v>
      </c>
      <c r="BD787" s="410">
        <f t="shared" si="5631"/>
        <v>808.28160000000003</v>
      </c>
      <c r="BE787" s="411">
        <v>0</v>
      </c>
      <c r="BF787" s="411">
        <f t="shared" ref="BF787" si="7065">BE787*1.12</f>
        <v>0</v>
      </c>
      <c r="BG787" s="411">
        <f t="shared" ref="BG787" si="7066">BF787*H787</f>
        <v>0</v>
      </c>
      <c r="BH787" s="411"/>
      <c r="BI787" s="410">
        <v>721.68</v>
      </c>
      <c r="BJ787" s="410">
        <f t="shared" si="5632"/>
        <v>808.28160000000003</v>
      </c>
      <c r="BK787" s="411">
        <f t="shared" ref="BK787" si="7067">BH787*BI787</f>
        <v>0</v>
      </c>
      <c r="BL787" s="411">
        <f t="shared" ref="BL787:BL790" si="7068">BK787*1.12</f>
        <v>0</v>
      </c>
      <c r="BM787" s="411">
        <f t="shared" si="6230"/>
        <v>0</v>
      </c>
      <c r="BN787" s="411"/>
      <c r="BO787" s="410"/>
      <c r="BP787" s="410"/>
      <c r="BQ787" s="411">
        <f t="shared" ref="BQ787:BQ788" si="7069">BN787*BO787</f>
        <v>0</v>
      </c>
      <c r="BR787" s="411">
        <f t="shared" ref="BR787:BR790" si="7070">BQ787*1.12</f>
        <v>0</v>
      </c>
      <c r="BS787" s="411">
        <f t="shared" si="6455"/>
        <v>0</v>
      </c>
      <c r="BT787" s="410">
        <v>721.68</v>
      </c>
      <c r="BU787" s="410">
        <f t="shared" si="6689"/>
        <v>808.28160000000003</v>
      </c>
      <c r="BV787" s="262">
        <v>0</v>
      </c>
      <c r="BW787" s="1427">
        <v>0</v>
      </c>
      <c r="BX787" s="84" t="s">
        <v>48</v>
      </c>
      <c r="BY787" s="76">
        <v>2015</v>
      </c>
      <c r="BZ787" s="582" t="s">
        <v>2551</v>
      </c>
      <c r="CA787" s="567"/>
      <c r="CB787" s="562"/>
      <c r="CC787" s="109"/>
      <c r="CD787" s="329"/>
      <c r="CE787" s="26">
        <f t="shared" si="6830"/>
        <v>0</v>
      </c>
      <c r="CF787" s="27">
        <f t="shared" si="6831"/>
        <v>0</v>
      </c>
      <c r="CG787" s="738">
        <f t="shared" si="6832"/>
        <v>0</v>
      </c>
      <c r="CH787" s="166" t="s">
        <v>1973</v>
      </c>
      <c r="CI787" s="167"/>
      <c r="CJ787" s="89" t="s">
        <v>25</v>
      </c>
      <c r="CK787" s="175" t="s">
        <v>1994</v>
      </c>
      <c r="CL787" s="175" t="s">
        <v>2010</v>
      </c>
      <c r="CM787" s="178">
        <v>42170</v>
      </c>
      <c r="CN787" s="175" t="s">
        <v>1995</v>
      </c>
      <c r="CO787" s="176" t="s">
        <v>1463</v>
      </c>
      <c r="CP787" s="175" t="s">
        <v>1505</v>
      </c>
      <c r="CQ787" s="14" t="s">
        <v>1382</v>
      </c>
      <c r="CR787" s="455"/>
      <c r="CS787" s="455"/>
      <c r="CT787" s="455">
        <v>70</v>
      </c>
      <c r="CU787" s="455">
        <v>0</v>
      </c>
      <c r="CV787" s="455">
        <v>0</v>
      </c>
      <c r="CW787" s="455">
        <v>0</v>
      </c>
      <c r="CX787" s="455">
        <v>0</v>
      </c>
      <c r="CY787" s="455"/>
      <c r="CZ787" s="455"/>
      <c r="DA787" s="456">
        <v>808</v>
      </c>
      <c r="DB787" s="455"/>
      <c r="DC787" s="455"/>
      <c r="DD787" s="455">
        <f>CT787*DA787</f>
        <v>56560</v>
      </c>
      <c r="DE787" s="455">
        <f>CU787*DA787</f>
        <v>0</v>
      </c>
      <c r="DF787" s="455">
        <f>CV787*DA787</f>
        <v>0</v>
      </c>
      <c r="DG787" s="455">
        <f>CW787*DA787</f>
        <v>0</v>
      </c>
      <c r="DH787" s="455">
        <f>CX787*DA787</f>
        <v>0</v>
      </c>
      <c r="DI787" s="455"/>
      <c r="DJ787" s="455"/>
      <c r="DK787" s="455">
        <f t="shared" ref="DK787:DK788" si="7071">(CT787+CU787+CV787+CW787+CX787)*DA787</f>
        <v>56560</v>
      </c>
      <c r="DL787" s="501"/>
      <c r="DM787" s="508"/>
      <c r="DN787" s="501"/>
      <c r="DO787" s="508"/>
      <c r="DP787" s="501"/>
      <c r="DQ787" s="847">
        <f>DD787</f>
        <v>56560</v>
      </c>
      <c r="DR787" s="501">
        <f>DQ787/1.12</f>
        <v>50499.999999999993</v>
      </c>
      <c r="DS787" s="508">
        <f>DE787</f>
        <v>0</v>
      </c>
      <c r="DT787" s="501">
        <f>DS787/1.12</f>
        <v>0</v>
      </c>
      <c r="DU787" s="508">
        <f>DF787</f>
        <v>0</v>
      </c>
      <c r="DV787" s="457">
        <f>DU787/1.12</f>
        <v>0</v>
      </c>
      <c r="DW787" s="503">
        <f>DG787</f>
        <v>0</v>
      </c>
      <c r="DX787" s="501">
        <f>DW787/1.12</f>
        <v>0</v>
      </c>
      <c r="DY787" s="672">
        <f>DH787</f>
        <v>0</v>
      </c>
      <c r="DZ787" s="501">
        <f>DY787/1.12</f>
        <v>0</v>
      </c>
      <c r="EA787" s="508">
        <f>DI787</f>
        <v>0</v>
      </c>
      <c r="EB787" s="457">
        <f t="shared" si="6609"/>
        <v>0</v>
      </c>
      <c r="EC787" s="1045"/>
      <c r="ED787" s="892"/>
      <c r="EE787" s="459">
        <f>DK787</f>
        <v>56560</v>
      </c>
      <c r="EF787" s="501">
        <f t="shared" ref="EF787:EF788" si="7072">EE787/1.12</f>
        <v>50499.999999999993</v>
      </c>
      <c r="EG787" s="462"/>
      <c r="EH787" s="710"/>
      <c r="EI787" s="460">
        <f t="shared" si="6548"/>
        <v>0</v>
      </c>
      <c r="EJ787" s="538">
        <f t="shared" si="6549"/>
        <v>0</v>
      </c>
      <c r="EK787" s="677">
        <f t="shared" si="6550"/>
        <v>-50499.999999999993</v>
      </c>
      <c r="EL787" s="257">
        <f t="shared" si="6551"/>
        <v>-56560</v>
      </c>
      <c r="EM787" s="649">
        <f t="shared" si="6552"/>
        <v>0</v>
      </c>
      <c r="EN787" s="538">
        <f t="shared" si="6553"/>
        <v>0</v>
      </c>
      <c r="EO787" s="677">
        <f t="shared" si="6554"/>
        <v>0</v>
      </c>
      <c r="EP787" s="257">
        <f t="shared" si="6555"/>
        <v>0</v>
      </c>
      <c r="EQ787" s="649">
        <f t="shared" si="6556"/>
        <v>0</v>
      </c>
      <c r="ER787" s="538">
        <f t="shared" si="6557"/>
        <v>0</v>
      </c>
      <c r="ES787" s="677">
        <f t="shared" si="6558"/>
        <v>0</v>
      </c>
      <c r="ET787" s="538">
        <f t="shared" si="6559"/>
        <v>0</v>
      </c>
      <c r="EU787" s="462">
        <f t="shared" si="6560"/>
        <v>0</v>
      </c>
      <c r="EV787" s="263">
        <f t="shared" si="6561"/>
        <v>0</v>
      </c>
      <c r="EW787" s="462">
        <f t="shared" si="6562"/>
        <v>0</v>
      </c>
      <c r="EX787" s="263">
        <f t="shared" si="6563"/>
        <v>0</v>
      </c>
      <c r="EY787" s="472">
        <f t="shared" si="6964"/>
        <v>-50499.999999999993</v>
      </c>
      <c r="EZ787" s="710">
        <f t="shared" si="6965"/>
        <v>-56560</v>
      </c>
      <c r="FA787" s="312">
        <v>42020</v>
      </c>
      <c r="FC787" s="216"/>
      <c r="FD787" s="319"/>
    </row>
    <row r="788" spans="1:160" ht="18" hidden="1" customHeight="1" outlineLevel="1" x14ac:dyDescent="0.2">
      <c r="A788" s="13" t="s">
        <v>2546</v>
      </c>
      <c r="B788" s="76" t="s">
        <v>21</v>
      </c>
      <c r="C788" s="103" t="s">
        <v>1503</v>
      </c>
      <c r="D788" s="103" t="s">
        <v>1463</v>
      </c>
      <c r="E788" s="103" t="s">
        <v>1504</v>
      </c>
      <c r="F788" s="103" t="s">
        <v>1505</v>
      </c>
      <c r="G788" s="103" t="s">
        <v>25</v>
      </c>
      <c r="H788" s="105">
        <v>0.83299999999999996</v>
      </c>
      <c r="I788" s="103" t="s">
        <v>1972</v>
      </c>
      <c r="J788" s="103" t="s">
        <v>56</v>
      </c>
      <c r="K788" s="103" t="s">
        <v>152</v>
      </c>
      <c r="L788" s="103" t="s">
        <v>1370</v>
      </c>
      <c r="M788" s="14" t="s">
        <v>1382</v>
      </c>
      <c r="N788" s="82"/>
      <c r="O788" s="82"/>
      <c r="P788" s="82"/>
      <c r="Q788" s="245"/>
      <c r="R788" s="408"/>
      <c r="S788" s="270"/>
      <c r="T788" s="270"/>
      <c r="U788" s="270"/>
      <c r="V788" s="647"/>
      <c r="W788" s="647"/>
      <c r="X788" s="409"/>
      <c r="Y788" s="409"/>
      <c r="Z788" s="409"/>
      <c r="AA788" s="409"/>
      <c r="AB788" s="409"/>
      <c r="AC788" s="399">
        <f t="shared" ref="AC788" si="7073">AB788*H788</f>
        <v>0</v>
      </c>
      <c r="AD788" s="410">
        <v>70</v>
      </c>
      <c r="AE788" s="410">
        <v>1051.49</v>
      </c>
      <c r="AF788" s="410">
        <f t="shared" ref="AF788" si="7074">AE788*1.12</f>
        <v>1177.6688000000001</v>
      </c>
      <c r="AG788" s="410">
        <f t="shared" ref="AG788" si="7075">AE788*AD788</f>
        <v>73604.3</v>
      </c>
      <c r="AH788" s="410">
        <f t="shared" ref="AH788" si="7076">AD788*AF788</f>
        <v>82436.816000000006</v>
      </c>
      <c r="AI788" s="260">
        <f t="shared" ref="AI788" si="7077">AH788*H788</f>
        <v>68669.867727999997</v>
      </c>
      <c r="AJ788" s="410">
        <v>35</v>
      </c>
      <c r="AK788" s="410">
        <v>1051.49</v>
      </c>
      <c r="AL788" s="410">
        <f t="shared" si="5628"/>
        <v>1177.6688000000001</v>
      </c>
      <c r="AM788" s="1221">
        <f t="shared" ref="AM788" si="7078">AJ788*AK788</f>
        <v>36802.15</v>
      </c>
      <c r="AN788" s="410">
        <f t="shared" ref="AN788" si="7079">AJ788*AL788</f>
        <v>41218.408000000003</v>
      </c>
      <c r="AO788" s="396">
        <f t="shared" ref="AO788" si="7080">AN788*H788</f>
        <v>34334.933863999999</v>
      </c>
      <c r="AP788" s="410">
        <v>35</v>
      </c>
      <c r="AQ788" s="410">
        <v>1051.49</v>
      </c>
      <c r="AR788" s="410">
        <f t="shared" si="5629"/>
        <v>1177.6688000000001</v>
      </c>
      <c r="AS788" s="410">
        <f t="shared" ref="AS788" si="7081">AP788*AQ788</f>
        <v>36802.15</v>
      </c>
      <c r="AT788" s="410">
        <f t="shared" ref="AT788" si="7082">AS788*1.12</f>
        <v>41218.408000000003</v>
      </c>
      <c r="AU788" s="410">
        <f t="shared" ref="AU788" si="7083">AT788*H788</f>
        <v>34334.933863999999</v>
      </c>
      <c r="AV788" s="411">
        <v>35</v>
      </c>
      <c r="AW788" s="410">
        <v>1051.49</v>
      </c>
      <c r="AX788" s="410">
        <f t="shared" si="5630"/>
        <v>1177.6688000000001</v>
      </c>
      <c r="AY788" s="400">
        <f t="shared" ref="AY788" si="7084">AV788*AW788</f>
        <v>36802.15</v>
      </c>
      <c r="AZ788" s="400">
        <f t="shared" ref="AZ788" si="7085">AY788*1.12</f>
        <v>41218.408000000003</v>
      </c>
      <c r="BA788" s="400">
        <f t="shared" ref="BA788" si="7086">AZ788*H788</f>
        <v>34334.933863999999</v>
      </c>
      <c r="BB788" s="411">
        <v>35</v>
      </c>
      <c r="BC788" s="410">
        <v>1051.49</v>
      </c>
      <c r="BD788" s="410">
        <f t="shared" si="5631"/>
        <v>1177.6688000000001</v>
      </c>
      <c r="BE788" s="411">
        <f t="shared" ref="BE788" si="7087">BB788*BC788</f>
        <v>36802.15</v>
      </c>
      <c r="BF788" s="411">
        <f t="shared" ref="BF788" si="7088">BE788*1.12</f>
        <v>41218.408000000003</v>
      </c>
      <c r="BG788" s="411">
        <f t="shared" ref="BG788" si="7089">BF788*H788</f>
        <v>34334.933863999999</v>
      </c>
      <c r="BH788" s="411"/>
      <c r="BI788" s="410">
        <v>1051.49</v>
      </c>
      <c r="BJ788" s="410">
        <f t="shared" si="5632"/>
        <v>1177.6688000000001</v>
      </c>
      <c r="BK788" s="411">
        <f t="shared" ref="BK788" si="7090">BH788*BI788</f>
        <v>0</v>
      </c>
      <c r="BL788" s="411">
        <f t="shared" ref="BL788" si="7091">BK788*1.12</f>
        <v>0</v>
      </c>
      <c r="BM788" s="411">
        <f t="shared" ref="BM788" si="7092">BL788*N788</f>
        <v>0</v>
      </c>
      <c r="BN788" s="411"/>
      <c r="BO788" s="410"/>
      <c r="BP788" s="410"/>
      <c r="BQ788" s="411">
        <f t="shared" si="7069"/>
        <v>0</v>
      </c>
      <c r="BR788" s="411">
        <f t="shared" si="7070"/>
        <v>0</v>
      </c>
      <c r="BS788" s="411">
        <f t="shared" si="6455"/>
        <v>0</v>
      </c>
      <c r="BT788" s="410">
        <v>1051.49</v>
      </c>
      <c r="BU788" s="410">
        <f t="shared" si="6689"/>
        <v>1177.6688000000001</v>
      </c>
      <c r="BV788" s="262">
        <f t="shared" ref="BV788" si="7093">(AD788+AJ788+AP788+AV788+BB788)*BT788</f>
        <v>220812.9</v>
      </c>
      <c r="BW788" s="262">
        <f t="shared" ref="BW788" si="7094">(AD788+AJ788+AP788+AV788+BB788)*BU788</f>
        <v>247310.44800000003</v>
      </c>
      <c r="BX788" s="84"/>
      <c r="BY788" s="76" t="s">
        <v>2420</v>
      </c>
      <c r="BZ788" s="582"/>
      <c r="CA788" s="567"/>
      <c r="CB788" s="562"/>
      <c r="CC788" s="109"/>
      <c r="CD788" s="329"/>
      <c r="CE788" s="26">
        <f t="shared" ref="CE788" si="7095">BV788-CB788</f>
        <v>220812.9</v>
      </c>
      <c r="CF788" s="27">
        <f t="shared" ref="CF788" si="7096">BW788-CC788</f>
        <v>247310.44800000003</v>
      </c>
      <c r="CG788" s="738">
        <f t="shared" ref="CG788" si="7097">CA788-CC788</f>
        <v>0</v>
      </c>
      <c r="CH788" s="166" t="s">
        <v>2552</v>
      </c>
      <c r="CI788" s="167"/>
      <c r="CJ788" s="89"/>
      <c r="CK788" s="175"/>
      <c r="CL788" s="175" t="s">
        <v>2628</v>
      </c>
      <c r="CM788" s="178">
        <v>42632</v>
      </c>
      <c r="CN788" s="175" t="s">
        <v>1995</v>
      </c>
      <c r="CO788" s="176" t="s">
        <v>1463</v>
      </c>
      <c r="CP788" s="175" t="s">
        <v>2583</v>
      </c>
      <c r="CQ788" s="14" t="s">
        <v>1382</v>
      </c>
      <c r="CR788" s="455"/>
      <c r="CS788" s="455"/>
      <c r="CT788" s="455"/>
      <c r="CU788" s="455">
        <v>35</v>
      </c>
      <c r="CV788" s="455">
        <v>35</v>
      </c>
      <c r="CW788" s="455">
        <v>35</v>
      </c>
      <c r="CX788" s="455">
        <v>35</v>
      </c>
      <c r="CY788" s="455"/>
      <c r="CZ788" s="455">
        <f>CU788+CV788+CW788+CX788</f>
        <v>140</v>
      </c>
      <c r="DA788" s="456">
        <f>BU788</f>
        <v>1177.6688000000001</v>
      </c>
      <c r="DB788" s="455"/>
      <c r="DC788" s="455"/>
      <c r="DD788" s="455"/>
      <c r="DE788" s="455">
        <f>CU788*DA788</f>
        <v>41218.408000000003</v>
      </c>
      <c r="DF788" s="455">
        <f>CV788*DA788</f>
        <v>41218.408000000003</v>
      </c>
      <c r="DG788" s="455">
        <f>CW788*DA788</f>
        <v>41218.408000000003</v>
      </c>
      <c r="DH788" s="455">
        <f>CX788*DA788</f>
        <v>41218.408000000003</v>
      </c>
      <c r="DI788" s="455"/>
      <c r="DJ788" s="455"/>
      <c r="DK788" s="455">
        <f t="shared" si="7071"/>
        <v>164873.63200000001</v>
      </c>
      <c r="DL788" s="501"/>
      <c r="DM788" s="508"/>
      <c r="DN788" s="501"/>
      <c r="DO788" s="508"/>
      <c r="DP788" s="501"/>
      <c r="DQ788" s="847"/>
      <c r="DR788" s="501"/>
      <c r="DS788" s="508">
        <f>DE788</f>
        <v>41218.408000000003</v>
      </c>
      <c r="DT788" s="501">
        <f>DS788/1.12</f>
        <v>36802.15</v>
      </c>
      <c r="DU788" s="508">
        <f>DF788</f>
        <v>41218.408000000003</v>
      </c>
      <c r="DV788" s="457">
        <f>DU788/1.12</f>
        <v>36802.15</v>
      </c>
      <c r="DW788" s="503">
        <f>DG788</f>
        <v>41218.408000000003</v>
      </c>
      <c r="DX788" s="501">
        <f>DW788/1.12</f>
        <v>36802.15</v>
      </c>
      <c r="DY788" s="672">
        <f>DH788</f>
        <v>41218.408000000003</v>
      </c>
      <c r="DZ788" s="501">
        <f>DY788/1.12</f>
        <v>36802.15</v>
      </c>
      <c r="EA788" s="508"/>
      <c r="EB788" s="457"/>
      <c r="EC788" s="1045"/>
      <c r="ED788" s="892"/>
      <c r="EE788" s="459">
        <f>DK788</f>
        <v>164873.63200000001</v>
      </c>
      <c r="EF788" s="501">
        <f t="shared" si="7072"/>
        <v>147208.6</v>
      </c>
      <c r="EG788" s="462"/>
      <c r="EH788" s="710"/>
      <c r="EI788" s="460">
        <f t="shared" si="6548"/>
        <v>0</v>
      </c>
      <c r="EJ788" s="538">
        <f t="shared" si="6549"/>
        <v>0</v>
      </c>
      <c r="EK788" s="677">
        <f t="shared" si="6550"/>
        <v>73604.3</v>
      </c>
      <c r="EL788" s="257">
        <f t="shared" si="6551"/>
        <v>82436.816000000006</v>
      </c>
      <c r="EM788" s="649">
        <f t="shared" si="6552"/>
        <v>0</v>
      </c>
      <c r="EN788" s="538">
        <f t="shared" si="6553"/>
        <v>0</v>
      </c>
      <c r="EO788" s="677">
        <f t="shared" si="6554"/>
        <v>0</v>
      </c>
      <c r="EP788" s="257">
        <f t="shared" si="6555"/>
        <v>0</v>
      </c>
      <c r="EQ788" s="649">
        <f t="shared" si="6556"/>
        <v>0</v>
      </c>
      <c r="ER788" s="538">
        <f t="shared" si="6557"/>
        <v>0</v>
      </c>
      <c r="ES788" s="677">
        <f t="shared" si="6558"/>
        <v>0</v>
      </c>
      <c r="ET788" s="538">
        <f t="shared" si="6559"/>
        <v>0</v>
      </c>
      <c r="EU788" s="462">
        <f t="shared" si="6560"/>
        <v>0</v>
      </c>
      <c r="EV788" s="263">
        <f t="shared" si="6561"/>
        <v>0</v>
      </c>
      <c r="EW788" s="462">
        <f t="shared" si="6562"/>
        <v>0</v>
      </c>
      <c r="EX788" s="263">
        <f t="shared" si="6563"/>
        <v>0</v>
      </c>
      <c r="EY788" s="472">
        <f t="shared" si="6964"/>
        <v>73604.299999999988</v>
      </c>
      <c r="EZ788" s="710">
        <f t="shared" si="6965"/>
        <v>82436.816000000021</v>
      </c>
      <c r="FA788" s="312">
        <v>42020</v>
      </c>
      <c r="FC788" s="216"/>
      <c r="FD788" s="319"/>
    </row>
    <row r="789" spans="1:160" ht="18" hidden="1" customHeight="1" outlineLevel="1" x14ac:dyDescent="0.2">
      <c r="A789" s="13" t="s">
        <v>1604</v>
      </c>
      <c r="B789" s="76" t="s">
        <v>21</v>
      </c>
      <c r="C789" s="103" t="s">
        <v>1506</v>
      </c>
      <c r="D789" s="103" t="s">
        <v>1463</v>
      </c>
      <c r="E789" s="103" t="s">
        <v>1507</v>
      </c>
      <c r="F789" s="103" t="s">
        <v>1508</v>
      </c>
      <c r="G789" s="103" t="s">
        <v>1381</v>
      </c>
      <c r="H789" s="105">
        <v>0.83299999999999996</v>
      </c>
      <c r="I789" s="103" t="s">
        <v>1369</v>
      </c>
      <c r="J789" s="103" t="s">
        <v>56</v>
      </c>
      <c r="K789" s="103" t="s">
        <v>152</v>
      </c>
      <c r="L789" s="103" t="s">
        <v>1370</v>
      </c>
      <c r="M789" s="14" t="s">
        <v>1382</v>
      </c>
      <c r="N789" s="82"/>
      <c r="O789" s="82"/>
      <c r="P789" s="82"/>
      <c r="Q789" s="245"/>
      <c r="R789" s="408"/>
      <c r="S789" s="270"/>
      <c r="T789" s="270"/>
      <c r="U789" s="270"/>
      <c r="V789" s="647"/>
      <c r="W789" s="647"/>
      <c r="X789" s="409"/>
      <c r="Y789" s="409"/>
      <c r="Z789" s="409"/>
      <c r="AA789" s="409"/>
      <c r="AB789" s="409"/>
      <c r="AC789" s="399">
        <f t="shared" si="6004"/>
        <v>0</v>
      </c>
      <c r="AD789" s="410">
        <v>120</v>
      </c>
      <c r="AE789" s="410">
        <v>1296.2072028571429</v>
      </c>
      <c r="AF789" s="410">
        <f t="shared" si="5138"/>
        <v>1451.7520672000001</v>
      </c>
      <c r="AG789" s="410">
        <v>0</v>
      </c>
      <c r="AH789" s="410">
        <v>0</v>
      </c>
      <c r="AI789" s="260">
        <f t="shared" si="6005"/>
        <v>0</v>
      </c>
      <c r="AJ789" s="410">
        <v>120</v>
      </c>
      <c r="AK789" s="410">
        <v>1296.2072028571429</v>
      </c>
      <c r="AL789" s="410">
        <f t="shared" si="5628"/>
        <v>1451.7520672000001</v>
      </c>
      <c r="AM789" s="260">
        <v>0</v>
      </c>
      <c r="AN789" s="260">
        <v>0</v>
      </c>
      <c r="AO789" s="396">
        <f t="shared" si="6608"/>
        <v>0</v>
      </c>
      <c r="AP789" s="410">
        <v>120</v>
      </c>
      <c r="AQ789" s="410">
        <v>1296.2072028571429</v>
      </c>
      <c r="AR789" s="410">
        <f t="shared" si="5629"/>
        <v>1451.7520672000001</v>
      </c>
      <c r="AS789" s="410">
        <v>0</v>
      </c>
      <c r="AT789" s="410">
        <f t="shared" si="6739"/>
        <v>0</v>
      </c>
      <c r="AU789" s="410">
        <f t="shared" si="6501"/>
        <v>0</v>
      </c>
      <c r="AV789" s="411">
        <v>120</v>
      </c>
      <c r="AW789" s="410">
        <v>1296.2072028571429</v>
      </c>
      <c r="AX789" s="410">
        <f t="shared" si="5630"/>
        <v>1451.7520672000001</v>
      </c>
      <c r="AY789" s="400">
        <v>0</v>
      </c>
      <c r="AZ789" s="400">
        <f t="shared" si="6740"/>
        <v>0</v>
      </c>
      <c r="BA789" s="400">
        <f t="shared" si="6542"/>
        <v>0</v>
      </c>
      <c r="BB789" s="411">
        <v>120</v>
      </c>
      <c r="BC789" s="410">
        <v>1296.2072028571429</v>
      </c>
      <c r="BD789" s="410">
        <f t="shared" si="5631"/>
        <v>1451.7520672000001</v>
      </c>
      <c r="BE789" s="411">
        <v>0</v>
      </c>
      <c r="BF789" s="411">
        <f t="shared" si="6543"/>
        <v>0</v>
      </c>
      <c r="BG789" s="411">
        <f t="shared" si="6496"/>
        <v>0</v>
      </c>
      <c r="BH789" s="411"/>
      <c r="BI789" s="410">
        <v>1296.2072028571429</v>
      </c>
      <c r="BJ789" s="410">
        <f t="shared" si="5632"/>
        <v>1451.7520672000001</v>
      </c>
      <c r="BK789" s="411">
        <v>0</v>
      </c>
      <c r="BL789" s="411">
        <f t="shared" si="7068"/>
        <v>0</v>
      </c>
      <c r="BM789" s="411">
        <f t="shared" si="6230"/>
        <v>0</v>
      </c>
      <c r="BN789" s="411"/>
      <c r="BO789" s="410"/>
      <c r="BP789" s="410"/>
      <c r="BQ789" s="411">
        <v>0</v>
      </c>
      <c r="BR789" s="411">
        <f t="shared" si="7070"/>
        <v>0</v>
      </c>
      <c r="BS789" s="411">
        <f t="shared" si="6455"/>
        <v>0</v>
      </c>
      <c r="BT789" s="410">
        <v>1296.2072028571429</v>
      </c>
      <c r="BU789" s="410">
        <f t="shared" si="6689"/>
        <v>1451.7520672000001</v>
      </c>
      <c r="BV789" s="410">
        <v>0</v>
      </c>
      <c r="BW789" s="1437">
        <v>0</v>
      </c>
      <c r="BX789" s="84" t="s">
        <v>48</v>
      </c>
      <c r="BY789" s="76">
        <v>2015</v>
      </c>
      <c r="BZ789" s="325">
        <v>7</v>
      </c>
      <c r="CA789" s="567"/>
      <c r="CB789" s="562"/>
      <c r="CC789" s="109"/>
      <c r="CD789" s="329"/>
      <c r="CE789" s="26">
        <f t="shared" si="6830"/>
        <v>0</v>
      </c>
      <c r="CF789" s="27">
        <f t="shared" si="6831"/>
        <v>0</v>
      </c>
      <c r="CG789" s="738">
        <f t="shared" si="6832"/>
        <v>0</v>
      </c>
      <c r="CH789" s="166"/>
      <c r="CI789" s="167"/>
      <c r="CJ789" s="89"/>
      <c r="CK789" s="175"/>
      <c r="CL789" s="175"/>
      <c r="CM789" s="178"/>
      <c r="CN789" s="175"/>
      <c r="CO789" s="176"/>
      <c r="CP789" s="175"/>
      <c r="CQ789" s="87"/>
      <c r="CR789" s="455"/>
      <c r="CS789" s="455"/>
      <c r="CT789" s="455"/>
      <c r="CU789" s="455"/>
      <c r="CV789" s="455"/>
      <c r="CW789" s="455"/>
      <c r="CX789" s="455"/>
      <c r="CY789" s="455"/>
      <c r="CZ789" s="455"/>
      <c r="DA789" s="456"/>
      <c r="DB789" s="455"/>
      <c r="DC789" s="455"/>
      <c r="DD789" s="455"/>
      <c r="DE789" s="455"/>
      <c r="DF789" s="455"/>
      <c r="DG789" s="455"/>
      <c r="DH789" s="455"/>
      <c r="DI789" s="455"/>
      <c r="DJ789" s="455"/>
      <c r="DK789" s="455"/>
      <c r="DL789" s="501"/>
      <c r="DM789" s="508"/>
      <c r="DN789" s="501"/>
      <c r="DO789" s="508"/>
      <c r="DP789" s="501"/>
      <c r="DQ789" s="847"/>
      <c r="DR789" s="501"/>
      <c r="DS789" s="508"/>
      <c r="DT789" s="501"/>
      <c r="DU789" s="508"/>
      <c r="DV789" s="457"/>
      <c r="DW789" s="503"/>
      <c r="DX789" s="501"/>
      <c r="DY789" s="672"/>
      <c r="DZ789" s="501"/>
      <c r="EA789" s="508">
        <f>DI789</f>
        <v>0</v>
      </c>
      <c r="EB789" s="457">
        <f t="shared" si="6609"/>
        <v>0</v>
      </c>
      <c r="EC789" s="1045"/>
      <c r="ED789" s="892"/>
      <c r="EE789" s="459"/>
      <c r="EF789" s="501"/>
      <c r="EG789" s="462"/>
      <c r="EH789" s="710"/>
      <c r="EI789" s="460">
        <f t="shared" si="6548"/>
        <v>0</v>
      </c>
      <c r="EJ789" s="538">
        <f t="shared" si="6549"/>
        <v>0</v>
      </c>
      <c r="EK789" s="677">
        <f t="shared" si="6550"/>
        <v>0</v>
      </c>
      <c r="EL789" s="257">
        <f t="shared" si="6551"/>
        <v>0</v>
      </c>
      <c r="EM789" s="649">
        <f t="shared" si="6552"/>
        <v>0</v>
      </c>
      <c r="EN789" s="538">
        <f t="shared" si="6553"/>
        <v>0</v>
      </c>
      <c r="EO789" s="677">
        <f t="shared" si="6554"/>
        <v>0</v>
      </c>
      <c r="EP789" s="257">
        <f t="shared" si="6555"/>
        <v>0</v>
      </c>
      <c r="EQ789" s="649">
        <f t="shared" si="6556"/>
        <v>0</v>
      </c>
      <c r="ER789" s="538">
        <f t="shared" si="6557"/>
        <v>0</v>
      </c>
      <c r="ES789" s="677">
        <f t="shared" si="6558"/>
        <v>0</v>
      </c>
      <c r="ET789" s="538">
        <f t="shared" si="6559"/>
        <v>0</v>
      </c>
      <c r="EU789" s="462">
        <f t="shared" si="6560"/>
        <v>0</v>
      </c>
      <c r="EV789" s="263">
        <f t="shared" si="6561"/>
        <v>0</v>
      </c>
      <c r="EW789" s="462">
        <f t="shared" si="6562"/>
        <v>0</v>
      </c>
      <c r="EX789" s="263">
        <f t="shared" si="6563"/>
        <v>0</v>
      </c>
      <c r="EY789" s="472">
        <f t="shared" si="6964"/>
        <v>0</v>
      </c>
      <c r="EZ789" s="710">
        <f t="shared" si="6965"/>
        <v>0</v>
      </c>
      <c r="FC789" s="216"/>
      <c r="FD789" s="319"/>
    </row>
    <row r="790" spans="1:160" ht="18" hidden="1" customHeight="1" outlineLevel="1" x14ac:dyDescent="0.2">
      <c r="A790" s="13" t="s">
        <v>1664</v>
      </c>
      <c r="B790" s="76" t="s">
        <v>21</v>
      </c>
      <c r="C790" s="103" t="s">
        <v>1506</v>
      </c>
      <c r="D790" s="103" t="s">
        <v>1463</v>
      </c>
      <c r="E790" s="103" t="s">
        <v>1507</v>
      </c>
      <c r="F790" s="103" t="s">
        <v>1508</v>
      </c>
      <c r="G790" s="103" t="s">
        <v>1690</v>
      </c>
      <c r="H790" s="105">
        <v>0.83299999999999996</v>
      </c>
      <c r="I790" s="103" t="s">
        <v>1369</v>
      </c>
      <c r="J790" s="103" t="s">
        <v>56</v>
      </c>
      <c r="K790" s="103" t="s">
        <v>152</v>
      </c>
      <c r="L790" s="103" t="s">
        <v>1370</v>
      </c>
      <c r="M790" s="14" t="s">
        <v>1382</v>
      </c>
      <c r="N790" s="82"/>
      <c r="O790" s="82"/>
      <c r="P790" s="82"/>
      <c r="Q790" s="245"/>
      <c r="R790" s="408"/>
      <c r="S790" s="270"/>
      <c r="T790" s="270"/>
      <c r="U790" s="270"/>
      <c r="V790" s="647"/>
      <c r="W790" s="647"/>
      <c r="X790" s="409"/>
      <c r="Y790" s="409"/>
      <c r="Z790" s="409"/>
      <c r="AA790" s="409"/>
      <c r="AB790" s="409"/>
      <c r="AC790" s="399">
        <f t="shared" si="6004"/>
        <v>0</v>
      </c>
      <c r="AD790" s="410">
        <v>120</v>
      </c>
      <c r="AE790" s="410">
        <v>1296.2072028571429</v>
      </c>
      <c r="AF790" s="410">
        <f t="shared" ref="AF790" si="7098">AE790*1.12</f>
        <v>1451.7520672000001</v>
      </c>
      <c r="AG790" s="410">
        <v>0</v>
      </c>
      <c r="AH790" s="410">
        <v>0</v>
      </c>
      <c r="AI790" s="260">
        <f t="shared" si="6005"/>
        <v>0</v>
      </c>
      <c r="AJ790" s="410">
        <v>120</v>
      </c>
      <c r="AK790" s="410">
        <v>1296.2072028571429</v>
      </c>
      <c r="AL790" s="410">
        <f t="shared" si="5628"/>
        <v>1451.7520672000001</v>
      </c>
      <c r="AM790" s="260">
        <v>0</v>
      </c>
      <c r="AN790" s="260">
        <v>0</v>
      </c>
      <c r="AO790" s="396">
        <f t="shared" si="6608"/>
        <v>0</v>
      </c>
      <c r="AP790" s="410">
        <v>120</v>
      </c>
      <c r="AQ790" s="410">
        <v>1296.2072028571429</v>
      </c>
      <c r="AR790" s="410">
        <f t="shared" si="5629"/>
        <v>1451.7520672000001</v>
      </c>
      <c r="AS790" s="410">
        <v>0</v>
      </c>
      <c r="AT790" s="410">
        <f t="shared" si="6739"/>
        <v>0</v>
      </c>
      <c r="AU790" s="410">
        <f t="shared" si="6501"/>
        <v>0</v>
      </c>
      <c r="AV790" s="411">
        <v>120</v>
      </c>
      <c r="AW790" s="410">
        <v>1296.2072028571429</v>
      </c>
      <c r="AX790" s="410">
        <f t="shared" si="5630"/>
        <v>1451.7520672000001</v>
      </c>
      <c r="AY790" s="400">
        <v>0</v>
      </c>
      <c r="AZ790" s="400">
        <f t="shared" si="6740"/>
        <v>0</v>
      </c>
      <c r="BA790" s="400">
        <f t="shared" si="6542"/>
        <v>0</v>
      </c>
      <c r="BB790" s="411">
        <v>120</v>
      </c>
      <c r="BC790" s="410">
        <v>1296.2072028571429</v>
      </c>
      <c r="BD790" s="410">
        <f t="shared" si="5631"/>
        <v>1451.7520672000001</v>
      </c>
      <c r="BE790" s="411">
        <v>0</v>
      </c>
      <c r="BF790" s="411">
        <f t="shared" si="6543"/>
        <v>0</v>
      </c>
      <c r="BG790" s="411">
        <f t="shared" si="6496"/>
        <v>0</v>
      </c>
      <c r="BH790" s="411"/>
      <c r="BI790" s="410">
        <v>1296.2072028571429</v>
      </c>
      <c r="BJ790" s="410">
        <f t="shared" si="5632"/>
        <v>1451.7520672000001</v>
      </c>
      <c r="BK790" s="411">
        <v>0</v>
      </c>
      <c r="BL790" s="411">
        <f t="shared" si="7068"/>
        <v>0</v>
      </c>
      <c r="BM790" s="411">
        <f t="shared" si="6230"/>
        <v>0</v>
      </c>
      <c r="BN790" s="411"/>
      <c r="BO790" s="410"/>
      <c r="BP790" s="410"/>
      <c r="BQ790" s="411">
        <v>0</v>
      </c>
      <c r="BR790" s="411">
        <f t="shared" si="7070"/>
        <v>0</v>
      </c>
      <c r="BS790" s="411">
        <f t="shared" si="6455"/>
        <v>0</v>
      </c>
      <c r="BT790" s="410">
        <v>1296.2072028571429</v>
      </c>
      <c r="BU790" s="410">
        <f t="shared" si="6689"/>
        <v>1451.7520672000001</v>
      </c>
      <c r="BV790" s="262">
        <v>0</v>
      </c>
      <c r="BW790" s="1427">
        <v>0</v>
      </c>
      <c r="BX790" s="84" t="s">
        <v>48</v>
      </c>
      <c r="BY790" s="76">
        <v>2015</v>
      </c>
      <c r="BZ790" s="325">
        <v>7</v>
      </c>
      <c r="CA790" s="567"/>
      <c r="CB790" s="562"/>
      <c r="CC790" s="109"/>
      <c r="CD790" s="329"/>
      <c r="CE790" s="26">
        <f t="shared" si="6830"/>
        <v>0</v>
      </c>
      <c r="CF790" s="27">
        <f t="shared" si="6831"/>
        <v>0</v>
      </c>
      <c r="CG790" s="738">
        <f t="shared" si="6832"/>
        <v>0</v>
      </c>
      <c r="CH790" s="166" t="s">
        <v>1691</v>
      </c>
      <c r="CI790" s="167" t="s">
        <v>1756</v>
      </c>
      <c r="CJ790" s="89"/>
      <c r="CK790" s="175"/>
      <c r="CL790" s="175"/>
      <c r="CM790" s="178"/>
      <c r="CN790" s="175"/>
      <c r="CO790" s="176"/>
      <c r="CP790" s="175"/>
      <c r="CQ790" s="87"/>
      <c r="CR790" s="455"/>
      <c r="CS790" s="455"/>
      <c r="CT790" s="455"/>
      <c r="CU790" s="455"/>
      <c r="CV790" s="455"/>
      <c r="CW790" s="455"/>
      <c r="CX790" s="455"/>
      <c r="CY790" s="455"/>
      <c r="CZ790" s="455"/>
      <c r="DA790" s="456"/>
      <c r="DB790" s="455"/>
      <c r="DC790" s="455"/>
      <c r="DD790" s="455"/>
      <c r="DE790" s="455"/>
      <c r="DF790" s="455"/>
      <c r="DG790" s="455"/>
      <c r="DH790" s="455"/>
      <c r="DI790" s="455"/>
      <c r="DJ790" s="455"/>
      <c r="DK790" s="455"/>
      <c r="DL790" s="501"/>
      <c r="DM790" s="508"/>
      <c r="DN790" s="501"/>
      <c r="DO790" s="508"/>
      <c r="DP790" s="501"/>
      <c r="DQ790" s="847"/>
      <c r="DR790" s="501"/>
      <c r="DS790" s="508"/>
      <c r="DT790" s="501"/>
      <c r="DU790" s="508"/>
      <c r="DV790" s="457"/>
      <c r="DW790" s="503"/>
      <c r="DX790" s="501"/>
      <c r="DY790" s="672"/>
      <c r="DZ790" s="501"/>
      <c r="EA790" s="508">
        <f>DI790</f>
        <v>0</v>
      </c>
      <c r="EB790" s="457">
        <f t="shared" si="6609"/>
        <v>0</v>
      </c>
      <c r="EC790" s="1045"/>
      <c r="ED790" s="892"/>
      <c r="EE790" s="459"/>
      <c r="EF790" s="501"/>
      <c r="EG790" s="462"/>
      <c r="EH790" s="710"/>
      <c r="EI790" s="460">
        <f t="shared" si="6548"/>
        <v>0</v>
      </c>
      <c r="EJ790" s="538">
        <f t="shared" si="6549"/>
        <v>0</v>
      </c>
      <c r="EK790" s="677">
        <f t="shared" si="6550"/>
        <v>0</v>
      </c>
      <c r="EL790" s="257">
        <f t="shared" si="6551"/>
        <v>0</v>
      </c>
      <c r="EM790" s="649">
        <f t="shared" si="6552"/>
        <v>0</v>
      </c>
      <c r="EN790" s="538">
        <f t="shared" si="6553"/>
        <v>0</v>
      </c>
      <c r="EO790" s="677">
        <f t="shared" si="6554"/>
        <v>0</v>
      </c>
      <c r="EP790" s="257">
        <f t="shared" si="6555"/>
        <v>0</v>
      </c>
      <c r="EQ790" s="649">
        <f t="shared" si="6556"/>
        <v>0</v>
      </c>
      <c r="ER790" s="538">
        <f t="shared" si="6557"/>
        <v>0</v>
      </c>
      <c r="ES790" s="677">
        <f t="shared" si="6558"/>
        <v>0</v>
      </c>
      <c r="ET790" s="538">
        <f t="shared" si="6559"/>
        <v>0</v>
      </c>
      <c r="EU790" s="462">
        <f t="shared" si="6560"/>
        <v>0</v>
      </c>
      <c r="EV790" s="263">
        <f t="shared" si="6561"/>
        <v>0</v>
      </c>
      <c r="EW790" s="462">
        <f t="shared" si="6562"/>
        <v>0</v>
      </c>
      <c r="EX790" s="263">
        <f t="shared" si="6563"/>
        <v>0</v>
      </c>
      <c r="EY790" s="472">
        <f t="shared" si="6964"/>
        <v>0</v>
      </c>
      <c r="EZ790" s="710">
        <f t="shared" si="6965"/>
        <v>0</v>
      </c>
      <c r="FA790" s="312">
        <v>42020</v>
      </c>
      <c r="FC790" s="216"/>
      <c r="FD790" s="319"/>
    </row>
    <row r="791" spans="1:160" ht="18" hidden="1" customHeight="1" outlineLevel="1" x14ac:dyDescent="0.2">
      <c r="A791" s="13" t="s">
        <v>1796</v>
      </c>
      <c r="B791" s="76" t="s">
        <v>21</v>
      </c>
      <c r="C791" s="103" t="s">
        <v>1506</v>
      </c>
      <c r="D791" s="103" t="s">
        <v>1463</v>
      </c>
      <c r="E791" s="103" t="s">
        <v>1507</v>
      </c>
      <c r="F791" s="103" t="s">
        <v>1508</v>
      </c>
      <c r="G791" s="103" t="s">
        <v>25</v>
      </c>
      <c r="H791" s="105">
        <v>0.83299999999999996</v>
      </c>
      <c r="I791" s="103" t="s">
        <v>1369</v>
      </c>
      <c r="J791" s="103" t="s">
        <v>56</v>
      </c>
      <c r="K791" s="103" t="s">
        <v>152</v>
      </c>
      <c r="L791" s="103" t="s">
        <v>1370</v>
      </c>
      <c r="M791" s="14" t="s">
        <v>1382</v>
      </c>
      <c r="N791" s="82"/>
      <c r="O791" s="82"/>
      <c r="P791" s="82"/>
      <c r="Q791" s="245"/>
      <c r="R791" s="408"/>
      <c r="S791" s="270"/>
      <c r="T791" s="270"/>
      <c r="U791" s="270"/>
      <c r="V791" s="647"/>
      <c r="W791" s="647"/>
      <c r="X791" s="409"/>
      <c r="Y791" s="409"/>
      <c r="Z791" s="409"/>
      <c r="AA791" s="409"/>
      <c r="AB791" s="409"/>
      <c r="AC791" s="399">
        <f t="shared" ref="AC791" si="7099">AB791*H791</f>
        <v>0</v>
      </c>
      <c r="AD791" s="410">
        <v>120</v>
      </c>
      <c r="AE791" s="410">
        <v>1296.2072028571429</v>
      </c>
      <c r="AF791" s="410">
        <f t="shared" ref="AF791" si="7100">AE791*1.12</f>
        <v>1451.7520672000001</v>
      </c>
      <c r="AG791" s="410">
        <v>0</v>
      </c>
      <c r="AH791" s="410">
        <v>0</v>
      </c>
      <c r="AI791" s="260">
        <f t="shared" ref="AI791" si="7101">AH791*H791</f>
        <v>0</v>
      </c>
      <c r="AJ791" s="410">
        <v>120</v>
      </c>
      <c r="AK791" s="410">
        <v>1296.2072028571429</v>
      </c>
      <c r="AL791" s="410">
        <f t="shared" si="5628"/>
        <v>1451.7520672000001</v>
      </c>
      <c r="AM791" s="410">
        <v>0</v>
      </c>
      <c r="AN791" s="410">
        <v>0</v>
      </c>
      <c r="AO791" s="396">
        <f t="shared" si="6608"/>
        <v>0</v>
      </c>
      <c r="AP791" s="410">
        <v>120</v>
      </c>
      <c r="AQ791" s="410">
        <v>1296.2072028571429</v>
      </c>
      <c r="AR791" s="410">
        <f t="shared" si="5629"/>
        <v>1451.7520672000001</v>
      </c>
      <c r="AS791" s="410">
        <v>0</v>
      </c>
      <c r="AT791" s="410">
        <v>0</v>
      </c>
      <c r="AU791" s="410">
        <f t="shared" si="6501"/>
        <v>0</v>
      </c>
      <c r="AV791" s="411">
        <v>120</v>
      </c>
      <c r="AW791" s="410">
        <v>1296.2072028571429</v>
      </c>
      <c r="AX791" s="410">
        <f t="shared" si="5630"/>
        <v>1451.7520672000001</v>
      </c>
      <c r="AY791" s="410">
        <v>0</v>
      </c>
      <c r="AZ791" s="410">
        <v>0</v>
      </c>
      <c r="BA791" s="400">
        <f t="shared" si="6542"/>
        <v>0</v>
      </c>
      <c r="BB791" s="411">
        <v>120</v>
      </c>
      <c r="BC791" s="410">
        <v>1296.2072028571429</v>
      </c>
      <c r="BD791" s="410">
        <f t="shared" si="5631"/>
        <v>1451.7520672000001</v>
      </c>
      <c r="BE791" s="410">
        <v>0</v>
      </c>
      <c r="BF791" s="410">
        <v>0</v>
      </c>
      <c r="BG791" s="411">
        <f t="shared" si="6496"/>
        <v>0</v>
      </c>
      <c r="BH791" s="411"/>
      <c r="BI791" s="410">
        <v>1296.2072028571429</v>
      </c>
      <c r="BJ791" s="410">
        <f t="shared" si="5632"/>
        <v>1451.7520672000001</v>
      </c>
      <c r="BK791" s="410">
        <v>0</v>
      </c>
      <c r="BL791" s="410">
        <v>0</v>
      </c>
      <c r="BM791" s="411">
        <f t="shared" si="6230"/>
        <v>0</v>
      </c>
      <c r="BN791" s="411"/>
      <c r="BO791" s="410"/>
      <c r="BP791" s="410"/>
      <c r="BQ791" s="410">
        <v>0</v>
      </c>
      <c r="BR791" s="410">
        <v>0</v>
      </c>
      <c r="BS791" s="411">
        <f t="shared" si="6455"/>
        <v>0</v>
      </c>
      <c r="BT791" s="410">
        <v>1296.2072028571429</v>
      </c>
      <c r="BU791" s="410">
        <f t="shared" si="6689"/>
        <v>1451.7520672000001</v>
      </c>
      <c r="BV791" s="262">
        <v>0</v>
      </c>
      <c r="BW791" s="1427">
        <v>0</v>
      </c>
      <c r="BX791" s="84" t="s">
        <v>48</v>
      </c>
      <c r="BY791" s="76">
        <v>2015</v>
      </c>
      <c r="BZ791" s="325">
        <v>9</v>
      </c>
      <c r="CA791" s="567"/>
      <c r="CB791" s="562"/>
      <c r="CC791" s="109"/>
      <c r="CD791" s="329"/>
      <c r="CE791" s="26">
        <f t="shared" si="6830"/>
        <v>0</v>
      </c>
      <c r="CF791" s="27">
        <f t="shared" si="6831"/>
        <v>0</v>
      </c>
      <c r="CG791" s="738">
        <f t="shared" si="6832"/>
        <v>0</v>
      </c>
      <c r="CH791" s="166" t="s">
        <v>1800</v>
      </c>
      <c r="CI791" s="167"/>
      <c r="CJ791" s="89"/>
      <c r="CK791" s="175"/>
      <c r="CL791" s="175"/>
      <c r="CM791" s="178"/>
      <c r="CN791" s="175"/>
      <c r="CO791" s="176"/>
      <c r="CP791" s="175"/>
      <c r="CQ791" s="87"/>
      <c r="CR791" s="455"/>
      <c r="CS791" s="455"/>
      <c r="CT791" s="455"/>
      <c r="CU791" s="455"/>
      <c r="CV791" s="455"/>
      <c r="CW791" s="455"/>
      <c r="CX791" s="455"/>
      <c r="CY791" s="455"/>
      <c r="CZ791" s="455"/>
      <c r="DA791" s="456"/>
      <c r="DB791" s="455"/>
      <c r="DC791" s="455"/>
      <c r="DD791" s="455"/>
      <c r="DE791" s="455"/>
      <c r="DF791" s="455"/>
      <c r="DG791" s="455"/>
      <c r="DH791" s="455"/>
      <c r="DI791" s="455"/>
      <c r="DJ791" s="455"/>
      <c r="DK791" s="455"/>
      <c r="DL791" s="501"/>
      <c r="DM791" s="508"/>
      <c r="DN791" s="501"/>
      <c r="DO791" s="508"/>
      <c r="DP791" s="501"/>
      <c r="DQ791" s="847"/>
      <c r="DR791" s="501"/>
      <c r="DS791" s="508"/>
      <c r="DT791" s="501"/>
      <c r="DU791" s="508"/>
      <c r="DV791" s="457"/>
      <c r="DW791" s="503"/>
      <c r="DX791" s="501"/>
      <c r="DY791" s="672"/>
      <c r="DZ791" s="501"/>
      <c r="EA791" s="508">
        <f>DI791</f>
        <v>0</v>
      </c>
      <c r="EB791" s="457">
        <f t="shared" si="6609"/>
        <v>0</v>
      </c>
      <c r="EC791" s="1045"/>
      <c r="ED791" s="892"/>
      <c r="EE791" s="459"/>
      <c r="EF791" s="501"/>
      <c r="EG791" s="462"/>
      <c r="EH791" s="710"/>
      <c r="EI791" s="460">
        <f t="shared" si="6548"/>
        <v>0</v>
      </c>
      <c r="EJ791" s="538">
        <f t="shared" si="6549"/>
        <v>0</v>
      </c>
      <c r="EK791" s="677">
        <f t="shared" si="6550"/>
        <v>0</v>
      </c>
      <c r="EL791" s="257">
        <f t="shared" si="6551"/>
        <v>0</v>
      </c>
      <c r="EM791" s="649">
        <f t="shared" si="6552"/>
        <v>0</v>
      </c>
      <c r="EN791" s="538">
        <f t="shared" si="6553"/>
        <v>0</v>
      </c>
      <c r="EO791" s="677">
        <f t="shared" si="6554"/>
        <v>0</v>
      </c>
      <c r="EP791" s="257">
        <f t="shared" si="6555"/>
        <v>0</v>
      </c>
      <c r="EQ791" s="649">
        <f t="shared" si="6556"/>
        <v>0</v>
      </c>
      <c r="ER791" s="538">
        <f t="shared" si="6557"/>
        <v>0</v>
      </c>
      <c r="ES791" s="677">
        <f t="shared" si="6558"/>
        <v>0</v>
      </c>
      <c r="ET791" s="538">
        <f t="shared" si="6559"/>
        <v>0</v>
      </c>
      <c r="EU791" s="462">
        <f t="shared" si="6560"/>
        <v>0</v>
      </c>
      <c r="EV791" s="263">
        <f t="shared" si="6561"/>
        <v>0</v>
      </c>
      <c r="EW791" s="462">
        <f t="shared" si="6562"/>
        <v>0</v>
      </c>
      <c r="EX791" s="263">
        <f t="shared" si="6563"/>
        <v>0</v>
      </c>
      <c r="EY791" s="472">
        <f t="shared" si="6964"/>
        <v>0</v>
      </c>
      <c r="EZ791" s="710">
        <f t="shared" si="6965"/>
        <v>0</v>
      </c>
      <c r="FA791" s="312">
        <v>42020</v>
      </c>
      <c r="FC791" s="216"/>
      <c r="FD791" s="319"/>
    </row>
    <row r="792" spans="1:160" ht="18" hidden="1" customHeight="1" outlineLevel="1" x14ac:dyDescent="0.2">
      <c r="A792" s="13" t="s">
        <v>1968</v>
      </c>
      <c r="B792" s="76" t="s">
        <v>21</v>
      </c>
      <c r="C792" s="103" t="s">
        <v>1506</v>
      </c>
      <c r="D792" s="103" t="s">
        <v>1463</v>
      </c>
      <c r="E792" s="103" t="s">
        <v>1507</v>
      </c>
      <c r="F792" s="103" t="s">
        <v>1508</v>
      </c>
      <c r="G792" s="103" t="s">
        <v>25</v>
      </c>
      <c r="H792" s="105">
        <v>0.83299999999999996</v>
      </c>
      <c r="I792" s="103" t="s">
        <v>1972</v>
      </c>
      <c r="J792" s="103" t="s">
        <v>56</v>
      </c>
      <c r="K792" s="103" t="s">
        <v>152</v>
      </c>
      <c r="L792" s="103" t="s">
        <v>1370</v>
      </c>
      <c r="M792" s="14" t="s">
        <v>1382</v>
      </c>
      <c r="N792" s="82"/>
      <c r="O792" s="82"/>
      <c r="P792" s="82"/>
      <c r="Q792" s="245"/>
      <c r="R792" s="408"/>
      <c r="S792" s="270"/>
      <c r="T792" s="270"/>
      <c r="U792" s="270"/>
      <c r="V792" s="647"/>
      <c r="W792" s="647"/>
      <c r="X792" s="409"/>
      <c r="Y792" s="409"/>
      <c r="Z792" s="409"/>
      <c r="AA792" s="409"/>
      <c r="AB792" s="409"/>
      <c r="AC792" s="399">
        <f t="shared" ref="AC792" si="7102">AB792*H792</f>
        <v>0</v>
      </c>
      <c r="AD792" s="410">
        <v>120</v>
      </c>
      <c r="AE792" s="410">
        <v>1296.2072028571429</v>
      </c>
      <c r="AF792" s="410">
        <f t="shared" ref="AF792" si="7103">AE792*1.12</f>
        <v>1451.7520672000001</v>
      </c>
      <c r="AG792" s="410">
        <v>0</v>
      </c>
      <c r="AH792" s="410">
        <v>0</v>
      </c>
      <c r="AI792" s="260">
        <f t="shared" ref="AI792" si="7104">AH792*H792</f>
        <v>0</v>
      </c>
      <c r="AJ792" s="410">
        <v>120</v>
      </c>
      <c r="AK792" s="410">
        <v>1296.2072028571429</v>
      </c>
      <c r="AL792" s="410">
        <f t="shared" si="5628"/>
        <v>1451.7520672000001</v>
      </c>
      <c r="AM792" s="1221">
        <v>0</v>
      </c>
      <c r="AN792" s="410">
        <v>0</v>
      </c>
      <c r="AO792" s="396">
        <f t="shared" si="6608"/>
        <v>0</v>
      </c>
      <c r="AP792" s="410">
        <v>120</v>
      </c>
      <c r="AQ792" s="410">
        <v>1296.2072028571429</v>
      </c>
      <c r="AR792" s="410">
        <f t="shared" si="5629"/>
        <v>1451.7520672000001</v>
      </c>
      <c r="AS792" s="410">
        <v>0</v>
      </c>
      <c r="AT792" s="410">
        <f t="shared" ref="AT792" si="7105">AS792*1.12</f>
        <v>0</v>
      </c>
      <c r="AU792" s="410">
        <f t="shared" ref="AU792" si="7106">AT792*H792</f>
        <v>0</v>
      </c>
      <c r="AV792" s="411">
        <v>120</v>
      </c>
      <c r="AW792" s="410">
        <v>1296.2072028571429</v>
      </c>
      <c r="AX792" s="410">
        <f t="shared" si="5630"/>
        <v>1451.7520672000001</v>
      </c>
      <c r="AY792" s="400">
        <v>0</v>
      </c>
      <c r="AZ792" s="400">
        <f t="shared" ref="AZ792" si="7107">AY792*1.12</f>
        <v>0</v>
      </c>
      <c r="BA792" s="400">
        <f t="shared" ref="BA792" si="7108">AZ792*H792</f>
        <v>0</v>
      </c>
      <c r="BB792" s="411">
        <v>120</v>
      </c>
      <c r="BC792" s="410">
        <v>1296.2072028571429</v>
      </c>
      <c r="BD792" s="410">
        <f t="shared" si="5631"/>
        <v>1451.7520672000001</v>
      </c>
      <c r="BE792" s="411">
        <v>0</v>
      </c>
      <c r="BF792" s="411">
        <f t="shared" ref="BF792" si="7109">BE792*1.12</f>
        <v>0</v>
      </c>
      <c r="BG792" s="411">
        <f t="shared" ref="BG792" si="7110">BF792*H792</f>
        <v>0</v>
      </c>
      <c r="BH792" s="411"/>
      <c r="BI792" s="410">
        <v>1296.2072028571429</v>
      </c>
      <c r="BJ792" s="410">
        <f t="shared" si="5632"/>
        <v>1451.7520672000001</v>
      </c>
      <c r="BK792" s="411">
        <f t="shared" ref="BK792" si="7111">BH792*BI792</f>
        <v>0</v>
      </c>
      <c r="BL792" s="411">
        <f t="shared" ref="BL792:BL795" si="7112">BK792*1.12</f>
        <v>0</v>
      </c>
      <c r="BM792" s="411">
        <f t="shared" si="6230"/>
        <v>0</v>
      </c>
      <c r="BN792" s="411"/>
      <c r="BO792" s="410"/>
      <c r="BP792" s="410"/>
      <c r="BQ792" s="411">
        <f t="shared" ref="BQ792:BQ793" si="7113">BN792*BO792</f>
        <v>0</v>
      </c>
      <c r="BR792" s="411">
        <f t="shared" ref="BR792:BR795" si="7114">BQ792*1.12</f>
        <v>0</v>
      </c>
      <c r="BS792" s="411">
        <f t="shared" si="6455"/>
        <v>0</v>
      </c>
      <c r="BT792" s="410">
        <v>1296.2072028571429</v>
      </c>
      <c r="BU792" s="410">
        <f t="shared" si="6689"/>
        <v>1451.7520672000001</v>
      </c>
      <c r="BV792" s="262">
        <v>0</v>
      </c>
      <c r="BW792" s="1427">
        <v>0</v>
      </c>
      <c r="BX792" s="84" t="s">
        <v>48</v>
      </c>
      <c r="BY792" s="76">
        <v>2015</v>
      </c>
      <c r="BZ792" s="582" t="s">
        <v>2551</v>
      </c>
      <c r="CA792" s="567"/>
      <c r="CB792" s="562"/>
      <c r="CC792" s="109"/>
      <c r="CD792" s="329"/>
      <c r="CE792" s="26">
        <f t="shared" si="6830"/>
        <v>0</v>
      </c>
      <c r="CF792" s="27">
        <f t="shared" si="6831"/>
        <v>0</v>
      </c>
      <c r="CG792" s="738">
        <f t="shared" si="6832"/>
        <v>0</v>
      </c>
      <c r="CH792" s="166" t="s">
        <v>1973</v>
      </c>
      <c r="CI792" s="167"/>
      <c r="CJ792" s="89" t="s">
        <v>25</v>
      </c>
      <c r="CK792" s="175" t="s">
        <v>1994</v>
      </c>
      <c r="CL792" s="175" t="s">
        <v>2010</v>
      </c>
      <c r="CM792" s="178">
        <v>42170</v>
      </c>
      <c r="CN792" s="175" t="s">
        <v>1995</v>
      </c>
      <c r="CO792" s="176" t="s">
        <v>1463</v>
      </c>
      <c r="CP792" s="175" t="s">
        <v>1508</v>
      </c>
      <c r="CQ792" s="14" t="s">
        <v>1382</v>
      </c>
      <c r="CR792" s="455"/>
      <c r="CS792" s="455"/>
      <c r="CT792" s="455">
        <v>120</v>
      </c>
      <c r="CU792" s="455">
        <v>0</v>
      </c>
      <c r="CV792" s="455">
        <v>0</v>
      </c>
      <c r="CW792" s="455">
        <v>0</v>
      </c>
      <c r="CX792" s="455">
        <v>0</v>
      </c>
      <c r="CY792" s="455"/>
      <c r="CZ792" s="455"/>
      <c r="DA792" s="456">
        <v>1451</v>
      </c>
      <c r="DB792" s="455"/>
      <c r="DC792" s="455"/>
      <c r="DD792" s="455">
        <f>CT792*DA792</f>
        <v>174120</v>
      </c>
      <c r="DE792" s="455">
        <f>CU792*DA792</f>
        <v>0</v>
      </c>
      <c r="DF792" s="455">
        <f>CV792*DA792</f>
        <v>0</v>
      </c>
      <c r="DG792" s="455">
        <f>CW792*DA792</f>
        <v>0</v>
      </c>
      <c r="DH792" s="455">
        <f>CX792*DA792</f>
        <v>0</v>
      </c>
      <c r="DI792" s="455"/>
      <c r="DJ792" s="455"/>
      <c r="DK792" s="455">
        <f t="shared" ref="DK792:DK793" si="7115">(CT792+CU792+CV792+CW792+CX792)*DA792</f>
        <v>174120</v>
      </c>
      <c r="DL792" s="501"/>
      <c r="DM792" s="508"/>
      <c r="DN792" s="501"/>
      <c r="DO792" s="508"/>
      <c r="DP792" s="501"/>
      <c r="DQ792" s="847">
        <f>DD792</f>
        <v>174120</v>
      </c>
      <c r="DR792" s="501">
        <f>DQ792/1.12</f>
        <v>155464.28571428571</v>
      </c>
      <c r="DS792" s="508">
        <f>DE792</f>
        <v>0</v>
      </c>
      <c r="DT792" s="501">
        <f>DS792/1.12</f>
        <v>0</v>
      </c>
      <c r="DU792" s="508">
        <f>DF792</f>
        <v>0</v>
      </c>
      <c r="DV792" s="457">
        <f>DU792/1.12</f>
        <v>0</v>
      </c>
      <c r="DW792" s="503">
        <f>DG792</f>
        <v>0</v>
      </c>
      <c r="DX792" s="501">
        <f>DW792/1.12</f>
        <v>0</v>
      </c>
      <c r="DY792" s="672">
        <f>DH792</f>
        <v>0</v>
      </c>
      <c r="DZ792" s="501">
        <f>DY792/1.12</f>
        <v>0</v>
      </c>
      <c r="EA792" s="508">
        <f>DI792</f>
        <v>0</v>
      </c>
      <c r="EB792" s="457">
        <f t="shared" si="6609"/>
        <v>0</v>
      </c>
      <c r="EC792" s="1045"/>
      <c r="ED792" s="892"/>
      <c r="EE792" s="459">
        <f>DK792</f>
        <v>174120</v>
      </c>
      <c r="EF792" s="501">
        <f t="shared" ref="EF792:EF793" si="7116">EE792/1.12</f>
        <v>155464.28571428571</v>
      </c>
      <c r="EG792" s="462"/>
      <c r="EH792" s="710"/>
      <c r="EI792" s="460">
        <f t="shared" si="6548"/>
        <v>0</v>
      </c>
      <c r="EJ792" s="538">
        <f t="shared" si="6549"/>
        <v>0</v>
      </c>
      <c r="EK792" s="677">
        <f t="shared" si="6550"/>
        <v>-155464.28571428571</v>
      </c>
      <c r="EL792" s="257">
        <f t="shared" si="6551"/>
        <v>-174120</v>
      </c>
      <c r="EM792" s="649">
        <f t="shared" si="6552"/>
        <v>0</v>
      </c>
      <c r="EN792" s="538">
        <f t="shared" si="6553"/>
        <v>0</v>
      </c>
      <c r="EO792" s="677">
        <f t="shared" si="6554"/>
        <v>0</v>
      </c>
      <c r="EP792" s="257">
        <f t="shared" si="6555"/>
        <v>0</v>
      </c>
      <c r="EQ792" s="649">
        <f t="shared" si="6556"/>
        <v>0</v>
      </c>
      <c r="ER792" s="538">
        <f t="shared" si="6557"/>
        <v>0</v>
      </c>
      <c r="ES792" s="677">
        <f t="shared" si="6558"/>
        <v>0</v>
      </c>
      <c r="ET792" s="538">
        <f t="shared" si="6559"/>
        <v>0</v>
      </c>
      <c r="EU792" s="462">
        <f t="shared" si="6560"/>
        <v>0</v>
      </c>
      <c r="EV792" s="263">
        <f t="shared" si="6561"/>
        <v>0</v>
      </c>
      <c r="EW792" s="462">
        <f t="shared" si="6562"/>
        <v>0</v>
      </c>
      <c r="EX792" s="263">
        <f t="shared" si="6563"/>
        <v>0</v>
      </c>
      <c r="EY792" s="472">
        <f t="shared" si="6964"/>
        <v>-155464.28571428571</v>
      </c>
      <c r="EZ792" s="710">
        <f t="shared" si="6965"/>
        <v>-174120</v>
      </c>
      <c r="FA792" s="312">
        <v>42020</v>
      </c>
      <c r="FC792" s="216"/>
      <c r="FD792" s="319"/>
    </row>
    <row r="793" spans="1:160" ht="18" hidden="1" customHeight="1" outlineLevel="1" x14ac:dyDescent="0.2">
      <c r="A793" s="13" t="s">
        <v>2547</v>
      </c>
      <c r="B793" s="76" t="s">
        <v>21</v>
      </c>
      <c r="C793" s="103" t="s">
        <v>1506</v>
      </c>
      <c r="D793" s="103" t="s">
        <v>1463</v>
      </c>
      <c r="E793" s="103" t="s">
        <v>1507</v>
      </c>
      <c r="F793" s="103" t="s">
        <v>1508</v>
      </c>
      <c r="G793" s="103" t="s">
        <v>25</v>
      </c>
      <c r="H793" s="105">
        <v>0.83299999999999996</v>
      </c>
      <c r="I793" s="103" t="s">
        <v>1972</v>
      </c>
      <c r="J793" s="103" t="s">
        <v>56</v>
      </c>
      <c r="K793" s="103" t="s">
        <v>152</v>
      </c>
      <c r="L793" s="103" t="s">
        <v>1370</v>
      </c>
      <c r="M793" s="14" t="s">
        <v>1382</v>
      </c>
      <c r="N793" s="82"/>
      <c r="O793" s="82"/>
      <c r="P793" s="82"/>
      <c r="Q793" s="245"/>
      <c r="R793" s="408"/>
      <c r="S793" s="270"/>
      <c r="T793" s="270"/>
      <c r="U793" s="270"/>
      <c r="V793" s="647"/>
      <c r="W793" s="647"/>
      <c r="X793" s="409"/>
      <c r="Y793" s="409"/>
      <c r="Z793" s="409"/>
      <c r="AA793" s="409"/>
      <c r="AB793" s="409"/>
      <c r="AC793" s="399">
        <f t="shared" ref="AC793" si="7117">AB793*H793</f>
        <v>0</v>
      </c>
      <c r="AD793" s="410">
        <v>120</v>
      </c>
      <c r="AE793" s="410">
        <v>1440.27</v>
      </c>
      <c r="AF793" s="410">
        <f t="shared" ref="AF793" si="7118">AE793*1.12</f>
        <v>1613.1024000000002</v>
      </c>
      <c r="AG793" s="410">
        <f t="shared" ref="AG793" si="7119">AE793*AD793</f>
        <v>172832.4</v>
      </c>
      <c r="AH793" s="410">
        <f t="shared" ref="AH793" si="7120">AD793*AF793</f>
        <v>193572.28800000003</v>
      </c>
      <c r="AI793" s="260">
        <f t="shared" ref="AI793" si="7121">AH793*H793</f>
        <v>161245.71590400001</v>
      </c>
      <c r="AJ793" s="410">
        <v>80</v>
      </c>
      <c r="AK793" s="410">
        <v>1440.27</v>
      </c>
      <c r="AL793" s="410">
        <f t="shared" si="5628"/>
        <v>1613.1024000000002</v>
      </c>
      <c r="AM793" s="1221">
        <f t="shared" ref="AM793" si="7122">AJ793*AK793</f>
        <v>115221.6</v>
      </c>
      <c r="AN793" s="410">
        <f t="shared" ref="AN793" si="7123">AJ793*AL793</f>
        <v>129048.19200000001</v>
      </c>
      <c r="AO793" s="396">
        <f t="shared" ref="AO793" si="7124">AN793*H793</f>
        <v>107497.14393600001</v>
      </c>
      <c r="AP793" s="410">
        <v>80</v>
      </c>
      <c r="AQ793" s="410">
        <v>1440.27</v>
      </c>
      <c r="AR793" s="410">
        <f t="shared" si="5629"/>
        <v>1613.1024000000002</v>
      </c>
      <c r="AS793" s="410">
        <f t="shared" ref="AS793" si="7125">AP793*AQ793</f>
        <v>115221.6</v>
      </c>
      <c r="AT793" s="410">
        <f t="shared" ref="AT793" si="7126">AS793*1.12</f>
        <v>129048.19200000002</v>
      </c>
      <c r="AU793" s="410">
        <f t="shared" ref="AU793" si="7127">AT793*H793</f>
        <v>107497.14393600002</v>
      </c>
      <c r="AV793" s="411">
        <v>80</v>
      </c>
      <c r="AW793" s="410">
        <v>1440.27</v>
      </c>
      <c r="AX793" s="410">
        <f t="shared" si="5630"/>
        <v>1613.1024000000002</v>
      </c>
      <c r="AY793" s="400">
        <f t="shared" ref="AY793" si="7128">AV793*AW793</f>
        <v>115221.6</v>
      </c>
      <c r="AZ793" s="400">
        <f t="shared" ref="AZ793" si="7129">AY793*1.12</f>
        <v>129048.19200000002</v>
      </c>
      <c r="BA793" s="400">
        <f t="shared" ref="BA793" si="7130">AZ793*H793</f>
        <v>107497.14393600002</v>
      </c>
      <c r="BB793" s="411">
        <v>80</v>
      </c>
      <c r="BC793" s="410">
        <v>1440.27</v>
      </c>
      <c r="BD793" s="410">
        <f t="shared" si="5631"/>
        <v>1613.1024000000002</v>
      </c>
      <c r="BE793" s="411">
        <f t="shared" ref="BE793" si="7131">BB793*BC793</f>
        <v>115221.6</v>
      </c>
      <c r="BF793" s="411">
        <f t="shared" ref="BF793" si="7132">BE793*1.12</f>
        <v>129048.19200000002</v>
      </c>
      <c r="BG793" s="411">
        <f t="shared" ref="BG793" si="7133">BF793*H793</f>
        <v>107497.14393600002</v>
      </c>
      <c r="BH793" s="411"/>
      <c r="BI793" s="410">
        <v>1440.27</v>
      </c>
      <c r="BJ793" s="410">
        <f t="shared" si="5632"/>
        <v>1613.1024000000002</v>
      </c>
      <c r="BK793" s="411">
        <f t="shared" ref="BK793" si="7134">BH793*BI793</f>
        <v>0</v>
      </c>
      <c r="BL793" s="411">
        <f t="shared" ref="BL793" si="7135">BK793*1.12</f>
        <v>0</v>
      </c>
      <c r="BM793" s="411">
        <f t="shared" ref="BM793" si="7136">BL793*N793</f>
        <v>0</v>
      </c>
      <c r="BN793" s="411"/>
      <c r="BO793" s="410"/>
      <c r="BP793" s="410"/>
      <c r="BQ793" s="411">
        <f t="shared" si="7113"/>
        <v>0</v>
      </c>
      <c r="BR793" s="411">
        <f t="shared" si="7114"/>
        <v>0</v>
      </c>
      <c r="BS793" s="411">
        <f t="shared" si="6455"/>
        <v>0</v>
      </c>
      <c r="BT793" s="410">
        <v>1440.27</v>
      </c>
      <c r="BU793" s="410">
        <f t="shared" si="6689"/>
        <v>1613.1024000000002</v>
      </c>
      <c r="BV793" s="262">
        <f t="shared" ref="BV793" si="7137">(AD793+AJ793+AP793+AV793+BB793)*BT793</f>
        <v>633718.80000000005</v>
      </c>
      <c r="BW793" s="262">
        <f t="shared" ref="BW793" si="7138">(AD793+AJ793+AP793+AV793+BB793)*BU793</f>
        <v>709765.0560000001</v>
      </c>
      <c r="BX793" s="84"/>
      <c r="BY793" s="76" t="s">
        <v>2420</v>
      </c>
      <c r="BZ793" s="582"/>
      <c r="CA793" s="567"/>
      <c r="CB793" s="562"/>
      <c r="CC793" s="109"/>
      <c r="CD793" s="329"/>
      <c r="CE793" s="26">
        <f t="shared" ref="CE793" si="7139">BV793-CB793</f>
        <v>633718.80000000005</v>
      </c>
      <c r="CF793" s="27">
        <f t="shared" ref="CF793" si="7140">BW793-CC793</f>
        <v>709765.0560000001</v>
      </c>
      <c r="CG793" s="738">
        <f t="shared" ref="CG793" si="7141">CA793-CC793</f>
        <v>0</v>
      </c>
      <c r="CH793" s="166" t="s">
        <v>2552</v>
      </c>
      <c r="CI793" s="167"/>
      <c r="CJ793" s="89"/>
      <c r="CK793" s="175"/>
      <c r="CL793" s="175" t="s">
        <v>2628</v>
      </c>
      <c r="CM793" s="178">
        <v>42632</v>
      </c>
      <c r="CN793" s="175" t="s">
        <v>1995</v>
      </c>
      <c r="CO793" s="176" t="s">
        <v>1463</v>
      </c>
      <c r="CP793" s="175" t="s">
        <v>2584</v>
      </c>
      <c r="CQ793" s="14" t="s">
        <v>1382</v>
      </c>
      <c r="CR793" s="455"/>
      <c r="CS793" s="455"/>
      <c r="CT793" s="455"/>
      <c r="CU793" s="455">
        <v>80</v>
      </c>
      <c r="CV793" s="455">
        <v>80</v>
      </c>
      <c r="CW793" s="455">
        <v>80</v>
      </c>
      <c r="CX793" s="455">
        <v>80</v>
      </c>
      <c r="CY793" s="455"/>
      <c r="CZ793" s="455">
        <f>CU793+CV793+CW793+CX793</f>
        <v>320</v>
      </c>
      <c r="DA793" s="456">
        <f>BU793</f>
        <v>1613.1024000000002</v>
      </c>
      <c r="DB793" s="455"/>
      <c r="DC793" s="455"/>
      <c r="DD793" s="455"/>
      <c r="DE793" s="455">
        <f>CU793*DA793</f>
        <v>129048.19200000001</v>
      </c>
      <c r="DF793" s="455">
        <f>CV793*DA793</f>
        <v>129048.19200000001</v>
      </c>
      <c r="DG793" s="455">
        <f>CW793*DA793</f>
        <v>129048.19200000001</v>
      </c>
      <c r="DH793" s="455">
        <f>CX793*DA793</f>
        <v>129048.19200000001</v>
      </c>
      <c r="DI793" s="455"/>
      <c r="DJ793" s="455"/>
      <c r="DK793" s="455">
        <f t="shared" si="7115"/>
        <v>516192.76800000004</v>
      </c>
      <c r="DL793" s="501"/>
      <c r="DM793" s="508"/>
      <c r="DN793" s="501"/>
      <c r="DO793" s="508"/>
      <c r="DP793" s="501"/>
      <c r="DQ793" s="847"/>
      <c r="DR793" s="501"/>
      <c r="DS793" s="508">
        <f>DE793</f>
        <v>129048.19200000001</v>
      </c>
      <c r="DT793" s="501">
        <f>DS793/1.12</f>
        <v>115221.59999999999</v>
      </c>
      <c r="DU793" s="508">
        <f>DF793</f>
        <v>129048.19200000001</v>
      </c>
      <c r="DV793" s="457">
        <f>DU793/1.12</f>
        <v>115221.59999999999</v>
      </c>
      <c r="DW793" s="503">
        <f>DG793</f>
        <v>129048.19200000001</v>
      </c>
      <c r="DX793" s="501">
        <f>DW793/1.12</f>
        <v>115221.59999999999</v>
      </c>
      <c r="DY793" s="672">
        <f>DH793</f>
        <v>129048.19200000001</v>
      </c>
      <c r="DZ793" s="501">
        <f>DY793/1.12</f>
        <v>115221.59999999999</v>
      </c>
      <c r="EA793" s="508"/>
      <c r="EB793" s="457"/>
      <c r="EC793" s="1045"/>
      <c r="ED793" s="892"/>
      <c r="EE793" s="459">
        <f>DK793</f>
        <v>516192.76800000004</v>
      </c>
      <c r="EF793" s="501">
        <f t="shared" si="7116"/>
        <v>460886.39999999997</v>
      </c>
      <c r="EG793" s="462"/>
      <c r="EH793" s="710"/>
      <c r="EI793" s="460">
        <f t="shared" si="6548"/>
        <v>0</v>
      </c>
      <c r="EJ793" s="538">
        <f t="shared" si="6549"/>
        <v>0</v>
      </c>
      <c r="EK793" s="677">
        <f t="shared" si="6550"/>
        <v>172832.4</v>
      </c>
      <c r="EL793" s="257">
        <f t="shared" si="6551"/>
        <v>193572.28800000003</v>
      </c>
      <c r="EM793" s="649">
        <f t="shared" si="6552"/>
        <v>0</v>
      </c>
      <c r="EN793" s="538">
        <f t="shared" si="6553"/>
        <v>0</v>
      </c>
      <c r="EO793" s="677">
        <f t="shared" si="6554"/>
        <v>0</v>
      </c>
      <c r="EP793" s="257">
        <f t="shared" si="6555"/>
        <v>0</v>
      </c>
      <c r="EQ793" s="649">
        <f t="shared" si="6556"/>
        <v>0</v>
      </c>
      <c r="ER793" s="538">
        <f t="shared" si="6557"/>
        <v>0</v>
      </c>
      <c r="ES793" s="677">
        <f t="shared" si="6558"/>
        <v>0</v>
      </c>
      <c r="ET793" s="538">
        <f t="shared" si="6559"/>
        <v>0</v>
      </c>
      <c r="EU793" s="462">
        <f t="shared" si="6560"/>
        <v>0</v>
      </c>
      <c r="EV793" s="263">
        <f t="shared" si="6561"/>
        <v>0</v>
      </c>
      <c r="EW793" s="462">
        <f t="shared" si="6562"/>
        <v>0</v>
      </c>
      <c r="EX793" s="263">
        <f t="shared" si="6563"/>
        <v>0</v>
      </c>
      <c r="EY793" s="472">
        <f t="shared" si="6964"/>
        <v>172832.40000000008</v>
      </c>
      <c r="EZ793" s="710">
        <f t="shared" si="6965"/>
        <v>193572.28800000006</v>
      </c>
      <c r="FA793" s="312">
        <v>42020</v>
      </c>
      <c r="FC793" s="216"/>
      <c r="FD793" s="319"/>
    </row>
    <row r="794" spans="1:160" ht="18" hidden="1" customHeight="1" outlineLevel="1" x14ac:dyDescent="0.2">
      <c r="A794" s="13" t="s">
        <v>1605</v>
      </c>
      <c r="B794" s="76" t="s">
        <v>21</v>
      </c>
      <c r="C794" s="103" t="s">
        <v>1506</v>
      </c>
      <c r="D794" s="103" t="s">
        <v>1463</v>
      </c>
      <c r="E794" s="103" t="s">
        <v>1507</v>
      </c>
      <c r="F794" s="103" t="s">
        <v>1509</v>
      </c>
      <c r="G794" s="103" t="s">
        <v>1381</v>
      </c>
      <c r="H794" s="105">
        <v>0.83299999999999996</v>
      </c>
      <c r="I794" s="103" t="s">
        <v>1369</v>
      </c>
      <c r="J794" s="103" t="s">
        <v>56</v>
      </c>
      <c r="K794" s="103" t="s">
        <v>152</v>
      </c>
      <c r="L794" s="103" t="s">
        <v>1370</v>
      </c>
      <c r="M794" s="14" t="s">
        <v>1382</v>
      </c>
      <c r="N794" s="82"/>
      <c r="O794" s="82"/>
      <c r="P794" s="82"/>
      <c r="Q794" s="245"/>
      <c r="R794" s="408"/>
      <c r="S794" s="270"/>
      <c r="T794" s="270"/>
      <c r="U794" s="270"/>
      <c r="V794" s="647"/>
      <c r="W794" s="647"/>
      <c r="X794" s="409"/>
      <c r="Y794" s="409"/>
      <c r="Z794" s="409"/>
      <c r="AA794" s="409"/>
      <c r="AB794" s="409"/>
      <c r="AC794" s="399">
        <f t="shared" si="6004"/>
        <v>0</v>
      </c>
      <c r="AD794" s="410">
        <v>100</v>
      </c>
      <c r="AE794" s="410">
        <v>1296.2072028571429</v>
      </c>
      <c r="AF794" s="410">
        <f t="shared" si="5138"/>
        <v>1451.7520672000001</v>
      </c>
      <c r="AG794" s="410">
        <v>0</v>
      </c>
      <c r="AH794" s="410">
        <v>0</v>
      </c>
      <c r="AI794" s="260">
        <f t="shared" si="6005"/>
        <v>0</v>
      </c>
      <c r="AJ794" s="410">
        <v>100</v>
      </c>
      <c r="AK794" s="410">
        <v>1296.2072028571429</v>
      </c>
      <c r="AL794" s="410">
        <f t="shared" si="5628"/>
        <v>1451.7520672000001</v>
      </c>
      <c r="AM794" s="260">
        <v>0</v>
      </c>
      <c r="AN794" s="260">
        <v>0</v>
      </c>
      <c r="AO794" s="396">
        <f t="shared" si="6608"/>
        <v>0</v>
      </c>
      <c r="AP794" s="410">
        <v>100</v>
      </c>
      <c r="AQ794" s="410">
        <v>1296.2072028571429</v>
      </c>
      <c r="AR794" s="410">
        <f t="shared" si="5629"/>
        <v>1451.7520672000001</v>
      </c>
      <c r="AS794" s="410">
        <v>0</v>
      </c>
      <c r="AT794" s="410">
        <f t="shared" si="6739"/>
        <v>0</v>
      </c>
      <c r="AU794" s="410">
        <f t="shared" si="6501"/>
        <v>0</v>
      </c>
      <c r="AV794" s="411">
        <v>100</v>
      </c>
      <c r="AW794" s="410">
        <v>1296.2072028571429</v>
      </c>
      <c r="AX794" s="410">
        <f t="shared" si="5630"/>
        <v>1451.7520672000001</v>
      </c>
      <c r="AY794" s="400">
        <v>0</v>
      </c>
      <c r="AZ794" s="400">
        <f t="shared" si="6740"/>
        <v>0</v>
      </c>
      <c r="BA794" s="400">
        <f t="shared" si="6542"/>
        <v>0</v>
      </c>
      <c r="BB794" s="411">
        <v>100</v>
      </c>
      <c r="BC794" s="410">
        <v>1296.2072028571429</v>
      </c>
      <c r="BD794" s="410">
        <f t="shared" si="5631"/>
        <v>1451.7520672000001</v>
      </c>
      <c r="BE794" s="411">
        <v>0</v>
      </c>
      <c r="BF794" s="411">
        <f t="shared" si="6543"/>
        <v>0</v>
      </c>
      <c r="BG794" s="411">
        <f t="shared" si="6496"/>
        <v>0</v>
      </c>
      <c r="BH794" s="411"/>
      <c r="BI794" s="410">
        <v>1296.2072028571429</v>
      </c>
      <c r="BJ794" s="410">
        <f t="shared" si="5632"/>
        <v>1451.7520672000001</v>
      </c>
      <c r="BK794" s="411">
        <v>0</v>
      </c>
      <c r="BL794" s="411">
        <f t="shared" si="7112"/>
        <v>0</v>
      </c>
      <c r="BM794" s="411">
        <f t="shared" si="6230"/>
        <v>0</v>
      </c>
      <c r="BN794" s="411"/>
      <c r="BO794" s="410"/>
      <c r="BP794" s="410"/>
      <c r="BQ794" s="411">
        <v>0</v>
      </c>
      <c r="BR794" s="411">
        <f t="shared" si="7114"/>
        <v>0</v>
      </c>
      <c r="BS794" s="411">
        <f t="shared" si="6455"/>
        <v>0</v>
      </c>
      <c r="BT794" s="410">
        <v>1296.2072028571429</v>
      </c>
      <c r="BU794" s="410">
        <f t="shared" si="6689"/>
        <v>1451.7520672000001</v>
      </c>
      <c r="BV794" s="410">
        <v>0</v>
      </c>
      <c r="BW794" s="1437">
        <v>0</v>
      </c>
      <c r="BX794" s="84" t="s">
        <v>48</v>
      </c>
      <c r="BY794" s="76">
        <v>2015</v>
      </c>
      <c r="BZ794" s="325">
        <v>7</v>
      </c>
      <c r="CA794" s="567"/>
      <c r="CB794" s="562"/>
      <c r="CC794" s="109"/>
      <c r="CD794" s="329"/>
      <c r="CE794" s="26">
        <f t="shared" si="6830"/>
        <v>0</v>
      </c>
      <c r="CF794" s="27">
        <f t="shared" si="6831"/>
        <v>0</v>
      </c>
      <c r="CG794" s="738">
        <f t="shared" si="6832"/>
        <v>0</v>
      </c>
      <c r="CH794" s="166"/>
      <c r="CI794" s="167"/>
      <c r="CJ794" s="89"/>
      <c r="CK794" s="175"/>
      <c r="CL794" s="175"/>
      <c r="CM794" s="178"/>
      <c r="CN794" s="175"/>
      <c r="CO794" s="176"/>
      <c r="CP794" s="175"/>
      <c r="CQ794" s="87"/>
      <c r="CR794" s="455"/>
      <c r="CS794" s="455"/>
      <c r="CT794" s="455"/>
      <c r="CU794" s="455"/>
      <c r="CV794" s="455"/>
      <c r="CW794" s="455"/>
      <c r="CX794" s="455"/>
      <c r="CY794" s="455"/>
      <c r="CZ794" s="455"/>
      <c r="DA794" s="456"/>
      <c r="DB794" s="455"/>
      <c r="DC794" s="455"/>
      <c r="DD794" s="455"/>
      <c r="DE794" s="455"/>
      <c r="DF794" s="455"/>
      <c r="DG794" s="455"/>
      <c r="DH794" s="455"/>
      <c r="DI794" s="455"/>
      <c r="DJ794" s="455"/>
      <c r="DK794" s="455"/>
      <c r="DL794" s="501"/>
      <c r="DM794" s="508"/>
      <c r="DN794" s="501"/>
      <c r="DO794" s="508"/>
      <c r="DP794" s="501"/>
      <c r="DQ794" s="847"/>
      <c r="DR794" s="501"/>
      <c r="DS794" s="508"/>
      <c r="DT794" s="501"/>
      <c r="DU794" s="508"/>
      <c r="DV794" s="457"/>
      <c r="DW794" s="503"/>
      <c r="DX794" s="501"/>
      <c r="DY794" s="672"/>
      <c r="DZ794" s="501"/>
      <c r="EA794" s="508">
        <f>DI794</f>
        <v>0</v>
      </c>
      <c r="EB794" s="457">
        <f t="shared" si="6609"/>
        <v>0</v>
      </c>
      <c r="EC794" s="1045"/>
      <c r="ED794" s="892"/>
      <c r="EE794" s="459"/>
      <c r="EF794" s="501"/>
      <c r="EG794" s="462"/>
      <c r="EH794" s="710"/>
      <c r="EI794" s="460">
        <f t="shared" si="6548"/>
        <v>0</v>
      </c>
      <c r="EJ794" s="538">
        <f t="shared" si="6549"/>
        <v>0</v>
      </c>
      <c r="EK794" s="677">
        <f t="shared" si="6550"/>
        <v>0</v>
      </c>
      <c r="EL794" s="257">
        <f t="shared" si="6551"/>
        <v>0</v>
      </c>
      <c r="EM794" s="649">
        <f t="shared" si="6552"/>
        <v>0</v>
      </c>
      <c r="EN794" s="538">
        <f t="shared" si="6553"/>
        <v>0</v>
      </c>
      <c r="EO794" s="677">
        <f t="shared" si="6554"/>
        <v>0</v>
      </c>
      <c r="EP794" s="257">
        <f t="shared" si="6555"/>
        <v>0</v>
      </c>
      <c r="EQ794" s="649">
        <f t="shared" si="6556"/>
        <v>0</v>
      </c>
      <c r="ER794" s="538">
        <f t="shared" si="6557"/>
        <v>0</v>
      </c>
      <c r="ES794" s="677">
        <f t="shared" si="6558"/>
        <v>0</v>
      </c>
      <c r="ET794" s="538">
        <f t="shared" si="6559"/>
        <v>0</v>
      </c>
      <c r="EU794" s="462">
        <f t="shared" si="6560"/>
        <v>0</v>
      </c>
      <c r="EV794" s="263">
        <f t="shared" si="6561"/>
        <v>0</v>
      </c>
      <c r="EW794" s="462">
        <f t="shared" si="6562"/>
        <v>0</v>
      </c>
      <c r="EX794" s="263">
        <f t="shared" si="6563"/>
        <v>0</v>
      </c>
      <c r="EY794" s="472">
        <f t="shared" si="6964"/>
        <v>0</v>
      </c>
      <c r="EZ794" s="710">
        <f t="shared" si="6965"/>
        <v>0</v>
      </c>
      <c r="FC794" s="216"/>
      <c r="FD794" s="319"/>
    </row>
    <row r="795" spans="1:160" ht="18" hidden="1" customHeight="1" outlineLevel="1" x14ac:dyDescent="0.2">
      <c r="A795" s="13" t="s">
        <v>1663</v>
      </c>
      <c r="B795" s="76" t="s">
        <v>21</v>
      </c>
      <c r="C795" s="103" t="s">
        <v>1506</v>
      </c>
      <c r="D795" s="103" t="s">
        <v>1463</v>
      </c>
      <c r="E795" s="103" t="s">
        <v>1507</v>
      </c>
      <c r="F795" s="103" t="s">
        <v>1509</v>
      </c>
      <c r="G795" s="103" t="s">
        <v>1690</v>
      </c>
      <c r="H795" s="105">
        <v>0.83299999999999996</v>
      </c>
      <c r="I795" s="103" t="s">
        <v>1369</v>
      </c>
      <c r="J795" s="103" t="s">
        <v>56</v>
      </c>
      <c r="K795" s="103" t="s">
        <v>152</v>
      </c>
      <c r="L795" s="103" t="s">
        <v>1370</v>
      </c>
      <c r="M795" s="14" t="s">
        <v>1382</v>
      </c>
      <c r="N795" s="82"/>
      <c r="O795" s="82"/>
      <c r="P795" s="82"/>
      <c r="Q795" s="245"/>
      <c r="R795" s="408"/>
      <c r="S795" s="270"/>
      <c r="T795" s="270"/>
      <c r="U795" s="270"/>
      <c r="V795" s="647"/>
      <c r="W795" s="647"/>
      <c r="X795" s="409"/>
      <c r="Y795" s="409"/>
      <c r="Z795" s="409"/>
      <c r="AA795" s="409"/>
      <c r="AB795" s="409"/>
      <c r="AC795" s="399">
        <f t="shared" si="6004"/>
        <v>0</v>
      </c>
      <c r="AD795" s="410">
        <v>100</v>
      </c>
      <c r="AE795" s="410">
        <v>1296.2072028571429</v>
      </c>
      <c r="AF795" s="410">
        <f t="shared" ref="AF795" si="7142">AE795*1.12</f>
        <v>1451.7520672000001</v>
      </c>
      <c r="AG795" s="410">
        <v>0</v>
      </c>
      <c r="AH795" s="410">
        <v>0</v>
      </c>
      <c r="AI795" s="260">
        <f t="shared" si="6005"/>
        <v>0</v>
      </c>
      <c r="AJ795" s="410">
        <v>100</v>
      </c>
      <c r="AK795" s="410">
        <v>1296.2072028571429</v>
      </c>
      <c r="AL795" s="410">
        <f t="shared" si="5628"/>
        <v>1451.7520672000001</v>
      </c>
      <c r="AM795" s="260">
        <v>0</v>
      </c>
      <c r="AN795" s="260">
        <v>0</v>
      </c>
      <c r="AO795" s="396">
        <f t="shared" si="6608"/>
        <v>0</v>
      </c>
      <c r="AP795" s="410">
        <v>100</v>
      </c>
      <c r="AQ795" s="410">
        <v>1296.2072028571429</v>
      </c>
      <c r="AR795" s="410">
        <f t="shared" si="5629"/>
        <v>1451.7520672000001</v>
      </c>
      <c r="AS795" s="410">
        <v>0</v>
      </c>
      <c r="AT795" s="410">
        <f t="shared" si="6739"/>
        <v>0</v>
      </c>
      <c r="AU795" s="410">
        <f t="shared" si="6501"/>
        <v>0</v>
      </c>
      <c r="AV795" s="411">
        <v>100</v>
      </c>
      <c r="AW795" s="410">
        <v>1296.2072028571429</v>
      </c>
      <c r="AX795" s="410">
        <f t="shared" si="5630"/>
        <v>1451.7520672000001</v>
      </c>
      <c r="AY795" s="400">
        <v>0</v>
      </c>
      <c r="AZ795" s="400">
        <f t="shared" si="6740"/>
        <v>0</v>
      </c>
      <c r="BA795" s="400">
        <f t="shared" si="6542"/>
        <v>0</v>
      </c>
      <c r="BB795" s="411">
        <v>100</v>
      </c>
      <c r="BC795" s="410">
        <v>1296.2072028571429</v>
      </c>
      <c r="BD795" s="410">
        <f t="shared" si="5631"/>
        <v>1451.7520672000001</v>
      </c>
      <c r="BE795" s="411">
        <v>0</v>
      </c>
      <c r="BF795" s="411">
        <f t="shared" si="6543"/>
        <v>0</v>
      </c>
      <c r="BG795" s="411">
        <f t="shared" si="6496"/>
        <v>0</v>
      </c>
      <c r="BH795" s="411"/>
      <c r="BI795" s="410">
        <v>1296.2072028571429</v>
      </c>
      <c r="BJ795" s="410">
        <f t="shared" si="5632"/>
        <v>1451.7520672000001</v>
      </c>
      <c r="BK795" s="411">
        <v>0</v>
      </c>
      <c r="BL795" s="411">
        <f t="shared" si="7112"/>
        <v>0</v>
      </c>
      <c r="BM795" s="411">
        <f t="shared" si="6230"/>
        <v>0</v>
      </c>
      <c r="BN795" s="411"/>
      <c r="BO795" s="410"/>
      <c r="BP795" s="410"/>
      <c r="BQ795" s="411">
        <v>0</v>
      </c>
      <c r="BR795" s="411">
        <f t="shared" si="7114"/>
        <v>0</v>
      </c>
      <c r="BS795" s="411">
        <f t="shared" si="6455"/>
        <v>0</v>
      </c>
      <c r="BT795" s="410">
        <v>1296.2072028571429</v>
      </c>
      <c r="BU795" s="410">
        <f t="shared" si="6689"/>
        <v>1451.7520672000001</v>
      </c>
      <c r="BV795" s="262">
        <v>0</v>
      </c>
      <c r="BW795" s="1427">
        <v>0</v>
      </c>
      <c r="BX795" s="84" t="s">
        <v>48</v>
      </c>
      <c r="BY795" s="76">
        <v>2015</v>
      </c>
      <c r="BZ795" s="325">
        <v>7</v>
      </c>
      <c r="CA795" s="567"/>
      <c r="CB795" s="562"/>
      <c r="CC795" s="109"/>
      <c r="CD795" s="329"/>
      <c r="CE795" s="26">
        <f t="shared" si="6830"/>
        <v>0</v>
      </c>
      <c r="CF795" s="27">
        <f t="shared" si="6831"/>
        <v>0</v>
      </c>
      <c r="CG795" s="738">
        <f t="shared" si="6832"/>
        <v>0</v>
      </c>
      <c r="CH795" s="166" t="s">
        <v>1691</v>
      </c>
      <c r="CI795" s="167" t="s">
        <v>1756</v>
      </c>
      <c r="CJ795" s="89"/>
      <c r="CK795" s="175"/>
      <c r="CL795" s="175"/>
      <c r="CM795" s="178"/>
      <c r="CN795" s="175"/>
      <c r="CO795" s="176"/>
      <c r="CP795" s="175"/>
      <c r="CQ795" s="87"/>
      <c r="CR795" s="455"/>
      <c r="CS795" s="455"/>
      <c r="CT795" s="455"/>
      <c r="CU795" s="455"/>
      <c r="CV795" s="455"/>
      <c r="CW795" s="455"/>
      <c r="CX795" s="455"/>
      <c r="CY795" s="455"/>
      <c r="CZ795" s="455"/>
      <c r="DA795" s="456"/>
      <c r="DB795" s="455"/>
      <c r="DC795" s="455"/>
      <c r="DD795" s="455"/>
      <c r="DE795" s="455"/>
      <c r="DF795" s="455"/>
      <c r="DG795" s="455"/>
      <c r="DH795" s="455"/>
      <c r="DI795" s="455"/>
      <c r="DJ795" s="455"/>
      <c r="DK795" s="455"/>
      <c r="DL795" s="501"/>
      <c r="DM795" s="508"/>
      <c r="DN795" s="501"/>
      <c r="DO795" s="508"/>
      <c r="DP795" s="501"/>
      <c r="DQ795" s="847"/>
      <c r="DR795" s="501"/>
      <c r="DS795" s="508"/>
      <c r="DT795" s="501"/>
      <c r="DU795" s="508"/>
      <c r="DV795" s="457"/>
      <c r="DW795" s="503"/>
      <c r="DX795" s="501"/>
      <c r="DY795" s="672"/>
      <c r="DZ795" s="501"/>
      <c r="EA795" s="508">
        <f>DI795</f>
        <v>0</v>
      </c>
      <c r="EB795" s="457">
        <f t="shared" si="6609"/>
        <v>0</v>
      </c>
      <c r="EC795" s="1045"/>
      <c r="ED795" s="892"/>
      <c r="EE795" s="459"/>
      <c r="EF795" s="501"/>
      <c r="EG795" s="462"/>
      <c r="EH795" s="710"/>
      <c r="EI795" s="460">
        <f t="shared" ref="EI795:EI866" si="7143">AA795-DP795</f>
        <v>0</v>
      </c>
      <c r="EJ795" s="538">
        <f t="shared" ref="EJ795:EJ866" si="7144">AB795-DO795</f>
        <v>0</v>
      </c>
      <c r="EK795" s="677">
        <f t="shared" ref="EK795:EK866" si="7145">AG795-DR795</f>
        <v>0</v>
      </c>
      <c r="EL795" s="257">
        <f t="shared" ref="EL795:EL866" si="7146">AH795-DQ795</f>
        <v>0</v>
      </c>
      <c r="EM795" s="649">
        <f t="shared" ref="EM795:EM866" si="7147">AM795-DT795</f>
        <v>0</v>
      </c>
      <c r="EN795" s="538">
        <f t="shared" ref="EN795:EN866" si="7148">AN795-DS795</f>
        <v>0</v>
      </c>
      <c r="EO795" s="677">
        <f t="shared" ref="EO795:EO866" si="7149">AS795-DV795</f>
        <v>0</v>
      </c>
      <c r="EP795" s="257">
        <f t="shared" ref="EP795:EP866" si="7150">AT795-DU795</f>
        <v>0</v>
      </c>
      <c r="EQ795" s="649">
        <f t="shared" ref="EQ795:EQ866" si="7151">AY795-DX795</f>
        <v>0</v>
      </c>
      <c r="ER795" s="538">
        <f t="shared" ref="ER795:ER866" si="7152">AZ795-DW795</f>
        <v>0</v>
      </c>
      <c r="ES795" s="677">
        <f t="shared" ref="ES795:ES866" si="7153">BE795-DZ795</f>
        <v>0</v>
      </c>
      <c r="ET795" s="538">
        <f t="shared" ref="ET795:ET866" si="7154">BF795-DY795</f>
        <v>0</v>
      </c>
      <c r="EU795" s="462">
        <f t="shared" ref="EU795:EU866" si="7155">BK795-EB795</f>
        <v>0</v>
      </c>
      <c r="EV795" s="263">
        <f t="shared" ref="EV795:EV866" si="7156">BL795-EA795</f>
        <v>0</v>
      </c>
      <c r="EW795" s="462">
        <f t="shared" ref="EW795:EW866" si="7157">BM795-ED795</f>
        <v>0</v>
      </c>
      <c r="EX795" s="263">
        <f t="shared" ref="EX795:EX866" si="7158">BN795-EC795</f>
        <v>0</v>
      </c>
      <c r="EY795" s="472">
        <f t="shared" si="6964"/>
        <v>0</v>
      </c>
      <c r="EZ795" s="710">
        <f t="shared" si="6965"/>
        <v>0</v>
      </c>
      <c r="FA795" s="312">
        <v>42020</v>
      </c>
      <c r="FC795" s="216"/>
      <c r="FD795" s="319"/>
    </row>
    <row r="796" spans="1:160" ht="18" hidden="1" customHeight="1" outlineLevel="1" x14ac:dyDescent="0.2">
      <c r="A796" s="13" t="s">
        <v>1799</v>
      </c>
      <c r="B796" s="76" t="s">
        <v>21</v>
      </c>
      <c r="C796" s="103" t="s">
        <v>1506</v>
      </c>
      <c r="D796" s="103" t="s">
        <v>1463</v>
      </c>
      <c r="E796" s="103" t="s">
        <v>1507</v>
      </c>
      <c r="F796" s="103" t="s">
        <v>1509</v>
      </c>
      <c r="G796" s="103" t="s">
        <v>25</v>
      </c>
      <c r="H796" s="105">
        <v>0.83299999999999996</v>
      </c>
      <c r="I796" s="103" t="s">
        <v>1369</v>
      </c>
      <c r="J796" s="103" t="s">
        <v>56</v>
      </c>
      <c r="K796" s="103" t="s">
        <v>152</v>
      </c>
      <c r="L796" s="103" t="s">
        <v>1370</v>
      </c>
      <c r="M796" s="14" t="s">
        <v>1382</v>
      </c>
      <c r="N796" s="82"/>
      <c r="O796" s="82"/>
      <c r="P796" s="82"/>
      <c r="Q796" s="245"/>
      <c r="R796" s="408"/>
      <c r="S796" s="270"/>
      <c r="T796" s="270"/>
      <c r="U796" s="270"/>
      <c r="V796" s="647"/>
      <c r="W796" s="647"/>
      <c r="X796" s="409"/>
      <c r="Y796" s="409"/>
      <c r="Z796" s="409"/>
      <c r="AA796" s="409"/>
      <c r="AB796" s="409"/>
      <c r="AC796" s="399">
        <f t="shared" ref="AC796" si="7159">AB796*H796</f>
        <v>0</v>
      </c>
      <c r="AD796" s="410">
        <v>100</v>
      </c>
      <c r="AE796" s="410">
        <v>1296.2072028571429</v>
      </c>
      <c r="AF796" s="410">
        <f t="shared" ref="AF796" si="7160">AE796*1.12</f>
        <v>1451.7520672000001</v>
      </c>
      <c r="AG796" s="410">
        <v>0</v>
      </c>
      <c r="AH796" s="410">
        <v>0</v>
      </c>
      <c r="AI796" s="260">
        <f t="shared" ref="AI796" si="7161">AH796*H796</f>
        <v>0</v>
      </c>
      <c r="AJ796" s="410">
        <v>100</v>
      </c>
      <c r="AK796" s="410">
        <v>1296.2072028571429</v>
      </c>
      <c r="AL796" s="410">
        <f t="shared" si="5628"/>
        <v>1451.7520672000001</v>
      </c>
      <c r="AM796" s="410">
        <v>0</v>
      </c>
      <c r="AN796" s="410">
        <v>0</v>
      </c>
      <c r="AO796" s="396">
        <f t="shared" si="6608"/>
        <v>0</v>
      </c>
      <c r="AP796" s="410">
        <v>100</v>
      </c>
      <c r="AQ796" s="410">
        <v>1296.2072028571429</v>
      </c>
      <c r="AR796" s="410">
        <f t="shared" si="5629"/>
        <v>1451.7520672000001</v>
      </c>
      <c r="AS796" s="410">
        <v>0</v>
      </c>
      <c r="AT796" s="410">
        <v>0</v>
      </c>
      <c r="AU796" s="410">
        <f t="shared" si="6501"/>
        <v>0</v>
      </c>
      <c r="AV796" s="411">
        <v>100</v>
      </c>
      <c r="AW796" s="410">
        <v>1296.2072028571429</v>
      </c>
      <c r="AX796" s="410">
        <f t="shared" si="5630"/>
        <v>1451.7520672000001</v>
      </c>
      <c r="AY796" s="410">
        <v>0</v>
      </c>
      <c r="AZ796" s="410">
        <v>0</v>
      </c>
      <c r="BA796" s="400">
        <f t="shared" si="6542"/>
        <v>0</v>
      </c>
      <c r="BB796" s="411">
        <v>100</v>
      </c>
      <c r="BC796" s="410">
        <v>1296.2072028571429</v>
      </c>
      <c r="BD796" s="410">
        <f t="shared" si="5631"/>
        <v>1451.7520672000001</v>
      </c>
      <c r="BE796" s="410">
        <v>0</v>
      </c>
      <c r="BF796" s="410">
        <v>0</v>
      </c>
      <c r="BG796" s="411">
        <f t="shared" si="6496"/>
        <v>0</v>
      </c>
      <c r="BH796" s="411"/>
      <c r="BI796" s="410">
        <v>1296.2072028571429</v>
      </c>
      <c r="BJ796" s="410">
        <f t="shared" si="5632"/>
        <v>1451.7520672000001</v>
      </c>
      <c r="BK796" s="410">
        <v>0</v>
      </c>
      <c r="BL796" s="410">
        <v>0</v>
      </c>
      <c r="BM796" s="411">
        <f t="shared" si="6230"/>
        <v>0</v>
      </c>
      <c r="BN796" s="411"/>
      <c r="BO796" s="410"/>
      <c r="BP796" s="410"/>
      <c r="BQ796" s="410">
        <v>0</v>
      </c>
      <c r="BR796" s="410">
        <v>0</v>
      </c>
      <c r="BS796" s="411">
        <f t="shared" si="6455"/>
        <v>0</v>
      </c>
      <c r="BT796" s="410">
        <v>1296.2072028571429</v>
      </c>
      <c r="BU796" s="410">
        <f t="shared" si="6689"/>
        <v>1451.7520672000001</v>
      </c>
      <c r="BV796" s="262">
        <v>0</v>
      </c>
      <c r="BW796" s="1427">
        <v>0</v>
      </c>
      <c r="BX796" s="84" t="s">
        <v>48</v>
      </c>
      <c r="BY796" s="76">
        <v>2015</v>
      </c>
      <c r="BZ796" s="325">
        <v>9</v>
      </c>
      <c r="CA796" s="567"/>
      <c r="CB796" s="562"/>
      <c r="CC796" s="109"/>
      <c r="CD796" s="329"/>
      <c r="CE796" s="26">
        <f t="shared" si="6830"/>
        <v>0</v>
      </c>
      <c r="CF796" s="27">
        <f t="shared" si="6831"/>
        <v>0</v>
      </c>
      <c r="CG796" s="738">
        <f t="shared" si="6832"/>
        <v>0</v>
      </c>
      <c r="CH796" s="166" t="s">
        <v>1800</v>
      </c>
      <c r="CI796" s="167"/>
      <c r="CJ796" s="89"/>
      <c r="CK796" s="175"/>
      <c r="CL796" s="175"/>
      <c r="CM796" s="178"/>
      <c r="CN796" s="175"/>
      <c r="CO796" s="176"/>
      <c r="CP796" s="175"/>
      <c r="CQ796" s="87"/>
      <c r="CR796" s="455"/>
      <c r="CS796" s="455"/>
      <c r="CT796" s="455"/>
      <c r="CU796" s="455"/>
      <c r="CV796" s="455"/>
      <c r="CW796" s="455"/>
      <c r="CX796" s="455"/>
      <c r="CY796" s="455"/>
      <c r="CZ796" s="455"/>
      <c r="DA796" s="456"/>
      <c r="DB796" s="455"/>
      <c r="DC796" s="455"/>
      <c r="DD796" s="455"/>
      <c r="DE796" s="455"/>
      <c r="DF796" s="455"/>
      <c r="DG796" s="455"/>
      <c r="DH796" s="455"/>
      <c r="DI796" s="455"/>
      <c r="DJ796" s="455"/>
      <c r="DK796" s="455"/>
      <c r="DL796" s="501"/>
      <c r="DM796" s="508"/>
      <c r="DN796" s="501"/>
      <c r="DO796" s="508"/>
      <c r="DP796" s="501"/>
      <c r="DQ796" s="847"/>
      <c r="DR796" s="501"/>
      <c r="DS796" s="508"/>
      <c r="DT796" s="501"/>
      <c r="DU796" s="508"/>
      <c r="DV796" s="457"/>
      <c r="DW796" s="503"/>
      <c r="DX796" s="501"/>
      <c r="DY796" s="672"/>
      <c r="DZ796" s="501"/>
      <c r="EA796" s="508">
        <f>DI796</f>
        <v>0</v>
      </c>
      <c r="EB796" s="457">
        <f t="shared" si="6609"/>
        <v>0</v>
      </c>
      <c r="EC796" s="1045"/>
      <c r="ED796" s="892"/>
      <c r="EE796" s="459"/>
      <c r="EF796" s="501"/>
      <c r="EG796" s="462"/>
      <c r="EH796" s="710"/>
      <c r="EI796" s="460">
        <f t="shared" si="7143"/>
        <v>0</v>
      </c>
      <c r="EJ796" s="538">
        <f t="shared" si="7144"/>
        <v>0</v>
      </c>
      <c r="EK796" s="677">
        <f t="shared" si="7145"/>
        <v>0</v>
      </c>
      <c r="EL796" s="257">
        <f t="shared" si="7146"/>
        <v>0</v>
      </c>
      <c r="EM796" s="649">
        <f t="shared" si="7147"/>
        <v>0</v>
      </c>
      <c r="EN796" s="538">
        <f t="shared" si="7148"/>
        <v>0</v>
      </c>
      <c r="EO796" s="677">
        <f t="shared" si="7149"/>
        <v>0</v>
      </c>
      <c r="EP796" s="257">
        <f t="shared" si="7150"/>
        <v>0</v>
      </c>
      <c r="EQ796" s="649">
        <f t="shared" si="7151"/>
        <v>0</v>
      </c>
      <c r="ER796" s="538">
        <f t="shared" si="7152"/>
        <v>0</v>
      </c>
      <c r="ES796" s="677">
        <f t="shared" si="7153"/>
        <v>0</v>
      </c>
      <c r="ET796" s="538">
        <f t="shared" si="7154"/>
        <v>0</v>
      </c>
      <c r="EU796" s="462">
        <f t="shared" si="7155"/>
        <v>0</v>
      </c>
      <c r="EV796" s="263">
        <f t="shared" si="7156"/>
        <v>0</v>
      </c>
      <c r="EW796" s="462">
        <f t="shared" si="7157"/>
        <v>0</v>
      </c>
      <c r="EX796" s="263">
        <f t="shared" si="7158"/>
        <v>0</v>
      </c>
      <c r="EY796" s="472">
        <f t="shared" si="6964"/>
        <v>0</v>
      </c>
      <c r="EZ796" s="710">
        <f t="shared" si="6965"/>
        <v>0</v>
      </c>
      <c r="FA796" s="312">
        <v>42020</v>
      </c>
      <c r="FC796" s="216"/>
      <c r="FD796" s="319"/>
    </row>
    <row r="797" spans="1:160" ht="18" hidden="1" customHeight="1" outlineLevel="1" x14ac:dyDescent="0.2">
      <c r="A797" s="13" t="s">
        <v>1969</v>
      </c>
      <c r="B797" s="76" t="s">
        <v>21</v>
      </c>
      <c r="C797" s="103" t="s">
        <v>1506</v>
      </c>
      <c r="D797" s="103" t="s">
        <v>1463</v>
      </c>
      <c r="E797" s="103" t="s">
        <v>1507</v>
      </c>
      <c r="F797" s="103" t="s">
        <v>1509</v>
      </c>
      <c r="G797" s="103" t="s">
        <v>25</v>
      </c>
      <c r="H797" s="105">
        <v>0.83299999999999996</v>
      </c>
      <c r="I797" s="103" t="s">
        <v>1972</v>
      </c>
      <c r="J797" s="103" t="s">
        <v>56</v>
      </c>
      <c r="K797" s="103" t="s">
        <v>152</v>
      </c>
      <c r="L797" s="103" t="s">
        <v>1370</v>
      </c>
      <c r="M797" s="14" t="s">
        <v>1382</v>
      </c>
      <c r="N797" s="82"/>
      <c r="O797" s="82"/>
      <c r="P797" s="82"/>
      <c r="Q797" s="245"/>
      <c r="R797" s="408"/>
      <c r="S797" s="270"/>
      <c r="T797" s="270"/>
      <c r="U797" s="270"/>
      <c r="V797" s="647"/>
      <c r="W797" s="647"/>
      <c r="X797" s="409"/>
      <c r="Y797" s="409"/>
      <c r="Z797" s="409"/>
      <c r="AA797" s="409"/>
      <c r="AB797" s="409"/>
      <c r="AC797" s="399">
        <f t="shared" ref="AC797" si="7162">AB797*H797</f>
        <v>0</v>
      </c>
      <c r="AD797" s="410">
        <v>100</v>
      </c>
      <c r="AE797" s="410">
        <v>1296.2072028571429</v>
      </c>
      <c r="AF797" s="410">
        <f t="shared" ref="AF797" si="7163">AE797*1.12</f>
        <v>1451.7520672000001</v>
      </c>
      <c r="AG797" s="410">
        <v>0</v>
      </c>
      <c r="AH797" s="410">
        <v>0</v>
      </c>
      <c r="AI797" s="260">
        <f t="shared" ref="AI797" si="7164">AH797*H797</f>
        <v>0</v>
      </c>
      <c r="AJ797" s="410">
        <v>100</v>
      </c>
      <c r="AK797" s="410">
        <v>1296.2072028571429</v>
      </c>
      <c r="AL797" s="410">
        <f t="shared" si="5628"/>
        <v>1451.7520672000001</v>
      </c>
      <c r="AM797" s="1221">
        <v>0</v>
      </c>
      <c r="AN797" s="410">
        <v>0</v>
      </c>
      <c r="AO797" s="396">
        <f t="shared" si="6608"/>
        <v>0</v>
      </c>
      <c r="AP797" s="410">
        <v>100</v>
      </c>
      <c r="AQ797" s="410">
        <v>1296.2072028571429</v>
      </c>
      <c r="AR797" s="410">
        <f t="shared" si="5629"/>
        <v>1451.7520672000001</v>
      </c>
      <c r="AS797" s="410">
        <v>0</v>
      </c>
      <c r="AT797" s="410">
        <f t="shared" ref="AT797" si="7165">AS797*1.12</f>
        <v>0</v>
      </c>
      <c r="AU797" s="410">
        <f t="shared" ref="AU797" si="7166">AT797*H797</f>
        <v>0</v>
      </c>
      <c r="AV797" s="411">
        <v>100</v>
      </c>
      <c r="AW797" s="410">
        <v>1296.2072028571429</v>
      </c>
      <c r="AX797" s="410">
        <f t="shared" si="5630"/>
        <v>1451.7520672000001</v>
      </c>
      <c r="AY797" s="400">
        <v>0</v>
      </c>
      <c r="AZ797" s="400">
        <f t="shared" ref="AZ797" si="7167">AY797*1.12</f>
        <v>0</v>
      </c>
      <c r="BA797" s="400">
        <f t="shared" ref="BA797" si="7168">AZ797*H797</f>
        <v>0</v>
      </c>
      <c r="BB797" s="411">
        <v>100</v>
      </c>
      <c r="BC797" s="410">
        <v>1296.2072028571429</v>
      </c>
      <c r="BD797" s="410">
        <f t="shared" si="5631"/>
        <v>1451.7520672000001</v>
      </c>
      <c r="BE797" s="411">
        <v>0</v>
      </c>
      <c r="BF797" s="411">
        <f t="shared" ref="BF797" si="7169">BE797*1.12</f>
        <v>0</v>
      </c>
      <c r="BG797" s="411">
        <f t="shared" ref="BG797" si="7170">BF797*H797</f>
        <v>0</v>
      </c>
      <c r="BH797" s="411"/>
      <c r="BI797" s="410">
        <v>1296.2072028571429</v>
      </c>
      <c r="BJ797" s="410">
        <f t="shared" si="5632"/>
        <v>1451.7520672000001</v>
      </c>
      <c r="BK797" s="411">
        <f t="shared" ref="BK797" si="7171">BH797*BI797</f>
        <v>0</v>
      </c>
      <c r="BL797" s="411">
        <f t="shared" ref="BL797:BL800" si="7172">BK797*1.12</f>
        <v>0</v>
      </c>
      <c r="BM797" s="411">
        <f t="shared" si="6230"/>
        <v>0</v>
      </c>
      <c r="BN797" s="411"/>
      <c r="BO797" s="410"/>
      <c r="BP797" s="410"/>
      <c r="BQ797" s="411">
        <f t="shared" ref="BQ797:BQ798" si="7173">BN797*BO797</f>
        <v>0</v>
      </c>
      <c r="BR797" s="411">
        <f t="shared" ref="BR797:BR800" si="7174">BQ797*1.12</f>
        <v>0</v>
      </c>
      <c r="BS797" s="411">
        <f t="shared" si="6455"/>
        <v>0</v>
      </c>
      <c r="BT797" s="410">
        <v>1296.2072028571429</v>
      </c>
      <c r="BU797" s="410">
        <f t="shared" si="6689"/>
        <v>1451.7520672000001</v>
      </c>
      <c r="BV797" s="262">
        <v>0</v>
      </c>
      <c r="BW797" s="1427">
        <v>0</v>
      </c>
      <c r="BX797" s="84" t="s">
        <v>48</v>
      </c>
      <c r="BY797" s="76">
        <v>2015</v>
      </c>
      <c r="BZ797" s="582" t="s">
        <v>2551</v>
      </c>
      <c r="CA797" s="567"/>
      <c r="CB797" s="562"/>
      <c r="CC797" s="109"/>
      <c r="CD797" s="329"/>
      <c r="CE797" s="26">
        <f t="shared" si="6830"/>
        <v>0</v>
      </c>
      <c r="CF797" s="27">
        <f t="shared" si="6831"/>
        <v>0</v>
      </c>
      <c r="CG797" s="738">
        <f t="shared" si="6832"/>
        <v>0</v>
      </c>
      <c r="CH797" s="166" t="s">
        <v>1973</v>
      </c>
      <c r="CI797" s="167"/>
      <c r="CJ797" s="89" t="s">
        <v>25</v>
      </c>
      <c r="CK797" s="175" t="s">
        <v>1994</v>
      </c>
      <c r="CL797" s="175" t="s">
        <v>2010</v>
      </c>
      <c r="CM797" s="178">
        <v>42170</v>
      </c>
      <c r="CN797" s="175" t="s">
        <v>1995</v>
      </c>
      <c r="CO797" s="176" t="s">
        <v>1463</v>
      </c>
      <c r="CP797" s="175" t="s">
        <v>1509</v>
      </c>
      <c r="CQ797" s="14" t="s">
        <v>1382</v>
      </c>
      <c r="CR797" s="455"/>
      <c r="CS797" s="455"/>
      <c r="CT797" s="455">
        <v>100</v>
      </c>
      <c r="CU797" s="455">
        <v>0</v>
      </c>
      <c r="CV797" s="455">
        <v>0</v>
      </c>
      <c r="CW797" s="455">
        <v>0</v>
      </c>
      <c r="CX797" s="455">
        <v>0</v>
      </c>
      <c r="CY797" s="455"/>
      <c r="CZ797" s="455"/>
      <c r="DA797" s="456">
        <v>1451</v>
      </c>
      <c r="DB797" s="455"/>
      <c r="DC797" s="455"/>
      <c r="DD797" s="455">
        <f>CT797*DA797</f>
        <v>145100</v>
      </c>
      <c r="DE797" s="455">
        <f>CU797*DA797</f>
        <v>0</v>
      </c>
      <c r="DF797" s="455">
        <f>CV797*DA797</f>
        <v>0</v>
      </c>
      <c r="DG797" s="455">
        <f>CW797*DA797</f>
        <v>0</v>
      </c>
      <c r="DH797" s="455">
        <f>CX797*DA797</f>
        <v>0</v>
      </c>
      <c r="DI797" s="455"/>
      <c r="DJ797" s="455"/>
      <c r="DK797" s="455">
        <f t="shared" ref="DK797:DK798" si="7175">(CT797+CU797+CV797+CW797+CX797)*DA797</f>
        <v>145100</v>
      </c>
      <c r="DL797" s="501"/>
      <c r="DM797" s="508"/>
      <c r="DN797" s="501"/>
      <c r="DO797" s="508"/>
      <c r="DP797" s="501"/>
      <c r="DQ797" s="847">
        <f>DD797</f>
        <v>145100</v>
      </c>
      <c r="DR797" s="501">
        <f>DQ797/1.12</f>
        <v>129553.57142857142</v>
      </c>
      <c r="DS797" s="508">
        <f>DE797</f>
        <v>0</v>
      </c>
      <c r="DT797" s="501">
        <f>DS797/1.12</f>
        <v>0</v>
      </c>
      <c r="DU797" s="508">
        <f>DF797</f>
        <v>0</v>
      </c>
      <c r="DV797" s="457">
        <f>DU797/1.12</f>
        <v>0</v>
      </c>
      <c r="DW797" s="503">
        <f>DG797</f>
        <v>0</v>
      </c>
      <c r="DX797" s="501">
        <f>DW797/1.12</f>
        <v>0</v>
      </c>
      <c r="DY797" s="672">
        <f>DH797</f>
        <v>0</v>
      </c>
      <c r="DZ797" s="501">
        <f>DY797/1.12</f>
        <v>0</v>
      </c>
      <c r="EA797" s="508">
        <f>DI797</f>
        <v>0</v>
      </c>
      <c r="EB797" s="457">
        <f t="shared" si="6609"/>
        <v>0</v>
      </c>
      <c r="EC797" s="1045"/>
      <c r="ED797" s="892"/>
      <c r="EE797" s="459">
        <f>DK797</f>
        <v>145100</v>
      </c>
      <c r="EF797" s="501">
        <f t="shared" ref="EF797:EF798" si="7176">EE797/1.12</f>
        <v>129553.57142857142</v>
      </c>
      <c r="EG797" s="462"/>
      <c r="EH797" s="710"/>
      <c r="EI797" s="460">
        <f t="shared" si="7143"/>
        <v>0</v>
      </c>
      <c r="EJ797" s="538">
        <f t="shared" si="7144"/>
        <v>0</v>
      </c>
      <c r="EK797" s="677">
        <f t="shared" si="7145"/>
        <v>-129553.57142857142</v>
      </c>
      <c r="EL797" s="257">
        <f t="shared" si="7146"/>
        <v>-145100</v>
      </c>
      <c r="EM797" s="649">
        <f t="shared" si="7147"/>
        <v>0</v>
      </c>
      <c r="EN797" s="538">
        <f t="shared" si="7148"/>
        <v>0</v>
      </c>
      <c r="EO797" s="677">
        <f t="shared" si="7149"/>
        <v>0</v>
      </c>
      <c r="EP797" s="257">
        <f t="shared" si="7150"/>
        <v>0</v>
      </c>
      <c r="EQ797" s="649">
        <f t="shared" si="7151"/>
        <v>0</v>
      </c>
      <c r="ER797" s="538">
        <f t="shared" si="7152"/>
        <v>0</v>
      </c>
      <c r="ES797" s="677">
        <f t="shared" si="7153"/>
        <v>0</v>
      </c>
      <c r="ET797" s="538">
        <f t="shared" si="7154"/>
        <v>0</v>
      </c>
      <c r="EU797" s="462">
        <f t="shared" si="7155"/>
        <v>0</v>
      </c>
      <c r="EV797" s="263">
        <f t="shared" si="7156"/>
        <v>0</v>
      </c>
      <c r="EW797" s="462">
        <f t="shared" si="7157"/>
        <v>0</v>
      </c>
      <c r="EX797" s="263">
        <f t="shared" si="7158"/>
        <v>0</v>
      </c>
      <c r="EY797" s="472">
        <f t="shared" si="6964"/>
        <v>-129553.57142857142</v>
      </c>
      <c r="EZ797" s="710">
        <f t="shared" si="6965"/>
        <v>-145100</v>
      </c>
      <c r="FA797" s="312">
        <v>42020</v>
      </c>
      <c r="FC797" s="216"/>
      <c r="FD797" s="319"/>
    </row>
    <row r="798" spans="1:160" ht="18" hidden="1" customHeight="1" outlineLevel="1" x14ac:dyDescent="0.2">
      <c r="A798" s="13" t="s">
        <v>2548</v>
      </c>
      <c r="B798" s="76" t="s">
        <v>21</v>
      </c>
      <c r="C798" s="103" t="s">
        <v>1506</v>
      </c>
      <c r="D798" s="103" t="s">
        <v>1463</v>
      </c>
      <c r="E798" s="103" t="s">
        <v>1507</v>
      </c>
      <c r="F798" s="103" t="s">
        <v>1509</v>
      </c>
      <c r="G798" s="103" t="s">
        <v>25</v>
      </c>
      <c r="H798" s="105">
        <v>0.83299999999999996</v>
      </c>
      <c r="I798" s="103" t="s">
        <v>1972</v>
      </c>
      <c r="J798" s="103" t="s">
        <v>56</v>
      </c>
      <c r="K798" s="103" t="s">
        <v>152</v>
      </c>
      <c r="L798" s="103" t="s">
        <v>1370</v>
      </c>
      <c r="M798" s="14" t="s">
        <v>1382</v>
      </c>
      <c r="N798" s="82"/>
      <c r="O798" s="82"/>
      <c r="P798" s="82"/>
      <c r="Q798" s="245"/>
      <c r="R798" s="408"/>
      <c r="S798" s="270"/>
      <c r="T798" s="270"/>
      <c r="U798" s="270"/>
      <c r="V798" s="647"/>
      <c r="W798" s="647"/>
      <c r="X798" s="409"/>
      <c r="Y798" s="409"/>
      <c r="Z798" s="409"/>
      <c r="AA798" s="409"/>
      <c r="AB798" s="409"/>
      <c r="AC798" s="399">
        <f t="shared" ref="AC798" si="7177">AB798*H798</f>
        <v>0</v>
      </c>
      <c r="AD798" s="410">
        <v>100</v>
      </c>
      <c r="AE798" s="410">
        <v>1440.27</v>
      </c>
      <c r="AF798" s="410">
        <f t="shared" ref="AF798" si="7178">AE798*1.12</f>
        <v>1613.1024000000002</v>
      </c>
      <c r="AG798" s="410">
        <f t="shared" ref="AG798" si="7179">AE798*AD798</f>
        <v>144027</v>
      </c>
      <c r="AH798" s="410">
        <f t="shared" ref="AH798" si="7180">AD798*AF798</f>
        <v>161310.24000000002</v>
      </c>
      <c r="AI798" s="260">
        <f t="shared" ref="AI798" si="7181">AH798*H798</f>
        <v>134371.42992000002</v>
      </c>
      <c r="AJ798" s="410">
        <v>65</v>
      </c>
      <c r="AK798" s="410">
        <v>1440.27</v>
      </c>
      <c r="AL798" s="410">
        <f t="shared" si="5628"/>
        <v>1613.1024000000002</v>
      </c>
      <c r="AM798" s="1221">
        <f t="shared" ref="AM798" si="7182">AJ798*AK798</f>
        <v>93617.55</v>
      </c>
      <c r="AN798" s="410">
        <f t="shared" ref="AN798" si="7183">AJ798*AL798</f>
        <v>104851.65600000002</v>
      </c>
      <c r="AO798" s="396">
        <f t="shared" ref="AO798" si="7184">AN798*H798</f>
        <v>87341.42944800001</v>
      </c>
      <c r="AP798" s="410">
        <v>65</v>
      </c>
      <c r="AQ798" s="410">
        <v>1440.27</v>
      </c>
      <c r="AR798" s="410">
        <f t="shared" si="5629"/>
        <v>1613.1024000000002</v>
      </c>
      <c r="AS798" s="410">
        <f t="shared" ref="AS798" si="7185">AP798*AQ798</f>
        <v>93617.55</v>
      </c>
      <c r="AT798" s="410">
        <f t="shared" ref="AT798" si="7186">AS798*1.12</f>
        <v>104851.65600000002</v>
      </c>
      <c r="AU798" s="410">
        <f t="shared" ref="AU798" si="7187">AT798*H798</f>
        <v>87341.42944800001</v>
      </c>
      <c r="AV798" s="411">
        <v>65</v>
      </c>
      <c r="AW798" s="410">
        <v>1440.27</v>
      </c>
      <c r="AX798" s="410">
        <f t="shared" si="5630"/>
        <v>1613.1024000000002</v>
      </c>
      <c r="AY798" s="400">
        <f t="shared" ref="AY798" si="7188">AV798*AW798</f>
        <v>93617.55</v>
      </c>
      <c r="AZ798" s="400">
        <f t="shared" ref="AZ798" si="7189">AY798*1.12</f>
        <v>104851.65600000002</v>
      </c>
      <c r="BA798" s="400">
        <f t="shared" ref="BA798" si="7190">AZ798*H798</f>
        <v>87341.42944800001</v>
      </c>
      <c r="BB798" s="411">
        <v>65</v>
      </c>
      <c r="BC798" s="410">
        <v>1440.27</v>
      </c>
      <c r="BD798" s="410">
        <f t="shared" si="5631"/>
        <v>1613.1024000000002</v>
      </c>
      <c r="BE798" s="411">
        <f t="shared" ref="BE798" si="7191">BB798*BC798</f>
        <v>93617.55</v>
      </c>
      <c r="BF798" s="411">
        <f t="shared" ref="BF798" si="7192">BE798*1.12</f>
        <v>104851.65600000002</v>
      </c>
      <c r="BG798" s="411">
        <f t="shared" ref="BG798" si="7193">BF798*H798</f>
        <v>87341.42944800001</v>
      </c>
      <c r="BH798" s="411"/>
      <c r="BI798" s="410">
        <v>1440.27</v>
      </c>
      <c r="BJ798" s="410">
        <f t="shared" si="5632"/>
        <v>1613.1024000000002</v>
      </c>
      <c r="BK798" s="411">
        <f t="shared" ref="BK798" si="7194">BH798*BI798</f>
        <v>0</v>
      </c>
      <c r="BL798" s="411">
        <f t="shared" ref="BL798" si="7195">BK798*1.12</f>
        <v>0</v>
      </c>
      <c r="BM798" s="411">
        <f t="shared" ref="BM798" si="7196">BL798*N798</f>
        <v>0</v>
      </c>
      <c r="BN798" s="411"/>
      <c r="BO798" s="410"/>
      <c r="BP798" s="410"/>
      <c r="BQ798" s="411">
        <f t="shared" si="7173"/>
        <v>0</v>
      </c>
      <c r="BR798" s="411">
        <f t="shared" si="7174"/>
        <v>0</v>
      </c>
      <c r="BS798" s="411">
        <f t="shared" si="6455"/>
        <v>0</v>
      </c>
      <c r="BT798" s="410">
        <v>1440.27</v>
      </c>
      <c r="BU798" s="410">
        <f t="shared" si="6689"/>
        <v>1613.1024000000002</v>
      </c>
      <c r="BV798" s="262">
        <f t="shared" ref="BV798" si="7197">(AD798+AJ798+AP798+AV798+BB798)*BT798</f>
        <v>518497.2</v>
      </c>
      <c r="BW798" s="262">
        <f t="shared" ref="BW798" si="7198">(AD798+AJ798+AP798+AV798+BB798)*BU798</f>
        <v>580716.86400000006</v>
      </c>
      <c r="BX798" s="84"/>
      <c r="BY798" s="76" t="s">
        <v>2420</v>
      </c>
      <c r="BZ798" s="582"/>
      <c r="CA798" s="567"/>
      <c r="CB798" s="562"/>
      <c r="CC798" s="109"/>
      <c r="CD798" s="329"/>
      <c r="CE798" s="26">
        <f t="shared" ref="CE798" si="7199">BV798-CB798</f>
        <v>518497.2</v>
      </c>
      <c r="CF798" s="27">
        <f t="shared" ref="CF798" si="7200">BW798-CC798</f>
        <v>580716.86400000006</v>
      </c>
      <c r="CG798" s="738">
        <f t="shared" ref="CG798" si="7201">CA798-CC798</f>
        <v>0</v>
      </c>
      <c r="CH798" s="166" t="s">
        <v>2552</v>
      </c>
      <c r="CI798" s="167"/>
      <c r="CJ798" s="89"/>
      <c r="CK798" s="175"/>
      <c r="CL798" s="175" t="s">
        <v>2628</v>
      </c>
      <c r="CM798" s="178">
        <v>42632</v>
      </c>
      <c r="CN798" s="175" t="s">
        <v>1995</v>
      </c>
      <c r="CO798" s="176" t="s">
        <v>1463</v>
      </c>
      <c r="CP798" s="175" t="s">
        <v>2585</v>
      </c>
      <c r="CQ798" s="14" t="s">
        <v>1382</v>
      </c>
      <c r="CR798" s="455"/>
      <c r="CS798" s="455"/>
      <c r="CT798" s="455"/>
      <c r="CU798" s="455">
        <v>65</v>
      </c>
      <c r="CV798" s="455">
        <v>65</v>
      </c>
      <c r="CW798" s="455">
        <v>65</v>
      </c>
      <c r="CX798" s="455">
        <v>65</v>
      </c>
      <c r="CY798" s="455"/>
      <c r="CZ798" s="455">
        <f>CU798+CV798+CW798+CX798</f>
        <v>260</v>
      </c>
      <c r="DA798" s="456">
        <f>BU798</f>
        <v>1613.1024000000002</v>
      </c>
      <c r="DB798" s="455"/>
      <c r="DC798" s="455"/>
      <c r="DD798" s="455"/>
      <c r="DE798" s="455">
        <f>CU798*DA798</f>
        <v>104851.65600000002</v>
      </c>
      <c r="DF798" s="455">
        <f>CV798*DA798</f>
        <v>104851.65600000002</v>
      </c>
      <c r="DG798" s="455">
        <f>CW798*DA798</f>
        <v>104851.65600000002</v>
      </c>
      <c r="DH798" s="455">
        <f>CX798*DA798</f>
        <v>104851.65600000002</v>
      </c>
      <c r="DI798" s="455"/>
      <c r="DJ798" s="455"/>
      <c r="DK798" s="455">
        <f t="shared" si="7175"/>
        <v>419406.62400000007</v>
      </c>
      <c r="DL798" s="501"/>
      <c r="DM798" s="508"/>
      <c r="DN798" s="501"/>
      <c r="DO798" s="508"/>
      <c r="DP798" s="501"/>
      <c r="DQ798" s="847"/>
      <c r="DR798" s="501"/>
      <c r="DS798" s="508">
        <f>DE798</f>
        <v>104851.65600000002</v>
      </c>
      <c r="DT798" s="501">
        <f>DS798/1.12</f>
        <v>93617.55</v>
      </c>
      <c r="DU798" s="508">
        <f>DF798</f>
        <v>104851.65600000002</v>
      </c>
      <c r="DV798" s="457">
        <f>DU798/1.12</f>
        <v>93617.55</v>
      </c>
      <c r="DW798" s="503">
        <f>DG798</f>
        <v>104851.65600000002</v>
      </c>
      <c r="DX798" s="501">
        <f>DW798/1.12</f>
        <v>93617.55</v>
      </c>
      <c r="DY798" s="672">
        <f>DH798</f>
        <v>104851.65600000002</v>
      </c>
      <c r="DZ798" s="501">
        <f>DY798/1.12</f>
        <v>93617.55</v>
      </c>
      <c r="EA798" s="508"/>
      <c r="EB798" s="457"/>
      <c r="EC798" s="1045"/>
      <c r="ED798" s="892"/>
      <c r="EE798" s="459">
        <f>DK798</f>
        <v>419406.62400000007</v>
      </c>
      <c r="EF798" s="501">
        <f t="shared" si="7176"/>
        <v>374470.2</v>
      </c>
      <c r="EG798" s="462"/>
      <c r="EH798" s="710"/>
      <c r="EI798" s="460">
        <f t="shared" si="7143"/>
        <v>0</v>
      </c>
      <c r="EJ798" s="538">
        <f t="shared" si="7144"/>
        <v>0</v>
      </c>
      <c r="EK798" s="677">
        <f t="shared" si="7145"/>
        <v>144027</v>
      </c>
      <c r="EL798" s="257">
        <f t="shared" si="7146"/>
        <v>161310.24000000002</v>
      </c>
      <c r="EM798" s="649">
        <f t="shared" si="7147"/>
        <v>0</v>
      </c>
      <c r="EN798" s="538">
        <f t="shared" si="7148"/>
        <v>0</v>
      </c>
      <c r="EO798" s="677">
        <f t="shared" si="7149"/>
        <v>0</v>
      </c>
      <c r="EP798" s="257">
        <f t="shared" si="7150"/>
        <v>0</v>
      </c>
      <c r="EQ798" s="649">
        <f t="shared" si="7151"/>
        <v>0</v>
      </c>
      <c r="ER798" s="538">
        <f t="shared" si="7152"/>
        <v>0</v>
      </c>
      <c r="ES798" s="677">
        <f t="shared" si="7153"/>
        <v>0</v>
      </c>
      <c r="ET798" s="538">
        <f t="shared" si="7154"/>
        <v>0</v>
      </c>
      <c r="EU798" s="462">
        <f t="shared" si="7155"/>
        <v>0</v>
      </c>
      <c r="EV798" s="263">
        <f t="shared" si="7156"/>
        <v>0</v>
      </c>
      <c r="EW798" s="462">
        <f t="shared" si="7157"/>
        <v>0</v>
      </c>
      <c r="EX798" s="263">
        <f t="shared" si="7158"/>
        <v>0</v>
      </c>
      <c r="EY798" s="472">
        <f t="shared" si="6964"/>
        <v>144027</v>
      </c>
      <c r="EZ798" s="710">
        <f t="shared" si="6965"/>
        <v>161310.24</v>
      </c>
      <c r="FA798" s="312">
        <v>42020</v>
      </c>
      <c r="FC798" s="216"/>
      <c r="FD798" s="319"/>
    </row>
    <row r="799" spans="1:160" ht="18" hidden="1" customHeight="1" outlineLevel="1" x14ac:dyDescent="0.2">
      <c r="A799" s="13" t="s">
        <v>1606</v>
      </c>
      <c r="B799" s="76" t="s">
        <v>21</v>
      </c>
      <c r="C799" s="103" t="s">
        <v>1506</v>
      </c>
      <c r="D799" s="103" t="s">
        <v>1463</v>
      </c>
      <c r="E799" s="103" t="s">
        <v>1507</v>
      </c>
      <c r="F799" s="103" t="s">
        <v>1510</v>
      </c>
      <c r="G799" s="103" t="s">
        <v>1381</v>
      </c>
      <c r="H799" s="105">
        <v>0.83299999999999996</v>
      </c>
      <c r="I799" s="103" t="s">
        <v>1369</v>
      </c>
      <c r="J799" s="103" t="s">
        <v>56</v>
      </c>
      <c r="K799" s="103" t="s">
        <v>152</v>
      </c>
      <c r="L799" s="103" t="s">
        <v>1370</v>
      </c>
      <c r="M799" s="14" t="s">
        <v>1382</v>
      </c>
      <c r="N799" s="82"/>
      <c r="O799" s="82"/>
      <c r="P799" s="82"/>
      <c r="Q799" s="245"/>
      <c r="R799" s="408"/>
      <c r="S799" s="270"/>
      <c r="T799" s="270"/>
      <c r="U799" s="270"/>
      <c r="V799" s="647"/>
      <c r="W799" s="647"/>
      <c r="X799" s="409"/>
      <c r="Y799" s="409"/>
      <c r="Z799" s="409"/>
      <c r="AA799" s="409"/>
      <c r="AB799" s="409"/>
      <c r="AC799" s="399">
        <f t="shared" si="6004"/>
        <v>0</v>
      </c>
      <c r="AD799" s="410">
        <v>40</v>
      </c>
      <c r="AE799" s="410">
        <v>1296.2072028571429</v>
      </c>
      <c r="AF799" s="410">
        <f t="shared" si="5138"/>
        <v>1451.7520672000001</v>
      </c>
      <c r="AG799" s="410">
        <v>0</v>
      </c>
      <c r="AH799" s="410">
        <v>0</v>
      </c>
      <c r="AI799" s="260">
        <f t="shared" si="6005"/>
        <v>0</v>
      </c>
      <c r="AJ799" s="410">
        <v>40</v>
      </c>
      <c r="AK799" s="410">
        <v>1296.2072028571429</v>
      </c>
      <c r="AL799" s="410">
        <f t="shared" si="5628"/>
        <v>1451.7520672000001</v>
      </c>
      <c r="AM799" s="260">
        <v>0</v>
      </c>
      <c r="AN799" s="260">
        <v>0</v>
      </c>
      <c r="AO799" s="396">
        <f t="shared" si="6608"/>
        <v>0</v>
      </c>
      <c r="AP799" s="410">
        <v>40</v>
      </c>
      <c r="AQ799" s="410">
        <v>1296.2072028571429</v>
      </c>
      <c r="AR799" s="410">
        <f t="shared" si="5629"/>
        <v>1451.7520672000001</v>
      </c>
      <c r="AS799" s="410">
        <v>0</v>
      </c>
      <c r="AT799" s="410">
        <f t="shared" si="6739"/>
        <v>0</v>
      </c>
      <c r="AU799" s="410">
        <f t="shared" si="6501"/>
        <v>0</v>
      </c>
      <c r="AV799" s="411">
        <v>40</v>
      </c>
      <c r="AW799" s="410">
        <v>1296.2072028571429</v>
      </c>
      <c r="AX799" s="410">
        <f t="shared" si="5630"/>
        <v>1451.7520672000001</v>
      </c>
      <c r="AY799" s="400">
        <v>0</v>
      </c>
      <c r="AZ799" s="400">
        <f t="shared" si="6740"/>
        <v>0</v>
      </c>
      <c r="BA799" s="400">
        <f t="shared" si="6542"/>
        <v>0</v>
      </c>
      <c r="BB799" s="411">
        <v>40</v>
      </c>
      <c r="BC799" s="410">
        <v>1296.2072028571429</v>
      </c>
      <c r="BD799" s="410">
        <f t="shared" si="5631"/>
        <v>1451.7520672000001</v>
      </c>
      <c r="BE799" s="411">
        <v>0</v>
      </c>
      <c r="BF799" s="411">
        <f t="shared" si="6543"/>
        <v>0</v>
      </c>
      <c r="BG799" s="411">
        <f t="shared" si="6496"/>
        <v>0</v>
      </c>
      <c r="BH799" s="411"/>
      <c r="BI799" s="410">
        <v>1296.2072028571429</v>
      </c>
      <c r="BJ799" s="410">
        <f t="shared" si="5632"/>
        <v>1451.7520672000001</v>
      </c>
      <c r="BK799" s="411">
        <v>0</v>
      </c>
      <c r="BL799" s="411">
        <f t="shared" si="7172"/>
        <v>0</v>
      </c>
      <c r="BM799" s="411">
        <f t="shared" si="6230"/>
        <v>0</v>
      </c>
      <c r="BN799" s="411"/>
      <c r="BO799" s="410"/>
      <c r="BP799" s="410"/>
      <c r="BQ799" s="411">
        <v>0</v>
      </c>
      <c r="BR799" s="411">
        <f t="shared" si="7174"/>
        <v>0</v>
      </c>
      <c r="BS799" s="411">
        <f t="shared" si="6455"/>
        <v>0</v>
      </c>
      <c r="BT799" s="410">
        <v>1296.2072028571429</v>
      </c>
      <c r="BU799" s="410">
        <f t="shared" si="6689"/>
        <v>1451.7520672000001</v>
      </c>
      <c r="BV799" s="410">
        <v>0</v>
      </c>
      <c r="BW799" s="1437">
        <v>0</v>
      </c>
      <c r="BX799" s="84" t="s">
        <v>48</v>
      </c>
      <c r="BY799" s="76">
        <v>2015</v>
      </c>
      <c r="BZ799" s="325">
        <v>7</v>
      </c>
      <c r="CA799" s="567"/>
      <c r="CB799" s="562"/>
      <c r="CC799" s="109"/>
      <c r="CD799" s="329"/>
      <c r="CE799" s="26">
        <f t="shared" si="6830"/>
        <v>0</v>
      </c>
      <c r="CF799" s="27">
        <f t="shared" si="6831"/>
        <v>0</v>
      </c>
      <c r="CG799" s="738">
        <f t="shared" si="6832"/>
        <v>0</v>
      </c>
      <c r="CH799" s="166"/>
      <c r="CI799" s="167"/>
      <c r="CJ799" s="89"/>
      <c r="CK799" s="175"/>
      <c r="CL799" s="175"/>
      <c r="CM799" s="178"/>
      <c r="CN799" s="175"/>
      <c r="CO799" s="176"/>
      <c r="CP799" s="175"/>
      <c r="CQ799" s="87"/>
      <c r="CR799" s="455"/>
      <c r="CS799" s="455"/>
      <c r="CT799" s="455"/>
      <c r="CU799" s="455"/>
      <c r="CV799" s="455"/>
      <c r="CW799" s="455"/>
      <c r="CX799" s="455"/>
      <c r="CY799" s="455"/>
      <c r="CZ799" s="455"/>
      <c r="DA799" s="456"/>
      <c r="DB799" s="455"/>
      <c r="DC799" s="455"/>
      <c r="DD799" s="455"/>
      <c r="DE799" s="455"/>
      <c r="DF799" s="455"/>
      <c r="DG799" s="455"/>
      <c r="DH799" s="455"/>
      <c r="DI799" s="455"/>
      <c r="DJ799" s="455"/>
      <c r="DK799" s="455"/>
      <c r="DL799" s="501"/>
      <c r="DM799" s="508"/>
      <c r="DN799" s="501"/>
      <c r="DO799" s="508"/>
      <c r="DP799" s="501"/>
      <c r="DQ799" s="847"/>
      <c r="DR799" s="501"/>
      <c r="DS799" s="508"/>
      <c r="DT799" s="501"/>
      <c r="DU799" s="508"/>
      <c r="DV799" s="457"/>
      <c r="DW799" s="503"/>
      <c r="DX799" s="501"/>
      <c r="DY799" s="672"/>
      <c r="DZ799" s="501"/>
      <c r="EA799" s="508">
        <f>DI799</f>
        <v>0</v>
      </c>
      <c r="EB799" s="457">
        <f t="shared" si="6609"/>
        <v>0</v>
      </c>
      <c r="EC799" s="1045"/>
      <c r="ED799" s="892"/>
      <c r="EE799" s="459"/>
      <c r="EF799" s="501"/>
      <c r="EG799" s="462"/>
      <c r="EH799" s="710"/>
      <c r="EI799" s="460">
        <f t="shared" si="7143"/>
        <v>0</v>
      </c>
      <c r="EJ799" s="538">
        <f t="shared" si="7144"/>
        <v>0</v>
      </c>
      <c r="EK799" s="677">
        <f t="shared" si="7145"/>
        <v>0</v>
      </c>
      <c r="EL799" s="257">
        <f t="shared" si="7146"/>
        <v>0</v>
      </c>
      <c r="EM799" s="649">
        <f t="shared" si="7147"/>
        <v>0</v>
      </c>
      <c r="EN799" s="538">
        <f t="shared" si="7148"/>
        <v>0</v>
      </c>
      <c r="EO799" s="677">
        <f t="shared" si="7149"/>
        <v>0</v>
      </c>
      <c r="EP799" s="257">
        <f t="shared" si="7150"/>
        <v>0</v>
      </c>
      <c r="EQ799" s="649">
        <f t="shared" si="7151"/>
        <v>0</v>
      </c>
      <c r="ER799" s="538">
        <f t="shared" si="7152"/>
        <v>0</v>
      </c>
      <c r="ES799" s="677">
        <f t="shared" si="7153"/>
        <v>0</v>
      </c>
      <c r="ET799" s="538">
        <f t="shared" si="7154"/>
        <v>0</v>
      </c>
      <c r="EU799" s="462">
        <f t="shared" si="7155"/>
        <v>0</v>
      </c>
      <c r="EV799" s="263">
        <f t="shared" si="7156"/>
        <v>0</v>
      </c>
      <c r="EW799" s="462">
        <f t="shared" si="7157"/>
        <v>0</v>
      </c>
      <c r="EX799" s="263">
        <f t="shared" si="7158"/>
        <v>0</v>
      </c>
      <c r="EY799" s="472">
        <f t="shared" si="6964"/>
        <v>0</v>
      </c>
      <c r="EZ799" s="710">
        <f t="shared" si="6965"/>
        <v>0</v>
      </c>
      <c r="FC799" s="216"/>
      <c r="FD799" s="319"/>
    </row>
    <row r="800" spans="1:160" ht="18" hidden="1" customHeight="1" outlineLevel="1" x14ac:dyDescent="0.2">
      <c r="A800" s="13" t="s">
        <v>1662</v>
      </c>
      <c r="B800" s="76" t="s">
        <v>21</v>
      </c>
      <c r="C800" s="103" t="s">
        <v>1506</v>
      </c>
      <c r="D800" s="103" t="s">
        <v>1463</v>
      </c>
      <c r="E800" s="103" t="s">
        <v>1507</v>
      </c>
      <c r="F800" s="103" t="s">
        <v>1510</v>
      </c>
      <c r="G800" s="103" t="s">
        <v>1690</v>
      </c>
      <c r="H800" s="105">
        <v>0.83299999999999996</v>
      </c>
      <c r="I800" s="103" t="s">
        <v>1369</v>
      </c>
      <c r="J800" s="103" t="s">
        <v>56</v>
      </c>
      <c r="K800" s="103" t="s">
        <v>152</v>
      </c>
      <c r="L800" s="103" t="s">
        <v>1370</v>
      </c>
      <c r="M800" s="14" t="s">
        <v>1382</v>
      </c>
      <c r="N800" s="82"/>
      <c r="O800" s="82"/>
      <c r="P800" s="82"/>
      <c r="Q800" s="245"/>
      <c r="R800" s="408"/>
      <c r="S800" s="270"/>
      <c r="T800" s="270"/>
      <c r="U800" s="270"/>
      <c r="V800" s="647"/>
      <c r="W800" s="647"/>
      <c r="X800" s="409"/>
      <c r="Y800" s="409"/>
      <c r="Z800" s="409"/>
      <c r="AA800" s="409"/>
      <c r="AB800" s="409"/>
      <c r="AC800" s="399">
        <f t="shared" si="6004"/>
        <v>0</v>
      </c>
      <c r="AD800" s="410">
        <v>40</v>
      </c>
      <c r="AE800" s="410">
        <v>1296.2072028571429</v>
      </c>
      <c r="AF800" s="410">
        <f t="shared" ref="AF800" si="7202">AE800*1.12</f>
        <v>1451.7520672000001</v>
      </c>
      <c r="AG800" s="410">
        <v>0</v>
      </c>
      <c r="AH800" s="410">
        <v>0</v>
      </c>
      <c r="AI800" s="260">
        <f t="shared" si="6005"/>
        <v>0</v>
      </c>
      <c r="AJ800" s="410">
        <v>40</v>
      </c>
      <c r="AK800" s="410">
        <v>1296.2072028571429</v>
      </c>
      <c r="AL800" s="410">
        <f t="shared" si="5628"/>
        <v>1451.7520672000001</v>
      </c>
      <c r="AM800" s="260">
        <v>0</v>
      </c>
      <c r="AN800" s="260">
        <v>0</v>
      </c>
      <c r="AO800" s="396">
        <f t="shared" si="6608"/>
        <v>0</v>
      </c>
      <c r="AP800" s="410">
        <v>40</v>
      </c>
      <c r="AQ800" s="410">
        <v>1296.2072028571429</v>
      </c>
      <c r="AR800" s="410">
        <f t="shared" si="5629"/>
        <v>1451.7520672000001</v>
      </c>
      <c r="AS800" s="410">
        <v>0</v>
      </c>
      <c r="AT800" s="410">
        <f t="shared" si="6739"/>
        <v>0</v>
      </c>
      <c r="AU800" s="410">
        <f t="shared" si="6501"/>
        <v>0</v>
      </c>
      <c r="AV800" s="411">
        <v>40</v>
      </c>
      <c r="AW800" s="410">
        <v>1296.2072028571429</v>
      </c>
      <c r="AX800" s="410">
        <f t="shared" si="5630"/>
        <v>1451.7520672000001</v>
      </c>
      <c r="AY800" s="400">
        <v>0</v>
      </c>
      <c r="AZ800" s="400">
        <f t="shared" si="6740"/>
        <v>0</v>
      </c>
      <c r="BA800" s="400">
        <f t="shared" si="6542"/>
        <v>0</v>
      </c>
      <c r="BB800" s="411">
        <v>40</v>
      </c>
      <c r="BC800" s="410">
        <v>1296.2072028571429</v>
      </c>
      <c r="BD800" s="410">
        <f t="shared" si="5631"/>
        <v>1451.7520672000001</v>
      </c>
      <c r="BE800" s="411">
        <v>0</v>
      </c>
      <c r="BF800" s="411">
        <f t="shared" si="6543"/>
        <v>0</v>
      </c>
      <c r="BG800" s="411">
        <f t="shared" si="6496"/>
        <v>0</v>
      </c>
      <c r="BH800" s="411"/>
      <c r="BI800" s="410">
        <v>1296.2072028571429</v>
      </c>
      <c r="BJ800" s="410">
        <f t="shared" si="5632"/>
        <v>1451.7520672000001</v>
      </c>
      <c r="BK800" s="411">
        <v>0</v>
      </c>
      <c r="BL800" s="411">
        <f t="shared" si="7172"/>
        <v>0</v>
      </c>
      <c r="BM800" s="411">
        <f t="shared" si="6230"/>
        <v>0</v>
      </c>
      <c r="BN800" s="411"/>
      <c r="BO800" s="410"/>
      <c r="BP800" s="410"/>
      <c r="BQ800" s="411">
        <v>0</v>
      </c>
      <c r="BR800" s="411">
        <f t="shared" si="7174"/>
        <v>0</v>
      </c>
      <c r="BS800" s="411">
        <f t="shared" si="6455"/>
        <v>0</v>
      </c>
      <c r="BT800" s="410">
        <v>1296.2072028571429</v>
      </c>
      <c r="BU800" s="410">
        <f t="shared" si="6689"/>
        <v>1451.7520672000001</v>
      </c>
      <c r="BV800" s="262">
        <v>0</v>
      </c>
      <c r="BW800" s="1427">
        <v>0</v>
      </c>
      <c r="BX800" s="84" t="s">
        <v>48</v>
      </c>
      <c r="BY800" s="76">
        <v>2015</v>
      </c>
      <c r="BZ800" s="325">
        <v>7</v>
      </c>
      <c r="CA800" s="567"/>
      <c r="CB800" s="562"/>
      <c r="CC800" s="109"/>
      <c r="CD800" s="329"/>
      <c r="CE800" s="26">
        <f t="shared" si="6830"/>
        <v>0</v>
      </c>
      <c r="CF800" s="27">
        <f t="shared" si="6831"/>
        <v>0</v>
      </c>
      <c r="CG800" s="738">
        <f t="shared" si="6832"/>
        <v>0</v>
      </c>
      <c r="CH800" s="166" t="s">
        <v>1691</v>
      </c>
      <c r="CI800" s="167" t="s">
        <v>1756</v>
      </c>
      <c r="CJ800" s="89"/>
      <c r="CK800" s="175"/>
      <c r="CL800" s="175"/>
      <c r="CM800" s="178"/>
      <c r="CN800" s="175"/>
      <c r="CO800" s="176"/>
      <c r="CP800" s="175"/>
      <c r="CQ800" s="87"/>
      <c r="CR800" s="455"/>
      <c r="CS800" s="455"/>
      <c r="CT800" s="455"/>
      <c r="CU800" s="455"/>
      <c r="CV800" s="455"/>
      <c r="CW800" s="455"/>
      <c r="CX800" s="455"/>
      <c r="CY800" s="455"/>
      <c r="CZ800" s="455"/>
      <c r="DA800" s="456"/>
      <c r="DB800" s="455"/>
      <c r="DC800" s="455"/>
      <c r="DD800" s="455"/>
      <c r="DE800" s="455"/>
      <c r="DF800" s="455"/>
      <c r="DG800" s="455"/>
      <c r="DH800" s="455"/>
      <c r="DI800" s="455"/>
      <c r="DJ800" s="455"/>
      <c r="DK800" s="455"/>
      <c r="DL800" s="501"/>
      <c r="DM800" s="508"/>
      <c r="DN800" s="501"/>
      <c r="DO800" s="508"/>
      <c r="DP800" s="501"/>
      <c r="DQ800" s="847"/>
      <c r="DR800" s="501"/>
      <c r="DS800" s="508"/>
      <c r="DT800" s="501"/>
      <c r="DU800" s="508"/>
      <c r="DV800" s="457"/>
      <c r="DW800" s="503"/>
      <c r="DX800" s="501"/>
      <c r="DY800" s="672"/>
      <c r="DZ800" s="501"/>
      <c r="EA800" s="508">
        <f>DI800</f>
        <v>0</v>
      </c>
      <c r="EB800" s="457">
        <f t="shared" si="6609"/>
        <v>0</v>
      </c>
      <c r="EC800" s="1045"/>
      <c r="ED800" s="892"/>
      <c r="EE800" s="459"/>
      <c r="EF800" s="501"/>
      <c r="EG800" s="462"/>
      <c r="EH800" s="710"/>
      <c r="EI800" s="460">
        <f t="shared" si="7143"/>
        <v>0</v>
      </c>
      <c r="EJ800" s="538">
        <f t="shared" si="7144"/>
        <v>0</v>
      </c>
      <c r="EK800" s="677">
        <f t="shared" si="7145"/>
        <v>0</v>
      </c>
      <c r="EL800" s="257">
        <f t="shared" si="7146"/>
        <v>0</v>
      </c>
      <c r="EM800" s="649">
        <f t="shared" si="7147"/>
        <v>0</v>
      </c>
      <c r="EN800" s="538">
        <f t="shared" si="7148"/>
        <v>0</v>
      </c>
      <c r="EO800" s="677">
        <f t="shared" si="7149"/>
        <v>0</v>
      </c>
      <c r="EP800" s="257">
        <f t="shared" si="7150"/>
        <v>0</v>
      </c>
      <c r="EQ800" s="649">
        <f t="shared" si="7151"/>
        <v>0</v>
      </c>
      <c r="ER800" s="538">
        <f t="shared" si="7152"/>
        <v>0</v>
      </c>
      <c r="ES800" s="677">
        <f t="shared" si="7153"/>
        <v>0</v>
      </c>
      <c r="ET800" s="538">
        <f t="shared" si="7154"/>
        <v>0</v>
      </c>
      <c r="EU800" s="462">
        <f t="shared" si="7155"/>
        <v>0</v>
      </c>
      <c r="EV800" s="263">
        <f t="shared" si="7156"/>
        <v>0</v>
      </c>
      <c r="EW800" s="462">
        <f t="shared" si="7157"/>
        <v>0</v>
      </c>
      <c r="EX800" s="263">
        <f t="shared" si="7158"/>
        <v>0</v>
      </c>
      <c r="EY800" s="472">
        <f t="shared" si="6964"/>
        <v>0</v>
      </c>
      <c r="EZ800" s="710">
        <f t="shared" si="6965"/>
        <v>0</v>
      </c>
      <c r="FA800" s="312">
        <v>42020</v>
      </c>
      <c r="FC800" s="216"/>
      <c r="FD800" s="319"/>
    </row>
    <row r="801" spans="1:160" ht="18" hidden="1" customHeight="1" outlineLevel="1" x14ac:dyDescent="0.2">
      <c r="A801" s="13" t="s">
        <v>1797</v>
      </c>
      <c r="B801" s="76" t="s">
        <v>21</v>
      </c>
      <c r="C801" s="103" t="s">
        <v>1506</v>
      </c>
      <c r="D801" s="103" t="s">
        <v>1463</v>
      </c>
      <c r="E801" s="103" t="s">
        <v>1507</v>
      </c>
      <c r="F801" s="103" t="s">
        <v>1510</v>
      </c>
      <c r="G801" s="103" t="s">
        <v>25</v>
      </c>
      <c r="H801" s="105">
        <v>0.83299999999999996</v>
      </c>
      <c r="I801" s="103" t="s">
        <v>1369</v>
      </c>
      <c r="J801" s="103" t="s">
        <v>56</v>
      </c>
      <c r="K801" s="103" t="s">
        <v>152</v>
      </c>
      <c r="L801" s="103" t="s">
        <v>1370</v>
      </c>
      <c r="M801" s="14" t="s">
        <v>1382</v>
      </c>
      <c r="N801" s="82"/>
      <c r="O801" s="82"/>
      <c r="P801" s="82"/>
      <c r="Q801" s="245"/>
      <c r="R801" s="408"/>
      <c r="S801" s="270"/>
      <c r="T801" s="270"/>
      <c r="U801" s="270"/>
      <c r="V801" s="647"/>
      <c r="W801" s="647"/>
      <c r="X801" s="409"/>
      <c r="Y801" s="409"/>
      <c r="Z801" s="409"/>
      <c r="AA801" s="409"/>
      <c r="AB801" s="409"/>
      <c r="AC801" s="399">
        <f t="shared" ref="AC801" si="7203">AB801*H801</f>
        <v>0</v>
      </c>
      <c r="AD801" s="410">
        <v>40</v>
      </c>
      <c r="AE801" s="410">
        <v>1296.2072028571429</v>
      </c>
      <c r="AF801" s="410">
        <f t="shared" ref="AF801" si="7204">AE801*1.12</f>
        <v>1451.7520672000001</v>
      </c>
      <c r="AG801" s="410">
        <v>0</v>
      </c>
      <c r="AH801" s="410">
        <v>0</v>
      </c>
      <c r="AI801" s="260">
        <f t="shared" ref="AI801" si="7205">AH801*H801</f>
        <v>0</v>
      </c>
      <c r="AJ801" s="410">
        <v>40</v>
      </c>
      <c r="AK801" s="410">
        <v>1296.2072028571429</v>
      </c>
      <c r="AL801" s="410">
        <f t="shared" si="5628"/>
        <v>1451.7520672000001</v>
      </c>
      <c r="AM801" s="410">
        <v>0</v>
      </c>
      <c r="AN801" s="410">
        <v>0</v>
      </c>
      <c r="AO801" s="396">
        <f t="shared" si="6608"/>
        <v>0</v>
      </c>
      <c r="AP801" s="410">
        <v>40</v>
      </c>
      <c r="AQ801" s="410">
        <v>1296.2072028571429</v>
      </c>
      <c r="AR801" s="410">
        <f t="shared" si="5629"/>
        <v>1451.7520672000001</v>
      </c>
      <c r="AS801" s="410">
        <v>0</v>
      </c>
      <c r="AT801" s="410">
        <v>0</v>
      </c>
      <c r="AU801" s="410">
        <f t="shared" si="6501"/>
        <v>0</v>
      </c>
      <c r="AV801" s="411">
        <v>40</v>
      </c>
      <c r="AW801" s="410">
        <v>1296.2072028571429</v>
      </c>
      <c r="AX801" s="410">
        <f t="shared" si="5630"/>
        <v>1451.7520672000001</v>
      </c>
      <c r="AY801" s="410">
        <v>0</v>
      </c>
      <c r="AZ801" s="410">
        <v>0</v>
      </c>
      <c r="BA801" s="400">
        <f t="shared" si="6542"/>
        <v>0</v>
      </c>
      <c r="BB801" s="411">
        <v>40</v>
      </c>
      <c r="BC801" s="410">
        <v>1296.2072028571429</v>
      </c>
      <c r="BD801" s="410">
        <f t="shared" si="5631"/>
        <v>1451.7520672000001</v>
      </c>
      <c r="BE801" s="410">
        <v>0</v>
      </c>
      <c r="BF801" s="410">
        <v>0</v>
      </c>
      <c r="BG801" s="411">
        <f t="shared" si="6496"/>
        <v>0</v>
      </c>
      <c r="BH801" s="411"/>
      <c r="BI801" s="410">
        <v>1296.2072028571429</v>
      </c>
      <c r="BJ801" s="410">
        <f t="shared" si="5632"/>
        <v>1451.7520672000001</v>
      </c>
      <c r="BK801" s="410">
        <v>0</v>
      </c>
      <c r="BL801" s="410">
        <v>0</v>
      </c>
      <c r="BM801" s="411">
        <f t="shared" si="6230"/>
        <v>0</v>
      </c>
      <c r="BN801" s="411"/>
      <c r="BO801" s="410"/>
      <c r="BP801" s="410"/>
      <c r="BQ801" s="410">
        <v>0</v>
      </c>
      <c r="BR801" s="410">
        <v>0</v>
      </c>
      <c r="BS801" s="411">
        <f t="shared" si="6455"/>
        <v>0</v>
      </c>
      <c r="BT801" s="410">
        <v>1296.2072028571429</v>
      </c>
      <c r="BU801" s="410">
        <f t="shared" si="6689"/>
        <v>1451.7520672000001</v>
      </c>
      <c r="BV801" s="262">
        <v>0</v>
      </c>
      <c r="BW801" s="1427">
        <v>0</v>
      </c>
      <c r="BX801" s="84" t="s">
        <v>48</v>
      </c>
      <c r="BY801" s="76">
        <v>2015</v>
      </c>
      <c r="BZ801" s="325">
        <v>9</v>
      </c>
      <c r="CA801" s="567"/>
      <c r="CB801" s="562"/>
      <c r="CC801" s="109"/>
      <c r="CD801" s="329"/>
      <c r="CE801" s="26">
        <f t="shared" si="6830"/>
        <v>0</v>
      </c>
      <c r="CF801" s="27">
        <f t="shared" si="6831"/>
        <v>0</v>
      </c>
      <c r="CG801" s="738">
        <f t="shared" si="6832"/>
        <v>0</v>
      </c>
      <c r="CH801" s="166" t="s">
        <v>1800</v>
      </c>
      <c r="CI801" s="167"/>
      <c r="CJ801" s="89"/>
      <c r="CK801" s="175"/>
      <c r="CL801" s="175"/>
      <c r="CM801" s="178"/>
      <c r="CN801" s="175"/>
      <c r="CO801" s="176"/>
      <c r="CP801" s="175"/>
      <c r="CQ801" s="87"/>
      <c r="CR801" s="455"/>
      <c r="CS801" s="455"/>
      <c r="CT801" s="455"/>
      <c r="CU801" s="455"/>
      <c r="CV801" s="455"/>
      <c r="CW801" s="455"/>
      <c r="CX801" s="455"/>
      <c r="CY801" s="455"/>
      <c r="CZ801" s="455"/>
      <c r="DA801" s="456"/>
      <c r="DB801" s="455"/>
      <c r="DC801" s="455"/>
      <c r="DD801" s="455"/>
      <c r="DE801" s="455"/>
      <c r="DF801" s="455"/>
      <c r="DG801" s="455"/>
      <c r="DH801" s="455"/>
      <c r="DI801" s="455"/>
      <c r="DJ801" s="455"/>
      <c r="DK801" s="455"/>
      <c r="DL801" s="501"/>
      <c r="DM801" s="508"/>
      <c r="DN801" s="501"/>
      <c r="DO801" s="508"/>
      <c r="DP801" s="501"/>
      <c r="DQ801" s="847"/>
      <c r="DR801" s="501"/>
      <c r="DS801" s="508"/>
      <c r="DT801" s="501"/>
      <c r="DU801" s="508"/>
      <c r="DV801" s="457"/>
      <c r="DW801" s="503"/>
      <c r="DX801" s="501"/>
      <c r="DY801" s="672"/>
      <c r="DZ801" s="501"/>
      <c r="EA801" s="508">
        <f>DI801</f>
        <v>0</v>
      </c>
      <c r="EB801" s="457">
        <f t="shared" si="6609"/>
        <v>0</v>
      </c>
      <c r="EC801" s="1045"/>
      <c r="ED801" s="892"/>
      <c r="EE801" s="459"/>
      <c r="EF801" s="501"/>
      <c r="EG801" s="462"/>
      <c r="EH801" s="710"/>
      <c r="EI801" s="460">
        <f t="shared" si="7143"/>
        <v>0</v>
      </c>
      <c r="EJ801" s="538">
        <f t="shared" si="7144"/>
        <v>0</v>
      </c>
      <c r="EK801" s="677">
        <f t="shared" si="7145"/>
        <v>0</v>
      </c>
      <c r="EL801" s="257">
        <f t="shared" si="7146"/>
        <v>0</v>
      </c>
      <c r="EM801" s="649">
        <f t="shared" si="7147"/>
        <v>0</v>
      </c>
      <c r="EN801" s="538">
        <f t="shared" si="7148"/>
        <v>0</v>
      </c>
      <c r="EO801" s="677">
        <f t="shared" si="7149"/>
        <v>0</v>
      </c>
      <c r="EP801" s="257">
        <f t="shared" si="7150"/>
        <v>0</v>
      </c>
      <c r="EQ801" s="649">
        <f t="shared" si="7151"/>
        <v>0</v>
      </c>
      <c r="ER801" s="538">
        <f t="shared" si="7152"/>
        <v>0</v>
      </c>
      <c r="ES801" s="677">
        <f t="shared" si="7153"/>
        <v>0</v>
      </c>
      <c r="ET801" s="538">
        <f t="shared" si="7154"/>
        <v>0</v>
      </c>
      <c r="EU801" s="462">
        <f t="shared" si="7155"/>
        <v>0</v>
      </c>
      <c r="EV801" s="263">
        <f t="shared" si="7156"/>
        <v>0</v>
      </c>
      <c r="EW801" s="462">
        <f t="shared" si="7157"/>
        <v>0</v>
      </c>
      <c r="EX801" s="263">
        <f t="shared" si="7158"/>
        <v>0</v>
      </c>
      <c r="EY801" s="472">
        <f t="shared" si="6964"/>
        <v>0</v>
      </c>
      <c r="EZ801" s="710">
        <f t="shared" si="6965"/>
        <v>0</v>
      </c>
      <c r="FA801" s="312">
        <v>42020</v>
      </c>
      <c r="FC801" s="216"/>
      <c r="FD801" s="319"/>
    </row>
    <row r="802" spans="1:160" ht="18" hidden="1" customHeight="1" outlineLevel="1" x14ac:dyDescent="0.2">
      <c r="A802" s="13" t="s">
        <v>1970</v>
      </c>
      <c r="B802" s="76" t="s">
        <v>21</v>
      </c>
      <c r="C802" s="103" t="s">
        <v>1506</v>
      </c>
      <c r="D802" s="103" t="s">
        <v>1463</v>
      </c>
      <c r="E802" s="103" t="s">
        <v>1507</v>
      </c>
      <c r="F802" s="103" t="s">
        <v>1510</v>
      </c>
      <c r="G802" s="103" t="s">
        <v>25</v>
      </c>
      <c r="H802" s="105">
        <v>0.83299999999999996</v>
      </c>
      <c r="I802" s="103" t="s">
        <v>1972</v>
      </c>
      <c r="J802" s="103" t="s">
        <v>56</v>
      </c>
      <c r="K802" s="103" t="s">
        <v>152</v>
      </c>
      <c r="L802" s="103" t="s">
        <v>1370</v>
      </c>
      <c r="M802" s="14" t="s">
        <v>1382</v>
      </c>
      <c r="N802" s="82"/>
      <c r="O802" s="82"/>
      <c r="P802" s="82"/>
      <c r="Q802" s="245"/>
      <c r="R802" s="408"/>
      <c r="S802" s="270"/>
      <c r="T802" s="270"/>
      <c r="U802" s="270"/>
      <c r="V802" s="647"/>
      <c r="W802" s="647"/>
      <c r="X802" s="409"/>
      <c r="Y802" s="409"/>
      <c r="Z802" s="409"/>
      <c r="AA802" s="409"/>
      <c r="AB802" s="409"/>
      <c r="AC802" s="399">
        <f t="shared" ref="AC802" si="7206">AB802*H802</f>
        <v>0</v>
      </c>
      <c r="AD802" s="410">
        <v>40</v>
      </c>
      <c r="AE802" s="410">
        <v>1296.2072028571429</v>
      </c>
      <c r="AF802" s="410">
        <f t="shared" ref="AF802" si="7207">AE802*1.12</f>
        <v>1451.7520672000001</v>
      </c>
      <c r="AG802" s="410">
        <v>0</v>
      </c>
      <c r="AH802" s="410">
        <v>0</v>
      </c>
      <c r="AI802" s="260">
        <f t="shared" ref="AI802" si="7208">AH802*H802</f>
        <v>0</v>
      </c>
      <c r="AJ802" s="410">
        <v>40</v>
      </c>
      <c r="AK802" s="410">
        <v>1296.2072028571429</v>
      </c>
      <c r="AL802" s="410">
        <f t="shared" si="5628"/>
        <v>1451.7520672000001</v>
      </c>
      <c r="AM802" s="1221">
        <v>0</v>
      </c>
      <c r="AN802" s="410">
        <v>0</v>
      </c>
      <c r="AO802" s="396">
        <f t="shared" si="6608"/>
        <v>0</v>
      </c>
      <c r="AP802" s="410">
        <v>40</v>
      </c>
      <c r="AQ802" s="410">
        <v>1296.2072028571429</v>
      </c>
      <c r="AR802" s="410">
        <f t="shared" si="5629"/>
        <v>1451.7520672000001</v>
      </c>
      <c r="AS802" s="410">
        <v>0</v>
      </c>
      <c r="AT802" s="410">
        <f t="shared" ref="AT802" si="7209">AS802*1.12</f>
        <v>0</v>
      </c>
      <c r="AU802" s="410">
        <f t="shared" ref="AU802" si="7210">AT802*H802</f>
        <v>0</v>
      </c>
      <c r="AV802" s="411">
        <v>40</v>
      </c>
      <c r="AW802" s="410">
        <v>1296.2072028571429</v>
      </c>
      <c r="AX802" s="410">
        <f t="shared" si="5630"/>
        <v>1451.7520672000001</v>
      </c>
      <c r="AY802" s="400">
        <v>0</v>
      </c>
      <c r="AZ802" s="400">
        <f t="shared" ref="AZ802" si="7211">AY802*1.12</f>
        <v>0</v>
      </c>
      <c r="BA802" s="400">
        <f t="shared" ref="BA802" si="7212">AZ802*H802</f>
        <v>0</v>
      </c>
      <c r="BB802" s="411">
        <v>40</v>
      </c>
      <c r="BC802" s="410">
        <v>1296.2072028571429</v>
      </c>
      <c r="BD802" s="410">
        <f t="shared" si="5631"/>
        <v>1451.7520672000001</v>
      </c>
      <c r="BE802" s="411">
        <v>0</v>
      </c>
      <c r="BF802" s="411">
        <f t="shared" ref="BF802" si="7213">BE802*1.12</f>
        <v>0</v>
      </c>
      <c r="BG802" s="411">
        <f t="shared" ref="BG802" si="7214">BF802*H802</f>
        <v>0</v>
      </c>
      <c r="BH802" s="411"/>
      <c r="BI802" s="410">
        <v>1296.2072028571429</v>
      </c>
      <c r="BJ802" s="410">
        <f t="shared" si="5632"/>
        <v>1451.7520672000001</v>
      </c>
      <c r="BK802" s="411">
        <f t="shared" ref="BK802" si="7215">BH802*BI802</f>
        <v>0</v>
      </c>
      <c r="BL802" s="411">
        <f t="shared" ref="BL802:BL805" si="7216">BK802*1.12</f>
        <v>0</v>
      </c>
      <c r="BM802" s="411">
        <f t="shared" si="6230"/>
        <v>0</v>
      </c>
      <c r="BN802" s="411"/>
      <c r="BO802" s="410"/>
      <c r="BP802" s="410"/>
      <c r="BQ802" s="411">
        <f t="shared" ref="BQ802:BQ803" si="7217">BN802*BO802</f>
        <v>0</v>
      </c>
      <c r="BR802" s="411">
        <f t="shared" ref="BR802:BR805" si="7218">BQ802*1.12</f>
        <v>0</v>
      </c>
      <c r="BS802" s="411">
        <f t="shared" si="6455"/>
        <v>0</v>
      </c>
      <c r="BT802" s="410">
        <v>1296.2072028571429</v>
      </c>
      <c r="BU802" s="410">
        <f t="shared" si="6689"/>
        <v>1451.7520672000001</v>
      </c>
      <c r="BV802" s="262">
        <v>0</v>
      </c>
      <c r="BW802" s="1427">
        <v>0</v>
      </c>
      <c r="BX802" s="84" t="s">
        <v>48</v>
      </c>
      <c r="BY802" s="76">
        <v>2015</v>
      </c>
      <c r="BZ802" s="582" t="s">
        <v>2551</v>
      </c>
      <c r="CA802" s="567"/>
      <c r="CB802" s="562"/>
      <c r="CC802" s="109"/>
      <c r="CD802" s="329"/>
      <c r="CE802" s="26">
        <f t="shared" si="6830"/>
        <v>0</v>
      </c>
      <c r="CF802" s="27">
        <f t="shared" si="6831"/>
        <v>0</v>
      </c>
      <c r="CG802" s="738">
        <f t="shared" si="6832"/>
        <v>0</v>
      </c>
      <c r="CH802" s="166" t="s">
        <v>1973</v>
      </c>
      <c r="CI802" s="167"/>
      <c r="CJ802" s="89" t="s">
        <v>25</v>
      </c>
      <c r="CK802" s="175" t="s">
        <v>1994</v>
      </c>
      <c r="CL802" s="175" t="s">
        <v>2010</v>
      </c>
      <c r="CM802" s="178">
        <v>42170</v>
      </c>
      <c r="CN802" s="175" t="s">
        <v>1995</v>
      </c>
      <c r="CO802" s="176" t="s">
        <v>1463</v>
      </c>
      <c r="CP802" s="175" t="s">
        <v>1510</v>
      </c>
      <c r="CQ802" s="14" t="s">
        <v>1382</v>
      </c>
      <c r="CR802" s="455"/>
      <c r="CS802" s="455"/>
      <c r="CT802" s="455">
        <v>40</v>
      </c>
      <c r="CU802" s="455">
        <v>0</v>
      </c>
      <c r="CV802" s="455">
        <v>0</v>
      </c>
      <c r="CW802" s="455">
        <v>0</v>
      </c>
      <c r="CX802" s="455">
        <v>0</v>
      </c>
      <c r="CY802" s="455"/>
      <c r="CZ802" s="455"/>
      <c r="DA802" s="456">
        <v>1451</v>
      </c>
      <c r="DB802" s="455"/>
      <c r="DC802" s="455"/>
      <c r="DD802" s="455">
        <f>CT802*DA802</f>
        <v>58040</v>
      </c>
      <c r="DE802" s="455">
        <f>CU802*DA802</f>
        <v>0</v>
      </c>
      <c r="DF802" s="455">
        <f>CV802*DA802</f>
        <v>0</v>
      </c>
      <c r="DG802" s="455">
        <f>CW802*DA802</f>
        <v>0</v>
      </c>
      <c r="DH802" s="455">
        <f>CX802*DA802</f>
        <v>0</v>
      </c>
      <c r="DI802" s="455"/>
      <c r="DJ802" s="455"/>
      <c r="DK802" s="455">
        <f t="shared" ref="DK802:DK803" si="7219">(CT802+CU802+CV802+CW802+CX802)*DA802</f>
        <v>58040</v>
      </c>
      <c r="DL802" s="501"/>
      <c r="DM802" s="508"/>
      <c r="DN802" s="501"/>
      <c r="DO802" s="508"/>
      <c r="DP802" s="501"/>
      <c r="DQ802" s="847">
        <f>DD802</f>
        <v>58040</v>
      </c>
      <c r="DR802" s="501">
        <f>DQ802/1.12</f>
        <v>51821.428571428565</v>
      </c>
      <c r="DS802" s="508">
        <f>DE802</f>
        <v>0</v>
      </c>
      <c r="DT802" s="501">
        <f>DS802/1.12</f>
        <v>0</v>
      </c>
      <c r="DU802" s="508">
        <f>DF802</f>
        <v>0</v>
      </c>
      <c r="DV802" s="457">
        <f>DU802/1.12</f>
        <v>0</v>
      </c>
      <c r="DW802" s="503">
        <f>DG802</f>
        <v>0</v>
      </c>
      <c r="DX802" s="501">
        <f>DW802/1.12</f>
        <v>0</v>
      </c>
      <c r="DY802" s="672">
        <f>DH802</f>
        <v>0</v>
      </c>
      <c r="DZ802" s="501">
        <f>DY802/1.12</f>
        <v>0</v>
      </c>
      <c r="EA802" s="508">
        <f>DI802</f>
        <v>0</v>
      </c>
      <c r="EB802" s="457">
        <f t="shared" si="6609"/>
        <v>0</v>
      </c>
      <c r="EC802" s="1045"/>
      <c r="ED802" s="892"/>
      <c r="EE802" s="459">
        <f>DK802</f>
        <v>58040</v>
      </c>
      <c r="EF802" s="501">
        <f t="shared" ref="EF802:EF803" si="7220">EE802/1.12</f>
        <v>51821.428571428565</v>
      </c>
      <c r="EG802" s="462"/>
      <c r="EH802" s="710"/>
      <c r="EI802" s="460">
        <f t="shared" si="7143"/>
        <v>0</v>
      </c>
      <c r="EJ802" s="538">
        <f t="shared" si="7144"/>
        <v>0</v>
      </c>
      <c r="EK802" s="677">
        <f t="shared" si="7145"/>
        <v>-51821.428571428565</v>
      </c>
      <c r="EL802" s="257">
        <f t="shared" si="7146"/>
        <v>-58040</v>
      </c>
      <c r="EM802" s="649">
        <f t="shared" si="7147"/>
        <v>0</v>
      </c>
      <c r="EN802" s="538">
        <f t="shared" si="7148"/>
        <v>0</v>
      </c>
      <c r="EO802" s="677">
        <f t="shared" si="7149"/>
        <v>0</v>
      </c>
      <c r="EP802" s="257">
        <f t="shared" si="7150"/>
        <v>0</v>
      </c>
      <c r="EQ802" s="649">
        <f t="shared" si="7151"/>
        <v>0</v>
      </c>
      <c r="ER802" s="538">
        <f t="shared" si="7152"/>
        <v>0</v>
      </c>
      <c r="ES802" s="677">
        <f t="shared" si="7153"/>
        <v>0</v>
      </c>
      <c r="ET802" s="538">
        <f t="shared" si="7154"/>
        <v>0</v>
      </c>
      <c r="EU802" s="462">
        <f t="shared" si="7155"/>
        <v>0</v>
      </c>
      <c r="EV802" s="263">
        <f t="shared" si="7156"/>
        <v>0</v>
      </c>
      <c r="EW802" s="462">
        <f t="shared" si="7157"/>
        <v>0</v>
      </c>
      <c r="EX802" s="263">
        <f t="shared" si="7158"/>
        <v>0</v>
      </c>
      <c r="EY802" s="472">
        <f t="shared" si="6964"/>
        <v>-51821.428571428565</v>
      </c>
      <c r="EZ802" s="710">
        <f t="shared" si="6965"/>
        <v>-58040</v>
      </c>
      <c r="FA802" s="312">
        <v>42020</v>
      </c>
      <c r="FC802" s="216"/>
      <c r="FD802" s="319"/>
    </row>
    <row r="803" spans="1:160" ht="18" hidden="1" customHeight="1" outlineLevel="1" x14ac:dyDescent="0.2">
      <c r="A803" s="13" t="s">
        <v>2549</v>
      </c>
      <c r="B803" s="76" t="s">
        <v>21</v>
      </c>
      <c r="C803" s="103" t="s">
        <v>1506</v>
      </c>
      <c r="D803" s="103" t="s">
        <v>1463</v>
      </c>
      <c r="E803" s="103" t="s">
        <v>1507</v>
      </c>
      <c r="F803" s="103" t="s">
        <v>1510</v>
      </c>
      <c r="G803" s="103" t="s">
        <v>25</v>
      </c>
      <c r="H803" s="105">
        <v>0.83299999999999996</v>
      </c>
      <c r="I803" s="103" t="s">
        <v>1972</v>
      </c>
      <c r="J803" s="103" t="s">
        <v>56</v>
      </c>
      <c r="K803" s="103" t="s">
        <v>152</v>
      </c>
      <c r="L803" s="103" t="s">
        <v>1370</v>
      </c>
      <c r="M803" s="14" t="s">
        <v>1382</v>
      </c>
      <c r="N803" s="82"/>
      <c r="O803" s="82"/>
      <c r="P803" s="82"/>
      <c r="Q803" s="245"/>
      <c r="R803" s="408"/>
      <c r="S803" s="270"/>
      <c r="T803" s="270"/>
      <c r="U803" s="270"/>
      <c r="V803" s="647"/>
      <c r="W803" s="647"/>
      <c r="X803" s="409"/>
      <c r="Y803" s="409"/>
      <c r="Z803" s="409"/>
      <c r="AA803" s="409"/>
      <c r="AB803" s="409"/>
      <c r="AC803" s="399">
        <f t="shared" ref="AC803" si="7221">AB803*H803</f>
        <v>0</v>
      </c>
      <c r="AD803" s="410">
        <v>40</v>
      </c>
      <c r="AE803" s="410">
        <v>1440.27</v>
      </c>
      <c r="AF803" s="410">
        <f t="shared" ref="AF803" si="7222">AE803*1.12</f>
        <v>1613.1024000000002</v>
      </c>
      <c r="AG803" s="410">
        <f t="shared" ref="AG803" si="7223">AE803*AD803</f>
        <v>57610.8</v>
      </c>
      <c r="AH803" s="410">
        <f t="shared" ref="AH803" si="7224">AD803*AF803</f>
        <v>64524.096000000005</v>
      </c>
      <c r="AI803" s="260">
        <f t="shared" ref="AI803" si="7225">AH803*H803</f>
        <v>53748.571968000004</v>
      </c>
      <c r="AJ803" s="410">
        <v>20</v>
      </c>
      <c r="AK803" s="410">
        <v>1440.27</v>
      </c>
      <c r="AL803" s="410">
        <f t="shared" si="5628"/>
        <v>1613.1024000000002</v>
      </c>
      <c r="AM803" s="1221">
        <f t="shared" ref="AM803" si="7226">AJ803*AK803</f>
        <v>28805.4</v>
      </c>
      <c r="AN803" s="410">
        <f t="shared" ref="AN803" si="7227">AJ803*AL803</f>
        <v>32262.048000000003</v>
      </c>
      <c r="AO803" s="396">
        <f t="shared" ref="AO803" si="7228">AN803*H803</f>
        <v>26874.285984000002</v>
      </c>
      <c r="AP803" s="410">
        <v>20</v>
      </c>
      <c r="AQ803" s="410">
        <v>1440.27</v>
      </c>
      <c r="AR803" s="410">
        <f t="shared" si="5629"/>
        <v>1613.1024000000002</v>
      </c>
      <c r="AS803" s="410">
        <f t="shared" ref="AS803" si="7229">AP803*AQ803</f>
        <v>28805.4</v>
      </c>
      <c r="AT803" s="410">
        <f t="shared" ref="AT803" si="7230">AS803*1.12</f>
        <v>32262.048000000006</v>
      </c>
      <c r="AU803" s="410">
        <f t="shared" ref="AU803" si="7231">AT803*H803</f>
        <v>26874.285984000006</v>
      </c>
      <c r="AV803" s="411">
        <v>20</v>
      </c>
      <c r="AW803" s="410">
        <v>1440.27</v>
      </c>
      <c r="AX803" s="410">
        <f t="shared" si="5630"/>
        <v>1613.1024000000002</v>
      </c>
      <c r="AY803" s="400">
        <f t="shared" ref="AY803" si="7232">AV803*AW803</f>
        <v>28805.4</v>
      </c>
      <c r="AZ803" s="400">
        <f t="shared" ref="AZ803" si="7233">AY803*1.12</f>
        <v>32262.048000000006</v>
      </c>
      <c r="BA803" s="400">
        <f t="shared" ref="BA803" si="7234">AZ803*H803</f>
        <v>26874.285984000006</v>
      </c>
      <c r="BB803" s="411">
        <v>20</v>
      </c>
      <c r="BC803" s="410">
        <v>1440.27</v>
      </c>
      <c r="BD803" s="410">
        <f t="shared" si="5631"/>
        <v>1613.1024000000002</v>
      </c>
      <c r="BE803" s="411">
        <f t="shared" ref="BE803" si="7235">BB803*BC803</f>
        <v>28805.4</v>
      </c>
      <c r="BF803" s="411">
        <f t="shared" ref="BF803" si="7236">BE803*1.12</f>
        <v>32262.048000000006</v>
      </c>
      <c r="BG803" s="411">
        <f t="shared" ref="BG803" si="7237">BF803*H803</f>
        <v>26874.285984000006</v>
      </c>
      <c r="BH803" s="411"/>
      <c r="BI803" s="410">
        <v>1440.27</v>
      </c>
      <c r="BJ803" s="410">
        <f t="shared" si="5632"/>
        <v>1613.1024000000002</v>
      </c>
      <c r="BK803" s="411">
        <f t="shared" ref="BK803" si="7238">BH803*BI803</f>
        <v>0</v>
      </c>
      <c r="BL803" s="411">
        <f t="shared" ref="BL803" si="7239">BK803*1.12</f>
        <v>0</v>
      </c>
      <c r="BM803" s="411">
        <f t="shared" ref="BM803" si="7240">BL803*N803</f>
        <v>0</v>
      </c>
      <c r="BN803" s="411"/>
      <c r="BO803" s="410"/>
      <c r="BP803" s="410"/>
      <c r="BQ803" s="411">
        <f t="shared" si="7217"/>
        <v>0</v>
      </c>
      <c r="BR803" s="411">
        <f t="shared" si="7218"/>
        <v>0</v>
      </c>
      <c r="BS803" s="411">
        <f t="shared" si="6455"/>
        <v>0</v>
      </c>
      <c r="BT803" s="410">
        <v>1440.27</v>
      </c>
      <c r="BU803" s="410">
        <f t="shared" si="6689"/>
        <v>1613.1024000000002</v>
      </c>
      <c r="BV803" s="262">
        <f t="shared" ref="BV803" si="7241">(AD803+AJ803+AP803+AV803+BB803)*BT803</f>
        <v>172832.4</v>
      </c>
      <c r="BW803" s="262">
        <f t="shared" ref="BW803" si="7242">(AD803+AJ803+AP803+AV803+BB803)*BU803</f>
        <v>193572.28800000003</v>
      </c>
      <c r="BX803" s="84"/>
      <c r="BY803" s="76" t="s">
        <v>2420</v>
      </c>
      <c r="BZ803" s="582"/>
      <c r="CA803" s="567"/>
      <c r="CB803" s="562"/>
      <c r="CC803" s="109"/>
      <c r="CD803" s="329"/>
      <c r="CE803" s="26">
        <f t="shared" ref="CE803" si="7243">BV803-CB803</f>
        <v>172832.4</v>
      </c>
      <c r="CF803" s="27">
        <f t="shared" ref="CF803" si="7244">BW803-CC803</f>
        <v>193572.28800000003</v>
      </c>
      <c r="CG803" s="738">
        <f t="shared" ref="CG803" si="7245">CA803-CC803</f>
        <v>0</v>
      </c>
      <c r="CH803" s="166" t="s">
        <v>2552</v>
      </c>
      <c r="CI803" s="167"/>
      <c r="CJ803" s="89"/>
      <c r="CK803" s="175"/>
      <c r="CL803" s="175" t="s">
        <v>2628</v>
      </c>
      <c r="CM803" s="178">
        <v>42632</v>
      </c>
      <c r="CN803" s="175" t="s">
        <v>1995</v>
      </c>
      <c r="CO803" s="176" t="s">
        <v>1463</v>
      </c>
      <c r="CP803" s="175" t="s">
        <v>2586</v>
      </c>
      <c r="CQ803" s="14" t="s">
        <v>1382</v>
      </c>
      <c r="CR803" s="455"/>
      <c r="CS803" s="455"/>
      <c r="CT803" s="455"/>
      <c r="CU803" s="455">
        <v>20</v>
      </c>
      <c r="CV803" s="455">
        <v>20</v>
      </c>
      <c r="CW803" s="455">
        <v>20</v>
      </c>
      <c r="CX803" s="455">
        <v>20</v>
      </c>
      <c r="CY803" s="455"/>
      <c r="CZ803" s="455">
        <f>CU803+CV803+CW803+CX803</f>
        <v>80</v>
      </c>
      <c r="DA803" s="456">
        <f>BU803</f>
        <v>1613.1024000000002</v>
      </c>
      <c r="DB803" s="455"/>
      <c r="DC803" s="455"/>
      <c r="DD803" s="455"/>
      <c r="DE803" s="455">
        <f>CU803*DA803</f>
        <v>32262.048000000003</v>
      </c>
      <c r="DF803" s="455">
        <f>CV803*DA803</f>
        <v>32262.048000000003</v>
      </c>
      <c r="DG803" s="455">
        <f>CW803*DA803</f>
        <v>32262.048000000003</v>
      </c>
      <c r="DH803" s="455">
        <f>CX803*DA803</f>
        <v>32262.048000000003</v>
      </c>
      <c r="DI803" s="455"/>
      <c r="DJ803" s="455"/>
      <c r="DK803" s="455">
        <f t="shared" si="7219"/>
        <v>129048.19200000001</v>
      </c>
      <c r="DL803" s="501"/>
      <c r="DM803" s="508"/>
      <c r="DN803" s="501"/>
      <c r="DO803" s="508"/>
      <c r="DP803" s="501"/>
      <c r="DQ803" s="847"/>
      <c r="DR803" s="501"/>
      <c r="DS803" s="508">
        <f>DE803</f>
        <v>32262.048000000003</v>
      </c>
      <c r="DT803" s="501">
        <f>DS803/1.12</f>
        <v>28805.399999999998</v>
      </c>
      <c r="DU803" s="508">
        <f>DF803</f>
        <v>32262.048000000003</v>
      </c>
      <c r="DV803" s="457">
        <f>DU803/1.12</f>
        <v>28805.399999999998</v>
      </c>
      <c r="DW803" s="503">
        <f>DG803</f>
        <v>32262.048000000003</v>
      </c>
      <c r="DX803" s="501">
        <f>DW803/1.12</f>
        <v>28805.399999999998</v>
      </c>
      <c r="DY803" s="672">
        <f>DH803</f>
        <v>32262.048000000003</v>
      </c>
      <c r="DZ803" s="501">
        <f>DY803/1.12</f>
        <v>28805.399999999998</v>
      </c>
      <c r="EA803" s="508"/>
      <c r="EB803" s="457"/>
      <c r="EC803" s="1045"/>
      <c r="ED803" s="892"/>
      <c r="EE803" s="459">
        <f>DK803</f>
        <v>129048.19200000001</v>
      </c>
      <c r="EF803" s="501">
        <f t="shared" si="7220"/>
        <v>115221.59999999999</v>
      </c>
      <c r="EG803" s="462"/>
      <c r="EH803" s="710"/>
      <c r="EI803" s="460">
        <f t="shared" si="7143"/>
        <v>0</v>
      </c>
      <c r="EJ803" s="538">
        <f t="shared" si="7144"/>
        <v>0</v>
      </c>
      <c r="EK803" s="677">
        <f t="shared" si="7145"/>
        <v>57610.8</v>
      </c>
      <c r="EL803" s="257">
        <f t="shared" si="7146"/>
        <v>64524.096000000005</v>
      </c>
      <c r="EM803" s="649">
        <f t="shared" si="7147"/>
        <v>0</v>
      </c>
      <c r="EN803" s="538">
        <f t="shared" si="7148"/>
        <v>0</v>
      </c>
      <c r="EO803" s="677">
        <f t="shared" si="7149"/>
        <v>0</v>
      </c>
      <c r="EP803" s="257">
        <f t="shared" si="7150"/>
        <v>0</v>
      </c>
      <c r="EQ803" s="649">
        <f t="shared" si="7151"/>
        <v>0</v>
      </c>
      <c r="ER803" s="538">
        <f t="shared" si="7152"/>
        <v>0</v>
      </c>
      <c r="ES803" s="677">
        <f t="shared" si="7153"/>
        <v>0</v>
      </c>
      <c r="ET803" s="538">
        <f t="shared" si="7154"/>
        <v>0</v>
      </c>
      <c r="EU803" s="462">
        <f t="shared" si="7155"/>
        <v>0</v>
      </c>
      <c r="EV803" s="263">
        <f t="shared" si="7156"/>
        <v>0</v>
      </c>
      <c r="EW803" s="462">
        <f t="shared" si="7157"/>
        <v>0</v>
      </c>
      <c r="EX803" s="263">
        <f t="shared" si="7158"/>
        <v>0</v>
      </c>
      <c r="EY803" s="472">
        <f t="shared" si="6964"/>
        <v>57610.8</v>
      </c>
      <c r="EZ803" s="710">
        <f t="shared" si="6965"/>
        <v>64524.09600000002</v>
      </c>
      <c r="FA803" s="312">
        <v>42020</v>
      </c>
      <c r="FC803" s="216"/>
      <c r="FD803" s="319"/>
    </row>
    <row r="804" spans="1:160" ht="18" hidden="1" customHeight="1" outlineLevel="1" x14ac:dyDescent="0.2">
      <c r="A804" s="13" t="s">
        <v>1607</v>
      </c>
      <c r="B804" s="76" t="s">
        <v>21</v>
      </c>
      <c r="C804" s="103" t="s">
        <v>1506</v>
      </c>
      <c r="D804" s="103" t="s">
        <v>1463</v>
      </c>
      <c r="E804" s="103" t="s">
        <v>1507</v>
      </c>
      <c r="F804" s="103" t="s">
        <v>1511</v>
      </c>
      <c r="G804" s="103" t="s">
        <v>1381</v>
      </c>
      <c r="H804" s="105">
        <v>0.83299999999999996</v>
      </c>
      <c r="I804" s="103" t="s">
        <v>1369</v>
      </c>
      <c r="J804" s="103" t="s">
        <v>56</v>
      </c>
      <c r="K804" s="103" t="s">
        <v>152</v>
      </c>
      <c r="L804" s="103" t="s">
        <v>1370</v>
      </c>
      <c r="M804" s="14" t="s">
        <v>1382</v>
      </c>
      <c r="N804" s="82"/>
      <c r="O804" s="82"/>
      <c r="P804" s="82"/>
      <c r="Q804" s="245"/>
      <c r="R804" s="408"/>
      <c r="S804" s="270"/>
      <c r="T804" s="270"/>
      <c r="U804" s="270"/>
      <c r="V804" s="647"/>
      <c r="W804" s="647"/>
      <c r="X804" s="409"/>
      <c r="Y804" s="409"/>
      <c r="Z804" s="409"/>
      <c r="AA804" s="409"/>
      <c r="AB804" s="409"/>
      <c r="AC804" s="399">
        <f t="shared" si="6004"/>
        <v>0</v>
      </c>
      <c r="AD804" s="410">
        <v>30</v>
      </c>
      <c r="AE804" s="410">
        <v>1125.5945328571427</v>
      </c>
      <c r="AF804" s="410">
        <f t="shared" si="5138"/>
        <v>1260.6658768</v>
      </c>
      <c r="AG804" s="410">
        <v>0</v>
      </c>
      <c r="AH804" s="410">
        <v>0</v>
      </c>
      <c r="AI804" s="260">
        <f t="shared" si="6005"/>
        <v>0</v>
      </c>
      <c r="AJ804" s="410">
        <v>30</v>
      </c>
      <c r="AK804" s="410">
        <v>1125.5945328571427</v>
      </c>
      <c r="AL804" s="410">
        <f t="shared" si="5628"/>
        <v>1260.6658768</v>
      </c>
      <c r="AM804" s="260">
        <v>0</v>
      </c>
      <c r="AN804" s="260">
        <v>0</v>
      </c>
      <c r="AO804" s="396">
        <f t="shared" si="6608"/>
        <v>0</v>
      </c>
      <c r="AP804" s="410">
        <v>30</v>
      </c>
      <c r="AQ804" s="410">
        <v>1125.5945328571427</v>
      </c>
      <c r="AR804" s="410">
        <f t="shared" si="5629"/>
        <v>1260.6658768</v>
      </c>
      <c r="AS804" s="410">
        <v>0</v>
      </c>
      <c r="AT804" s="410">
        <f t="shared" si="6739"/>
        <v>0</v>
      </c>
      <c r="AU804" s="410">
        <f t="shared" si="6501"/>
        <v>0</v>
      </c>
      <c r="AV804" s="411">
        <v>30</v>
      </c>
      <c r="AW804" s="410">
        <v>1125.5945328571427</v>
      </c>
      <c r="AX804" s="410">
        <f t="shared" si="5630"/>
        <v>1260.6658768</v>
      </c>
      <c r="AY804" s="400">
        <v>0</v>
      </c>
      <c r="AZ804" s="400">
        <f t="shared" si="6740"/>
        <v>0</v>
      </c>
      <c r="BA804" s="400">
        <f t="shared" si="6542"/>
        <v>0</v>
      </c>
      <c r="BB804" s="411">
        <v>30</v>
      </c>
      <c r="BC804" s="410">
        <v>1125.5945328571427</v>
      </c>
      <c r="BD804" s="410">
        <f t="shared" si="5631"/>
        <v>1260.6658768</v>
      </c>
      <c r="BE804" s="411">
        <v>0</v>
      </c>
      <c r="BF804" s="411">
        <f t="shared" si="6543"/>
        <v>0</v>
      </c>
      <c r="BG804" s="411">
        <f t="shared" si="6496"/>
        <v>0</v>
      </c>
      <c r="BH804" s="411"/>
      <c r="BI804" s="410">
        <v>1125.5945328571427</v>
      </c>
      <c r="BJ804" s="410">
        <f t="shared" si="5632"/>
        <v>1260.6658768</v>
      </c>
      <c r="BK804" s="411">
        <v>0</v>
      </c>
      <c r="BL804" s="411">
        <f t="shared" si="7216"/>
        <v>0</v>
      </c>
      <c r="BM804" s="411">
        <f t="shared" si="6230"/>
        <v>0</v>
      </c>
      <c r="BN804" s="411"/>
      <c r="BO804" s="410"/>
      <c r="BP804" s="410"/>
      <c r="BQ804" s="411">
        <v>0</v>
      </c>
      <c r="BR804" s="411">
        <f t="shared" si="7218"/>
        <v>0</v>
      </c>
      <c r="BS804" s="411">
        <f t="shared" si="6455"/>
        <v>0</v>
      </c>
      <c r="BT804" s="410">
        <v>1125.5945328571427</v>
      </c>
      <c r="BU804" s="410">
        <f t="shared" si="6689"/>
        <v>1260.6658768</v>
      </c>
      <c r="BV804" s="410">
        <v>0</v>
      </c>
      <c r="BW804" s="1437">
        <v>0</v>
      </c>
      <c r="BX804" s="84" t="s">
        <v>48</v>
      </c>
      <c r="BY804" s="76">
        <v>2015</v>
      </c>
      <c r="BZ804" s="325">
        <v>7</v>
      </c>
      <c r="CA804" s="567"/>
      <c r="CB804" s="562"/>
      <c r="CC804" s="109"/>
      <c r="CD804" s="329"/>
      <c r="CE804" s="26">
        <f t="shared" si="6830"/>
        <v>0</v>
      </c>
      <c r="CF804" s="27">
        <f t="shared" si="6831"/>
        <v>0</v>
      </c>
      <c r="CG804" s="738">
        <f t="shared" si="6832"/>
        <v>0</v>
      </c>
      <c r="CH804" s="166"/>
      <c r="CI804" s="167"/>
      <c r="CJ804" s="89"/>
      <c r="CK804" s="175"/>
      <c r="CL804" s="175"/>
      <c r="CM804" s="178"/>
      <c r="CN804" s="175"/>
      <c r="CO804" s="176"/>
      <c r="CP804" s="175"/>
      <c r="CQ804" s="87"/>
      <c r="CR804" s="455"/>
      <c r="CS804" s="455"/>
      <c r="CT804" s="455"/>
      <c r="CU804" s="455"/>
      <c r="CV804" s="455"/>
      <c r="CW804" s="455"/>
      <c r="CX804" s="455"/>
      <c r="CY804" s="455"/>
      <c r="CZ804" s="455"/>
      <c r="DA804" s="456"/>
      <c r="DB804" s="455"/>
      <c r="DC804" s="455"/>
      <c r="DD804" s="455"/>
      <c r="DE804" s="455"/>
      <c r="DF804" s="455"/>
      <c r="DG804" s="455"/>
      <c r="DH804" s="455"/>
      <c r="DI804" s="455"/>
      <c r="DJ804" s="455"/>
      <c r="DK804" s="455"/>
      <c r="DL804" s="501"/>
      <c r="DM804" s="508"/>
      <c r="DN804" s="501"/>
      <c r="DO804" s="508"/>
      <c r="DP804" s="501"/>
      <c r="DQ804" s="847"/>
      <c r="DR804" s="501"/>
      <c r="DS804" s="508"/>
      <c r="DT804" s="501"/>
      <c r="DU804" s="508"/>
      <c r="DV804" s="457"/>
      <c r="DW804" s="503"/>
      <c r="DX804" s="501"/>
      <c r="DY804" s="672"/>
      <c r="DZ804" s="501"/>
      <c r="EA804" s="508">
        <f>DI804</f>
        <v>0</v>
      </c>
      <c r="EB804" s="457">
        <f t="shared" si="6609"/>
        <v>0</v>
      </c>
      <c r="EC804" s="1045"/>
      <c r="ED804" s="892"/>
      <c r="EE804" s="459"/>
      <c r="EF804" s="501"/>
      <c r="EG804" s="462"/>
      <c r="EH804" s="710"/>
      <c r="EI804" s="460">
        <f t="shared" si="7143"/>
        <v>0</v>
      </c>
      <c r="EJ804" s="538">
        <f t="shared" si="7144"/>
        <v>0</v>
      </c>
      <c r="EK804" s="677">
        <f t="shared" si="7145"/>
        <v>0</v>
      </c>
      <c r="EL804" s="257">
        <f t="shared" si="7146"/>
        <v>0</v>
      </c>
      <c r="EM804" s="649">
        <f t="shared" si="7147"/>
        <v>0</v>
      </c>
      <c r="EN804" s="538">
        <f t="shared" si="7148"/>
        <v>0</v>
      </c>
      <c r="EO804" s="677">
        <f t="shared" si="7149"/>
        <v>0</v>
      </c>
      <c r="EP804" s="257">
        <f t="shared" si="7150"/>
        <v>0</v>
      </c>
      <c r="EQ804" s="649">
        <f t="shared" si="7151"/>
        <v>0</v>
      </c>
      <c r="ER804" s="538">
        <f t="shared" si="7152"/>
        <v>0</v>
      </c>
      <c r="ES804" s="677">
        <f t="shared" si="7153"/>
        <v>0</v>
      </c>
      <c r="ET804" s="538">
        <f t="shared" si="7154"/>
        <v>0</v>
      </c>
      <c r="EU804" s="462">
        <f t="shared" si="7155"/>
        <v>0</v>
      </c>
      <c r="EV804" s="263">
        <f t="shared" si="7156"/>
        <v>0</v>
      </c>
      <c r="EW804" s="462">
        <f t="shared" si="7157"/>
        <v>0</v>
      </c>
      <c r="EX804" s="263">
        <f t="shared" si="7158"/>
        <v>0</v>
      </c>
      <c r="EY804" s="472">
        <f t="shared" si="6964"/>
        <v>0</v>
      </c>
      <c r="EZ804" s="710">
        <f t="shared" si="6965"/>
        <v>0</v>
      </c>
      <c r="FC804" s="216"/>
      <c r="FD804" s="319"/>
    </row>
    <row r="805" spans="1:160" ht="18" hidden="1" customHeight="1" outlineLevel="1" x14ac:dyDescent="0.2">
      <c r="A805" s="13" t="s">
        <v>1661</v>
      </c>
      <c r="B805" s="76" t="s">
        <v>21</v>
      </c>
      <c r="C805" s="103" t="s">
        <v>1506</v>
      </c>
      <c r="D805" s="103" t="s">
        <v>1463</v>
      </c>
      <c r="E805" s="103" t="s">
        <v>1507</v>
      </c>
      <c r="F805" s="103" t="s">
        <v>1511</v>
      </c>
      <c r="G805" s="103" t="s">
        <v>1690</v>
      </c>
      <c r="H805" s="105">
        <v>0.83299999999999996</v>
      </c>
      <c r="I805" s="103" t="s">
        <v>1369</v>
      </c>
      <c r="J805" s="103" t="s">
        <v>56</v>
      </c>
      <c r="K805" s="103" t="s">
        <v>152</v>
      </c>
      <c r="L805" s="103" t="s">
        <v>1370</v>
      </c>
      <c r="M805" s="14" t="s">
        <v>1382</v>
      </c>
      <c r="N805" s="82"/>
      <c r="O805" s="82"/>
      <c r="P805" s="82"/>
      <c r="Q805" s="245"/>
      <c r="R805" s="408"/>
      <c r="S805" s="270"/>
      <c r="T805" s="270"/>
      <c r="U805" s="270"/>
      <c r="V805" s="647"/>
      <c r="W805" s="647"/>
      <c r="X805" s="409"/>
      <c r="Y805" s="409"/>
      <c r="Z805" s="409"/>
      <c r="AA805" s="409"/>
      <c r="AB805" s="409"/>
      <c r="AC805" s="399">
        <f t="shared" si="6004"/>
        <v>0</v>
      </c>
      <c r="AD805" s="410">
        <v>30</v>
      </c>
      <c r="AE805" s="410">
        <v>1125.5945328571427</v>
      </c>
      <c r="AF805" s="410">
        <f t="shared" ref="AF805" si="7246">AE805*1.12</f>
        <v>1260.6658768</v>
      </c>
      <c r="AG805" s="410">
        <v>0</v>
      </c>
      <c r="AH805" s="410">
        <v>0</v>
      </c>
      <c r="AI805" s="260">
        <f t="shared" si="6005"/>
        <v>0</v>
      </c>
      <c r="AJ805" s="410">
        <v>30</v>
      </c>
      <c r="AK805" s="410">
        <v>1125.5945328571427</v>
      </c>
      <c r="AL805" s="410">
        <f t="shared" si="5628"/>
        <v>1260.6658768</v>
      </c>
      <c r="AM805" s="260">
        <v>0</v>
      </c>
      <c r="AN805" s="260">
        <v>0</v>
      </c>
      <c r="AO805" s="396">
        <f t="shared" si="6608"/>
        <v>0</v>
      </c>
      <c r="AP805" s="410">
        <v>30</v>
      </c>
      <c r="AQ805" s="410">
        <v>1125.5945328571427</v>
      </c>
      <c r="AR805" s="410">
        <f t="shared" si="5629"/>
        <v>1260.6658768</v>
      </c>
      <c r="AS805" s="410">
        <v>0</v>
      </c>
      <c r="AT805" s="410">
        <f t="shared" si="6739"/>
        <v>0</v>
      </c>
      <c r="AU805" s="410">
        <f t="shared" si="6501"/>
        <v>0</v>
      </c>
      <c r="AV805" s="411">
        <v>30</v>
      </c>
      <c r="AW805" s="410">
        <v>1125.5945328571427</v>
      </c>
      <c r="AX805" s="410">
        <f t="shared" si="5630"/>
        <v>1260.6658768</v>
      </c>
      <c r="AY805" s="400">
        <v>0</v>
      </c>
      <c r="AZ805" s="400">
        <f t="shared" si="6740"/>
        <v>0</v>
      </c>
      <c r="BA805" s="400">
        <f t="shared" si="6542"/>
        <v>0</v>
      </c>
      <c r="BB805" s="411">
        <v>30</v>
      </c>
      <c r="BC805" s="410">
        <v>1125.5945328571427</v>
      </c>
      <c r="BD805" s="410">
        <f t="shared" si="5631"/>
        <v>1260.6658768</v>
      </c>
      <c r="BE805" s="411">
        <v>0</v>
      </c>
      <c r="BF805" s="411">
        <f t="shared" si="6543"/>
        <v>0</v>
      </c>
      <c r="BG805" s="411">
        <f t="shared" si="6496"/>
        <v>0</v>
      </c>
      <c r="BH805" s="411"/>
      <c r="BI805" s="410">
        <v>1125.5945328571427</v>
      </c>
      <c r="BJ805" s="410">
        <f t="shared" si="5632"/>
        <v>1260.6658768</v>
      </c>
      <c r="BK805" s="411">
        <v>0</v>
      </c>
      <c r="BL805" s="411">
        <f t="shared" si="7216"/>
        <v>0</v>
      </c>
      <c r="BM805" s="411">
        <f t="shared" ref="BM805:BM827" si="7247">BL805*N805</f>
        <v>0</v>
      </c>
      <c r="BN805" s="411"/>
      <c r="BO805" s="410"/>
      <c r="BP805" s="410"/>
      <c r="BQ805" s="411">
        <v>0</v>
      </c>
      <c r="BR805" s="411">
        <f t="shared" si="7218"/>
        <v>0</v>
      </c>
      <c r="BS805" s="411">
        <f t="shared" si="6455"/>
        <v>0</v>
      </c>
      <c r="BT805" s="410">
        <v>1125.5945328571427</v>
      </c>
      <c r="BU805" s="410">
        <f t="shared" si="6689"/>
        <v>1260.6658768</v>
      </c>
      <c r="BV805" s="262">
        <v>0</v>
      </c>
      <c r="BW805" s="1427">
        <v>0</v>
      </c>
      <c r="BX805" s="84" t="s">
        <v>48</v>
      </c>
      <c r="BY805" s="76">
        <v>2015</v>
      </c>
      <c r="BZ805" s="325">
        <v>7</v>
      </c>
      <c r="CA805" s="567"/>
      <c r="CB805" s="562"/>
      <c r="CC805" s="109"/>
      <c r="CD805" s="329"/>
      <c r="CE805" s="26">
        <f t="shared" si="6830"/>
        <v>0</v>
      </c>
      <c r="CF805" s="27">
        <f t="shared" si="6831"/>
        <v>0</v>
      </c>
      <c r="CG805" s="738">
        <f t="shared" si="6832"/>
        <v>0</v>
      </c>
      <c r="CH805" s="166" t="s">
        <v>1691</v>
      </c>
      <c r="CI805" s="167" t="s">
        <v>1756</v>
      </c>
      <c r="CJ805" s="89"/>
      <c r="CK805" s="175"/>
      <c r="CL805" s="175"/>
      <c r="CM805" s="178"/>
      <c r="CN805" s="175"/>
      <c r="CO805" s="176"/>
      <c r="CP805" s="175"/>
      <c r="CQ805" s="87"/>
      <c r="CR805" s="455"/>
      <c r="CS805" s="455"/>
      <c r="CT805" s="455"/>
      <c r="CU805" s="455"/>
      <c r="CV805" s="455"/>
      <c r="CW805" s="455"/>
      <c r="CX805" s="455"/>
      <c r="CY805" s="455"/>
      <c r="CZ805" s="455"/>
      <c r="DA805" s="456"/>
      <c r="DB805" s="455"/>
      <c r="DC805" s="455"/>
      <c r="DD805" s="455"/>
      <c r="DE805" s="455"/>
      <c r="DF805" s="455"/>
      <c r="DG805" s="455"/>
      <c r="DH805" s="455"/>
      <c r="DI805" s="455"/>
      <c r="DJ805" s="455"/>
      <c r="DK805" s="455"/>
      <c r="DL805" s="501"/>
      <c r="DM805" s="508"/>
      <c r="DN805" s="501"/>
      <c r="DO805" s="508"/>
      <c r="DP805" s="501"/>
      <c r="DQ805" s="847"/>
      <c r="DR805" s="501"/>
      <c r="DS805" s="508"/>
      <c r="DT805" s="501"/>
      <c r="DU805" s="508"/>
      <c r="DV805" s="457"/>
      <c r="DW805" s="503"/>
      <c r="DX805" s="501"/>
      <c r="DY805" s="672"/>
      <c r="DZ805" s="501"/>
      <c r="EA805" s="508">
        <f>DI805</f>
        <v>0</v>
      </c>
      <c r="EB805" s="457">
        <f t="shared" si="6609"/>
        <v>0</v>
      </c>
      <c r="EC805" s="1045"/>
      <c r="ED805" s="892"/>
      <c r="EE805" s="459"/>
      <c r="EF805" s="501"/>
      <c r="EG805" s="462"/>
      <c r="EH805" s="710"/>
      <c r="EI805" s="460">
        <f t="shared" si="7143"/>
        <v>0</v>
      </c>
      <c r="EJ805" s="538">
        <f t="shared" si="7144"/>
        <v>0</v>
      </c>
      <c r="EK805" s="677">
        <f t="shared" si="7145"/>
        <v>0</v>
      </c>
      <c r="EL805" s="257">
        <f t="shared" si="7146"/>
        <v>0</v>
      </c>
      <c r="EM805" s="649">
        <f t="shared" si="7147"/>
        <v>0</v>
      </c>
      <c r="EN805" s="538">
        <f t="shared" si="7148"/>
        <v>0</v>
      </c>
      <c r="EO805" s="677">
        <f t="shared" si="7149"/>
        <v>0</v>
      </c>
      <c r="EP805" s="257">
        <f t="shared" si="7150"/>
        <v>0</v>
      </c>
      <c r="EQ805" s="649">
        <f t="shared" si="7151"/>
        <v>0</v>
      </c>
      <c r="ER805" s="538">
        <f t="shared" si="7152"/>
        <v>0</v>
      </c>
      <c r="ES805" s="677">
        <f t="shared" si="7153"/>
        <v>0</v>
      </c>
      <c r="ET805" s="538">
        <f t="shared" si="7154"/>
        <v>0</v>
      </c>
      <c r="EU805" s="462">
        <f t="shared" si="7155"/>
        <v>0</v>
      </c>
      <c r="EV805" s="263">
        <f t="shared" si="7156"/>
        <v>0</v>
      </c>
      <c r="EW805" s="462">
        <f t="shared" si="7157"/>
        <v>0</v>
      </c>
      <c r="EX805" s="263">
        <f t="shared" si="7158"/>
        <v>0</v>
      </c>
      <c r="EY805" s="472">
        <f t="shared" si="6964"/>
        <v>0</v>
      </c>
      <c r="EZ805" s="710">
        <f t="shared" si="6965"/>
        <v>0</v>
      </c>
      <c r="FA805" s="312">
        <v>42020</v>
      </c>
      <c r="FC805" s="216"/>
      <c r="FD805" s="319"/>
    </row>
    <row r="806" spans="1:160" ht="18" hidden="1" customHeight="1" outlineLevel="1" x14ac:dyDescent="0.2">
      <c r="A806" s="13" t="s">
        <v>1798</v>
      </c>
      <c r="B806" s="76" t="s">
        <v>21</v>
      </c>
      <c r="C806" s="103" t="s">
        <v>1506</v>
      </c>
      <c r="D806" s="103" t="s">
        <v>1463</v>
      </c>
      <c r="E806" s="103" t="s">
        <v>1507</v>
      </c>
      <c r="F806" s="103" t="s">
        <v>1511</v>
      </c>
      <c r="G806" s="103" t="s">
        <v>25</v>
      </c>
      <c r="H806" s="105">
        <v>0.83299999999999996</v>
      </c>
      <c r="I806" s="103" t="s">
        <v>1369</v>
      </c>
      <c r="J806" s="103" t="s">
        <v>56</v>
      </c>
      <c r="K806" s="103" t="s">
        <v>152</v>
      </c>
      <c r="L806" s="103" t="s">
        <v>1370</v>
      </c>
      <c r="M806" s="14" t="s">
        <v>1382</v>
      </c>
      <c r="N806" s="82"/>
      <c r="O806" s="82"/>
      <c r="P806" s="82"/>
      <c r="Q806" s="245"/>
      <c r="R806" s="408"/>
      <c r="S806" s="270"/>
      <c r="T806" s="270"/>
      <c r="U806" s="270"/>
      <c r="V806" s="647"/>
      <c r="W806" s="647"/>
      <c r="X806" s="409"/>
      <c r="Y806" s="409"/>
      <c r="Z806" s="409"/>
      <c r="AA806" s="409"/>
      <c r="AB806" s="409"/>
      <c r="AC806" s="399">
        <f t="shared" ref="AC806" si="7248">AB806*H806</f>
        <v>0</v>
      </c>
      <c r="AD806" s="410">
        <v>30</v>
      </c>
      <c r="AE806" s="410">
        <v>1125.5945328571427</v>
      </c>
      <c r="AF806" s="410">
        <f t="shared" ref="AF806" si="7249">AE806*1.12</f>
        <v>1260.6658768</v>
      </c>
      <c r="AG806" s="410">
        <v>0</v>
      </c>
      <c r="AH806" s="410">
        <v>0</v>
      </c>
      <c r="AI806" s="260">
        <f t="shared" ref="AI806" si="7250">AH806*H806</f>
        <v>0</v>
      </c>
      <c r="AJ806" s="410">
        <v>30</v>
      </c>
      <c r="AK806" s="410">
        <v>1125.5945328571427</v>
      </c>
      <c r="AL806" s="410">
        <f t="shared" si="5628"/>
        <v>1260.6658768</v>
      </c>
      <c r="AM806" s="410">
        <v>0</v>
      </c>
      <c r="AN806" s="410">
        <v>0</v>
      </c>
      <c r="AO806" s="396">
        <f t="shared" si="6608"/>
        <v>0</v>
      </c>
      <c r="AP806" s="410">
        <v>30</v>
      </c>
      <c r="AQ806" s="410">
        <v>1125.5945328571427</v>
      </c>
      <c r="AR806" s="410">
        <f t="shared" si="5629"/>
        <v>1260.6658768</v>
      </c>
      <c r="AS806" s="410">
        <v>0</v>
      </c>
      <c r="AT806" s="410">
        <v>0</v>
      </c>
      <c r="AU806" s="410">
        <f t="shared" si="6501"/>
        <v>0</v>
      </c>
      <c r="AV806" s="411">
        <v>30</v>
      </c>
      <c r="AW806" s="410">
        <v>1125.5945328571427</v>
      </c>
      <c r="AX806" s="410">
        <f t="shared" si="5630"/>
        <v>1260.6658768</v>
      </c>
      <c r="AY806" s="410">
        <v>0</v>
      </c>
      <c r="AZ806" s="410">
        <v>0</v>
      </c>
      <c r="BA806" s="400">
        <f t="shared" si="6542"/>
        <v>0</v>
      </c>
      <c r="BB806" s="411">
        <v>30</v>
      </c>
      <c r="BC806" s="410">
        <v>1125.5945328571427</v>
      </c>
      <c r="BD806" s="410">
        <f t="shared" si="5631"/>
        <v>1260.6658768</v>
      </c>
      <c r="BE806" s="410">
        <v>0</v>
      </c>
      <c r="BF806" s="410">
        <v>0</v>
      </c>
      <c r="BG806" s="411">
        <f t="shared" si="6496"/>
        <v>0</v>
      </c>
      <c r="BH806" s="411"/>
      <c r="BI806" s="410">
        <v>1125.5945328571427</v>
      </c>
      <c r="BJ806" s="410">
        <f t="shared" si="5632"/>
        <v>1260.6658768</v>
      </c>
      <c r="BK806" s="410">
        <v>0</v>
      </c>
      <c r="BL806" s="410">
        <v>0</v>
      </c>
      <c r="BM806" s="411">
        <f t="shared" si="7247"/>
        <v>0</v>
      </c>
      <c r="BN806" s="411"/>
      <c r="BO806" s="410"/>
      <c r="BP806" s="410"/>
      <c r="BQ806" s="410">
        <v>0</v>
      </c>
      <c r="BR806" s="410">
        <v>0</v>
      </c>
      <c r="BS806" s="411">
        <f t="shared" si="6455"/>
        <v>0</v>
      </c>
      <c r="BT806" s="410">
        <v>1125.5945328571427</v>
      </c>
      <c r="BU806" s="410">
        <f t="shared" si="6689"/>
        <v>1260.6658768</v>
      </c>
      <c r="BV806" s="262">
        <v>0</v>
      </c>
      <c r="BW806" s="1427">
        <v>0</v>
      </c>
      <c r="BX806" s="84" t="s">
        <v>48</v>
      </c>
      <c r="BY806" s="76">
        <v>2015</v>
      </c>
      <c r="BZ806" s="325">
        <v>9</v>
      </c>
      <c r="CA806" s="567"/>
      <c r="CB806" s="562"/>
      <c r="CC806" s="109"/>
      <c r="CD806" s="329"/>
      <c r="CE806" s="26">
        <f t="shared" si="6830"/>
        <v>0</v>
      </c>
      <c r="CF806" s="27">
        <f t="shared" si="6831"/>
        <v>0</v>
      </c>
      <c r="CG806" s="738">
        <f t="shared" si="6832"/>
        <v>0</v>
      </c>
      <c r="CH806" s="166" t="s">
        <v>1800</v>
      </c>
      <c r="CI806" s="167"/>
      <c r="CJ806" s="89"/>
      <c r="CK806" s="175"/>
      <c r="CL806" s="175"/>
      <c r="CM806" s="178"/>
      <c r="CN806" s="175"/>
      <c r="CO806" s="176"/>
      <c r="CP806" s="175"/>
      <c r="CQ806" s="87"/>
      <c r="CR806" s="455"/>
      <c r="CS806" s="455"/>
      <c r="CT806" s="455"/>
      <c r="CU806" s="455"/>
      <c r="CV806" s="455"/>
      <c r="CW806" s="455"/>
      <c r="CX806" s="455"/>
      <c r="CY806" s="455"/>
      <c r="CZ806" s="455"/>
      <c r="DA806" s="456"/>
      <c r="DB806" s="455"/>
      <c r="DC806" s="455"/>
      <c r="DD806" s="455"/>
      <c r="DE806" s="455"/>
      <c r="DF806" s="455"/>
      <c r="DG806" s="455"/>
      <c r="DH806" s="455"/>
      <c r="DI806" s="455"/>
      <c r="DJ806" s="455"/>
      <c r="DK806" s="455"/>
      <c r="DL806" s="501"/>
      <c r="DM806" s="508"/>
      <c r="DN806" s="501"/>
      <c r="DO806" s="508"/>
      <c r="DP806" s="501"/>
      <c r="DQ806" s="847"/>
      <c r="DR806" s="501"/>
      <c r="DS806" s="508"/>
      <c r="DT806" s="501"/>
      <c r="DU806" s="508"/>
      <c r="DV806" s="457"/>
      <c r="DW806" s="503"/>
      <c r="DX806" s="501"/>
      <c r="DY806" s="672"/>
      <c r="DZ806" s="501"/>
      <c r="EA806" s="508">
        <f>DI806</f>
        <v>0</v>
      </c>
      <c r="EB806" s="457">
        <f t="shared" si="6609"/>
        <v>0</v>
      </c>
      <c r="EC806" s="1045"/>
      <c r="ED806" s="892"/>
      <c r="EE806" s="459"/>
      <c r="EF806" s="501"/>
      <c r="EG806" s="462"/>
      <c r="EH806" s="710"/>
      <c r="EI806" s="460">
        <f t="shared" si="7143"/>
        <v>0</v>
      </c>
      <c r="EJ806" s="538">
        <f t="shared" si="7144"/>
        <v>0</v>
      </c>
      <c r="EK806" s="677">
        <f t="shared" si="7145"/>
        <v>0</v>
      </c>
      <c r="EL806" s="257">
        <f t="shared" si="7146"/>
        <v>0</v>
      </c>
      <c r="EM806" s="649">
        <f t="shared" si="7147"/>
        <v>0</v>
      </c>
      <c r="EN806" s="538">
        <f t="shared" si="7148"/>
        <v>0</v>
      </c>
      <c r="EO806" s="677">
        <f t="shared" si="7149"/>
        <v>0</v>
      </c>
      <c r="EP806" s="257">
        <f t="shared" si="7150"/>
        <v>0</v>
      </c>
      <c r="EQ806" s="649">
        <f t="shared" si="7151"/>
        <v>0</v>
      </c>
      <c r="ER806" s="538">
        <f t="shared" si="7152"/>
        <v>0</v>
      </c>
      <c r="ES806" s="677">
        <f t="shared" si="7153"/>
        <v>0</v>
      </c>
      <c r="ET806" s="538">
        <f t="shared" si="7154"/>
        <v>0</v>
      </c>
      <c r="EU806" s="462">
        <f t="shared" si="7155"/>
        <v>0</v>
      </c>
      <c r="EV806" s="263">
        <f t="shared" si="7156"/>
        <v>0</v>
      </c>
      <c r="EW806" s="462">
        <f t="shared" si="7157"/>
        <v>0</v>
      </c>
      <c r="EX806" s="263">
        <f t="shared" si="7158"/>
        <v>0</v>
      </c>
      <c r="EY806" s="472">
        <f t="shared" si="6964"/>
        <v>0</v>
      </c>
      <c r="EZ806" s="710">
        <f t="shared" si="6965"/>
        <v>0</v>
      </c>
      <c r="FA806" s="312">
        <v>42020</v>
      </c>
      <c r="FC806" s="216"/>
      <c r="FD806" s="319"/>
    </row>
    <row r="807" spans="1:160" ht="18" hidden="1" customHeight="1" outlineLevel="1" x14ac:dyDescent="0.2">
      <c r="A807" s="13" t="s">
        <v>1971</v>
      </c>
      <c r="B807" s="76" t="s">
        <v>21</v>
      </c>
      <c r="C807" s="103" t="s">
        <v>1506</v>
      </c>
      <c r="D807" s="103" t="s">
        <v>1463</v>
      </c>
      <c r="E807" s="103" t="s">
        <v>1507</v>
      </c>
      <c r="F807" s="103" t="s">
        <v>1511</v>
      </c>
      <c r="G807" s="103" t="s">
        <v>25</v>
      </c>
      <c r="H807" s="105">
        <v>0.83299999999999996</v>
      </c>
      <c r="I807" s="103" t="s">
        <v>1972</v>
      </c>
      <c r="J807" s="103" t="s">
        <v>56</v>
      </c>
      <c r="K807" s="103" t="s">
        <v>152</v>
      </c>
      <c r="L807" s="103" t="s">
        <v>1370</v>
      </c>
      <c r="M807" s="14" t="s">
        <v>1382</v>
      </c>
      <c r="N807" s="82"/>
      <c r="O807" s="82"/>
      <c r="P807" s="82"/>
      <c r="Q807" s="245"/>
      <c r="R807" s="408"/>
      <c r="S807" s="270"/>
      <c r="T807" s="270"/>
      <c r="U807" s="270"/>
      <c r="V807" s="647"/>
      <c r="W807" s="647"/>
      <c r="X807" s="409"/>
      <c r="Y807" s="409"/>
      <c r="Z807" s="409"/>
      <c r="AA807" s="409"/>
      <c r="AB807" s="409"/>
      <c r="AC807" s="399">
        <f t="shared" ref="AC807" si="7251">AB807*H807</f>
        <v>0</v>
      </c>
      <c r="AD807" s="410">
        <v>30</v>
      </c>
      <c r="AE807" s="410">
        <v>1125.5945328571427</v>
      </c>
      <c r="AF807" s="410">
        <f t="shared" ref="AF807" si="7252">AE807*1.12</f>
        <v>1260.6658768</v>
      </c>
      <c r="AG807" s="410">
        <v>0</v>
      </c>
      <c r="AH807" s="410">
        <v>0</v>
      </c>
      <c r="AI807" s="260">
        <f t="shared" ref="AI807" si="7253">AH807*H807</f>
        <v>0</v>
      </c>
      <c r="AJ807" s="410">
        <v>30</v>
      </c>
      <c r="AK807" s="410">
        <v>1125.5945328571427</v>
      </c>
      <c r="AL807" s="410">
        <f t="shared" si="5628"/>
        <v>1260.6658768</v>
      </c>
      <c r="AM807" s="1221">
        <v>0</v>
      </c>
      <c r="AN807" s="410">
        <v>0</v>
      </c>
      <c r="AO807" s="396">
        <f t="shared" si="6608"/>
        <v>0</v>
      </c>
      <c r="AP807" s="410">
        <v>30</v>
      </c>
      <c r="AQ807" s="410">
        <v>1125.5945328571427</v>
      </c>
      <c r="AR807" s="410">
        <f t="shared" si="5629"/>
        <v>1260.6658768</v>
      </c>
      <c r="AS807" s="410">
        <v>0</v>
      </c>
      <c r="AT807" s="410">
        <f t="shared" ref="AT807" si="7254">AS807*1.12</f>
        <v>0</v>
      </c>
      <c r="AU807" s="410">
        <f t="shared" ref="AU807" si="7255">AT807*H807</f>
        <v>0</v>
      </c>
      <c r="AV807" s="411">
        <v>30</v>
      </c>
      <c r="AW807" s="410">
        <v>1125.5945328571427</v>
      </c>
      <c r="AX807" s="410">
        <f t="shared" si="5630"/>
        <v>1260.6658768</v>
      </c>
      <c r="AY807" s="400">
        <v>0</v>
      </c>
      <c r="AZ807" s="400">
        <f t="shared" ref="AZ807" si="7256">AY807*1.12</f>
        <v>0</v>
      </c>
      <c r="BA807" s="400">
        <f t="shared" ref="BA807" si="7257">AZ807*H807</f>
        <v>0</v>
      </c>
      <c r="BB807" s="411">
        <v>30</v>
      </c>
      <c r="BC807" s="410">
        <v>1125.5945328571427</v>
      </c>
      <c r="BD807" s="410">
        <f t="shared" si="5631"/>
        <v>1260.6658768</v>
      </c>
      <c r="BE807" s="411">
        <v>0</v>
      </c>
      <c r="BF807" s="411">
        <f t="shared" ref="BF807" si="7258">BE807*1.12</f>
        <v>0</v>
      </c>
      <c r="BG807" s="411">
        <f t="shared" ref="BG807" si="7259">BF807*H807</f>
        <v>0</v>
      </c>
      <c r="BH807" s="411"/>
      <c r="BI807" s="410">
        <v>1125.5945328571427</v>
      </c>
      <c r="BJ807" s="410">
        <f t="shared" si="5632"/>
        <v>1260.6658768</v>
      </c>
      <c r="BK807" s="411">
        <f t="shared" ref="BK807" si="7260">BH807*BI807</f>
        <v>0</v>
      </c>
      <c r="BL807" s="411">
        <f t="shared" ref="BL807:BL809" si="7261">BK807*1.12</f>
        <v>0</v>
      </c>
      <c r="BM807" s="411">
        <f t="shared" si="7247"/>
        <v>0</v>
      </c>
      <c r="BN807" s="411"/>
      <c r="BO807" s="410"/>
      <c r="BP807" s="410"/>
      <c r="BQ807" s="411">
        <f t="shared" ref="BQ807:BQ808" si="7262">BN807*BO807</f>
        <v>0</v>
      </c>
      <c r="BR807" s="411">
        <f t="shared" ref="BR807:BR809" si="7263">BQ807*1.12</f>
        <v>0</v>
      </c>
      <c r="BS807" s="411">
        <f t="shared" si="6455"/>
        <v>0</v>
      </c>
      <c r="BT807" s="410">
        <v>1125.5945328571427</v>
      </c>
      <c r="BU807" s="410">
        <f t="shared" si="6689"/>
        <v>1260.6658768</v>
      </c>
      <c r="BV807" s="262">
        <v>0</v>
      </c>
      <c r="BW807" s="1427">
        <v>0</v>
      </c>
      <c r="BX807" s="84" t="s">
        <v>48</v>
      </c>
      <c r="BY807" s="76">
        <v>2015</v>
      </c>
      <c r="BZ807" s="582" t="s">
        <v>2551</v>
      </c>
      <c r="CA807" s="567"/>
      <c r="CB807" s="562"/>
      <c r="CC807" s="109"/>
      <c r="CD807" s="329"/>
      <c r="CE807" s="26">
        <f t="shared" si="6830"/>
        <v>0</v>
      </c>
      <c r="CF807" s="27">
        <f t="shared" si="6831"/>
        <v>0</v>
      </c>
      <c r="CG807" s="738">
        <f t="shared" si="6832"/>
        <v>0</v>
      </c>
      <c r="CH807" s="166" t="s">
        <v>1973</v>
      </c>
      <c r="CI807" s="167"/>
      <c r="CJ807" s="89" t="s">
        <v>25</v>
      </c>
      <c r="CK807" s="175" t="s">
        <v>1994</v>
      </c>
      <c r="CL807" s="175" t="s">
        <v>2010</v>
      </c>
      <c r="CM807" s="178">
        <v>42170</v>
      </c>
      <c r="CN807" s="175" t="s">
        <v>1995</v>
      </c>
      <c r="CO807" s="176" t="s">
        <v>1463</v>
      </c>
      <c r="CP807" s="175" t="s">
        <v>1511</v>
      </c>
      <c r="CQ807" s="14" t="s">
        <v>1382</v>
      </c>
      <c r="CR807" s="455"/>
      <c r="CS807" s="455"/>
      <c r="CT807" s="455">
        <v>30</v>
      </c>
      <c r="CU807" s="455">
        <v>0</v>
      </c>
      <c r="CV807" s="455">
        <v>0</v>
      </c>
      <c r="CW807" s="455">
        <v>0</v>
      </c>
      <c r="CX807" s="455">
        <v>0</v>
      </c>
      <c r="CY807" s="455"/>
      <c r="CZ807" s="455"/>
      <c r="DA807" s="456">
        <v>1260</v>
      </c>
      <c r="DB807" s="455"/>
      <c r="DC807" s="455"/>
      <c r="DD807" s="455">
        <f>CT807*DA807</f>
        <v>37800</v>
      </c>
      <c r="DE807" s="455">
        <f>CU807*DA807</f>
        <v>0</v>
      </c>
      <c r="DF807" s="455">
        <f>CV807*DA807</f>
        <v>0</v>
      </c>
      <c r="DG807" s="455">
        <f>CW807*DA807</f>
        <v>0</v>
      </c>
      <c r="DH807" s="455">
        <f>CX807*DA807</f>
        <v>0</v>
      </c>
      <c r="DI807" s="455"/>
      <c r="DJ807" s="455"/>
      <c r="DK807" s="455">
        <f t="shared" ref="DK807:DK808" si="7264">(CT807+CU807+CV807+CW807+CX807)*DA807</f>
        <v>37800</v>
      </c>
      <c r="DL807" s="501"/>
      <c r="DM807" s="508"/>
      <c r="DN807" s="501"/>
      <c r="DO807" s="508"/>
      <c r="DP807" s="501"/>
      <c r="DQ807" s="847">
        <f>DD807</f>
        <v>37800</v>
      </c>
      <c r="DR807" s="501">
        <f>DQ807/1.12</f>
        <v>33750</v>
      </c>
      <c r="DS807" s="508">
        <f>DE807</f>
        <v>0</v>
      </c>
      <c r="DT807" s="501">
        <f>DS807/1.12</f>
        <v>0</v>
      </c>
      <c r="DU807" s="508">
        <f>DF807</f>
        <v>0</v>
      </c>
      <c r="DV807" s="457">
        <f>DU807/1.12</f>
        <v>0</v>
      </c>
      <c r="DW807" s="503">
        <f>DG807</f>
        <v>0</v>
      </c>
      <c r="DX807" s="501">
        <f>DW807/1.12</f>
        <v>0</v>
      </c>
      <c r="DY807" s="672">
        <f>DH807</f>
        <v>0</v>
      </c>
      <c r="DZ807" s="501">
        <f>DY807/1.12</f>
        <v>0</v>
      </c>
      <c r="EA807" s="508">
        <f>DI807</f>
        <v>0</v>
      </c>
      <c r="EB807" s="457">
        <f t="shared" si="6609"/>
        <v>0</v>
      </c>
      <c r="EC807" s="1045"/>
      <c r="ED807" s="892"/>
      <c r="EE807" s="459">
        <f>DK807</f>
        <v>37800</v>
      </c>
      <c r="EF807" s="501">
        <f t="shared" ref="EF807:EF808" si="7265">EE807/1.12</f>
        <v>33750</v>
      </c>
      <c r="EG807" s="462"/>
      <c r="EH807" s="710"/>
      <c r="EI807" s="460">
        <f t="shared" si="7143"/>
        <v>0</v>
      </c>
      <c r="EJ807" s="538">
        <f t="shared" si="7144"/>
        <v>0</v>
      </c>
      <c r="EK807" s="677">
        <f t="shared" si="7145"/>
        <v>-33750</v>
      </c>
      <c r="EL807" s="257">
        <f t="shared" si="7146"/>
        <v>-37800</v>
      </c>
      <c r="EM807" s="649">
        <f t="shared" si="7147"/>
        <v>0</v>
      </c>
      <c r="EN807" s="538">
        <f t="shared" si="7148"/>
        <v>0</v>
      </c>
      <c r="EO807" s="677">
        <f t="shared" si="7149"/>
        <v>0</v>
      </c>
      <c r="EP807" s="257">
        <f t="shared" si="7150"/>
        <v>0</v>
      </c>
      <c r="EQ807" s="649">
        <f t="shared" si="7151"/>
        <v>0</v>
      </c>
      <c r="ER807" s="538">
        <f t="shared" si="7152"/>
        <v>0</v>
      </c>
      <c r="ES807" s="677">
        <f t="shared" si="7153"/>
        <v>0</v>
      </c>
      <c r="ET807" s="538">
        <f t="shared" si="7154"/>
        <v>0</v>
      </c>
      <c r="EU807" s="462">
        <f t="shared" si="7155"/>
        <v>0</v>
      </c>
      <c r="EV807" s="263">
        <f t="shared" si="7156"/>
        <v>0</v>
      </c>
      <c r="EW807" s="462">
        <f t="shared" si="7157"/>
        <v>0</v>
      </c>
      <c r="EX807" s="263">
        <f t="shared" si="7158"/>
        <v>0</v>
      </c>
      <c r="EY807" s="472">
        <f t="shared" si="6964"/>
        <v>-33750</v>
      </c>
      <c r="EZ807" s="710">
        <f t="shared" si="6965"/>
        <v>-37800</v>
      </c>
      <c r="FA807" s="312">
        <v>42020</v>
      </c>
      <c r="FC807" s="216"/>
      <c r="FD807" s="319"/>
    </row>
    <row r="808" spans="1:160" ht="18" hidden="1" customHeight="1" outlineLevel="1" x14ac:dyDescent="0.2">
      <c r="A808" s="13" t="s">
        <v>2550</v>
      </c>
      <c r="B808" s="76" t="s">
        <v>21</v>
      </c>
      <c r="C808" s="103" t="s">
        <v>1506</v>
      </c>
      <c r="D808" s="103" t="s">
        <v>1463</v>
      </c>
      <c r="E808" s="103" t="s">
        <v>1507</v>
      </c>
      <c r="F808" s="103" t="s">
        <v>1511</v>
      </c>
      <c r="G808" s="103" t="s">
        <v>25</v>
      </c>
      <c r="H808" s="105">
        <v>0.83299999999999996</v>
      </c>
      <c r="I808" s="103" t="s">
        <v>1972</v>
      </c>
      <c r="J808" s="103" t="s">
        <v>56</v>
      </c>
      <c r="K808" s="103" t="s">
        <v>152</v>
      </c>
      <c r="L808" s="103" t="s">
        <v>1370</v>
      </c>
      <c r="M808" s="14" t="s">
        <v>1382</v>
      </c>
      <c r="N808" s="82"/>
      <c r="O808" s="82"/>
      <c r="P808" s="82"/>
      <c r="Q808" s="245"/>
      <c r="R808" s="408"/>
      <c r="S808" s="270"/>
      <c r="T808" s="270"/>
      <c r="U808" s="270"/>
      <c r="V808" s="647"/>
      <c r="W808" s="647"/>
      <c r="X808" s="409"/>
      <c r="Y808" s="409"/>
      <c r="Z808" s="409"/>
      <c r="AA808" s="409"/>
      <c r="AB808" s="409"/>
      <c r="AC808" s="399">
        <f t="shared" ref="AC808" si="7266">AB808*H808</f>
        <v>0</v>
      </c>
      <c r="AD808" s="410">
        <v>30</v>
      </c>
      <c r="AE808" s="410">
        <v>1440.27</v>
      </c>
      <c r="AF808" s="410">
        <f t="shared" ref="AF808" si="7267">AE808*1.12</f>
        <v>1613.1024000000002</v>
      </c>
      <c r="AG808" s="410">
        <f t="shared" ref="AG808" si="7268">AE808*AD808</f>
        <v>43208.1</v>
      </c>
      <c r="AH808" s="410">
        <f t="shared" ref="AH808" si="7269">AD808*AF808</f>
        <v>48393.072000000007</v>
      </c>
      <c r="AI808" s="260">
        <f t="shared" ref="AI808" si="7270">AH808*H808</f>
        <v>40311.428976000003</v>
      </c>
      <c r="AJ808" s="410">
        <v>30</v>
      </c>
      <c r="AK808" s="410">
        <v>1440.27</v>
      </c>
      <c r="AL808" s="410">
        <f t="shared" si="5628"/>
        <v>1613.1024000000002</v>
      </c>
      <c r="AM808" s="1221">
        <f t="shared" ref="AM808" si="7271">AJ808*AK808</f>
        <v>43208.1</v>
      </c>
      <c r="AN808" s="410">
        <f t="shared" ref="AN808" si="7272">AJ808*AL808</f>
        <v>48393.072000000007</v>
      </c>
      <c r="AO808" s="396">
        <f t="shared" ref="AO808" si="7273">AN808*H808</f>
        <v>40311.428976000003</v>
      </c>
      <c r="AP808" s="410">
        <v>30</v>
      </c>
      <c r="AQ808" s="410">
        <v>1440.27</v>
      </c>
      <c r="AR808" s="410">
        <f t="shared" si="5629"/>
        <v>1613.1024000000002</v>
      </c>
      <c r="AS808" s="410">
        <f t="shared" ref="AS808" si="7274">AP808*AQ808</f>
        <v>43208.1</v>
      </c>
      <c r="AT808" s="410">
        <f t="shared" ref="AT808" si="7275">AS808*1.12</f>
        <v>48393.072</v>
      </c>
      <c r="AU808" s="410">
        <f t="shared" ref="AU808" si="7276">AT808*H808</f>
        <v>40311.428975999996</v>
      </c>
      <c r="AV808" s="411">
        <v>30</v>
      </c>
      <c r="AW808" s="410">
        <v>1440.27</v>
      </c>
      <c r="AX808" s="410">
        <f t="shared" si="5630"/>
        <v>1613.1024000000002</v>
      </c>
      <c r="AY808" s="400">
        <f t="shared" ref="AY808" si="7277">AV808*AW808</f>
        <v>43208.1</v>
      </c>
      <c r="AZ808" s="400">
        <f t="shared" ref="AZ808" si="7278">AY808*1.12</f>
        <v>48393.072</v>
      </c>
      <c r="BA808" s="400">
        <f t="shared" ref="BA808" si="7279">AZ808*H808</f>
        <v>40311.428975999996</v>
      </c>
      <c r="BB808" s="411">
        <v>30</v>
      </c>
      <c r="BC808" s="410">
        <v>1440.27</v>
      </c>
      <c r="BD808" s="410">
        <f t="shared" si="5631"/>
        <v>1613.1024000000002</v>
      </c>
      <c r="BE808" s="411">
        <f t="shared" ref="BE808" si="7280">BB808*BC808</f>
        <v>43208.1</v>
      </c>
      <c r="BF808" s="411">
        <f t="shared" ref="BF808" si="7281">BE808*1.12</f>
        <v>48393.072</v>
      </c>
      <c r="BG808" s="411">
        <f t="shared" ref="BG808" si="7282">BF808*H808</f>
        <v>40311.428975999996</v>
      </c>
      <c r="BH808" s="411"/>
      <c r="BI808" s="410">
        <v>1440.27</v>
      </c>
      <c r="BJ808" s="410">
        <f t="shared" si="5632"/>
        <v>1613.1024000000002</v>
      </c>
      <c r="BK808" s="411">
        <f t="shared" ref="BK808" si="7283">BH808*BI808</f>
        <v>0</v>
      </c>
      <c r="BL808" s="411">
        <f t="shared" ref="BL808" si="7284">BK808*1.12</f>
        <v>0</v>
      </c>
      <c r="BM808" s="411">
        <f t="shared" ref="BM808" si="7285">BL808*N808</f>
        <v>0</v>
      </c>
      <c r="BN808" s="411"/>
      <c r="BO808" s="410"/>
      <c r="BP808" s="410"/>
      <c r="BQ808" s="411">
        <f t="shared" si="7262"/>
        <v>0</v>
      </c>
      <c r="BR808" s="411">
        <f t="shared" si="7263"/>
        <v>0</v>
      </c>
      <c r="BS808" s="411">
        <f t="shared" si="6455"/>
        <v>0</v>
      </c>
      <c r="BT808" s="410">
        <v>1440.27</v>
      </c>
      <c r="BU808" s="410">
        <f t="shared" si="6689"/>
        <v>1613.1024000000002</v>
      </c>
      <c r="BV808" s="262">
        <f t="shared" ref="BV808" si="7286">(AD808+AJ808+AP808+AV808+BB808)*BT808</f>
        <v>216040.5</v>
      </c>
      <c r="BW808" s="262">
        <f>(AD808+AJ808+AP808+AV808+BB808)*BU808</f>
        <v>241965.36000000004</v>
      </c>
      <c r="BX808" s="84"/>
      <c r="BY808" s="76" t="s">
        <v>2420</v>
      </c>
      <c r="BZ808" s="582"/>
      <c r="CA808" s="567"/>
      <c r="CB808" s="562"/>
      <c r="CC808" s="109"/>
      <c r="CD808" s="329"/>
      <c r="CE808" s="26">
        <f t="shared" ref="CE808" si="7287">BV808-CB808</f>
        <v>216040.5</v>
      </c>
      <c r="CF808" s="27">
        <f t="shared" ref="CF808" si="7288">BW808-CC808</f>
        <v>241965.36000000004</v>
      </c>
      <c r="CG808" s="738">
        <f t="shared" ref="CG808" si="7289">CA808-CC808</f>
        <v>0</v>
      </c>
      <c r="CH808" s="166" t="s">
        <v>2552</v>
      </c>
      <c r="CI808" s="167"/>
      <c r="CJ808" s="89"/>
      <c r="CK808" s="175"/>
      <c r="CL808" s="175" t="s">
        <v>2628</v>
      </c>
      <c r="CM808" s="178">
        <v>42632</v>
      </c>
      <c r="CN808" s="175" t="s">
        <v>1995</v>
      </c>
      <c r="CO808" s="176" t="s">
        <v>1463</v>
      </c>
      <c r="CP808" s="175" t="s">
        <v>2587</v>
      </c>
      <c r="CQ808" s="14" t="s">
        <v>1382</v>
      </c>
      <c r="CR808" s="455"/>
      <c r="CS808" s="455"/>
      <c r="CT808" s="455"/>
      <c r="CU808" s="455">
        <v>30</v>
      </c>
      <c r="CV808" s="455">
        <v>30</v>
      </c>
      <c r="CW808" s="455">
        <v>30</v>
      </c>
      <c r="CX808" s="455">
        <v>30</v>
      </c>
      <c r="CY808" s="455"/>
      <c r="CZ808" s="455">
        <f>CU808+CV808+CW808+CX808</f>
        <v>120</v>
      </c>
      <c r="DA808" s="456">
        <f>BU808</f>
        <v>1613.1024000000002</v>
      </c>
      <c r="DB808" s="455"/>
      <c r="DC808" s="455"/>
      <c r="DD808" s="455"/>
      <c r="DE808" s="455">
        <f>CU808*DA808</f>
        <v>48393.072000000007</v>
      </c>
      <c r="DF808" s="455">
        <f>CV808*DA808</f>
        <v>48393.072000000007</v>
      </c>
      <c r="DG808" s="455">
        <f>CW808*DA808</f>
        <v>48393.072000000007</v>
      </c>
      <c r="DH808" s="455">
        <f>CX808*DA808</f>
        <v>48393.072000000007</v>
      </c>
      <c r="DI808" s="455"/>
      <c r="DJ808" s="455"/>
      <c r="DK808" s="455">
        <f t="shared" si="7264"/>
        <v>193572.28800000003</v>
      </c>
      <c r="DL808" s="501"/>
      <c r="DM808" s="508"/>
      <c r="DN808" s="501"/>
      <c r="DO808" s="508"/>
      <c r="DP808" s="501"/>
      <c r="DQ808" s="847"/>
      <c r="DR808" s="501"/>
      <c r="DS808" s="508">
        <f>DE808</f>
        <v>48393.072000000007</v>
      </c>
      <c r="DT808" s="501">
        <f>DS808/1.12</f>
        <v>43208.100000000006</v>
      </c>
      <c r="DU808" s="508">
        <f>DF808</f>
        <v>48393.072000000007</v>
      </c>
      <c r="DV808" s="457">
        <f>DU808/1.12</f>
        <v>43208.100000000006</v>
      </c>
      <c r="DW808" s="503">
        <f>DG808</f>
        <v>48393.072000000007</v>
      </c>
      <c r="DX808" s="501">
        <f>DW808/1.12</f>
        <v>43208.100000000006</v>
      </c>
      <c r="DY808" s="672">
        <f>DH808</f>
        <v>48393.072000000007</v>
      </c>
      <c r="DZ808" s="501">
        <f>DY808/1.12</f>
        <v>43208.100000000006</v>
      </c>
      <c r="EA808" s="508"/>
      <c r="EB808" s="457"/>
      <c r="EC808" s="1045"/>
      <c r="ED808" s="892"/>
      <c r="EE808" s="459">
        <f>DK808</f>
        <v>193572.28800000003</v>
      </c>
      <c r="EF808" s="501">
        <f t="shared" si="7265"/>
        <v>172832.40000000002</v>
      </c>
      <c r="EG808" s="462"/>
      <c r="EH808" s="710"/>
      <c r="EI808" s="460">
        <f t="shared" si="7143"/>
        <v>0</v>
      </c>
      <c r="EJ808" s="538">
        <f t="shared" si="7144"/>
        <v>0</v>
      </c>
      <c r="EK808" s="677">
        <f t="shared" si="7145"/>
        <v>43208.1</v>
      </c>
      <c r="EL808" s="257">
        <f t="shared" si="7146"/>
        <v>48393.072000000007</v>
      </c>
      <c r="EM808" s="649">
        <f t="shared" si="7147"/>
        <v>0</v>
      </c>
      <c r="EN808" s="538">
        <f t="shared" si="7148"/>
        <v>0</v>
      </c>
      <c r="EO808" s="677">
        <f t="shared" si="7149"/>
        <v>0</v>
      </c>
      <c r="EP808" s="257">
        <f t="shared" si="7150"/>
        <v>0</v>
      </c>
      <c r="EQ808" s="649">
        <f t="shared" si="7151"/>
        <v>0</v>
      </c>
      <c r="ER808" s="538">
        <f t="shared" si="7152"/>
        <v>0</v>
      </c>
      <c r="ES808" s="677">
        <f t="shared" si="7153"/>
        <v>0</v>
      </c>
      <c r="ET808" s="538">
        <f t="shared" si="7154"/>
        <v>0</v>
      </c>
      <c r="EU808" s="462">
        <f t="shared" si="7155"/>
        <v>0</v>
      </c>
      <c r="EV808" s="263">
        <f t="shared" si="7156"/>
        <v>0</v>
      </c>
      <c r="EW808" s="462">
        <f t="shared" si="7157"/>
        <v>0</v>
      </c>
      <c r="EX808" s="263">
        <f t="shared" si="7158"/>
        <v>0</v>
      </c>
      <c r="EY808" s="472">
        <f t="shared" si="6964"/>
        <v>43208.099999999977</v>
      </c>
      <c r="EZ808" s="710">
        <f t="shared" si="6965"/>
        <v>48393.072000000015</v>
      </c>
      <c r="FA808" s="312">
        <v>42020</v>
      </c>
      <c r="FC808" s="216"/>
      <c r="FD808" s="319"/>
    </row>
    <row r="809" spans="1:160" ht="18" hidden="1" customHeight="1" outlineLevel="1" x14ac:dyDescent="0.2">
      <c r="A809" s="13" t="s">
        <v>1608</v>
      </c>
      <c r="B809" s="76" t="s">
        <v>21</v>
      </c>
      <c r="C809" s="103" t="s">
        <v>1512</v>
      </c>
      <c r="D809" s="103" t="s">
        <v>1513</v>
      </c>
      <c r="E809" s="103" t="s">
        <v>1514</v>
      </c>
      <c r="F809" s="103" t="s">
        <v>1515</v>
      </c>
      <c r="G809" s="103" t="s">
        <v>1381</v>
      </c>
      <c r="H809" s="105">
        <v>0.52300000000000002</v>
      </c>
      <c r="I809" s="103" t="s">
        <v>1369</v>
      </c>
      <c r="J809" s="103" t="s">
        <v>45</v>
      </c>
      <c r="K809" s="103" t="s">
        <v>152</v>
      </c>
      <c r="L809" s="103" t="s">
        <v>1370</v>
      </c>
      <c r="M809" s="14" t="s">
        <v>1516</v>
      </c>
      <c r="N809" s="82"/>
      <c r="O809" s="82"/>
      <c r="P809" s="82"/>
      <c r="Q809" s="245"/>
      <c r="R809" s="408"/>
      <c r="S809" s="270"/>
      <c r="T809" s="270"/>
      <c r="U809" s="270"/>
      <c r="V809" s="647"/>
      <c r="W809" s="647"/>
      <c r="X809" s="409"/>
      <c r="Y809" s="409"/>
      <c r="Z809" s="409"/>
      <c r="AA809" s="409"/>
      <c r="AB809" s="409"/>
      <c r="AC809" s="399">
        <f t="shared" si="6004"/>
        <v>0</v>
      </c>
      <c r="AD809" s="410">
        <v>15540</v>
      </c>
      <c r="AE809" s="410">
        <v>267.16562499999998</v>
      </c>
      <c r="AF809" s="410">
        <f t="shared" si="5138"/>
        <v>299.22550000000001</v>
      </c>
      <c r="AG809" s="410">
        <v>0</v>
      </c>
      <c r="AH809" s="410">
        <v>0</v>
      </c>
      <c r="AI809" s="260">
        <f t="shared" si="6005"/>
        <v>0</v>
      </c>
      <c r="AJ809" s="410">
        <v>15540</v>
      </c>
      <c r="AK809" s="410">
        <v>267.16562499999998</v>
      </c>
      <c r="AL809" s="410">
        <v>299.22550000000001</v>
      </c>
      <c r="AM809" s="260">
        <v>0</v>
      </c>
      <c r="AN809" s="260">
        <v>0</v>
      </c>
      <c r="AO809" s="396">
        <f t="shared" si="6608"/>
        <v>0</v>
      </c>
      <c r="AP809" s="410">
        <v>15540</v>
      </c>
      <c r="AQ809" s="410">
        <v>267.16562499999998</v>
      </c>
      <c r="AR809" s="410">
        <v>299.22550000000001</v>
      </c>
      <c r="AS809" s="410">
        <v>0</v>
      </c>
      <c r="AT809" s="410">
        <f t="shared" si="6739"/>
        <v>0</v>
      </c>
      <c r="AU809" s="410">
        <f t="shared" si="6501"/>
        <v>0</v>
      </c>
      <c r="AV809" s="411">
        <v>15540</v>
      </c>
      <c r="AW809" s="411">
        <v>267.16562499999998</v>
      </c>
      <c r="AX809" s="411">
        <v>299.22550000000001</v>
      </c>
      <c r="AY809" s="400">
        <v>0</v>
      </c>
      <c r="AZ809" s="400">
        <f t="shared" si="6740"/>
        <v>0</v>
      </c>
      <c r="BA809" s="400">
        <f t="shared" si="6542"/>
        <v>0</v>
      </c>
      <c r="BB809" s="411">
        <v>15540</v>
      </c>
      <c r="BC809" s="411">
        <v>267.16562499999998</v>
      </c>
      <c r="BD809" s="411">
        <v>299.22550000000001</v>
      </c>
      <c r="BE809" s="411">
        <v>0</v>
      </c>
      <c r="BF809" s="411">
        <f t="shared" si="6543"/>
        <v>0</v>
      </c>
      <c r="BG809" s="411">
        <f t="shared" si="6496"/>
        <v>0</v>
      </c>
      <c r="BH809" s="411"/>
      <c r="BI809" s="411">
        <v>267.16562499999998</v>
      </c>
      <c r="BJ809" s="411">
        <v>299.22550000000001</v>
      </c>
      <c r="BK809" s="411">
        <v>0</v>
      </c>
      <c r="BL809" s="411">
        <f t="shared" si="7261"/>
        <v>0</v>
      </c>
      <c r="BM809" s="411">
        <f t="shared" si="7247"/>
        <v>0</v>
      </c>
      <c r="BN809" s="411"/>
      <c r="BO809" s="411"/>
      <c r="BP809" s="411"/>
      <c r="BQ809" s="411">
        <v>0</v>
      </c>
      <c r="BR809" s="411">
        <f t="shared" si="7263"/>
        <v>0</v>
      </c>
      <c r="BS809" s="411">
        <f t="shared" si="6455"/>
        <v>0</v>
      </c>
      <c r="BT809" s="270">
        <v>267.16562499999998</v>
      </c>
      <c r="BU809" s="270">
        <v>299.22550000000001</v>
      </c>
      <c r="BV809" s="262">
        <v>0</v>
      </c>
      <c r="BW809" s="1427">
        <v>0</v>
      </c>
      <c r="BX809" s="84" t="s">
        <v>63</v>
      </c>
      <c r="BY809" s="76">
        <v>2015</v>
      </c>
      <c r="BZ809" s="325"/>
      <c r="CA809" s="567"/>
      <c r="CB809" s="562"/>
      <c r="CC809" s="109"/>
      <c r="CD809" s="329"/>
      <c r="CE809" s="26">
        <f t="shared" si="6830"/>
        <v>0</v>
      </c>
      <c r="CF809" s="27">
        <f t="shared" si="6831"/>
        <v>0</v>
      </c>
      <c r="CG809" s="738">
        <f t="shared" si="6832"/>
        <v>0</v>
      </c>
      <c r="CH809" s="166"/>
      <c r="CI809" s="167"/>
      <c r="CJ809" s="89"/>
      <c r="CK809" s="175"/>
      <c r="CL809" s="175"/>
      <c r="CM809" s="178"/>
      <c r="CN809" s="175"/>
      <c r="CO809" s="176"/>
      <c r="CP809" s="175"/>
      <c r="CQ809" s="87"/>
      <c r="CR809" s="455"/>
      <c r="CS809" s="455"/>
      <c r="CT809" s="455"/>
      <c r="CU809" s="455"/>
      <c r="CV809" s="455"/>
      <c r="CW809" s="455"/>
      <c r="CX809" s="455"/>
      <c r="CY809" s="455"/>
      <c r="CZ809" s="455"/>
      <c r="DA809" s="456"/>
      <c r="DB809" s="455"/>
      <c r="DC809" s="455"/>
      <c r="DD809" s="455"/>
      <c r="DE809" s="455"/>
      <c r="DF809" s="455"/>
      <c r="DG809" s="455"/>
      <c r="DH809" s="455"/>
      <c r="DI809" s="455"/>
      <c r="DJ809" s="455"/>
      <c r="DK809" s="455"/>
      <c r="DL809" s="501"/>
      <c r="DM809" s="508"/>
      <c r="DN809" s="501"/>
      <c r="DO809" s="508"/>
      <c r="DP809" s="501"/>
      <c r="DQ809" s="847"/>
      <c r="DR809" s="501"/>
      <c r="DS809" s="508"/>
      <c r="DT809" s="501"/>
      <c r="DU809" s="508"/>
      <c r="DV809" s="457"/>
      <c r="DW809" s="503"/>
      <c r="DX809" s="501"/>
      <c r="DY809" s="672"/>
      <c r="DZ809" s="501"/>
      <c r="EA809" s="508">
        <f t="shared" ref="EA809:EA826" si="7290">DI809</f>
        <v>0</v>
      </c>
      <c r="EB809" s="457">
        <f t="shared" si="6609"/>
        <v>0</v>
      </c>
      <c r="EC809" s="1045"/>
      <c r="ED809" s="892"/>
      <c r="EE809" s="459"/>
      <c r="EF809" s="501"/>
      <c r="EG809" s="462"/>
      <c r="EH809" s="710"/>
      <c r="EI809" s="460">
        <f t="shared" si="7143"/>
        <v>0</v>
      </c>
      <c r="EJ809" s="538">
        <f t="shared" si="7144"/>
        <v>0</v>
      </c>
      <c r="EK809" s="677">
        <f t="shared" si="7145"/>
        <v>0</v>
      </c>
      <c r="EL809" s="257">
        <f t="shared" si="7146"/>
        <v>0</v>
      </c>
      <c r="EM809" s="649">
        <f t="shared" si="7147"/>
        <v>0</v>
      </c>
      <c r="EN809" s="538">
        <f t="shared" si="7148"/>
        <v>0</v>
      </c>
      <c r="EO809" s="677">
        <f t="shared" si="7149"/>
        <v>0</v>
      </c>
      <c r="EP809" s="257">
        <f t="shared" si="7150"/>
        <v>0</v>
      </c>
      <c r="EQ809" s="649">
        <f t="shared" si="7151"/>
        <v>0</v>
      </c>
      <c r="ER809" s="538">
        <f t="shared" si="7152"/>
        <v>0</v>
      </c>
      <c r="ES809" s="677">
        <f t="shared" si="7153"/>
        <v>0</v>
      </c>
      <c r="ET809" s="538">
        <f t="shared" si="7154"/>
        <v>0</v>
      </c>
      <c r="EU809" s="462">
        <f t="shared" si="7155"/>
        <v>0</v>
      </c>
      <c r="EV809" s="263">
        <f t="shared" si="7156"/>
        <v>0</v>
      </c>
      <c r="EW809" s="462">
        <f t="shared" si="7157"/>
        <v>0</v>
      </c>
      <c r="EX809" s="263">
        <f t="shared" si="7158"/>
        <v>0</v>
      </c>
      <c r="EY809" s="472">
        <f t="shared" si="6964"/>
        <v>0</v>
      </c>
      <c r="EZ809" s="710">
        <f t="shared" si="6965"/>
        <v>0</v>
      </c>
      <c r="FC809" s="216"/>
      <c r="FD809" s="319"/>
    </row>
    <row r="810" spans="1:160" ht="18" hidden="1" customHeight="1" outlineLevel="1" x14ac:dyDescent="0.2">
      <c r="A810" s="13" t="s">
        <v>1692</v>
      </c>
      <c r="B810" s="76" t="s">
        <v>21</v>
      </c>
      <c r="C810" s="103" t="s">
        <v>1512</v>
      </c>
      <c r="D810" s="103" t="s">
        <v>1513</v>
      </c>
      <c r="E810" s="103" t="s">
        <v>1514</v>
      </c>
      <c r="F810" s="103" t="s">
        <v>1515</v>
      </c>
      <c r="G810" s="103" t="s">
        <v>1690</v>
      </c>
      <c r="H810" s="105">
        <v>0.52300000000000002</v>
      </c>
      <c r="I810" s="103" t="s">
        <v>1369</v>
      </c>
      <c r="J810" s="103" t="s">
        <v>45</v>
      </c>
      <c r="K810" s="103" t="s">
        <v>152</v>
      </c>
      <c r="L810" s="103" t="s">
        <v>1370</v>
      </c>
      <c r="M810" s="14" t="s">
        <v>1516</v>
      </c>
      <c r="N810" s="82"/>
      <c r="O810" s="82"/>
      <c r="P810" s="82"/>
      <c r="Q810" s="245"/>
      <c r="R810" s="408"/>
      <c r="S810" s="270"/>
      <c r="T810" s="270"/>
      <c r="U810" s="270"/>
      <c r="V810" s="647"/>
      <c r="W810" s="647"/>
      <c r="X810" s="409"/>
      <c r="Y810" s="409"/>
      <c r="Z810" s="409"/>
      <c r="AA810" s="409"/>
      <c r="AB810" s="409"/>
      <c r="AC810" s="399">
        <f t="shared" si="6004"/>
        <v>0</v>
      </c>
      <c r="AD810" s="410">
        <v>15540</v>
      </c>
      <c r="AE810" s="410">
        <v>267.16562499999998</v>
      </c>
      <c r="AF810" s="410">
        <f t="shared" ref="AF810" si="7291">AE810*1.12</f>
        <v>299.22550000000001</v>
      </c>
      <c r="AG810" s="410">
        <v>0</v>
      </c>
      <c r="AH810" s="410">
        <v>0</v>
      </c>
      <c r="AI810" s="260">
        <f t="shared" si="6005"/>
        <v>0</v>
      </c>
      <c r="AJ810" s="410">
        <v>15540</v>
      </c>
      <c r="AK810" s="410">
        <v>267.16562499999998</v>
      </c>
      <c r="AL810" s="410">
        <v>299.22550000000001</v>
      </c>
      <c r="AM810" s="410">
        <v>0</v>
      </c>
      <c r="AN810" s="410">
        <v>0</v>
      </c>
      <c r="AO810" s="396">
        <f t="shared" si="6608"/>
        <v>0</v>
      </c>
      <c r="AP810" s="410">
        <v>15540</v>
      </c>
      <c r="AQ810" s="410">
        <v>267.16562499999998</v>
      </c>
      <c r="AR810" s="410">
        <v>299.22550000000001</v>
      </c>
      <c r="AS810" s="410">
        <v>0</v>
      </c>
      <c r="AT810" s="410">
        <f t="shared" si="6739"/>
        <v>0</v>
      </c>
      <c r="AU810" s="410">
        <f t="shared" si="6501"/>
        <v>0</v>
      </c>
      <c r="AV810" s="411">
        <v>15540</v>
      </c>
      <c r="AW810" s="411">
        <v>267.16562499999998</v>
      </c>
      <c r="AX810" s="411">
        <v>299.22550000000001</v>
      </c>
      <c r="AY810" s="400">
        <v>0</v>
      </c>
      <c r="AZ810" s="400">
        <f t="shared" si="6740"/>
        <v>0</v>
      </c>
      <c r="BA810" s="400">
        <f t="shared" si="6542"/>
        <v>0</v>
      </c>
      <c r="BB810" s="411">
        <v>15540</v>
      </c>
      <c r="BC810" s="411">
        <v>267.16562499999998</v>
      </c>
      <c r="BD810" s="411">
        <v>299.22550000000001</v>
      </c>
      <c r="BE810" s="411">
        <v>0</v>
      </c>
      <c r="BF810" s="411">
        <v>0</v>
      </c>
      <c r="BG810" s="411">
        <f t="shared" si="6496"/>
        <v>0</v>
      </c>
      <c r="BH810" s="411"/>
      <c r="BI810" s="411">
        <v>267.16562499999998</v>
      </c>
      <c r="BJ810" s="411">
        <v>299.22550000000001</v>
      </c>
      <c r="BK810" s="411">
        <v>0</v>
      </c>
      <c r="BL810" s="411">
        <v>0</v>
      </c>
      <c r="BM810" s="411">
        <f t="shared" si="7247"/>
        <v>0</v>
      </c>
      <c r="BN810" s="411"/>
      <c r="BO810" s="411"/>
      <c r="BP810" s="411"/>
      <c r="BQ810" s="411">
        <v>0</v>
      </c>
      <c r="BR810" s="411">
        <v>0</v>
      </c>
      <c r="BS810" s="411">
        <f t="shared" si="6455"/>
        <v>0</v>
      </c>
      <c r="BT810" s="270">
        <v>267.16562499999998</v>
      </c>
      <c r="BU810" s="270">
        <v>299.22550000000001</v>
      </c>
      <c r="BV810" s="262">
        <v>0</v>
      </c>
      <c r="BW810" s="1427">
        <v>0</v>
      </c>
      <c r="BX810" s="84" t="s">
        <v>63</v>
      </c>
      <c r="BY810" s="76">
        <v>2015</v>
      </c>
      <c r="BZ810" s="325"/>
      <c r="CA810" s="567"/>
      <c r="CB810" s="562"/>
      <c r="CC810" s="109"/>
      <c r="CD810" s="329"/>
      <c r="CE810" s="26">
        <f t="shared" si="6830"/>
        <v>0</v>
      </c>
      <c r="CF810" s="27">
        <f t="shared" si="6831"/>
        <v>0</v>
      </c>
      <c r="CG810" s="738">
        <f t="shared" si="6832"/>
        <v>0</v>
      </c>
      <c r="CH810" s="166"/>
      <c r="CI810" s="167"/>
      <c r="CJ810" s="89"/>
      <c r="CK810" s="175"/>
      <c r="CL810" s="175"/>
      <c r="CM810" s="178"/>
      <c r="CN810" s="175"/>
      <c r="CO810" s="176"/>
      <c r="CP810" s="175"/>
      <c r="CQ810" s="87"/>
      <c r="CR810" s="455"/>
      <c r="CS810" s="455"/>
      <c r="CT810" s="455"/>
      <c r="CU810" s="455"/>
      <c r="CV810" s="455"/>
      <c r="CW810" s="455"/>
      <c r="CX810" s="455"/>
      <c r="CY810" s="455"/>
      <c r="CZ810" s="455"/>
      <c r="DA810" s="456"/>
      <c r="DB810" s="455"/>
      <c r="DC810" s="455"/>
      <c r="DD810" s="455"/>
      <c r="DE810" s="455"/>
      <c r="DF810" s="455"/>
      <c r="DG810" s="455"/>
      <c r="DH810" s="455"/>
      <c r="DI810" s="455"/>
      <c r="DJ810" s="455"/>
      <c r="DK810" s="455"/>
      <c r="DL810" s="501"/>
      <c r="DM810" s="508"/>
      <c r="DN810" s="501"/>
      <c r="DO810" s="508"/>
      <c r="DP810" s="501"/>
      <c r="DQ810" s="847"/>
      <c r="DR810" s="501"/>
      <c r="DS810" s="508"/>
      <c r="DT810" s="501"/>
      <c r="DU810" s="508"/>
      <c r="DV810" s="457"/>
      <c r="DW810" s="503"/>
      <c r="DX810" s="501"/>
      <c r="DY810" s="672"/>
      <c r="DZ810" s="501"/>
      <c r="EA810" s="508">
        <f t="shared" si="7290"/>
        <v>0</v>
      </c>
      <c r="EB810" s="457">
        <f t="shared" si="6609"/>
        <v>0</v>
      </c>
      <c r="EC810" s="1045"/>
      <c r="ED810" s="892"/>
      <c r="EE810" s="459"/>
      <c r="EF810" s="501"/>
      <c r="EG810" s="462"/>
      <c r="EH810" s="710"/>
      <c r="EI810" s="460">
        <f t="shared" si="7143"/>
        <v>0</v>
      </c>
      <c r="EJ810" s="538">
        <f t="shared" si="7144"/>
        <v>0</v>
      </c>
      <c r="EK810" s="677">
        <f t="shared" si="7145"/>
        <v>0</v>
      </c>
      <c r="EL810" s="257">
        <f t="shared" si="7146"/>
        <v>0</v>
      </c>
      <c r="EM810" s="649">
        <f t="shared" si="7147"/>
        <v>0</v>
      </c>
      <c r="EN810" s="538">
        <f t="shared" si="7148"/>
        <v>0</v>
      </c>
      <c r="EO810" s="677">
        <f t="shared" si="7149"/>
        <v>0</v>
      </c>
      <c r="EP810" s="257">
        <f t="shared" si="7150"/>
        <v>0</v>
      </c>
      <c r="EQ810" s="649">
        <f t="shared" si="7151"/>
        <v>0</v>
      </c>
      <c r="ER810" s="538">
        <f t="shared" si="7152"/>
        <v>0</v>
      </c>
      <c r="ES810" s="677">
        <f t="shared" si="7153"/>
        <v>0</v>
      </c>
      <c r="ET810" s="538">
        <f t="shared" si="7154"/>
        <v>0</v>
      </c>
      <c r="EU810" s="462">
        <f t="shared" si="7155"/>
        <v>0</v>
      </c>
      <c r="EV810" s="263">
        <f t="shared" si="7156"/>
        <v>0</v>
      </c>
      <c r="EW810" s="462">
        <f t="shared" si="7157"/>
        <v>0</v>
      </c>
      <c r="EX810" s="263">
        <f t="shared" si="7158"/>
        <v>0</v>
      </c>
      <c r="EY810" s="472">
        <f t="shared" si="6964"/>
        <v>0</v>
      </c>
      <c r="EZ810" s="710">
        <f t="shared" si="6965"/>
        <v>0</v>
      </c>
      <c r="FA810" s="312">
        <v>42024</v>
      </c>
      <c r="FC810" s="216"/>
      <c r="FD810" s="319"/>
    </row>
    <row r="811" spans="1:160" ht="18" hidden="1" customHeight="1" outlineLevel="1" x14ac:dyDescent="0.2">
      <c r="A811" s="13" t="s">
        <v>1915</v>
      </c>
      <c r="B811" s="76" t="s">
        <v>21</v>
      </c>
      <c r="C811" s="103" t="s">
        <v>1512</v>
      </c>
      <c r="D811" s="103" t="s">
        <v>1513</v>
      </c>
      <c r="E811" s="103" t="s">
        <v>1514</v>
      </c>
      <c r="F811" s="103" t="s">
        <v>1515</v>
      </c>
      <c r="G811" s="103" t="s">
        <v>1924</v>
      </c>
      <c r="H811" s="105">
        <v>0.52300000000000002</v>
      </c>
      <c r="I811" s="76" t="s">
        <v>1914</v>
      </c>
      <c r="J811" s="103" t="s">
        <v>45</v>
      </c>
      <c r="K811" s="103" t="s">
        <v>152</v>
      </c>
      <c r="L811" s="103" t="s">
        <v>1370</v>
      </c>
      <c r="M811" s="14" t="s">
        <v>1516</v>
      </c>
      <c r="N811" s="82"/>
      <c r="O811" s="82"/>
      <c r="P811" s="82"/>
      <c r="Q811" s="245"/>
      <c r="R811" s="408"/>
      <c r="S811" s="270"/>
      <c r="T811" s="270"/>
      <c r="U811" s="270"/>
      <c r="V811" s="647"/>
      <c r="W811" s="647"/>
      <c r="X811" s="409"/>
      <c r="Y811" s="409"/>
      <c r="Z811" s="409"/>
      <c r="AA811" s="409"/>
      <c r="AB811" s="409"/>
      <c r="AC811" s="399">
        <f t="shared" ref="AC811" si="7292">AB811*H811</f>
        <v>0</v>
      </c>
      <c r="AD811" s="410">
        <v>15540</v>
      </c>
      <c r="AE811" s="410">
        <v>254.5</v>
      </c>
      <c r="AF811" s="410">
        <f>AE811*1.12</f>
        <v>285.04000000000002</v>
      </c>
      <c r="AG811" s="410">
        <v>0</v>
      </c>
      <c r="AH811" s="410">
        <v>0</v>
      </c>
      <c r="AI811" s="260">
        <f t="shared" ref="AI811" si="7293">AH811*H811</f>
        <v>0</v>
      </c>
      <c r="AJ811" s="410">
        <v>15540</v>
      </c>
      <c r="AK811" s="410">
        <v>254.5</v>
      </c>
      <c r="AL811" s="410">
        <f>AK811*1.12</f>
        <v>285.04000000000002</v>
      </c>
      <c r="AM811" s="410">
        <v>0</v>
      </c>
      <c r="AN811" s="410">
        <v>0</v>
      </c>
      <c r="AO811" s="396">
        <f t="shared" si="6608"/>
        <v>0</v>
      </c>
      <c r="AP811" s="410">
        <v>15540</v>
      </c>
      <c r="AQ811" s="410">
        <v>254.5</v>
      </c>
      <c r="AR811" s="410">
        <f>AQ811*1.12</f>
        <v>285.04000000000002</v>
      </c>
      <c r="AS811" s="410">
        <v>0</v>
      </c>
      <c r="AT811" s="410">
        <v>0</v>
      </c>
      <c r="AU811" s="410">
        <f t="shared" ref="AU811" si="7294">AT811*H811</f>
        <v>0</v>
      </c>
      <c r="AV811" s="411">
        <v>15540</v>
      </c>
      <c r="AW811" s="411">
        <v>254.5</v>
      </c>
      <c r="AX811" s="411">
        <f>AW811*1.12</f>
        <v>285.04000000000002</v>
      </c>
      <c r="AY811" s="400">
        <v>0</v>
      </c>
      <c r="AZ811" s="400">
        <f t="shared" ref="AZ811" si="7295">AY811*1.12</f>
        <v>0</v>
      </c>
      <c r="BA811" s="400">
        <f t="shared" ref="BA811" si="7296">AZ811*H811</f>
        <v>0</v>
      </c>
      <c r="BB811" s="411">
        <v>15540</v>
      </c>
      <c r="BC811" s="411">
        <v>254.5</v>
      </c>
      <c r="BD811" s="411">
        <f>BC811*1.12</f>
        <v>285.04000000000002</v>
      </c>
      <c r="BE811" s="411">
        <v>0</v>
      </c>
      <c r="BF811" s="411">
        <f t="shared" ref="BF811" si="7297">BE811*1.12</f>
        <v>0</v>
      </c>
      <c r="BG811" s="411">
        <f t="shared" ref="BG811" si="7298">BF811*H811</f>
        <v>0</v>
      </c>
      <c r="BH811" s="411"/>
      <c r="BI811" s="411">
        <v>254.5</v>
      </c>
      <c r="BJ811" s="411">
        <f>BI811*1.12</f>
        <v>285.04000000000002</v>
      </c>
      <c r="BK811" s="411">
        <v>0</v>
      </c>
      <c r="BL811" s="411">
        <f t="shared" ref="BL811:BL813" si="7299">BK811*1.12</f>
        <v>0</v>
      </c>
      <c r="BM811" s="411">
        <f t="shared" si="7247"/>
        <v>0</v>
      </c>
      <c r="BN811" s="411"/>
      <c r="BO811" s="411"/>
      <c r="BP811" s="411"/>
      <c r="BQ811" s="411">
        <v>0</v>
      </c>
      <c r="BR811" s="411">
        <f t="shared" ref="BR811:BR813" si="7300">BQ811*1.12</f>
        <v>0</v>
      </c>
      <c r="BS811" s="411">
        <f t="shared" si="6455"/>
        <v>0</v>
      </c>
      <c r="BT811" s="270">
        <v>254.5</v>
      </c>
      <c r="BU811" s="270">
        <f>BT811*1.12</f>
        <v>285.04000000000002</v>
      </c>
      <c r="BV811" s="262">
        <v>0</v>
      </c>
      <c r="BW811" s="1427">
        <v>0</v>
      </c>
      <c r="BX811" s="84" t="s">
        <v>63</v>
      </c>
      <c r="BY811" s="76">
        <v>2015</v>
      </c>
      <c r="BZ811" s="325"/>
      <c r="CA811" s="567"/>
      <c r="CB811" s="562"/>
      <c r="CC811" s="109"/>
      <c r="CD811" s="329"/>
      <c r="CE811" s="26">
        <f t="shared" si="6830"/>
        <v>0</v>
      </c>
      <c r="CF811" s="27">
        <f t="shared" si="6831"/>
        <v>0</v>
      </c>
      <c r="CG811" s="738">
        <f t="shared" si="6832"/>
        <v>0</v>
      </c>
      <c r="CH811" s="166" t="s">
        <v>1934</v>
      </c>
      <c r="CI811" s="167"/>
      <c r="CJ811" s="89"/>
      <c r="CK811" s="175"/>
      <c r="CL811" s="175"/>
      <c r="CM811" s="178"/>
      <c r="CN811" s="175"/>
      <c r="CO811" s="176"/>
      <c r="CP811" s="175"/>
      <c r="CQ811" s="87"/>
      <c r="CR811" s="455"/>
      <c r="CS811" s="455"/>
      <c r="CT811" s="455"/>
      <c r="CU811" s="455"/>
      <c r="CV811" s="455"/>
      <c r="CW811" s="455"/>
      <c r="CX811" s="455"/>
      <c r="CY811" s="455"/>
      <c r="CZ811" s="455"/>
      <c r="DA811" s="456"/>
      <c r="DB811" s="455"/>
      <c r="DC811" s="455"/>
      <c r="DD811" s="455"/>
      <c r="DE811" s="455"/>
      <c r="DF811" s="455"/>
      <c r="DG811" s="455"/>
      <c r="DH811" s="455"/>
      <c r="DI811" s="455"/>
      <c r="DJ811" s="455"/>
      <c r="DK811" s="455"/>
      <c r="DL811" s="501"/>
      <c r="DM811" s="508"/>
      <c r="DN811" s="501"/>
      <c r="DO811" s="508"/>
      <c r="DP811" s="501"/>
      <c r="DQ811" s="847"/>
      <c r="DR811" s="501"/>
      <c r="DS811" s="508"/>
      <c r="DT811" s="501"/>
      <c r="DU811" s="508"/>
      <c r="DV811" s="457"/>
      <c r="DW811" s="503"/>
      <c r="DX811" s="501"/>
      <c r="DY811" s="672"/>
      <c r="DZ811" s="501"/>
      <c r="EA811" s="508">
        <f t="shared" si="7290"/>
        <v>0</v>
      </c>
      <c r="EB811" s="457">
        <f t="shared" si="6609"/>
        <v>0</v>
      </c>
      <c r="EC811" s="1045"/>
      <c r="ED811" s="892"/>
      <c r="EE811" s="459"/>
      <c r="EF811" s="501"/>
      <c r="EG811" s="462"/>
      <c r="EH811" s="710"/>
      <c r="EI811" s="460">
        <f t="shared" si="7143"/>
        <v>0</v>
      </c>
      <c r="EJ811" s="538">
        <f t="shared" si="7144"/>
        <v>0</v>
      </c>
      <c r="EK811" s="677">
        <f t="shared" si="7145"/>
        <v>0</v>
      </c>
      <c r="EL811" s="257">
        <f t="shared" si="7146"/>
        <v>0</v>
      </c>
      <c r="EM811" s="649">
        <f t="shared" si="7147"/>
        <v>0</v>
      </c>
      <c r="EN811" s="538">
        <f t="shared" si="7148"/>
        <v>0</v>
      </c>
      <c r="EO811" s="677">
        <f t="shared" si="7149"/>
        <v>0</v>
      </c>
      <c r="EP811" s="257">
        <f t="shared" si="7150"/>
        <v>0</v>
      </c>
      <c r="EQ811" s="649">
        <f t="shared" si="7151"/>
        <v>0</v>
      </c>
      <c r="ER811" s="538">
        <f t="shared" si="7152"/>
        <v>0</v>
      </c>
      <c r="ES811" s="677">
        <f t="shared" si="7153"/>
        <v>0</v>
      </c>
      <c r="ET811" s="538">
        <f t="shared" si="7154"/>
        <v>0</v>
      </c>
      <c r="EU811" s="462">
        <f t="shared" si="7155"/>
        <v>0</v>
      </c>
      <c r="EV811" s="263">
        <f t="shared" si="7156"/>
        <v>0</v>
      </c>
      <c r="EW811" s="462">
        <f t="shared" si="7157"/>
        <v>0</v>
      </c>
      <c r="EX811" s="263">
        <f t="shared" si="7158"/>
        <v>0</v>
      </c>
      <c r="EY811" s="472">
        <f t="shared" si="6964"/>
        <v>0</v>
      </c>
      <c r="EZ811" s="710">
        <f t="shared" si="6965"/>
        <v>0</v>
      </c>
      <c r="FA811" s="312">
        <v>42024</v>
      </c>
      <c r="FC811" s="216"/>
      <c r="FD811" s="319"/>
    </row>
    <row r="812" spans="1:160" ht="18" hidden="1" customHeight="1" outlineLevel="1" x14ac:dyDescent="0.2">
      <c r="A812" s="13" t="s">
        <v>1996</v>
      </c>
      <c r="B812" s="76" t="s">
        <v>21</v>
      </c>
      <c r="C812" s="103" t="s">
        <v>1512</v>
      </c>
      <c r="D812" s="103" t="s">
        <v>1513</v>
      </c>
      <c r="E812" s="103" t="s">
        <v>1514</v>
      </c>
      <c r="F812" s="103" t="s">
        <v>1515</v>
      </c>
      <c r="G812" s="103" t="s">
        <v>1924</v>
      </c>
      <c r="H812" s="105">
        <v>0.52300000000000002</v>
      </c>
      <c r="I812" s="76" t="s">
        <v>2001</v>
      </c>
      <c r="J812" s="103" t="s">
        <v>45</v>
      </c>
      <c r="K812" s="103" t="s">
        <v>152</v>
      </c>
      <c r="L812" s="103" t="s">
        <v>1370</v>
      </c>
      <c r="M812" s="14" t="s">
        <v>1516</v>
      </c>
      <c r="N812" s="82"/>
      <c r="O812" s="82"/>
      <c r="P812" s="82"/>
      <c r="Q812" s="245"/>
      <c r="R812" s="408"/>
      <c r="S812" s="270"/>
      <c r="T812" s="270"/>
      <c r="U812" s="270"/>
      <c r="V812" s="647"/>
      <c r="W812" s="647"/>
      <c r="X812" s="409"/>
      <c r="Y812" s="409"/>
      <c r="Z812" s="409"/>
      <c r="AA812" s="409"/>
      <c r="AB812" s="409"/>
      <c r="AC812" s="399">
        <f t="shared" ref="AC812" si="7301">AB812*H812</f>
        <v>0</v>
      </c>
      <c r="AD812" s="410">
        <v>15540</v>
      </c>
      <c r="AE812" s="410">
        <v>254.5</v>
      </c>
      <c r="AF812" s="410">
        <f>AE812*1.12</f>
        <v>285.04000000000002</v>
      </c>
      <c r="AG812" s="410">
        <v>0</v>
      </c>
      <c r="AH812" s="410">
        <v>0</v>
      </c>
      <c r="AI812" s="260">
        <f t="shared" ref="AI812" si="7302">AH812*H812</f>
        <v>0</v>
      </c>
      <c r="AJ812" s="410">
        <v>15540</v>
      </c>
      <c r="AK812" s="410">
        <v>254.5</v>
      </c>
      <c r="AL812" s="410">
        <f>AK812*1.12</f>
        <v>285.04000000000002</v>
      </c>
      <c r="AM812" s="410">
        <v>0</v>
      </c>
      <c r="AN812" s="410">
        <v>0</v>
      </c>
      <c r="AO812" s="396">
        <f t="shared" si="6608"/>
        <v>0</v>
      </c>
      <c r="AP812" s="410">
        <v>15540</v>
      </c>
      <c r="AQ812" s="410">
        <v>254.5</v>
      </c>
      <c r="AR812" s="410">
        <f>AQ812*1.12</f>
        <v>285.04000000000002</v>
      </c>
      <c r="AS812" s="410">
        <v>0</v>
      </c>
      <c r="AT812" s="410">
        <f>AS812*1.12</f>
        <v>0</v>
      </c>
      <c r="AU812" s="410">
        <f t="shared" ref="AU812" si="7303">AT812*H812</f>
        <v>0</v>
      </c>
      <c r="AV812" s="411">
        <v>15540</v>
      </c>
      <c r="AW812" s="411">
        <v>254.5</v>
      </c>
      <c r="AX812" s="411">
        <f>AW812*1.12</f>
        <v>285.04000000000002</v>
      </c>
      <c r="AY812" s="400">
        <v>0</v>
      </c>
      <c r="AZ812" s="400">
        <f t="shared" ref="AZ812" si="7304">AY812*1.12</f>
        <v>0</v>
      </c>
      <c r="BA812" s="400">
        <f t="shared" ref="BA812" si="7305">AZ812*H812</f>
        <v>0</v>
      </c>
      <c r="BB812" s="411">
        <v>15540</v>
      </c>
      <c r="BC812" s="411">
        <v>254.5</v>
      </c>
      <c r="BD812" s="411">
        <f>BC812*1.12</f>
        <v>285.04000000000002</v>
      </c>
      <c r="BE812" s="411">
        <v>0</v>
      </c>
      <c r="BF812" s="411">
        <f t="shared" ref="BF812" si="7306">BE812*1.12</f>
        <v>0</v>
      </c>
      <c r="BG812" s="411">
        <f t="shared" ref="BG812" si="7307">BF812*H812</f>
        <v>0</v>
      </c>
      <c r="BH812" s="411"/>
      <c r="BI812" s="411">
        <v>254.5</v>
      </c>
      <c r="BJ812" s="411">
        <f>BI812*1.12</f>
        <v>285.04000000000002</v>
      </c>
      <c r="BK812" s="411">
        <v>0</v>
      </c>
      <c r="BL812" s="411">
        <f t="shared" si="7299"/>
        <v>0</v>
      </c>
      <c r="BM812" s="411">
        <f t="shared" si="7247"/>
        <v>0</v>
      </c>
      <c r="BN812" s="411"/>
      <c r="BO812" s="411"/>
      <c r="BP812" s="411"/>
      <c r="BQ812" s="411">
        <v>0</v>
      </c>
      <c r="BR812" s="411">
        <f t="shared" si="7300"/>
        <v>0</v>
      </c>
      <c r="BS812" s="411">
        <f t="shared" si="6455"/>
        <v>0</v>
      </c>
      <c r="BT812" s="270">
        <v>254.5</v>
      </c>
      <c r="BU812" s="270">
        <f>BT812*1.12</f>
        <v>285.04000000000002</v>
      </c>
      <c r="BV812" s="262">
        <v>0</v>
      </c>
      <c r="BW812" s="1427">
        <v>0</v>
      </c>
      <c r="BX812" s="84" t="s">
        <v>63</v>
      </c>
      <c r="BY812" s="76">
        <v>2015</v>
      </c>
      <c r="BZ812" s="325"/>
      <c r="CA812" s="567"/>
      <c r="CB812" s="562"/>
      <c r="CC812" s="109"/>
      <c r="CD812" s="329"/>
      <c r="CE812" s="26">
        <f t="shared" si="6830"/>
        <v>0</v>
      </c>
      <c r="CF812" s="27">
        <f t="shared" si="6831"/>
        <v>0</v>
      </c>
      <c r="CG812" s="738">
        <f t="shared" si="6832"/>
        <v>0</v>
      </c>
      <c r="CH812" s="166" t="s">
        <v>2008</v>
      </c>
      <c r="CI812" s="167"/>
      <c r="CJ812" s="89"/>
      <c r="CK812" s="175"/>
      <c r="CL812" s="175"/>
      <c r="CM812" s="178"/>
      <c r="CN812" s="175"/>
      <c r="CO812" s="176"/>
      <c r="CP812" s="175"/>
      <c r="CQ812" s="87"/>
      <c r="CR812" s="455"/>
      <c r="CS812" s="455"/>
      <c r="CT812" s="455"/>
      <c r="CU812" s="455"/>
      <c r="CV812" s="455"/>
      <c r="CW812" s="455"/>
      <c r="CX812" s="455"/>
      <c r="CY812" s="455"/>
      <c r="CZ812" s="455"/>
      <c r="DA812" s="456"/>
      <c r="DB812" s="455"/>
      <c r="DC812" s="455"/>
      <c r="DD812" s="455"/>
      <c r="DE812" s="455"/>
      <c r="DF812" s="455"/>
      <c r="DG812" s="455"/>
      <c r="DH812" s="455"/>
      <c r="DI812" s="455"/>
      <c r="DJ812" s="455"/>
      <c r="DK812" s="455"/>
      <c r="DL812" s="501"/>
      <c r="DM812" s="508"/>
      <c r="DN812" s="501"/>
      <c r="DO812" s="508"/>
      <c r="DP812" s="501"/>
      <c r="DQ812" s="847"/>
      <c r="DR812" s="501"/>
      <c r="DS812" s="508"/>
      <c r="DT812" s="501"/>
      <c r="DU812" s="508"/>
      <c r="DV812" s="457"/>
      <c r="DW812" s="503"/>
      <c r="DX812" s="501"/>
      <c r="DY812" s="672"/>
      <c r="DZ812" s="501"/>
      <c r="EA812" s="508">
        <f t="shared" si="7290"/>
        <v>0</v>
      </c>
      <c r="EB812" s="457">
        <f t="shared" si="6609"/>
        <v>0</v>
      </c>
      <c r="EC812" s="1045"/>
      <c r="ED812" s="892"/>
      <c r="EE812" s="459"/>
      <c r="EF812" s="501"/>
      <c r="EG812" s="462"/>
      <c r="EH812" s="710"/>
      <c r="EI812" s="460">
        <f t="shared" si="7143"/>
        <v>0</v>
      </c>
      <c r="EJ812" s="538">
        <f t="shared" si="7144"/>
        <v>0</v>
      </c>
      <c r="EK812" s="677">
        <f t="shared" si="7145"/>
        <v>0</v>
      </c>
      <c r="EL812" s="257">
        <f t="shared" si="7146"/>
        <v>0</v>
      </c>
      <c r="EM812" s="649">
        <f t="shared" si="7147"/>
        <v>0</v>
      </c>
      <c r="EN812" s="538">
        <f t="shared" si="7148"/>
        <v>0</v>
      </c>
      <c r="EO812" s="677">
        <f t="shared" si="7149"/>
        <v>0</v>
      </c>
      <c r="EP812" s="257">
        <f t="shared" si="7150"/>
        <v>0</v>
      </c>
      <c r="EQ812" s="649">
        <f t="shared" si="7151"/>
        <v>0</v>
      </c>
      <c r="ER812" s="538">
        <f t="shared" si="7152"/>
        <v>0</v>
      </c>
      <c r="ES812" s="677">
        <f t="shared" si="7153"/>
        <v>0</v>
      </c>
      <c r="ET812" s="538">
        <f t="shared" si="7154"/>
        <v>0</v>
      </c>
      <c r="EU812" s="462">
        <f t="shared" si="7155"/>
        <v>0</v>
      </c>
      <c r="EV812" s="263">
        <f t="shared" si="7156"/>
        <v>0</v>
      </c>
      <c r="EW812" s="462">
        <f t="shared" si="7157"/>
        <v>0</v>
      </c>
      <c r="EX812" s="263">
        <f t="shared" si="7158"/>
        <v>0</v>
      </c>
      <c r="EY812" s="472">
        <f t="shared" si="6964"/>
        <v>0</v>
      </c>
      <c r="EZ812" s="710">
        <f t="shared" si="6965"/>
        <v>0</v>
      </c>
      <c r="FA812" s="312">
        <v>42167</v>
      </c>
      <c r="FC812" s="216"/>
      <c r="FD812" s="319"/>
    </row>
    <row r="813" spans="1:160" ht="18" hidden="1" customHeight="1" outlineLevel="1" x14ac:dyDescent="0.2">
      <c r="A813" s="13" t="s">
        <v>2110</v>
      </c>
      <c r="B813" s="76" t="s">
        <v>21</v>
      </c>
      <c r="C813" s="103" t="s">
        <v>1512</v>
      </c>
      <c r="D813" s="103" t="s">
        <v>1513</v>
      </c>
      <c r="E813" s="103" t="s">
        <v>1514</v>
      </c>
      <c r="F813" s="103" t="s">
        <v>1515</v>
      </c>
      <c r="G813" s="103" t="s">
        <v>1924</v>
      </c>
      <c r="H813" s="105">
        <v>0.52300000000000002</v>
      </c>
      <c r="I813" s="76" t="s">
        <v>2001</v>
      </c>
      <c r="J813" s="103" t="s">
        <v>45</v>
      </c>
      <c r="K813" s="103" t="s">
        <v>152</v>
      </c>
      <c r="L813" s="103" t="s">
        <v>1370</v>
      </c>
      <c r="M813" s="14" t="s">
        <v>1516</v>
      </c>
      <c r="N813" s="82"/>
      <c r="O813" s="82"/>
      <c r="P813" s="82"/>
      <c r="Q813" s="245"/>
      <c r="R813" s="408"/>
      <c r="S813" s="270"/>
      <c r="T813" s="270"/>
      <c r="U813" s="270"/>
      <c r="V813" s="647"/>
      <c r="W813" s="647"/>
      <c r="X813" s="409"/>
      <c r="Y813" s="409"/>
      <c r="Z813" s="409"/>
      <c r="AA813" s="409"/>
      <c r="AB813" s="409"/>
      <c r="AC813" s="399">
        <f t="shared" ref="AC813" si="7308">AB813*H813</f>
        <v>0</v>
      </c>
      <c r="AD813" s="410">
        <v>15540</v>
      </c>
      <c r="AE813" s="410">
        <v>254.5</v>
      </c>
      <c r="AF813" s="410">
        <f>AE813*1.12</f>
        <v>285.04000000000002</v>
      </c>
      <c r="AG813" s="410">
        <v>0</v>
      </c>
      <c r="AH813" s="410">
        <v>0</v>
      </c>
      <c r="AI813" s="260">
        <f t="shared" ref="AI813" si="7309">AH813*H813</f>
        <v>0</v>
      </c>
      <c r="AJ813" s="410">
        <v>15540</v>
      </c>
      <c r="AK813" s="410">
        <v>254.5</v>
      </c>
      <c r="AL813" s="410">
        <f>AK813*1.12</f>
        <v>285.04000000000002</v>
      </c>
      <c r="AM813" s="410">
        <v>0</v>
      </c>
      <c r="AN813" s="410">
        <v>0</v>
      </c>
      <c r="AO813" s="396">
        <f t="shared" si="6608"/>
        <v>0</v>
      </c>
      <c r="AP813" s="410">
        <v>15540</v>
      </c>
      <c r="AQ813" s="410">
        <v>254.5</v>
      </c>
      <c r="AR813" s="410">
        <f>AQ813*1.12</f>
        <v>285.04000000000002</v>
      </c>
      <c r="AS813" s="410">
        <v>0</v>
      </c>
      <c r="AT813" s="410">
        <f>AS813*1.12</f>
        <v>0</v>
      </c>
      <c r="AU813" s="410">
        <f t="shared" ref="AU813" si="7310">AT813*H813</f>
        <v>0</v>
      </c>
      <c r="AV813" s="411">
        <v>15540</v>
      </c>
      <c r="AW813" s="411">
        <v>254.5</v>
      </c>
      <c r="AX813" s="411">
        <f>AW813*1.12</f>
        <v>285.04000000000002</v>
      </c>
      <c r="AY813" s="400">
        <v>0</v>
      </c>
      <c r="AZ813" s="400">
        <f t="shared" ref="AZ813" si="7311">AY813*1.12</f>
        <v>0</v>
      </c>
      <c r="BA813" s="400">
        <f t="shared" ref="BA813" si="7312">AZ813*H813</f>
        <v>0</v>
      </c>
      <c r="BB813" s="411">
        <v>15540</v>
      </c>
      <c r="BC813" s="411">
        <v>254.5</v>
      </c>
      <c r="BD813" s="411">
        <f>BC813*1.12</f>
        <v>285.04000000000002</v>
      </c>
      <c r="BE813" s="411">
        <v>0</v>
      </c>
      <c r="BF813" s="411">
        <f t="shared" ref="BF813" si="7313">BE813*1.12</f>
        <v>0</v>
      </c>
      <c r="BG813" s="411">
        <f t="shared" ref="BG813" si="7314">BF813*H813</f>
        <v>0</v>
      </c>
      <c r="BH813" s="411"/>
      <c r="BI813" s="411">
        <v>254.5</v>
      </c>
      <c r="BJ813" s="411">
        <f>BI813*1.12</f>
        <v>285.04000000000002</v>
      </c>
      <c r="BK813" s="411">
        <v>0</v>
      </c>
      <c r="BL813" s="411">
        <f t="shared" si="7299"/>
        <v>0</v>
      </c>
      <c r="BM813" s="411">
        <f t="shared" si="7247"/>
        <v>0</v>
      </c>
      <c r="BN813" s="411"/>
      <c r="BO813" s="411"/>
      <c r="BP813" s="411"/>
      <c r="BQ813" s="411">
        <v>0</v>
      </c>
      <c r="BR813" s="411">
        <f t="shared" si="7300"/>
        <v>0</v>
      </c>
      <c r="BS813" s="411">
        <f t="shared" si="6455"/>
        <v>0</v>
      </c>
      <c r="BT813" s="270">
        <v>254.5</v>
      </c>
      <c r="BU813" s="270">
        <f>BT813*1.12</f>
        <v>285.04000000000002</v>
      </c>
      <c r="BV813" s="262">
        <v>0</v>
      </c>
      <c r="BW813" s="1427">
        <v>0</v>
      </c>
      <c r="BX813" s="84" t="s">
        <v>63</v>
      </c>
      <c r="BY813" s="76">
        <v>2015</v>
      </c>
      <c r="BZ813" s="325"/>
      <c r="CA813" s="567"/>
      <c r="CB813" s="562"/>
      <c r="CC813" s="109"/>
      <c r="CD813" s="329"/>
      <c r="CE813" s="26">
        <f t="shared" ref="CE813" si="7315">BV813-CB813</f>
        <v>0</v>
      </c>
      <c r="CF813" s="27">
        <f t="shared" ref="CF813" si="7316">BW813-CC813</f>
        <v>0</v>
      </c>
      <c r="CG813" s="738">
        <f t="shared" ref="CG813" si="7317">CA813-CC813</f>
        <v>0</v>
      </c>
      <c r="CH813" s="166" t="s">
        <v>2127</v>
      </c>
      <c r="CI813" s="167"/>
      <c r="CJ813" s="89"/>
      <c r="CK813" s="175"/>
      <c r="CL813" s="175"/>
      <c r="CM813" s="178"/>
      <c r="CN813" s="175"/>
      <c r="CO813" s="176"/>
      <c r="CP813" s="175"/>
      <c r="CQ813" s="87"/>
      <c r="CR813" s="455"/>
      <c r="CS813" s="455"/>
      <c r="CT813" s="455"/>
      <c r="CU813" s="455"/>
      <c r="CV813" s="455"/>
      <c r="CW813" s="455"/>
      <c r="CX813" s="455"/>
      <c r="CY813" s="455"/>
      <c r="CZ813" s="455"/>
      <c r="DA813" s="456"/>
      <c r="DB813" s="455"/>
      <c r="DC813" s="455"/>
      <c r="DD813" s="455"/>
      <c r="DE813" s="455"/>
      <c r="DF813" s="455"/>
      <c r="DG813" s="455"/>
      <c r="DH813" s="455"/>
      <c r="DI813" s="455"/>
      <c r="DJ813" s="455"/>
      <c r="DK813" s="455"/>
      <c r="DL813" s="501"/>
      <c r="DM813" s="508"/>
      <c r="DN813" s="501"/>
      <c r="DO813" s="508"/>
      <c r="DP813" s="501"/>
      <c r="DQ813" s="847"/>
      <c r="DR813" s="501"/>
      <c r="DS813" s="508"/>
      <c r="DT813" s="501"/>
      <c r="DU813" s="508"/>
      <c r="DV813" s="457"/>
      <c r="DW813" s="503"/>
      <c r="DX813" s="501"/>
      <c r="DY813" s="672"/>
      <c r="DZ813" s="501"/>
      <c r="EA813" s="508">
        <f t="shared" si="7290"/>
        <v>0</v>
      </c>
      <c r="EB813" s="457">
        <f t="shared" si="6609"/>
        <v>0</v>
      </c>
      <c r="EC813" s="1045"/>
      <c r="ED813" s="892"/>
      <c r="EE813" s="459"/>
      <c r="EF813" s="501"/>
      <c r="EG813" s="462"/>
      <c r="EH813" s="710"/>
      <c r="EI813" s="460">
        <f t="shared" si="7143"/>
        <v>0</v>
      </c>
      <c r="EJ813" s="538">
        <f t="shared" si="7144"/>
        <v>0</v>
      </c>
      <c r="EK813" s="677">
        <f t="shared" si="7145"/>
        <v>0</v>
      </c>
      <c r="EL813" s="257">
        <f t="shared" si="7146"/>
        <v>0</v>
      </c>
      <c r="EM813" s="649">
        <f t="shared" si="7147"/>
        <v>0</v>
      </c>
      <c r="EN813" s="538">
        <f t="shared" si="7148"/>
        <v>0</v>
      </c>
      <c r="EO813" s="677">
        <f t="shared" si="7149"/>
        <v>0</v>
      </c>
      <c r="EP813" s="257">
        <f t="shared" si="7150"/>
        <v>0</v>
      </c>
      <c r="EQ813" s="649">
        <f t="shared" si="7151"/>
        <v>0</v>
      </c>
      <c r="ER813" s="538">
        <f t="shared" si="7152"/>
        <v>0</v>
      </c>
      <c r="ES813" s="677">
        <f t="shared" si="7153"/>
        <v>0</v>
      </c>
      <c r="ET813" s="538">
        <f t="shared" si="7154"/>
        <v>0</v>
      </c>
      <c r="EU813" s="462">
        <f t="shared" si="7155"/>
        <v>0</v>
      </c>
      <c r="EV813" s="263">
        <f t="shared" si="7156"/>
        <v>0</v>
      </c>
      <c r="EW813" s="462">
        <f t="shared" si="7157"/>
        <v>0</v>
      </c>
      <c r="EX813" s="263">
        <f t="shared" si="7158"/>
        <v>0</v>
      </c>
      <c r="EY813" s="472">
        <f t="shared" si="6964"/>
        <v>0</v>
      </c>
      <c r="EZ813" s="710">
        <f t="shared" si="6965"/>
        <v>0</v>
      </c>
      <c r="FA813" s="312">
        <v>42224</v>
      </c>
      <c r="FC813" s="216"/>
      <c r="FD813" s="319"/>
    </row>
    <row r="814" spans="1:160" ht="18" hidden="1" customHeight="1" outlineLevel="1" x14ac:dyDescent="0.2">
      <c r="A814" s="13" t="s">
        <v>1609</v>
      </c>
      <c r="B814" s="76" t="s">
        <v>21</v>
      </c>
      <c r="C814" s="103" t="s">
        <v>1517</v>
      </c>
      <c r="D814" s="103" t="s">
        <v>1518</v>
      </c>
      <c r="E814" s="103" t="s">
        <v>1519</v>
      </c>
      <c r="F814" s="103" t="s">
        <v>1520</v>
      </c>
      <c r="G814" s="103" t="s">
        <v>41</v>
      </c>
      <c r="H814" s="105">
        <v>0</v>
      </c>
      <c r="I814" s="103" t="s">
        <v>1369</v>
      </c>
      <c r="J814" s="103" t="s">
        <v>45</v>
      </c>
      <c r="K814" s="103" t="s">
        <v>152</v>
      </c>
      <c r="L814" s="103" t="s">
        <v>1370</v>
      </c>
      <c r="M814" s="14" t="s">
        <v>1521</v>
      </c>
      <c r="N814" s="82"/>
      <c r="O814" s="82"/>
      <c r="P814" s="82"/>
      <c r="Q814" s="245"/>
      <c r="R814" s="408"/>
      <c r="S814" s="270"/>
      <c r="T814" s="270"/>
      <c r="U814" s="270"/>
      <c r="V814" s="647"/>
      <c r="W814" s="647"/>
      <c r="X814" s="409"/>
      <c r="Y814" s="409"/>
      <c r="Z814" s="409"/>
      <c r="AA814" s="409"/>
      <c r="AB814" s="409"/>
      <c r="AC814" s="399">
        <f t="shared" si="6004"/>
        <v>0</v>
      </c>
      <c r="AD814" s="410">
        <v>1423</v>
      </c>
      <c r="AE814" s="410">
        <v>2054.4</v>
      </c>
      <c r="AF814" s="410">
        <f t="shared" si="5138"/>
        <v>2300.9280000000003</v>
      </c>
      <c r="AG814" s="410">
        <v>0</v>
      </c>
      <c r="AH814" s="410">
        <v>0</v>
      </c>
      <c r="AI814" s="260">
        <f t="shared" si="6005"/>
        <v>0</v>
      </c>
      <c r="AJ814" s="410">
        <v>1423</v>
      </c>
      <c r="AK814" s="410">
        <v>2054.4</v>
      </c>
      <c r="AL814" s="410">
        <v>2300.9280000000003</v>
      </c>
      <c r="AM814" s="410">
        <v>0</v>
      </c>
      <c r="AN814" s="410">
        <v>0</v>
      </c>
      <c r="AO814" s="396">
        <f t="shared" si="6608"/>
        <v>0</v>
      </c>
      <c r="AP814" s="410">
        <v>1423</v>
      </c>
      <c r="AQ814" s="410">
        <v>2054.4</v>
      </c>
      <c r="AR814" s="410">
        <v>2300.9280000000003</v>
      </c>
      <c r="AS814" s="410">
        <v>0</v>
      </c>
      <c r="AT814" s="410">
        <v>0</v>
      </c>
      <c r="AU814" s="410">
        <f t="shared" si="6501"/>
        <v>0</v>
      </c>
      <c r="AV814" s="411">
        <v>1423</v>
      </c>
      <c r="AW814" s="411">
        <v>2054.4</v>
      </c>
      <c r="AX814" s="411">
        <v>2300.9280000000003</v>
      </c>
      <c r="AY814" s="400">
        <v>0</v>
      </c>
      <c r="AZ814" s="400">
        <f t="shared" si="6740"/>
        <v>0</v>
      </c>
      <c r="BA814" s="400">
        <f t="shared" si="6542"/>
        <v>0</v>
      </c>
      <c r="BB814" s="411">
        <v>1423</v>
      </c>
      <c r="BC814" s="411">
        <v>2054.4</v>
      </c>
      <c r="BD814" s="411">
        <v>2300.9280000000003</v>
      </c>
      <c r="BE814" s="411">
        <v>0</v>
      </c>
      <c r="BF814" s="411">
        <v>0</v>
      </c>
      <c r="BG814" s="411">
        <f t="shared" si="6496"/>
        <v>0</v>
      </c>
      <c r="BH814" s="411"/>
      <c r="BI814" s="411"/>
      <c r="BJ814" s="411"/>
      <c r="BK814" s="411"/>
      <c r="BL814" s="411"/>
      <c r="BM814" s="411"/>
      <c r="BN814" s="411"/>
      <c r="BO814" s="411"/>
      <c r="BP814" s="411"/>
      <c r="BQ814" s="411">
        <v>0</v>
      </c>
      <c r="BR814" s="411">
        <v>0</v>
      </c>
      <c r="BS814" s="411">
        <f t="shared" si="6455"/>
        <v>0</v>
      </c>
      <c r="BT814" s="270">
        <v>2054.4</v>
      </c>
      <c r="BU814" s="270">
        <v>2300.9280000000003</v>
      </c>
      <c r="BV814" s="262">
        <v>0</v>
      </c>
      <c r="BW814" s="1427">
        <v>0</v>
      </c>
      <c r="BX814" s="84" t="s">
        <v>48</v>
      </c>
      <c r="BY814" s="76">
        <v>2015</v>
      </c>
      <c r="BZ814" s="325"/>
      <c r="CA814" s="567"/>
      <c r="CB814" s="562"/>
      <c r="CC814" s="109"/>
      <c r="CD814" s="329"/>
      <c r="CE814" s="26">
        <f t="shared" si="6830"/>
        <v>0</v>
      </c>
      <c r="CF814" s="27">
        <f t="shared" si="6831"/>
        <v>0</v>
      </c>
      <c r="CG814" s="738">
        <f t="shared" si="6832"/>
        <v>0</v>
      </c>
      <c r="CH814" s="166"/>
      <c r="CI814" s="167"/>
      <c r="CJ814" s="89"/>
      <c r="CK814" s="175"/>
      <c r="CL814" s="175"/>
      <c r="CM814" s="178"/>
      <c r="CN814" s="175"/>
      <c r="CO814" s="176"/>
      <c r="CP814" s="175"/>
      <c r="CQ814" s="87"/>
      <c r="CR814" s="455"/>
      <c r="CS814" s="455"/>
      <c r="CT814" s="455"/>
      <c r="CU814" s="455"/>
      <c r="CV814" s="455"/>
      <c r="CW814" s="455"/>
      <c r="CX814" s="455"/>
      <c r="CY814" s="455"/>
      <c r="CZ814" s="455"/>
      <c r="DA814" s="456"/>
      <c r="DB814" s="455"/>
      <c r="DC814" s="455"/>
      <c r="DD814" s="455"/>
      <c r="DE814" s="455"/>
      <c r="DF814" s="455"/>
      <c r="DG814" s="455"/>
      <c r="DH814" s="455"/>
      <c r="DI814" s="455"/>
      <c r="DJ814" s="455"/>
      <c r="DK814" s="455"/>
      <c r="DL814" s="501"/>
      <c r="DM814" s="508"/>
      <c r="DN814" s="501"/>
      <c r="DO814" s="508"/>
      <c r="DP814" s="501"/>
      <c r="DQ814" s="847"/>
      <c r="DR814" s="501"/>
      <c r="DS814" s="508"/>
      <c r="DT814" s="501"/>
      <c r="DU814" s="508"/>
      <c r="DV814" s="457"/>
      <c r="DW814" s="503"/>
      <c r="DX814" s="501"/>
      <c r="DY814" s="672"/>
      <c r="DZ814" s="501"/>
      <c r="EA814" s="508">
        <f t="shared" si="7290"/>
        <v>0</v>
      </c>
      <c r="EB814" s="457">
        <f t="shared" si="6609"/>
        <v>0</v>
      </c>
      <c r="EC814" s="1045"/>
      <c r="ED814" s="892"/>
      <c r="EE814" s="459"/>
      <c r="EF814" s="501"/>
      <c r="EG814" s="462"/>
      <c r="EH814" s="710"/>
      <c r="EI814" s="460">
        <f t="shared" si="7143"/>
        <v>0</v>
      </c>
      <c r="EJ814" s="538">
        <f t="shared" si="7144"/>
        <v>0</v>
      </c>
      <c r="EK814" s="677">
        <f t="shared" si="7145"/>
        <v>0</v>
      </c>
      <c r="EL814" s="257">
        <f t="shared" si="7146"/>
        <v>0</v>
      </c>
      <c r="EM814" s="649">
        <f t="shared" si="7147"/>
        <v>0</v>
      </c>
      <c r="EN814" s="538">
        <f t="shared" si="7148"/>
        <v>0</v>
      </c>
      <c r="EO814" s="677">
        <f t="shared" si="7149"/>
        <v>0</v>
      </c>
      <c r="EP814" s="257">
        <f t="shared" si="7150"/>
        <v>0</v>
      </c>
      <c r="EQ814" s="649">
        <f t="shared" si="7151"/>
        <v>0</v>
      </c>
      <c r="ER814" s="538">
        <f t="shared" si="7152"/>
        <v>0</v>
      </c>
      <c r="ES814" s="677">
        <f t="shared" si="7153"/>
        <v>0</v>
      </c>
      <c r="ET814" s="538">
        <f t="shared" si="7154"/>
        <v>0</v>
      </c>
      <c r="EU814" s="462">
        <f t="shared" si="7155"/>
        <v>0</v>
      </c>
      <c r="EV814" s="263">
        <f t="shared" si="7156"/>
        <v>0</v>
      </c>
      <c r="EW814" s="462">
        <f t="shared" si="7157"/>
        <v>0</v>
      </c>
      <c r="EX814" s="263">
        <f t="shared" si="7158"/>
        <v>0</v>
      </c>
      <c r="EY814" s="472">
        <f t="shared" si="6964"/>
        <v>0</v>
      </c>
      <c r="EZ814" s="710">
        <f t="shared" si="6965"/>
        <v>0</v>
      </c>
      <c r="FC814" s="216"/>
      <c r="FD814" s="319"/>
    </row>
    <row r="815" spans="1:160" ht="18" hidden="1" customHeight="1" outlineLevel="1" x14ac:dyDescent="0.2">
      <c r="A815" s="13" t="s">
        <v>1916</v>
      </c>
      <c r="B815" s="76" t="s">
        <v>21</v>
      </c>
      <c r="C815" s="103" t="s">
        <v>1517</v>
      </c>
      <c r="D815" s="103" t="s">
        <v>1518</v>
      </c>
      <c r="E815" s="103" t="s">
        <v>1519</v>
      </c>
      <c r="F815" s="103" t="s">
        <v>1520</v>
      </c>
      <c r="G815" s="103" t="s">
        <v>1924</v>
      </c>
      <c r="H815" s="105">
        <v>0</v>
      </c>
      <c r="I815" s="76" t="s">
        <v>1914</v>
      </c>
      <c r="J815" s="103" t="s">
        <v>45</v>
      </c>
      <c r="K815" s="103" t="s">
        <v>152</v>
      </c>
      <c r="L815" s="103" t="s">
        <v>1370</v>
      </c>
      <c r="M815" s="14" t="s">
        <v>1521</v>
      </c>
      <c r="N815" s="82"/>
      <c r="O815" s="82"/>
      <c r="P815" s="82"/>
      <c r="Q815" s="245"/>
      <c r="R815" s="408"/>
      <c r="S815" s="270"/>
      <c r="T815" s="270"/>
      <c r="U815" s="270"/>
      <c r="V815" s="647"/>
      <c r="W815" s="647"/>
      <c r="X815" s="409"/>
      <c r="Y815" s="409"/>
      <c r="Z815" s="409"/>
      <c r="AA815" s="409"/>
      <c r="AB815" s="409"/>
      <c r="AC815" s="399">
        <f t="shared" ref="AC815" si="7318">AB815*H815</f>
        <v>0</v>
      </c>
      <c r="AD815" s="410">
        <v>1423</v>
      </c>
      <c r="AE815" s="410">
        <v>2054</v>
      </c>
      <c r="AF815" s="410">
        <f>AE815*1.12</f>
        <v>2300.48</v>
      </c>
      <c r="AG815" s="410">
        <v>0</v>
      </c>
      <c r="AH815" s="410">
        <v>0</v>
      </c>
      <c r="AI815" s="260">
        <f t="shared" ref="AI815" si="7319">AH815*H815</f>
        <v>0</v>
      </c>
      <c r="AJ815" s="410">
        <v>1423</v>
      </c>
      <c r="AK815" s="410">
        <v>2054</v>
      </c>
      <c r="AL815" s="410">
        <f>AK815*1.12</f>
        <v>2300.48</v>
      </c>
      <c r="AM815" s="410">
        <v>0</v>
      </c>
      <c r="AN815" s="410">
        <v>0</v>
      </c>
      <c r="AO815" s="396">
        <f t="shared" ref="AO815:AO827" si="7320">AN815*H815</f>
        <v>0</v>
      </c>
      <c r="AP815" s="410">
        <v>1423</v>
      </c>
      <c r="AQ815" s="410">
        <v>2054</v>
      </c>
      <c r="AR815" s="410">
        <f>AQ815*1.12</f>
        <v>2300.48</v>
      </c>
      <c r="AS815" s="410">
        <v>0</v>
      </c>
      <c r="AT815" s="410">
        <v>0</v>
      </c>
      <c r="AU815" s="410">
        <f t="shared" ref="AU815" si="7321">AT815*H815</f>
        <v>0</v>
      </c>
      <c r="AV815" s="411">
        <v>1423</v>
      </c>
      <c r="AW815" s="411">
        <v>2054</v>
      </c>
      <c r="AX815" s="411">
        <f>AW815*1.12</f>
        <v>2300.48</v>
      </c>
      <c r="AY815" s="400">
        <v>0</v>
      </c>
      <c r="AZ815" s="400">
        <f t="shared" ref="AZ815" si="7322">AY815*1.12</f>
        <v>0</v>
      </c>
      <c r="BA815" s="400">
        <f t="shared" ref="BA815" si="7323">AZ815*H815</f>
        <v>0</v>
      </c>
      <c r="BB815" s="411">
        <v>1423</v>
      </c>
      <c r="BC815" s="411">
        <v>2054</v>
      </c>
      <c r="BD815" s="411">
        <f>BC815*1.12</f>
        <v>2300.48</v>
      </c>
      <c r="BE815" s="411">
        <v>0</v>
      </c>
      <c r="BF815" s="411">
        <f t="shared" ref="BF815" si="7324">BE815*1.12</f>
        <v>0</v>
      </c>
      <c r="BG815" s="411">
        <f t="shared" ref="BG815" si="7325">BF815*H815</f>
        <v>0</v>
      </c>
      <c r="BH815" s="411"/>
      <c r="BI815" s="411"/>
      <c r="BJ815" s="411"/>
      <c r="BK815" s="411"/>
      <c r="BL815" s="411"/>
      <c r="BM815" s="411"/>
      <c r="BN815" s="411"/>
      <c r="BO815" s="411"/>
      <c r="BP815" s="411"/>
      <c r="BQ815" s="411">
        <v>0</v>
      </c>
      <c r="BR815" s="411">
        <f t="shared" ref="BR815:BR816" si="7326">BQ815*1.12</f>
        <v>0</v>
      </c>
      <c r="BS815" s="411">
        <f t="shared" si="6455"/>
        <v>0</v>
      </c>
      <c r="BT815" s="270">
        <v>2054</v>
      </c>
      <c r="BU815" s="270">
        <f>BT815*1.12</f>
        <v>2300.48</v>
      </c>
      <c r="BV815" s="262">
        <v>0</v>
      </c>
      <c r="BW815" s="1427">
        <v>0</v>
      </c>
      <c r="BX815" s="84" t="s">
        <v>48</v>
      </c>
      <c r="BY815" s="76">
        <v>2015</v>
      </c>
      <c r="BZ815" s="325"/>
      <c r="CA815" s="567"/>
      <c r="CB815" s="562"/>
      <c r="CC815" s="109"/>
      <c r="CD815" s="329"/>
      <c r="CE815" s="26">
        <f t="shared" si="6830"/>
        <v>0</v>
      </c>
      <c r="CF815" s="27">
        <f t="shared" si="6831"/>
        <v>0</v>
      </c>
      <c r="CG815" s="738">
        <f t="shared" si="6832"/>
        <v>0</v>
      </c>
      <c r="CH815" s="166" t="s">
        <v>1934</v>
      </c>
      <c r="CI815" s="167"/>
      <c r="CJ815" s="89" t="s">
        <v>1690</v>
      </c>
      <c r="CK815" s="175" t="s">
        <v>2081</v>
      </c>
      <c r="CL815" s="175" t="s">
        <v>2656</v>
      </c>
      <c r="CM815" s="178" t="s">
        <v>2664</v>
      </c>
      <c r="CN815" s="175" t="s">
        <v>2082</v>
      </c>
      <c r="CO815" s="176" t="s">
        <v>1518</v>
      </c>
      <c r="CP815" s="175" t="s">
        <v>1520</v>
      </c>
      <c r="CQ815" s="87" t="s">
        <v>79</v>
      </c>
      <c r="CR815" s="455"/>
      <c r="CS815" s="455"/>
      <c r="CT815" s="455">
        <v>426</v>
      </c>
      <c r="CU815" s="455">
        <v>0</v>
      </c>
      <c r="CV815" s="455"/>
      <c r="CW815" s="455">
        <v>427</v>
      </c>
      <c r="CX815" s="455">
        <v>427</v>
      </c>
      <c r="CY815" s="455"/>
      <c r="CZ815" s="455">
        <f>CT815+CU815+CV815+CW815+CX815</f>
        <v>1280</v>
      </c>
      <c r="DA815" s="456">
        <v>2262.4</v>
      </c>
      <c r="DB815" s="455"/>
      <c r="DC815" s="455"/>
      <c r="DD815" s="455">
        <f>CT815*DA815</f>
        <v>963782.4</v>
      </c>
      <c r="DE815" s="455">
        <f>CU815*DA815</f>
        <v>0</v>
      </c>
      <c r="DF815" s="455">
        <f>CV815*DA815</f>
        <v>0</v>
      </c>
      <c r="DG815" s="455">
        <f>CW815*DA815</f>
        <v>966044.8</v>
      </c>
      <c r="DH815" s="455">
        <f>CX815*DA815</f>
        <v>966044.8</v>
      </c>
      <c r="DI815" s="455"/>
      <c r="DJ815" s="455"/>
      <c r="DK815" s="455">
        <f>(CT815+CU815+CV815+CW815+CX815)*DA815</f>
        <v>2895872</v>
      </c>
      <c r="DL815" s="501"/>
      <c r="DM815" s="508"/>
      <c r="DN815" s="501"/>
      <c r="DO815" s="508"/>
      <c r="DP815" s="501"/>
      <c r="DQ815" s="847">
        <f>DD815</f>
        <v>963782.4</v>
      </c>
      <c r="DR815" s="1396">
        <f>DQ815/1.12</f>
        <v>860519.99999999988</v>
      </c>
      <c r="DS815" s="1049">
        <f>DE815</f>
        <v>0</v>
      </c>
      <c r="DT815" s="1059">
        <f>DS815/1.12</f>
        <v>0</v>
      </c>
      <c r="DU815" s="1049">
        <f>DF815</f>
        <v>0</v>
      </c>
      <c r="DV815" s="1060">
        <f>DU815/1.12</f>
        <v>0</v>
      </c>
      <c r="DW815" s="1061">
        <f>DG815</f>
        <v>966044.8</v>
      </c>
      <c r="DX815" s="1397">
        <f>DW815/1.12</f>
        <v>862540</v>
      </c>
      <c r="DY815" s="1062">
        <f>DH815</f>
        <v>966044.8</v>
      </c>
      <c r="DZ815" s="1397">
        <f>DY815/1.12</f>
        <v>862540</v>
      </c>
      <c r="EA815" s="508">
        <f t="shared" si="7290"/>
        <v>0</v>
      </c>
      <c r="EB815" s="457">
        <f t="shared" ref="EB815:EB826" si="7327">EA815/1.12</f>
        <v>0</v>
      </c>
      <c r="EC815" s="1045"/>
      <c r="ED815" s="892"/>
      <c r="EE815" s="459">
        <f>DK815</f>
        <v>2895872</v>
      </c>
      <c r="EF815" s="501">
        <f>EE815/1.12</f>
        <v>2585599.9999999995</v>
      </c>
      <c r="EG815" s="462"/>
      <c r="EH815" s="710"/>
      <c r="EI815" s="460">
        <f t="shared" si="7143"/>
        <v>0</v>
      </c>
      <c r="EJ815" s="538">
        <f t="shared" si="7144"/>
        <v>0</v>
      </c>
      <c r="EK815" s="677">
        <f t="shared" si="7145"/>
        <v>-860519.99999999988</v>
      </c>
      <c r="EL815" s="257">
        <f t="shared" si="7146"/>
        <v>-963782.4</v>
      </c>
      <c r="EM815" s="649">
        <f t="shared" si="7147"/>
        <v>0</v>
      </c>
      <c r="EN815" s="538">
        <f t="shared" si="7148"/>
        <v>0</v>
      </c>
      <c r="EO815" s="677">
        <f t="shared" si="7149"/>
        <v>0</v>
      </c>
      <c r="EP815" s="257">
        <f t="shared" si="7150"/>
        <v>0</v>
      </c>
      <c r="EQ815" s="649">
        <f t="shared" si="7151"/>
        <v>-862540</v>
      </c>
      <c r="ER815" s="538">
        <f t="shared" si="7152"/>
        <v>-966044.8</v>
      </c>
      <c r="ES815" s="677">
        <f t="shared" si="7153"/>
        <v>-862540</v>
      </c>
      <c r="ET815" s="538">
        <f t="shared" si="7154"/>
        <v>-966044.8</v>
      </c>
      <c r="EU815" s="462">
        <f t="shared" si="7155"/>
        <v>0</v>
      </c>
      <c r="EV815" s="263">
        <f t="shared" si="7156"/>
        <v>0</v>
      </c>
      <c r="EW815" s="462">
        <f t="shared" si="7157"/>
        <v>0</v>
      </c>
      <c r="EX815" s="263">
        <f t="shared" si="7158"/>
        <v>0</v>
      </c>
      <c r="EY815" s="472">
        <f t="shared" si="6964"/>
        <v>-2585599.9999999995</v>
      </c>
      <c r="EZ815" s="710">
        <f t="shared" si="6965"/>
        <v>-2895872</v>
      </c>
      <c r="FC815" s="216"/>
      <c r="FD815" s="319"/>
    </row>
    <row r="816" spans="1:160" ht="18" hidden="1" customHeight="1" outlineLevel="1" x14ac:dyDescent="0.2">
      <c r="A816" s="13" t="s">
        <v>1997</v>
      </c>
      <c r="B816" s="76" t="s">
        <v>21</v>
      </c>
      <c r="C816" s="103" t="s">
        <v>1517</v>
      </c>
      <c r="D816" s="103" t="s">
        <v>1518</v>
      </c>
      <c r="E816" s="103" t="s">
        <v>1519</v>
      </c>
      <c r="F816" s="103" t="s">
        <v>1520</v>
      </c>
      <c r="G816" s="103" t="s">
        <v>1924</v>
      </c>
      <c r="H816" s="105">
        <v>0.58299999999999996</v>
      </c>
      <c r="I816" s="103" t="s">
        <v>2001</v>
      </c>
      <c r="J816" s="103" t="s">
        <v>45</v>
      </c>
      <c r="K816" s="103" t="s">
        <v>152</v>
      </c>
      <c r="L816" s="103" t="s">
        <v>1370</v>
      </c>
      <c r="M816" s="14" t="s">
        <v>1521</v>
      </c>
      <c r="N816" s="82"/>
      <c r="O816" s="82"/>
      <c r="P816" s="82"/>
      <c r="Q816" s="245"/>
      <c r="R816" s="408"/>
      <c r="S816" s="270"/>
      <c r="T816" s="270"/>
      <c r="U816" s="270"/>
      <c r="V816" s="647"/>
      <c r="W816" s="647"/>
      <c r="X816" s="409"/>
      <c r="Y816" s="409"/>
      <c r="Z816" s="409"/>
      <c r="AA816" s="409"/>
      <c r="AB816" s="409"/>
      <c r="AC816" s="399">
        <f t="shared" ref="AC816" si="7328">AB816*H816</f>
        <v>0</v>
      </c>
      <c r="AD816" s="410">
        <v>1423</v>
      </c>
      <c r="AE816" s="410">
        <v>2054</v>
      </c>
      <c r="AF816" s="410">
        <f>AE816*1.12</f>
        <v>2300.48</v>
      </c>
      <c r="AG816" s="410">
        <v>0</v>
      </c>
      <c r="AH816" s="410">
        <v>0</v>
      </c>
      <c r="AI816" s="260">
        <f t="shared" ref="AI816" si="7329">AH816*H816</f>
        <v>0</v>
      </c>
      <c r="AJ816" s="410">
        <v>1423</v>
      </c>
      <c r="AK816" s="410">
        <v>2054</v>
      </c>
      <c r="AL816" s="410">
        <f>AK816*1.12</f>
        <v>2300.48</v>
      </c>
      <c r="AM816" s="1221">
        <v>0</v>
      </c>
      <c r="AN816" s="410">
        <v>0</v>
      </c>
      <c r="AO816" s="396">
        <f t="shared" si="7320"/>
        <v>0</v>
      </c>
      <c r="AP816" s="410">
        <v>1423</v>
      </c>
      <c r="AQ816" s="410">
        <v>2054</v>
      </c>
      <c r="AR816" s="410">
        <f>AQ816*1.12</f>
        <v>2300.48</v>
      </c>
      <c r="AS816" s="410">
        <v>0</v>
      </c>
      <c r="AT816" s="410">
        <f t="shared" ref="AT816" si="7330">AS816*1.12</f>
        <v>0</v>
      </c>
      <c r="AU816" s="410">
        <f t="shared" ref="AU816" si="7331">AT816*H816</f>
        <v>0</v>
      </c>
      <c r="AV816" s="411">
        <v>1423</v>
      </c>
      <c r="AW816" s="411">
        <v>2054</v>
      </c>
      <c r="AX816" s="411">
        <f>AW816*1.12</f>
        <v>2300.48</v>
      </c>
      <c r="AY816" s="400">
        <v>0</v>
      </c>
      <c r="AZ816" s="400">
        <f t="shared" ref="AZ816" si="7332">AY816*1.12</f>
        <v>0</v>
      </c>
      <c r="BA816" s="400">
        <f t="shared" ref="BA816" si="7333">AZ816*H816</f>
        <v>0</v>
      </c>
      <c r="BB816" s="411">
        <v>1423</v>
      </c>
      <c r="BC816" s="411">
        <v>2054</v>
      </c>
      <c r="BD816" s="411">
        <f>BC816*1.12</f>
        <v>2300.48</v>
      </c>
      <c r="BE816" s="411">
        <v>0</v>
      </c>
      <c r="BF816" s="411">
        <f t="shared" ref="BF816" si="7334">BE816*1.12</f>
        <v>0</v>
      </c>
      <c r="BG816" s="411">
        <f t="shared" ref="BG816" si="7335">BF816*H816</f>
        <v>0</v>
      </c>
      <c r="BH816" s="411"/>
      <c r="BI816" s="411"/>
      <c r="BJ816" s="411"/>
      <c r="BK816" s="411"/>
      <c r="BL816" s="411"/>
      <c r="BM816" s="411"/>
      <c r="BN816" s="411"/>
      <c r="BO816" s="411"/>
      <c r="BP816" s="411"/>
      <c r="BQ816" s="411">
        <f t="shared" ref="BQ816" si="7336">BN816*BO816</f>
        <v>0</v>
      </c>
      <c r="BR816" s="411">
        <f t="shared" si="7326"/>
        <v>0</v>
      </c>
      <c r="BS816" s="411">
        <f t="shared" si="6455"/>
        <v>0</v>
      </c>
      <c r="BT816" s="270">
        <v>2054</v>
      </c>
      <c r="BU816" s="270">
        <f>BT816*1.12</f>
        <v>2300.48</v>
      </c>
      <c r="BV816" s="262">
        <v>0</v>
      </c>
      <c r="BW816" s="1427">
        <v>0</v>
      </c>
      <c r="BX816" s="84" t="s">
        <v>48</v>
      </c>
      <c r="BY816" s="76">
        <v>2015</v>
      </c>
      <c r="BZ816" s="582"/>
      <c r="CA816" s="567"/>
      <c r="CB816" s="562"/>
      <c r="CC816" s="109"/>
      <c r="CD816" s="329"/>
      <c r="CE816" s="26">
        <f t="shared" si="6830"/>
        <v>0</v>
      </c>
      <c r="CF816" s="27">
        <f t="shared" si="6831"/>
        <v>0</v>
      </c>
      <c r="CG816" s="738">
        <f t="shared" si="6832"/>
        <v>0</v>
      </c>
      <c r="CH816" s="166" t="s">
        <v>2008</v>
      </c>
      <c r="CI816" s="167"/>
      <c r="CJ816" s="89" t="s">
        <v>1690</v>
      </c>
      <c r="CK816" s="175" t="s">
        <v>2081</v>
      </c>
      <c r="CL816" s="175" t="s">
        <v>2660</v>
      </c>
      <c r="CM816" s="178" t="s">
        <v>2665</v>
      </c>
      <c r="CN816" s="175" t="s">
        <v>2080</v>
      </c>
      <c r="CO816" s="176" t="s">
        <v>1518</v>
      </c>
      <c r="CP816" s="175" t="s">
        <v>1520</v>
      </c>
      <c r="CQ816" s="14" t="s">
        <v>79</v>
      </c>
      <c r="CR816" s="455"/>
      <c r="CS816" s="455"/>
      <c r="CT816" s="455">
        <v>997</v>
      </c>
      <c r="CU816" s="455">
        <v>0</v>
      </c>
      <c r="CV816" s="455"/>
      <c r="CW816" s="455">
        <v>996</v>
      </c>
      <c r="CX816" s="455">
        <v>996</v>
      </c>
      <c r="CY816" s="455"/>
      <c r="CZ816" s="455">
        <f>CT816+CU816+CV816+CW816+CX816</f>
        <v>2989</v>
      </c>
      <c r="DA816" s="456">
        <v>2126.88</v>
      </c>
      <c r="DB816" s="455"/>
      <c r="DC816" s="455"/>
      <c r="DD816" s="455">
        <f>CT816*DA816</f>
        <v>2120499.3600000003</v>
      </c>
      <c r="DE816" s="455">
        <f>CU816*DA816</f>
        <v>0</v>
      </c>
      <c r="DF816" s="455">
        <f>CV816*DA816</f>
        <v>0</v>
      </c>
      <c r="DG816" s="455">
        <f>CW816*DA816</f>
        <v>2118372.48</v>
      </c>
      <c r="DH816" s="455">
        <f>CX816*DA816</f>
        <v>2118372.48</v>
      </c>
      <c r="DI816" s="455"/>
      <c r="DJ816" s="455"/>
      <c r="DK816" s="455">
        <f>(CT816+CU816+CV816+CW816+CX816)*DA816</f>
        <v>6357244.3200000003</v>
      </c>
      <c r="DL816" s="501"/>
      <c r="DM816" s="508"/>
      <c r="DN816" s="501"/>
      <c r="DO816" s="508"/>
      <c r="DP816" s="501"/>
      <c r="DQ816" s="847">
        <f>DD816</f>
        <v>2120499.3600000003</v>
      </c>
      <c r="DR816" s="1396">
        <f>DQ816/1.12</f>
        <v>1893303.0000000002</v>
      </c>
      <c r="DS816" s="1049">
        <f>DE816</f>
        <v>0</v>
      </c>
      <c r="DT816" s="1059">
        <f>DS816/1.12</f>
        <v>0</v>
      </c>
      <c r="DU816" s="1049">
        <f t="shared" ref="DU816:DU818" si="7337">DF816</f>
        <v>0</v>
      </c>
      <c r="DV816" s="1060">
        <f t="shared" ref="DV816:DV822" si="7338">DU816/1.12</f>
        <v>0</v>
      </c>
      <c r="DW816" s="1061">
        <f t="shared" ref="DW816:DW818" si="7339">DG816</f>
        <v>2118372.48</v>
      </c>
      <c r="DX816" s="1397">
        <f t="shared" ref="DX816:DX818" si="7340">DW816/1.12</f>
        <v>1891403.9999999998</v>
      </c>
      <c r="DY816" s="1062">
        <f t="shared" ref="DY816:DY818" si="7341">DH816</f>
        <v>2118372.48</v>
      </c>
      <c r="DZ816" s="1397">
        <f t="shared" ref="DZ816:DZ818" si="7342">DY816/1.12</f>
        <v>1891403.9999999998</v>
      </c>
      <c r="EA816" s="508">
        <f t="shared" si="7290"/>
        <v>0</v>
      </c>
      <c r="EB816" s="457">
        <f t="shared" si="7327"/>
        <v>0</v>
      </c>
      <c r="EC816" s="1045"/>
      <c r="ED816" s="892"/>
      <c r="EE816" s="459">
        <f t="shared" ref="EE816:EE818" si="7343">DK816</f>
        <v>6357244.3200000003</v>
      </c>
      <c r="EF816" s="501">
        <f t="shared" ref="EF816:EF818" si="7344">EE816/1.12</f>
        <v>5676111</v>
      </c>
      <c r="EG816" s="462"/>
      <c r="EH816" s="710"/>
      <c r="EI816" s="460">
        <f t="shared" si="7143"/>
        <v>0</v>
      </c>
      <c r="EJ816" s="538">
        <f t="shared" si="7144"/>
        <v>0</v>
      </c>
      <c r="EK816" s="677">
        <f t="shared" si="7145"/>
        <v>-1893303.0000000002</v>
      </c>
      <c r="EL816" s="257">
        <f t="shared" si="7146"/>
        <v>-2120499.3600000003</v>
      </c>
      <c r="EM816" s="649">
        <f t="shared" si="7147"/>
        <v>0</v>
      </c>
      <c r="EN816" s="538">
        <f t="shared" si="7148"/>
        <v>0</v>
      </c>
      <c r="EO816" s="677">
        <f t="shared" si="7149"/>
        <v>0</v>
      </c>
      <c r="EP816" s="257">
        <f t="shared" si="7150"/>
        <v>0</v>
      </c>
      <c r="EQ816" s="649">
        <f t="shared" si="7151"/>
        <v>-1891403.9999999998</v>
      </c>
      <c r="ER816" s="538">
        <f t="shared" si="7152"/>
        <v>-2118372.48</v>
      </c>
      <c r="ES816" s="677">
        <f t="shared" si="7153"/>
        <v>-1891403.9999999998</v>
      </c>
      <c r="ET816" s="538">
        <f t="shared" si="7154"/>
        <v>-2118372.48</v>
      </c>
      <c r="EU816" s="462">
        <f t="shared" si="7155"/>
        <v>0</v>
      </c>
      <c r="EV816" s="263">
        <f t="shared" si="7156"/>
        <v>0</v>
      </c>
      <c r="EW816" s="462">
        <f t="shared" si="7157"/>
        <v>0</v>
      </c>
      <c r="EX816" s="263">
        <f t="shared" si="7158"/>
        <v>0</v>
      </c>
      <c r="EY816" s="472">
        <f t="shared" si="6964"/>
        <v>-5676111</v>
      </c>
      <c r="EZ816" s="710">
        <f t="shared" si="6965"/>
        <v>-6357244.3200000003</v>
      </c>
      <c r="FA816" s="312">
        <v>42167</v>
      </c>
      <c r="FC816" s="216"/>
      <c r="FD816" s="319"/>
    </row>
    <row r="817" spans="1:160" s="1200" customFormat="1" ht="18" hidden="1" customHeight="1" outlineLevel="1" x14ac:dyDescent="0.2">
      <c r="A817" s="1352" t="s">
        <v>2632</v>
      </c>
      <c r="B817" s="691" t="s">
        <v>21</v>
      </c>
      <c r="C817" s="1353" t="s">
        <v>1517</v>
      </c>
      <c r="D817" s="1353" t="s">
        <v>1518</v>
      </c>
      <c r="E817" s="1353" t="s">
        <v>1519</v>
      </c>
      <c r="F817" s="1353" t="s">
        <v>1520</v>
      </c>
      <c r="G817" s="1353" t="s">
        <v>1924</v>
      </c>
      <c r="H817" s="1354">
        <v>0.58299999999999996</v>
      </c>
      <c r="I817" s="1353" t="s">
        <v>2001</v>
      </c>
      <c r="J817" s="1353" t="s">
        <v>45</v>
      </c>
      <c r="K817" s="1353" t="s">
        <v>152</v>
      </c>
      <c r="L817" s="1353" t="s">
        <v>1370</v>
      </c>
      <c r="M817" s="1355" t="s">
        <v>1521</v>
      </c>
      <c r="N817" s="696"/>
      <c r="O817" s="696"/>
      <c r="P817" s="696"/>
      <c r="Q817" s="697"/>
      <c r="R817" s="1356"/>
      <c r="S817" s="1357"/>
      <c r="T817" s="1357"/>
      <c r="U817" s="1357"/>
      <c r="V817" s="1358"/>
      <c r="W817" s="1358"/>
      <c r="X817" s="1359"/>
      <c r="Y817" s="1359"/>
      <c r="Z817" s="1359"/>
      <c r="AA817" s="1359"/>
      <c r="AB817" s="1359"/>
      <c r="AC817" s="700">
        <f t="shared" ref="AC817" si="7345">AB817*H817</f>
        <v>0</v>
      </c>
      <c r="AD817" s="1360">
        <v>1423</v>
      </c>
      <c r="AE817" s="1360">
        <v>2547.25</v>
      </c>
      <c r="AF817" s="1360">
        <v>2852.92</v>
      </c>
      <c r="AG817" s="1360">
        <v>0</v>
      </c>
      <c r="AH817" s="1360">
        <v>0</v>
      </c>
      <c r="AI817" s="1171">
        <f t="shared" ref="AI817" si="7346">AH817*H817</f>
        <v>0</v>
      </c>
      <c r="AJ817" s="1360">
        <v>1423</v>
      </c>
      <c r="AK817" s="1360">
        <v>2547.25</v>
      </c>
      <c r="AL817" s="1360">
        <v>2852.92</v>
      </c>
      <c r="AM817" s="1361">
        <v>0</v>
      </c>
      <c r="AN817" s="1360">
        <v>0</v>
      </c>
      <c r="AO817" s="1172">
        <f t="shared" ref="AO817" si="7347">AN817*H817</f>
        <v>0</v>
      </c>
      <c r="AP817" s="1360">
        <v>1423</v>
      </c>
      <c r="AQ817" s="1360">
        <v>2547.25</v>
      </c>
      <c r="AR817" s="1360">
        <v>2852.92</v>
      </c>
      <c r="AS817" s="1360">
        <v>0</v>
      </c>
      <c r="AT817" s="1360">
        <f t="shared" ref="AT817" si="7348">AS817*1.12</f>
        <v>0</v>
      </c>
      <c r="AU817" s="1360">
        <f t="shared" ref="AU817" si="7349">AT817*H817</f>
        <v>0</v>
      </c>
      <c r="AV817" s="1362">
        <v>1423</v>
      </c>
      <c r="AW817" s="1362">
        <v>2547.25</v>
      </c>
      <c r="AX817" s="1362">
        <v>2852.92</v>
      </c>
      <c r="AY817" s="1173">
        <v>0</v>
      </c>
      <c r="AZ817" s="1173">
        <f t="shared" ref="AZ817" si="7350">AY817*1.12</f>
        <v>0</v>
      </c>
      <c r="BA817" s="1173">
        <f t="shared" ref="BA817" si="7351">AZ817*H817</f>
        <v>0</v>
      </c>
      <c r="BB817" s="1362">
        <v>1423</v>
      </c>
      <c r="BC817" s="1362">
        <v>2547.25</v>
      </c>
      <c r="BD817" s="1362">
        <v>2852.92</v>
      </c>
      <c r="BE817" s="1362">
        <v>0</v>
      </c>
      <c r="BF817" s="1362">
        <f t="shared" ref="BF817" si="7352">BE817*1.12</f>
        <v>0</v>
      </c>
      <c r="BG817" s="1362">
        <f t="shared" ref="BG817" si="7353">BF817*H817</f>
        <v>0</v>
      </c>
      <c r="BH817" s="1362"/>
      <c r="BI817" s="1362"/>
      <c r="BJ817" s="1362"/>
      <c r="BK817" s="1362"/>
      <c r="BL817" s="1362"/>
      <c r="BM817" s="1362"/>
      <c r="BN817" s="1362"/>
      <c r="BO817" s="1362"/>
      <c r="BP817" s="1362"/>
      <c r="BQ817" s="1362">
        <f t="shared" ref="BQ817" si="7354">BN817*BO817</f>
        <v>0</v>
      </c>
      <c r="BR817" s="1362">
        <f t="shared" ref="BR817" si="7355">BQ817*1.12</f>
        <v>0</v>
      </c>
      <c r="BS817" s="1362">
        <f t="shared" ref="BS817" si="7356">BR817*T817</f>
        <v>0</v>
      </c>
      <c r="BT817" s="1357">
        <v>2547.25</v>
      </c>
      <c r="BU817" s="1357">
        <v>2852.92</v>
      </c>
      <c r="BV817" s="698">
        <v>0</v>
      </c>
      <c r="BW817" s="1436">
        <v>0</v>
      </c>
      <c r="BX817" s="1175" t="s">
        <v>48</v>
      </c>
      <c r="BY817" s="691" t="s">
        <v>2420</v>
      </c>
      <c r="BZ817" s="1176" t="s">
        <v>1047</v>
      </c>
      <c r="CA817" s="1364"/>
      <c r="CB817" s="1365"/>
      <c r="CC817" s="1366"/>
      <c r="CD817" s="1367"/>
      <c r="CE817" s="1181">
        <f t="shared" ref="CE817" si="7357">BV817-CB817</f>
        <v>0</v>
      </c>
      <c r="CF817" s="1182">
        <f t="shared" ref="CF817" si="7358">BW817-CC817</f>
        <v>0</v>
      </c>
      <c r="CG817" s="1183">
        <f t="shared" ref="CG817" si="7359">CA817-CC817</f>
        <v>0</v>
      </c>
      <c r="CH817" s="1368" t="s">
        <v>2636</v>
      </c>
      <c r="CI817" s="1369"/>
      <c r="CJ817" s="1186" t="s">
        <v>1690</v>
      </c>
      <c r="CK817" s="1187" t="s">
        <v>2081</v>
      </c>
      <c r="CL817" s="1187" t="s">
        <v>2680</v>
      </c>
      <c r="CM817" s="1188" t="s">
        <v>2694</v>
      </c>
      <c r="CN817" s="1187" t="s">
        <v>2082</v>
      </c>
      <c r="CO817" s="1189" t="s">
        <v>1518</v>
      </c>
      <c r="CP817" s="1187" t="s">
        <v>1520</v>
      </c>
      <c r="CQ817" s="1355" t="s">
        <v>79</v>
      </c>
      <c r="CR817" s="701"/>
      <c r="CS817" s="701"/>
      <c r="CT817" s="701"/>
      <c r="CU817" s="701"/>
      <c r="CV817" s="701">
        <v>427</v>
      </c>
      <c r="CW817" s="701">
        <v>0</v>
      </c>
      <c r="CX817" s="701">
        <v>0</v>
      </c>
      <c r="CY817" s="701"/>
      <c r="CZ817" s="701">
        <v>1707</v>
      </c>
      <c r="DA817" s="702">
        <v>2852.92</v>
      </c>
      <c r="DB817" s="455"/>
      <c r="DC817" s="701"/>
      <c r="DD817" s="701"/>
      <c r="DE817" s="701"/>
      <c r="DF817" s="701">
        <f>CV817*DA817</f>
        <v>1218196.8400000001</v>
      </c>
      <c r="DG817" s="701">
        <f>CW817*DA817</f>
        <v>0</v>
      </c>
      <c r="DH817" s="701">
        <f>CX817*DA817</f>
        <v>0</v>
      </c>
      <c r="DI817" s="701"/>
      <c r="DJ817" s="701"/>
      <c r="DK817" s="701">
        <f>(CT817+CU817+CV817+CW817+CX817)*DA817</f>
        <v>1218196.8400000001</v>
      </c>
      <c r="DL817" s="653"/>
      <c r="DM817" s="740"/>
      <c r="DN817" s="653"/>
      <c r="DO817" s="740"/>
      <c r="DP817" s="653"/>
      <c r="DQ817" s="1191"/>
      <c r="DR817" s="653"/>
      <c r="DS817" s="1048"/>
      <c r="DT817" s="1347"/>
      <c r="DU817" s="1049">
        <f t="shared" si="7337"/>
        <v>1218196.8400000001</v>
      </c>
      <c r="DV817" s="1398">
        <f t="shared" si="7338"/>
        <v>1087675.75</v>
      </c>
      <c r="DW817" s="1061">
        <f t="shared" si="7339"/>
        <v>0</v>
      </c>
      <c r="DX817" s="1059">
        <f t="shared" si="7340"/>
        <v>0</v>
      </c>
      <c r="DY817" s="1062">
        <f t="shared" si="7341"/>
        <v>0</v>
      </c>
      <c r="DZ817" s="1059">
        <f t="shared" si="7342"/>
        <v>0</v>
      </c>
      <c r="EA817" s="740">
        <v>0</v>
      </c>
      <c r="EB817" s="458">
        <v>0</v>
      </c>
      <c r="EC817" s="1372"/>
      <c r="ED817" s="1373"/>
      <c r="EE817" s="459">
        <f t="shared" si="7343"/>
        <v>1218196.8400000001</v>
      </c>
      <c r="EF817" s="501">
        <f t="shared" si="7344"/>
        <v>1087675.75</v>
      </c>
      <c r="EG817" s="1192"/>
      <c r="EH817" s="1374"/>
      <c r="EI817" s="1193">
        <f t="shared" ref="EI817" si="7360">AA817-DP817</f>
        <v>0</v>
      </c>
      <c r="EJ817" s="1194">
        <f t="shared" ref="EJ817" si="7361">AB817-DO817</f>
        <v>0</v>
      </c>
      <c r="EK817" s="1195">
        <f t="shared" ref="EK817" si="7362">AG817-DR817</f>
        <v>0</v>
      </c>
      <c r="EL817" s="1196">
        <f t="shared" ref="EL817" si="7363">AH817-DQ817</f>
        <v>0</v>
      </c>
      <c r="EM817" s="1197">
        <f t="shared" ref="EM817" si="7364">AM817-DT817</f>
        <v>0</v>
      </c>
      <c r="EN817" s="1194">
        <f t="shared" ref="EN817" si="7365">AN817-DS817</f>
        <v>0</v>
      </c>
      <c r="EO817" s="1195">
        <f t="shared" ref="EO817" si="7366">AS817-DV817</f>
        <v>-1087675.75</v>
      </c>
      <c r="EP817" s="1196">
        <f t="shared" ref="EP817" si="7367">AT817-DU817</f>
        <v>-1218196.8400000001</v>
      </c>
      <c r="EQ817" s="1197">
        <f t="shared" ref="EQ817" si="7368">AY817-DX817</f>
        <v>0</v>
      </c>
      <c r="ER817" s="1194">
        <f t="shared" ref="ER817" si="7369">AZ817-DW817</f>
        <v>0</v>
      </c>
      <c r="ES817" s="1195">
        <f t="shared" ref="ES817" si="7370">BE817-DZ817</f>
        <v>0</v>
      </c>
      <c r="ET817" s="1194">
        <f t="shared" ref="ET817" si="7371">BF817-DY817</f>
        <v>0</v>
      </c>
      <c r="EU817" s="1192">
        <f t="shared" ref="EU817" si="7372">BK817-EB817</f>
        <v>0</v>
      </c>
      <c r="EV817" s="699">
        <f t="shared" ref="EV817" si="7373">BL817-EA817</f>
        <v>0</v>
      </c>
      <c r="EW817" s="1192">
        <f t="shared" ref="EW817" si="7374">BM817-ED817</f>
        <v>0</v>
      </c>
      <c r="EX817" s="699">
        <f t="shared" ref="EX817" si="7375">BN817-EC817</f>
        <v>0</v>
      </c>
      <c r="EY817" s="1198">
        <f t="shared" ref="EY817" si="7376">BV817-EF817</f>
        <v>-1087675.75</v>
      </c>
      <c r="EZ817" s="1374">
        <f t="shared" ref="EZ817" si="7377">BW817-EE817</f>
        <v>-1218196.8400000001</v>
      </c>
      <c r="FA817" s="1375">
        <v>42717</v>
      </c>
      <c r="FC817" s="1376"/>
      <c r="FD817" s="1377"/>
    </row>
    <row r="818" spans="1:160" s="1200" customFormat="1" ht="18" hidden="1" customHeight="1" outlineLevel="1" x14ac:dyDescent="0.2">
      <c r="A818" s="1352" t="s">
        <v>2639</v>
      </c>
      <c r="B818" s="691" t="s">
        <v>21</v>
      </c>
      <c r="C818" s="1353" t="s">
        <v>1517</v>
      </c>
      <c r="D818" s="1353" t="s">
        <v>1518</v>
      </c>
      <c r="E818" s="1353" t="s">
        <v>1519</v>
      </c>
      <c r="F818" s="1353" t="s">
        <v>1520</v>
      </c>
      <c r="G818" s="1353" t="s">
        <v>1924</v>
      </c>
      <c r="H818" s="1354">
        <v>0.58299999999999996</v>
      </c>
      <c r="I818" s="1353" t="s">
        <v>2001</v>
      </c>
      <c r="J818" s="1353" t="s">
        <v>45</v>
      </c>
      <c r="K818" s="1353" t="s">
        <v>152</v>
      </c>
      <c r="L818" s="1353" t="s">
        <v>1370</v>
      </c>
      <c r="M818" s="1355" t="s">
        <v>1521</v>
      </c>
      <c r="N818" s="696"/>
      <c r="O818" s="696"/>
      <c r="P818" s="696"/>
      <c r="Q818" s="697"/>
      <c r="R818" s="1356"/>
      <c r="S818" s="1357"/>
      <c r="T818" s="1357"/>
      <c r="U818" s="1357"/>
      <c r="V818" s="1358"/>
      <c r="W818" s="1358"/>
      <c r="X818" s="1359"/>
      <c r="Y818" s="1359"/>
      <c r="Z818" s="1359"/>
      <c r="AA818" s="1359"/>
      <c r="AB818" s="1359"/>
      <c r="AC818" s="700">
        <f t="shared" ref="AC818" si="7378">AB818*H818</f>
        <v>0</v>
      </c>
      <c r="AD818" s="1360">
        <v>1423</v>
      </c>
      <c r="AE818" s="1360">
        <v>2547.25</v>
      </c>
      <c r="AF818" s="1360">
        <v>2852.92</v>
      </c>
      <c r="AG818" s="1360">
        <f t="shared" ref="AG818" si="7379">AE818*AD818</f>
        <v>3624736.75</v>
      </c>
      <c r="AH818" s="1360">
        <f t="shared" ref="AH818" si="7380">AD818*AF818</f>
        <v>4059705.16</v>
      </c>
      <c r="AI818" s="1171">
        <f t="shared" ref="AI818" si="7381">AH818*H818</f>
        <v>2366808.1082799998</v>
      </c>
      <c r="AJ818" s="1360">
        <v>0</v>
      </c>
      <c r="AK818" s="1360">
        <v>2547.25</v>
      </c>
      <c r="AL818" s="1360">
        <v>2852.92</v>
      </c>
      <c r="AM818" s="1361">
        <f>AJ818*AK818</f>
        <v>0</v>
      </c>
      <c r="AN818" s="1360">
        <f>AJ818*AL818</f>
        <v>0</v>
      </c>
      <c r="AO818" s="1172">
        <f t="shared" ref="AO818" si="7382">AN818*H818</f>
        <v>0</v>
      </c>
      <c r="AP818" s="1360">
        <v>1423</v>
      </c>
      <c r="AQ818" s="1360">
        <v>2547.25</v>
      </c>
      <c r="AR818" s="1360">
        <v>2852.92</v>
      </c>
      <c r="AS818" s="1360">
        <f t="shared" ref="AS818" si="7383">AP818*AQ818</f>
        <v>3624736.75</v>
      </c>
      <c r="AT818" s="1360">
        <f t="shared" ref="AT818" si="7384">AS818*1.12</f>
        <v>4059705.1600000006</v>
      </c>
      <c r="AU818" s="1360">
        <f t="shared" ref="AU818" si="7385">AT818*H818</f>
        <v>2366808.1082800003</v>
      </c>
      <c r="AV818" s="1362">
        <v>1423</v>
      </c>
      <c r="AW818" s="1362">
        <v>2547.25</v>
      </c>
      <c r="AX818" s="1362">
        <v>2852.92</v>
      </c>
      <c r="AY818" s="1173">
        <f t="shared" ref="AY818" si="7386">AV818*AW818</f>
        <v>3624736.75</v>
      </c>
      <c r="AZ818" s="1173">
        <f t="shared" ref="AZ818" si="7387">AY818*1.12</f>
        <v>4059705.1600000006</v>
      </c>
      <c r="BA818" s="1173">
        <f t="shared" ref="BA818" si="7388">AZ818*H818</f>
        <v>2366808.1082800003</v>
      </c>
      <c r="BB818" s="1362">
        <v>1423</v>
      </c>
      <c r="BC818" s="1362">
        <v>2547.25</v>
      </c>
      <c r="BD818" s="1362">
        <v>2852.92</v>
      </c>
      <c r="BE818" s="1362">
        <f t="shared" ref="BE818" si="7389">BB818*BC818</f>
        <v>3624736.75</v>
      </c>
      <c r="BF818" s="1362">
        <f t="shared" ref="BF818" si="7390">BE818*1.12</f>
        <v>4059705.1600000006</v>
      </c>
      <c r="BG818" s="1362">
        <f t="shared" ref="BG818" si="7391">BF818*H818</f>
        <v>2366808.1082800003</v>
      </c>
      <c r="BH818" s="1362"/>
      <c r="BI818" s="1362"/>
      <c r="BJ818" s="1362"/>
      <c r="BK818" s="1362"/>
      <c r="BL818" s="1362"/>
      <c r="BM818" s="1362"/>
      <c r="BN818" s="1362"/>
      <c r="BO818" s="1362"/>
      <c r="BP818" s="1362"/>
      <c r="BQ818" s="1362">
        <f t="shared" ref="BQ818" si="7392">BN818*BO818</f>
        <v>0</v>
      </c>
      <c r="BR818" s="1362">
        <f t="shared" ref="BR818" si="7393">BQ818*1.12</f>
        <v>0</v>
      </c>
      <c r="BS818" s="1362">
        <f t="shared" ref="BS818" si="7394">BR818*T818</f>
        <v>0</v>
      </c>
      <c r="BT818" s="1357">
        <v>2547.25</v>
      </c>
      <c r="BU818" s="1357">
        <v>2852.92</v>
      </c>
      <c r="BV818" s="698">
        <f t="shared" ref="BV818" si="7395">(AD818+AJ818+AP818+AV818+BB818)*BT818</f>
        <v>14498947</v>
      </c>
      <c r="BW818" s="698">
        <f>(AD818+AJ818+AP818+AV818+BB818)*BU818</f>
        <v>16238820.640000001</v>
      </c>
      <c r="BX818" s="1175" t="s">
        <v>48</v>
      </c>
      <c r="BY818" s="691" t="s">
        <v>2644</v>
      </c>
      <c r="BZ818" s="1363"/>
      <c r="CA818" s="1364"/>
      <c r="CB818" s="1365"/>
      <c r="CC818" s="1366"/>
      <c r="CD818" s="1367"/>
      <c r="CE818" s="1181">
        <f t="shared" ref="CE818" si="7396">BV818-CB818</f>
        <v>14498947</v>
      </c>
      <c r="CF818" s="1182">
        <f t="shared" ref="CF818" si="7397">BW818-CC818</f>
        <v>16238820.640000001</v>
      </c>
      <c r="CG818" s="1183">
        <f t="shared" ref="CG818" si="7398">CA818-CC818</f>
        <v>0</v>
      </c>
      <c r="CH818" s="1368" t="s">
        <v>2643</v>
      </c>
      <c r="CI818" s="1369"/>
      <c r="CJ818" s="1186" t="s">
        <v>1690</v>
      </c>
      <c r="CK818" s="1187" t="s">
        <v>2081</v>
      </c>
      <c r="CL818" s="1187" t="s">
        <v>2790</v>
      </c>
      <c r="CM818" s="1188" t="s">
        <v>2791</v>
      </c>
      <c r="CN818" s="1187" t="s">
        <v>2080</v>
      </c>
      <c r="CO818" s="1189" t="s">
        <v>1518</v>
      </c>
      <c r="CP818" s="1187" t="s">
        <v>1520</v>
      </c>
      <c r="CQ818" s="1355" t="s">
        <v>79</v>
      </c>
      <c r="CR818" s="701"/>
      <c r="CS818" s="701"/>
      <c r="CT818" s="701"/>
      <c r="CU818" s="701"/>
      <c r="CV818" s="701">
        <v>996</v>
      </c>
      <c r="CW818" s="701">
        <v>0</v>
      </c>
      <c r="CX818" s="701">
        <v>0</v>
      </c>
      <c r="CY818" s="701"/>
      <c r="CZ818" s="701">
        <v>3985</v>
      </c>
      <c r="DA818" s="702">
        <v>2464.0000000000005</v>
      </c>
      <c r="DB818" s="455"/>
      <c r="DC818" s="701"/>
      <c r="DD818" s="701"/>
      <c r="DE818" s="701"/>
      <c r="DF818" s="701">
        <f>CV818*DA818</f>
        <v>2454144.0000000005</v>
      </c>
      <c r="DG818" s="701">
        <f>CW818*DA818</f>
        <v>0</v>
      </c>
      <c r="DH818" s="701">
        <f>CX818*DA818</f>
        <v>0</v>
      </c>
      <c r="DI818" s="701"/>
      <c r="DJ818" s="701"/>
      <c r="DK818" s="701">
        <f t="shared" ref="DK818" si="7399">(CT818+CU818+CV818+CW818+CX818)*DA818</f>
        <v>2454144.0000000005</v>
      </c>
      <c r="DL818" s="653"/>
      <c r="DM818" s="740"/>
      <c r="DN818" s="653"/>
      <c r="DO818" s="740"/>
      <c r="DP818" s="653"/>
      <c r="DQ818" s="1191"/>
      <c r="DR818" s="653"/>
      <c r="DS818" s="1048"/>
      <c r="DT818" s="1347"/>
      <c r="DU818" s="1049">
        <f t="shared" si="7337"/>
        <v>2454144.0000000005</v>
      </c>
      <c r="DV818" s="1398">
        <f t="shared" si="7338"/>
        <v>2191200</v>
      </c>
      <c r="DW818" s="1061">
        <f t="shared" si="7339"/>
        <v>0</v>
      </c>
      <c r="DX818" s="1059">
        <f t="shared" si="7340"/>
        <v>0</v>
      </c>
      <c r="DY818" s="1062">
        <f t="shared" si="7341"/>
        <v>0</v>
      </c>
      <c r="DZ818" s="1059">
        <f t="shared" si="7342"/>
        <v>0</v>
      </c>
      <c r="EA818" s="740">
        <v>0</v>
      </c>
      <c r="EB818" s="458">
        <v>0</v>
      </c>
      <c r="EC818" s="1372"/>
      <c r="ED818" s="1373"/>
      <c r="EE818" s="459">
        <f t="shared" si="7343"/>
        <v>2454144.0000000005</v>
      </c>
      <c r="EF818" s="501">
        <f t="shared" si="7344"/>
        <v>2191200</v>
      </c>
      <c r="EG818" s="1192"/>
      <c r="EH818" s="1374"/>
      <c r="EI818" s="1193">
        <f t="shared" ref="EI818" si="7400">AA818-DP818</f>
        <v>0</v>
      </c>
      <c r="EJ818" s="1194">
        <f t="shared" ref="EJ818" si="7401">AB818-DO818</f>
        <v>0</v>
      </c>
      <c r="EK818" s="1195">
        <f t="shared" ref="EK818" si="7402">AG818-DR818</f>
        <v>3624736.75</v>
      </c>
      <c r="EL818" s="1196">
        <f t="shared" ref="EL818" si="7403">AH818-DQ818</f>
        <v>4059705.16</v>
      </c>
      <c r="EM818" s="1197">
        <f t="shared" ref="EM818" si="7404">AM818-DT818</f>
        <v>0</v>
      </c>
      <c r="EN818" s="1194">
        <f t="shared" ref="EN818" si="7405">AN818-DS818</f>
        <v>0</v>
      </c>
      <c r="EO818" s="1195">
        <f t="shared" ref="EO818" si="7406">AS818-DV818</f>
        <v>1433536.75</v>
      </c>
      <c r="EP818" s="1196">
        <f t="shared" ref="EP818" si="7407">AT818-DU818</f>
        <v>1605561.1600000001</v>
      </c>
      <c r="EQ818" s="1197">
        <f t="shared" ref="EQ818" si="7408">AY818-DX818</f>
        <v>3624736.75</v>
      </c>
      <c r="ER818" s="1194">
        <f t="shared" ref="ER818" si="7409">AZ818-DW818</f>
        <v>4059705.1600000006</v>
      </c>
      <c r="ES818" s="1195">
        <f t="shared" ref="ES818" si="7410">BE818-DZ818</f>
        <v>3624736.75</v>
      </c>
      <c r="ET818" s="1194">
        <f t="shared" ref="ET818" si="7411">BF818-DY818</f>
        <v>4059705.1600000006</v>
      </c>
      <c r="EU818" s="1192">
        <f t="shared" ref="EU818" si="7412">BK818-EB818</f>
        <v>0</v>
      </c>
      <c r="EV818" s="699">
        <f t="shared" ref="EV818" si="7413">BL818-EA818</f>
        <v>0</v>
      </c>
      <c r="EW818" s="1192">
        <f t="shared" ref="EW818" si="7414">BM818-ED818</f>
        <v>0</v>
      </c>
      <c r="EX818" s="699">
        <f t="shared" ref="EX818" si="7415">BN818-EC818</f>
        <v>0</v>
      </c>
      <c r="EY818" s="1198">
        <f>BV818-EF818</f>
        <v>12307747</v>
      </c>
      <c r="EZ818" s="1374">
        <f t="shared" ref="EZ818" si="7416">BW818-EE818</f>
        <v>13784676.640000001</v>
      </c>
      <c r="FA818" s="1375">
        <v>42746</v>
      </c>
      <c r="FC818" s="1376"/>
      <c r="FD818" s="1377"/>
    </row>
    <row r="819" spans="1:160" ht="18" hidden="1" customHeight="1" outlineLevel="1" x14ac:dyDescent="0.2">
      <c r="A819" s="13" t="s">
        <v>1610</v>
      </c>
      <c r="B819" s="76" t="s">
        <v>21</v>
      </c>
      <c r="C819" s="103" t="s">
        <v>1522</v>
      </c>
      <c r="D819" s="103" t="s">
        <v>1518</v>
      </c>
      <c r="E819" s="103" t="s">
        <v>1523</v>
      </c>
      <c r="F819" s="103" t="s">
        <v>1524</v>
      </c>
      <c r="G819" s="103" t="s">
        <v>41</v>
      </c>
      <c r="H819" s="105">
        <v>0</v>
      </c>
      <c r="I819" s="103" t="s">
        <v>1369</v>
      </c>
      <c r="J819" s="103" t="s">
        <v>45</v>
      </c>
      <c r="K819" s="103" t="s">
        <v>152</v>
      </c>
      <c r="L819" s="103" t="s">
        <v>1370</v>
      </c>
      <c r="M819" s="14" t="s">
        <v>1521</v>
      </c>
      <c r="N819" s="82"/>
      <c r="O819" s="82"/>
      <c r="P819" s="82"/>
      <c r="Q819" s="245"/>
      <c r="R819" s="408"/>
      <c r="S819" s="270"/>
      <c r="T819" s="270"/>
      <c r="U819" s="270"/>
      <c r="V819" s="647"/>
      <c r="W819" s="647"/>
      <c r="X819" s="409"/>
      <c r="Y819" s="409"/>
      <c r="Z819" s="409"/>
      <c r="AA819" s="409"/>
      <c r="AB819" s="409"/>
      <c r="AC819" s="399">
        <f t="shared" si="6004"/>
        <v>0</v>
      </c>
      <c r="AD819" s="410">
        <v>1423</v>
      </c>
      <c r="AE819" s="410">
        <v>1369.6</v>
      </c>
      <c r="AF819" s="410">
        <f t="shared" si="5138"/>
        <v>1533.952</v>
      </c>
      <c r="AG819" s="410">
        <v>0</v>
      </c>
      <c r="AH819" s="410">
        <v>0</v>
      </c>
      <c r="AI819" s="260">
        <f t="shared" si="6005"/>
        <v>0</v>
      </c>
      <c r="AJ819" s="410">
        <v>1423</v>
      </c>
      <c r="AK819" s="410">
        <v>1369.6</v>
      </c>
      <c r="AL819" s="410">
        <v>1533.952</v>
      </c>
      <c r="AM819" s="410">
        <v>0</v>
      </c>
      <c r="AN819" s="410">
        <v>0</v>
      </c>
      <c r="AO819" s="396">
        <f t="shared" si="7320"/>
        <v>0</v>
      </c>
      <c r="AP819" s="410">
        <v>1423</v>
      </c>
      <c r="AQ819" s="410">
        <v>1369.6</v>
      </c>
      <c r="AR819" s="410">
        <v>1533.952</v>
      </c>
      <c r="AS819" s="410">
        <v>0</v>
      </c>
      <c r="AT819" s="410">
        <f t="shared" si="6739"/>
        <v>0</v>
      </c>
      <c r="AU819" s="410">
        <f t="shared" si="6501"/>
        <v>0</v>
      </c>
      <c r="AV819" s="411">
        <v>1423</v>
      </c>
      <c r="AW819" s="411">
        <v>1369.6</v>
      </c>
      <c r="AX819" s="411">
        <v>1533.952</v>
      </c>
      <c r="AY819" s="400">
        <v>0</v>
      </c>
      <c r="AZ819" s="400">
        <f t="shared" si="6740"/>
        <v>0</v>
      </c>
      <c r="BA819" s="400">
        <f t="shared" si="6542"/>
        <v>0</v>
      </c>
      <c r="BB819" s="411">
        <v>1423</v>
      </c>
      <c r="BC819" s="411">
        <v>1369.6</v>
      </c>
      <c r="BD819" s="411">
        <v>1533.952</v>
      </c>
      <c r="BE819" s="411">
        <v>0</v>
      </c>
      <c r="BF819" s="411">
        <v>0</v>
      </c>
      <c r="BG819" s="411">
        <f t="shared" si="6496"/>
        <v>0</v>
      </c>
      <c r="BH819" s="411"/>
      <c r="BI819" s="411"/>
      <c r="BJ819" s="411"/>
      <c r="BK819" s="411"/>
      <c r="BL819" s="411"/>
      <c r="BM819" s="411"/>
      <c r="BN819" s="411"/>
      <c r="BO819" s="411"/>
      <c r="BP819" s="411"/>
      <c r="BQ819" s="411">
        <v>0</v>
      </c>
      <c r="BR819" s="411">
        <v>0</v>
      </c>
      <c r="BS819" s="411">
        <f t="shared" si="6455"/>
        <v>0</v>
      </c>
      <c r="BT819" s="270">
        <v>1369.6</v>
      </c>
      <c r="BU819" s="270">
        <v>1533.952</v>
      </c>
      <c r="BV819" s="262">
        <v>0</v>
      </c>
      <c r="BW819" s="1427">
        <v>0</v>
      </c>
      <c r="BX819" s="84" t="s">
        <v>48</v>
      </c>
      <c r="BY819" s="76">
        <v>2015</v>
      </c>
      <c r="BZ819" s="325"/>
      <c r="CA819" s="567"/>
      <c r="CB819" s="562"/>
      <c r="CC819" s="109"/>
      <c r="CD819" s="329"/>
      <c r="CE819" s="26">
        <f t="shared" si="6830"/>
        <v>0</v>
      </c>
      <c r="CF819" s="27">
        <f t="shared" si="6831"/>
        <v>0</v>
      </c>
      <c r="CG819" s="738">
        <f t="shared" si="6832"/>
        <v>0</v>
      </c>
      <c r="CH819" s="166"/>
      <c r="CI819" s="167"/>
      <c r="CJ819" s="89"/>
      <c r="CK819" s="175"/>
      <c r="CL819" s="175"/>
      <c r="CM819" s="178"/>
      <c r="CN819" s="175"/>
      <c r="CO819" s="176"/>
      <c r="CP819" s="175"/>
      <c r="CQ819" s="87"/>
      <c r="CR819" s="455"/>
      <c r="CS819" s="455"/>
      <c r="CT819" s="455"/>
      <c r="CU819" s="455"/>
      <c r="CV819" s="455"/>
      <c r="CW819" s="455"/>
      <c r="CX819" s="455"/>
      <c r="CY819" s="455"/>
      <c r="CZ819" s="455"/>
      <c r="DA819" s="456"/>
      <c r="DB819" s="455"/>
      <c r="DC819" s="455"/>
      <c r="DD819" s="455"/>
      <c r="DE819" s="455"/>
      <c r="DF819" s="455"/>
      <c r="DG819" s="455"/>
      <c r="DH819" s="455"/>
      <c r="DI819" s="455"/>
      <c r="DJ819" s="455"/>
      <c r="DK819" s="455"/>
      <c r="DL819" s="501"/>
      <c r="DM819" s="508"/>
      <c r="DN819" s="501"/>
      <c r="DO819" s="508"/>
      <c r="DP819" s="501"/>
      <c r="DQ819" s="847"/>
      <c r="DR819" s="501"/>
      <c r="DS819" s="508"/>
      <c r="DT819" s="501"/>
      <c r="DU819" s="508"/>
      <c r="DV819" s="457"/>
      <c r="DW819" s="503"/>
      <c r="DX819" s="501"/>
      <c r="DY819" s="672"/>
      <c r="DZ819" s="501"/>
      <c r="EA819" s="508">
        <f t="shared" si="7290"/>
        <v>0</v>
      </c>
      <c r="EB819" s="457">
        <f t="shared" si="7327"/>
        <v>0</v>
      </c>
      <c r="EC819" s="1045"/>
      <c r="ED819" s="892"/>
      <c r="EE819" s="459"/>
      <c r="EF819" s="501"/>
      <c r="EG819" s="462"/>
      <c r="EH819" s="710"/>
      <c r="EI819" s="460">
        <f t="shared" si="7143"/>
        <v>0</v>
      </c>
      <c r="EJ819" s="538">
        <f t="shared" si="7144"/>
        <v>0</v>
      </c>
      <c r="EK819" s="677">
        <f t="shared" si="7145"/>
        <v>0</v>
      </c>
      <c r="EL819" s="257">
        <f t="shared" si="7146"/>
        <v>0</v>
      </c>
      <c r="EM819" s="649">
        <f t="shared" si="7147"/>
        <v>0</v>
      </c>
      <c r="EN819" s="538">
        <f t="shared" si="7148"/>
        <v>0</v>
      </c>
      <c r="EO819" s="677">
        <f t="shared" si="7149"/>
        <v>0</v>
      </c>
      <c r="EP819" s="257">
        <f t="shared" si="7150"/>
        <v>0</v>
      </c>
      <c r="EQ819" s="649">
        <f t="shared" si="7151"/>
        <v>0</v>
      </c>
      <c r="ER819" s="538">
        <f t="shared" si="7152"/>
        <v>0</v>
      </c>
      <c r="ES819" s="677">
        <f t="shared" si="7153"/>
        <v>0</v>
      </c>
      <c r="ET819" s="538">
        <f t="shared" si="7154"/>
        <v>0</v>
      </c>
      <c r="EU819" s="462">
        <f t="shared" si="7155"/>
        <v>0</v>
      </c>
      <c r="EV819" s="263">
        <f t="shared" si="7156"/>
        <v>0</v>
      </c>
      <c r="EW819" s="462">
        <f t="shared" si="7157"/>
        <v>0</v>
      </c>
      <c r="EX819" s="263">
        <f t="shared" si="7158"/>
        <v>0</v>
      </c>
      <c r="EY819" s="472">
        <f t="shared" si="6964"/>
        <v>0</v>
      </c>
      <c r="EZ819" s="710">
        <f t="shared" si="6965"/>
        <v>0</v>
      </c>
      <c r="FC819" s="216"/>
      <c r="FD819" s="319"/>
    </row>
    <row r="820" spans="1:160" ht="18.75" hidden="1" customHeight="1" outlineLevel="1" x14ac:dyDescent="0.2">
      <c r="A820" s="13" t="s">
        <v>1917</v>
      </c>
      <c r="B820" s="76" t="s">
        <v>21</v>
      </c>
      <c r="C820" s="103" t="s">
        <v>1522</v>
      </c>
      <c r="D820" s="103" t="s">
        <v>1518</v>
      </c>
      <c r="E820" s="103" t="s">
        <v>1523</v>
      </c>
      <c r="F820" s="103" t="s">
        <v>1524</v>
      </c>
      <c r="G820" s="103" t="s">
        <v>1924</v>
      </c>
      <c r="H820" s="105">
        <v>0</v>
      </c>
      <c r="I820" s="76" t="s">
        <v>1914</v>
      </c>
      <c r="J820" s="103" t="s">
        <v>45</v>
      </c>
      <c r="K820" s="103" t="s">
        <v>152</v>
      </c>
      <c r="L820" s="103" t="s">
        <v>1370</v>
      </c>
      <c r="M820" s="14" t="s">
        <v>1521</v>
      </c>
      <c r="N820" s="82"/>
      <c r="O820" s="82"/>
      <c r="P820" s="82"/>
      <c r="Q820" s="245"/>
      <c r="R820" s="408"/>
      <c r="S820" s="270"/>
      <c r="T820" s="270"/>
      <c r="U820" s="270"/>
      <c r="V820" s="647"/>
      <c r="W820" s="647"/>
      <c r="X820" s="409"/>
      <c r="Y820" s="409"/>
      <c r="Z820" s="409"/>
      <c r="AA820" s="409"/>
      <c r="AB820" s="409"/>
      <c r="AC820" s="399">
        <f t="shared" ref="AC820" si="7417">AB820*H820</f>
        <v>0</v>
      </c>
      <c r="AD820" s="410">
        <v>1423</v>
      </c>
      <c r="AE820" s="410">
        <v>1264.08</v>
      </c>
      <c r="AF820" s="410">
        <f>AE820*1.12</f>
        <v>1415.7696000000001</v>
      </c>
      <c r="AG820" s="410">
        <v>0</v>
      </c>
      <c r="AH820" s="410">
        <v>0</v>
      </c>
      <c r="AI820" s="260">
        <f t="shared" ref="AI820" si="7418">AH820*H820</f>
        <v>0</v>
      </c>
      <c r="AJ820" s="410">
        <v>1423</v>
      </c>
      <c r="AK820" s="410">
        <v>1264.08</v>
      </c>
      <c r="AL820" s="410">
        <f>AK820*1.12</f>
        <v>1415.7696000000001</v>
      </c>
      <c r="AM820" s="410">
        <v>0</v>
      </c>
      <c r="AN820" s="410">
        <v>0</v>
      </c>
      <c r="AO820" s="396">
        <f t="shared" si="7320"/>
        <v>0</v>
      </c>
      <c r="AP820" s="410">
        <v>1423</v>
      </c>
      <c r="AQ820" s="410">
        <v>1264.08</v>
      </c>
      <c r="AR820" s="410">
        <f>AQ820*1.12</f>
        <v>1415.7696000000001</v>
      </c>
      <c r="AS820" s="410">
        <v>0</v>
      </c>
      <c r="AT820" s="410">
        <v>0</v>
      </c>
      <c r="AU820" s="410">
        <f t="shared" ref="AU820" si="7419">AT820*H820</f>
        <v>0</v>
      </c>
      <c r="AV820" s="411">
        <v>1423</v>
      </c>
      <c r="AW820" s="411">
        <v>1264.08</v>
      </c>
      <c r="AX820" s="411">
        <f>AW820*1.12</f>
        <v>1415.7696000000001</v>
      </c>
      <c r="AY820" s="400">
        <v>0</v>
      </c>
      <c r="AZ820" s="400">
        <f t="shared" ref="AZ820" si="7420">AY820*1.12</f>
        <v>0</v>
      </c>
      <c r="BA820" s="400">
        <f t="shared" ref="BA820" si="7421">AZ820*H820</f>
        <v>0</v>
      </c>
      <c r="BB820" s="411">
        <v>1423</v>
      </c>
      <c r="BC820" s="411">
        <v>1264.08</v>
      </c>
      <c r="BD820" s="411">
        <f>BC820*1.12</f>
        <v>1415.7696000000001</v>
      </c>
      <c r="BE820" s="411">
        <v>0</v>
      </c>
      <c r="BF820" s="411">
        <f t="shared" ref="BF820" si="7422">BE820*1.12</f>
        <v>0</v>
      </c>
      <c r="BG820" s="411">
        <f t="shared" ref="BG820" si="7423">BF820*H820</f>
        <v>0</v>
      </c>
      <c r="BH820" s="411"/>
      <c r="BI820" s="411"/>
      <c r="BJ820" s="411"/>
      <c r="BK820" s="411"/>
      <c r="BL820" s="411"/>
      <c r="BM820" s="411"/>
      <c r="BN820" s="411"/>
      <c r="BO820" s="411"/>
      <c r="BP820" s="411"/>
      <c r="BQ820" s="411">
        <v>0</v>
      </c>
      <c r="BR820" s="411">
        <f t="shared" ref="BR820:BR880" si="7424">BQ820*1.12</f>
        <v>0</v>
      </c>
      <c r="BS820" s="411">
        <f t="shared" si="6455"/>
        <v>0</v>
      </c>
      <c r="BT820" s="270">
        <v>1264.08</v>
      </c>
      <c r="BU820" s="270">
        <f>BT820*1.12</f>
        <v>1415.7696000000001</v>
      </c>
      <c r="BV820" s="262">
        <v>0</v>
      </c>
      <c r="BW820" s="1427">
        <v>0</v>
      </c>
      <c r="BX820" s="84" t="s">
        <v>48</v>
      </c>
      <c r="BY820" s="76">
        <v>2015</v>
      </c>
      <c r="BZ820" s="325"/>
      <c r="CA820" s="567"/>
      <c r="CB820" s="562"/>
      <c r="CC820" s="109"/>
      <c r="CD820" s="329"/>
      <c r="CE820" s="26">
        <f t="shared" si="6830"/>
        <v>0</v>
      </c>
      <c r="CF820" s="27">
        <f t="shared" si="6831"/>
        <v>0</v>
      </c>
      <c r="CG820" s="738">
        <f t="shared" si="6832"/>
        <v>0</v>
      </c>
      <c r="CH820" s="166" t="s">
        <v>1934</v>
      </c>
      <c r="CI820" s="167"/>
      <c r="CJ820" s="89" t="s">
        <v>1690</v>
      </c>
      <c r="CK820" s="175" t="s">
        <v>2077</v>
      </c>
      <c r="CL820" s="175" t="s">
        <v>2657</v>
      </c>
      <c r="CM820" s="178" t="s">
        <v>2664</v>
      </c>
      <c r="CN820" s="175" t="s">
        <v>2082</v>
      </c>
      <c r="CO820" s="176" t="s">
        <v>1518</v>
      </c>
      <c r="CP820" s="175" t="s">
        <v>2079</v>
      </c>
      <c r="CQ820" s="87" t="s">
        <v>79</v>
      </c>
      <c r="CR820" s="455"/>
      <c r="CS820" s="455"/>
      <c r="CT820" s="455">
        <v>993</v>
      </c>
      <c r="CU820" s="455">
        <v>0</v>
      </c>
      <c r="CV820" s="455"/>
      <c r="CW820" s="455">
        <v>997</v>
      </c>
      <c r="CX820" s="455">
        <v>997</v>
      </c>
      <c r="CY820" s="455"/>
      <c r="CZ820" s="455">
        <f>CT820+CU820+CV820+CW820+CX820</f>
        <v>2987</v>
      </c>
      <c r="DA820" s="456">
        <v>1342.88</v>
      </c>
      <c r="DB820" s="455"/>
      <c r="DC820" s="455"/>
      <c r="DD820" s="455">
        <f>CT820*DA820</f>
        <v>1333479.8400000001</v>
      </c>
      <c r="DE820" s="455">
        <f>CU820*DA820</f>
        <v>0</v>
      </c>
      <c r="DF820" s="455">
        <f>CV820*DA820</f>
        <v>0</v>
      </c>
      <c r="DG820" s="455">
        <f>CW820*DA820</f>
        <v>1338851.3600000001</v>
      </c>
      <c r="DH820" s="455">
        <f>CX820*DA820</f>
        <v>1338851.3600000001</v>
      </c>
      <c r="DI820" s="455"/>
      <c r="DJ820" s="455"/>
      <c r="DK820" s="455">
        <f>CZ820*DA820</f>
        <v>4011182.5600000005</v>
      </c>
      <c r="DL820" s="501"/>
      <c r="DM820" s="508"/>
      <c r="DN820" s="501"/>
      <c r="DO820" s="508"/>
      <c r="DP820" s="501"/>
      <c r="DQ820" s="847">
        <f>DD820</f>
        <v>1333479.8400000001</v>
      </c>
      <c r="DR820" s="1396">
        <f>DQ820/1.12</f>
        <v>1190607</v>
      </c>
      <c r="DS820" s="1049">
        <f t="shared" ref="DS820:DS822" si="7425">DE820</f>
        <v>0</v>
      </c>
      <c r="DT820" s="1059">
        <f t="shared" ref="DT820:DT822" si="7426">DS820/1.12</f>
        <v>0</v>
      </c>
      <c r="DU820" s="1049">
        <f t="shared" ref="DU820:DU822" si="7427">DF820</f>
        <v>0</v>
      </c>
      <c r="DV820" s="1398">
        <f t="shared" si="7338"/>
        <v>0</v>
      </c>
      <c r="DW820" s="1061">
        <f t="shared" ref="DW820:DW822" si="7428">DG820</f>
        <v>1338851.3600000001</v>
      </c>
      <c r="DX820" s="1397">
        <f t="shared" ref="DX820:DX822" si="7429">DW820/1.12</f>
        <v>1195403</v>
      </c>
      <c r="DY820" s="1062">
        <f t="shared" ref="DY820:DY822" si="7430">DH820</f>
        <v>1338851.3600000001</v>
      </c>
      <c r="DZ820" s="1397">
        <f t="shared" ref="DZ820:DZ822" si="7431">DY820/1.12</f>
        <v>1195403</v>
      </c>
      <c r="EA820" s="508">
        <f t="shared" si="7290"/>
        <v>0</v>
      </c>
      <c r="EB820" s="457">
        <f t="shared" si="7327"/>
        <v>0</v>
      </c>
      <c r="EC820" s="1045"/>
      <c r="ED820" s="892"/>
      <c r="EE820" s="459">
        <f>DA820*CZ820</f>
        <v>4011182.5600000005</v>
      </c>
      <c r="EF820" s="501">
        <f>EE820/1.12</f>
        <v>3581413</v>
      </c>
      <c r="EG820" s="462"/>
      <c r="EH820" s="710"/>
      <c r="EI820" s="460">
        <f t="shared" si="7143"/>
        <v>0</v>
      </c>
      <c r="EJ820" s="538">
        <f t="shared" si="7144"/>
        <v>0</v>
      </c>
      <c r="EK820" s="677">
        <f t="shared" si="7145"/>
        <v>-1190607</v>
      </c>
      <c r="EL820" s="257">
        <f t="shared" si="7146"/>
        <v>-1333479.8400000001</v>
      </c>
      <c r="EM820" s="649">
        <f t="shared" si="7147"/>
        <v>0</v>
      </c>
      <c r="EN820" s="538">
        <f t="shared" si="7148"/>
        <v>0</v>
      </c>
      <c r="EO820" s="677">
        <f t="shared" si="7149"/>
        <v>0</v>
      </c>
      <c r="EP820" s="257">
        <f t="shared" si="7150"/>
        <v>0</v>
      </c>
      <c r="EQ820" s="649">
        <f t="shared" si="7151"/>
        <v>-1195403</v>
      </c>
      <c r="ER820" s="538">
        <f t="shared" si="7152"/>
        <v>-1338851.3600000001</v>
      </c>
      <c r="ES820" s="677">
        <f t="shared" si="7153"/>
        <v>-1195403</v>
      </c>
      <c r="ET820" s="538">
        <f t="shared" si="7154"/>
        <v>-1338851.3600000001</v>
      </c>
      <c r="EU820" s="462">
        <f t="shared" si="7155"/>
        <v>0</v>
      </c>
      <c r="EV820" s="263">
        <f t="shared" si="7156"/>
        <v>0</v>
      </c>
      <c r="EW820" s="462">
        <f t="shared" si="7157"/>
        <v>0</v>
      </c>
      <c r="EX820" s="263">
        <f t="shared" si="7158"/>
        <v>0</v>
      </c>
      <c r="EY820" s="472">
        <f t="shared" si="6964"/>
        <v>-3581413</v>
      </c>
      <c r="EZ820" s="710">
        <f t="shared" si="6965"/>
        <v>-4011182.5600000005</v>
      </c>
      <c r="FC820" s="216"/>
      <c r="FD820" s="319"/>
    </row>
    <row r="821" spans="1:160" ht="18" hidden="1" customHeight="1" outlineLevel="1" x14ac:dyDescent="0.2">
      <c r="A821" s="13" t="s">
        <v>1998</v>
      </c>
      <c r="B821" s="76" t="s">
        <v>21</v>
      </c>
      <c r="C821" s="103" t="s">
        <v>1522</v>
      </c>
      <c r="D821" s="103" t="s">
        <v>1518</v>
      </c>
      <c r="E821" s="103" t="s">
        <v>1523</v>
      </c>
      <c r="F821" s="103" t="s">
        <v>1524</v>
      </c>
      <c r="G821" s="103" t="s">
        <v>1924</v>
      </c>
      <c r="H821" s="105">
        <v>0.58299999999999996</v>
      </c>
      <c r="I821" s="76" t="s">
        <v>2001</v>
      </c>
      <c r="J821" s="103" t="s">
        <v>45</v>
      </c>
      <c r="K821" s="103" t="s">
        <v>152</v>
      </c>
      <c r="L821" s="103" t="s">
        <v>1370</v>
      </c>
      <c r="M821" s="14" t="s">
        <v>1521</v>
      </c>
      <c r="N821" s="82"/>
      <c r="O821" s="82"/>
      <c r="P821" s="82"/>
      <c r="Q821" s="245"/>
      <c r="R821" s="408"/>
      <c r="S821" s="270"/>
      <c r="T821" s="270"/>
      <c r="U821" s="270"/>
      <c r="V821" s="647"/>
      <c r="W821" s="647"/>
      <c r="X821" s="409"/>
      <c r="Y821" s="409"/>
      <c r="Z821" s="409"/>
      <c r="AA821" s="409"/>
      <c r="AB821" s="409"/>
      <c r="AC821" s="399">
        <f t="shared" ref="AC821" si="7432">AB821*H821</f>
        <v>0</v>
      </c>
      <c r="AD821" s="410">
        <v>1423</v>
      </c>
      <c r="AE821" s="410">
        <v>1264.08</v>
      </c>
      <c r="AF821" s="410">
        <f>AE821*1.12</f>
        <v>1415.7696000000001</v>
      </c>
      <c r="AG821" s="410">
        <v>0</v>
      </c>
      <c r="AH821" s="410">
        <v>0</v>
      </c>
      <c r="AI821" s="260">
        <f t="shared" ref="AI821" si="7433">AH821*H821</f>
        <v>0</v>
      </c>
      <c r="AJ821" s="410">
        <v>1423</v>
      </c>
      <c r="AK821" s="410">
        <v>1264.08</v>
      </c>
      <c r="AL821" s="410">
        <f>AK821*1.12</f>
        <v>1415.7696000000001</v>
      </c>
      <c r="AM821" s="1221">
        <v>0</v>
      </c>
      <c r="AN821" s="410">
        <v>0</v>
      </c>
      <c r="AO821" s="396">
        <f t="shared" si="7320"/>
        <v>0</v>
      </c>
      <c r="AP821" s="410">
        <v>1423</v>
      </c>
      <c r="AQ821" s="410">
        <v>1264.08</v>
      </c>
      <c r="AR821" s="410">
        <f>AQ821*1.12</f>
        <v>1415.7696000000001</v>
      </c>
      <c r="AS821" s="410">
        <v>0</v>
      </c>
      <c r="AT821" s="410">
        <f t="shared" ref="AT821" si="7434">AS821*1.12</f>
        <v>0</v>
      </c>
      <c r="AU821" s="410">
        <f t="shared" ref="AU821" si="7435">AT821*H821</f>
        <v>0</v>
      </c>
      <c r="AV821" s="411">
        <v>1423</v>
      </c>
      <c r="AW821" s="411">
        <v>1264.08</v>
      </c>
      <c r="AX821" s="411">
        <f>AW821*1.12</f>
        <v>1415.7696000000001</v>
      </c>
      <c r="AY821" s="400">
        <v>0</v>
      </c>
      <c r="AZ821" s="400">
        <f t="shared" ref="AZ821" si="7436">AY821*1.12</f>
        <v>0</v>
      </c>
      <c r="BA821" s="400">
        <f t="shared" ref="BA821" si="7437">AZ821*H821</f>
        <v>0</v>
      </c>
      <c r="BB821" s="411">
        <v>1423</v>
      </c>
      <c r="BC821" s="411">
        <v>1264.08</v>
      </c>
      <c r="BD821" s="411">
        <f>BC821*1.12</f>
        <v>1415.7696000000001</v>
      </c>
      <c r="BE821" s="411">
        <v>0</v>
      </c>
      <c r="BF821" s="411">
        <f t="shared" ref="BF821" si="7438">BE821*1.12</f>
        <v>0</v>
      </c>
      <c r="BG821" s="411">
        <f t="shared" ref="BG821" si="7439">BF821*H821</f>
        <v>0</v>
      </c>
      <c r="BH821" s="411"/>
      <c r="BI821" s="411"/>
      <c r="BJ821" s="411"/>
      <c r="BK821" s="411"/>
      <c r="BL821" s="411"/>
      <c r="BM821" s="411"/>
      <c r="BN821" s="411"/>
      <c r="BO821" s="411"/>
      <c r="BP821" s="411"/>
      <c r="BQ821" s="411">
        <f t="shared" ref="BQ821" si="7440">BN821*BO821</f>
        <v>0</v>
      </c>
      <c r="BR821" s="411">
        <f t="shared" si="7424"/>
        <v>0</v>
      </c>
      <c r="BS821" s="411">
        <f t="shared" si="6455"/>
        <v>0</v>
      </c>
      <c r="BT821" s="270">
        <v>1264.08</v>
      </c>
      <c r="BU821" s="270">
        <f>BT821*1.12</f>
        <v>1415.7696000000001</v>
      </c>
      <c r="BV821" s="262">
        <v>0</v>
      </c>
      <c r="BW821" s="1427">
        <v>0</v>
      </c>
      <c r="BX821" s="84" t="s">
        <v>48</v>
      </c>
      <c r="BY821" s="76">
        <v>2015</v>
      </c>
      <c r="BZ821" s="325"/>
      <c r="CA821" s="567"/>
      <c r="CB821" s="562"/>
      <c r="CC821" s="109"/>
      <c r="CD821" s="329"/>
      <c r="CE821" s="26">
        <f t="shared" si="6830"/>
        <v>0</v>
      </c>
      <c r="CF821" s="27">
        <f t="shared" si="6831"/>
        <v>0</v>
      </c>
      <c r="CG821" s="738">
        <f t="shared" si="6832"/>
        <v>0</v>
      </c>
      <c r="CH821" s="166" t="s">
        <v>2008</v>
      </c>
      <c r="CI821" s="167"/>
      <c r="CJ821" s="89" t="s">
        <v>1690</v>
      </c>
      <c r="CK821" s="175" t="s">
        <v>2077</v>
      </c>
      <c r="CL821" s="175" t="s">
        <v>2728</v>
      </c>
      <c r="CM821" s="178" t="s">
        <v>2730</v>
      </c>
      <c r="CN821" s="175" t="s">
        <v>2078</v>
      </c>
      <c r="CO821" s="103" t="s">
        <v>1518</v>
      </c>
      <c r="CP821" s="730" t="s">
        <v>2079</v>
      </c>
      <c r="CQ821" s="730" t="s">
        <v>79</v>
      </c>
      <c r="CR821" s="907"/>
      <c r="CS821" s="455"/>
      <c r="CT821" s="455">
        <v>430</v>
      </c>
      <c r="CU821" s="455">
        <v>0</v>
      </c>
      <c r="CV821" s="455">
        <v>0</v>
      </c>
      <c r="CW821" s="455">
        <v>426</v>
      </c>
      <c r="CX821" s="455">
        <v>426</v>
      </c>
      <c r="CY821" s="455"/>
      <c r="CZ821" s="455">
        <f>CT821+CU821+CV821+CW821+CX821</f>
        <v>1282</v>
      </c>
      <c r="DA821" s="908">
        <v>1332.8000000000002</v>
      </c>
      <c r="DB821" s="455"/>
      <c r="DC821" s="455"/>
      <c r="DD821" s="455">
        <f>DA821*CT821</f>
        <v>573104.00000000012</v>
      </c>
      <c r="DE821" s="455">
        <f>DA821*CU821</f>
        <v>0</v>
      </c>
      <c r="DF821" s="455">
        <f>DA821*CV821</f>
        <v>0</v>
      </c>
      <c r="DG821" s="455">
        <f>DA821*CW821</f>
        <v>567772.80000000005</v>
      </c>
      <c r="DH821" s="455">
        <f>DA821*CX821</f>
        <v>567772.80000000005</v>
      </c>
      <c r="DI821" s="455"/>
      <c r="DJ821" s="455"/>
      <c r="DK821" s="455">
        <f>DA821*CZ821</f>
        <v>1708649.6000000003</v>
      </c>
      <c r="DL821" s="501"/>
      <c r="DM821" s="508"/>
      <c r="DN821" s="501"/>
      <c r="DO821" s="508"/>
      <c r="DP821" s="501"/>
      <c r="DQ821" s="847">
        <f>DD821</f>
        <v>573104.00000000012</v>
      </c>
      <c r="DR821" s="501">
        <f>DQ821/1.12</f>
        <v>511700.00000000006</v>
      </c>
      <c r="DS821" s="508">
        <f t="shared" si="7425"/>
        <v>0</v>
      </c>
      <c r="DT821" s="501">
        <f t="shared" si="7426"/>
        <v>0</v>
      </c>
      <c r="DU821" s="508">
        <f t="shared" si="7427"/>
        <v>0</v>
      </c>
      <c r="DV821" s="457">
        <f t="shared" si="7338"/>
        <v>0</v>
      </c>
      <c r="DW821" s="503">
        <f t="shared" si="7428"/>
        <v>567772.80000000005</v>
      </c>
      <c r="DX821" s="501">
        <f t="shared" si="7429"/>
        <v>506940</v>
      </c>
      <c r="DY821" s="672">
        <f t="shared" si="7430"/>
        <v>567772.80000000005</v>
      </c>
      <c r="DZ821" s="501">
        <f t="shared" si="7431"/>
        <v>506940</v>
      </c>
      <c r="EA821" s="508">
        <f t="shared" si="7290"/>
        <v>0</v>
      </c>
      <c r="EB821" s="457">
        <f t="shared" si="7327"/>
        <v>0</v>
      </c>
      <c r="EC821" s="1045"/>
      <c r="ED821" s="892"/>
      <c r="EE821" s="459">
        <f>DA821*CZ821</f>
        <v>1708649.6000000003</v>
      </c>
      <c r="EF821" s="501">
        <f>EE821/1.12</f>
        <v>1525580.0000000002</v>
      </c>
      <c r="EG821" s="462"/>
      <c r="EH821" s="710"/>
      <c r="EI821" s="460">
        <f t="shared" si="7143"/>
        <v>0</v>
      </c>
      <c r="EJ821" s="538">
        <f t="shared" si="7144"/>
        <v>0</v>
      </c>
      <c r="EK821" s="677">
        <f t="shared" si="7145"/>
        <v>-511700.00000000006</v>
      </c>
      <c r="EL821" s="257">
        <f t="shared" si="7146"/>
        <v>-573104.00000000012</v>
      </c>
      <c r="EM821" s="649">
        <f t="shared" si="7147"/>
        <v>0</v>
      </c>
      <c r="EN821" s="538">
        <f t="shared" si="7148"/>
        <v>0</v>
      </c>
      <c r="EO821" s="677">
        <f t="shared" si="7149"/>
        <v>0</v>
      </c>
      <c r="EP821" s="257">
        <f t="shared" si="7150"/>
        <v>0</v>
      </c>
      <c r="EQ821" s="649">
        <f t="shared" si="7151"/>
        <v>-506940</v>
      </c>
      <c r="ER821" s="538">
        <f t="shared" si="7152"/>
        <v>-567772.80000000005</v>
      </c>
      <c r="ES821" s="677">
        <f t="shared" si="7153"/>
        <v>-506940</v>
      </c>
      <c r="ET821" s="538">
        <f t="shared" si="7154"/>
        <v>-567772.80000000005</v>
      </c>
      <c r="EU821" s="462">
        <f t="shared" si="7155"/>
        <v>0</v>
      </c>
      <c r="EV821" s="263">
        <f t="shared" si="7156"/>
        <v>0</v>
      </c>
      <c r="EW821" s="462">
        <f t="shared" si="7157"/>
        <v>0</v>
      </c>
      <c r="EX821" s="263">
        <f t="shared" si="7158"/>
        <v>0</v>
      </c>
      <c r="EY821" s="472">
        <f t="shared" si="6964"/>
        <v>-1525580.0000000002</v>
      </c>
      <c r="EZ821" s="710">
        <f t="shared" si="6965"/>
        <v>-1708649.6000000003</v>
      </c>
      <c r="FA821" s="312">
        <v>42167</v>
      </c>
      <c r="FC821" s="216"/>
      <c r="FD821" s="319"/>
    </row>
    <row r="822" spans="1:160" s="1200" customFormat="1" ht="18" hidden="1" customHeight="1" outlineLevel="1" x14ac:dyDescent="0.2">
      <c r="A822" s="1352" t="s">
        <v>2633</v>
      </c>
      <c r="B822" s="691" t="s">
        <v>21</v>
      </c>
      <c r="C822" s="1353" t="s">
        <v>1522</v>
      </c>
      <c r="D822" s="1353" t="s">
        <v>1518</v>
      </c>
      <c r="E822" s="1353" t="s">
        <v>1523</v>
      </c>
      <c r="F822" s="1353" t="s">
        <v>1524</v>
      </c>
      <c r="G822" s="1353" t="s">
        <v>1924</v>
      </c>
      <c r="H822" s="1354">
        <v>0.58299999999999996</v>
      </c>
      <c r="I822" s="691" t="s">
        <v>2001</v>
      </c>
      <c r="J822" s="1353" t="s">
        <v>45</v>
      </c>
      <c r="K822" s="1353" t="s">
        <v>152</v>
      </c>
      <c r="L822" s="1353" t="s">
        <v>1370</v>
      </c>
      <c r="M822" s="1355" t="s">
        <v>1521</v>
      </c>
      <c r="N822" s="696"/>
      <c r="O822" s="696"/>
      <c r="P822" s="696"/>
      <c r="Q822" s="697"/>
      <c r="R822" s="1356"/>
      <c r="S822" s="1357"/>
      <c r="T822" s="1357"/>
      <c r="U822" s="1357"/>
      <c r="V822" s="1358"/>
      <c r="W822" s="1358"/>
      <c r="X822" s="1359"/>
      <c r="Y822" s="1359"/>
      <c r="Z822" s="1359"/>
      <c r="AA822" s="1359"/>
      <c r="AB822" s="1359"/>
      <c r="AC822" s="700">
        <f t="shared" ref="AC822" si="7441">AB822*H822</f>
        <v>0</v>
      </c>
      <c r="AD822" s="1360">
        <v>1423</v>
      </c>
      <c r="AE822" s="1360">
        <v>2084</v>
      </c>
      <c r="AF822" s="1360">
        <v>2334.0800000000004</v>
      </c>
      <c r="AG822" s="1360">
        <v>0</v>
      </c>
      <c r="AH822" s="1360">
        <v>0</v>
      </c>
      <c r="AI822" s="1171">
        <f t="shared" ref="AI822" si="7442">AH822*H822</f>
        <v>0</v>
      </c>
      <c r="AJ822" s="1360">
        <v>1423</v>
      </c>
      <c r="AK822" s="1360">
        <v>2084</v>
      </c>
      <c r="AL822" s="1360">
        <v>2334.0800000000004</v>
      </c>
      <c r="AM822" s="1361">
        <v>0</v>
      </c>
      <c r="AN822" s="1360">
        <v>0</v>
      </c>
      <c r="AO822" s="1172">
        <f t="shared" ref="AO822" si="7443">AN822*H822</f>
        <v>0</v>
      </c>
      <c r="AP822" s="1360">
        <v>1423</v>
      </c>
      <c r="AQ822" s="1360">
        <v>2084</v>
      </c>
      <c r="AR822" s="1360">
        <v>2334.0800000000004</v>
      </c>
      <c r="AS822" s="1360">
        <v>0</v>
      </c>
      <c r="AT822" s="1360">
        <f t="shared" ref="AT822" si="7444">AS822*1.12</f>
        <v>0</v>
      </c>
      <c r="AU822" s="1360">
        <f t="shared" ref="AU822" si="7445">AT822*H822</f>
        <v>0</v>
      </c>
      <c r="AV822" s="1362">
        <v>1423</v>
      </c>
      <c r="AW822" s="1362">
        <v>2084</v>
      </c>
      <c r="AX822" s="1362">
        <v>2334.0800000000004</v>
      </c>
      <c r="AY822" s="1173">
        <v>0</v>
      </c>
      <c r="AZ822" s="1173">
        <f t="shared" ref="AZ822" si="7446">AY822*1.12</f>
        <v>0</v>
      </c>
      <c r="BA822" s="1173">
        <f t="shared" ref="BA822" si="7447">AZ822*H822</f>
        <v>0</v>
      </c>
      <c r="BB822" s="1362">
        <v>1423</v>
      </c>
      <c r="BC822" s="1362">
        <v>2084</v>
      </c>
      <c r="BD822" s="1362">
        <v>2334.0800000000004</v>
      </c>
      <c r="BE822" s="1362">
        <v>0</v>
      </c>
      <c r="BF822" s="1362">
        <f t="shared" ref="BF822" si="7448">BE822*1.12</f>
        <v>0</v>
      </c>
      <c r="BG822" s="1362">
        <f t="shared" ref="BG822" si="7449">BF822*H822</f>
        <v>0</v>
      </c>
      <c r="BH822" s="1362"/>
      <c r="BI822" s="1362"/>
      <c r="BJ822" s="1362"/>
      <c r="BK822" s="1362"/>
      <c r="BL822" s="1362"/>
      <c r="BM822" s="1362"/>
      <c r="BN822" s="1362"/>
      <c r="BO822" s="1362"/>
      <c r="BP822" s="1362"/>
      <c r="BQ822" s="1362">
        <f t="shared" ref="BQ822" si="7450">BN822*BO822</f>
        <v>0</v>
      </c>
      <c r="BR822" s="1362">
        <f t="shared" ref="BR822" si="7451">BQ822*1.12</f>
        <v>0</v>
      </c>
      <c r="BS822" s="1362">
        <f t="shared" ref="BS822" si="7452">BR822*T822</f>
        <v>0</v>
      </c>
      <c r="BT822" s="1357">
        <v>2084</v>
      </c>
      <c r="BU822" s="1357">
        <v>2334.0800000000004</v>
      </c>
      <c r="BV822" s="698">
        <v>0</v>
      </c>
      <c r="BW822" s="1436">
        <v>0</v>
      </c>
      <c r="BX822" s="1175" t="s">
        <v>48</v>
      </c>
      <c r="BY822" s="691" t="s">
        <v>2420</v>
      </c>
      <c r="BZ822" s="1176" t="s">
        <v>1047</v>
      </c>
      <c r="CA822" s="1364"/>
      <c r="CB822" s="1365"/>
      <c r="CC822" s="1366"/>
      <c r="CD822" s="1367"/>
      <c r="CE822" s="1181">
        <f t="shared" ref="CE822" si="7453">BV822-CB822</f>
        <v>0</v>
      </c>
      <c r="CF822" s="1182">
        <f t="shared" ref="CF822" si="7454">BW822-CC822</f>
        <v>0</v>
      </c>
      <c r="CG822" s="1183">
        <f t="shared" ref="CG822" si="7455">CA822-CC822</f>
        <v>0</v>
      </c>
      <c r="CH822" s="1368" t="s">
        <v>2636</v>
      </c>
      <c r="CI822" s="1369"/>
      <c r="CJ822" s="1186" t="s">
        <v>1690</v>
      </c>
      <c r="CK822" s="1187" t="s">
        <v>2077</v>
      </c>
      <c r="CL822" s="1187" t="s">
        <v>2679</v>
      </c>
      <c r="CM822" s="1188" t="s">
        <v>2694</v>
      </c>
      <c r="CN822" s="1187" t="s">
        <v>2082</v>
      </c>
      <c r="CO822" s="1353" t="s">
        <v>1518</v>
      </c>
      <c r="CP822" s="1378" t="s">
        <v>2079</v>
      </c>
      <c r="CQ822" s="1378" t="s">
        <v>79</v>
      </c>
      <c r="CR822" s="1379"/>
      <c r="CS822" s="701"/>
      <c r="CT822" s="701"/>
      <c r="CU822" s="701"/>
      <c r="CV822" s="701">
        <v>1423</v>
      </c>
      <c r="CW822" s="701">
        <v>0</v>
      </c>
      <c r="CX822" s="701">
        <v>0</v>
      </c>
      <c r="CY822" s="701"/>
      <c r="CZ822" s="701">
        <f>CT822+CU822+CV822+CW822+CX822</f>
        <v>1423</v>
      </c>
      <c r="DA822" s="1380">
        <v>2334.0800000000004</v>
      </c>
      <c r="DB822" s="455"/>
      <c r="DC822" s="701"/>
      <c r="DD822" s="701"/>
      <c r="DE822" s="701"/>
      <c r="DF822" s="701">
        <f t="shared" ref="DF822" si="7456">CV822*DA822</f>
        <v>3321395.8400000003</v>
      </c>
      <c r="DG822" s="701">
        <f>CW822*DA822</f>
        <v>0</v>
      </c>
      <c r="DH822" s="701">
        <f>CX822*DA822</f>
        <v>0</v>
      </c>
      <c r="DI822" s="701"/>
      <c r="DJ822" s="701"/>
      <c r="DK822" s="701">
        <f>(CT822+CU822+CV822+CW822+CX822)*DA822</f>
        <v>3321395.8400000003</v>
      </c>
      <c r="DL822" s="653"/>
      <c r="DM822" s="740"/>
      <c r="DN822" s="653"/>
      <c r="DO822" s="740"/>
      <c r="DP822" s="653"/>
      <c r="DQ822" s="1191"/>
      <c r="DR822" s="653"/>
      <c r="DS822" s="740">
        <f t="shared" si="7425"/>
        <v>0</v>
      </c>
      <c r="DT822" s="1399">
        <f t="shared" si="7426"/>
        <v>0</v>
      </c>
      <c r="DU822" s="740">
        <f t="shared" si="7427"/>
        <v>3321395.8400000003</v>
      </c>
      <c r="DV822" s="458">
        <f t="shared" si="7338"/>
        <v>2965532</v>
      </c>
      <c r="DW822" s="744">
        <f t="shared" si="7428"/>
        <v>0</v>
      </c>
      <c r="DX822" s="653">
        <f t="shared" si="7429"/>
        <v>0</v>
      </c>
      <c r="DY822" s="953">
        <f t="shared" si="7430"/>
        <v>0</v>
      </c>
      <c r="DZ822" s="653">
        <f t="shared" si="7431"/>
        <v>0</v>
      </c>
      <c r="EA822" s="740"/>
      <c r="EB822" s="458"/>
      <c r="EC822" s="1372"/>
      <c r="ED822" s="1373"/>
      <c r="EE822" s="459">
        <f>DA822*CZ822</f>
        <v>3321395.8400000003</v>
      </c>
      <c r="EF822" s="501">
        <f>EE822/1.12</f>
        <v>2965532</v>
      </c>
      <c r="EG822" s="1192"/>
      <c r="EH822" s="1374"/>
      <c r="EI822" s="1193">
        <f t="shared" ref="EI822" si="7457">AA822-DP822</f>
        <v>0</v>
      </c>
      <c r="EJ822" s="1194">
        <f t="shared" ref="EJ822" si="7458">AB822-DO822</f>
        <v>0</v>
      </c>
      <c r="EK822" s="1195">
        <f t="shared" ref="EK822" si="7459">AG822-DR822</f>
        <v>0</v>
      </c>
      <c r="EL822" s="1196">
        <f t="shared" ref="EL822" si="7460">AH822-DQ822</f>
        <v>0</v>
      </c>
      <c r="EM822" s="1197">
        <f t="shared" ref="EM822" si="7461">AM822-DT822</f>
        <v>0</v>
      </c>
      <c r="EN822" s="1194">
        <f t="shared" ref="EN822" si="7462">AN822-DS822</f>
        <v>0</v>
      </c>
      <c r="EO822" s="1195">
        <f t="shared" ref="EO822" si="7463">AS822-DV822</f>
        <v>-2965532</v>
      </c>
      <c r="EP822" s="1196">
        <f t="shared" ref="EP822" si="7464">AT822-DU822</f>
        <v>-3321395.8400000003</v>
      </c>
      <c r="EQ822" s="1197">
        <f t="shared" ref="EQ822" si="7465">AY822-DX822</f>
        <v>0</v>
      </c>
      <c r="ER822" s="1194">
        <f t="shared" ref="ER822" si="7466">AZ822-DW822</f>
        <v>0</v>
      </c>
      <c r="ES822" s="1195">
        <f t="shared" ref="ES822" si="7467">BE822-DZ822</f>
        <v>0</v>
      </c>
      <c r="ET822" s="1194">
        <f t="shared" ref="ET822" si="7468">BF822-DY822</f>
        <v>0</v>
      </c>
      <c r="EU822" s="1192">
        <f t="shared" ref="EU822" si="7469">BK822-EB822</f>
        <v>0</v>
      </c>
      <c r="EV822" s="699">
        <f t="shared" ref="EV822" si="7470">BL822-EA822</f>
        <v>0</v>
      </c>
      <c r="EW822" s="1192">
        <f t="shared" ref="EW822" si="7471">BM822-ED822</f>
        <v>0</v>
      </c>
      <c r="EX822" s="699">
        <f t="shared" ref="EX822" si="7472">BN822-EC822</f>
        <v>0</v>
      </c>
      <c r="EY822" s="1198">
        <f t="shared" ref="EY822" si="7473">BV822-EF822</f>
        <v>-2965532</v>
      </c>
      <c r="EZ822" s="1374">
        <f t="shared" ref="EZ822" si="7474">BW822-EE822</f>
        <v>-3321395.8400000003</v>
      </c>
      <c r="FA822" s="1375">
        <v>42717</v>
      </c>
      <c r="FC822" s="1376"/>
      <c r="FD822" s="1377"/>
    </row>
    <row r="823" spans="1:160" s="1200" customFormat="1" ht="18" hidden="1" customHeight="1" outlineLevel="1" x14ac:dyDescent="0.2">
      <c r="A823" s="1352" t="s">
        <v>2640</v>
      </c>
      <c r="B823" s="691" t="s">
        <v>21</v>
      </c>
      <c r="C823" s="1353" t="s">
        <v>1522</v>
      </c>
      <c r="D823" s="1353" t="s">
        <v>1518</v>
      </c>
      <c r="E823" s="1353" t="s">
        <v>1523</v>
      </c>
      <c r="F823" s="1353" t="s">
        <v>1524</v>
      </c>
      <c r="G823" s="1353" t="s">
        <v>1924</v>
      </c>
      <c r="H823" s="1354">
        <v>0.58299999999999996</v>
      </c>
      <c r="I823" s="691" t="s">
        <v>2001</v>
      </c>
      <c r="J823" s="1353" t="s">
        <v>45</v>
      </c>
      <c r="K823" s="1353" t="s">
        <v>152</v>
      </c>
      <c r="L823" s="1353" t="s">
        <v>1370</v>
      </c>
      <c r="M823" s="1355" t="s">
        <v>1521</v>
      </c>
      <c r="N823" s="696"/>
      <c r="O823" s="696"/>
      <c r="P823" s="696"/>
      <c r="Q823" s="697"/>
      <c r="R823" s="1356"/>
      <c r="S823" s="1357"/>
      <c r="T823" s="1357"/>
      <c r="U823" s="1357"/>
      <c r="V823" s="1358"/>
      <c r="W823" s="1358"/>
      <c r="X823" s="1359"/>
      <c r="Y823" s="1359"/>
      <c r="Z823" s="1359"/>
      <c r="AA823" s="1359"/>
      <c r="AB823" s="1359"/>
      <c r="AC823" s="700">
        <f t="shared" ref="AC823" si="7475">AB823*H823</f>
        <v>0</v>
      </c>
      <c r="AD823" s="1360">
        <v>1423</v>
      </c>
      <c r="AE823" s="1360">
        <v>2084</v>
      </c>
      <c r="AF823" s="1360">
        <v>2334.0800000000004</v>
      </c>
      <c r="AG823" s="1360">
        <f t="shared" ref="AG823" si="7476">AE823*AD823</f>
        <v>2965532</v>
      </c>
      <c r="AH823" s="1360">
        <f t="shared" ref="AH823" si="7477">AD823*AF823</f>
        <v>3321395.8400000003</v>
      </c>
      <c r="AI823" s="1171">
        <f t="shared" ref="AI823" si="7478">AH823*H823</f>
        <v>1936373.7747200001</v>
      </c>
      <c r="AJ823" s="1360">
        <v>0</v>
      </c>
      <c r="AK823" s="1360">
        <v>2084</v>
      </c>
      <c r="AL823" s="1360">
        <v>2334.0800000000004</v>
      </c>
      <c r="AM823" s="1361">
        <f t="shared" ref="AM823" si="7479">AJ823*AK823</f>
        <v>0</v>
      </c>
      <c r="AN823" s="1360">
        <f t="shared" ref="AN823" si="7480">AJ823*AL823</f>
        <v>0</v>
      </c>
      <c r="AO823" s="1172">
        <f t="shared" ref="AO823" si="7481">AN823*H823</f>
        <v>0</v>
      </c>
      <c r="AP823" s="1360">
        <v>1423</v>
      </c>
      <c r="AQ823" s="1360">
        <v>2084</v>
      </c>
      <c r="AR823" s="1360">
        <v>2334.0800000000004</v>
      </c>
      <c r="AS823" s="1360">
        <f t="shared" ref="AS823" si="7482">AP823*AQ823</f>
        <v>2965532</v>
      </c>
      <c r="AT823" s="1360">
        <f t="shared" ref="AT823" si="7483">AS823*1.12</f>
        <v>3321395.8400000003</v>
      </c>
      <c r="AU823" s="1360">
        <f t="shared" ref="AU823" si="7484">AT823*H823</f>
        <v>1936373.7747200001</v>
      </c>
      <c r="AV823" s="1362">
        <v>1423</v>
      </c>
      <c r="AW823" s="1362">
        <v>2084</v>
      </c>
      <c r="AX823" s="1362">
        <v>2334.0800000000004</v>
      </c>
      <c r="AY823" s="1173">
        <f t="shared" ref="AY823" si="7485">AV823*AW823</f>
        <v>2965532</v>
      </c>
      <c r="AZ823" s="1173">
        <f t="shared" ref="AZ823" si="7486">AY823*1.12</f>
        <v>3321395.8400000003</v>
      </c>
      <c r="BA823" s="1173">
        <f t="shared" ref="BA823" si="7487">AZ823*H823</f>
        <v>1936373.7747200001</v>
      </c>
      <c r="BB823" s="1362">
        <v>1423</v>
      </c>
      <c r="BC823" s="1362">
        <v>2084</v>
      </c>
      <c r="BD823" s="1362">
        <v>2334.0800000000004</v>
      </c>
      <c r="BE823" s="1362">
        <f t="shared" ref="BE823" si="7488">BB823*BC823</f>
        <v>2965532</v>
      </c>
      <c r="BF823" s="1362">
        <f t="shared" ref="BF823" si="7489">BE823*1.12</f>
        <v>3321395.8400000003</v>
      </c>
      <c r="BG823" s="1362">
        <f t="shared" ref="BG823" si="7490">BF823*H823</f>
        <v>1936373.7747200001</v>
      </c>
      <c r="BH823" s="1362"/>
      <c r="BI823" s="1362"/>
      <c r="BJ823" s="1362"/>
      <c r="BK823" s="1362"/>
      <c r="BL823" s="1362"/>
      <c r="BM823" s="1362"/>
      <c r="BN823" s="1362"/>
      <c r="BO823" s="1362"/>
      <c r="BP823" s="1362"/>
      <c r="BQ823" s="1362">
        <f t="shared" ref="BQ823" si="7491">BN823*BO823</f>
        <v>0</v>
      </c>
      <c r="BR823" s="1362">
        <f t="shared" ref="BR823" si="7492">BQ823*1.12</f>
        <v>0</v>
      </c>
      <c r="BS823" s="1362">
        <f t="shared" ref="BS823" si="7493">BR823*T823</f>
        <v>0</v>
      </c>
      <c r="BT823" s="1357">
        <v>2084</v>
      </c>
      <c r="BU823" s="1357">
        <v>2334.0800000000004</v>
      </c>
      <c r="BV823" s="698">
        <f t="shared" ref="BV823" si="7494">(AD823+AJ823+AP823+AV823+BB823)*BT823</f>
        <v>11862128</v>
      </c>
      <c r="BW823" s="698">
        <f t="shared" ref="BW823" si="7495">(AD823+AJ823+AP823+AV823+BB823)*BU823</f>
        <v>13285583.360000001</v>
      </c>
      <c r="BX823" s="1175" t="s">
        <v>48</v>
      </c>
      <c r="BY823" s="691" t="s">
        <v>2644</v>
      </c>
      <c r="BZ823" s="1176"/>
      <c r="CA823" s="1364"/>
      <c r="CB823" s="1365"/>
      <c r="CC823" s="1366"/>
      <c r="CD823" s="1367"/>
      <c r="CE823" s="1181">
        <f t="shared" ref="CE823" si="7496">BV823-CB823</f>
        <v>11862128</v>
      </c>
      <c r="CF823" s="1182">
        <f t="shared" ref="CF823" si="7497">BW823-CC823</f>
        <v>13285583.360000001</v>
      </c>
      <c r="CG823" s="1183">
        <f t="shared" ref="CG823" si="7498">CA823-CC823</f>
        <v>0</v>
      </c>
      <c r="CH823" s="1368" t="s">
        <v>2643</v>
      </c>
      <c r="CI823" s="1369"/>
      <c r="CJ823" s="1186"/>
      <c r="CK823" s="1187"/>
      <c r="CL823" s="1187"/>
      <c r="CM823" s="1188"/>
      <c r="CN823" s="1187"/>
      <c r="CO823" s="1353"/>
      <c r="CP823" s="1378"/>
      <c r="CQ823" s="1378"/>
      <c r="CR823" s="1379"/>
      <c r="CS823" s="701"/>
      <c r="CT823" s="701"/>
      <c r="CU823" s="701"/>
      <c r="CV823" s="701"/>
      <c r="CW823" s="701"/>
      <c r="CX823" s="701"/>
      <c r="CY823" s="701"/>
      <c r="CZ823" s="701"/>
      <c r="DA823" s="1380"/>
      <c r="DB823" s="701"/>
      <c r="DC823" s="701"/>
      <c r="DD823" s="701"/>
      <c r="DE823" s="701"/>
      <c r="DF823" s="701"/>
      <c r="DG823" s="701"/>
      <c r="DH823" s="701"/>
      <c r="DI823" s="701"/>
      <c r="DJ823" s="701"/>
      <c r="DK823" s="701"/>
      <c r="DL823" s="653"/>
      <c r="DM823" s="740"/>
      <c r="DN823" s="653"/>
      <c r="DO823" s="740"/>
      <c r="DP823" s="653"/>
      <c r="DQ823" s="1191"/>
      <c r="DR823" s="653"/>
      <c r="DS823" s="740"/>
      <c r="DT823" s="653"/>
      <c r="DU823" s="740"/>
      <c r="DV823" s="458"/>
      <c r="DW823" s="744"/>
      <c r="DX823" s="653"/>
      <c r="DY823" s="953"/>
      <c r="DZ823" s="653"/>
      <c r="EA823" s="740"/>
      <c r="EB823" s="458"/>
      <c r="EC823" s="1372"/>
      <c r="ED823" s="1373"/>
      <c r="EE823" s="946"/>
      <c r="EF823" s="653"/>
      <c r="EG823" s="1192"/>
      <c r="EH823" s="1374"/>
      <c r="EI823" s="1193">
        <f t="shared" ref="EI823" si="7499">AA823-DP823</f>
        <v>0</v>
      </c>
      <c r="EJ823" s="1194">
        <f t="shared" ref="EJ823" si="7500">AB823-DO823</f>
        <v>0</v>
      </c>
      <c r="EK823" s="1195">
        <f t="shared" ref="EK823" si="7501">AG823-DR823</f>
        <v>2965532</v>
      </c>
      <c r="EL823" s="1196">
        <f t="shared" ref="EL823" si="7502">AH823-DQ823</f>
        <v>3321395.8400000003</v>
      </c>
      <c r="EM823" s="1197">
        <f t="shared" ref="EM823" si="7503">AM823-DT823</f>
        <v>0</v>
      </c>
      <c r="EN823" s="1194">
        <f t="shared" ref="EN823" si="7504">AN823-DS823</f>
        <v>0</v>
      </c>
      <c r="EO823" s="1195">
        <f t="shared" ref="EO823" si="7505">AS823-DV823</f>
        <v>2965532</v>
      </c>
      <c r="EP823" s="1196">
        <f t="shared" ref="EP823" si="7506">AT823-DU823</f>
        <v>3321395.8400000003</v>
      </c>
      <c r="EQ823" s="1197">
        <f t="shared" ref="EQ823" si="7507">AY823-DX823</f>
        <v>2965532</v>
      </c>
      <c r="ER823" s="1194">
        <f t="shared" ref="ER823" si="7508">AZ823-DW823</f>
        <v>3321395.8400000003</v>
      </c>
      <c r="ES823" s="1195">
        <f t="shared" ref="ES823" si="7509">BE823-DZ823</f>
        <v>2965532</v>
      </c>
      <c r="ET823" s="1194">
        <f t="shared" ref="ET823" si="7510">BF823-DY823</f>
        <v>3321395.8400000003</v>
      </c>
      <c r="EU823" s="1192">
        <f t="shared" ref="EU823" si="7511">BK823-EB823</f>
        <v>0</v>
      </c>
      <c r="EV823" s="699">
        <f t="shared" ref="EV823" si="7512">BL823-EA823</f>
        <v>0</v>
      </c>
      <c r="EW823" s="1192">
        <f t="shared" ref="EW823" si="7513">BM823-ED823</f>
        <v>0</v>
      </c>
      <c r="EX823" s="699">
        <f t="shared" ref="EX823" si="7514">BN823-EC823</f>
        <v>0</v>
      </c>
      <c r="EY823" s="1198">
        <f t="shared" ref="EY823" si="7515">BV823-EF823</f>
        <v>11862128</v>
      </c>
      <c r="EZ823" s="1374">
        <f t="shared" ref="EZ823" si="7516">BW823-EE823</f>
        <v>13285583.360000001</v>
      </c>
      <c r="FA823" s="1375">
        <v>42746</v>
      </c>
      <c r="FC823" s="1376"/>
      <c r="FD823" s="1377"/>
    </row>
    <row r="824" spans="1:160" s="551" customFormat="1" ht="18" hidden="1" customHeight="1" outlineLevel="1" x14ac:dyDescent="0.2">
      <c r="A824" s="13" t="s">
        <v>1611</v>
      </c>
      <c r="B824" s="76" t="s">
        <v>21</v>
      </c>
      <c r="C824" s="103" t="s">
        <v>1525</v>
      </c>
      <c r="D824" s="103" t="s">
        <v>1526</v>
      </c>
      <c r="E824" s="103" t="s">
        <v>1527</v>
      </c>
      <c r="F824" s="730" t="s">
        <v>1528</v>
      </c>
      <c r="G824" s="103" t="s">
        <v>41</v>
      </c>
      <c r="H824" s="105">
        <v>0.754</v>
      </c>
      <c r="I824" s="103" t="s">
        <v>1369</v>
      </c>
      <c r="J824" s="103" t="s">
        <v>45</v>
      </c>
      <c r="K824" s="103" t="s">
        <v>152</v>
      </c>
      <c r="L824" s="103" t="s">
        <v>1370</v>
      </c>
      <c r="M824" s="14" t="s">
        <v>1521</v>
      </c>
      <c r="N824" s="82"/>
      <c r="O824" s="82"/>
      <c r="P824" s="82"/>
      <c r="Q824" s="245"/>
      <c r="R824" s="408"/>
      <c r="S824" s="270"/>
      <c r="T824" s="270"/>
      <c r="U824" s="270"/>
      <c r="V824" s="647"/>
      <c r="W824" s="647"/>
      <c r="X824" s="409"/>
      <c r="Y824" s="409"/>
      <c r="Z824" s="409"/>
      <c r="AA824" s="409"/>
      <c r="AB824" s="409"/>
      <c r="AC824" s="399">
        <f t="shared" si="6004"/>
        <v>0</v>
      </c>
      <c r="AD824" s="410">
        <v>3795</v>
      </c>
      <c r="AE824" s="410">
        <v>14445</v>
      </c>
      <c r="AF824" s="410">
        <f t="shared" si="5138"/>
        <v>16178.400000000001</v>
      </c>
      <c r="AG824" s="410">
        <v>0</v>
      </c>
      <c r="AH824" s="410">
        <v>0</v>
      </c>
      <c r="AI824" s="260">
        <f t="shared" si="6005"/>
        <v>0</v>
      </c>
      <c r="AJ824" s="410">
        <v>3795</v>
      </c>
      <c r="AK824" s="410">
        <v>14445</v>
      </c>
      <c r="AL824" s="410">
        <v>16178.400000000001</v>
      </c>
      <c r="AM824" s="260">
        <v>0</v>
      </c>
      <c r="AN824" s="260">
        <v>0</v>
      </c>
      <c r="AO824" s="396">
        <f t="shared" si="7320"/>
        <v>0</v>
      </c>
      <c r="AP824" s="410">
        <v>3795</v>
      </c>
      <c r="AQ824" s="410">
        <v>14445</v>
      </c>
      <c r="AR824" s="410">
        <v>16178.400000000001</v>
      </c>
      <c r="AS824" s="410">
        <v>0</v>
      </c>
      <c r="AT824" s="410">
        <f t="shared" si="6739"/>
        <v>0</v>
      </c>
      <c r="AU824" s="410">
        <f t="shared" si="6501"/>
        <v>0</v>
      </c>
      <c r="AV824" s="411">
        <v>3795</v>
      </c>
      <c r="AW824" s="411">
        <v>14445</v>
      </c>
      <c r="AX824" s="411">
        <v>16178.400000000001</v>
      </c>
      <c r="AY824" s="400">
        <v>0</v>
      </c>
      <c r="AZ824" s="400">
        <f t="shared" si="6740"/>
        <v>0</v>
      </c>
      <c r="BA824" s="400">
        <f t="shared" si="6542"/>
        <v>0</v>
      </c>
      <c r="BB824" s="411">
        <v>3795</v>
      </c>
      <c r="BC824" s="411">
        <v>14445</v>
      </c>
      <c r="BD824" s="411">
        <v>16178.400000000001</v>
      </c>
      <c r="BE824" s="411">
        <v>0</v>
      </c>
      <c r="BF824" s="411">
        <f t="shared" si="6543"/>
        <v>0</v>
      </c>
      <c r="BG824" s="411">
        <f t="shared" si="6496"/>
        <v>0</v>
      </c>
      <c r="BH824" s="411"/>
      <c r="BI824" s="411">
        <v>14445</v>
      </c>
      <c r="BJ824" s="411">
        <v>16178.400000000001</v>
      </c>
      <c r="BK824" s="411">
        <v>0</v>
      </c>
      <c r="BL824" s="411">
        <f t="shared" ref="BL824:BL827" si="7517">BK824*1.12</f>
        <v>0</v>
      </c>
      <c r="BM824" s="411">
        <f t="shared" si="7247"/>
        <v>0</v>
      </c>
      <c r="BN824" s="411"/>
      <c r="BO824" s="411"/>
      <c r="BP824" s="411"/>
      <c r="BQ824" s="411">
        <v>0</v>
      </c>
      <c r="BR824" s="411">
        <f t="shared" si="7424"/>
        <v>0</v>
      </c>
      <c r="BS824" s="411">
        <f t="shared" si="6455"/>
        <v>0</v>
      </c>
      <c r="BT824" s="270">
        <v>14445</v>
      </c>
      <c r="BU824" s="270">
        <v>16178.400000000001</v>
      </c>
      <c r="BV824" s="262">
        <v>0</v>
      </c>
      <c r="BW824" s="1427">
        <v>0</v>
      </c>
      <c r="BX824" s="84" t="s">
        <v>48</v>
      </c>
      <c r="BY824" s="76">
        <v>2015</v>
      </c>
      <c r="BZ824" s="325"/>
      <c r="CA824" s="567"/>
      <c r="CB824" s="562"/>
      <c r="CC824" s="109"/>
      <c r="CD824" s="931"/>
      <c r="CE824" s="26">
        <f t="shared" si="6830"/>
        <v>0</v>
      </c>
      <c r="CF824" s="27">
        <f t="shared" si="6831"/>
        <v>0</v>
      </c>
      <c r="CG824" s="889">
        <f t="shared" si="6832"/>
        <v>0</v>
      </c>
      <c r="CH824" s="933"/>
      <c r="CI824" s="934"/>
      <c r="CJ824" s="1044"/>
      <c r="CK824" s="725"/>
      <c r="CL824" s="725"/>
      <c r="CM824" s="726"/>
      <c r="CN824" s="725"/>
      <c r="CO824" s="727"/>
      <c r="CP824" s="725"/>
      <c r="CQ824" s="886"/>
      <c r="CR824" s="892"/>
      <c r="CS824" s="892"/>
      <c r="CT824" s="892"/>
      <c r="CU824" s="892"/>
      <c r="CV824" s="892"/>
      <c r="CW824" s="892"/>
      <c r="CX824" s="892"/>
      <c r="CY824" s="892"/>
      <c r="CZ824" s="892"/>
      <c r="DA824" s="262"/>
      <c r="DB824" s="892"/>
      <c r="DC824" s="892"/>
      <c r="DD824" s="892"/>
      <c r="DE824" s="892"/>
      <c r="DF824" s="892"/>
      <c r="DG824" s="892"/>
      <c r="DH824" s="892"/>
      <c r="DI824" s="892"/>
      <c r="DJ824" s="892"/>
      <c r="DK824" s="892"/>
      <c r="DL824" s="893"/>
      <c r="DM824" s="847"/>
      <c r="DN824" s="893"/>
      <c r="DO824" s="847"/>
      <c r="DP824" s="893"/>
      <c r="DQ824" s="847"/>
      <c r="DR824" s="893"/>
      <c r="DS824" s="847"/>
      <c r="DT824" s="893"/>
      <c r="DU824" s="847"/>
      <c r="DV824" s="942"/>
      <c r="DW824" s="1045"/>
      <c r="DX824" s="893"/>
      <c r="DY824" s="846"/>
      <c r="DZ824" s="893"/>
      <c r="EA824" s="847">
        <f t="shared" si="7290"/>
        <v>0</v>
      </c>
      <c r="EB824" s="942">
        <f t="shared" si="7327"/>
        <v>0</v>
      </c>
      <c r="EC824" s="1045"/>
      <c r="ED824" s="892"/>
      <c r="EE824" s="1046"/>
      <c r="EF824" s="893"/>
      <c r="EG824" s="462"/>
      <c r="EH824" s="710"/>
      <c r="EI824" s="460">
        <f t="shared" si="7143"/>
        <v>0</v>
      </c>
      <c r="EJ824" s="538">
        <f t="shared" si="7144"/>
        <v>0</v>
      </c>
      <c r="EK824" s="677">
        <f t="shared" si="7145"/>
        <v>0</v>
      </c>
      <c r="EL824" s="257">
        <f t="shared" si="7146"/>
        <v>0</v>
      </c>
      <c r="EM824" s="649">
        <f t="shared" si="7147"/>
        <v>0</v>
      </c>
      <c r="EN824" s="538">
        <f t="shared" si="7148"/>
        <v>0</v>
      </c>
      <c r="EO824" s="677">
        <f t="shared" si="7149"/>
        <v>0</v>
      </c>
      <c r="EP824" s="257">
        <f t="shared" si="7150"/>
        <v>0</v>
      </c>
      <c r="EQ824" s="649">
        <f t="shared" si="7151"/>
        <v>0</v>
      </c>
      <c r="ER824" s="538">
        <f t="shared" si="7152"/>
        <v>0</v>
      </c>
      <c r="ES824" s="677">
        <f t="shared" si="7153"/>
        <v>0</v>
      </c>
      <c r="ET824" s="538">
        <f t="shared" si="7154"/>
        <v>0</v>
      </c>
      <c r="EU824" s="462">
        <f t="shared" si="7155"/>
        <v>0</v>
      </c>
      <c r="EV824" s="263">
        <f t="shared" si="7156"/>
        <v>0</v>
      </c>
      <c r="EW824" s="462">
        <f t="shared" si="7157"/>
        <v>0</v>
      </c>
      <c r="EX824" s="263">
        <f t="shared" si="7158"/>
        <v>0</v>
      </c>
      <c r="EY824" s="472">
        <f t="shared" si="6964"/>
        <v>0</v>
      </c>
      <c r="EZ824" s="710">
        <f t="shared" si="6965"/>
        <v>0</v>
      </c>
      <c r="FA824" s="550"/>
      <c r="FC824" s="1209"/>
      <c r="FD824" s="1210"/>
    </row>
    <row r="825" spans="1:160" s="551" customFormat="1" ht="18" hidden="1" customHeight="1" outlineLevel="1" x14ac:dyDescent="0.2">
      <c r="A825" s="13" t="s">
        <v>1709</v>
      </c>
      <c r="B825" s="76" t="s">
        <v>21</v>
      </c>
      <c r="C825" s="103" t="s">
        <v>1525</v>
      </c>
      <c r="D825" s="103" t="s">
        <v>1526</v>
      </c>
      <c r="E825" s="103" t="s">
        <v>1527</v>
      </c>
      <c r="F825" s="730" t="s">
        <v>1713</v>
      </c>
      <c r="G825" s="103" t="s">
        <v>41</v>
      </c>
      <c r="H825" s="105">
        <v>0.754</v>
      </c>
      <c r="I825" s="103" t="s">
        <v>1369</v>
      </c>
      <c r="J825" s="103" t="s">
        <v>45</v>
      </c>
      <c r="K825" s="103" t="s">
        <v>152</v>
      </c>
      <c r="L825" s="103" t="s">
        <v>1370</v>
      </c>
      <c r="M825" s="14" t="s">
        <v>1521</v>
      </c>
      <c r="N825" s="82"/>
      <c r="O825" s="82"/>
      <c r="P825" s="82"/>
      <c r="Q825" s="245"/>
      <c r="R825" s="408"/>
      <c r="S825" s="270"/>
      <c r="T825" s="270"/>
      <c r="U825" s="270"/>
      <c r="V825" s="647"/>
      <c r="W825" s="647"/>
      <c r="X825" s="409"/>
      <c r="Y825" s="409"/>
      <c r="Z825" s="409"/>
      <c r="AA825" s="409"/>
      <c r="AB825" s="409"/>
      <c r="AC825" s="399">
        <f t="shared" si="6004"/>
        <v>0</v>
      </c>
      <c r="AD825" s="410">
        <v>3795</v>
      </c>
      <c r="AE825" s="410">
        <v>14445</v>
      </c>
      <c r="AF825" s="410">
        <f t="shared" ref="AF825" si="7518">AE825*1.12</f>
        <v>16178.400000000001</v>
      </c>
      <c r="AG825" s="410">
        <v>0</v>
      </c>
      <c r="AH825" s="410">
        <v>0</v>
      </c>
      <c r="AI825" s="260">
        <f t="shared" si="6005"/>
        <v>0</v>
      </c>
      <c r="AJ825" s="410">
        <v>3795</v>
      </c>
      <c r="AK825" s="410">
        <v>14445</v>
      </c>
      <c r="AL825" s="410">
        <v>16178.400000000001</v>
      </c>
      <c r="AM825" s="410">
        <v>0</v>
      </c>
      <c r="AN825" s="410">
        <v>0</v>
      </c>
      <c r="AO825" s="396">
        <f t="shared" si="7320"/>
        <v>0</v>
      </c>
      <c r="AP825" s="410">
        <v>3795</v>
      </c>
      <c r="AQ825" s="410">
        <v>14445</v>
      </c>
      <c r="AR825" s="410">
        <v>16178.400000000001</v>
      </c>
      <c r="AS825" s="410">
        <v>0</v>
      </c>
      <c r="AT825" s="410">
        <f t="shared" si="6739"/>
        <v>0</v>
      </c>
      <c r="AU825" s="410">
        <f t="shared" si="6501"/>
        <v>0</v>
      </c>
      <c r="AV825" s="411">
        <v>3795</v>
      </c>
      <c r="AW825" s="411">
        <v>14445</v>
      </c>
      <c r="AX825" s="411">
        <v>16178.400000000001</v>
      </c>
      <c r="AY825" s="400">
        <v>0</v>
      </c>
      <c r="AZ825" s="400">
        <f t="shared" si="6740"/>
        <v>0</v>
      </c>
      <c r="BA825" s="400">
        <f t="shared" si="6542"/>
        <v>0</v>
      </c>
      <c r="BB825" s="411">
        <v>3795</v>
      </c>
      <c r="BC825" s="411">
        <v>14445</v>
      </c>
      <c r="BD825" s="411">
        <v>16178.400000000001</v>
      </c>
      <c r="BE825" s="411">
        <v>0</v>
      </c>
      <c r="BF825" s="411">
        <f t="shared" si="6543"/>
        <v>0</v>
      </c>
      <c r="BG825" s="411">
        <f t="shared" si="6496"/>
        <v>0</v>
      </c>
      <c r="BH825" s="411"/>
      <c r="BI825" s="411">
        <v>14445</v>
      </c>
      <c r="BJ825" s="411">
        <v>16178.400000000001</v>
      </c>
      <c r="BK825" s="411">
        <v>0</v>
      </c>
      <c r="BL825" s="411">
        <f t="shared" si="7517"/>
        <v>0</v>
      </c>
      <c r="BM825" s="411">
        <f t="shared" si="7247"/>
        <v>0</v>
      </c>
      <c r="BN825" s="411"/>
      <c r="BO825" s="411"/>
      <c r="BP825" s="411"/>
      <c r="BQ825" s="411">
        <v>0</v>
      </c>
      <c r="BR825" s="411">
        <f t="shared" si="7424"/>
        <v>0</v>
      </c>
      <c r="BS825" s="411">
        <f t="shared" si="6455"/>
        <v>0</v>
      </c>
      <c r="BT825" s="270">
        <v>14445</v>
      </c>
      <c r="BU825" s="270">
        <v>16178.400000000001</v>
      </c>
      <c r="BV825" s="262">
        <v>0</v>
      </c>
      <c r="BW825" s="1427">
        <v>0</v>
      </c>
      <c r="BX825" s="84" t="s">
        <v>48</v>
      </c>
      <c r="BY825" s="76">
        <v>2015</v>
      </c>
      <c r="BZ825" s="325"/>
      <c r="CA825" s="567"/>
      <c r="CB825" s="562"/>
      <c r="CC825" s="109"/>
      <c r="CD825" s="931"/>
      <c r="CE825" s="26">
        <f t="shared" si="6830"/>
        <v>0</v>
      </c>
      <c r="CF825" s="27">
        <f t="shared" si="6831"/>
        <v>0</v>
      </c>
      <c r="CG825" s="889">
        <f t="shared" si="6832"/>
        <v>0</v>
      </c>
      <c r="CH825" s="933" t="s">
        <v>1728</v>
      </c>
      <c r="CI825" s="934" t="s">
        <v>1756</v>
      </c>
      <c r="CJ825" s="1044"/>
      <c r="CK825" s="725"/>
      <c r="CL825" s="725"/>
      <c r="CM825" s="726"/>
      <c r="CN825" s="725"/>
      <c r="CO825" s="727"/>
      <c r="CP825" s="725"/>
      <c r="CQ825" s="886"/>
      <c r="CR825" s="892"/>
      <c r="CS825" s="892"/>
      <c r="CT825" s="892"/>
      <c r="CU825" s="892"/>
      <c r="CV825" s="892"/>
      <c r="CW825" s="892"/>
      <c r="CX825" s="892"/>
      <c r="CY825" s="892"/>
      <c r="CZ825" s="892"/>
      <c r="DA825" s="262"/>
      <c r="DB825" s="892"/>
      <c r="DC825" s="892"/>
      <c r="DD825" s="892"/>
      <c r="DE825" s="892"/>
      <c r="DF825" s="892"/>
      <c r="DG825" s="892"/>
      <c r="DH825" s="892"/>
      <c r="DI825" s="892"/>
      <c r="DJ825" s="892"/>
      <c r="DK825" s="892"/>
      <c r="DL825" s="893"/>
      <c r="DM825" s="847"/>
      <c r="DN825" s="893"/>
      <c r="DO825" s="847"/>
      <c r="DP825" s="893"/>
      <c r="DQ825" s="847"/>
      <c r="DR825" s="893"/>
      <c r="DS825" s="847"/>
      <c r="DT825" s="893"/>
      <c r="DU825" s="847"/>
      <c r="DV825" s="942"/>
      <c r="DW825" s="1045"/>
      <c r="DX825" s="893"/>
      <c r="DY825" s="846"/>
      <c r="DZ825" s="893"/>
      <c r="EA825" s="847">
        <f t="shared" si="7290"/>
        <v>0</v>
      </c>
      <c r="EB825" s="942">
        <f t="shared" si="7327"/>
        <v>0</v>
      </c>
      <c r="EC825" s="1045"/>
      <c r="ED825" s="892"/>
      <c r="EE825" s="1046"/>
      <c r="EF825" s="893"/>
      <c r="EG825" s="462"/>
      <c r="EH825" s="710"/>
      <c r="EI825" s="460">
        <f t="shared" si="7143"/>
        <v>0</v>
      </c>
      <c r="EJ825" s="538">
        <f t="shared" si="7144"/>
        <v>0</v>
      </c>
      <c r="EK825" s="677">
        <f t="shared" si="7145"/>
        <v>0</v>
      </c>
      <c r="EL825" s="257">
        <f t="shared" si="7146"/>
        <v>0</v>
      </c>
      <c r="EM825" s="649">
        <f t="shared" si="7147"/>
        <v>0</v>
      </c>
      <c r="EN825" s="538">
        <f t="shared" si="7148"/>
        <v>0</v>
      </c>
      <c r="EO825" s="677">
        <f t="shared" si="7149"/>
        <v>0</v>
      </c>
      <c r="EP825" s="257">
        <f t="shared" si="7150"/>
        <v>0</v>
      </c>
      <c r="EQ825" s="649">
        <f t="shared" si="7151"/>
        <v>0</v>
      </c>
      <c r="ER825" s="538">
        <f t="shared" si="7152"/>
        <v>0</v>
      </c>
      <c r="ES825" s="677">
        <f t="shared" si="7153"/>
        <v>0</v>
      </c>
      <c r="ET825" s="538">
        <f t="shared" si="7154"/>
        <v>0</v>
      </c>
      <c r="EU825" s="462">
        <f t="shared" si="7155"/>
        <v>0</v>
      </c>
      <c r="EV825" s="263">
        <f t="shared" si="7156"/>
        <v>0</v>
      </c>
      <c r="EW825" s="462">
        <f t="shared" si="7157"/>
        <v>0</v>
      </c>
      <c r="EX825" s="263">
        <f t="shared" si="7158"/>
        <v>0</v>
      </c>
      <c r="EY825" s="472">
        <f t="shared" si="6964"/>
        <v>0</v>
      </c>
      <c r="EZ825" s="710">
        <f t="shared" si="6965"/>
        <v>0</v>
      </c>
      <c r="FA825" s="550"/>
      <c r="FC825" s="1209"/>
      <c r="FD825" s="1210"/>
    </row>
    <row r="826" spans="1:160" s="551" customFormat="1" ht="18" hidden="1" customHeight="1" outlineLevel="1" x14ac:dyDescent="0.2">
      <c r="A826" s="13" t="s">
        <v>1918</v>
      </c>
      <c r="B826" s="76" t="s">
        <v>21</v>
      </c>
      <c r="C826" s="103" t="s">
        <v>1525</v>
      </c>
      <c r="D826" s="103" t="s">
        <v>1526</v>
      </c>
      <c r="E826" s="103" t="s">
        <v>1527</v>
      </c>
      <c r="F826" s="730" t="s">
        <v>1713</v>
      </c>
      <c r="G826" s="103" t="s">
        <v>1924</v>
      </c>
      <c r="H826" s="105">
        <v>0.754</v>
      </c>
      <c r="I826" s="76" t="s">
        <v>1914</v>
      </c>
      <c r="J826" s="103" t="s">
        <v>45</v>
      </c>
      <c r="K826" s="103" t="s">
        <v>152</v>
      </c>
      <c r="L826" s="103" t="s">
        <v>1370</v>
      </c>
      <c r="M826" s="14" t="s">
        <v>1521</v>
      </c>
      <c r="N826" s="82"/>
      <c r="O826" s="82"/>
      <c r="P826" s="82"/>
      <c r="Q826" s="245"/>
      <c r="R826" s="408"/>
      <c r="S826" s="270"/>
      <c r="T826" s="270"/>
      <c r="U826" s="270"/>
      <c r="V826" s="647"/>
      <c r="W826" s="647"/>
      <c r="X826" s="409"/>
      <c r="Y826" s="409"/>
      <c r="Z826" s="409"/>
      <c r="AA826" s="409"/>
      <c r="AB826" s="409"/>
      <c r="AC826" s="399">
        <f t="shared" ref="AC826" si="7519">AB826*H826</f>
        <v>0</v>
      </c>
      <c r="AD826" s="410">
        <v>3795</v>
      </c>
      <c r="AE826" s="410">
        <v>14169.27</v>
      </c>
      <c r="AF826" s="410">
        <f>AE826*1.12</f>
        <v>15869.582400000001</v>
      </c>
      <c r="AG826" s="410">
        <v>0</v>
      </c>
      <c r="AH826" s="410">
        <v>0</v>
      </c>
      <c r="AI826" s="260">
        <f t="shared" ref="AI826" si="7520">AH826*H826</f>
        <v>0</v>
      </c>
      <c r="AJ826" s="410">
        <v>3795</v>
      </c>
      <c r="AK826" s="410">
        <v>14169.27</v>
      </c>
      <c r="AL826" s="410">
        <f>AK826*1.12</f>
        <v>15869.582400000001</v>
      </c>
      <c r="AM826" s="410">
        <v>0</v>
      </c>
      <c r="AN826" s="410">
        <v>0</v>
      </c>
      <c r="AO826" s="396">
        <f t="shared" si="7320"/>
        <v>0</v>
      </c>
      <c r="AP826" s="410">
        <v>3795</v>
      </c>
      <c r="AQ826" s="410">
        <v>14169.27</v>
      </c>
      <c r="AR826" s="410">
        <f>AQ826*1.12</f>
        <v>15869.582400000001</v>
      </c>
      <c r="AS826" s="410">
        <v>0</v>
      </c>
      <c r="AT826" s="410">
        <v>0</v>
      </c>
      <c r="AU826" s="410">
        <f t="shared" ref="AU826" si="7521">AT826*H826</f>
        <v>0</v>
      </c>
      <c r="AV826" s="411">
        <v>3795</v>
      </c>
      <c r="AW826" s="411">
        <v>14169.27</v>
      </c>
      <c r="AX826" s="411">
        <f>AW826*1.12</f>
        <v>15869.582400000001</v>
      </c>
      <c r="AY826" s="400">
        <v>0</v>
      </c>
      <c r="AZ826" s="400">
        <f t="shared" ref="AZ826" si="7522">AY826*1.12</f>
        <v>0</v>
      </c>
      <c r="BA826" s="400">
        <f t="shared" ref="BA826" si="7523">AZ826*H826</f>
        <v>0</v>
      </c>
      <c r="BB826" s="411">
        <v>3795</v>
      </c>
      <c r="BC826" s="411">
        <v>14169.27</v>
      </c>
      <c r="BD826" s="411">
        <f>BC826*1.12</f>
        <v>15869.582400000001</v>
      </c>
      <c r="BE826" s="411">
        <v>0</v>
      </c>
      <c r="BF826" s="411">
        <f t="shared" ref="BF826" si="7524">BE826*1.12</f>
        <v>0</v>
      </c>
      <c r="BG826" s="411">
        <f t="shared" ref="BG826" si="7525">BF826*H826</f>
        <v>0</v>
      </c>
      <c r="BH826" s="411"/>
      <c r="BI826" s="411">
        <v>14169.27</v>
      </c>
      <c r="BJ826" s="411">
        <f>BI826*1.12</f>
        <v>15869.582400000001</v>
      </c>
      <c r="BK826" s="411">
        <v>0</v>
      </c>
      <c r="BL826" s="411">
        <f t="shared" si="7517"/>
        <v>0</v>
      </c>
      <c r="BM826" s="411">
        <f t="shared" si="7247"/>
        <v>0</v>
      </c>
      <c r="BN826" s="411"/>
      <c r="BO826" s="411"/>
      <c r="BP826" s="411"/>
      <c r="BQ826" s="411">
        <v>0</v>
      </c>
      <c r="BR826" s="411">
        <f t="shared" si="7424"/>
        <v>0</v>
      </c>
      <c r="BS826" s="411">
        <f t="shared" si="6455"/>
        <v>0</v>
      </c>
      <c r="BT826" s="270">
        <v>14169.27</v>
      </c>
      <c r="BU826" s="270">
        <f>BT826*1.12</f>
        <v>15869.582400000001</v>
      </c>
      <c r="BV826" s="262">
        <v>0</v>
      </c>
      <c r="BW826" s="1427">
        <v>0</v>
      </c>
      <c r="BX826" s="84" t="s">
        <v>48</v>
      </c>
      <c r="BY826" s="76">
        <v>2015</v>
      </c>
      <c r="BZ826" s="325"/>
      <c r="CA826" s="567"/>
      <c r="CB826" s="562"/>
      <c r="CC826" s="109"/>
      <c r="CD826" s="931"/>
      <c r="CE826" s="26">
        <f t="shared" si="6830"/>
        <v>0</v>
      </c>
      <c r="CF826" s="27">
        <f t="shared" si="6831"/>
        <v>0</v>
      </c>
      <c r="CG826" s="889">
        <f t="shared" si="6832"/>
        <v>0</v>
      </c>
      <c r="CH826" s="933"/>
      <c r="CI826" s="934"/>
      <c r="CJ826" s="1044"/>
      <c r="CK826" s="725"/>
      <c r="CL826" s="725"/>
      <c r="CM826" s="726"/>
      <c r="CN826" s="725"/>
      <c r="CO826" s="727"/>
      <c r="CP826" s="725"/>
      <c r="CQ826" s="886"/>
      <c r="CR826" s="892"/>
      <c r="CS826" s="892"/>
      <c r="CT826" s="892"/>
      <c r="CU826" s="892"/>
      <c r="CV826" s="892"/>
      <c r="CW826" s="892"/>
      <c r="CX826" s="892"/>
      <c r="CY826" s="892"/>
      <c r="CZ826" s="892"/>
      <c r="DA826" s="262"/>
      <c r="DB826" s="892"/>
      <c r="DC826" s="892"/>
      <c r="DD826" s="892"/>
      <c r="DE826" s="892"/>
      <c r="DF826" s="892"/>
      <c r="DG826" s="892"/>
      <c r="DH826" s="892"/>
      <c r="DI826" s="892"/>
      <c r="DJ826" s="892"/>
      <c r="DK826" s="892"/>
      <c r="DL826" s="893"/>
      <c r="DM826" s="847"/>
      <c r="DN826" s="893"/>
      <c r="DO826" s="847"/>
      <c r="DP826" s="893"/>
      <c r="DQ826" s="847"/>
      <c r="DR826" s="893"/>
      <c r="DS826" s="847"/>
      <c r="DT826" s="893"/>
      <c r="DU826" s="847"/>
      <c r="DV826" s="942"/>
      <c r="DW826" s="1045"/>
      <c r="DX826" s="893"/>
      <c r="DY826" s="846"/>
      <c r="DZ826" s="893"/>
      <c r="EA826" s="847">
        <f t="shared" si="7290"/>
        <v>0</v>
      </c>
      <c r="EB826" s="942">
        <f t="shared" si="7327"/>
        <v>0</v>
      </c>
      <c r="EC826" s="1045"/>
      <c r="ED826" s="892"/>
      <c r="EE826" s="1046"/>
      <c r="EF826" s="893"/>
      <c r="EG826" s="462"/>
      <c r="EH826" s="710"/>
      <c r="EI826" s="460">
        <f t="shared" si="7143"/>
        <v>0</v>
      </c>
      <c r="EJ826" s="538">
        <f t="shared" si="7144"/>
        <v>0</v>
      </c>
      <c r="EK826" s="677">
        <f t="shared" si="7145"/>
        <v>0</v>
      </c>
      <c r="EL826" s="257">
        <f t="shared" si="7146"/>
        <v>0</v>
      </c>
      <c r="EM826" s="649">
        <f t="shared" si="7147"/>
        <v>0</v>
      </c>
      <c r="EN826" s="538">
        <f t="shared" si="7148"/>
        <v>0</v>
      </c>
      <c r="EO826" s="677">
        <f t="shared" si="7149"/>
        <v>0</v>
      </c>
      <c r="EP826" s="257">
        <f t="shared" si="7150"/>
        <v>0</v>
      </c>
      <c r="EQ826" s="649">
        <f t="shared" si="7151"/>
        <v>0</v>
      </c>
      <c r="ER826" s="538">
        <f t="shared" si="7152"/>
        <v>0</v>
      </c>
      <c r="ES826" s="677">
        <f t="shared" si="7153"/>
        <v>0</v>
      </c>
      <c r="ET826" s="538">
        <f t="shared" si="7154"/>
        <v>0</v>
      </c>
      <c r="EU826" s="462">
        <f t="shared" si="7155"/>
        <v>0</v>
      </c>
      <c r="EV826" s="263">
        <f t="shared" si="7156"/>
        <v>0</v>
      </c>
      <c r="EW826" s="462">
        <f t="shared" si="7157"/>
        <v>0</v>
      </c>
      <c r="EX826" s="263">
        <f t="shared" si="7158"/>
        <v>0</v>
      </c>
      <c r="EY826" s="472">
        <f t="shared" si="6964"/>
        <v>0</v>
      </c>
      <c r="EZ826" s="710">
        <f t="shared" si="6965"/>
        <v>0</v>
      </c>
      <c r="FA826" s="550"/>
      <c r="FC826" s="1209"/>
      <c r="FD826" s="1210"/>
    </row>
    <row r="827" spans="1:160" s="551" customFormat="1" ht="18" hidden="1" customHeight="1" outlineLevel="1" x14ac:dyDescent="0.2">
      <c r="A827" s="13" t="s">
        <v>1999</v>
      </c>
      <c r="B827" s="76" t="s">
        <v>21</v>
      </c>
      <c r="C827" s="103" t="s">
        <v>1525</v>
      </c>
      <c r="D827" s="103" t="s">
        <v>1526</v>
      </c>
      <c r="E827" s="103" t="s">
        <v>1527</v>
      </c>
      <c r="F827" s="730" t="s">
        <v>1713</v>
      </c>
      <c r="G827" s="103" t="s">
        <v>1924</v>
      </c>
      <c r="H827" s="105">
        <v>0.754</v>
      </c>
      <c r="I827" s="76" t="s">
        <v>2001</v>
      </c>
      <c r="J827" s="103" t="s">
        <v>45</v>
      </c>
      <c r="K827" s="103" t="s">
        <v>152</v>
      </c>
      <c r="L827" s="103" t="s">
        <v>1370</v>
      </c>
      <c r="M827" s="14" t="s">
        <v>1521</v>
      </c>
      <c r="N827" s="82"/>
      <c r="O827" s="82"/>
      <c r="P827" s="82"/>
      <c r="Q827" s="245"/>
      <c r="R827" s="408"/>
      <c r="S827" s="270"/>
      <c r="T827" s="270"/>
      <c r="U827" s="270"/>
      <c r="V827" s="647"/>
      <c r="W827" s="647"/>
      <c r="X827" s="409"/>
      <c r="Y827" s="409"/>
      <c r="Z827" s="409"/>
      <c r="AA827" s="409"/>
      <c r="AB827" s="409"/>
      <c r="AC827" s="399">
        <f t="shared" ref="AC827" si="7526">AB827*H827</f>
        <v>0</v>
      </c>
      <c r="AD827" s="410">
        <v>3795</v>
      </c>
      <c r="AE827" s="410">
        <v>14169.27</v>
      </c>
      <c r="AF827" s="410">
        <f>AE827*1.12</f>
        <v>15869.582400000001</v>
      </c>
      <c r="AG827" s="410">
        <v>0</v>
      </c>
      <c r="AH827" s="410">
        <v>0</v>
      </c>
      <c r="AI827" s="260">
        <f t="shared" ref="AI827" si="7527">AH827*H827</f>
        <v>0</v>
      </c>
      <c r="AJ827" s="410">
        <v>3795</v>
      </c>
      <c r="AK827" s="410">
        <v>14169.27</v>
      </c>
      <c r="AL827" s="410">
        <f>AK827*1.12</f>
        <v>15869.582400000001</v>
      </c>
      <c r="AM827" s="410">
        <v>0</v>
      </c>
      <c r="AN827" s="410">
        <f>AM827*1.12</f>
        <v>0</v>
      </c>
      <c r="AO827" s="396">
        <f t="shared" si="7320"/>
        <v>0</v>
      </c>
      <c r="AP827" s="410">
        <v>3795</v>
      </c>
      <c r="AQ827" s="410">
        <v>14169.27</v>
      </c>
      <c r="AR827" s="410">
        <f>AQ827*1.12</f>
        <v>15869.582400000001</v>
      </c>
      <c r="AS827" s="410">
        <v>0</v>
      </c>
      <c r="AT827" s="410">
        <f t="shared" ref="AT827" si="7528">AS827*1.12</f>
        <v>0</v>
      </c>
      <c r="AU827" s="410">
        <f t="shared" ref="AU827" si="7529">AT827*H827</f>
        <v>0</v>
      </c>
      <c r="AV827" s="411">
        <v>3795</v>
      </c>
      <c r="AW827" s="411">
        <v>14169.27</v>
      </c>
      <c r="AX827" s="411">
        <f>AW827*1.12</f>
        <v>15869.582400000001</v>
      </c>
      <c r="AY827" s="400">
        <v>0</v>
      </c>
      <c r="AZ827" s="400">
        <f t="shared" ref="AZ827" si="7530">AY827*1.12</f>
        <v>0</v>
      </c>
      <c r="BA827" s="400">
        <f t="shared" ref="BA827" si="7531">AZ827*H827</f>
        <v>0</v>
      </c>
      <c r="BB827" s="411">
        <v>3795</v>
      </c>
      <c r="BC827" s="411">
        <v>14169.27</v>
      </c>
      <c r="BD827" s="411">
        <f>BC827*1.12</f>
        <v>15869.582400000001</v>
      </c>
      <c r="BE827" s="411">
        <v>0</v>
      </c>
      <c r="BF827" s="411">
        <f t="shared" ref="BF827" si="7532">BE827*1.12</f>
        <v>0</v>
      </c>
      <c r="BG827" s="411">
        <f t="shared" ref="BG827" si="7533">BF827*H827</f>
        <v>0</v>
      </c>
      <c r="BH827" s="411"/>
      <c r="BI827" s="411">
        <v>14169.27</v>
      </c>
      <c r="BJ827" s="411">
        <f>BI827*1.12</f>
        <v>15869.582400000001</v>
      </c>
      <c r="BK827" s="411">
        <f t="shared" ref="BK827" si="7534">BH827*BI827</f>
        <v>0</v>
      </c>
      <c r="BL827" s="411">
        <f t="shared" si="7517"/>
        <v>0</v>
      </c>
      <c r="BM827" s="411">
        <f t="shared" si="7247"/>
        <v>0</v>
      </c>
      <c r="BN827" s="411"/>
      <c r="BO827" s="411"/>
      <c r="BP827" s="411"/>
      <c r="BQ827" s="411">
        <f t="shared" ref="BQ827:BQ831" si="7535">BN827*BO827</f>
        <v>0</v>
      </c>
      <c r="BR827" s="411">
        <f t="shared" si="7424"/>
        <v>0</v>
      </c>
      <c r="BS827" s="411">
        <f t="shared" si="6455"/>
        <v>0</v>
      </c>
      <c r="BT827" s="270">
        <v>14169.27</v>
      </c>
      <c r="BU827" s="270">
        <f>BT827*1.12</f>
        <v>15869.582400000001</v>
      </c>
      <c r="BV827" s="262">
        <v>0</v>
      </c>
      <c r="BW827" s="1427">
        <v>0</v>
      </c>
      <c r="BX827" s="84" t="s">
        <v>48</v>
      </c>
      <c r="BY827" s="76">
        <v>2015</v>
      </c>
      <c r="BZ827" s="325"/>
      <c r="CA827" s="567"/>
      <c r="CB827" s="562"/>
      <c r="CC827" s="109"/>
      <c r="CD827" s="931"/>
      <c r="CE827" s="26">
        <f t="shared" si="6830"/>
        <v>0</v>
      </c>
      <c r="CF827" s="27">
        <f t="shared" si="6831"/>
        <v>0</v>
      </c>
      <c r="CG827" s="889">
        <f t="shared" si="6832"/>
        <v>0</v>
      </c>
      <c r="CH827" s="933" t="s">
        <v>2008</v>
      </c>
      <c r="CI827" s="934"/>
      <c r="CJ827" s="1044"/>
      <c r="CK827" s="725"/>
      <c r="CL827" s="725"/>
      <c r="CM827" s="726"/>
      <c r="CN827" s="725"/>
      <c r="CO827" s="103"/>
      <c r="CP827" s="730"/>
      <c r="CQ827" s="730"/>
      <c r="CR827" s="892"/>
      <c r="CS827" s="892"/>
      <c r="CT827" s="1211"/>
      <c r="CU827" s="1211"/>
      <c r="CV827" s="1211"/>
      <c r="CW827" s="1211"/>
      <c r="CX827" s="1211"/>
      <c r="CY827" s="1211"/>
      <c r="CZ827" s="892"/>
      <c r="DA827" s="1212"/>
      <c r="DB827" s="892"/>
      <c r="DC827" s="892"/>
      <c r="DD827" s="892"/>
      <c r="DE827" s="892"/>
      <c r="DF827" s="892"/>
      <c r="DG827" s="892"/>
      <c r="DH827" s="892"/>
      <c r="DI827" s="892"/>
      <c r="DJ827" s="892"/>
      <c r="DK827" s="892"/>
      <c r="DL827" s="893"/>
      <c r="DM827" s="847"/>
      <c r="DN827" s="893"/>
      <c r="DO827" s="847"/>
      <c r="DP827" s="893"/>
      <c r="DQ827" s="847"/>
      <c r="DR827" s="893"/>
      <c r="DS827" s="847"/>
      <c r="DT827" s="893"/>
      <c r="DU827" s="847"/>
      <c r="DV827" s="942"/>
      <c r="DW827" s="1045"/>
      <c r="DX827" s="893"/>
      <c r="DY827" s="846"/>
      <c r="DZ827" s="893"/>
      <c r="EA827" s="847"/>
      <c r="EB827" s="942"/>
      <c r="EC827" s="1045"/>
      <c r="ED827" s="892"/>
      <c r="EE827" s="1046"/>
      <c r="EF827" s="893"/>
      <c r="EG827" s="462"/>
      <c r="EH827" s="710"/>
      <c r="EI827" s="460">
        <f t="shared" si="7143"/>
        <v>0</v>
      </c>
      <c r="EJ827" s="538">
        <f t="shared" si="7144"/>
        <v>0</v>
      </c>
      <c r="EK827" s="677">
        <f t="shared" si="7145"/>
        <v>0</v>
      </c>
      <c r="EL827" s="257">
        <f t="shared" si="7146"/>
        <v>0</v>
      </c>
      <c r="EM827" s="649">
        <f t="shared" si="7147"/>
        <v>0</v>
      </c>
      <c r="EN827" s="538">
        <f t="shared" si="7148"/>
        <v>0</v>
      </c>
      <c r="EO827" s="677">
        <f t="shared" si="7149"/>
        <v>0</v>
      </c>
      <c r="EP827" s="257">
        <f t="shared" si="7150"/>
        <v>0</v>
      </c>
      <c r="EQ827" s="649">
        <f t="shared" si="7151"/>
        <v>0</v>
      </c>
      <c r="ER827" s="538">
        <f t="shared" si="7152"/>
        <v>0</v>
      </c>
      <c r="ES827" s="677">
        <f t="shared" si="7153"/>
        <v>0</v>
      </c>
      <c r="ET827" s="538">
        <f t="shared" si="7154"/>
        <v>0</v>
      </c>
      <c r="EU827" s="462">
        <f t="shared" si="7155"/>
        <v>0</v>
      </c>
      <c r="EV827" s="263">
        <f t="shared" si="7156"/>
        <v>0</v>
      </c>
      <c r="EW827" s="462">
        <f t="shared" si="7157"/>
        <v>0</v>
      </c>
      <c r="EX827" s="263">
        <f t="shared" si="7158"/>
        <v>0</v>
      </c>
      <c r="EY827" s="472">
        <f t="shared" si="6964"/>
        <v>0</v>
      </c>
      <c r="EZ827" s="710">
        <f t="shared" si="6965"/>
        <v>0</v>
      </c>
      <c r="FA827" s="550">
        <v>42167</v>
      </c>
      <c r="FC827" s="1209"/>
      <c r="FD827" s="1210"/>
    </row>
    <row r="828" spans="1:160" s="551" customFormat="1" ht="18" hidden="1" customHeight="1" outlineLevel="1" x14ac:dyDescent="0.2">
      <c r="A828" s="13" t="s">
        <v>2336</v>
      </c>
      <c r="B828" s="76" t="s">
        <v>21</v>
      </c>
      <c r="C828" s="103" t="s">
        <v>1525</v>
      </c>
      <c r="D828" s="103" t="s">
        <v>1526</v>
      </c>
      <c r="E828" s="103" t="s">
        <v>1527</v>
      </c>
      <c r="F828" s="730" t="s">
        <v>1713</v>
      </c>
      <c r="G828" s="103" t="s">
        <v>1924</v>
      </c>
      <c r="H828" s="105">
        <v>0.754</v>
      </c>
      <c r="I828" s="102" t="s">
        <v>2001</v>
      </c>
      <c r="J828" s="103" t="s">
        <v>45</v>
      </c>
      <c r="K828" s="103" t="s">
        <v>152</v>
      </c>
      <c r="L828" s="103" t="s">
        <v>1370</v>
      </c>
      <c r="M828" s="14" t="s">
        <v>1521</v>
      </c>
      <c r="N828" s="82"/>
      <c r="O828" s="82"/>
      <c r="P828" s="82"/>
      <c r="Q828" s="245"/>
      <c r="R828" s="408"/>
      <c r="S828" s="270"/>
      <c r="T828" s="270"/>
      <c r="U828" s="270"/>
      <c r="V828" s="647"/>
      <c r="W828" s="647"/>
      <c r="X828" s="409"/>
      <c r="Y828" s="409"/>
      <c r="Z828" s="409"/>
      <c r="AA828" s="409"/>
      <c r="AB828" s="409"/>
      <c r="AC828" s="399"/>
      <c r="AD828" s="410">
        <v>1900</v>
      </c>
      <c r="AE828" s="410">
        <v>10950</v>
      </c>
      <c r="AF828" s="410">
        <f t="shared" ref="AF828:AF830" si="7536">AE828*1.12</f>
        <v>12264.000000000002</v>
      </c>
      <c r="AG828" s="410">
        <v>0</v>
      </c>
      <c r="AH828" s="410">
        <v>0</v>
      </c>
      <c r="AI828" s="260">
        <f t="shared" ref="AI828:AI830" si="7537">AH828*H828</f>
        <v>0</v>
      </c>
      <c r="AJ828" s="410">
        <v>0</v>
      </c>
      <c r="AK828" s="410">
        <v>10950</v>
      </c>
      <c r="AL828" s="410">
        <f t="shared" ref="AL828:AL830" si="7538">AK828*1.12</f>
        <v>12264.000000000002</v>
      </c>
      <c r="AM828" s="410">
        <f t="shared" ref="AM828:AM830" si="7539">AJ828*AK828</f>
        <v>0</v>
      </c>
      <c r="AN828" s="410">
        <f t="shared" ref="AN828:AN830" si="7540">AM828*1.12</f>
        <v>0</v>
      </c>
      <c r="AO828" s="396">
        <f t="shared" ref="AO828:AO830" si="7541">AN828*H828</f>
        <v>0</v>
      </c>
      <c r="AP828" s="410">
        <v>0</v>
      </c>
      <c r="AQ828" s="410">
        <v>10950</v>
      </c>
      <c r="AR828" s="410">
        <f t="shared" ref="AR828:AR830" si="7542">AQ828*1.12</f>
        <v>12264.000000000002</v>
      </c>
      <c r="AS828" s="410">
        <f t="shared" ref="AS828:AS830" si="7543">AP828*AQ828</f>
        <v>0</v>
      </c>
      <c r="AT828" s="410">
        <f t="shared" ref="AT828:AT830" si="7544">AS828*1.12</f>
        <v>0</v>
      </c>
      <c r="AU828" s="410">
        <f t="shared" ref="AU828:AU830" si="7545">AT828*H828</f>
        <v>0</v>
      </c>
      <c r="AV828" s="411">
        <v>0</v>
      </c>
      <c r="AW828" s="411">
        <v>10950</v>
      </c>
      <c r="AX828" s="411">
        <f t="shared" ref="AX828:AX830" si="7546">AW828*1.12</f>
        <v>12264.000000000002</v>
      </c>
      <c r="AY828" s="400">
        <f t="shared" ref="AY828:AY830" si="7547">AV828*AW828</f>
        <v>0</v>
      </c>
      <c r="AZ828" s="400">
        <f t="shared" ref="AZ828:AZ830" si="7548">AY828*1.12</f>
        <v>0</v>
      </c>
      <c r="BA828" s="400">
        <f t="shared" ref="BA828:BA830" si="7549">AZ828*H828</f>
        <v>0</v>
      </c>
      <c r="BB828" s="411">
        <v>0</v>
      </c>
      <c r="BC828" s="411">
        <v>10950</v>
      </c>
      <c r="BD828" s="411">
        <f t="shared" ref="BD828:BD830" si="7550">BC828*1.12</f>
        <v>12264.000000000002</v>
      </c>
      <c r="BE828" s="411">
        <f>BB828*BC828</f>
        <v>0</v>
      </c>
      <c r="BF828" s="411">
        <f t="shared" ref="BF828:BF830" si="7551">BE828*1.12</f>
        <v>0</v>
      </c>
      <c r="BG828" s="411">
        <f t="shared" ref="BG828:BG830" si="7552">BF828*H828</f>
        <v>0</v>
      </c>
      <c r="BH828" s="411"/>
      <c r="BI828" s="411">
        <v>10950</v>
      </c>
      <c r="BJ828" s="411">
        <v>12264.000000000002</v>
      </c>
      <c r="BK828" s="411">
        <f t="shared" ref="BK828:BK830" si="7553">BH828*BI828</f>
        <v>0</v>
      </c>
      <c r="BL828" s="411">
        <f t="shared" ref="BL828:BL830" si="7554">BK828*1.12</f>
        <v>0</v>
      </c>
      <c r="BM828" s="411">
        <f t="shared" ref="BM828:BM830" si="7555">BL828*N828</f>
        <v>0</v>
      </c>
      <c r="BN828" s="411"/>
      <c r="BO828" s="411"/>
      <c r="BP828" s="411"/>
      <c r="BQ828" s="411">
        <f t="shared" si="7535"/>
        <v>0</v>
      </c>
      <c r="BR828" s="411">
        <f t="shared" si="7424"/>
        <v>0</v>
      </c>
      <c r="BS828" s="411">
        <f t="shared" si="6455"/>
        <v>0</v>
      </c>
      <c r="BT828" s="270">
        <v>10950</v>
      </c>
      <c r="BU828" s="270">
        <v>12264.000000000002</v>
      </c>
      <c r="BV828" s="262">
        <v>0</v>
      </c>
      <c r="BW828" s="1427">
        <v>0</v>
      </c>
      <c r="BX828" s="84" t="s">
        <v>48</v>
      </c>
      <c r="BY828" s="76">
        <v>2015</v>
      </c>
      <c r="BZ828" s="325"/>
      <c r="CA828" s="567"/>
      <c r="CB828" s="562"/>
      <c r="CC828" s="109"/>
      <c r="CD828" s="931"/>
      <c r="CE828" s="26">
        <f t="shared" ref="CE828:CE830" si="7556">BV828-CB828</f>
        <v>0</v>
      </c>
      <c r="CF828" s="27">
        <f t="shared" ref="CF828:CF830" si="7557">BW828-CC828</f>
        <v>0</v>
      </c>
      <c r="CG828" s="889">
        <f t="shared" ref="CG828:CG830" si="7558">CA828-CC828</f>
        <v>0</v>
      </c>
      <c r="CH828" s="933" t="s">
        <v>2351</v>
      </c>
      <c r="CI828" s="934"/>
      <c r="CJ828" s="1044" t="s">
        <v>1690</v>
      </c>
      <c r="CK828" s="725" t="s">
        <v>2056</v>
      </c>
      <c r="CL828" s="725" t="s">
        <v>2200</v>
      </c>
      <c r="CM828" s="726" t="s">
        <v>2203</v>
      </c>
      <c r="CN828" s="725" t="s">
        <v>2060</v>
      </c>
      <c r="CO828" s="103" t="s">
        <v>1526</v>
      </c>
      <c r="CP828" s="730" t="s">
        <v>2058</v>
      </c>
      <c r="CQ828" s="730" t="s">
        <v>79</v>
      </c>
      <c r="CR828" s="892"/>
      <c r="CS828" s="892"/>
      <c r="CT828" s="1211">
        <v>1900</v>
      </c>
      <c r="CU828" s="1211">
        <v>0</v>
      </c>
      <c r="CV828" s="1211">
        <v>0</v>
      </c>
      <c r="CW828" s="1211">
        <v>0</v>
      </c>
      <c r="CX828" s="1211">
        <v>0</v>
      </c>
      <c r="CY828" s="1211"/>
      <c r="CZ828" s="892">
        <f t="shared" ref="CZ828:CZ829" si="7559">CT828+CU828+CV828+CW828+CX828</f>
        <v>1900</v>
      </c>
      <c r="DA828" s="1212">
        <v>12264</v>
      </c>
      <c r="DB828" s="892"/>
      <c r="DC828" s="892"/>
      <c r="DD828" s="892">
        <f t="shared" ref="DD828:DD829" si="7560">DA828*CT828</f>
        <v>23301600</v>
      </c>
      <c r="DE828" s="892">
        <f t="shared" ref="DE828:DE829" si="7561">DA828*CU828</f>
        <v>0</v>
      </c>
      <c r="DF828" s="892">
        <f t="shared" ref="DF828:DF829" si="7562">DA828*CV828</f>
        <v>0</v>
      </c>
      <c r="DG828" s="892">
        <f t="shared" ref="DG828:DG829" si="7563">DA828*CW828</f>
        <v>0</v>
      </c>
      <c r="DH828" s="892">
        <f t="shared" ref="DH828:DH829" si="7564">DA828*CX828</f>
        <v>0</v>
      </c>
      <c r="DI828" s="892"/>
      <c r="DJ828" s="892"/>
      <c r="DK828" s="892">
        <f t="shared" ref="DK828:DK829" si="7565">DA828*CZ828</f>
        <v>23301600</v>
      </c>
      <c r="DL828" s="893"/>
      <c r="DM828" s="847"/>
      <c r="DN828" s="893"/>
      <c r="DO828" s="847"/>
      <c r="DP828" s="893"/>
      <c r="DQ828" s="847">
        <f t="shared" ref="DQ828:DQ829" si="7566">DD828</f>
        <v>23301600</v>
      </c>
      <c r="DR828" s="893">
        <f t="shared" ref="DR828:DR829" si="7567">DQ828/1.12</f>
        <v>20804999.999999996</v>
      </c>
      <c r="DS828" s="847">
        <f t="shared" ref="DS828:DS829" si="7568">DF828</f>
        <v>0</v>
      </c>
      <c r="DT828" s="893">
        <f t="shared" ref="DT828:DT829" si="7569">DS828/1.12</f>
        <v>0</v>
      </c>
      <c r="DU828" s="847">
        <f t="shared" ref="DU828:DU829" si="7570">DH828</f>
        <v>0</v>
      </c>
      <c r="DV828" s="942">
        <f t="shared" ref="DV828:DV829" si="7571">DU828/1.12</f>
        <v>0</v>
      </c>
      <c r="DW828" s="1045">
        <f t="shared" ref="DW828:DW829" si="7572">DG828</f>
        <v>0</v>
      </c>
      <c r="DX828" s="893">
        <f t="shared" ref="DX828:DX829" si="7573">DW828/1.12</f>
        <v>0</v>
      </c>
      <c r="DY828" s="846">
        <f>DH828</f>
        <v>0</v>
      </c>
      <c r="DZ828" s="893">
        <f t="shared" ref="DZ828:DZ829" si="7574">DY828/1.12</f>
        <v>0</v>
      </c>
      <c r="EA828" s="847">
        <f>DI828</f>
        <v>0</v>
      </c>
      <c r="EB828" s="942">
        <f t="shared" ref="EB828:EB829" si="7575">EA828/1.12</f>
        <v>0</v>
      </c>
      <c r="EC828" s="1045"/>
      <c r="ED828" s="892"/>
      <c r="EE828" s="1046">
        <f>DA828*CZ828</f>
        <v>23301600</v>
      </c>
      <c r="EF828" s="893">
        <f t="shared" ref="EF828:EF829" si="7576">EE828/1.12</f>
        <v>20804999.999999996</v>
      </c>
      <c r="EG828" s="462"/>
      <c r="EH828" s="710"/>
      <c r="EI828" s="460">
        <f t="shared" si="7143"/>
        <v>0</v>
      </c>
      <c r="EJ828" s="538">
        <f t="shared" si="7144"/>
        <v>0</v>
      </c>
      <c r="EK828" s="677">
        <f t="shared" si="7145"/>
        <v>-20804999.999999996</v>
      </c>
      <c r="EL828" s="257">
        <f t="shared" si="7146"/>
        <v>-23301600</v>
      </c>
      <c r="EM828" s="649">
        <f t="shared" si="7147"/>
        <v>0</v>
      </c>
      <c r="EN828" s="538">
        <f t="shared" si="7148"/>
        <v>0</v>
      </c>
      <c r="EO828" s="677">
        <f t="shared" si="7149"/>
        <v>0</v>
      </c>
      <c r="EP828" s="257">
        <f t="shared" si="7150"/>
        <v>0</v>
      </c>
      <c r="EQ828" s="649">
        <f t="shared" si="7151"/>
        <v>0</v>
      </c>
      <c r="ER828" s="538">
        <f t="shared" si="7152"/>
        <v>0</v>
      </c>
      <c r="ES828" s="677">
        <f t="shared" si="7153"/>
        <v>0</v>
      </c>
      <c r="ET828" s="538">
        <f t="shared" si="7154"/>
        <v>0</v>
      </c>
      <c r="EU828" s="462">
        <f t="shared" si="7155"/>
        <v>0</v>
      </c>
      <c r="EV828" s="263">
        <f t="shared" si="7156"/>
        <v>0</v>
      </c>
      <c r="EW828" s="462">
        <f t="shared" si="7157"/>
        <v>0</v>
      </c>
      <c r="EX828" s="263">
        <f t="shared" si="7158"/>
        <v>0</v>
      </c>
      <c r="EY828" s="472">
        <f t="shared" si="6964"/>
        <v>-20804999.999999996</v>
      </c>
      <c r="EZ828" s="710">
        <f t="shared" si="6965"/>
        <v>-23301600</v>
      </c>
      <c r="FA828" s="550">
        <v>42461</v>
      </c>
      <c r="FC828" s="1209"/>
      <c r="FD828" s="1210"/>
    </row>
    <row r="829" spans="1:160" s="551" customFormat="1" ht="18" hidden="1" customHeight="1" outlineLevel="1" x14ac:dyDescent="0.2">
      <c r="A829" s="13" t="s">
        <v>2337</v>
      </c>
      <c r="B829" s="76" t="s">
        <v>21</v>
      </c>
      <c r="C829" s="103" t="s">
        <v>1525</v>
      </c>
      <c r="D829" s="103" t="s">
        <v>1526</v>
      </c>
      <c r="E829" s="103" t="s">
        <v>1527</v>
      </c>
      <c r="F829" s="730" t="s">
        <v>1713</v>
      </c>
      <c r="G829" s="103" t="s">
        <v>1924</v>
      </c>
      <c r="H829" s="105">
        <v>0.754</v>
      </c>
      <c r="I829" s="102" t="s">
        <v>2001</v>
      </c>
      <c r="J829" s="103" t="s">
        <v>45</v>
      </c>
      <c r="K829" s="103" t="s">
        <v>152</v>
      </c>
      <c r="L829" s="103" t="s">
        <v>1370</v>
      </c>
      <c r="M829" s="14" t="s">
        <v>1521</v>
      </c>
      <c r="N829" s="82"/>
      <c r="O829" s="82"/>
      <c r="P829" s="82"/>
      <c r="Q829" s="245"/>
      <c r="R829" s="408"/>
      <c r="S829" s="270"/>
      <c r="T829" s="270"/>
      <c r="U829" s="270"/>
      <c r="V829" s="647"/>
      <c r="W829" s="647"/>
      <c r="X829" s="409"/>
      <c r="Y829" s="409"/>
      <c r="Z829" s="409"/>
      <c r="AA829" s="409"/>
      <c r="AB829" s="409"/>
      <c r="AC829" s="399"/>
      <c r="AD829" s="410">
        <v>754</v>
      </c>
      <c r="AE829" s="410">
        <v>14000</v>
      </c>
      <c r="AF829" s="410">
        <f t="shared" si="7536"/>
        <v>15680.000000000002</v>
      </c>
      <c r="AG829" s="410">
        <v>0</v>
      </c>
      <c r="AH829" s="410">
        <v>0</v>
      </c>
      <c r="AI829" s="260">
        <f t="shared" si="7537"/>
        <v>0</v>
      </c>
      <c r="AJ829" s="410">
        <v>0</v>
      </c>
      <c r="AK829" s="410">
        <v>14000</v>
      </c>
      <c r="AL829" s="410">
        <f t="shared" si="7538"/>
        <v>15680.000000000002</v>
      </c>
      <c r="AM829" s="410">
        <f t="shared" si="7539"/>
        <v>0</v>
      </c>
      <c r="AN829" s="410">
        <f t="shared" si="7540"/>
        <v>0</v>
      </c>
      <c r="AO829" s="396">
        <f t="shared" si="7541"/>
        <v>0</v>
      </c>
      <c r="AP829" s="410">
        <v>0</v>
      </c>
      <c r="AQ829" s="410">
        <v>14000</v>
      </c>
      <c r="AR829" s="410">
        <f t="shared" si="7542"/>
        <v>15680.000000000002</v>
      </c>
      <c r="AS829" s="410">
        <f t="shared" si="7543"/>
        <v>0</v>
      </c>
      <c r="AT829" s="410">
        <f t="shared" si="7544"/>
        <v>0</v>
      </c>
      <c r="AU829" s="410">
        <f t="shared" si="7545"/>
        <v>0</v>
      </c>
      <c r="AV829" s="411">
        <v>0</v>
      </c>
      <c r="AW829" s="411">
        <v>14000</v>
      </c>
      <c r="AX829" s="411">
        <f t="shared" si="7546"/>
        <v>15680.000000000002</v>
      </c>
      <c r="AY829" s="400">
        <f t="shared" si="7547"/>
        <v>0</v>
      </c>
      <c r="AZ829" s="400">
        <f t="shared" si="7548"/>
        <v>0</v>
      </c>
      <c r="BA829" s="400">
        <f t="shared" si="7549"/>
        <v>0</v>
      </c>
      <c r="BB829" s="411">
        <v>0</v>
      </c>
      <c r="BC829" s="411">
        <v>14000</v>
      </c>
      <c r="BD829" s="411">
        <f t="shared" si="7550"/>
        <v>15680.000000000002</v>
      </c>
      <c r="BE829" s="411">
        <f t="shared" ref="BE829:BE830" si="7577">BB829*BC829</f>
        <v>0</v>
      </c>
      <c r="BF829" s="411">
        <f t="shared" si="7551"/>
        <v>0</v>
      </c>
      <c r="BG829" s="411">
        <f t="shared" si="7552"/>
        <v>0</v>
      </c>
      <c r="BH829" s="411"/>
      <c r="BI829" s="411">
        <v>14000</v>
      </c>
      <c r="BJ829" s="411">
        <v>15680.000000000002</v>
      </c>
      <c r="BK829" s="411">
        <f t="shared" si="7553"/>
        <v>0</v>
      </c>
      <c r="BL829" s="411">
        <f t="shared" si="7554"/>
        <v>0</v>
      </c>
      <c r="BM829" s="411">
        <f t="shared" si="7555"/>
        <v>0</v>
      </c>
      <c r="BN829" s="411"/>
      <c r="BO829" s="411"/>
      <c r="BP829" s="411"/>
      <c r="BQ829" s="411">
        <f t="shared" si="7535"/>
        <v>0</v>
      </c>
      <c r="BR829" s="411">
        <f t="shared" si="7424"/>
        <v>0</v>
      </c>
      <c r="BS829" s="411">
        <f t="shared" si="6455"/>
        <v>0</v>
      </c>
      <c r="BT829" s="270">
        <v>14000</v>
      </c>
      <c r="BU829" s="270">
        <v>15680.000000000002</v>
      </c>
      <c r="BV829" s="262">
        <v>0</v>
      </c>
      <c r="BW829" s="1427">
        <v>0</v>
      </c>
      <c r="BX829" s="84" t="s">
        <v>48</v>
      </c>
      <c r="BY829" s="76">
        <v>2015</v>
      </c>
      <c r="BZ829" s="325"/>
      <c r="CA829" s="567"/>
      <c r="CB829" s="562"/>
      <c r="CC829" s="109"/>
      <c r="CD829" s="931"/>
      <c r="CE829" s="26">
        <f t="shared" si="7556"/>
        <v>0</v>
      </c>
      <c r="CF829" s="27">
        <f t="shared" si="7557"/>
        <v>0</v>
      </c>
      <c r="CG829" s="889">
        <f t="shared" si="7558"/>
        <v>0</v>
      </c>
      <c r="CH829" s="933" t="s">
        <v>2351</v>
      </c>
      <c r="CI829" s="934"/>
      <c r="CJ829" s="1044" t="s">
        <v>1690</v>
      </c>
      <c r="CK829" s="725" t="s">
        <v>2056</v>
      </c>
      <c r="CL829" s="725" t="s">
        <v>2147</v>
      </c>
      <c r="CM829" s="726" t="s">
        <v>2159</v>
      </c>
      <c r="CN829" s="725" t="s">
        <v>2059</v>
      </c>
      <c r="CO829" s="103" t="s">
        <v>1526</v>
      </c>
      <c r="CP829" s="730" t="s">
        <v>2058</v>
      </c>
      <c r="CQ829" s="730" t="s">
        <v>79</v>
      </c>
      <c r="CR829" s="892"/>
      <c r="CS829" s="892"/>
      <c r="CT829" s="1211">
        <v>754</v>
      </c>
      <c r="CU829" s="1211">
        <v>0</v>
      </c>
      <c r="CV829" s="1211">
        <v>0</v>
      </c>
      <c r="CW829" s="1211">
        <v>0</v>
      </c>
      <c r="CX829" s="1211">
        <v>0</v>
      </c>
      <c r="CY829" s="1211"/>
      <c r="CZ829" s="892">
        <f t="shared" si="7559"/>
        <v>754</v>
      </c>
      <c r="DA829" s="1212">
        <v>15680.000000000002</v>
      </c>
      <c r="DB829" s="892"/>
      <c r="DC829" s="892"/>
      <c r="DD829" s="892">
        <f t="shared" si="7560"/>
        <v>11822720.000000002</v>
      </c>
      <c r="DE829" s="892">
        <f t="shared" si="7561"/>
        <v>0</v>
      </c>
      <c r="DF829" s="892">
        <f t="shared" si="7562"/>
        <v>0</v>
      </c>
      <c r="DG829" s="892">
        <f t="shared" si="7563"/>
        <v>0</v>
      </c>
      <c r="DH829" s="892">
        <f t="shared" si="7564"/>
        <v>0</v>
      </c>
      <c r="DI829" s="892"/>
      <c r="DJ829" s="892"/>
      <c r="DK829" s="892">
        <f t="shared" si="7565"/>
        <v>11822720.000000002</v>
      </c>
      <c r="DL829" s="893"/>
      <c r="DM829" s="847"/>
      <c r="DN829" s="893"/>
      <c r="DO829" s="847"/>
      <c r="DP829" s="893"/>
      <c r="DQ829" s="847">
        <f t="shared" si="7566"/>
        <v>11822720.000000002</v>
      </c>
      <c r="DR829" s="893">
        <f t="shared" si="7567"/>
        <v>10556000</v>
      </c>
      <c r="DS829" s="847">
        <f t="shared" si="7568"/>
        <v>0</v>
      </c>
      <c r="DT829" s="893">
        <f t="shared" si="7569"/>
        <v>0</v>
      </c>
      <c r="DU829" s="847">
        <f t="shared" si="7570"/>
        <v>0</v>
      </c>
      <c r="DV829" s="942">
        <f t="shared" si="7571"/>
        <v>0</v>
      </c>
      <c r="DW829" s="1045">
        <f t="shared" si="7572"/>
        <v>0</v>
      </c>
      <c r="DX829" s="893">
        <f t="shared" si="7573"/>
        <v>0</v>
      </c>
      <c r="DY829" s="846">
        <f>DH829</f>
        <v>0</v>
      </c>
      <c r="DZ829" s="893">
        <f t="shared" si="7574"/>
        <v>0</v>
      </c>
      <c r="EA829" s="847">
        <f>DI829</f>
        <v>0</v>
      </c>
      <c r="EB829" s="942">
        <f t="shared" si="7575"/>
        <v>0</v>
      </c>
      <c r="EC829" s="1045"/>
      <c r="ED829" s="892"/>
      <c r="EE829" s="1046">
        <f>DA829*CZ829</f>
        <v>11822720.000000002</v>
      </c>
      <c r="EF829" s="893">
        <f t="shared" si="7576"/>
        <v>10556000</v>
      </c>
      <c r="EG829" s="462"/>
      <c r="EH829" s="710"/>
      <c r="EI829" s="460">
        <f t="shared" si="7143"/>
        <v>0</v>
      </c>
      <c r="EJ829" s="538">
        <f t="shared" si="7144"/>
        <v>0</v>
      </c>
      <c r="EK829" s="677">
        <f t="shared" si="7145"/>
        <v>-10556000</v>
      </c>
      <c r="EL829" s="257">
        <f t="shared" si="7146"/>
        <v>-11822720.000000002</v>
      </c>
      <c r="EM829" s="649">
        <f t="shared" si="7147"/>
        <v>0</v>
      </c>
      <c r="EN829" s="538">
        <f t="shared" si="7148"/>
        <v>0</v>
      </c>
      <c r="EO829" s="677">
        <f t="shared" si="7149"/>
        <v>0</v>
      </c>
      <c r="EP829" s="257">
        <f t="shared" si="7150"/>
        <v>0</v>
      </c>
      <c r="EQ829" s="649">
        <f t="shared" si="7151"/>
        <v>0</v>
      </c>
      <c r="ER829" s="538">
        <f t="shared" si="7152"/>
        <v>0</v>
      </c>
      <c r="ES829" s="677">
        <f t="shared" si="7153"/>
        <v>0</v>
      </c>
      <c r="ET829" s="538">
        <f t="shared" si="7154"/>
        <v>0</v>
      </c>
      <c r="EU829" s="462">
        <f t="shared" si="7155"/>
        <v>0</v>
      </c>
      <c r="EV829" s="263">
        <f t="shared" si="7156"/>
        <v>0</v>
      </c>
      <c r="EW829" s="462">
        <f t="shared" si="7157"/>
        <v>0</v>
      </c>
      <c r="EX829" s="263">
        <f t="shared" si="7158"/>
        <v>0</v>
      </c>
      <c r="EY829" s="472">
        <f t="shared" si="6964"/>
        <v>-10556000</v>
      </c>
      <c r="EZ829" s="710">
        <f t="shared" si="6965"/>
        <v>-11822720.000000002</v>
      </c>
      <c r="FA829" s="550">
        <v>42461</v>
      </c>
      <c r="FC829" s="1209"/>
      <c r="FD829" s="1210"/>
    </row>
    <row r="830" spans="1:160" s="551" customFormat="1" ht="18" hidden="1" customHeight="1" outlineLevel="1" x14ac:dyDescent="0.2">
      <c r="A830" s="13" t="s">
        <v>2338</v>
      </c>
      <c r="B830" s="76" t="s">
        <v>21</v>
      </c>
      <c r="C830" s="103" t="s">
        <v>1525</v>
      </c>
      <c r="D830" s="103" t="s">
        <v>1526</v>
      </c>
      <c r="E830" s="103" t="s">
        <v>1527</v>
      </c>
      <c r="F830" s="730" t="s">
        <v>1713</v>
      </c>
      <c r="G830" s="103" t="s">
        <v>1924</v>
      </c>
      <c r="H830" s="105">
        <v>0.754</v>
      </c>
      <c r="I830" s="102" t="s">
        <v>2001</v>
      </c>
      <c r="J830" s="103" t="s">
        <v>45</v>
      </c>
      <c r="K830" s="103" t="s">
        <v>152</v>
      </c>
      <c r="L830" s="103" t="s">
        <v>1370</v>
      </c>
      <c r="M830" s="14" t="s">
        <v>1521</v>
      </c>
      <c r="N830" s="82"/>
      <c r="O830" s="82"/>
      <c r="P830" s="82"/>
      <c r="Q830" s="245"/>
      <c r="R830" s="408"/>
      <c r="S830" s="270"/>
      <c r="T830" s="270"/>
      <c r="U830" s="270"/>
      <c r="V830" s="647"/>
      <c r="W830" s="647"/>
      <c r="X830" s="409"/>
      <c r="Y830" s="409"/>
      <c r="Z830" s="409"/>
      <c r="AA830" s="409"/>
      <c r="AB830" s="409"/>
      <c r="AC830" s="399"/>
      <c r="AD830" s="410">
        <v>1141</v>
      </c>
      <c r="AE830" s="410">
        <v>13930</v>
      </c>
      <c r="AF830" s="410">
        <f t="shared" si="7536"/>
        <v>15601.600000000002</v>
      </c>
      <c r="AG830" s="410">
        <v>0</v>
      </c>
      <c r="AH830" s="410">
        <v>0</v>
      </c>
      <c r="AI830" s="260">
        <f t="shared" si="7537"/>
        <v>0</v>
      </c>
      <c r="AJ830" s="410">
        <v>0</v>
      </c>
      <c r="AK830" s="410">
        <v>13930</v>
      </c>
      <c r="AL830" s="410">
        <f t="shared" si="7538"/>
        <v>15601.600000000002</v>
      </c>
      <c r="AM830" s="410">
        <f t="shared" si="7539"/>
        <v>0</v>
      </c>
      <c r="AN830" s="410">
        <f t="shared" si="7540"/>
        <v>0</v>
      </c>
      <c r="AO830" s="396">
        <f t="shared" si="7541"/>
        <v>0</v>
      </c>
      <c r="AP830" s="410">
        <v>0</v>
      </c>
      <c r="AQ830" s="410">
        <v>13930</v>
      </c>
      <c r="AR830" s="410">
        <f t="shared" si="7542"/>
        <v>15601.600000000002</v>
      </c>
      <c r="AS830" s="410">
        <f t="shared" si="7543"/>
        <v>0</v>
      </c>
      <c r="AT830" s="410">
        <f t="shared" si="7544"/>
        <v>0</v>
      </c>
      <c r="AU830" s="410">
        <f t="shared" si="7545"/>
        <v>0</v>
      </c>
      <c r="AV830" s="411">
        <v>0</v>
      </c>
      <c r="AW830" s="411">
        <v>13930</v>
      </c>
      <c r="AX830" s="411">
        <f t="shared" si="7546"/>
        <v>15601.600000000002</v>
      </c>
      <c r="AY830" s="400">
        <f t="shared" si="7547"/>
        <v>0</v>
      </c>
      <c r="AZ830" s="400">
        <f t="shared" si="7548"/>
        <v>0</v>
      </c>
      <c r="BA830" s="400">
        <f t="shared" si="7549"/>
        <v>0</v>
      </c>
      <c r="BB830" s="411">
        <v>0</v>
      </c>
      <c r="BC830" s="411">
        <v>13930</v>
      </c>
      <c r="BD830" s="411">
        <f t="shared" si="7550"/>
        <v>15601.600000000002</v>
      </c>
      <c r="BE830" s="411">
        <f t="shared" si="7577"/>
        <v>0</v>
      </c>
      <c r="BF830" s="411">
        <f t="shared" si="7551"/>
        <v>0</v>
      </c>
      <c r="BG830" s="411">
        <f t="shared" si="7552"/>
        <v>0</v>
      </c>
      <c r="BH830" s="411"/>
      <c r="BI830" s="411">
        <v>13930</v>
      </c>
      <c r="BJ830" s="411">
        <v>15601.600000000002</v>
      </c>
      <c r="BK830" s="411">
        <f t="shared" si="7553"/>
        <v>0</v>
      </c>
      <c r="BL830" s="411">
        <f t="shared" si="7554"/>
        <v>0</v>
      </c>
      <c r="BM830" s="411">
        <f t="shared" si="7555"/>
        <v>0</v>
      </c>
      <c r="BN830" s="411"/>
      <c r="BO830" s="411"/>
      <c r="BP830" s="411"/>
      <c r="BQ830" s="411">
        <f t="shared" si="7535"/>
        <v>0</v>
      </c>
      <c r="BR830" s="411">
        <f t="shared" si="7424"/>
        <v>0</v>
      </c>
      <c r="BS830" s="411">
        <f t="shared" si="6455"/>
        <v>0</v>
      </c>
      <c r="BT830" s="270">
        <v>13930</v>
      </c>
      <c r="BU830" s="270">
        <v>15601.600000000002</v>
      </c>
      <c r="BV830" s="262">
        <v>0</v>
      </c>
      <c r="BW830" s="1427">
        <v>0</v>
      </c>
      <c r="BX830" s="84" t="s">
        <v>48</v>
      </c>
      <c r="BY830" s="76">
        <v>2015</v>
      </c>
      <c r="BZ830" s="325"/>
      <c r="CA830" s="567"/>
      <c r="CB830" s="562"/>
      <c r="CC830" s="109"/>
      <c r="CD830" s="931"/>
      <c r="CE830" s="26">
        <f t="shared" si="7556"/>
        <v>0</v>
      </c>
      <c r="CF830" s="27">
        <f t="shared" si="7557"/>
        <v>0</v>
      </c>
      <c r="CG830" s="889">
        <f t="shared" si="7558"/>
        <v>0</v>
      </c>
      <c r="CH830" s="933" t="s">
        <v>2351</v>
      </c>
      <c r="CI830" s="934"/>
      <c r="CJ830" s="1044" t="s">
        <v>1690</v>
      </c>
      <c r="CK830" s="725" t="s">
        <v>2056</v>
      </c>
      <c r="CL830" s="725" t="s">
        <v>2164</v>
      </c>
      <c r="CM830" s="726" t="s">
        <v>2179</v>
      </c>
      <c r="CN830" s="725" t="s">
        <v>2057</v>
      </c>
      <c r="CO830" s="103" t="s">
        <v>1526</v>
      </c>
      <c r="CP830" s="730" t="s">
        <v>2058</v>
      </c>
      <c r="CQ830" s="730" t="s">
        <v>79</v>
      </c>
      <c r="CR830" s="892"/>
      <c r="CS830" s="892"/>
      <c r="CT830" s="1211">
        <v>1141</v>
      </c>
      <c r="CU830" s="1211">
        <v>0</v>
      </c>
      <c r="CV830" s="1211">
        <v>0</v>
      </c>
      <c r="CW830" s="1211">
        <v>0</v>
      </c>
      <c r="CX830" s="1211">
        <v>0</v>
      </c>
      <c r="CY830" s="1211"/>
      <c r="CZ830" s="892">
        <f>CT830+CU830+CV830+CW830+CX830</f>
        <v>1141</v>
      </c>
      <c r="DA830" s="1212">
        <v>15601.600000000002</v>
      </c>
      <c r="DB830" s="892"/>
      <c r="DC830" s="892"/>
      <c r="DD830" s="892">
        <f>DA830*CT830</f>
        <v>17801425.600000001</v>
      </c>
      <c r="DE830" s="892">
        <f>DA830*CU830</f>
        <v>0</v>
      </c>
      <c r="DF830" s="892">
        <f>DA830*CV830</f>
        <v>0</v>
      </c>
      <c r="DG830" s="892">
        <f>DA830*CW830</f>
        <v>0</v>
      </c>
      <c r="DH830" s="892">
        <f>DA830*CX830</f>
        <v>0</v>
      </c>
      <c r="DI830" s="892"/>
      <c r="DJ830" s="892"/>
      <c r="DK830" s="892">
        <f>DA830*CZ830</f>
        <v>17801425.600000001</v>
      </c>
      <c r="DL830" s="893"/>
      <c r="DM830" s="847"/>
      <c r="DN830" s="893"/>
      <c r="DO830" s="847"/>
      <c r="DP830" s="893"/>
      <c r="DQ830" s="847">
        <f>DD830</f>
        <v>17801425.600000001</v>
      </c>
      <c r="DR830" s="893">
        <f>DQ830/1.12</f>
        <v>15894130</v>
      </c>
      <c r="DS830" s="847">
        <f>DF830</f>
        <v>0</v>
      </c>
      <c r="DT830" s="893">
        <f>DS830/1.12</f>
        <v>0</v>
      </c>
      <c r="DU830" s="847">
        <f t="shared" ref="DU830" si="7578">DH830</f>
        <v>0</v>
      </c>
      <c r="DV830" s="942">
        <f t="shared" ref="DV830" si="7579">DU830/1.12</f>
        <v>0</v>
      </c>
      <c r="DW830" s="1045">
        <f>DG830</f>
        <v>0</v>
      </c>
      <c r="DX830" s="893">
        <f>DW830/1.12</f>
        <v>0</v>
      </c>
      <c r="DY830" s="846">
        <f>DH830</f>
        <v>0</v>
      </c>
      <c r="DZ830" s="893">
        <f t="shared" ref="DZ830" si="7580">DY830/1.12</f>
        <v>0</v>
      </c>
      <c r="EA830" s="847">
        <f>DI830</f>
        <v>0</v>
      </c>
      <c r="EB830" s="942">
        <f t="shared" ref="EB830" si="7581">EA830/1.12</f>
        <v>0</v>
      </c>
      <c r="EC830" s="1045"/>
      <c r="ED830" s="892"/>
      <c r="EE830" s="1046">
        <f>DA830*CZ830</f>
        <v>17801425.600000001</v>
      </c>
      <c r="EF830" s="893">
        <f>EE830/1.12</f>
        <v>15894130</v>
      </c>
      <c r="EG830" s="462"/>
      <c r="EH830" s="710"/>
      <c r="EI830" s="460">
        <f t="shared" si="7143"/>
        <v>0</v>
      </c>
      <c r="EJ830" s="538">
        <f t="shared" si="7144"/>
        <v>0</v>
      </c>
      <c r="EK830" s="677">
        <f t="shared" si="7145"/>
        <v>-15894130</v>
      </c>
      <c r="EL830" s="257">
        <f t="shared" si="7146"/>
        <v>-17801425.600000001</v>
      </c>
      <c r="EM830" s="649">
        <f t="shared" si="7147"/>
        <v>0</v>
      </c>
      <c r="EN830" s="538">
        <f t="shared" si="7148"/>
        <v>0</v>
      </c>
      <c r="EO830" s="677">
        <f t="shared" si="7149"/>
        <v>0</v>
      </c>
      <c r="EP830" s="257">
        <f t="shared" si="7150"/>
        <v>0</v>
      </c>
      <c r="EQ830" s="649">
        <f t="shared" si="7151"/>
        <v>0</v>
      </c>
      <c r="ER830" s="538">
        <f t="shared" si="7152"/>
        <v>0</v>
      </c>
      <c r="ES830" s="677">
        <f t="shared" si="7153"/>
        <v>0</v>
      </c>
      <c r="ET830" s="538">
        <f t="shared" si="7154"/>
        <v>0</v>
      </c>
      <c r="EU830" s="462">
        <f t="shared" si="7155"/>
        <v>0</v>
      </c>
      <c r="EV830" s="263">
        <f t="shared" si="7156"/>
        <v>0</v>
      </c>
      <c r="EW830" s="462">
        <f t="shared" si="7157"/>
        <v>0</v>
      </c>
      <c r="EX830" s="263">
        <f t="shared" si="7158"/>
        <v>0</v>
      </c>
      <c r="EY830" s="472">
        <f t="shared" si="6964"/>
        <v>-15894130</v>
      </c>
      <c r="EZ830" s="710">
        <f t="shared" si="6965"/>
        <v>-17801425.600000001</v>
      </c>
      <c r="FA830" s="550">
        <v>42461</v>
      </c>
      <c r="FC830" s="1209"/>
      <c r="FD830" s="1210"/>
    </row>
    <row r="831" spans="1:160" s="551" customFormat="1" ht="18" hidden="1" customHeight="1" outlineLevel="1" x14ac:dyDescent="0.2">
      <c r="A831" s="13" t="s">
        <v>2452</v>
      </c>
      <c r="B831" s="76" t="s">
        <v>21</v>
      </c>
      <c r="C831" s="103" t="s">
        <v>1525</v>
      </c>
      <c r="D831" s="103" t="s">
        <v>1526</v>
      </c>
      <c r="E831" s="103" t="s">
        <v>1527</v>
      </c>
      <c r="F831" s="730" t="s">
        <v>1713</v>
      </c>
      <c r="G831" s="103" t="s">
        <v>1924</v>
      </c>
      <c r="H831" s="105">
        <v>0.754</v>
      </c>
      <c r="I831" s="102" t="s">
        <v>2001</v>
      </c>
      <c r="J831" s="103" t="s">
        <v>45</v>
      </c>
      <c r="K831" s="103" t="s">
        <v>152</v>
      </c>
      <c r="L831" s="103" t="s">
        <v>1370</v>
      </c>
      <c r="M831" s="14" t="s">
        <v>1521</v>
      </c>
      <c r="N831" s="82"/>
      <c r="O831" s="82"/>
      <c r="P831" s="82"/>
      <c r="Q831" s="245"/>
      <c r="R831" s="408"/>
      <c r="S831" s="270"/>
      <c r="T831" s="270"/>
      <c r="U831" s="270"/>
      <c r="V831" s="647"/>
      <c r="W831" s="647"/>
      <c r="X831" s="409"/>
      <c r="Y831" s="409"/>
      <c r="Z831" s="409"/>
      <c r="AA831" s="409"/>
      <c r="AB831" s="409"/>
      <c r="AC831" s="399"/>
      <c r="AD831" s="410">
        <v>3795</v>
      </c>
      <c r="AE831" s="410">
        <v>14000</v>
      </c>
      <c r="AF831" s="410">
        <f t="shared" ref="AF831" si="7582">AE831*1.12</f>
        <v>15680.000000000002</v>
      </c>
      <c r="AG831" s="410">
        <f t="shared" ref="AG831" si="7583">AE831*AD831</f>
        <v>53130000</v>
      </c>
      <c r="AH831" s="410">
        <f t="shared" ref="AH831" si="7584">AD831*AF831</f>
        <v>59505600.000000007</v>
      </c>
      <c r="AI831" s="260">
        <f t="shared" ref="AI831" si="7585">AH831*H831</f>
        <v>44867222.400000006</v>
      </c>
      <c r="AJ831" s="410">
        <v>0</v>
      </c>
      <c r="AK831" s="410">
        <v>13930</v>
      </c>
      <c r="AL831" s="410">
        <f t="shared" ref="AL831" si="7586">AK831*1.12</f>
        <v>15601.600000000002</v>
      </c>
      <c r="AM831" s="410">
        <f t="shared" ref="AM831" si="7587">AJ831*AK831</f>
        <v>0</v>
      </c>
      <c r="AN831" s="410">
        <f t="shared" ref="AN831" si="7588">AM831*1.12</f>
        <v>0</v>
      </c>
      <c r="AO831" s="396">
        <f t="shared" ref="AO831" si="7589">AN831*H831</f>
        <v>0</v>
      </c>
      <c r="AP831" s="410">
        <v>0</v>
      </c>
      <c r="AQ831" s="410">
        <v>13930</v>
      </c>
      <c r="AR831" s="410">
        <f t="shared" ref="AR831" si="7590">AQ831*1.12</f>
        <v>15601.600000000002</v>
      </c>
      <c r="AS831" s="410">
        <f t="shared" ref="AS831" si="7591">AP831*AQ831</f>
        <v>0</v>
      </c>
      <c r="AT831" s="410">
        <f t="shared" ref="AT831" si="7592">AS831*1.12</f>
        <v>0</v>
      </c>
      <c r="AU831" s="410">
        <f t="shared" ref="AU831" si="7593">AT831*H831</f>
        <v>0</v>
      </c>
      <c r="AV831" s="411">
        <v>0</v>
      </c>
      <c r="AW831" s="411">
        <v>13930</v>
      </c>
      <c r="AX831" s="411">
        <f t="shared" ref="AX831" si="7594">AW831*1.12</f>
        <v>15601.600000000002</v>
      </c>
      <c r="AY831" s="400">
        <f t="shared" ref="AY831" si="7595">AV831*AW831</f>
        <v>0</v>
      </c>
      <c r="AZ831" s="400">
        <f t="shared" ref="AZ831" si="7596">AY831*1.12</f>
        <v>0</v>
      </c>
      <c r="BA831" s="400">
        <f t="shared" ref="BA831" si="7597">AZ831*H831</f>
        <v>0</v>
      </c>
      <c r="BB831" s="411">
        <v>0</v>
      </c>
      <c r="BC831" s="411">
        <v>13930</v>
      </c>
      <c r="BD831" s="411">
        <f t="shared" ref="BD831" si="7598">BC831*1.12</f>
        <v>15601.600000000002</v>
      </c>
      <c r="BE831" s="411">
        <f t="shared" ref="BE831" si="7599">BB831*BC831</f>
        <v>0</v>
      </c>
      <c r="BF831" s="411">
        <f t="shared" ref="BF831" si="7600">BE831*1.12</f>
        <v>0</v>
      </c>
      <c r="BG831" s="411">
        <f t="shared" ref="BG831" si="7601">BF831*H831</f>
        <v>0</v>
      </c>
      <c r="BH831" s="411"/>
      <c r="BI831" s="411">
        <v>13930</v>
      </c>
      <c r="BJ831" s="411">
        <v>15601.600000000002</v>
      </c>
      <c r="BK831" s="411">
        <f t="shared" ref="BK831" si="7602">BH831*BI831</f>
        <v>0</v>
      </c>
      <c r="BL831" s="411">
        <f t="shared" ref="BL831" si="7603">BK831*1.12</f>
        <v>0</v>
      </c>
      <c r="BM831" s="411">
        <f t="shared" ref="BM831" si="7604">BL831*N831</f>
        <v>0</v>
      </c>
      <c r="BN831" s="411"/>
      <c r="BO831" s="411"/>
      <c r="BP831" s="411"/>
      <c r="BQ831" s="411">
        <f t="shared" si="7535"/>
        <v>0</v>
      </c>
      <c r="BR831" s="411">
        <f t="shared" si="7424"/>
        <v>0</v>
      </c>
      <c r="BS831" s="411">
        <f t="shared" si="6455"/>
        <v>0</v>
      </c>
      <c r="BT831" s="270">
        <v>14000</v>
      </c>
      <c r="BU831" s="270">
        <f>BT831*1.12</f>
        <v>15680.000000000002</v>
      </c>
      <c r="BV831" s="262">
        <f t="shared" ref="BV831" si="7605">(AD831+AJ831+AP831+AV831+BB831)*BT831</f>
        <v>53130000</v>
      </c>
      <c r="BW831" s="262">
        <f t="shared" ref="BW831" si="7606">(AD831+AJ831+AP831+AV831+BB831)*BU831</f>
        <v>59505600.000000007</v>
      </c>
      <c r="BX831" s="84"/>
      <c r="BY831" s="76">
        <v>2015</v>
      </c>
      <c r="BZ831" s="325"/>
      <c r="CA831" s="567"/>
      <c r="CB831" s="562"/>
      <c r="CC831" s="109"/>
      <c r="CD831" s="931"/>
      <c r="CE831" s="26">
        <f t="shared" ref="CE831" si="7607">BV831-CB831</f>
        <v>53130000</v>
      </c>
      <c r="CF831" s="27">
        <f t="shared" ref="CF831" si="7608">BW831-CC831</f>
        <v>59505600.000000007</v>
      </c>
      <c r="CG831" s="889">
        <f t="shared" ref="CG831" si="7609">CA831-CC831</f>
        <v>0</v>
      </c>
      <c r="CH831" s="933" t="s">
        <v>2494</v>
      </c>
      <c r="CI831" s="934"/>
      <c r="CJ831" s="1044"/>
      <c r="CK831" s="725"/>
      <c r="CL831" s="725"/>
      <c r="CM831" s="726"/>
      <c r="CN831" s="725"/>
      <c r="CO831" s="103"/>
      <c r="CP831" s="730"/>
      <c r="CQ831" s="730"/>
      <c r="CR831" s="892"/>
      <c r="CS831" s="892"/>
      <c r="CT831" s="1211"/>
      <c r="CU831" s="1211"/>
      <c r="CV831" s="1211"/>
      <c r="CW831" s="1211"/>
      <c r="CX831" s="1211"/>
      <c r="CY831" s="1211"/>
      <c r="CZ831" s="892"/>
      <c r="DA831" s="1212"/>
      <c r="DB831" s="892"/>
      <c r="DC831" s="892"/>
      <c r="DD831" s="892"/>
      <c r="DE831" s="892"/>
      <c r="DF831" s="892"/>
      <c r="DG831" s="892"/>
      <c r="DH831" s="892"/>
      <c r="DI831" s="892"/>
      <c r="DJ831" s="892"/>
      <c r="DK831" s="892"/>
      <c r="DL831" s="893"/>
      <c r="DM831" s="847"/>
      <c r="DN831" s="893"/>
      <c r="DO831" s="847"/>
      <c r="DP831" s="893"/>
      <c r="DQ831" s="847"/>
      <c r="DR831" s="893"/>
      <c r="DS831" s="847"/>
      <c r="DT831" s="893"/>
      <c r="DU831" s="847"/>
      <c r="DV831" s="942"/>
      <c r="DW831" s="1045"/>
      <c r="DX831" s="893"/>
      <c r="DY831" s="846"/>
      <c r="DZ831" s="893"/>
      <c r="EA831" s="847"/>
      <c r="EB831" s="942"/>
      <c r="EC831" s="1045"/>
      <c r="ED831" s="892"/>
      <c r="EE831" s="1046"/>
      <c r="EF831" s="893"/>
      <c r="EG831" s="462"/>
      <c r="EH831" s="710"/>
      <c r="EI831" s="460">
        <f t="shared" si="7143"/>
        <v>0</v>
      </c>
      <c r="EJ831" s="538">
        <f t="shared" si="7144"/>
        <v>0</v>
      </c>
      <c r="EK831" s="677">
        <f t="shared" si="7145"/>
        <v>53130000</v>
      </c>
      <c r="EL831" s="257">
        <f t="shared" si="7146"/>
        <v>59505600.000000007</v>
      </c>
      <c r="EM831" s="649">
        <f t="shared" si="7147"/>
        <v>0</v>
      </c>
      <c r="EN831" s="538">
        <f t="shared" si="7148"/>
        <v>0</v>
      </c>
      <c r="EO831" s="677">
        <f t="shared" si="7149"/>
        <v>0</v>
      </c>
      <c r="EP831" s="257">
        <f t="shared" si="7150"/>
        <v>0</v>
      </c>
      <c r="EQ831" s="649">
        <f t="shared" si="7151"/>
        <v>0</v>
      </c>
      <c r="ER831" s="538">
        <f t="shared" si="7152"/>
        <v>0</v>
      </c>
      <c r="ES831" s="677">
        <f t="shared" si="7153"/>
        <v>0</v>
      </c>
      <c r="ET831" s="538">
        <f t="shared" si="7154"/>
        <v>0</v>
      </c>
      <c r="EU831" s="462">
        <f t="shared" si="7155"/>
        <v>0</v>
      </c>
      <c r="EV831" s="263">
        <f t="shared" si="7156"/>
        <v>0</v>
      </c>
      <c r="EW831" s="462">
        <f t="shared" si="7157"/>
        <v>0</v>
      </c>
      <c r="EX831" s="263">
        <f t="shared" si="7158"/>
        <v>0</v>
      </c>
      <c r="EY831" s="472">
        <f t="shared" si="6964"/>
        <v>53130000</v>
      </c>
      <c r="EZ831" s="710">
        <f t="shared" si="6965"/>
        <v>59505600.000000007</v>
      </c>
      <c r="FA831" s="550">
        <v>42461</v>
      </c>
      <c r="FC831" s="1209"/>
      <c r="FD831" s="1210"/>
    </row>
    <row r="832" spans="1:160" s="551" customFormat="1" ht="18" hidden="1" customHeight="1" outlineLevel="1" x14ac:dyDescent="0.2">
      <c r="A832" s="13" t="s">
        <v>1612</v>
      </c>
      <c r="B832" s="76" t="s">
        <v>21</v>
      </c>
      <c r="C832" s="103" t="s">
        <v>1529</v>
      </c>
      <c r="D832" s="103" t="s">
        <v>1530</v>
      </c>
      <c r="E832" s="103" t="s">
        <v>1531</v>
      </c>
      <c r="F832" s="730" t="s">
        <v>1532</v>
      </c>
      <c r="G832" s="103" t="s">
        <v>41</v>
      </c>
      <c r="H832" s="105">
        <v>0.754</v>
      </c>
      <c r="I832" s="103" t="s">
        <v>1369</v>
      </c>
      <c r="J832" s="103" t="s">
        <v>45</v>
      </c>
      <c r="K832" s="103" t="s">
        <v>152</v>
      </c>
      <c r="L832" s="103" t="s">
        <v>1370</v>
      </c>
      <c r="M832" s="14" t="s">
        <v>1521</v>
      </c>
      <c r="N832" s="82"/>
      <c r="O832" s="82"/>
      <c r="P832" s="82"/>
      <c r="Q832" s="245"/>
      <c r="R832" s="408"/>
      <c r="S832" s="270"/>
      <c r="T832" s="270"/>
      <c r="U832" s="270"/>
      <c r="V832" s="647"/>
      <c r="W832" s="647"/>
      <c r="X832" s="409"/>
      <c r="Y832" s="409"/>
      <c r="Z832" s="409"/>
      <c r="AA832" s="409"/>
      <c r="AB832" s="409"/>
      <c r="AC832" s="399">
        <f t="shared" si="6004"/>
        <v>0</v>
      </c>
      <c r="AD832" s="410">
        <v>300</v>
      </c>
      <c r="AE832" s="410">
        <v>14445</v>
      </c>
      <c r="AF832" s="410">
        <f t="shared" si="5138"/>
        <v>16178.400000000001</v>
      </c>
      <c r="AG832" s="410">
        <v>0</v>
      </c>
      <c r="AH832" s="410">
        <v>0</v>
      </c>
      <c r="AI832" s="260">
        <f t="shared" si="6005"/>
        <v>0</v>
      </c>
      <c r="AJ832" s="410">
        <v>300</v>
      </c>
      <c r="AK832" s="410">
        <v>14445</v>
      </c>
      <c r="AL832" s="410">
        <v>16178.400000000001</v>
      </c>
      <c r="AM832" s="260">
        <v>0</v>
      </c>
      <c r="AN832" s="260">
        <v>0</v>
      </c>
      <c r="AO832" s="396">
        <f t="shared" ref="AO832:AO842" si="7610">AN832*H832</f>
        <v>0</v>
      </c>
      <c r="AP832" s="410">
        <v>300</v>
      </c>
      <c r="AQ832" s="410">
        <v>14445</v>
      </c>
      <c r="AR832" s="410">
        <v>16178.400000000001</v>
      </c>
      <c r="AS832" s="410">
        <v>0</v>
      </c>
      <c r="AT832" s="410">
        <f t="shared" si="6739"/>
        <v>0</v>
      </c>
      <c r="AU832" s="410">
        <f t="shared" si="6501"/>
        <v>0</v>
      </c>
      <c r="AV832" s="411">
        <v>300</v>
      </c>
      <c r="AW832" s="411">
        <v>14445</v>
      </c>
      <c r="AX832" s="411">
        <v>16178.400000000001</v>
      </c>
      <c r="AY832" s="400">
        <v>0</v>
      </c>
      <c r="AZ832" s="400">
        <f t="shared" si="6740"/>
        <v>0</v>
      </c>
      <c r="BA832" s="400">
        <f t="shared" si="6542"/>
        <v>0</v>
      </c>
      <c r="BB832" s="411">
        <v>300</v>
      </c>
      <c r="BC832" s="411">
        <v>14445</v>
      </c>
      <c r="BD832" s="411">
        <v>16178.400000000001</v>
      </c>
      <c r="BE832" s="411">
        <v>0</v>
      </c>
      <c r="BF832" s="411">
        <f t="shared" si="6543"/>
        <v>0</v>
      </c>
      <c r="BG832" s="411">
        <f t="shared" si="6496"/>
        <v>0</v>
      </c>
      <c r="BH832" s="411"/>
      <c r="BI832" s="411">
        <v>14445</v>
      </c>
      <c r="BJ832" s="411">
        <v>16178.400000000001</v>
      </c>
      <c r="BK832" s="411">
        <v>0</v>
      </c>
      <c r="BL832" s="411">
        <f t="shared" ref="BL832:BL842" si="7611">BK832*1.12</f>
        <v>0</v>
      </c>
      <c r="BM832" s="411">
        <f t="shared" ref="BM832:BM842" si="7612">BL832*N832</f>
        <v>0</v>
      </c>
      <c r="BN832" s="411"/>
      <c r="BO832" s="411"/>
      <c r="BP832" s="411"/>
      <c r="BQ832" s="411">
        <v>0</v>
      </c>
      <c r="BR832" s="411">
        <f t="shared" si="7424"/>
        <v>0</v>
      </c>
      <c r="BS832" s="411">
        <f t="shared" si="6455"/>
        <v>0</v>
      </c>
      <c r="BT832" s="270">
        <v>14445</v>
      </c>
      <c r="BU832" s="270">
        <v>16178.400000000001</v>
      </c>
      <c r="BV832" s="262">
        <v>0</v>
      </c>
      <c r="BW832" s="1427">
        <v>0</v>
      </c>
      <c r="BX832" s="84" t="s">
        <v>48</v>
      </c>
      <c r="BY832" s="76">
        <v>2015</v>
      </c>
      <c r="BZ832" s="325"/>
      <c r="CA832" s="567"/>
      <c r="CB832" s="562"/>
      <c r="CC832" s="109"/>
      <c r="CD832" s="931"/>
      <c r="CE832" s="26">
        <f t="shared" si="6830"/>
        <v>0</v>
      </c>
      <c r="CF832" s="27">
        <f t="shared" si="6831"/>
        <v>0</v>
      </c>
      <c r="CG832" s="889">
        <f t="shared" si="6832"/>
        <v>0</v>
      </c>
      <c r="CH832" s="933"/>
      <c r="CI832" s="934"/>
      <c r="CJ832" s="1044"/>
      <c r="CK832" s="725"/>
      <c r="CL832" s="725"/>
      <c r="CM832" s="726"/>
      <c r="CN832" s="725"/>
      <c r="CO832" s="727"/>
      <c r="CP832" s="725"/>
      <c r="CQ832" s="886"/>
      <c r="CR832" s="892"/>
      <c r="CS832" s="892"/>
      <c r="CT832" s="892"/>
      <c r="CU832" s="892"/>
      <c r="CV832" s="892"/>
      <c r="CW832" s="892"/>
      <c r="CX832" s="892"/>
      <c r="CY832" s="892"/>
      <c r="CZ832" s="892"/>
      <c r="DA832" s="262"/>
      <c r="DB832" s="892"/>
      <c r="DC832" s="892"/>
      <c r="DD832" s="892"/>
      <c r="DE832" s="892"/>
      <c r="DF832" s="892"/>
      <c r="DG832" s="892"/>
      <c r="DH832" s="892"/>
      <c r="DI832" s="892"/>
      <c r="DJ832" s="892"/>
      <c r="DK832" s="892"/>
      <c r="DL832" s="893"/>
      <c r="DM832" s="847"/>
      <c r="DN832" s="893"/>
      <c r="DO832" s="847"/>
      <c r="DP832" s="893"/>
      <c r="DQ832" s="847"/>
      <c r="DR832" s="893"/>
      <c r="DS832" s="847"/>
      <c r="DT832" s="893"/>
      <c r="DU832" s="847"/>
      <c r="DV832" s="942"/>
      <c r="DW832" s="1045"/>
      <c r="DX832" s="893"/>
      <c r="DY832" s="846"/>
      <c r="DZ832" s="893"/>
      <c r="EA832" s="847">
        <f>DI832</f>
        <v>0</v>
      </c>
      <c r="EB832" s="942">
        <f t="shared" ref="EB832:EB841" si="7613">EA832/1.12</f>
        <v>0</v>
      </c>
      <c r="EC832" s="1045"/>
      <c r="ED832" s="892"/>
      <c r="EE832" s="1046"/>
      <c r="EF832" s="893"/>
      <c r="EG832" s="462"/>
      <c r="EH832" s="710"/>
      <c r="EI832" s="460">
        <f t="shared" si="7143"/>
        <v>0</v>
      </c>
      <c r="EJ832" s="538">
        <f t="shared" si="7144"/>
        <v>0</v>
      </c>
      <c r="EK832" s="677">
        <f t="shared" si="7145"/>
        <v>0</v>
      </c>
      <c r="EL832" s="257">
        <f t="shared" si="7146"/>
        <v>0</v>
      </c>
      <c r="EM832" s="649">
        <f t="shared" si="7147"/>
        <v>0</v>
      </c>
      <c r="EN832" s="538">
        <f t="shared" si="7148"/>
        <v>0</v>
      </c>
      <c r="EO832" s="677">
        <f t="shared" si="7149"/>
        <v>0</v>
      </c>
      <c r="EP832" s="257">
        <f t="shared" si="7150"/>
        <v>0</v>
      </c>
      <c r="EQ832" s="649">
        <f t="shared" si="7151"/>
        <v>0</v>
      </c>
      <c r="ER832" s="538">
        <f t="shared" si="7152"/>
        <v>0</v>
      </c>
      <c r="ES832" s="677">
        <f t="shared" si="7153"/>
        <v>0</v>
      </c>
      <c r="ET832" s="538">
        <f t="shared" si="7154"/>
        <v>0</v>
      </c>
      <c r="EU832" s="462">
        <f t="shared" si="7155"/>
        <v>0</v>
      </c>
      <c r="EV832" s="263">
        <f t="shared" si="7156"/>
        <v>0</v>
      </c>
      <c r="EW832" s="462">
        <f t="shared" si="7157"/>
        <v>0</v>
      </c>
      <c r="EX832" s="263">
        <f t="shared" si="7158"/>
        <v>0</v>
      </c>
      <c r="EY832" s="472">
        <f t="shared" si="6964"/>
        <v>0</v>
      </c>
      <c r="EZ832" s="710">
        <f t="shared" si="6965"/>
        <v>0</v>
      </c>
      <c r="FA832" s="550"/>
      <c r="FC832" s="1209"/>
      <c r="FD832" s="1210"/>
    </row>
    <row r="833" spans="1:160" s="551" customFormat="1" ht="18" hidden="1" customHeight="1" outlineLevel="1" x14ac:dyDescent="0.2">
      <c r="A833" s="13" t="s">
        <v>1710</v>
      </c>
      <c r="B833" s="76" t="s">
        <v>21</v>
      </c>
      <c r="C833" s="103" t="s">
        <v>1529</v>
      </c>
      <c r="D833" s="103" t="s">
        <v>1530</v>
      </c>
      <c r="E833" s="103" t="s">
        <v>1531</v>
      </c>
      <c r="F833" s="730" t="s">
        <v>1714</v>
      </c>
      <c r="G833" s="103" t="s">
        <v>41</v>
      </c>
      <c r="H833" s="105">
        <v>0.754</v>
      </c>
      <c r="I833" s="103" t="s">
        <v>1369</v>
      </c>
      <c r="J833" s="103" t="s">
        <v>45</v>
      </c>
      <c r="K833" s="103" t="s">
        <v>152</v>
      </c>
      <c r="L833" s="103" t="s">
        <v>1370</v>
      </c>
      <c r="M833" s="14" t="s">
        <v>1521</v>
      </c>
      <c r="N833" s="82"/>
      <c r="O833" s="82"/>
      <c r="P833" s="82"/>
      <c r="Q833" s="245"/>
      <c r="R833" s="408"/>
      <c r="S833" s="270"/>
      <c r="T833" s="270"/>
      <c r="U833" s="270"/>
      <c r="V833" s="647"/>
      <c r="W833" s="647"/>
      <c r="X833" s="409"/>
      <c r="Y833" s="409"/>
      <c r="Z833" s="409"/>
      <c r="AA833" s="409"/>
      <c r="AB833" s="409"/>
      <c r="AC833" s="399">
        <f t="shared" si="6004"/>
        <v>0</v>
      </c>
      <c r="AD833" s="410">
        <v>300</v>
      </c>
      <c r="AE833" s="410">
        <v>14445</v>
      </c>
      <c r="AF833" s="410">
        <f t="shared" ref="AF833" si="7614">AE833*1.12</f>
        <v>16178.400000000001</v>
      </c>
      <c r="AG833" s="410">
        <v>0</v>
      </c>
      <c r="AH833" s="410">
        <v>0</v>
      </c>
      <c r="AI833" s="260">
        <f t="shared" si="6005"/>
        <v>0</v>
      </c>
      <c r="AJ833" s="410">
        <v>300</v>
      </c>
      <c r="AK833" s="410">
        <v>14445</v>
      </c>
      <c r="AL833" s="410">
        <v>16178.400000000001</v>
      </c>
      <c r="AM833" s="410">
        <v>0</v>
      </c>
      <c r="AN833" s="410">
        <v>0</v>
      </c>
      <c r="AO833" s="396">
        <f t="shared" si="7610"/>
        <v>0</v>
      </c>
      <c r="AP833" s="410">
        <v>300</v>
      </c>
      <c r="AQ833" s="410">
        <v>14445</v>
      </c>
      <c r="AR833" s="410">
        <v>16178.400000000001</v>
      </c>
      <c r="AS833" s="410">
        <v>0</v>
      </c>
      <c r="AT833" s="410">
        <f t="shared" si="6739"/>
        <v>0</v>
      </c>
      <c r="AU833" s="410">
        <f t="shared" si="6501"/>
        <v>0</v>
      </c>
      <c r="AV833" s="411">
        <v>300</v>
      </c>
      <c r="AW833" s="411">
        <v>14445</v>
      </c>
      <c r="AX833" s="411">
        <v>16178.400000000001</v>
      </c>
      <c r="AY833" s="400">
        <v>0</v>
      </c>
      <c r="AZ833" s="400">
        <f t="shared" si="6740"/>
        <v>0</v>
      </c>
      <c r="BA833" s="400">
        <f t="shared" si="6542"/>
        <v>0</v>
      </c>
      <c r="BB833" s="411">
        <v>300</v>
      </c>
      <c r="BC833" s="411">
        <v>14445</v>
      </c>
      <c r="BD833" s="411">
        <v>16178.400000000001</v>
      </c>
      <c r="BE833" s="411">
        <v>0</v>
      </c>
      <c r="BF833" s="411">
        <f t="shared" si="6543"/>
        <v>0</v>
      </c>
      <c r="BG833" s="411">
        <f t="shared" si="6496"/>
        <v>0</v>
      </c>
      <c r="BH833" s="411"/>
      <c r="BI833" s="411">
        <v>14445</v>
      </c>
      <c r="BJ833" s="411">
        <v>16178.400000000001</v>
      </c>
      <c r="BK833" s="411">
        <v>0</v>
      </c>
      <c r="BL833" s="411">
        <f t="shared" si="7611"/>
        <v>0</v>
      </c>
      <c r="BM833" s="411">
        <f t="shared" si="7612"/>
        <v>0</v>
      </c>
      <c r="BN833" s="411"/>
      <c r="BO833" s="411"/>
      <c r="BP833" s="411"/>
      <c r="BQ833" s="411">
        <v>0</v>
      </c>
      <c r="BR833" s="411">
        <f t="shared" si="7424"/>
        <v>0</v>
      </c>
      <c r="BS833" s="411">
        <f t="shared" si="6455"/>
        <v>0</v>
      </c>
      <c r="BT833" s="270">
        <v>14445</v>
      </c>
      <c r="BU833" s="270">
        <v>16178.400000000001</v>
      </c>
      <c r="BV833" s="262">
        <v>0</v>
      </c>
      <c r="BW833" s="1427">
        <v>0</v>
      </c>
      <c r="BX833" s="84" t="s">
        <v>48</v>
      </c>
      <c r="BY833" s="76">
        <v>2015</v>
      </c>
      <c r="BZ833" s="325"/>
      <c r="CA833" s="567"/>
      <c r="CB833" s="562"/>
      <c r="CC833" s="109"/>
      <c r="CD833" s="931"/>
      <c r="CE833" s="26">
        <f t="shared" si="6830"/>
        <v>0</v>
      </c>
      <c r="CF833" s="27">
        <f t="shared" si="6831"/>
        <v>0</v>
      </c>
      <c r="CG833" s="889">
        <f t="shared" si="6832"/>
        <v>0</v>
      </c>
      <c r="CH833" s="933" t="s">
        <v>1728</v>
      </c>
      <c r="CI833" s="934" t="s">
        <v>1756</v>
      </c>
      <c r="CJ833" s="1044"/>
      <c r="CK833" s="725"/>
      <c r="CL833" s="725"/>
      <c r="CM833" s="726"/>
      <c r="CN833" s="725"/>
      <c r="CO833" s="727"/>
      <c r="CP833" s="725"/>
      <c r="CQ833" s="886"/>
      <c r="CR833" s="892"/>
      <c r="CS833" s="892"/>
      <c r="CT833" s="892"/>
      <c r="CU833" s="892"/>
      <c r="CV833" s="892"/>
      <c r="CW833" s="892"/>
      <c r="CX833" s="892"/>
      <c r="CY833" s="892"/>
      <c r="CZ833" s="892"/>
      <c r="DA833" s="262"/>
      <c r="DB833" s="892"/>
      <c r="DC833" s="892"/>
      <c r="DD833" s="892"/>
      <c r="DE833" s="892"/>
      <c r="DF833" s="892"/>
      <c r="DG833" s="892"/>
      <c r="DH833" s="892"/>
      <c r="DI833" s="892"/>
      <c r="DJ833" s="892"/>
      <c r="DK833" s="892"/>
      <c r="DL833" s="893"/>
      <c r="DM833" s="847"/>
      <c r="DN833" s="893"/>
      <c r="DO833" s="847"/>
      <c r="DP833" s="893"/>
      <c r="DQ833" s="847"/>
      <c r="DR833" s="893"/>
      <c r="DS833" s="847"/>
      <c r="DT833" s="893"/>
      <c r="DU833" s="847"/>
      <c r="DV833" s="942"/>
      <c r="DW833" s="1045"/>
      <c r="DX833" s="893"/>
      <c r="DY833" s="846"/>
      <c r="DZ833" s="893"/>
      <c r="EA833" s="847">
        <f>DI833</f>
        <v>0</v>
      </c>
      <c r="EB833" s="942">
        <f t="shared" si="7613"/>
        <v>0</v>
      </c>
      <c r="EC833" s="1045"/>
      <c r="ED833" s="892"/>
      <c r="EE833" s="1046"/>
      <c r="EF833" s="893"/>
      <c r="EG833" s="462"/>
      <c r="EH833" s="710"/>
      <c r="EI833" s="460">
        <f t="shared" si="7143"/>
        <v>0</v>
      </c>
      <c r="EJ833" s="538">
        <f t="shared" si="7144"/>
        <v>0</v>
      </c>
      <c r="EK833" s="677">
        <f t="shared" si="7145"/>
        <v>0</v>
      </c>
      <c r="EL833" s="257">
        <f t="shared" si="7146"/>
        <v>0</v>
      </c>
      <c r="EM833" s="649">
        <f t="shared" si="7147"/>
        <v>0</v>
      </c>
      <c r="EN833" s="538">
        <f t="shared" si="7148"/>
        <v>0</v>
      </c>
      <c r="EO833" s="677">
        <f t="shared" si="7149"/>
        <v>0</v>
      </c>
      <c r="EP833" s="257">
        <f t="shared" si="7150"/>
        <v>0</v>
      </c>
      <c r="EQ833" s="649">
        <f t="shared" si="7151"/>
        <v>0</v>
      </c>
      <c r="ER833" s="538">
        <f t="shared" si="7152"/>
        <v>0</v>
      </c>
      <c r="ES833" s="677">
        <f t="shared" si="7153"/>
        <v>0</v>
      </c>
      <c r="ET833" s="538">
        <f t="shared" si="7154"/>
        <v>0</v>
      </c>
      <c r="EU833" s="462">
        <f t="shared" si="7155"/>
        <v>0</v>
      </c>
      <c r="EV833" s="263">
        <f t="shared" si="7156"/>
        <v>0</v>
      </c>
      <c r="EW833" s="462">
        <f t="shared" si="7157"/>
        <v>0</v>
      </c>
      <c r="EX833" s="263">
        <f t="shared" si="7158"/>
        <v>0</v>
      </c>
      <c r="EY833" s="472">
        <f t="shared" si="6964"/>
        <v>0</v>
      </c>
      <c r="EZ833" s="710">
        <f t="shared" si="6965"/>
        <v>0</v>
      </c>
      <c r="FA833" s="550"/>
      <c r="FC833" s="1209"/>
      <c r="FD833" s="1210"/>
    </row>
    <row r="834" spans="1:160" s="551" customFormat="1" ht="18" hidden="1" customHeight="1" outlineLevel="1" x14ac:dyDescent="0.2">
      <c r="A834" s="13" t="s">
        <v>1919</v>
      </c>
      <c r="B834" s="76" t="s">
        <v>21</v>
      </c>
      <c r="C834" s="103" t="s">
        <v>1529</v>
      </c>
      <c r="D834" s="103" t="s">
        <v>1530</v>
      </c>
      <c r="E834" s="103" t="s">
        <v>1531</v>
      </c>
      <c r="F834" s="730" t="s">
        <v>1714</v>
      </c>
      <c r="G834" s="103" t="s">
        <v>1924</v>
      </c>
      <c r="H834" s="105">
        <v>0.754</v>
      </c>
      <c r="I834" s="76" t="s">
        <v>1914</v>
      </c>
      <c r="J834" s="103" t="s">
        <v>45</v>
      </c>
      <c r="K834" s="103" t="s">
        <v>152</v>
      </c>
      <c r="L834" s="103" t="s">
        <v>1370</v>
      </c>
      <c r="M834" s="14" t="s">
        <v>1521</v>
      </c>
      <c r="N834" s="82"/>
      <c r="O834" s="82"/>
      <c r="P834" s="82"/>
      <c r="Q834" s="245"/>
      <c r="R834" s="408"/>
      <c r="S834" s="270"/>
      <c r="T834" s="270"/>
      <c r="U834" s="270"/>
      <c r="V834" s="647"/>
      <c r="W834" s="647"/>
      <c r="X834" s="409"/>
      <c r="Y834" s="409"/>
      <c r="Z834" s="409"/>
      <c r="AA834" s="409"/>
      <c r="AB834" s="409"/>
      <c r="AC834" s="399">
        <f t="shared" ref="AC834" si="7615">AB834*H834</f>
        <v>0</v>
      </c>
      <c r="AD834" s="410">
        <v>300</v>
      </c>
      <c r="AE834" s="410">
        <v>14169.27</v>
      </c>
      <c r="AF834" s="410">
        <f>AE834*1.12</f>
        <v>15869.582400000001</v>
      </c>
      <c r="AG834" s="410">
        <v>0</v>
      </c>
      <c r="AH834" s="410">
        <v>0</v>
      </c>
      <c r="AI834" s="260">
        <f t="shared" ref="AI834" si="7616">AH834*H834</f>
        <v>0</v>
      </c>
      <c r="AJ834" s="410">
        <v>300</v>
      </c>
      <c r="AK834" s="410">
        <v>14169.27</v>
      </c>
      <c r="AL834" s="410">
        <f>AK834*1.12</f>
        <v>15869.582400000001</v>
      </c>
      <c r="AM834" s="410">
        <v>0</v>
      </c>
      <c r="AN834" s="410">
        <v>0</v>
      </c>
      <c r="AO834" s="396">
        <f t="shared" si="7610"/>
        <v>0</v>
      </c>
      <c r="AP834" s="410">
        <v>300</v>
      </c>
      <c r="AQ834" s="410">
        <v>14169.27</v>
      </c>
      <c r="AR834" s="410">
        <f>AQ834*1.12</f>
        <v>15869.582400000001</v>
      </c>
      <c r="AS834" s="410">
        <v>0</v>
      </c>
      <c r="AT834" s="410">
        <v>0</v>
      </c>
      <c r="AU834" s="410">
        <f t="shared" ref="AU834" si="7617">AT834*H834</f>
        <v>0</v>
      </c>
      <c r="AV834" s="411">
        <v>300</v>
      </c>
      <c r="AW834" s="411">
        <v>14169.27</v>
      </c>
      <c r="AX834" s="411">
        <f>AW834*1.12</f>
        <v>15869.582400000001</v>
      </c>
      <c r="AY834" s="400">
        <v>0</v>
      </c>
      <c r="AZ834" s="400">
        <f t="shared" ref="AZ834" si="7618">AY834*1.12</f>
        <v>0</v>
      </c>
      <c r="BA834" s="400">
        <f t="shared" ref="BA834" si="7619">AZ834*H834</f>
        <v>0</v>
      </c>
      <c r="BB834" s="411">
        <v>300</v>
      </c>
      <c r="BC834" s="411">
        <v>14169.27</v>
      </c>
      <c r="BD834" s="411">
        <f>BC834*1.12</f>
        <v>15869.582400000001</v>
      </c>
      <c r="BE834" s="411">
        <v>0</v>
      </c>
      <c r="BF834" s="411">
        <f t="shared" ref="BF834" si="7620">BE834*1.12</f>
        <v>0</v>
      </c>
      <c r="BG834" s="411">
        <f t="shared" ref="BG834" si="7621">BF834*H834</f>
        <v>0</v>
      </c>
      <c r="BH834" s="411"/>
      <c r="BI834" s="411">
        <v>14169.27</v>
      </c>
      <c r="BJ834" s="411">
        <f>BI834*1.12</f>
        <v>15869.582400000001</v>
      </c>
      <c r="BK834" s="411">
        <v>0</v>
      </c>
      <c r="BL834" s="411">
        <f t="shared" si="7611"/>
        <v>0</v>
      </c>
      <c r="BM834" s="411">
        <f t="shared" si="7612"/>
        <v>0</v>
      </c>
      <c r="BN834" s="411"/>
      <c r="BO834" s="411"/>
      <c r="BP834" s="411"/>
      <c r="BQ834" s="411">
        <v>0</v>
      </c>
      <c r="BR834" s="411">
        <f t="shared" si="7424"/>
        <v>0</v>
      </c>
      <c r="BS834" s="411">
        <f t="shared" si="6455"/>
        <v>0</v>
      </c>
      <c r="BT834" s="270">
        <v>14169.27</v>
      </c>
      <c r="BU834" s="270">
        <f>BT834*1.12</f>
        <v>15869.582400000001</v>
      </c>
      <c r="BV834" s="262">
        <v>0</v>
      </c>
      <c r="BW834" s="1427">
        <v>0</v>
      </c>
      <c r="BX834" s="84" t="s">
        <v>48</v>
      </c>
      <c r="BY834" s="76">
        <v>2015</v>
      </c>
      <c r="BZ834" s="325"/>
      <c r="CA834" s="567"/>
      <c r="CB834" s="562"/>
      <c r="CC834" s="109"/>
      <c r="CD834" s="931"/>
      <c r="CE834" s="26">
        <f t="shared" si="6830"/>
        <v>0</v>
      </c>
      <c r="CF834" s="27">
        <f t="shared" si="6831"/>
        <v>0</v>
      </c>
      <c r="CG834" s="889">
        <f t="shared" si="6832"/>
        <v>0</v>
      </c>
      <c r="CH834" s="933"/>
      <c r="CI834" s="934"/>
      <c r="CJ834" s="1044"/>
      <c r="CK834" s="725"/>
      <c r="CL834" s="725"/>
      <c r="CM834" s="726"/>
      <c r="CN834" s="725"/>
      <c r="CO834" s="103"/>
      <c r="CP834" s="730"/>
      <c r="CQ834" s="730"/>
      <c r="CR834" s="892"/>
      <c r="CS834" s="892"/>
      <c r="CT834" s="892"/>
      <c r="CU834" s="892"/>
      <c r="CV834" s="892"/>
      <c r="CW834" s="892"/>
      <c r="CX834" s="892"/>
      <c r="CY834" s="892"/>
      <c r="CZ834" s="892"/>
      <c r="DA834" s="1212"/>
      <c r="DB834" s="892"/>
      <c r="DC834" s="892"/>
      <c r="DD834" s="892"/>
      <c r="DE834" s="892"/>
      <c r="DF834" s="892"/>
      <c r="DG834" s="892"/>
      <c r="DH834" s="892"/>
      <c r="DI834" s="892"/>
      <c r="DJ834" s="892"/>
      <c r="DK834" s="892"/>
      <c r="DL834" s="893"/>
      <c r="DM834" s="847"/>
      <c r="DN834" s="893"/>
      <c r="DO834" s="847"/>
      <c r="DP834" s="893"/>
      <c r="DQ834" s="847"/>
      <c r="DR834" s="893"/>
      <c r="DS834" s="847"/>
      <c r="DT834" s="893"/>
      <c r="DU834" s="847"/>
      <c r="DV834" s="942"/>
      <c r="DW834" s="1045"/>
      <c r="DX834" s="893"/>
      <c r="DY834" s="846"/>
      <c r="DZ834" s="893"/>
      <c r="EA834" s="847"/>
      <c r="EB834" s="942"/>
      <c r="EC834" s="1045"/>
      <c r="ED834" s="892"/>
      <c r="EE834" s="1046"/>
      <c r="EF834" s="893"/>
      <c r="EG834" s="462"/>
      <c r="EH834" s="710"/>
      <c r="EI834" s="460">
        <f t="shared" si="7143"/>
        <v>0</v>
      </c>
      <c r="EJ834" s="538">
        <f t="shared" si="7144"/>
        <v>0</v>
      </c>
      <c r="EK834" s="677">
        <f t="shared" si="7145"/>
        <v>0</v>
      </c>
      <c r="EL834" s="257">
        <f t="shared" si="7146"/>
        <v>0</v>
      </c>
      <c r="EM834" s="649">
        <f t="shared" si="7147"/>
        <v>0</v>
      </c>
      <c r="EN834" s="538">
        <f t="shared" si="7148"/>
        <v>0</v>
      </c>
      <c r="EO834" s="677">
        <f t="shared" si="7149"/>
        <v>0</v>
      </c>
      <c r="EP834" s="257">
        <f t="shared" si="7150"/>
        <v>0</v>
      </c>
      <c r="EQ834" s="649">
        <f t="shared" si="7151"/>
        <v>0</v>
      </c>
      <c r="ER834" s="538">
        <f t="shared" si="7152"/>
        <v>0</v>
      </c>
      <c r="ES834" s="677">
        <f t="shared" si="7153"/>
        <v>0</v>
      </c>
      <c r="ET834" s="538">
        <f t="shared" si="7154"/>
        <v>0</v>
      </c>
      <c r="EU834" s="462">
        <f t="shared" si="7155"/>
        <v>0</v>
      </c>
      <c r="EV834" s="263">
        <f t="shared" si="7156"/>
        <v>0</v>
      </c>
      <c r="EW834" s="462">
        <f t="shared" si="7157"/>
        <v>0</v>
      </c>
      <c r="EX834" s="263">
        <f t="shared" si="7158"/>
        <v>0</v>
      </c>
      <c r="EY834" s="472">
        <f t="shared" si="6964"/>
        <v>0</v>
      </c>
      <c r="EZ834" s="710">
        <f t="shared" si="6965"/>
        <v>0</v>
      </c>
      <c r="FA834" s="550"/>
      <c r="FC834" s="1209"/>
      <c r="FD834" s="1210"/>
    </row>
    <row r="835" spans="1:160" s="551" customFormat="1" ht="18" hidden="1" customHeight="1" outlineLevel="1" x14ac:dyDescent="0.2">
      <c r="A835" s="13" t="s">
        <v>2000</v>
      </c>
      <c r="B835" s="76" t="s">
        <v>21</v>
      </c>
      <c r="C835" s="103" t="s">
        <v>1529</v>
      </c>
      <c r="D835" s="103" t="s">
        <v>1530</v>
      </c>
      <c r="E835" s="103" t="s">
        <v>1531</v>
      </c>
      <c r="F835" s="730" t="s">
        <v>1714</v>
      </c>
      <c r="G835" s="103" t="s">
        <v>1924</v>
      </c>
      <c r="H835" s="105">
        <v>0.754</v>
      </c>
      <c r="I835" s="76" t="s">
        <v>2001</v>
      </c>
      <c r="J835" s="103" t="s">
        <v>45</v>
      </c>
      <c r="K835" s="103" t="s">
        <v>152</v>
      </c>
      <c r="L835" s="103" t="s">
        <v>1370</v>
      </c>
      <c r="M835" s="14" t="s">
        <v>1521</v>
      </c>
      <c r="N835" s="82"/>
      <c r="O835" s="82"/>
      <c r="P835" s="82"/>
      <c r="Q835" s="245"/>
      <c r="R835" s="408"/>
      <c r="S835" s="270"/>
      <c r="T835" s="270"/>
      <c r="U835" s="270"/>
      <c r="V835" s="647"/>
      <c r="W835" s="647"/>
      <c r="X835" s="409"/>
      <c r="Y835" s="409"/>
      <c r="Z835" s="409"/>
      <c r="AA835" s="409"/>
      <c r="AB835" s="409"/>
      <c r="AC835" s="399">
        <f t="shared" ref="AC835:AC839" si="7622">AB835*H835</f>
        <v>0</v>
      </c>
      <c r="AD835" s="410">
        <v>300</v>
      </c>
      <c r="AE835" s="410">
        <v>14169.27</v>
      </c>
      <c r="AF835" s="410">
        <f>AE835*1.12</f>
        <v>15869.582400000001</v>
      </c>
      <c r="AG835" s="410">
        <v>0</v>
      </c>
      <c r="AH835" s="410">
        <v>0</v>
      </c>
      <c r="AI835" s="260">
        <f t="shared" ref="AI835:AI839" si="7623">AH835*H835</f>
        <v>0</v>
      </c>
      <c r="AJ835" s="410">
        <v>300</v>
      </c>
      <c r="AK835" s="410">
        <v>14169.27</v>
      </c>
      <c r="AL835" s="410">
        <f>AK835*1.12</f>
        <v>15869.582400000001</v>
      </c>
      <c r="AM835" s="410">
        <v>0</v>
      </c>
      <c r="AN835" s="410">
        <v>0</v>
      </c>
      <c r="AO835" s="396">
        <f t="shared" si="7610"/>
        <v>0</v>
      </c>
      <c r="AP835" s="410">
        <v>300</v>
      </c>
      <c r="AQ835" s="410">
        <v>14169.27</v>
      </c>
      <c r="AR835" s="410">
        <f>AQ835*1.12</f>
        <v>15869.582400000001</v>
      </c>
      <c r="AS835" s="410">
        <v>0</v>
      </c>
      <c r="AT835" s="410">
        <f t="shared" ref="AT835:AT839" si="7624">AS835*1.12</f>
        <v>0</v>
      </c>
      <c r="AU835" s="410">
        <f t="shared" ref="AU835:AU839" si="7625">AT835*H835</f>
        <v>0</v>
      </c>
      <c r="AV835" s="411">
        <v>300</v>
      </c>
      <c r="AW835" s="411">
        <v>14169.27</v>
      </c>
      <c r="AX835" s="411">
        <f>AW835*1.12</f>
        <v>15869.582400000001</v>
      </c>
      <c r="AY835" s="400">
        <v>0</v>
      </c>
      <c r="AZ835" s="400">
        <f t="shared" ref="AZ835:AZ839" si="7626">AY835*1.12</f>
        <v>0</v>
      </c>
      <c r="BA835" s="400">
        <f t="shared" ref="BA835:BA839" si="7627">AZ835*H835</f>
        <v>0</v>
      </c>
      <c r="BB835" s="411">
        <v>300</v>
      </c>
      <c r="BC835" s="411">
        <v>14169.27</v>
      </c>
      <c r="BD835" s="411">
        <f>BC835*1.12</f>
        <v>15869.582400000001</v>
      </c>
      <c r="BE835" s="411">
        <v>0</v>
      </c>
      <c r="BF835" s="411">
        <f t="shared" ref="BF835:BF839" si="7628">BE835*1.12</f>
        <v>0</v>
      </c>
      <c r="BG835" s="411">
        <f t="shared" ref="BG835:BG839" si="7629">BF835*H835</f>
        <v>0</v>
      </c>
      <c r="BH835" s="411"/>
      <c r="BI835" s="411">
        <v>14169.27</v>
      </c>
      <c r="BJ835" s="411">
        <f>BI835*1.12</f>
        <v>15869.582400000001</v>
      </c>
      <c r="BK835" s="411">
        <f t="shared" ref="BK835" si="7630">BH835*BI835</f>
        <v>0</v>
      </c>
      <c r="BL835" s="411">
        <f t="shared" si="7611"/>
        <v>0</v>
      </c>
      <c r="BM835" s="411">
        <f t="shared" si="7612"/>
        <v>0</v>
      </c>
      <c r="BN835" s="411"/>
      <c r="BO835" s="411"/>
      <c r="BP835" s="411"/>
      <c r="BQ835" s="411">
        <f t="shared" ref="BQ835:BQ838" si="7631">BN835*BO835</f>
        <v>0</v>
      </c>
      <c r="BR835" s="411">
        <f t="shared" si="7424"/>
        <v>0</v>
      </c>
      <c r="BS835" s="411">
        <f t="shared" ref="BS835:BS883" si="7632">BR835*T835</f>
        <v>0</v>
      </c>
      <c r="BT835" s="270">
        <v>14169.27</v>
      </c>
      <c r="BU835" s="270">
        <f>BT835*1.12</f>
        <v>15869.582400000001</v>
      </c>
      <c r="BV835" s="262">
        <v>0</v>
      </c>
      <c r="BW835" s="1427">
        <v>0</v>
      </c>
      <c r="BX835" s="84" t="s">
        <v>48</v>
      </c>
      <c r="BY835" s="76">
        <v>2015</v>
      </c>
      <c r="BZ835" s="325"/>
      <c r="CA835" s="567"/>
      <c r="CB835" s="562"/>
      <c r="CC835" s="109"/>
      <c r="CD835" s="931"/>
      <c r="CE835" s="26">
        <f t="shared" si="6830"/>
        <v>0</v>
      </c>
      <c r="CF835" s="27">
        <f t="shared" si="6831"/>
        <v>0</v>
      </c>
      <c r="CG835" s="889">
        <f t="shared" si="6832"/>
        <v>0</v>
      </c>
      <c r="CH835" s="933" t="s">
        <v>2008</v>
      </c>
      <c r="CI835" s="934"/>
      <c r="CJ835" s="1044"/>
      <c r="CK835" s="725"/>
      <c r="CL835" s="725"/>
      <c r="CM835" s="726"/>
      <c r="CN835" s="725"/>
      <c r="CO835" s="103"/>
      <c r="CP835" s="730"/>
      <c r="CQ835" s="730"/>
      <c r="CR835" s="892"/>
      <c r="CS835" s="892"/>
      <c r="CT835" s="892"/>
      <c r="CU835" s="892"/>
      <c r="CV835" s="892"/>
      <c r="CW835" s="892"/>
      <c r="CX835" s="892"/>
      <c r="CY835" s="892"/>
      <c r="CZ835" s="892"/>
      <c r="DA835" s="1212"/>
      <c r="DB835" s="892"/>
      <c r="DC835" s="892"/>
      <c r="DD835" s="892"/>
      <c r="DE835" s="892"/>
      <c r="DF835" s="892"/>
      <c r="DG835" s="892"/>
      <c r="DH835" s="892"/>
      <c r="DI835" s="892"/>
      <c r="DJ835" s="892"/>
      <c r="DK835" s="892"/>
      <c r="DL835" s="893"/>
      <c r="DM835" s="847"/>
      <c r="DN835" s="893"/>
      <c r="DO835" s="847"/>
      <c r="DP835" s="893"/>
      <c r="DQ835" s="847"/>
      <c r="DR835" s="893"/>
      <c r="DS835" s="847"/>
      <c r="DT835" s="893"/>
      <c r="DU835" s="847"/>
      <c r="DV835" s="942"/>
      <c r="DW835" s="1045"/>
      <c r="DX835" s="893"/>
      <c r="DY835" s="846"/>
      <c r="DZ835" s="893"/>
      <c r="EA835" s="847"/>
      <c r="EB835" s="942"/>
      <c r="EC835" s="1045"/>
      <c r="ED835" s="892"/>
      <c r="EE835" s="1046"/>
      <c r="EF835" s="893"/>
      <c r="EG835" s="462"/>
      <c r="EH835" s="710"/>
      <c r="EI835" s="460">
        <f t="shared" si="7143"/>
        <v>0</v>
      </c>
      <c r="EJ835" s="538">
        <f t="shared" si="7144"/>
        <v>0</v>
      </c>
      <c r="EK835" s="677">
        <f t="shared" si="7145"/>
        <v>0</v>
      </c>
      <c r="EL835" s="257">
        <f t="shared" si="7146"/>
        <v>0</v>
      </c>
      <c r="EM835" s="649">
        <f t="shared" si="7147"/>
        <v>0</v>
      </c>
      <c r="EN835" s="538">
        <f t="shared" si="7148"/>
        <v>0</v>
      </c>
      <c r="EO835" s="677">
        <f t="shared" si="7149"/>
        <v>0</v>
      </c>
      <c r="EP835" s="257">
        <f t="shared" si="7150"/>
        <v>0</v>
      </c>
      <c r="EQ835" s="649">
        <f t="shared" si="7151"/>
        <v>0</v>
      </c>
      <c r="ER835" s="538">
        <f t="shared" si="7152"/>
        <v>0</v>
      </c>
      <c r="ES835" s="677">
        <f t="shared" si="7153"/>
        <v>0</v>
      </c>
      <c r="ET835" s="538">
        <f t="shared" si="7154"/>
        <v>0</v>
      </c>
      <c r="EU835" s="462">
        <f t="shared" si="7155"/>
        <v>0</v>
      </c>
      <c r="EV835" s="263">
        <f t="shared" si="7156"/>
        <v>0</v>
      </c>
      <c r="EW835" s="462">
        <f t="shared" si="7157"/>
        <v>0</v>
      </c>
      <c r="EX835" s="263">
        <f t="shared" si="7158"/>
        <v>0</v>
      </c>
      <c r="EY835" s="472">
        <f t="shared" si="6964"/>
        <v>0</v>
      </c>
      <c r="EZ835" s="710">
        <f t="shared" si="6965"/>
        <v>0</v>
      </c>
      <c r="FA835" s="550">
        <v>42167</v>
      </c>
      <c r="FC835" s="1209"/>
      <c r="FD835" s="1210"/>
    </row>
    <row r="836" spans="1:160" s="551" customFormat="1" ht="17.25" hidden="1" customHeight="1" outlineLevel="1" x14ac:dyDescent="0.2">
      <c r="A836" s="13" t="s">
        <v>2339</v>
      </c>
      <c r="B836" s="76" t="s">
        <v>21</v>
      </c>
      <c r="C836" s="103" t="s">
        <v>1529</v>
      </c>
      <c r="D836" s="103" t="s">
        <v>1530</v>
      </c>
      <c r="E836" s="103" t="s">
        <v>1531</v>
      </c>
      <c r="F836" s="730" t="s">
        <v>1714</v>
      </c>
      <c r="G836" s="103" t="s">
        <v>1924</v>
      </c>
      <c r="H836" s="105">
        <v>0.754</v>
      </c>
      <c r="I836" s="76" t="s">
        <v>2001</v>
      </c>
      <c r="J836" s="103" t="s">
        <v>45</v>
      </c>
      <c r="K836" s="103" t="s">
        <v>152</v>
      </c>
      <c r="L836" s="103" t="s">
        <v>1370</v>
      </c>
      <c r="M836" s="14" t="s">
        <v>1521</v>
      </c>
      <c r="N836" s="82"/>
      <c r="O836" s="82"/>
      <c r="P836" s="82"/>
      <c r="Q836" s="245"/>
      <c r="R836" s="408"/>
      <c r="S836" s="270"/>
      <c r="T836" s="270"/>
      <c r="U836" s="270"/>
      <c r="V836" s="647"/>
      <c r="W836" s="647"/>
      <c r="X836" s="409"/>
      <c r="Y836" s="409"/>
      <c r="Z836" s="409"/>
      <c r="AA836" s="409"/>
      <c r="AB836" s="409"/>
      <c r="AC836" s="399">
        <f t="shared" ref="AC836" si="7633">AB836*H836</f>
        <v>0</v>
      </c>
      <c r="AD836" s="410">
        <v>90</v>
      </c>
      <c r="AE836" s="410">
        <v>14000</v>
      </c>
      <c r="AF836" s="410">
        <f>AE836*1.12</f>
        <v>15680.000000000002</v>
      </c>
      <c r="AG836" s="410">
        <v>0</v>
      </c>
      <c r="AH836" s="410">
        <v>0</v>
      </c>
      <c r="AI836" s="260">
        <f t="shared" ref="AI836" si="7634">AH836*H836</f>
        <v>0</v>
      </c>
      <c r="AJ836" s="410">
        <v>0</v>
      </c>
      <c r="AK836" s="410">
        <v>14000</v>
      </c>
      <c r="AL836" s="410">
        <f>AK836*1.12</f>
        <v>15680.000000000002</v>
      </c>
      <c r="AM836" s="410">
        <f t="shared" ref="AM836" si="7635">AJ836*AK836</f>
        <v>0</v>
      </c>
      <c r="AN836" s="410">
        <f t="shared" ref="AN836" si="7636">AJ836*AL836</f>
        <v>0</v>
      </c>
      <c r="AO836" s="396">
        <f t="shared" ref="AO836" si="7637">AN836*H836</f>
        <v>0</v>
      </c>
      <c r="AP836" s="410">
        <v>0</v>
      </c>
      <c r="AQ836" s="410">
        <v>14000</v>
      </c>
      <c r="AR836" s="410">
        <f>AQ836*1.12</f>
        <v>15680.000000000002</v>
      </c>
      <c r="AS836" s="410">
        <f t="shared" ref="AS836" si="7638">AP836*AQ836</f>
        <v>0</v>
      </c>
      <c r="AT836" s="410">
        <f t="shared" ref="AT836" si="7639">AS836*1.12</f>
        <v>0</v>
      </c>
      <c r="AU836" s="410">
        <f t="shared" ref="AU836" si="7640">AT836*H836</f>
        <v>0</v>
      </c>
      <c r="AV836" s="411">
        <v>0</v>
      </c>
      <c r="AW836" s="411">
        <v>14000</v>
      </c>
      <c r="AX836" s="411">
        <f>AW836*1.12</f>
        <v>15680.000000000002</v>
      </c>
      <c r="AY836" s="400">
        <f t="shared" ref="AY836" si="7641">AV836*AW836</f>
        <v>0</v>
      </c>
      <c r="AZ836" s="400">
        <f t="shared" ref="AZ836" si="7642">AY836*1.12</f>
        <v>0</v>
      </c>
      <c r="BA836" s="400">
        <f t="shared" ref="BA836" si="7643">AZ836*H836</f>
        <v>0</v>
      </c>
      <c r="BB836" s="411">
        <v>0</v>
      </c>
      <c r="BC836" s="411">
        <v>14000</v>
      </c>
      <c r="BD836" s="411">
        <f>BC836*1.12</f>
        <v>15680.000000000002</v>
      </c>
      <c r="BE836" s="411">
        <f t="shared" ref="BE836" si="7644">BB836*BC836</f>
        <v>0</v>
      </c>
      <c r="BF836" s="411">
        <f t="shared" ref="BF836" si="7645">BE836*1.12</f>
        <v>0</v>
      </c>
      <c r="BG836" s="411">
        <f t="shared" ref="BG836" si="7646">BF836*H836</f>
        <v>0</v>
      </c>
      <c r="BH836" s="411"/>
      <c r="BI836" s="411">
        <v>14000</v>
      </c>
      <c r="BJ836" s="411">
        <f>BI836*1.12</f>
        <v>15680.000000000002</v>
      </c>
      <c r="BK836" s="411">
        <f t="shared" ref="BK836" si="7647">BH836*BI836</f>
        <v>0</v>
      </c>
      <c r="BL836" s="411">
        <f t="shared" ref="BL836" si="7648">BK836*1.12</f>
        <v>0</v>
      </c>
      <c r="BM836" s="411">
        <f t="shared" ref="BM836" si="7649">BL836*N836</f>
        <v>0</v>
      </c>
      <c r="BN836" s="411"/>
      <c r="BO836" s="411"/>
      <c r="BP836" s="411"/>
      <c r="BQ836" s="411">
        <f t="shared" si="7631"/>
        <v>0</v>
      </c>
      <c r="BR836" s="411">
        <f t="shared" si="7424"/>
        <v>0</v>
      </c>
      <c r="BS836" s="411">
        <f t="shared" si="7632"/>
        <v>0</v>
      </c>
      <c r="BT836" s="270">
        <v>14000</v>
      </c>
      <c r="BU836" s="270">
        <f>BT836*1.12</f>
        <v>15680.000000000002</v>
      </c>
      <c r="BV836" s="262">
        <v>0</v>
      </c>
      <c r="BW836" s="1427">
        <v>0</v>
      </c>
      <c r="BX836" s="84" t="s">
        <v>48</v>
      </c>
      <c r="BY836" s="76">
        <v>2015</v>
      </c>
      <c r="BZ836" s="325"/>
      <c r="CA836" s="567"/>
      <c r="CB836" s="562"/>
      <c r="CC836" s="109"/>
      <c r="CD836" s="931"/>
      <c r="CE836" s="26">
        <f t="shared" ref="CE836" si="7650">BV836-CB836</f>
        <v>0</v>
      </c>
      <c r="CF836" s="27">
        <f t="shared" ref="CF836" si="7651">BW836-CC836</f>
        <v>0</v>
      </c>
      <c r="CG836" s="889">
        <f t="shared" ref="CG836" si="7652">CA836-CC836</f>
        <v>0</v>
      </c>
      <c r="CH836" s="933" t="s">
        <v>2351</v>
      </c>
      <c r="CI836" s="934"/>
      <c r="CJ836" s="1044" t="s">
        <v>1690</v>
      </c>
      <c r="CK836" s="725" t="s">
        <v>2067</v>
      </c>
      <c r="CL836" s="725" t="s">
        <v>2148</v>
      </c>
      <c r="CM836" s="726" t="s">
        <v>2159</v>
      </c>
      <c r="CN836" s="725" t="s">
        <v>2059</v>
      </c>
      <c r="CO836" s="103" t="s">
        <v>1530</v>
      </c>
      <c r="CP836" s="730" t="s">
        <v>2068</v>
      </c>
      <c r="CQ836" s="730" t="s">
        <v>79</v>
      </c>
      <c r="CR836" s="892"/>
      <c r="CS836" s="892"/>
      <c r="CT836" s="892">
        <v>90</v>
      </c>
      <c r="CU836" s="892">
        <v>0</v>
      </c>
      <c r="CV836" s="892">
        <v>0</v>
      </c>
      <c r="CW836" s="892">
        <v>0</v>
      </c>
      <c r="CX836" s="892">
        <v>0</v>
      </c>
      <c r="CY836" s="892"/>
      <c r="CZ836" s="892">
        <f>CT836+CU836+CV836+CW836+CX836</f>
        <v>90</v>
      </c>
      <c r="DA836" s="1212">
        <v>15680.000000000002</v>
      </c>
      <c r="DB836" s="892"/>
      <c r="DC836" s="892"/>
      <c r="DD836" s="892">
        <f>DA836*CT836</f>
        <v>1411200.0000000002</v>
      </c>
      <c r="DE836" s="892">
        <f>DA836*CU836</f>
        <v>0</v>
      </c>
      <c r="DF836" s="892">
        <f>DA836*CV836</f>
        <v>0</v>
      </c>
      <c r="DG836" s="892">
        <f>DA836*CW836</f>
        <v>0</v>
      </c>
      <c r="DH836" s="892">
        <f>DA836*CX836</f>
        <v>0</v>
      </c>
      <c r="DI836" s="892"/>
      <c r="DJ836" s="892"/>
      <c r="DK836" s="892">
        <f t="shared" ref="DK836" si="7653">DA836*CZ836</f>
        <v>1411200.0000000002</v>
      </c>
      <c r="DL836" s="893"/>
      <c r="DM836" s="847"/>
      <c r="DN836" s="893"/>
      <c r="DO836" s="847"/>
      <c r="DP836" s="893"/>
      <c r="DQ836" s="847">
        <f>DD836</f>
        <v>1411200.0000000002</v>
      </c>
      <c r="DR836" s="893">
        <f>DQ836/1.12</f>
        <v>1260000</v>
      </c>
      <c r="DS836" s="847">
        <f>DF836</f>
        <v>0</v>
      </c>
      <c r="DT836" s="893">
        <f>DS836/1.12</f>
        <v>0</v>
      </c>
      <c r="DU836" s="847">
        <f t="shared" ref="DU836" si="7654">DH836</f>
        <v>0</v>
      </c>
      <c r="DV836" s="942">
        <f t="shared" ref="DV836" si="7655">DU836/1.12</f>
        <v>0</v>
      </c>
      <c r="DW836" s="1045">
        <f>DG836</f>
        <v>0</v>
      </c>
      <c r="DX836" s="893">
        <f>DW836/1.12</f>
        <v>0</v>
      </c>
      <c r="DY836" s="846">
        <f>DH836</f>
        <v>0</v>
      </c>
      <c r="DZ836" s="893">
        <f t="shared" ref="DZ836" si="7656">DY836/1.12</f>
        <v>0</v>
      </c>
      <c r="EA836" s="847">
        <f>DI836</f>
        <v>0</v>
      </c>
      <c r="EB836" s="942">
        <f t="shared" ref="EB836" si="7657">EA836/1.12</f>
        <v>0</v>
      </c>
      <c r="EC836" s="1045"/>
      <c r="ED836" s="892"/>
      <c r="EE836" s="1046">
        <f>DA836*CZ836</f>
        <v>1411200.0000000002</v>
      </c>
      <c r="EF836" s="893">
        <f>EE836/1.12</f>
        <v>1260000</v>
      </c>
      <c r="EG836" s="462"/>
      <c r="EH836" s="710"/>
      <c r="EI836" s="460">
        <f t="shared" si="7143"/>
        <v>0</v>
      </c>
      <c r="EJ836" s="538">
        <f t="shared" si="7144"/>
        <v>0</v>
      </c>
      <c r="EK836" s="677">
        <f t="shared" si="7145"/>
        <v>-1260000</v>
      </c>
      <c r="EL836" s="257">
        <f t="shared" si="7146"/>
        <v>-1411200.0000000002</v>
      </c>
      <c r="EM836" s="649">
        <f t="shared" si="7147"/>
        <v>0</v>
      </c>
      <c r="EN836" s="538">
        <f t="shared" si="7148"/>
        <v>0</v>
      </c>
      <c r="EO836" s="677">
        <f t="shared" si="7149"/>
        <v>0</v>
      </c>
      <c r="EP836" s="257">
        <f t="shared" si="7150"/>
        <v>0</v>
      </c>
      <c r="EQ836" s="649">
        <f t="shared" si="7151"/>
        <v>0</v>
      </c>
      <c r="ER836" s="538">
        <f t="shared" si="7152"/>
        <v>0</v>
      </c>
      <c r="ES836" s="677">
        <f t="shared" si="7153"/>
        <v>0</v>
      </c>
      <c r="ET836" s="538">
        <f t="shared" si="7154"/>
        <v>0</v>
      </c>
      <c r="EU836" s="462">
        <f t="shared" si="7155"/>
        <v>0</v>
      </c>
      <c r="EV836" s="263">
        <f t="shared" si="7156"/>
        <v>0</v>
      </c>
      <c r="EW836" s="462">
        <f t="shared" si="7157"/>
        <v>0</v>
      </c>
      <c r="EX836" s="263">
        <f t="shared" si="7158"/>
        <v>0</v>
      </c>
      <c r="EY836" s="472">
        <f t="shared" si="6964"/>
        <v>-1260000</v>
      </c>
      <c r="EZ836" s="710">
        <f t="shared" si="6965"/>
        <v>-1411200.0000000002</v>
      </c>
      <c r="FA836" s="550">
        <v>42461</v>
      </c>
      <c r="FC836" s="1209"/>
      <c r="FD836" s="1210"/>
    </row>
    <row r="837" spans="1:160" s="551" customFormat="1" ht="18" hidden="1" customHeight="1" outlineLevel="1" x14ac:dyDescent="0.2">
      <c r="A837" s="13" t="s">
        <v>2340</v>
      </c>
      <c r="B837" s="76" t="s">
        <v>21</v>
      </c>
      <c r="C837" s="103" t="s">
        <v>1529</v>
      </c>
      <c r="D837" s="103" t="s">
        <v>1530</v>
      </c>
      <c r="E837" s="103" t="s">
        <v>1531</v>
      </c>
      <c r="F837" s="730" t="s">
        <v>1714</v>
      </c>
      <c r="G837" s="103" t="s">
        <v>1924</v>
      </c>
      <c r="H837" s="105">
        <v>0.754</v>
      </c>
      <c r="I837" s="76" t="s">
        <v>2001</v>
      </c>
      <c r="J837" s="103" t="s">
        <v>45</v>
      </c>
      <c r="K837" s="103" t="s">
        <v>152</v>
      </c>
      <c r="L837" s="103" t="s">
        <v>1370</v>
      </c>
      <c r="M837" s="14" t="s">
        <v>1521</v>
      </c>
      <c r="N837" s="82"/>
      <c r="O837" s="82"/>
      <c r="P837" s="82"/>
      <c r="Q837" s="245"/>
      <c r="R837" s="408"/>
      <c r="S837" s="270"/>
      <c r="T837" s="270"/>
      <c r="U837" s="270"/>
      <c r="V837" s="647"/>
      <c r="W837" s="647"/>
      <c r="X837" s="409"/>
      <c r="Y837" s="409"/>
      <c r="Z837" s="409"/>
      <c r="AA837" s="409"/>
      <c r="AB837" s="409"/>
      <c r="AC837" s="399">
        <f t="shared" ref="AC837" si="7658">AB837*H837</f>
        <v>0</v>
      </c>
      <c r="AD837" s="410">
        <v>210</v>
      </c>
      <c r="AE837" s="410">
        <v>13930</v>
      </c>
      <c r="AF837" s="410">
        <f>AE837*1.12</f>
        <v>15601.600000000002</v>
      </c>
      <c r="AG837" s="410">
        <v>0</v>
      </c>
      <c r="AH837" s="410">
        <v>0</v>
      </c>
      <c r="AI837" s="260">
        <f t="shared" ref="AI837" si="7659">AH837*H837</f>
        <v>0</v>
      </c>
      <c r="AJ837" s="410">
        <v>0</v>
      </c>
      <c r="AK837" s="410">
        <v>13930</v>
      </c>
      <c r="AL837" s="410">
        <f>AK837*1.12</f>
        <v>15601.600000000002</v>
      </c>
      <c r="AM837" s="410">
        <f t="shared" ref="AM837" si="7660">AJ837*AK837</f>
        <v>0</v>
      </c>
      <c r="AN837" s="410">
        <f t="shared" ref="AN837" si="7661">AJ837*AL837</f>
        <v>0</v>
      </c>
      <c r="AO837" s="396">
        <f t="shared" ref="AO837" si="7662">AN837*H837</f>
        <v>0</v>
      </c>
      <c r="AP837" s="410">
        <v>0</v>
      </c>
      <c r="AQ837" s="410">
        <v>13930</v>
      </c>
      <c r="AR837" s="410">
        <f>AQ837*1.12</f>
        <v>15601.600000000002</v>
      </c>
      <c r="AS837" s="410">
        <f t="shared" ref="AS837" si="7663">AP837*AQ837</f>
        <v>0</v>
      </c>
      <c r="AT837" s="410">
        <f t="shared" ref="AT837" si="7664">AS837*1.12</f>
        <v>0</v>
      </c>
      <c r="AU837" s="410">
        <f t="shared" ref="AU837" si="7665">AT837*H837</f>
        <v>0</v>
      </c>
      <c r="AV837" s="411">
        <v>0</v>
      </c>
      <c r="AW837" s="411">
        <v>13930</v>
      </c>
      <c r="AX837" s="411">
        <f>AW837*1.12</f>
        <v>15601.600000000002</v>
      </c>
      <c r="AY837" s="400">
        <f t="shared" ref="AY837" si="7666">AV837*AW837</f>
        <v>0</v>
      </c>
      <c r="AZ837" s="400">
        <f t="shared" ref="AZ837" si="7667">AY837*1.12</f>
        <v>0</v>
      </c>
      <c r="BA837" s="400">
        <f t="shared" ref="BA837" si="7668">AZ837*H837</f>
        <v>0</v>
      </c>
      <c r="BB837" s="411">
        <v>0</v>
      </c>
      <c r="BC837" s="411">
        <v>13930</v>
      </c>
      <c r="BD837" s="411">
        <f>BC837*1.12</f>
        <v>15601.600000000002</v>
      </c>
      <c r="BE837" s="411">
        <f t="shared" ref="BE837" si="7669">BB837*BC837</f>
        <v>0</v>
      </c>
      <c r="BF837" s="411">
        <f t="shared" ref="BF837" si="7670">BE837*1.12</f>
        <v>0</v>
      </c>
      <c r="BG837" s="411">
        <f t="shared" ref="BG837" si="7671">BF837*H837</f>
        <v>0</v>
      </c>
      <c r="BH837" s="411"/>
      <c r="BI837" s="411">
        <v>13930</v>
      </c>
      <c r="BJ837" s="411">
        <f>BI837*1.12</f>
        <v>15601.600000000002</v>
      </c>
      <c r="BK837" s="411">
        <f t="shared" ref="BK837" si="7672">BH837*BI837</f>
        <v>0</v>
      </c>
      <c r="BL837" s="411">
        <f t="shared" ref="BL837" si="7673">BK837*1.12</f>
        <v>0</v>
      </c>
      <c r="BM837" s="411">
        <f t="shared" ref="BM837" si="7674">BL837*N837</f>
        <v>0</v>
      </c>
      <c r="BN837" s="411"/>
      <c r="BO837" s="411"/>
      <c r="BP837" s="411"/>
      <c r="BQ837" s="411">
        <f t="shared" si="7631"/>
        <v>0</v>
      </c>
      <c r="BR837" s="411">
        <f t="shared" si="7424"/>
        <v>0</v>
      </c>
      <c r="BS837" s="411">
        <f t="shared" si="7632"/>
        <v>0</v>
      </c>
      <c r="BT837" s="270">
        <v>13930</v>
      </c>
      <c r="BU837" s="270">
        <f>BT837*1.12</f>
        <v>15601.600000000002</v>
      </c>
      <c r="BV837" s="262">
        <v>0</v>
      </c>
      <c r="BW837" s="1427">
        <v>0</v>
      </c>
      <c r="BX837" s="84" t="s">
        <v>48</v>
      </c>
      <c r="BY837" s="76">
        <v>2015</v>
      </c>
      <c r="BZ837" s="325"/>
      <c r="CA837" s="567"/>
      <c r="CB837" s="562"/>
      <c r="CC837" s="109"/>
      <c r="CD837" s="931"/>
      <c r="CE837" s="26">
        <f t="shared" ref="CE837" si="7675">BV837-CB837</f>
        <v>0</v>
      </c>
      <c r="CF837" s="27">
        <f t="shared" ref="CF837" si="7676">BW837-CC837</f>
        <v>0</v>
      </c>
      <c r="CG837" s="889">
        <f t="shared" ref="CG837" si="7677">CA837-CC837</f>
        <v>0</v>
      </c>
      <c r="CH837" s="933" t="s">
        <v>2351</v>
      </c>
      <c r="CI837" s="934"/>
      <c r="CJ837" s="1044" t="s">
        <v>1690</v>
      </c>
      <c r="CK837" s="725" t="s">
        <v>2067</v>
      </c>
      <c r="CL837" s="725" t="s">
        <v>2163</v>
      </c>
      <c r="CM837" s="726" t="s">
        <v>2179</v>
      </c>
      <c r="CN837" s="725" t="s">
        <v>2057</v>
      </c>
      <c r="CO837" s="103" t="s">
        <v>1530</v>
      </c>
      <c r="CP837" s="730" t="s">
        <v>2068</v>
      </c>
      <c r="CQ837" s="730" t="s">
        <v>79</v>
      </c>
      <c r="CR837" s="892"/>
      <c r="CS837" s="892"/>
      <c r="CT837" s="892">
        <v>210</v>
      </c>
      <c r="CU837" s="892">
        <v>0</v>
      </c>
      <c r="CV837" s="892">
        <v>0</v>
      </c>
      <c r="CW837" s="892">
        <v>0</v>
      </c>
      <c r="CX837" s="892">
        <v>0</v>
      </c>
      <c r="CY837" s="892"/>
      <c r="CZ837" s="892">
        <f>CT837+CU837+CV837+CW837+CX837</f>
        <v>210</v>
      </c>
      <c r="DA837" s="1212">
        <v>15601.600000000002</v>
      </c>
      <c r="DB837" s="892"/>
      <c r="DC837" s="892"/>
      <c r="DD837" s="892">
        <f>DA837*CT837</f>
        <v>3276336.0000000005</v>
      </c>
      <c r="DE837" s="892">
        <f>DA837*CU837</f>
        <v>0</v>
      </c>
      <c r="DF837" s="892">
        <f>DA837*CV837</f>
        <v>0</v>
      </c>
      <c r="DG837" s="892">
        <f>DA837*CW837</f>
        <v>0</v>
      </c>
      <c r="DH837" s="892">
        <f>DA837*CX837</f>
        <v>0</v>
      </c>
      <c r="DI837" s="892"/>
      <c r="DJ837" s="892"/>
      <c r="DK837" s="892">
        <f t="shared" ref="DK837" si="7678">DA837*CZ837</f>
        <v>3276336.0000000005</v>
      </c>
      <c r="DL837" s="893"/>
      <c r="DM837" s="847"/>
      <c r="DN837" s="893"/>
      <c r="DO837" s="847"/>
      <c r="DP837" s="893"/>
      <c r="DQ837" s="847">
        <f>DD837</f>
        <v>3276336.0000000005</v>
      </c>
      <c r="DR837" s="893">
        <f>DQ837/1.12</f>
        <v>2925300</v>
      </c>
      <c r="DS837" s="847">
        <f>DF837</f>
        <v>0</v>
      </c>
      <c r="DT837" s="893">
        <f>DS837/1.12</f>
        <v>0</v>
      </c>
      <c r="DU837" s="847">
        <f t="shared" ref="DU837" si="7679">DH837</f>
        <v>0</v>
      </c>
      <c r="DV837" s="942">
        <f t="shared" ref="DV837" si="7680">DU837/1.12</f>
        <v>0</v>
      </c>
      <c r="DW837" s="1045">
        <f>DG837</f>
        <v>0</v>
      </c>
      <c r="DX837" s="893">
        <f>DW837/1.12</f>
        <v>0</v>
      </c>
      <c r="DY837" s="846">
        <f>DH837</f>
        <v>0</v>
      </c>
      <c r="DZ837" s="893">
        <f t="shared" ref="DZ837" si="7681">DY837/1.12</f>
        <v>0</v>
      </c>
      <c r="EA837" s="847">
        <f>DI837</f>
        <v>0</v>
      </c>
      <c r="EB837" s="942">
        <f t="shared" ref="EB837" si="7682">EA837/1.12</f>
        <v>0</v>
      </c>
      <c r="EC837" s="1045"/>
      <c r="ED837" s="892"/>
      <c r="EE837" s="1046">
        <f>DA837*CZ837</f>
        <v>3276336.0000000005</v>
      </c>
      <c r="EF837" s="893">
        <f>EE837/1.12</f>
        <v>2925300</v>
      </c>
      <c r="EG837" s="462"/>
      <c r="EH837" s="710"/>
      <c r="EI837" s="460">
        <f t="shared" si="7143"/>
        <v>0</v>
      </c>
      <c r="EJ837" s="538">
        <f t="shared" si="7144"/>
        <v>0</v>
      </c>
      <c r="EK837" s="677">
        <f t="shared" si="7145"/>
        <v>-2925300</v>
      </c>
      <c r="EL837" s="257">
        <f t="shared" si="7146"/>
        <v>-3276336.0000000005</v>
      </c>
      <c r="EM837" s="649">
        <f t="shared" si="7147"/>
        <v>0</v>
      </c>
      <c r="EN837" s="538">
        <f t="shared" si="7148"/>
        <v>0</v>
      </c>
      <c r="EO837" s="677">
        <f t="shared" si="7149"/>
        <v>0</v>
      </c>
      <c r="EP837" s="257">
        <f t="shared" si="7150"/>
        <v>0</v>
      </c>
      <c r="EQ837" s="649">
        <f t="shared" si="7151"/>
        <v>0</v>
      </c>
      <c r="ER837" s="538">
        <f t="shared" si="7152"/>
        <v>0</v>
      </c>
      <c r="ES837" s="677">
        <f t="shared" si="7153"/>
        <v>0</v>
      </c>
      <c r="ET837" s="538">
        <f t="shared" si="7154"/>
        <v>0</v>
      </c>
      <c r="EU837" s="462">
        <f t="shared" si="7155"/>
        <v>0</v>
      </c>
      <c r="EV837" s="263">
        <f t="shared" si="7156"/>
        <v>0</v>
      </c>
      <c r="EW837" s="462">
        <f t="shared" si="7157"/>
        <v>0</v>
      </c>
      <c r="EX837" s="263">
        <f t="shared" si="7158"/>
        <v>0</v>
      </c>
      <c r="EY837" s="472">
        <f t="shared" si="6964"/>
        <v>-2925300</v>
      </c>
      <c r="EZ837" s="710">
        <f t="shared" si="6965"/>
        <v>-3276336.0000000005</v>
      </c>
      <c r="FA837" s="550">
        <v>42461</v>
      </c>
      <c r="FC837" s="1209"/>
      <c r="FD837" s="1210"/>
    </row>
    <row r="838" spans="1:160" s="551" customFormat="1" ht="18" hidden="1" customHeight="1" outlineLevel="1" x14ac:dyDescent="0.2">
      <c r="A838" s="13" t="s">
        <v>2453</v>
      </c>
      <c r="B838" s="76" t="s">
        <v>21</v>
      </c>
      <c r="C838" s="103" t="s">
        <v>1529</v>
      </c>
      <c r="D838" s="103" t="s">
        <v>1530</v>
      </c>
      <c r="E838" s="103" t="s">
        <v>1531</v>
      </c>
      <c r="F838" s="730" t="s">
        <v>1714</v>
      </c>
      <c r="G838" s="103" t="s">
        <v>1924</v>
      </c>
      <c r="H838" s="105">
        <v>0.754</v>
      </c>
      <c r="I838" s="76" t="s">
        <v>2001</v>
      </c>
      <c r="J838" s="103" t="s">
        <v>45</v>
      </c>
      <c r="K838" s="103" t="s">
        <v>152</v>
      </c>
      <c r="L838" s="103" t="s">
        <v>1370</v>
      </c>
      <c r="M838" s="14" t="s">
        <v>1521</v>
      </c>
      <c r="N838" s="82"/>
      <c r="O838" s="82"/>
      <c r="P838" s="82"/>
      <c r="Q838" s="245"/>
      <c r="R838" s="408"/>
      <c r="S838" s="270"/>
      <c r="T838" s="270"/>
      <c r="U838" s="270"/>
      <c r="V838" s="647"/>
      <c r="W838" s="647"/>
      <c r="X838" s="409"/>
      <c r="Y838" s="409"/>
      <c r="Z838" s="409"/>
      <c r="AA838" s="409"/>
      <c r="AB838" s="409"/>
      <c r="AC838" s="399">
        <f t="shared" ref="AC838" si="7683">AB838*H838</f>
        <v>0</v>
      </c>
      <c r="AD838" s="410">
        <v>300</v>
      </c>
      <c r="AE838" s="410">
        <v>14000</v>
      </c>
      <c r="AF838" s="410">
        <v>15680.000000000002</v>
      </c>
      <c r="AG838" s="410">
        <f t="shared" ref="AG838" si="7684">AE838*AD838</f>
        <v>4200000</v>
      </c>
      <c r="AH838" s="410">
        <f t="shared" ref="AH838" si="7685">AD838*AF838</f>
        <v>4704000.0000000009</v>
      </c>
      <c r="AI838" s="260">
        <f t="shared" ref="AI838" si="7686">AH838*H838</f>
        <v>3546816.0000000009</v>
      </c>
      <c r="AJ838" s="410">
        <v>0</v>
      </c>
      <c r="AK838" s="410">
        <v>13930</v>
      </c>
      <c r="AL838" s="410">
        <f>AK838*1.12</f>
        <v>15601.600000000002</v>
      </c>
      <c r="AM838" s="410">
        <f t="shared" ref="AM838" si="7687">AJ838*AK838</f>
        <v>0</v>
      </c>
      <c r="AN838" s="410">
        <f t="shared" ref="AN838" si="7688">AJ838*AL838</f>
        <v>0</v>
      </c>
      <c r="AO838" s="396">
        <f t="shared" ref="AO838" si="7689">AN838*H838</f>
        <v>0</v>
      </c>
      <c r="AP838" s="410">
        <v>0</v>
      </c>
      <c r="AQ838" s="410">
        <v>13930</v>
      </c>
      <c r="AR838" s="410">
        <f>AQ838*1.12</f>
        <v>15601.600000000002</v>
      </c>
      <c r="AS838" s="410">
        <f t="shared" ref="AS838" si="7690">AP838*AQ838</f>
        <v>0</v>
      </c>
      <c r="AT838" s="410">
        <f t="shared" ref="AT838" si="7691">AS838*1.12</f>
        <v>0</v>
      </c>
      <c r="AU838" s="410">
        <f t="shared" ref="AU838" si="7692">AT838*H838</f>
        <v>0</v>
      </c>
      <c r="AV838" s="411">
        <v>0</v>
      </c>
      <c r="AW838" s="411">
        <v>13930</v>
      </c>
      <c r="AX838" s="411">
        <f>AW838*1.12</f>
        <v>15601.600000000002</v>
      </c>
      <c r="AY838" s="400">
        <f t="shared" ref="AY838" si="7693">AV838*AW838</f>
        <v>0</v>
      </c>
      <c r="AZ838" s="400">
        <f t="shared" ref="AZ838" si="7694">AY838*1.12</f>
        <v>0</v>
      </c>
      <c r="BA838" s="400">
        <f t="shared" ref="BA838" si="7695">AZ838*H838</f>
        <v>0</v>
      </c>
      <c r="BB838" s="411">
        <v>0</v>
      </c>
      <c r="BC838" s="411">
        <v>13930</v>
      </c>
      <c r="BD838" s="411">
        <f>BC838*1.12</f>
        <v>15601.600000000002</v>
      </c>
      <c r="BE838" s="411">
        <f t="shared" ref="BE838" si="7696">BB838*BC838</f>
        <v>0</v>
      </c>
      <c r="BF838" s="411">
        <f t="shared" ref="BF838" si="7697">BE838*1.12</f>
        <v>0</v>
      </c>
      <c r="BG838" s="411">
        <f t="shared" ref="BG838" si="7698">BF838*H838</f>
        <v>0</v>
      </c>
      <c r="BH838" s="411"/>
      <c r="BI838" s="411">
        <v>13930</v>
      </c>
      <c r="BJ838" s="411">
        <f>BI838*1.12</f>
        <v>15601.600000000002</v>
      </c>
      <c r="BK838" s="411">
        <f t="shared" ref="BK838" si="7699">BH838*BI838</f>
        <v>0</v>
      </c>
      <c r="BL838" s="411">
        <f t="shared" ref="BL838" si="7700">BK838*1.12</f>
        <v>0</v>
      </c>
      <c r="BM838" s="411">
        <f t="shared" ref="BM838" si="7701">BL838*N838</f>
        <v>0</v>
      </c>
      <c r="BN838" s="411"/>
      <c r="BO838" s="411"/>
      <c r="BP838" s="411"/>
      <c r="BQ838" s="411">
        <f t="shared" si="7631"/>
        <v>0</v>
      </c>
      <c r="BR838" s="411">
        <f t="shared" si="7424"/>
        <v>0</v>
      </c>
      <c r="BS838" s="411">
        <f t="shared" si="7632"/>
        <v>0</v>
      </c>
      <c r="BT838" s="270">
        <v>14000</v>
      </c>
      <c r="BU838" s="270">
        <v>15680.000000000002</v>
      </c>
      <c r="BV838" s="262">
        <f t="shared" ref="BV838" si="7702">(AD838+AJ838+AP838+AV838+BB838)*BT838</f>
        <v>4200000</v>
      </c>
      <c r="BW838" s="262">
        <f t="shared" ref="BW838" si="7703">(AD838+AJ838+AP838+AV838+BB838)*BU838</f>
        <v>4704000.0000000009</v>
      </c>
      <c r="BX838" s="84"/>
      <c r="BY838" s="76">
        <v>2015</v>
      </c>
      <c r="BZ838" s="325"/>
      <c r="CA838" s="567"/>
      <c r="CB838" s="562"/>
      <c r="CC838" s="109"/>
      <c r="CD838" s="931"/>
      <c r="CE838" s="26">
        <f t="shared" ref="CE838" si="7704">BV838-CB838</f>
        <v>4200000</v>
      </c>
      <c r="CF838" s="27">
        <f t="shared" ref="CF838" si="7705">BW838-CC838</f>
        <v>4704000.0000000009</v>
      </c>
      <c r="CG838" s="889">
        <f t="shared" ref="CG838" si="7706">CA838-CC838</f>
        <v>0</v>
      </c>
      <c r="CH838" s="933" t="s">
        <v>2494</v>
      </c>
      <c r="CI838" s="934"/>
      <c r="CJ838" s="1044"/>
      <c r="CK838" s="725"/>
      <c r="CL838" s="725"/>
      <c r="CM838" s="726"/>
      <c r="CN838" s="725"/>
      <c r="CO838" s="103"/>
      <c r="CP838" s="730"/>
      <c r="CQ838" s="730"/>
      <c r="CR838" s="892"/>
      <c r="CS838" s="892"/>
      <c r="CT838" s="892"/>
      <c r="CU838" s="892"/>
      <c r="CV838" s="892"/>
      <c r="CW838" s="892"/>
      <c r="CX838" s="892"/>
      <c r="CY838" s="892"/>
      <c r="CZ838" s="892"/>
      <c r="DA838" s="1212"/>
      <c r="DB838" s="892"/>
      <c r="DC838" s="892"/>
      <c r="DD838" s="892"/>
      <c r="DE838" s="892"/>
      <c r="DF838" s="892"/>
      <c r="DG838" s="892"/>
      <c r="DH838" s="892"/>
      <c r="DI838" s="892"/>
      <c r="DJ838" s="892"/>
      <c r="DK838" s="892"/>
      <c r="DL838" s="893"/>
      <c r="DM838" s="847"/>
      <c r="DN838" s="893"/>
      <c r="DO838" s="847"/>
      <c r="DP838" s="893"/>
      <c r="DQ838" s="847"/>
      <c r="DR838" s="893"/>
      <c r="DS838" s="847"/>
      <c r="DT838" s="893"/>
      <c r="DU838" s="847"/>
      <c r="DV838" s="942"/>
      <c r="DW838" s="1045"/>
      <c r="DX838" s="893"/>
      <c r="DY838" s="846"/>
      <c r="DZ838" s="893"/>
      <c r="EA838" s="847"/>
      <c r="EB838" s="942"/>
      <c r="EC838" s="1045"/>
      <c r="ED838" s="892"/>
      <c r="EE838" s="1046"/>
      <c r="EF838" s="893"/>
      <c r="EG838" s="462"/>
      <c r="EH838" s="710"/>
      <c r="EI838" s="460">
        <f t="shared" si="7143"/>
        <v>0</v>
      </c>
      <c r="EJ838" s="538">
        <f t="shared" si="7144"/>
        <v>0</v>
      </c>
      <c r="EK838" s="677">
        <f t="shared" si="7145"/>
        <v>4200000</v>
      </c>
      <c r="EL838" s="257">
        <f t="shared" si="7146"/>
        <v>4704000.0000000009</v>
      </c>
      <c r="EM838" s="649">
        <f t="shared" si="7147"/>
        <v>0</v>
      </c>
      <c r="EN838" s="538">
        <f t="shared" si="7148"/>
        <v>0</v>
      </c>
      <c r="EO838" s="677">
        <f t="shared" si="7149"/>
        <v>0</v>
      </c>
      <c r="EP838" s="257">
        <f t="shared" si="7150"/>
        <v>0</v>
      </c>
      <c r="EQ838" s="649">
        <f t="shared" si="7151"/>
        <v>0</v>
      </c>
      <c r="ER838" s="538">
        <f t="shared" si="7152"/>
        <v>0</v>
      </c>
      <c r="ES838" s="677">
        <f t="shared" si="7153"/>
        <v>0</v>
      </c>
      <c r="ET838" s="538">
        <f t="shared" si="7154"/>
        <v>0</v>
      </c>
      <c r="EU838" s="462">
        <f t="shared" si="7155"/>
        <v>0</v>
      </c>
      <c r="EV838" s="263">
        <f t="shared" si="7156"/>
        <v>0</v>
      </c>
      <c r="EW838" s="462">
        <f t="shared" si="7157"/>
        <v>0</v>
      </c>
      <c r="EX838" s="263">
        <f t="shared" si="7158"/>
        <v>0</v>
      </c>
      <c r="EY838" s="472">
        <f t="shared" si="6964"/>
        <v>4200000</v>
      </c>
      <c r="EZ838" s="710">
        <f t="shared" si="6965"/>
        <v>4704000.0000000009</v>
      </c>
      <c r="FA838" s="550">
        <v>42461</v>
      </c>
      <c r="FC838" s="1209"/>
      <c r="FD838" s="1210"/>
    </row>
    <row r="839" spans="1:160" s="551" customFormat="1" ht="18" hidden="1" customHeight="1" outlineLevel="1" x14ac:dyDescent="0.2">
      <c r="A839" s="13" t="s">
        <v>2332</v>
      </c>
      <c r="B839" s="76" t="s">
        <v>21</v>
      </c>
      <c r="C839" s="103" t="s">
        <v>1533</v>
      </c>
      <c r="D839" s="103" t="s">
        <v>1526</v>
      </c>
      <c r="E839" s="103" t="s">
        <v>1534</v>
      </c>
      <c r="F839" s="730" t="s">
        <v>1715</v>
      </c>
      <c r="G839" s="103" t="s">
        <v>41</v>
      </c>
      <c r="H839" s="105">
        <v>0.77200000000000002</v>
      </c>
      <c r="I839" s="103" t="s">
        <v>1369</v>
      </c>
      <c r="J839" s="103" t="s">
        <v>45</v>
      </c>
      <c r="K839" s="103" t="s">
        <v>152</v>
      </c>
      <c r="L839" s="103" t="s">
        <v>1370</v>
      </c>
      <c r="M839" s="14" t="s">
        <v>1521</v>
      </c>
      <c r="N839" s="82"/>
      <c r="O839" s="82"/>
      <c r="P839" s="82"/>
      <c r="Q839" s="245"/>
      <c r="R839" s="408"/>
      <c r="S839" s="270"/>
      <c r="T839" s="270"/>
      <c r="U839" s="270"/>
      <c r="V839" s="647"/>
      <c r="W839" s="647"/>
      <c r="X839" s="409"/>
      <c r="Y839" s="409"/>
      <c r="Z839" s="409"/>
      <c r="AA839" s="409"/>
      <c r="AB839" s="409"/>
      <c r="AC839" s="399">
        <f t="shared" si="7622"/>
        <v>0</v>
      </c>
      <c r="AD839" s="410">
        <v>1521</v>
      </c>
      <c r="AE839" s="410">
        <v>20651</v>
      </c>
      <c r="AF839" s="410">
        <f t="shared" ref="AF839" si="7707">AE839*1.12</f>
        <v>23129.120000000003</v>
      </c>
      <c r="AG839" s="410">
        <v>0</v>
      </c>
      <c r="AH839" s="410">
        <v>0</v>
      </c>
      <c r="AI839" s="260">
        <f t="shared" si="7623"/>
        <v>0</v>
      </c>
      <c r="AJ839" s="410">
        <v>1521</v>
      </c>
      <c r="AK839" s="410">
        <v>20651</v>
      </c>
      <c r="AL839" s="410">
        <v>23129.120000000003</v>
      </c>
      <c r="AM839" s="410">
        <v>0</v>
      </c>
      <c r="AN839" s="410">
        <v>0</v>
      </c>
      <c r="AO839" s="396">
        <f t="shared" ref="AO839" si="7708">AN839*H839</f>
        <v>0</v>
      </c>
      <c r="AP839" s="410">
        <v>1521</v>
      </c>
      <c r="AQ839" s="410">
        <v>20651</v>
      </c>
      <c r="AR839" s="410">
        <v>23129.120000000003</v>
      </c>
      <c r="AS839" s="410">
        <v>0</v>
      </c>
      <c r="AT839" s="410">
        <f t="shared" si="7624"/>
        <v>0</v>
      </c>
      <c r="AU839" s="410">
        <f t="shared" si="7625"/>
        <v>0</v>
      </c>
      <c r="AV839" s="411">
        <v>1521</v>
      </c>
      <c r="AW839" s="411">
        <v>20651</v>
      </c>
      <c r="AX839" s="411">
        <v>23129.120000000003</v>
      </c>
      <c r="AY839" s="400">
        <v>0</v>
      </c>
      <c r="AZ839" s="400">
        <f t="shared" si="7626"/>
        <v>0</v>
      </c>
      <c r="BA839" s="400">
        <f t="shared" si="7627"/>
        <v>0</v>
      </c>
      <c r="BB839" s="411">
        <v>1521</v>
      </c>
      <c r="BC839" s="411">
        <v>20651</v>
      </c>
      <c r="BD839" s="411">
        <v>23129.120000000003</v>
      </c>
      <c r="BE839" s="411">
        <v>0</v>
      </c>
      <c r="BF839" s="411">
        <f t="shared" si="7628"/>
        <v>0</v>
      </c>
      <c r="BG839" s="411">
        <f t="shared" si="7629"/>
        <v>0</v>
      </c>
      <c r="BH839" s="411"/>
      <c r="BI839" s="411">
        <v>20651</v>
      </c>
      <c r="BJ839" s="411">
        <v>23129.120000000003</v>
      </c>
      <c r="BK839" s="411">
        <v>0</v>
      </c>
      <c r="BL839" s="411">
        <f t="shared" ref="BL839" si="7709">BK839*1.12</f>
        <v>0</v>
      </c>
      <c r="BM839" s="411">
        <f t="shared" ref="BM839" si="7710">BL839*N839</f>
        <v>0</v>
      </c>
      <c r="BN839" s="411"/>
      <c r="BO839" s="411"/>
      <c r="BP839" s="411"/>
      <c r="BQ839" s="411">
        <v>0</v>
      </c>
      <c r="BR839" s="411">
        <f t="shared" si="7424"/>
        <v>0</v>
      </c>
      <c r="BS839" s="411">
        <f t="shared" si="7632"/>
        <v>0</v>
      </c>
      <c r="BT839" s="270">
        <v>20651</v>
      </c>
      <c r="BU839" s="270">
        <v>23129.120000000003</v>
      </c>
      <c r="BV839" s="262">
        <v>0</v>
      </c>
      <c r="BW839" s="1427">
        <v>0</v>
      </c>
      <c r="BX839" s="84" t="s">
        <v>48</v>
      </c>
      <c r="BY839" s="76">
        <v>2015</v>
      </c>
      <c r="BZ839" s="325"/>
      <c r="CA839" s="567"/>
      <c r="CB839" s="562"/>
      <c r="CC839" s="109"/>
      <c r="CD839" s="931"/>
      <c r="CE839" s="26">
        <f t="shared" ref="CE839" si="7711">BV839-CB839</f>
        <v>0</v>
      </c>
      <c r="CF839" s="27">
        <f t="shared" ref="CF839" si="7712">BW839-CC839</f>
        <v>0</v>
      </c>
      <c r="CG839" s="889">
        <f t="shared" ref="CG839" si="7713">CA839-CC839</f>
        <v>0</v>
      </c>
      <c r="CH839" s="933" t="s">
        <v>1728</v>
      </c>
      <c r="CI839" s="934" t="s">
        <v>1756</v>
      </c>
      <c r="CJ839" s="1044"/>
      <c r="CK839" s="725"/>
      <c r="CL839" s="725"/>
      <c r="CM839" s="726"/>
      <c r="CN839" s="725"/>
      <c r="CO839" s="103"/>
      <c r="CP839" s="730"/>
      <c r="CQ839" s="730"/>
      <c r="CR839" s="892"/>
      <c r="CS839" s="892"/>
      <c r="CT839" s="892"/>
      <c r="CU839" s="892"/>
      <c r="CV839" s="892"/>
      <c r="CW839" s="892"/>
      <c r="CX839" s="892"/>
      <c r="CY839" s="892"/>
      <c r="CZ839" s="892"/>
      <c r="DA839" s="1212"/>
      <c r="DB839" s="892"/>
      <c r="DC839" s="892"/>
      <c r="DD839" s="892"/>
      <c r="DE839" s="892"/>
      <c r="DF839" s="892"/>
      <c r="DG839" s="892"/>
      <c r="DH839" s="892"/>
      <c r="DI839" s="892"/>
      <c r="DJ839" s="892"/>
      <c r="DK839" s="892"/>
      <c r="DL839" s="893"/>
      <c r="DM839" s="847"/>
      <c r="DN839" s="893"/>
      <c r="DO839" s="847"/>
      <c r="DP839" s="893"/>
      <c r="DQ839" s="847"/>
      <c r="DR839" s="893"/>
      <c r="DS839" s="847"/>
      <c r="DT839" s="893"/>
      <c r="DU839" s="847"/>
      <c r="DV839" s="942"/>
      <c r="DW839" s="1045"/>
      <c r="DX839" s="893"/>
      <c r="DY839" s="846"/>
      <c r="DZ839" s="893"/>
      <c r="EA839" s="847"/>
      <c r="EB839" s="942"/>
      <c r="EC839" s="1045"/>
      <c r="ED839" s="892"/>
      <c r="EE839" s="1046"/>
      <c r="EF839" s="893"/>
      <c r="EG839" s="462"/>
      <c r="EH839" s="710"/>
      <c r="EI839" s="460">
        <f t="shared" si="7143"/>
        <v>0</v>
      </c>
      <c r="EJ839" s="538">
        <f t="shared" si="7144"/>
        <v>0</v>
      </c>
      <c r="EK839" s="677">
        <f t="shared" si="7145"/>
        <v>0</v>
      </c>
      <c r="EL839" s="257">
        <f t="shared" si="7146"/>
        <v>0</v>
      </c>
      <c r="EM839" s="649">
        <f t="shared" si="7147"/>
        <v>0</v>
      </c>
      <c r="EN839" s="538">
        <f t="shared" si="7148"/>
        <v>0</v>
      </c>
      <c r="EO839" s="677">
        <f t="shared" si="7149"/>
        <v>0</v>
      </c>
      <c r="EP839" s="257">
        <f t="shared" si="7150"/>
        <v>0</v>
      </c>
      <c r="EQ839" s="649">
        <f t="shared" si="7151"/>
        <v>0</v>
      </c>
      <c r="ER839" s="538">
        <f t="shared" si="7152"/>
        <v>0</v>
      </c>
      <c r="ES839" s="677">
        <f t="shared" si="7153"/>
        <v>0</v>
      </c>
      <c r="ET839" s="538">
        <f t="shared" si="7154"/>
        <v>0</v>
      </c>
      <c r="EU839" s="462">
        <f t="shared" si="7155"/>
        <v>0</v>
      </c>
      <c r="EV839" s="263">
        <f t="shared" si="7156"/>
        <v>0</v>
      </c>
      <c r="EW839" s="462">
        <f t="shared" si="7157"/>
        <v>0</v>
      </c>
      <c r="EX839" s="263">
        <f t="shared" si="7158"/>
        <v>0</v>
      </c>
      <c r="EY839" s="472">
        <f t="shared" si="6964"/>
        <v>0</v>
      </c>
      <c r="EZ839" s="710">
        <f t="shared" si="6965"/>
        <v>0</v>
      </c>
      <c r="FA839" s="550"/>
      <c r="FC839" s="1209"/>
      <c r="FD839" s="1210"/>
    </row>
    <row r="840" spans="1:160" s="551" customFormat="1" ht="18" hidden="1" customHeight="1" outlineLevel="1" x14ac:dyDescent="0.2">
      <c r="A840" s="13" t="s">
        <v>1711</v>
      </c>
      <c r="B840" s="76" t="s">
        <v>21</v>
      </c>
      <c r="C840" s="103" t="s">
        <v>1533</v>
      </c>
      <c r="D840" s="103" t="s">
        <v>1526</v>
      </c>
      <c r="E840" s="103" t="s">
        <v>1534</v>
      </c>
      <c r="F840" s="730" t="s">
        <v>1715</v>
      </c>
      <c r="G840" s="103" t="s">
        <v>41</v>
      </c>
      <c r="H840" s="105">
        <v>0.77200000000000002</v>
      </c>
      <c r="I840" s="103" t="s">
        <v>1369</v>
      </c>
      <c r="J840" s="103" t="s">
        <v>45</v>
      </c>
      <c r="K840" s="103" t="s">
        <v>152</v>
      </c>
      <c r="L840" s="103" t="s">
        <v>1370</v>
      </c>
      <c r="M840" s="14" t="s">
        <v>1521</v>
      </c>
      <c r="N840" s="82"/>
      <c r="O840" s="82"/>
      <c r="P840" s="82"/>
      <c r="Q840" s="245"/>
      <c r="R840" s="408"/>
      <c r="S840" s="270"/>
      <c r="T840" s="270"/>
      <c r="U840" s="270"/>
      <c r="V840" s="647"/>
      <c r="W840" s="647"/>
      <c r="X840" s="409"/>
      <c r="Y840" s="409"/>
      <c r="Z840" s="409"/>
      <c r="AA840" s="409"/>
      <c r="AB840" s="409"/>
      <c r="AC840" s="399">
        <f t="shared" ref="AC840:AC877" si="7714">AB840*H840</f>
        <v>0</v>
      </c>
      <c r="AD840" s="410">
        <v>1521</v>
      </c>
      <c r="AE840" s="410">
        <v>20651</v>
      </c>
      <c r="AF840" s="410">
        <f t="shared" ref="AF840" si="7715">AE840*1.12</f>
        <v>23129.120000000003</v>
      </c>
      <c r="AG840" s="410">
        <v>0</v>
      </c>
      <c r="AH840" s="410">
        <v>0</v>
      </c>
      <c r="AI840" s="260">
        <f t="shared" ref="AI840:AI877" si="7716">AH840*H840</f>
        <v>0</v>
      </c>
      <c r="AJ840" s="410">
        <v>1521</v>
      </c>
      <c r="AK840" s="410">
        <v>20651</v>
      </c>
      <c r="AL840" s="410">
        <v>23129.120000000003</v>
      </c>
      <c r="AM840" s="410">
        <v>0</v>
      </c>
      <c r="AN840" s="410">
        <v>0</v>
      </c>
      <c r="AO840" s="396">
        <f t="shared" si="7610"/>
        <v>0</v>
      </c>
      <c r="AP840" s="410">
        <v>1521</v>
      </c>
      <c r="AQ840" s="410">
        <v>20651</v>
      </c>
      <c r="AR840" s="410">
        <v>23129.120000000003</v>
      </c>
      <c r="AS840" s="410">
        <v>0</v>
      </c>
      <c r="AT840" s="410">
        <f t="shared" si="6739"/>
        <v>0</v>
      </c>
      <c r="AU840" s="410">
        <f t="shared" si="6501"/>
        <v>0</v>
      </c>
      <c r="AV840" s="411">
        <v>1521</v>
      </c>
      <c r="AW840" s="411">
        <v>20651</v>
      </c>
      <c r="AX840" s="411">
        <v>23129.120000000003</v>
      </c>
      <c r="AY840" s="400">
        <v>0</v>
      </c>
      <c r="AZ840" s="400">
        <f t="shared" si="6740"/>
        <v>0</v>
      </c>
      <c r="BA840" s="400">
        <f t="shared" si="6542"/>
        <v>0</v>
      </c>
      <c r="BB840" s="411">
        <v>1521</v>
      </c>
      <c r="BC840" s="411">
        <v>20651</v>
      </c>
      <c r="BD840" s="411">
        <v>23129.120000000003</v>
      </c>
      <c r="BE840" s="411">
        <v>0</v>
      </c>
      <c r="BF840" s="411">
        <f t="shared" si="6543"/>
        <v>0</v>
      </c>
      <c r="BG840" s="411">
        <f t="shared" si="6496"/>
        <v>0</v>
      </c>
      <c r="BH840" s="411"/>
      <c r="BI840" s="411">
        <v>20651</v>
      </c>
      <c r="BJ840" s="411">
        <v>23129.120000000003</v>
      </c>
      <c r="BK840" s="411">
        <v>0</v>
      </c>
      <c r="BL840" s="411">
        <f t="shared" si="7611"/>
        <v>0</v>
      </c>
      <c r="BM840" s="411">
        <f t="shared" si="7612"/>
        <v>0</v>
      </c>
      <c r="BN840" s="411"/>
      <c r="BO840" s="411"/>
      <c r="BP840" s="411"/>
      <c r="BQ840" s="411">
        <v>0</v>
      </c>
      <c r="BR840" s="411">
        <f t="shared" si="7424"/>
        <v>0</v>
      </c>
      <c r="BS840" s="411">
        <f t="shared" si="7632"/>
        <v>0</v>
      </c>
      <c r="BT840" s="270">
        <v>20651</v>
      </c>
      <c r="BU840" s="270">
        <v>23129.120000000003</v>
      </c>
      <c r="BV840" s="262">
        <v>0</v>
      </c>
      <c r="BW840" s="1427">
        <v>0</v>
      </c>
      <c r="BX840" s="84" t="s">
        <v>48</v>
      </c>
      <c r="BY840" s="76">
        <v>2015</v>
      </c>
      <c r="BZ840" s="325"/>
      <c r="CA840" s="567"/>
      <c r="CB840" s="562"/>
      <c r="CC840" s="109"/>
      <c r="CD840" s="931"/>
      <c r="CE840" s="26">
        <f t="shared" si="6830"/>
        <v>0</v>
      </c>
      <c r="CF840" s="27">
        <f t="shared" si="6831"/>
        <v>0</v>
      </c>
      <c r="CG840" s="889">
        <f t="shared" si="6832"/>
        <v>0</v>
      </c>
      <c r="CH840" s="933" t="s">
        <v>1728</v>
      </c>
      <c r="CI840" s="934" t="s">
        <v>1756</v>
      </c>
      <c r="CJ840" s="1044"/>
      <c r="CK840" s="725"/>
      <c r="CL840" s="725"/>
      <c r="CM840" s="726"/>
      <c r="CN840" s="725"/>
      <c r="CO840" s="103"/>
      <c r="CP840" s="730"/>
      <c r="CQ840" s="730"/>
      <c r="CR840" s="892"/>
      <c r="CS840" s="892"/>
      <c r="CT840" s="892"/>
      <c r="CU840" s="892"/>
      <c r="CV840" s="892"/>
      <c r="CW840" s="892"/>
      <c r="CX840" s="892"/>
      <c r="CY840" s="892"/>
      <c r="CZ840" s="892"/>
      <c r="DA840" s="1212"/>
      <c r="DB840" s="892"/>
      <c r="DC840" s="892"/>
      <c r="DD840" s="892"/>
      <c r="DE840" s="892"/>
      <c r="DF840" s="892"/>
      <c r="DG840" s="892"/>
      <c r="DH840" s="892"/>
      <c r="DI840" s="892"/>
      <c r="DJ840" s="892"/>
      <c r="DK840" s="892"/>
      <c r="DL840" s="893"/>
      <c r="DM840" s="847"/>
      <c r="DN840" s="893"/>
      <c r="DO840" s="847"/>
      <c r="DP840" s="893"/>
      <c r="DQ840" s="847"/>
      <c r="DR840" s="893"/>
      <c r="DS840" s="847"/>
      <c r="DT840" s="893"/>
      <c r="DU840" s="847"/>
      <c r="DV840" s="942"/>
      <c r="DW840" s="1045"/>
      <c r="DX840" s="893"/>
      <c r="DY840" s="846"/>
      <c r="DZ840" s="893"/>
      <c r="EA840" s="847"/>
      <c r="EB840" s="942"/>
      <c r="EC840" s="1045"/>
      <c r="ED840" s="892"/>
      <c r="EE840" s="1046"/>
      <c r="EF840" s="893"/>
      <c r="EG840" s="462"/>
      <c r="EH840" s="710"/>
      <c r="EI840" s="460">
        <f t="shared" si="7143"/>
        <v>0</v>
      </c>
      <c r="EJ840" s="538">
        <f t="shared" si="7144"/>
        <v>0</v>
      </c>
      <c r="EK840" s="677">
        <f t="shared" si="7145"/>
        <v>0</v>
      </c>
      <c r="EL840" s="257">
        <f t="shared" si="7146"/>
        <v>0</v>
      </c>
      <c r="EM840" s="649">
        <f t="shared" si="7147"/>
        <v>0</v>
      </c>
      <c r="EN840" s="538">
        <f t="shared" si="7148"/>
        <v>0</v>
      </c>
      <c r="EO840" s="677">
        <f t="shared" si="7149"/>
        <v>0</v>
      </c>
      <c r="EP840" s="257">
        <f t="shared" si="7150"/>
        <v>0</v>
      </c>
      <c r="EQ840" s="649">
        <f t="shared" si="7151"/>
        <v>0</v>
      </c>
      <c r="ER840" s="538">
        <f t="shared" si="7152"/>
        <v>0</v>
      </c>
      <c r="ES840" s="677">
        <f t="shared" si="7153"/>
        <v>0</v>
      </c>
      <c r="ET840" s="538">
        <f t="shared" si="7154"/>
        <v>0</v>
      </c>
      <c r="EU840" s="462">
        <f t="shared" si="7155"/>
        <v>0</v>
      </c>
      <c r="EV840" s="263">
        <f t="shared" si="7156"/>
        <v>0</v>
      </c>
      <c r="EW840" s="462">
        <f t="shared" si="7157"/>
        <v>0</v>
      </c>
      <c r="EX840" s="263">
        <f t="shared" si="7158"/>
        <v>0</v>
      </c>
      <c r="EY840" s="472">
        <f t="shared" si="6964"/>
        <v>0</v>
      </c>
      <c r="EZ840" s="710">
        <f t="shared" si="6965"/>
        <v>0</v>
      </c>
      <c r="FA840" s="550"/>
      <c r="FC840" s="1209"/>
      <c r="FD840" s="1210"/>
    </row>
    <row r="841" spans="1:160" s="551" customFormat="1" ht="18" hidden="1" customHeight="1" outlineLevel="1" x14ac:dyDescent="0.2">
      <c r="A841" s="13" t="s">
        <v>1920</v>
      </c>
      <c r="B841" s="76" t="s">
        <v>21</v>
      </c>
      <c r="C841" s="103" t="s">
        <v>1533</v>
      </c>
      <c r="D841" s="103" t="s">
        <v>1526</v>
      </c>
      <c r="E841" s="103" t="s">
        <v>1534</v>
      </c>
      <c r="F841" s="730" t="s">
        <v>1715</v>
      </c>
      <c r="G841" s="103" t="s">
        <v>1924</v>
      </c>
      <c r="H841" s="105">
        <v>0.77200000000000002</v>
      </c>
      <c r="I841" s="76" t="s">
        <v>1914</v>
      </c>
      <c r="J841" s="103" t="s">
        <v>45</v>
      </c>
      <c r="K841" s="103" t="s">
        <v>152</v>
      </c>
      <c r="L841" s="103" t="s">
        <v>1370</v>
      </c>
      <c r="M841" s="14" t="s">
        <v>1521</v>
      </c>
      <c r="N841" s="82"/>
      <c r="O841" s="82"/>
      <c r="P841" s="82"/>
      <c r="Q841" s="245"/>
      <c r="R841" s="408"/>
      <c r="S841" s="270"/>
      <c r="T841" s="270"/>
      <c r="U841" s="270"/>
      <c r="V841" s="647"/>
      <c r="W841" s="647"/>
      <c r="X841" s="409"/>
      <c r="Y841" s="409"/>
      <c r="Z841" s="409"/>
      <c r="AA841" s="409"/>
      <c r="AB841" s="409"/>
      <c r="AC841" s="399">
        <f t="shared" ref="AC841" si="7717">AB841*H841</f>
        <v>0</v>
      </c>
      <c r="AD841" s="410">
        <v>1521</v>
      </c>
      <c r="AE841" s="410">
        <v>20600.64</v>
      </c>
      <c r="AF841" s="410">
        <f t="shared" ref="AF841:AF846" si="7718">AE841*1.12</f>
        <v>23072.716800000002</v>
      </c>
      <c r="AG841" s="410">
        <v>0</v>
      </c>
      <c r="AH841" s="410">
        <v>0</v>
      </c>
      <c r="AI841" s="260">
        <f t="shared" ref="AI841" si="7719">AH841*H841</f>
        <v>0</v>
      </c>
      <c r="AJ841" s="410">
        <v>1521</v>
      </c>
      <c r="AK841" s="410">
        <v>20600.64</v>
      </c>
      <c r="AL841" s="410">
        <f t="shared" ref="AL841:AL846" si="7720">AK841*1.12</f>
        <v>23072.716800000002</v>
      </c>
      <c r="AM841" s="410">
        <v>0</v>
      </c>
      <c r="AN841" s="410">
        <v>0</v>
      </c>
      <c r="AO841" s="396">
        <f t="shared" si="7610"/>
        <v>0</v>
      </c>
      <c r="AP841" s="410">
        <v>1521</v>
      </c>
      <c r="AQ841" s="410">
        <v>20600.64</v>
      </c>
      <c r="AR841" s="410">
        <f t="shared" ref="AR841:AR846" si="7721">AQ841*1.12</f>
        <v>23072.716800000002</v>
      </c>
      <c r="AS841" s="410">
        <v>0</v>
      </c>
      <c r="AT841" s="410">
        <f t="shared" ref="AT841" si="7722">AS841*1.12</f>
        <v>0</v>
      </c>
      <c r="AU841" s="410">
        <f t="shared" ref="AU841" si="7723">AT841*H841</f>
        <v>0</v>
      </c>
      <c r="AV841" s="411">
        <v>1521</v>
      </c>
      <c r="AW841" s="411">
        <v>20600.64</v>
      </c>
      <c r="AX841" s="411">
        <f t="shared" ref="AX841:AX846" si="7724">AW841*1.12</f>
        <v>23072.716800000002</v>
      </c>
      <c r="AY841" s="400">
        <v>0</v>
      </c>
      <c r="AZ841" s="400">
        <f t="shared" ref="AZ841" si="7725">AY841*1.12</f>
        <v>0</v>
      </c>
      <c r="BA841" s="400">
        <f t="shared" ref="BA841" si="7726">AZ841*H841</f>
        <v>0</v>
      </c>
      <c r="BB841" s="411">
        <v>1521</v>
      </c>
      <c r="BC841" s="411">
        <v>20600.64</v>
      </c>
      <c r="BD841" s="411">
        <f t="shared" ref="BD841:BD846" si="7727">BC841*1.12</f>
        <v>23072.716800000002</v>
      </c>
      <c r="BE841" s="411">
        <v>0</v>
      </c>
      <c r="BF841" s="411">
        <f t="shared" ref="BF841" si="7728">BE841*1.12</f>
        <v>0</v>
      </c>
      <c r="BG841" s="411">
        <f t="shared" ref="BG841" si="7729">BF841*H841</f>
        <v>0</v>
      </c>
      <c r="BH841" s="411"/>
      <c r="BI841" s="411">
        <v>20600.64</v>
      </c>
      <c r="BJ841" s="411">
        <f t="shared" ref="BJ841:BJ846" si="7730">BI841*1.12</f>
        <v>23072.716800000002</v>
      </c>
      <c r="BK841" s="411">
        <v>0</v>
      </c>
      <c r="BL841" s="411">
        <f t="shared" si="7611"/>
        <v>0</v>
      </c>
      <c r="BM841" s="411">
        <f t="shared" si="7612"/>
        <v>0</v>
      </c>
      <c r="BN841" s="411"/>
      <c r="BO841" s="411"/>
      <c r="BP841" s="411"/>
      <c r="BQ841" s="411">
        <v>0</v>
      </c>
      <c r="BR841" s="411">
        <f t="shared" si="7424"/>
        <v>0</v>
      </c>
      <c r="BS841" s="411">
        <f t="shared" si="7632"/>
        <v>0</v>
      </c>
      <c r="BT841" s="270">
        <v>20600.64</v>
      </c>
      <c r="BU841" s="270">
        <f>BT841*1.12</f>
        <v>23072.716800000002</v>
      </c>
      <c r="BV841" s="262">
        <v>0</v>
      </c>
      <c r="BW841" s="1427">
        <v>0</v>
      </c>
      <c r="BX841" s="84" t="s">
        <v>48</v>
      </c>
      <c r="BY841" s="76">
        <v>2015</v>
      </c>
      <c r="BZ841" s="325"/>
      <c r="CA841" s="567"/>
      <c r="CB841" s="562"/>
      <c r="CC841" s="109"/>
      <c r="CD841" s="931"/>
      <c r="CE841" s="26">
        <f t="shared" si="6830"/>
        <v>0</v>
      </c>
      <c r="CF841" s="27">
        <f t="shared" si="6831"/>
        <v>0</v>
      </c>
      <c r="CG841" s="889">
        <f t="shared" si="6832"/>
        <v>0</v>
      </c>
      <c r="CH841" s="933" t="s">
        <v>1934</v>
      </c>
      <c r="CI841" s="934"/>
      <c r="CJ841" s="1044"/>
      <c r="CK841" s="725"/>
      <c r="CL841" s="725"/>
      <c r="CM841" s="726"/>
      <c r="CN841" s="725"/>
      <c r="CO841" s="727"/>
      <c r="CP841" s="725"/>
      <c r="CQ841" s="886"/>
      <c r="CR841" s="892"/>
      <c r="CS841" s="892"/>
      <c r="CT841" s="892"/>
      <c r="CU841" s="892"/>
      <c r="CV841" s="892"/>
      <c r="CW841" s="892"/>
      <c r="CX841" s="892"/>
      <c r="CY841" s="892"/>
      <c r="CZ841" s="892"/>
      <c r="DA841" s="262"/>
      <c r="DB841" s="892"/>
      <c r="DC841" s="892"/>
      <c r="DD841" s="892"/>
      <c r="DE841" s="892"/>
      <c r="DF841" s="892"/>
      <c r="DG841" s="892"/>
      <c r="DH841" s="892"/>
      <c r="DI841" s="892"/>
      <c r="DJ841" s="892"/>
      <c r="DK841" s="892"/>
      <c r="DL841" s="893"/>
      <c r="DM841" s="847"/>
      <c r="DN841" s="893"/>
      <c r="DO841" s="847"/>
      <c r="DP841" s="893"/>
      <c r="DQ841" s="847"/>
      <c r="DR841" s="893"/>
      <c r="DS841" s="847"/>
      <c r="DT841" s="893"/>
      <c r="DU841" s="847"/>
      <c r="DV841" s="942"/>
      <c r="DW841" s="1045"/>
      <c r="DX841" s="893"/>
      <c r="DY841" s="846"/>
      <c r="DZ841" s="893"/>
      <c r="EA841" s="847">
        <f>DI841</f>
        <v>0</v>
      </c>
      <c r="EB841" s="942">
        <f t="shared" si="7613"/>
        <v>0</v>
      </c>
      <c r="EC841" s="1045"/>
      <c r="ED841" s="892"/>
      <c r="EE841" s="1046"/>
      <c r="EF841" s="893"/>
      <c r="EG841" s="462"/>
      <c r="EH841" s="710"/>
      <c r="EI841" s="460">
        <f t="shared" si="7143"/>
        <v>0</v>
      </c>
      <c r="EJ841" s="538">
        <f t="shared" si="7144"/>
        <v>0</v>
      </c>
      <c r="EK841" s="677">
        <f t="shared" si="7145"/>
        <v>0</v>
      </c>
      <c r="EL841" s="257">
        <f t="shared" si="7146"/>
        <v>0</v>
      </c>
      <c r="EM841" s="649">
        <f t="shared" si="7147"/>
        <v>0</v>
      </c>
      <c r="EN841" s="538">
        <f t="shared" si="7148"/>
        <v>0</v>
      </c>
      <c r="EO841" s="677">
        <f t="shared" si="7149"/>
        <v>0</v>
      </c>
      <c r="EP841" s="257">
        <f t="shared" si="7150"/>
        <v>0</v>
      </c>
      <c r="EQ841" s="649">
        <f t="shared" si="7151"/>
        <v>0</v>
      </c>
      <c r="ER841" s="538">
        <f t="shared" si="7152"/>
        <v>0</v>
      </c>
      <c r="ES841" s="677">
        <f t="shared" si="7153"/>
        <v>0</v>
      </c>
      <c r="ET841" s="538">
        <f t="shared" si="7154"/>
        <v>0</v>
      </c>
      <c r="EU841" s="462">
        <f t="shared" si="7155"/>
        <v>0</v>
      </c>
      <c r="EV841" s="263">
        <f t="shared" si="7156"/>
        <v>0</v>
      </c>
      <c r="EW841" s="462">
        <f t="shared" si="7157"/>
        <v>0</v>
      </c>
      <c r="EX841" s="263">
        <f t="shared" si="7158"/>
        <v>0</v>
      </c>
      <c r="EY841" s="472">
        <f t="shared" si="6964"/>
        <v>0</v>
      </c>
      <c r="EZ841" s="710">
        <f t="shared" si="6965"/>
        <v>0</v>
      </c>
      <c r="FA841" s="550"/>
      <c r="FC841" s="1209"/>
      <c r="FD841" s="1210"/>
    </row>
    <row r="842" spans="1:160" s="551" customFormat="1" ht="18" hidden="1" customHeight="1" outlineLevel="1" x14ac:dyDescent="0.2">
      <c r="A842" s="13" t="s">
        <v>2002</v>
      </c>
      <c r="B842" s="76" t="s">
        <v>21</v>
      </c>
      <c r="C842" s="103" t="s">
        <v>1533</v>
      </c>
      <c r="D842" s="103" t="s">
        <v>1526</v>
      </c>
      <c r="E842" s="103" t="s">
        <v>1534</v>
      </c>
      <c r="F842" s="730" t="s">
        <v>1715</v>
      </c>
      <c r="G842" s="103" t="s">
        <v>1924</v>
      </c>
      <c r="H842" s="105">
        <v>0.77200000000000002</v>
      </c>
      <c r="I842" s="76" t="s">
        <v>2001</v>
      </c>
      <c r="J842" s="103" t="s">
        <v>45</v>
      </c>
      <c r="K842" s="103" t="s">
        <v>152</v>
      </c>
      <c r="L842" s="103" t="s">
        <v>1370</v>
      </c>
      <c r="M842" s="14" t="s">
        <v>1521</v>
      </c>
      <c r="N842" s="82"/>
      <c r="O842" s="82"/>
      <c r="P842" s="82"/>
      <c r="Q842" s="245"/>
      <c r="R842" s="408"/>
      <c r="S842" s="270"/>
      <c r="T842" s="270"/>
      <c r="U842" s="270"/>
      <c r="V842" s="647"/>
      <c r="W842" s="647"/>
      <c r="X842" s="409"/>
      <c r="Y842" s="409"/>
      <c r="Z842" s="409"/>
      <c r="AA842" s="409"/>
      <c r="AB842" s="409"/>
      <c r="AC842" s="399">
        <f t="shared" ref="AC842" si="7731">AB842*H842</f>
        <v>0</v>
      </c>
      <c r="AD842" s="410">
        <v>1521</v>
      </c>
      <c r="AE842" s="410">
        <v>20600.64</v>
      </c>
      <c r="AF842" s="410">
        <f t="shared" si="7718"/>
        <v>23072.716800000002</v>
      </c>
      <c r="AG842" s="410">
        <v>0</v>
      </c>
      <c r="AH842" s="410">
        <v>0</v>
      </c>
      <c r="AI842" s="260">
        <f t="shared" ref="AI842" si="7732">AH842*H842</f>
        <v>0</v>
      </c>
      <c r="AJ842" s="410">
        <v>1521</v>
      </c>
      <c r="AK842" s="410">
        <v>20600.64</v>
      </c>
      <c r="AL842" s="410">
        <f t="shared" si="7720"/>
        <v>23072.716800000002</v>
      </c>
      <c r="AM842" s="410">
        <v>0</v>
      </c>
      <c r="AN842" s="410">
        <v>0</v>
      </c>
      <c r="AO842" s="396">
        <f t="shared" si="7610"/>
        <v>0</v>
      </c>
      <c r="AP842" s="410">
        <v>1521</v>
      </c>
      <c r="AQ842" s="410">
        <v>20600.64</v>
      </c>
      <c r="AR842" s="410">
        <f t="shared" si="7721"/>
        <v>23072.716800000002</v>
      </c>
      <c r="AS842" s="410">
        <v>0</v>
      </c>
      <c r="AT842" s="410">
        <v>0</v>
      </c>
      <c r="AU842" s="410">
        <f t="shared" ref="AU842" si="7733">AT842*H842</f>
        <v>0</v>
      </c>
      <c r="AV842" s="411">
        <v>1521</v>
      </c>
      <c r="AW842" s="411">
        <v>20600.64</v>
      </c>
      <c r="AX842" s="411">
        <f t="shared" si="7724"/>
        <v>23072.716800000002</v>
      </c>
      <c r="AY842" s="400">
        <v>0</v>
      </c>
      <c r="AZ842" s="400">
        <f t="shared" ref="AZ842" si="7734">AY842*1.12</f>
        <v>0</v>
      </c>
      <c r="BA842" s="400">
        <f t="shared" ref="BA842" si="7735">AZ842*H842</f>
        <v>0</v>
      </c>
      <c r="BB842" s="411">
        <v>1521</v>
      </c>
      <c r="BC842" s="411">
        <v>20600.64</v>
      </c>
      <c r="BD842" s="411">
        <f t="shared" si="7727"/>
        <v>23072.716800000002</v>
      </c>
      <c r="BE842" s="411">
        <v>0</v>
      </c>
      <c r="BF842" s="411">
        <f t="shared" ref="BF842" si="7736">BE842*1.12</f>
        <v>0</v>
      </c>
      <c r="BG842" s="411">
        <f t="shared" ref="BG842" si="7737">BF842*H842</f>
        <v>0</v>
      </c>
      <c r="BH842" s="411"/>
      <c r="BI842" s="411">
        <v>20600.64</v>
      </c>
      <c r="BJ842" s="411">
        <f t="shared" si="7730"/>
        <v>23072.716800000002</v>
      </c>
      <c r="BK842" s="411">
        <f t="shared" ref="BK842" si="7738">BH842*BI842</f>
        <v>0</v>
      </c>
      <c r="BL842" s="411">
        <f t="shared" si="7611"/>
        <v>0</v>
      </c>
      <c r="BM842" s="411">
        <f t="shared" si="7612"/>
        <v>0</v>
      </c>
      <c r="BN842" s="411"/>
      <c r="BO842" s="411"/>
      <c r="BP842" s="411"/>
      <c r="BQ842" s="411">
        <f t="shared" ref="BQ842:BQ846" si="7739">BN842*BO842</f>
        <v>0</v>
      </c>
      <c r="BR842" s="411">
        <f t="shared" si="7424"/>
        <v>0</v>
      </c>
      <c r="BS842" s="411">
        <f t="shared" si="7632"/>
        <v>0</v>
      </c>
      <c r="BT842" s="270">
        <v>20600.64</v>
      </c>
      <c r="BU842" s="270">
        <f>BT842*1.12</f>
        <v>23072.716800000002</v>
      </c>
      <c r="BV842" s="262">
        <v>0</v>
      </c>
      <c r="BW842" s="1427">
        <v>0</v>
      </c>
      <c r="BX842" s="84" t="s">
        <v>48</v>
      </c>
      <c r="BY842" s="76">
        <v>2015</v>
      </c>
      <c r="BZ842" s="325"/>
      <c r="CA842" s="567"/>
      <c r="CB842" s="562"/>
      <c r="CC842" s="109"/>
      <c r="CD842" s="931"/>
      <c r="CE842" s="26">
        <f t="shared" si="6830"/>
        <v>0</v>
      </c>
      <c r="CF842" s="27">
        <f t="shared" si="6831"/>
        <v>0</v>
      </c>
      <c r="CG842" s="889">
        <f t="shared" si="6832"/>
        <v>0</v>
      </c>
      <c r="CH842" s="933" t="s">
        <v>2008</v>
      </c>
      <c r="CI842" s="934"/>
      <c r="CJ842" s="1044"/>
      <c r="CK842" s="725"/>
      <c r="CL842" s="725"/>
      <c r="CM842" s="726"/>
      <c r="CN842" s="725"/>
      <c r="CO842" s="103"/>
      <c r="CP842" s="103"/>
      <c r="CQ842" s="886"/>
      <c r="CR842" s="892"/>
      <c r="CS842" s="892"/>
      <c r="CT842" s="892"/>
      <c r="CU842" s="892"/>
      <c r="CV842" s="892"/>
      <c r="CW842" s="892"/>
      <c r="CX842" s="892"/>
      <c r="CY842" s="892"/>
      <c r="CZ842" s="892"/>
      <c r="DA842" s="1212"/>
      <c r="DB842" s="892"/>
      <c r="DC842" s="892"/>
      <c r="DD842" s="892"/>
      <c r="DE842" s="892"/>
      <c r="DF842" s="892"/>
      <c r="DG842" s="892"/>
      <c r="DH842" s="892"/>
      <c r="DI842" s="892"/>
      <c r="DJ842" s="892"/>
      <c r="DK842" s="892"/>
      <c r="DL842" s="893"/>
      <c r="DM842" s="847"/>
      <c r="DN842" s="893"/>
      <c r="DO842" s="847"/>
      <c r="DP842" s="893"/>
      <c r="DQ842" s="847"/>
      <c r="DR842" s="893"/>
      <c r="DS842" s="847"/>
      <c r="DT842" s="893"/>
      <c r="DU842" s="847"/>
      <c r="DV842" s="942"/>
      <c r="DW842" s="1045"/>
      <c r="DX842" s="893"/>
      <c r="DY842" s="846"/>
      <c r="DZ842" s="893"/>
      <c r="EA842" s="847"/>
      <c r="EB842" s="942"/>
      <c r="EC842" s="1045"/>
      <c r="ED842" s="892"/>
      <c r="EE842" s="1046"/>
      <c r="EF842" s="893"/>
      <c r="EG842" s="462"/>
      <c r="EH842" s="710"/>
      <c r="EI842" s="460">
        <f t="shared" si="7143"/>
        <v>0</v>
      </c>
      <c r="EJ842" s="538">
        <f t="shared" si="7144"/>
        <v>0</v>
      </c>
      <c r="EK842" s="677">
        <f t="shared" si="7145"/>
        <v>0</v>
      </c>
      <c r="EL842" s="257">
        <f t="shared" si="7146"/>
        <v>0</v>
      </c>
      <c r="EM842" s="649">
        <f t="shared" si="7147"/>
        <v>0</v>
      </c>
      <c r="EN842" s="538">
        <f t="shared" si="7148"/>
        <v>0</v>
      </c>
      <c r="EO842" s="677">
        <f t="shared" si="7149"/>
        <v>0</v>
      </c>
      <c r="EP842" s="257">
        <f t="shared" si="7150"/>
        <v>0</v>
      </c>
      <c r="EQ842" s="649">
        <f t="shared" si="7151"/>
        <v>0</v>
      </c>
      <c r="ER842" s="538">
        <f t="shared" si="7152"/>
        <v>0</v>
      </c>
      <c r="ES842" s="677">
        <f t="shared" si="7153"/>
        <v>0</v>
      </c>
      <c r="ET842" s="538">
        <f t="shared" si="7154"/>
        <v>0</v>
      </c>
      <c r="EU842" s="462">
        <f t="shared" si="7155"/>
        <v>0</v>
      </c>
      <c r="EV842" s="263">
        <f t="shared" si="7156"/>
        <v>0</v>
      </c>
      <c r="EW842" s="462">
        <f t="shared" si="7157"/>
        <v>0</v>
      </c>
      <c r="EX842" s="263">
        <f t="shared" si="7158"/>
        <v>0</v>
      </c>
      <c r="EY842" s="472">
        <f t="shared" ref="EY842:EY882" si="7740">BV842-EF842</f>
        <v>0</v>
      </c>
      <c r="EZ842" s="710">
        <f t="shared" ref="EZ842:EZ882" si="7741">BW842-EE842</f>
        <v>0</v>
      </c>
      <c r="FA842" s="550">
        <v>42167</v>
      </c>
      <c r="FC842" s="1209"/>
      <c r="FD842" s="1210"/>
    </row>
    <row r="843" spans="1:160" s="551" customFormat="1" ht="18" hidden="1" customHeight="1" outlineLevel="1" x14ac:dyDescent="0.2">
      <c r="A843" s="13" t="s">
        <v>2341</v>
      </c>
      <c r="B843" s="76" t="s">
        <v>21</v>
      </c>
      <c r="C843" s="103" t="s">
        <v>1533</v>
      </c>
      <c r="D843" s="103" t="s">
        <v>1526</v>
      </c>
      <c r="E843" s="103" t="s">
        <v>1534</v>
      </c>
      <c r="F843" s="730" t="s">
        <v>1715</v>
      </c>
      <c r="G843" s="103" t="s">
        <v>1924</v>
      </c>
      <c r="H843" s="105">
        <v>0.77200000000000002</v>
      </c>
      <c r="I843" s="76" t="s">
        <v>2001</v>
      </c>
      <c r="J843" s="103" t="s">
        <v>45</v>
      </c>
      <c r="K843" s="103" t="s">
        <v>152</v>
      </c>
      <c r="L843" s="103" t="s">
        <v>1370</v>
      </c>
      <c r="M843" s="14" t="s">
        <v>1521</v>
      </c>
      <c r="N843" s="82"/>
      <c r="O843" s="82"/>
      <c r="P843" s="82"/>
      <c r="Q843" s="245"/>
      <c r="R843" s="408"/>
      <c r="S843" s="270"/>
      <c r="T843" s="270"/>
      <c r="U843" s="270"/>
      <c r="V843" s="647"/>
      <c r="W843" s="647"/>
      <c r="X843" s="409"/>
      <c r="Y843" s="409"/>
      <c r="Z843" s="409"/>
      <c r="AA843" s="409"/>
      <c r="AB843" s="409"/>
      <c r="AC843" s="399">
        <f t="shared" ref="AC843" si="7742">AB843*H843</f>
        <v>0</v>
      </c>
      <c r="AD843" s="410">
        <v>760</v>
      </c>
      <c r="AE843" s="410">
        <v>17200</v>
      </c>
      <c r="AF843" s="410">
        <f t="shared" si="7718"/>
        <v>19264.000000000004</v>
      </c>
      <c r="AG843" s="410">
        <v>0</v>
      </c>
      <c r="AH843" s="410">
        <v>0</v>
      </c>
      <c r="AI843" s="260">
        <f t="shared" ref="AI843" si="7743">AH843*H843</f>
        <v>0</v>
      </c>
      <c r="AJ843" s="410">
        <v>0</v>
      </c>
      <c r="AK843" s="410">
        <v>17200</v>
      </c>
      <c r="AL843" s="410">
        <f t="shared" si="7720"/>
        <v>19264.000000000004</v>
      </c>
      <c r="AM843" s="410">
        <f t="shared" ref="AM843" si="7744">AJ843*AK843</f>
        <v>0</v>
      </c>
      <c r="AN843" s="410">
        <f t="shared" ref="AN843" si="7745">AJ843*AL843</f>
        <v>0</v>
      </c>
      <c r="AO843" s="396">
        <f t="shared" ref="AO843" si="7746">AN843*H843</f>
        <v>0</v>
      </c>
      <c r="AP843" s="410">
        <v>0</v>
      </c>
      <c r="AQ843" s="410">
        <v>17200</v>
      </c>
      <c r="AR843" s="410">
        <f t="shared" si="7721"/>
        <v>19264.000000000004</v>
      </c>
      <c r="AS843" s="410">
        <f t="shared" ref="AS843" si="7747">AP843*AQ843</f>
        <v>0</v>
      </c>
      <c r="AT843" s="410">
        <f t="shared" ref="AT843" si="7748">AS843*1.12</f>
        <v>0</v>
      </c>
      <c r="AU843" s="410">
        <f t="shared" ref="AU843" si="7749">AT843*H843</f>
        <v>0</v>
      </c>
      <c r="AV843" s="411">
        <v>0</v>
      </c>
      <c r="AW843" s="411">
        <v>17200</v>
      </c>
      <c r="AX843" s="411">
        <f t="shared" si="7724"/>
        <v>19264.000000000004</v>
      </c>
      <c r="AY843" s="400">
        <f t="shared" ref="AY843" si="7750">AV843*AW843</f>
        <v>0</v>
      </c>
      <c r="AZ843" s="400">
        <f t="shared" ref="AZ843" si="7751">AY843*1.12</f>
        <v>0</v>
      </c>
      <c r="BA843" s="400">
        <f t="shared" ref="BA843" si="7752">AZ843*H843</f>
        <v>0</v>
      </c>
      <c r="BB843" s="411">
        <v>0</v>
      </c>
      <c r="BC843" s="411">
        <v>17200</v>
      </c>
      <c r="BD843" s="411">
        <f t="shared" si="7727"/>
        <v>19264.000000000004</v>
      </c>
      <c r="BE843" s="411">
        <f t="shared" ref="BE843" si="7753">BB843*BC843</f>
        <v>0</v>
      </c>
      <c r="BF843" s="411">
        <f t="shared" ref="BF843" si="7754">BE843*1.12</f>
        <v>0</v>
      </c>
      <c r="BG843" s="411">
        <f t="shared" ref="BG843" si="7755">BF843*H843</f>
        <v>0</v>
      </c>
      <c r="BH843" s="411"/>
      <c r="BI843" s="411">
        <v>17200</v>
      </c>
      <c r="BJ843" s="411">
        <f t="shared" si="7730"/>
        <v>19264.000000000004</v>
      </c>
      <c r="BK843" s="411">
        <f t="shared" ref="BK843" si="7756">BH843*BI843</f>
        <v>0</v>
      </c>
      <c r="BL843" s="411">
        <f t="shared" ref="BL843" si="7757">BK843*1.12</f>
        <v>0</v>
      </c>
      <c r="BM843" s="411">
        <f t="shared" ref="BM843" si="7758">BL843*N843</f>
        <v>0</v>
      </c>
      <c r="BN843" s="411"/>
      <c r="BO843" s="411"/>
      <c r="BP843" s="411"/>
      <c r="BQ843" s="411">
        <f t="shared" si="7739"/>
        <v>0</v>
      </c>
      <c r="BR843" s="411">
        <f t="shared" si="7424"/>
        <v>0</v>
      </c>
      <c r="BS843" s="411">
        <f t="shared" si="7632"/>
        <v>0</v>
      </c>
      <c r="BT843" s="270">
        <v>17200</v>
      </c>
      <c r="BU843" s="270">
        <f>BT843*1.12</f>
        <v>19264.000000000004</v>
      </c>
      <c r="BV843" s="262">
        <v>0</v>
      </c>
      <c r="BW843" s="1427">
        <v>0</v>
      </c>
      <c r="BX843" s="84" t="s">
        <v>48</v>
      </c>
      <c r="BY843" s="76">
        <v>2015</v>
      </c>
      <c r="BZ843" s="325"/>
      <c r="CA843" s="567"/>
      <c r="CB843" s="562"/>
      <c r="CC843" s="109"/>
      <c r="CD843" s="931"/>
      <c r="CE843" s="26">
        <f t="shared" ref="CE843" si="7759">BV843-CB843</f>
        <v>0</v>
      </c>
      <c r="CF843" s="27">
        <f t="shared" ref="CF843" si="7760">BW843-CC843</f>
        <v>0</v>
      </c>
      <c r="CG843" s="889">
        <f t="shared" ref="CG843" si="7761">CA843-CC843</f>
        <v>0</v>
      </c>
      <c r="CH843" s="933" t="s">
        <v>2351</v>
      </c>
      <c r="CI843" s="934"/>
      <c r="CJ843" s="1044" t="s">
        <v>1690</v>
      </c>
      <c r="CK843" s="725" t="s">
        <v>2063</v>
      </c>
      <c r="CL843" s="725" t="s">
        <v>2199</v>
      </c>
      <c r="CM843" s="726" t="s">
        <v>2204</v>
      </c>
      <c r="CN843" s="726" t="s">
        <v>2066</v>
      </c>
      <c r="CO843" s="103" t="s">
        <v>1526</v>
      </c>
      <c r="CP843" s="103" t="s">
        <v>2064</v>
      </c>
      <c r="CQ843" s="886" t="s">
        <v>79</v>
      </c>
      <c r="CR843" s="892"/>
      <c r="CS843" s="892"/>
      <c r="CT843" s="892">
        <v>760</v>
      </c>
      <c r="CU843" s="892">
        <v>0</v>
      </c>
      <c r="CV843" s="892">
        <v>0</v>
      </c>
      <c r="CW843" s="892">
        <v>0</v>
      </c>
      <c r="CX843" s="892">
        <v>0</v>
      </c>
      <c r="CY843" s="892"/>
      <c r="CZ843" s="892">
        <f>CT843+CU843+CV843+CW843+CX843</f>
        <v>760</v>
      </c>
      <c r="DA843" s="1212">
        <v>19264.000000000004</v>
      </c>
      <c r="DB843" s="892"/>
      <c r="DC843" s="892"/>
      <c r="DD843" s="892">
        <f>DA843*CT843</f>
        <v>14640640.000000002</v>
      </c>
      <c r="DE843" s="892">
        <f>DA843*CU843</f>
        <v>0</v>
      </c>
      <c r="DF843" s="892">
        <f>DA843*CV843</f>
        <v>0</v>
      </c>
      <c r="DG843" s="892">
        <f>DA843*CW843</f>
        <v>0</v>
      </c>
      <c r="DH843" s="892">
        <f>DA843*CX843</f>
        <v>0</v>
      </c>
      <c r="DI843" s="892"/>
      <c r="DJ843" s="892"/>
      <c r="DK843" s="892">
        <f t="shared" ref="DK843:DK844" si="7762">DA843*CZ843</f>
        <v>14640640.000000002</v>
      </c>
      <c r="DL843" s="893"/>
      <c r="DM843" s="847"/>
      <c r="DN843" s="893"/>
      <c r="DO843" s="847"/>
      <c r="DP843" s="893"/>
      <c r="DQ843" s="847">
        <f>DD843</f>
        <v>14640640.000000002</v>
      </c>
      <c r="DR843" s="893">
        <f>DQ843/1.12</f>
        <v>13072000</v>
      </c>
      <c r="DS843" s="847">
        <f t="shared" ref="DS843:DS844" si="7763">DE843</f>
        <v>0</v>
      </c>
      <c r="DT843" s="893">
        <f>DS843/1.12</f>
        <v>0</v>
      </c>
      <c r="DU843" s="847">
        <f t="shared" ref="DU843:DU844" si="7764">DH843</f>
        <v>0</v>
      </c>
      <c r="DV843" s="942">
        <f t="shared" ref="DV843:DV844" si="7765">DU843/1.12</f>
        <v>0</v>
      </c>
      <c r="DW843" s="1045">
        <f>DG843</f>
        <v>0</v>
      </c>
      <c r="DX843" s="893">
        <f>DW843/1.12</f>
        <v>0</v>
      </c>
      <c r="DY843" s="846">
        <f>DH843</f>
        <v>0</v>
      </c>
      <c r="DZ843" s="893">
        <f t="shared" ref="DZ843:DZ844" si="7766">DY843/1.12</f>
        <v>0</v>
      </c>
      <c r="EA843" s="847"/>
      <c r="EB843" s="942"/>
      <c r="EC843" s="1045"/>
      <c r="ED843" s="892"/>
      <c r="EE843" s="1046">
        <f>DA843*CZ843</f>
        <v>14640640.000000002</v>
      </c>
      <c r="EF843" s="893">
        <f>EE843/1.12</f>
        <v>13072000</v>
      </c>
      <c r="EG843" s="462"/>
      <c r="EH843" s="710"/>
      <c r="EI843" s="460">
        <f t="shared" si="7143"/>
        <v>0</v>
      </c>
      <c r="EJ843" s="538">
        <f t="shared" si="7144"/>
        <v>0</v>
      </c>
      <c r="EK843" s="677">
        <f t="shared" si="7145"/>
        <v>-13072000</v>
      </c>
      <c r="EL843" s="257">
        <f t="shared" si="7146"/>
        <v>-14640640.000000002</v>
      </c>
      <c r="EM843" s="649">
        <f t="shared" si="7147"/>
        <v>0</v>
      </c>
      <c r="EN843" s="538">
        <f t="shared" si="7148"/>
        <v>0</v>
      </c>
      <c r="EO843" s="677">
        <f t="shared" si="7149"/>
        <v>0</v>
      </c>
      <c r="EP843" s="257">
        <f t="shared" si="7150"/>
        <v>0</v>
      </c>
      <c r="EQ843" s="649">
        <f t="shared" si="7151"/>
        <v>0</v>
      </c>
      <c r="ER843" s="538">
        <f t="shared" si="7152"/>
        <v>0</v>
      </c>
      <c r="ES843" s="677">
        <f t="shared" si="7153"/>
        <v>0</v>
      </c>
      <c r="ET843" s="538">
        <f t="shared" si="7154"/>
        <v>0</v>
      </c>
      <c r="EU843" s="462">
        <f t="shared" si="7155"/>
        <v>0</v>
      </c>
      <c r="EV843" s="263">
        <f t="shared" si="7156"/>
        <v>0</v>
      </c>
      <c r="EW843" s="462">
        <f t="shared" si="7157"/>
        <v>0</v>
      </c>
      <c r="EX843" s="263">
        <f t="shared" si="7158"/>
        <v>0</v>
      </c>
      <c r="EY843" s="472">
        <f t="shared" si="7740"/>
        <v>-13072000</v>
      </c>
      <c r="EZ843" s="710">
        <f t="shared" si="7741"/>
        <v>-14640640.000000002</v>
      </c>
      <c r="FA843" s="550">
        <v>42461</v>
      </c>
      <c r="FC843" s="1209"/>
      <c r="FD843" s="1210"/>
    </row>
    <row r="844" spans="1:160" s="551" customFormat="1" ht="18" hidden="1" customHeight="1" outlineLevel="1" x14ac:dyDescent="0.2">
      <c r="A844" s="13" t="s">
        <v>2342</v>
      </c>
      <c r="B844" s="76" t="s">
        <v>21</v>
      </c>
      <c r="C844" s="103" t="s">
        <v>1533</v>
      </c>
      <c r="D844" s="103" t="s">
        <v>1526</v>
      </c>
      <c r="E844" s="103" t="s">
        <v>1534</v>
      </c>
      <c r="F844" s="730" t="s">
        <v>1715</v>
      </c>
      <c r="G844" s="103" t="s">
        <v>1924</v>
      </c>
      <c r="H844" s="105">
        <v>0.77200000000000002</v>
      </c>
      <c r="I844" s="76" t="s">
        <v>2001</v>
      </c>
      <c r="J844" s="103" t="s">
        <v>45</v>
      </c>
      <c r="K844" s="103" t="s">
        <v>152</v>
      </c>
      <c r="L844" s="103" t="s">
        <v>1370</v>
      </c>
      <c r="M844" s="14" t="s">
        <v>1521</v>
      </c>
      <c r="N844" s="82"/>
      <c r="O844" s="82"/>
      <c r="P844" s="82"/>
      <c r="Q844" s="245"/>
      <c r="R844" s="408"/>
      <c r="S844" s="270"/>
      <c r="T844" s="270"/>
      <c r="U844" s="270"/>
      <c r="V844" s="647"/>
      <c r="W844" s="647"/>
      <c r="X844" s="409"/>
      <c r="Y844" s="409"/>
      <c r="Z844" s="409"/>
      <c r="AA844" s="409"/>
      <c r="AB844" s="409"/>
      <c r="AC844" s="399">
        <f t="shared" ref="AC844" si="7767">AB844*H844</f>
        <v>0</v>
      </c>
      <c r="AD844" s="410">
        <v>305</v>
      </c>
      <c r="AE844" s="410">
        <v>20600</v>
      </c>
      <c r="AF844" s="410">
        <f t="shared" si="7718"/>
        <v>23072.000000000004</v>
      </c>
      <c r="AG844" s="410">
        <v>0</v>
      </c>
      <c r="AH844" s="410">
        <v>0</v>
      </c>
      <c r="AI844" s="260">
        <f t="shared" ref="AI844" si="7768">AH844*H844</f>
        <v>0</v>
      </c>
      <c r="AJ844" s="410">
        <v>0</v>
      </c>
      <c r="AK844" s="410">
        <v>20600</v>
      </c>
      <c r="AL844" s="410">
        <f t="shared" si="7720"/>
        <v>23072.000000000004</v>
      </c>
      <c r="AM844" s="410">
        <f t="shared" ref="AM844" si="7769">AJ844*AK844</f>
        <v>0</v>
      </c>
      <c r="AN844" s="410">
        <f t="shared" ref="AN844" si="7770">AJ844*AL844</f>
        <v>0</v>
      </c>
      <c r="AO844" s="396">
        <f t="shared" ref="AO844" si="7771">AN844*H844</f>
        <v>0</v>
      </c>
      <c r="AP844" s="410">
        <v>0</v>
      </c>
      <c r="AQ844" s="410">
        <v>20600</v>
      </c>
      <c r="AR844" s="410">
        <f t="shared" si="7721"/>
        <v>23072.000000000004</v>
      </c>
      <c r="AS844" s="410">
        <f t="shared" ref="AS844" si="7772">AP844*AQ844</f>
        <v>0</v>
      </c>
      <c r="AT844" s="410">
        <f t="shared" ref="AT844" si="7773">AS844*1.12</f>
        <v>0</v>
      </c>
      <c r="AU844" s="410">
        <f t="shared" ref="AU844" si="7774">AT844*H844</f>
        <v>0</v>
      </c>
      <c r="AV844" s="411">
        <v>0</v>
      </c>
      <c r="AW844" s="411">
        <v>20600</v>
      </c>
      <c r="AX844" s="411">
        <f t="shared" si="7724"/>
        <v>23072.000000000004</v>
      </c>
      <c r="AY844" s="400">
        <f t="shared" ref="AY844" si="7775">AV844*AW844</f>
        <v>0</v>
      </c>
      <c r="AZ844" s="400">
        <f t="shared" ref="AZ844" si="7776">AY844*1.12</f>
        <v>0</v>
      </c>
      <c r="BA844" s="400">
        <f t="shared" ref="BA844" si="7777">AZ844*H844</f>
        <v>0</v>
      </c>
      <c r="BB844" s="411">
        <v>0</v>
      </c>
      <c r="BC844" s="411">
        <v>20600</v>
      </c>
      <c r="BD844" s="411">
        <f t="shared" si="7727"/>
        <v>23072.000000000004</v>
      </c>
      <c r="BE844" s="411">
        <f t="shared" ref="BE844" si="7778">BB844*BC844</f>
        <v>0</v>
      </c>
      <c r="BF844" s="411">
        <f t="shared" ref="BF844" si="7779">BE844*1.12</f>
        <v>0</v>
      </c>
      <c r="BG844" s="411">
        <f t="shared" ref="BG844" si="7780">BF844*H844</f>
        <v>0</v>
      </c>
      <c r="BH844" s="411"/>
      <c r="BI844" s="411">
        <v>20600</v>
      </c>
      <c r="BJ844" s="411">
        <f t="shared" si="7730"/>
        <v>23072.000000000004</v>
      </c>
      <c r="BK844" s="411">
        <f t="shared" ref="BK844" si="7781">BH844*BI844</f>
        <v>0</v>
      </c>
      <c r="BL844" s="411">
        <f t="shared" ref="BL844" si="7782">BK844*1.12</f>
        <v>0</v>
      </c>
      <c r="BM844" s="411">
        <f t="shared" ref="BM844" si="7783">BL844*N844</f>
        <v>0</v>
      </c>
      <c r="BN844" s="411"/>
      <c r="BO844" s="411"/>
      <c r="BP844" s="411"/>
      <c r="BQ844" s="411">
        <f t="shared" si="7739"/>
        <v>0</v>
      </c>
      <c r="BR844" s="411">
        <f t="shared" si="7424"/>
        <v>0</v>
      </c>
      <c r="BS844" s="411">
        <f t="shared" si="7632"/>
        <v>0</v>
      </c>
      <c r="BT844" s="270">
        <v>20600</v>
      </c>
      <c r="BU844" s="270">
        <f>BT844*1.12</f>
        <v>23072.000000000004</v>
      </c>
      <c r="BV844" s="262">
        <v>0</v>
      </c>
      <c r="BW844" s="1427">
        <v>0</v>
      </c>
      <c r="BX844" s="84" t="s">
        <v>48</v>
      </c>
      <c r="BY844" s="76">
        <v>2015</v>
      </c>
      <c r="BZ844" s="325"/>
      <c r="CA844" s="567"/>
      <c r="CB844" s="562"/>
      <c r="CC844" s="109"/>
      <c r="CD844" s="931"/>
      <c r="CE844" s="26">
        <f t="shared" ref="CE844" si="7784">BV844-CB844</f>
        <v>0</v>
      </c>
      <c r="CF844" s="27">
        <f t="shared" ref="CF844" si="7785">BW844-CC844</f>
        <v>0</v>
      </c>
      <c r="CG844" s="889">
        <f t="shared" ref="CG844" si="7786">CA844-CC844</f>
        <v>0</v>
      </c>
      <c r="CH844" s="933" t="s">
        <v>2351</v>
      </c>
      <c r="CI844" s="934"/>
      <c r="CJ844" s="1044" t="s">
        <v>1690</v>
      </c>
      <c r="CK844" s="725" t="s">
        <v>2063</v>
      </c>
      <c r="CL844" s="725" t="s">
        <v>2150</v>
      </c>
      <c r="CM844" s="1213" t="s">
        <v>2159</v>
      </c>
      <c r="CN844" s="725" t="s">
        <v>2065</v>
      </c>
      <c r="CO844" s="103" t="s">
        <v>1526</v>
      </c>
      <c r="CP844" s="103" t="s">
        <v>2064</v>
      </c>
      <c r="CQ844" s="886" t="s">
        <v>79</v>
      </c>
      <c r="CR844" s="892"/>
      <c r="CS844" s="892"/>
      <c r="CT844" s="892">
        <v>305</v>
      </c>
      <c r="CU844" s="892">
        <v>0</v>
      </c>
      <c r="CV844" s="892">
        <v>0</v>
      </c>
      <c r="CW844" s="892">
        <v>0</v>
      </c>
      <c r="CX844" s="892">
        <v>0</v>
      </c>
      <c r="CY844" s="892"/>
      <c r="CZ844" s="892">
        <f>CT844+CU844+CV844+CW844+CX844</f>
        <v>305</v>
      </c>
      <c r="DA844" s="1212">
        <v>23072.000000000004</v>
      </c>
      <c r="DB844" s="892"/>
      <c r="DC844" s="892"/>
      <c r="DD844" s="892">
        <f>DA844*CT844</f>
        <v>7036960.0000000009</v>
      </c>
      <c r="DE844" s="892">
        <f>DA844*CU844</f>
        <v>0</v>
      </c>
      <c r="DF844" s="892">
        <f>DA844*CV844</f>
        <v>0</v>
      </c>
      <c r="DG844" s="892">
        <f>DA844*CW844</f>
        <v>0</v>
      </c>
      <c r="DH844" s="892">
        <f>DA844*CX844</f>
        <v>0</v>
      </c>
      <c r="DI844" s="892"/>
      <c r="DJ844" s="892"/>
      <c r="DK844" s="892">
        <f t="shared" si="7762"/>
        <v>7036960.0000000009</v>
      </c>
      <c r="DL844" s="893"/>
      <c r="DM844" s="847"/>
      <c r="DN844" s="893"/>
      <c r="DO844" s="847"/>
      <c r="DP844" s="893"/>
      <c r="DQ844" s="847">
        <f>DD844</f>
        <v>7036960.0000000009</v>
      </c>
      <c r="DR844" s="893">
        <f>DQ844/1.12</f>
        <v>6283000</v>
      </c>
      <c r="DS844" s="847">
        <f t="shared" si="7763"/>
        <v>0</v>
      </c>
      <c r="DT844" s="893">
        <f>DS844/1.12</f>
        <v>0</v>
      </c>
      <c r="DU844" s="847">
        <f t="shared" si="7764"/>
        <v>0</v>
      </c>
      <c r="DV844" s="942">
        <f t="shared" si="7765"/>
        <v>0</v>
      </c>
      <c r="DW844" s="1045">
        <f>DG844</f>
        <v>0</v>
      </c>
      <c r="DX844" s="893">
        <f>DW844/1.12</f>
        <v>0</v>
      </c>
      <c r="DY844" s="846">
        <f>DH844</f>
        <v>0</v>
      </c>
      <c r="DZ844" s="893">
        <f t="shared" si="7766"/>
        <v>0</v>
      </c>
      <c r="EA844" s="847"/>
      <c r="EB844" s="942"/>
      <c r="EC844" s="1045"/>
      <c r="ED844" s="892"/>
      <c r="EE844" s="1046">
        <f>DA844*CZ844</f>
        <v>7036960.0000000009</v>
      </c>
      <c r="EF844" s="893">
        <f>EE844/1.12</f>
        <v>6283000</v>
      </c>
      <c r="EG844" s="462"/>
      <c r="EH844" s="710"/>
      <c r="EI844" s="460">
        <f t="shared" si="7143"/>
        <v>0</v>
      </c>
      <c r="EJ844" s="538">
        <f t="shared" si="7144"/>
        <v>0</v>
      </c>
      <c r="EK844" s="677">
        <f t="shared" si="7145"/>
        <v>-6283000</v>
      </c>
      <c r="EL844" s="257">
        <f t="shared" si="7146"/>
        <v>-7036960.0000000009</v>
      </c>
      <c r="EM844" s="649">
        <f t="shared" si="7147"/>
        <v>0</v>
      </c>
      <c r="EN844" s="538">
        <f t="shared" si="7148"/>
        <v>0</v>
      </c>
      <c r="EO844" s="677">
        <f t="shared" si="7149"/>
        <v>0</v>
      </c>
      <c r="EP844" s="257">
        <f t="shared" si="7150"/>
        <v>0</v>
      </c>
      <c r="EQ844" s="649">
        <f t="shared" si="7151"/>
        <v>0</v>
      </c>
      <c r="ER844" s="538">
        <f t="shared" si="7152"/>
        <v>0</v>
      </c>
      <c r="ES844" s="677">
        <f t="shared" si="7153"/>
        <v>0</v>
      </c>
      <c r="ET844" s="538">
        <f t="shared" si="7154"/>
        <v>0</v>
      </c>
      <c r="EU844" s="462">
        <f t="shared" si="7155"/>
        <v>0</v>
      </c>
      <c r="EV844" s="263">
        <f t="shared" si="7156"/>
        <v>0</v>
      </c>
      <c r="EW844" s="462">
        <f t="shared" si="7157"/>
        <v>0</v>
      </c>
      <c r="EX844" s="263">
        <f t="shared" si="7158"/>
        <v>0</v>
      </c>
      <c r="EY844" s="472">
        <f t="shared" si="7740"/>
        <v>-6283000</v>
      </c>
      <c r="EZ844" s="710">
        <f t="shared" si="7741"/>
        <v>-7036960.0000000009</v>
      </c>
      <c r="FA844" s="550">
        <v>42461</v>
      </c>
      <c r="FC844" s="1209"/>
      <c r="FD844" s="1210"/>
    </row>
    <row r="845" spans="1:160" s="551" customFormat="1" ht="18" hidden="1" customHeight="1" outlineLevel="1" x14ac:dyDescent="0.2">
      <c r="A845" s="13" t="s">
        <v>2343</v>
      </c>
      <c r="B845" s="76" t="s">
        <v>21</v>
      </c>
      <c r="C845" s="103" t="s">
        <v>1533</v>
      </c>
      <c r="D845" s="103" t="s">
        <v>1526</v>
      </c>
      <c r="E845" s="103" t="s">
        <v>1534</v>
      </c>
      <c r="F845" s="730" t="s">
        <v>1715</v>
      </c>
      <c r="G845" s="103" t="s">
        <v>1924</v>
      </c>
      <c r="H845" s="105">
        <v>0.77200000000000002</v>
      </c>
      <c r="I845" s="76" t="s">
        <v>2001</v>
      </c>
      <c r="J845" s="103" t="s">
        <v>45</v>
      </c>
      <c r="K845" s="103" t="s">
        <v>152</v>
      </c>
      <c r="L845" s="103" t="s">
        <v>1370</v>
      </c>
      <c r="M845" s="14" t="s">
        <v>1521</v>
      </c>
      <c r="N845" s="82"/>
      <c r="O845" s="82"/>
      <c r="P845" s="82"/>
      <c r="Q845" s="245"/>
      <c r="R845" s="408"/>
      <c r="S845" s="270"/>
      <c r="T845" s="270"/>
      <c r="U845" s="270"/>
      <c r="V845" s="647"/>
      <c r="W845" s="647"/>
      <c r="X845" s="409"/>
      <c r="Y845" s="409"/>
      <c r="Z845" s="409"/>
      <c r="AA845" s="409"/>
      <c r="AB845" s="409"/>
      <c r="AC845" s="399">
        <f t="shared" ref="AC845" si="7787">AB845*H845</f>
        <v>0</v>
      </c>
      <c r="AD845" s="410">
        <v>456</v>
      </c>
      <c r="AE845" s="410">
        <v>20550</v>
      </c>
      <c r="AF845" s="410">
        <f t="shared" si="7718"/>
        <v>23016.000000000004</v>
      </c>
      <c r="AG845" s="410">
        <v>0</v>
      </c>
      <c r="AH845" s="410">
        <v>0</v>
      </c>
      <c r="AI845" s="260">
        <f t="shared" ref="AI845" si="7788">AH845*H845</f>
        <v>0</v>
      </c>
      <c r="AJ845" s="410">
        <v>0</v>
      </c>
      <c r="AK845" s="410">
        <v>20550</v>
      </c>
      <c r="AL845" s="410">
        <f t="shared" si="7720"/>
        <v>23016.000000000004</v>
      </c>
      <c r="AM845" s="410">
        <f t="shared" ref="AM845" si="7789">AJ845*AK845</f>
        <v>0</v>
      </c>
      <c r="AN845" s="410">
        <f t="shared" ref="AN845" si="7790">AJ845*AL845</f>
        <v>0</v>
      </c>
      <c r="AO845" s="396">
        <f t="shared" ref="AO845" si="7791">AN845*H845</f>
        <v>0</v>
      </c>
      <c r="AP845" s="410">
        <v>0</v>
      </c>
      <c r="AQ845" s="410">
        <v>20550</v>
      </c>
      <c r="AR845" s="410">
        <f t="shared" si="7721"/>
        <v>23016.000000000004</v>
      </c>
      <c r="AS845" s="410">
        <f t="shared" ref="AS845" si="7792">AP845*AQ845</f>
        <v>0</v>
      </c>
      <c r="AT845" s="410">
        <f t="shared" ref="AT845" si="7793">AS845*1.12</f>
        <v>0</v>
      </c>
      <c r="AU845" s="410">
        <f t="shared" ref="AU845" si="7794">AT845*H845</f>
        <v>0</v>
      </c>
      <c r="AV845" s="411">
        <v>0</v>
      </c>
      <c r="AW845" s="411">
        <v>20550</v>
      </c>
      <c r="AX845" s="411">
        <f t="shared" si="7724"/>
        <v>23016.000000000004</v>
      </c>
      <c r="AY845" s="400">
        <f t="shared" ref="AY845" si="7795">AV845*AW845</f>
        <v>0</v>
      </c>
      <c r="AZ845" s="400">
        <f t="shared" ref="AZ845" si="7796">AY845*1.12</f>
        <v>0</v>
      </c>
      <c r="BA845" s="400">
        <f t="shared" ref="BA845" si="7797">AZ845*H845</f>
        <v>0</v>
      </c>
      <c r="BB845" s="411">
        <v>0</v>
      </c>
      <c r="BC845" s="411">
        <v>20550</v>
      </c>
      <c r="BD845" s="411">
        <f t="shared" si="7727"/>
        <v>23016.000000000004</v>
      </c>
      <c r="BE845" s="411">
        <f t="shared" ref="BE845" si="7798">BB845*BC845</f>
        <v>0</v>
      </c>
      <c r="BF845" s="411">
        <f t="shared" ref="BF845" si="7799">BE845*1.12</f>
        <v>0</v>
      </c>
      <c r="BG845" s="411">
        <f t="shared" ref="BG845" si="7800">BF845*H845</f>
        <v>0</v>
      </c>
      <c r="BH845" s="411"/>
      <c r="BI845" s="411">
        <v>20550</v>
      </c>
      <c r="BJ845" s="411">
        <f t="shared" si="7730"/>
        <v>23016.000000000004</v>
      </c>
      <c r="BK845" s="411">
        <f t="shared" ref="BK845" si="7801">BH845*BI845</f>
        <v>0</v>
      </c>
      <c r="BL845" s="411">
        <f t="shared" ref="BL845" si="7802">BK845*1.12</f>
        <v>0</v>
      </c>
      <c r="BM845" s="411">
        <f t="shared" ref="BM845" si="7803">BL845*N845</f>
        <v>0</v>
      </c>
      <c r="BN845" s="411"/>
      <c r="BO845" s="411"/>
      <c r="BP845" s="411"/>
      <c r="BQ845" s="411">
        <f t="shared" si="7739"/>
        <v>0</v>
      </c>
      <c r="BR845" s="411">
        <f t="shared" si="7424"/>
        <v>0</v>
      </c>
      <c r="BS845" s="411">
        <f t="shared" si="7632"/>
        <v>0</v>
      </c>
      <c r="BT845" s="270">
        <v>20550</v>
      </c>
      <c r="BU845" s="270">
        <f t="shared" ref="BU845:BU852" si="7804">BT845*1.12</f>
        <v>23016.000000000004</v>
      </c>
      <c r="BV845" s="262">
        <v>0</v>
      </c>
      <c r="BW845" s="1427">
        <v>0</v>
      </c>
      <c r="BX845" s="84" t="s">
        <v>48</v>
      </c>
      <c r="BY845" s="76">
        <v>2015</v>
      </c>
      <c r="BZ845" s="325"/>
      <c r="CA845" s="567"/>
      <c r="CB845" s="562"/>
      <c r="CC845" s="109"/>
      <c r="CD845" s="931"/>
      <c r="CE845" s="26">
        <f t="shared" ref="CE845" si="7805">BV845-CB845</f>
        <v>0</v>
      </c>
      <c r="CF845" s="27">
        <f t="shared" ref="CF845" si="7806">BW845-CC845</f>
        <v>0</v>
      </c>
      <c r="CG845" s="889">
        <f t="shared" ref="CG845" si="7807">CA845-CC845</f>
        <v>0</v>
      </c>
      <c r="CH845" s="933" t="s">
        <v>2351</v>
      </c>
      <c r="CI845" s="934"/>
      <c r="CJ845" s="1044" t="s">
        <v>1690</v>
      </c>
      <c r="CK845" s="725" t="s">
        <v>2063</v>
      </c>
      <c r="CL845" s="725" t="s">
        <v>2166</v>
      </c>
      <c r="CM845" s="726" t="s">
        <v>2179</v>
      </c>
      <c r="CN845" s="725" t="s">
        <v>2057</v>
      </c>
      <c r="CO845" s="103" t="s">
        <v>1526</v>
      </c>
      <c r="CP845" s="103" t="s">
        <v>2064</v>
      </c>
      <c r="CQ845" s="886" t="s">
        <v>79</v>
      </c>
      <c r="CR845" s="892"/>
      <c r="CS845" s="892"/>
      <c r="CT845" s="892">
        <v>456</v>
      </c>
      <c r="CU845" s="892">
        <v>0</v>
      </c>
      <c r="CV845" s="892">
        <v>0</v>
      </c>
      <c r="CW845" s="892">
        <v>0</v>
      </c>
      <c r="CX845" s="892">
        <v>0</v>
      </c>
      <c r="CY845" s="892"/>
      <c r="CZ845" s="892">
        <f>CT845+CU845+CV845+CW845+CX845</f>
        <v>456</v>
      </c>
      <c r="DA845" s="1212">
        <v>23016.000000000004</v>
      </c>
      <c r="DB845" s="892"/>
      <c r="DC845" s="892"/>
      <c r="DD845" s="892">
        <f>DA845*CT845</f>
        <v>10495296.000000002</v>
      </c>
      <c r="DE845" s="892">
        <f>DA845*CU845</f>
        <v>0</v>
      </c>
      <c r="DF845" s="892">
        <f>DA845*CV845</f>
        <v>0</v>
      </c>
      <c r="DG845" s="892">
        <f>DA845*CW845</f>
        <v>0</v>
      </c>
      <c r="DH845" s="892">
        <f>DA845*CX845</f>
        <v>0</v>
      </c>
      <c r="DI845" s="892"/>
      <c r="DJ845" s="892"/>
      <c r="DK845" s="892">
        <f t="shared" ref="DK845" si="7808">DA845*CZ845</f>
        <v>10495296.000000002</v>
      </c>
      <c r="DL845" s="893"/>
      <c r="DM845" s="847"/>
      <c r="DN845" s="893"/>
      <c r="DO845" s="847"/>
      <c r="DP845" s="893"/>
      <c r="DQ845" s="847">
        <f>DD845</f>
        <v>10495296.000000002</v>
      </c>
      <c r="DR845" s="893">
        <f>DQ845/1.12</f>
        <v>9370800</v>
      </c>
      <c r="DS845" s="847">
        <f>DE845</f>
        <v>0</v>
      </c>
      <c r="DT845" s="893">
        <f>DS845/1.12</f>
        <v>0</v>
      </c>
      <c r="DU845" s="847">
        <f t="shared" ref="DU845" si="7809">DH845</f>
        <v>0</v>
      </c>
      <c r="DV845" s="942">
        <f t="shared" ref="DV845" si="7810">DU845/1.12</f>
        <v>0</v>
      </c>
      <c r="DW845" s="1045">
        <f>DG845</f>
        <v>0</v>
      </c>
      <c r="DX845" s="893">
        <f>DW845/1.12</f>
        <v>0</v>
      </c>
      <c r="DY845" s="846">
        <f>DH845</f>
        <v>0</v>
      </c>
      <c r="DZ845" s="893">
        <f t="shared" ref="DZ845" si="7811">DY845/1.12</f>
        <v>0</v>
      </c>
      <c r="EA845" s="847">
        <f>DI845</f>
        <v>0</v>
      </c>
      <c r="EB845" s="942">
        <f t="shared" ref="EB845" si="7812">EA845/1.12</f>
        <v>0</v>
      </c>
      <c r="EC845" s="1045"/>
      <c r="ED845" s="892"/>
      <c r="EE845" s="1046">
        <f>DA845*CZ845</f>
        <v>10495296.000000002</v>
      </c>
      <c r="EF845" s="893">
        <f>EE845/1.12</f>
        <v>9370800</v>
      </c>
      <c r="EG845" s="462"/>
      <c r="EH845" s="710"/>
      <c r="EI845" s="460">
        <f t="shared" si="7143"/>
        <v>0</v>
      </c>
      <c r="EJ845" s="538">
        <f t="shared" si="7144"/>
        <v>0</v>
      </c>
      <c r="EK845" s="677">
        <f t="shared" si="7145"/>
        <v>-9370800</v>
      </c>
      <c r="EL845" s="257">
        <f t="shared" si="7146"/>
        <v>-10495296.000000002</v>
      </c>
      <c r="EM845" s="649">
        <f t="shared" si="7147"/>
        <v>0</v>
      </c>
      <c r="EN845" s="538">
        <f t="shared" si="7148"/>
        <v>0</v>
      </c>
      <c r="EO845" s="677">
        <f t="shared" si="7149"/>
        <v>0</v>
      </c>
      <c r="EP845" s="257">
        <f t="shared" si="7150"/>
        <v>0</v>
      </c>
      <c r="EQ845" s="649">
        <f t="shared" si="7151"/>
        <v>0</v>
      </c>
      <c r="ER845" s="538">
        <f t="shared" si="7152"/>
        <v>0</v>
      </c>
      <c r="ES845" s="677">
        <f t="shared" si="7153"/>
        <v>0</v>
      </c>
      <c r="ET845" s="538">
        <f t="shared" si="7154"/>
        <v>0</v>
      </c>
      <c r="EU845" s="462">
        <f t="shared" si="7155"/>
        <v>0</v>
      </c>
      <c r="EV845" s="263">
        <f t="shared" si="7156"/>
        <v>0</v>
      </c>
      <c r="EW845" s="462">
        <f t="shared" si="7157"/>
        <v>0</v>
      </c>
      <c r="EX845" s="263">
        <f t="shared" si="7158"/>
        <v>0</v>
      </c>
      <c r="EY845" s="472">
        <f t="shared" si="7740"/>
        <v>-9370800</v>
      </c>
      <c r="EZ845" s="710">
        <f t="shared" si="7741"/>
        <v>-10495296.000000002</v>
      </c>
      <c r="FA845" s="550">
        <v>42461</v>
      </c>
      <c r="FC845" s="1209"/>
      <c r="FD845" s="1210"/>
    </row>
    <row r="846" spans="1:160" s="551" customFormat="1" ht="18" hidden="1" customHeight="1" outlineLevel="1" x14ac:dyDescent="0.2">
      <c r="A846" s="13" t="s">
        <v>2454</v>
      </c>
      <c r="B846" s="76" t="s">
        <v>21</v>
      </c>
      <c r="C846" s="103" t="s">
        <v>1533</v>
      </c>
      <c r="D846" s="103" t="s">
        <v>1526</v>
      </c>
      <c r="E846" s="103" t="s">
        <v>1534</v>
      </c>
      <c r="F846" s="730" t="s">
        <v>1715</v>
      </c>
      <c r="G846" s="103" t="s">
        <v>1924</v>
      </c>
      <c r="H846" s="105">
        <v>0.77200000000000002</v>
      </c>
      <c r="I846" s="76" t="s">
        <v>2001</v>
      </c>
      <c r="J846" s="103" t="s">
        <v>45</v>
      </c>
      <c r="K846" s="103" t="s">
        <v>152</v>
      </c>
      <c r="L846" s="103" t="s">
        <v>1370</v>
      </c>
      <c r="M846" s="14" t="s">
        <v>1521</v>
      </c>
      <c r="N846" s="82"/>
      <c r="O846" s="82"/>
      <c r="P846" s="82"/>
      <c r="Q846" s="245"/>
      <c r="R846" s="408"/>
      <c r="S846" s="270"/>
      <c r="T846" s="270"/>
      <c r="U846" s="270"/>
      <c r="V846" s="647"/>
      <c r="W846" s="647"/>
      <c r="X846" s="409"/>
      <c r="Y846" s="409"/>
      <c r="Z846" s="409"/>
      <c r="AA846" s="409"/>
      <c r="AB846" s="409"/>
      <c r="AC846" s="399">
        <f t="shared" ref="AC846" si="7813">AB846*H846</f>
        <v>0</v>
      </c>
      <c r="AD846" s="410">
        <v>1521</v>
      </c>
      <c r="AE846" s="410">
        <v>20600</v>
      </c>
      <c r="AF846" s="410">
        <f t="shared" si="7718"/>
        <v>23072.000000000004</v>
      </c>
      <c r="AG846" s="410">
        <f t="shared" ref="AG846" si="7814">AE846*AD846</f>
        <v>31332600</v>
      </c>
      <c r="AH846" s="410">
        <f t="shared" ref="AH846" si="7815">AD846*AF846</f>
        <v>35092512.000000007</v>
      </c>
      <c r="AI846" s="260">
        <f t="shared" ref="AI846" si="7816">AH846*H846</f>
        <v>27091419.264000006</v>
      </c>
      <c r="AJ846" s="410">
        <v>0</v>
      </c>
      <c r="AK846" s="410">
        <v>20550</v>
      </c>
      <c r="AL846" s="410">
        <f t="shared" si="7720"/>
        <v>23016.000000000004</v>
      </c>
      <c r="AM846" s="410">
        <f t="shared" ref="AM846" si="7817">AJ846*AK846</f>
        <v>0</v>
      </c>
      <c r="AN846" s="410">
        <f t="shared" ref="AN846" si="7818">AJ846*AL846</f>
        <v>0</v>
      </c>
      <c r="AO846" s="396">
        <f t="shared" ref="AO846" si="7819">AN846*H846</f>
        <v>0</v>
      </c>
      <c r="AP846" s="410">
        <v>0</v>
      </c>
      <c r="AQ846" s="410">
        <v>20550</v>
      </c>
      <c r="AR846" s="410">
        <f t="shared" si="7721"/>
        <v>23016.000000000004</v>
      </c>
      <c r="AS846" s="410">
        <f t="shared" ref="AS846" si="7820">AP846*AQ846</f>
        <v>0</v>
      </c>
      <c r="AT846" s="410">
        <f t="shared" ref="AT846" si="7821">AS846*1.12</f>
        <v>0</v>
      </c>
      <c r="AU846" s="410">
        <f t="shared" ref="AU846" si="7822">AT846*H846</f>
        <v>0</v>
      </c>
      <c r="AV846" s="411">
        <v>0</v>
      </c>
      <c r="AW846" s="411">
        <v>20550</v>
      </c>
      <c r="AX846" s="411">
        <f t="shared" si="7724"/>
        <v>23016.000000000004</v>
      </c>
      <c r="AY846" s="400">
        <f t="shared" ref="AY846" si="7823">AV846*AW846</f>
        <v>0</v>
      </c>
      <c r="AZ846" s="400">
        <f t="shared" ref="AZ846" si="7824">AY846*1.12</f>
        <v>0</v>
      </c>
      <c r="BA846" s="400">
        <f t="shared" ref="BA846" si="7825">AZ846*H846</f>
        <v>0</v>
      </c>
      <c r="BB846" s="411">
        <v>0</v>
      </c>
      <c r="BC846" s="411">
        <v>20550</v>
      </c>
      <c r="BD846" s="411">
        <f t="shared" si="7727"/>
        <v>23016.000000000004</v>
      </c>
      <c r="BE846" s="411">
        <f t="shared" ref="BE846" si="7826">BB846*BC846</f>
        <v>0</v>
      </c>
      <c r="BF846" s="411">
        <f t="shared" ref="BF846" si="7827">BE846*1.12</f>
        <v>0</v>
      </c>
      <c r="BG846" s="411">
        <f t="shared" ref="BG846" si="7828">BF846*H846</f>
        <v>0</v>
      </c>
      <c r="BH846" s="411"/>
      <c r="BI846" s="411">
        <v>20550</v>
      </c>
      <c r="BJ846" s="411">
        <f t="shared" si="7730"/>
        <v>23016.000000000004</v>
      </c>
      <c r="BK846" s="411">
        <f t="shared" ref="BK846" si="7829">BH846*BI846</f>
        <v>0</v>
      </c>
      <c r="BL846" s="411">
        <f t="shared" ref="BL846" si="7830">BK846*1.12</f>
        <v>0</v>
      </c>
      <c r="BM846" s="411">
        <f t="shared" ref="BM846" si="7831">BL846*N846</f>
        <v>0</v>
      </c>
      <c r="BN846" s="411"/>
      <c r="BO846" s="411"/>
      <c r="BP846" s="411"/>
      <c r="BQ846" s="411">
        <f t="shared" si="7739"/>
        <v>0</v>
      </c>
      <c r="BR846" s="411">
        <f t="shared" si="7424"/>
        <v>0</v>
      </c>
      <c r="BS846" s="411">
        <f t="shared" si="7632"/>
        <v>0</v>
      </c>
      <c r="BT846" s="270">
        <v>20600</v>
      </c>
      <c r="BU846" s="270">
        <f>BT846*1.12</f>
        <v>23072.000000000004</v>
      </c>
      <c r="BV846" s="262">
        <f t="shared" ref="BV846" si="7832">(AD846+AJ846+AP846+AV846+BB846)*BT846</f>
        <v>31332600</v>
      </c>
      <c r="BW846" s="262">
        <f t="shared" ref="BW846" si="7833">(AD846+AJ846+AP846+AV846+BB846)*BU846</f>
        <v>35092512.000000007</v>
      </c>
      <c r="BX846" s="84"/>
      <c r="BY846" s="76">
        <v>2015</v>
      </c>
      <c r="BZ846" s="325"/>
      <c r="CA846" s="567"/>
      <c r="CB846" s="562"/>
      <c r="CC846" s="109"/>
      <c r="CD846" s="931"/>
      <c r="CE846" s="26">
        <f t="shared" ref="CE846" si="7834">BV846-CB846</f>
        <v>31332600</v>
      </c>
      <c r="CF846" s="27">
        <f t="shared" ref="CF846" si="7835">BW846-CC846</f>
        <v>35092512.000000007</v>
      </c>
      <c r="CG846" s="889">
        <f t="shared" ref="CG846" si="7836">CA846-CC846</f>
        <v>0</v>
      </c>
      <c r="CH846" s="933" t="s">
        <v>2494</v>
      </c>
      <c r="CI846" s="934"/>
      <c r="CJ846" s="1044"/>
      <c r="CK846" s="725"/>
      <c r="CL846" s="725"/>
      <c r="CM846" s="726"/>
      <c r="CN846" s="725"/>
      <c r="CO846" s="103"/>
      <c r="CP846" s="103"/>
      <c r="CQ846" s="886"/>
      <c r="CR846" s="892"/>
      <c r="CS846" s="892"/>
      <c r="CT846" s="892"/>
      <c r="CU846" s="892"/>
      <c r="CV846" s="892"/>
      <c r="CW846" s="892"/>
      <c r="CX846" s="892"/>
      <c r="CY846" s="892"/>
      <c r="CZ846" s="892"/>
      <c r="DA846" s="1212"/>
      <c r="DB846" s="892"/>
      <c r="DC846" s="892"/>
      <c r="DD846" s="892"/>
      <c r="DE846" s="892"/>
      <c r="DF846" s="892"/>
      <c r="DG846" s="892"/>
      <c r="DH846" s="892"/>
      <c r="DI846" s="892"/>
      <c r="DJ846" s="892"/>
      <c r="DK846" s="892"/>
      <c r="DL846" s="893"/>
      <c r="DM846" s="847"/>
      <c r="DN846" s="893"/>
      <c r="DO846" s="847"/>
      <c r="DP846" s="893"/>
      <c r="DQ846" s="847"/>
      <c r="DR846" s="893"/>
      <c r="DS846" s="847"/>
      <c r="DT846" s="893"/>
      <c r="DU846" s="847"/>
      <c r="DV846" s="942"/>
      <c r="DW846" s="1045"/>
      <c r="DX846" s="893"/>
      <c r="DY846" s="846"/>
      <c r="DZ846" s="893"/>
      <c r="EA846" s="847"/>
      <c r="EB846" s="942"/>
      <c r="EC846" s="1045"/>
      <c r="ED846" s="892"/>
      <c r="EE846" s="1046"/>
      <c r="EF846" s="893"/>
      <c r="EG846" s="462"/>
      <c r="EH846" s="710"/>
      <c r="EI846" s="460">
        <f t="shared" si="7143"/>
        <v>0</v>
      </c>
      <c r="EJ846" s="538">
        <f t="shared" si="7144"/>
        <v>0</v>
      </c>
      <c r="EK846" s="677">
        <f t="shared" si="7145"/>
        <v>31332600</v>
      </c>
      <c r="EL846" s="257">
        <f t="shared" si="7146"/>
        <v>35092512.000000007</v>
      </c>
      <c r="EM846" s="649">
        <f t="shared" si="7147"/>
        <v>0</v>
      </c>
      <c r="EN846" s="538">
        <f t="shared" si="7148"/>
        <v>0</v>
      </c>
      <c r="EO846" s="677">
        <f t="shared" si="7149"/>
        <v>0</v>
      </c>
      <c r="EP846" s="257">
        <f t="shared" si="7150"/>
        <v>0</v>
      </c>
      <c r="EQ846" s="649">
        <f t="shared" si="7151"/>
        <v>0</v>
      </c>
      <c r="ER846" s="538">
        <f t="shared" si="7152"/>
        <v>0</v>
      </c>
      <c r="ES846" s="677">
        <f t="shared" si="7153"/>
        <v>0</v>
      </c>
      <c r="ET846" s="538">
        <f t="shared" si="7154"/>
        <v>0</v>
      </c>
      <c r="EU846" s="462">
        <f t="shared" si="7155"/>
        <v>0</v>
      </c>
      <c r="EV846" s="263">
        <f t="shared" si="7156"/>
        <v>0</v>
      </c>
      <c r="EW846" s="462">
        <f t="shared" si="7157"/>
        <v>0</v>
      </c>
      <c r="EX846" s="263">
        <f t="shared" si="7158"/>
        <v>0</v>
      </c>
      <c r="EY846" s="472">
        <f t="shared" si="7740"/>
        <v>31332600</v>
      </c>
      <c r="EZ846" s="710">
        <f t="shared" si="7741"/>
        <v>35092512.000000007</v>
      </c>
      <c r="FA846" s="550">
        <v>42461</v>
      </c>
      <c r="FC846" s="1209"/>
      <c r="FD846" s="1210"/>
    </row>
    <row r="847" spans="1:160" s="551" customFormat="1" ht="18" hidden="1" customHeight="1" outlineLevel="1" x14ac:dyDescent="0.2">
      <c r="A847" s="13" t="s">
        <v>1613</v>
      </c>
      <c r="B847" s="76" t="s">
        <v>21</v>
      </c>
      <c r="C847" s="103" t="s">
        <v>1535</v>
      </c>
      <c r="D847" s="103" t="s">
        <v>1530</v>
      </c>
      <c r="E847" s="103" t="s">
        <v>1536</v>
      </c>
      <c r="F847" s="730" t="s">
        <v>1537</v>
      </c>
      <c r="G847" s="103" t="s">
        <v>41</v>
      </c>
      <c r="H847" s="105">
        <v>0.77200000000000002</v>
      </c>
      <c r="I847" s="103" t="s">
        <v>1369</v>
      </c>
      <c r="J847" s="103" t="s">
        <v>45</v>
      </c>
      <c r="K847" s="103" t="s">
        <v>152</v>
      </c>
      <c r="L847" s="103" t="s">
        <v>1370</v>
      </c>
      <c r="M847" s="14" t="s">
        <v>1521</v>
      </c>
      <c r="N847" s="82"/>
      <c r="O847" s="82"/>
      <c r="P847" s="82"/>
      <c r="Q847" s="245"/>
      <c r="R847" s="408"/>
      <c r="S847" s="270"/>
      <c r="T847" s="270"/>
      <c r="U847" s="270"/>
      <c r="V847" s="647"/>
      <c r="W847" s="647"/>
      <c r="X847" s="409"/>
      <c r="Y847" s="409"/>
      <c r="Z847" s="409"/>
      <c r="AA847" s="409"/>
      <c r="AB847" s="409"/>
      <c r="AC847" s="399">
        <f t="shared" si="7714"/>
        <v>0</v>
      </c>
      <c r="AD847" s="410">
        <v>100</v>
      </c>
      <c r="AE847" s="410">
        <v>20651</v>
      </c>
      <c r="AF847" s="410">
        <f t="shared" si="5138"/>
        <v>23129.120000000003</v>
      </c>
      <c r="AG847" s="410">
        <v>0</v>
      </c>
      <c r="AH847" s="410">
        <v>0</v>
      </c>
      <c r="AI847" s="260">
        <f t="shared" si="7716"/>
        <v>0</v>
      </c>
      <c r="AJ847" s="410">
        <v>100</v>
      </c>
      <c r="AK847" s="410">
        <v>20651</v>
      </c>
      <c r="AL847" s="410">
        <f t="shared" ref="AL847:AL852" si="7837">AK847*1.12</f>
        <v>23129.120000000003</v>
      </c>
      <c r="AM847" s="260">
        <v>0</v>
      </c>
      <c r="AN847" s="260">
        <v>0</v>
      </c>
      <c r="AO847" s="396">
        <f t="shared" ref="AO847:AO850" si="7838">AN847*H847</f>
        <v>0</v>
      </c>
      <c r="AP847" s="410">
        <v>100</v>
      </c>
      <c r="AQ847" s="410">
        <v>20651</v>
      </c>
      <c r="AR847" s="410">
        <f t="shared" ref="AR847:AR852" si="7839">AQ847*1.12</f>
        <v>23129.120000000003</v>
      </c>
      <c r="AS847" s="410">
        <v>0</v>
      </c>
      <c r="AT847" s="410">
        <f t="shared" si="6739"/>
        <v>0</v>
      </c>
      <c r="AU847" s="410">
        <f t="shared" si="6501"/>
        <v>0</v>
      </c>
      <c r="AV847" s="411">
        <v>100</v>
      </c>
      <c r="AW847" s="411">
        <v>20651</v>
      </c>
      <c r="AX847" s="411">
        <f t="shared" ref="AX847:AX852" si="7840">AW847*1.12</f>
        <v>23129.120000000003</v>
      </c>
      <c r="AY847" s="400">
        <v>0</v>
      </c>
      <c r="AZ847" s="400">
        <f t="shared" si="6740"/>
        <v>0</v>
      </c>
      <c r="BA847" s="400">
        <f t="shared" si="6542"/>
        <v>0</v>
      </c>
      <c r="BB847" s="411">
        <v>100</v>
      </c>
      <c r="BC847" s="411">
        <v>20651</v>
      </c>
      <c r="BD847" s="411">
        <f t="shared" ref="BD847:BD852" si="7841">BC847*1.12</f>
        <v>23129.120000000003</v>
      </c>
      <c r="BE847" s="411">
        <v>0</v>
      </c>
      <c r="BF847" s="411">
        <f t="shared" si="6543"/>
        <v>0</v>
      </c>
      <c r="BG847" s="411">
        <f t="shared" si="6496"/>
        <v>0</v>
      </c>
      <c r="BH847" s="411"/>
      <c r="BI847" s="411">
        <v>20651</v>
      </c>
      <c r="BJ847" s="411">
        <f t="shared" ref="BJ847:BJ852" si="7842">BI847*1.12</f>
        <v>23129.120000000003</v>
      </c>
      <c r="BK847" s="411">
        <v>0</v>
      </c>
      <c r="BL847" s="411">
        <f t="shared" ref="BL847:BL850" si="7843">BK847*1.12</f>
        <v>0</v>
      </c>
      <c r="BM847" s="411">
        <f t="shared" ref="BM847:BM850" si="7844">BL847*N847</f>
        <v>0</v>
      </c>
      <c r="BN847" s="411"/>
      <c r="BO847" s="411"/>
      <c r="BP847" s="411"/>
      <c r="BQ847" s="411">
        <v>0</v>
      </c>
      <c r="BR847" s="411">
        <f t="shared" si="7424"/>
        <v>0</v>
      </c>
      <c r="BS847" s="411">
        <f t="shared" si="7632"/>
        <v>0</v>
      </c>
      <c r="BT847" s="270">
        <v>20651</v>
      </c>
      <c r="BU847" s="270">
        <f t="shared" si="7804"/>
        <v>23129.120000000003</v>
      </c>
      <c r="BV847" s="262">
        <v>0</v>
      </c>
      <c r="BW847" s="1427">
        <v>0</v>
      </c>
      <c r="BX847" s="84" t="s">
        <v>48</v>
      </c>
      <c r="BY847" s="76">
        <v>2015</v>
      </c>
      <c r="BZ847" s="325"/>
      <c r="CA847" s="567"/>
      <c r="CB847" s="562"/>
      <c r="CC847" s="109"/>
      <c r="CD847" s="931"/>
      <c r="CE847" s="26">
        <f t="shared" si="6830"/>
        <v>0</v>
      </c>
      <c r="CF847" s="27">
        <f t="shared" si="6831"/>
        <v>0</v>
      </c>
      <c r="CG847" s="889">
        <f t="shared" si="6832"/>
        <v>0</v>
      </c>
      <c r="CH847" s="933"/>
      <c r="CI847" s="934"/>
      <c r="CJ847" s="1044"/>
      <c r="CK847" s="725"/>
      <c r="CL847" s="725"/>
      <c r="CM847" s="726"/>
      <c r="CN847" s="725"/>
      <c r="CO847" s="727"/>
      <c r="CP847" s="725"/>
      <c r="CQ847" s="886"/>
      <c r="CR847" s="892"/>
      <c r="CS847" s="892"/>
      <c r="CT847" s="892"/>
      <c r="CU847" s="892"/>
      <c r="CV847" s="892"/>
      <c r="CW847" s="892"/>
      <c r="CX847" s="892"/>
      <c r="CY847" s="892"/>
      <c r="CZ847" s="892"/>
      <c r="DA847" s="262"/>
      <c r="DB847" s="892"/>
      <c r="DC847" s="892"/>
      <c r="DD847" s="892"/>
      <c r="DE847" s="892"/>
      <c r="DF847" s="892"/>
      <c r="DG847" s="892"/>
      <c r="DH847" s="892"/>
      <c r="DI847" s="892"/>
      <c r="DJ847" s="892"/>
      <c r="DK847" s="892"/>
      <c r="DL847" s="893"/>
      <c r="DM847" s="847"/>
      <c r="DN847" s="893"/>
      <c r="DO847" s="847"/>
      <c r="DP847" s="893"/>
      <c r="DQ847" s="847"/>
      <c r="DR847" s="893"/>
      <c r="DS847" s="847"/>
      <c r="DT847" s="893"/>
      <c r="DU847" s="847"/>
      <c r="DV847" s="942"/>
      <c r="DW847" s="1045"/>
      <c r="DX847" s="893"/>
      <c r="DY847" s="846"/>
      <c r="DZ847" s="893"/>
      <c r="EA847" s="847">
        <f>DI847</f>
        <v>0</v>
      </c>
      <c r="EB847" s="942">
        <f t="shared" ref="EB847:EB849" si="7845">EA847/1.12</f>
        <v>0</v>
      </c>
      <c r="EC847" s="1045"/>
      <c r="ED847" s="892"/>
      <c r="EE847" s="1046"/>
      <c r="EF847" s="893"/>
      <c r="EG847" s="462"/>
      <c r="EH847" s="710"/>
      <c r="EI847" s="460">
        <f t="shared" si="7143"/>
        <v>0</v>
      </c>
      <c r="EJ847" s="538">
        <f t="shared" si="7144"/>
        <v>0</v>
      </c>
      <c r="EK847" s="677">
        <f t="shared" si="7145"/>
        <v>0</v>
      </c>
      <c r="EL847" s="257">
        <f t="shared" si="7146"/>
        <v>0</v>
      </c>
      <c r="EM847" s="649">
        <f t="shared" si="7147"/>
        <v>0</v>
      </c>
      <c r="EN847" s="538">
        <f t="shared" si="7148"/>
        <v>0</v>
      </c>
      <c r="EO847" s="677">
        <f t="shared" si="7149"/>
        <v>0</v>
      </c>
      <c r="EP847" s="257">
        <f t="shared" si="7150"/>
        <v>0</v>
      </c>
      <c r="EQ847" s="649">
        <f t="shared" si="7151"/>
        <v>0</v>
      </c>
      <c r="ER847" s="538">
        <f t="shared" si="7152"/>
        <v>0</v>
      </c>
      <c r="ES847" s="677">
        <f t="shared" si="7153"/>
        <v>0</v>
      </c>
      <c r="ET847" s="538">
        <f t="shared" si="7154"/>
        <v>0</v>
      </c>
      <c r="EU847" s="462">
        <f t="shared" si="7155"/>
        <v>0</v>
      </c>
      <c r="EV847" s="263">
        <f t="shared" si="7156"/>
        <v>0</v>
      </c>
      <c r="EW847" s="462">
        <f t="shared" si="7157"/>
        <v>0</v>
      </c>
      <c r="EX847" s="263">
        <f t="shared" si="7158"/>
        <v>0</v>
      </c>
      <c r="EY847" s="472">
        <f t="shared" si="7740"/>
        <v>0</v>
      </c>
      <c r="EZ847" s="710">
        <f t="shared" si="7741"/>
        <v>0</v>
      </c>
      <c r="FA847" s="550"/>
      <c r="FC847" s="1209"/>
      <c r="FD847" s="1210"/>
    </row>
    <row r="848" spans="1:160" s="551" customFormat="1" ht="18" hidden="1" customHeight="1" outlineLevel="1" x14ac:dyDescent="0.2">
      <c r="A848" s="13" t="s">
        <v>1712</v>
      </c>
      <c r="B848" s="76" t="s">
        <v>21</v>
      </c>
      <c r="C848" s="103" t="s">
        <v>1535</v>
      </c>
      <c r="D848" s="103" t="s">
        <v>1530</v>
      </c>
      <c r="E848" s="103" t="s">
        <v>1536</v>
      </c>
      <c r="F848" s="730" t="s">
        <v>1716</v>
      </c>
      <c r="G848" s="103" t="s">
        <v>41</v>
      </c>
      <c r="H848" s="105">
        <v>0.77200000000000002</v>
      </c>
      <c r="I848" s="103" t="s">
        <v>1369</v>
      </c>
      <c r="J848" s="103" t="s">
        <v>45</v>
      </c>
      <c r="K848" s="103" t="s">
        <v>152</v>
      </c>
      <c r="L848" s="103" t="s">
        <v>1370</v>
      </c>
      <c r="M848" s="14" t="s">
        <v>1521</v>
      </c>
      <c r="N848" s="82"/>
      <c r="O848" s="82"/>
      <c r="P848" s="82"/>
      <c r="Q848" s="245"/>
      <c r="R848" s="408"/>
      <c r="S848" s="270"/>
      <c r="T848" s="270"/>
      <c r="U848" s="270"/>
      <c r="V848" s="647"/>
      <c r="W848" s="647"/>
      <c r="X848" s="409"/>
      <c r="Y848" s="409"/>
      <c r="Z848" s="409"/>
      <c r="AA848" s="409"/>
      <c r="AB848" s="409"/>
      <c r="AC848" s="399">
        <f t="shared" si="7714"/>
        <v>0</v>
      </c>
      <c r="AD848" s="410">
        <v>100</v>
      </c>
      <c r="AE848" s="410">
        <v>20651</v>
      </c>
      <c r="AF848" s="410">
        <f t="shared" ref="AF848" si="7846">AE848*1.12</f>
        <v>23129.120000000003</v>
      </c>
      <c r="AG848" s="410">
        <v>0</v>
      </c>
      <c r="AH848" s="410">
        <v>0</v>
      </c>
      <c r="AI848" s="260">
        <f t="shared" si="7716"/>
        <v>0</v>
      </c>
      <c r="AJ848" s="410">
        <v>100</v>
      </c>
      <c r="AK848" s="410">
        <v>20651</v>
      </c>
      <c r="AL848" s="410">
        <f t="shared" si="7837"/>
        <v>23129.120000000003</v>
      </c>
      <c r="AM848" s="410">
        <v>0</v>
      </c>
      <c r="AN848" s="410">
        <v>0</v>
      </c>
      <c r="AO848" s="396">
        <f t="shared" si="7838"/>
        <v>0</v>
      </c>
      <c r="AP848" s="410">
        <v>100</v>
      </c>
      <c r="AQ848" s="410">
        <v>20651</v>
      </c>
      <c r="AR848" s="410">
        <f t="shared" si="7839"/>
        <v>23129.120000000003</v>
      </c>
      <c r="AS848" s="410">
        <v>0</v>
      </c>
      <c r="AT848" s="410">
        <f t="shared" si="6739"/>
        <v>0</v>
      </c>
      <c r="AU848" s="410">
        <f t="shared" si="6501"/>
        <v>0</v>
      </c>
      <c r="AV848" s="411">
        <v>100</v>
      </c>
      <c r="AW848" s="411">
        <v>20651</v>
      </c>
      <c r="AX848" s="411">
        <f t="shared" si="7840"/>
        <v>23129.120000000003</v>
      </c>
      <c r="AY848" s="400">
        <v>0</v>
      </c>
      <c r="AZ848" s="400">
        <f t="shared" si="6740"/>
        <v>0</v>
      </c>
      <c r="BA848" s="400">
        <f t="shared" si="6542"/>
        <v>0</v>
      </c>
      <c r="BB848" s="411">
        <v>100</v>
      </c>
      <c r="BC848" s="411">
        <v>20651</v>
      </c>
      <c r="BD848" s="411">
        <f t="shared" si="7841"/>
        <v>23129.120000000003</v>
      </c>
      <c r="BE848" s="411">
        <v>0</v>
      </c>
      <c r="BF848" s="411">
        <f t="shared" si="6543"/>
        <v>0</v>
      </c>
      <c r="BG848" s="411">
        <f t="shared" si="6496"/>
        <v>0</v>
      </c>
      <c r="BH848" s="411"/>
      <c r="BI848" s="411">
        <v>20651</v>
      </c>
      <c r="BJ848" s="411">
        <f t="shared" si="7842"/>
        <v>23129.120000000003</v>
      </c>
      <c r="BK848" s="411">
        <v>0</v>
      </c>
      <c r="BL848" s="411">
        <f t="shared" si="7843"/>
        <v>0</v>
      </c>
      <c r="BM848" s="411">
        <f t="shared" si="7844"/>
        <v>0</v>
      </c>
      <c r="BN848" s="411"/>
      <c r="BO848" s="411"/>
      <c r="BP848" s="411"/>
      <c r="BQ848" s="411">
        <v>0</v>
      </c>
      <c r="BR848" s="411">
        <f t="shared" si="7424"/>
        <v>0</v>
      </c>
      <c r="BS848" s="411">
        <f t="shared" si="7632"/>
        <v>0</v>
      </c>
      <c r="BT848" s="270">
        <v>20651</v>
      </c>
      <c r="BU848" s="270">
        <f t="shared" si="7804"/>
        <v>23129.120000000003</v>
      </c>
      <c r="BV848" s="262">
        <v>0</v>
      </c>
      <c r="BW848" s="1427">
        <v>0</v>
      </c>
      <c r="BX848" s="84" t="s">
        <v>48</v>
      </c>
      <c r="BY848" s="76">
        <v>2015</v>
      </c>
      <c r="BZ848" s="325"/>
      <c r="CA848" s="567"/>
      <c r="CB848" s="562"/>
      <c r="CC848" s="109"/>
      <c r="CD848" s="931"/>
      <c r="CE848" s="26">
        <f t="shared" si="6830"/>
        <v>0</v>
      </c>
      <c r="CF848" s="27">
        <f t="shared" si="6831"/>
        <v>0</v>
      </c>
      <c r="CG848" s="889">
        <f t="shared" si="6832"/>
        <v>0</v>
      </c>
      <c r="CH848" s="933" t="s">
        <v>1728</v>
      </c>
      <c r="CI848" s="934" t="s">
        <v>1756</v>
      </c>
      <c r="CJ848" s="1044"/>
      <c r="CK848" s="725"/>
      <c r="CL848" s="725"/>
      <c r="CM848" s="726"/>
      <c r="CN848" s="725"/>
      <c r="CO848" s="727"/>
      <c r="CP848" s="725"/>
      <c r="CQ848" s="886"/>
      <c r="CR848" s="892"/>
      <c r="CS848" s="892"/>
      <c r="CT848" s="892"/>
      <c r="CU848" s="892"/>
      <c r="CV848" s="892"/>
      <c r="CW848" s="892"/>
      <c r="CX848" s="892"/>
      <c r="CY848" s="892"/>
      <c r="CZ848" s="892"/>
      <c r="DA848" s="262"/>
      <c r="DB848" s="892"/>
      <c r="DC848" s="892"/>
      <c r="DD848" s="892"/>
      <c r="DE848" s="892"/>
      <c r="DF848" s="892"/>
      <c r="DG848" s="892"/>
      <c r="DH848" s="892"/>
      <c r="DI848" s="892"/>
      <c r="DJ848" s="892"/>
      <c r="DK848" s="892"/>
      <c r="DL848" s="893"/>
      <c r="DM848" s="847"/>
      <c r="DN848" s="893"/>
      <c r="DO848" s="847"/>
      <c r="DP848" s="893"/>
      <c r="DQ848" s="847"/>
      <c r="DR848" s="893"/>
      <c r="DS848" s="847"/>
      <c r="DT848" s="893"/>
      <c r="DU848" s="847"/>
      <c r="DV848" s="942"/>
      <c r="DW848" s="1045"/>
      <c r="DX848" s="893"/>
      <c r="DY848" s="846"/>
      <c r="DZ848" s="893"/>
      <c r="EA848" s="847">
        <f>DI848</f>
        <v>0</v>
      </c>
      <c r="EB848" s="942">
        <f t="shared" si="7845"/>
        <v>0</v>
      </c>
      <c r="EC848" s="1045"/>
      <c r="ED848" s="892"/>
      <c r="EE848" s="1046"/>
      <c r="EF848" s="893"/>
      <c r="EG848" s="462"/>
      <c r="EH848" s="710"/>
      <c r="EI848" s="460">
        <f t="shared" si="7143"/>
        <v>0</v>
      </c>
      <c r="EJ848" s="538">
        <f t="shared" si="7144"/>
        <v>0</v>
      </c>
      <c r="EK848" s="677">
        <f t="shared" si="7145"/>
        <v>0</v>
      </c>
      <c r="EL848" s="257">
        <f t="shared" si="7146"/>
        <v>0</v>
      </c>
      <c r="EM848" s="649">
        <f t="shared" si="7147"/>
        <v>0</v>
      </c>
      <c r="EN848" s="538">
        <f t="shared" si="7148"/>
        <v>0</v>
      </c>
      <c r="EO848" s="677">
        <f t="shared" si="7149"/>
        <v>0</v>
      </c>
      <c r="EP848" s="257">
        <f t="shared" si="7150"/>
        <v>0</v>
      </c>
      <c r="EQ848" s="649">
        <f t="shared" si="7151"/>
        <v>0</v>
      </c>
      <c r="ER848" s="538">
        <f t="shared" si="7152"/>
        <v>0</v>
      </c>
      <c r="ES848" s="677">
        <f t="shared" si="7153"/>
        <v>0</v>
      </c>
      <c r="ET848" s="538">
        <f t="shared" si="7154"/>
        <v>0</v>
      </c>
      <c r="EU848" s="462">
        <f t="shared" si="7155"/>
        <v>0</v>
      </c>
      <c r="EV848" s="263">
        <f t="shared" si="7156"/>
        <v>0</v>
      </c>
      <c r="EW848" s="462">
        <f t="shared" si="7157"/>
        <v>0</v>
      </c>
      <c r="EX848" s="263">
        <f t="shared" si="7158"/>
        <v>0</v>
      </c>
      <c r="EY848" s="472">
        <f t="shared" si="7740"/>
        <v>0</v>
      </c>
      <c r="EZ848" s="710">
        <f t="shared" si="7741"/>
        <v>0</v>
      </c>
      <c r="FA848" s="550"/>
      <c r="FC848" s="1209"/>
      <c r="FD848" s="1210"/>
    </row>
    <row r="849" spans="1:160" s="551" customFormat="1" ht="18" hidden="1" customHeight="1" outlineLevel="1" x14ac:dyDescent="0.2">
      <c r="A849" s="13" t="s">
        <v>1925</v>
      </c>
      <c r="B849" s="76" t="s">
        <v>21</v>
      </c>
      <c r="C849" s="103" t="s">
        <v>1535</v>
      </c>
      <c r="D849" s="103" t="s">
        <v>1530</v>
      </c>
      <c r="E849" s="103" t="s">
        <v>1536</v>
      </c>
      <c r="F849" s="730" t="s">
        <v>1716</v>
      </c>
      <c r="G849" s="103" t="s">
        <v>1924</v>
      </c>
      <c r="H849" s="105">
        <v>0.77200000000000002</v>
      </c>
      <c r="I849" s="103" t="s">
        <v>1914</v>
      </c>
      <c r="J849" s="103" t="s">
        <v>45</v>
      </c>
      <c r="K849" s="103" t="s">
        <v>152</v>
      </c>
      <c r="L849" s="103" t="s">
        <v>1370</v>
      </c>
      <c r="M849" s="14" t="s">
        <v>1521</v>
      </c>
      <c r="N849" s="82"/>
      <c r="O849" s="82"/>
      <c r="P849" s="82"/>
      <c r="Q849" s="245"/>
      <c r="R849" s="408"/>
      <c r="S849" s="270"/>
      <c r="T849" s="270"/>
      <c r="U849" s="270"/>
      <c r="V849" s="647"/>
      <c r="W849" s="647"/>
      <c r="X849" s="409"/>
      <c r="Y849" s="409"/>
      <c r="Z849" s="409"/>
      <c r="AA849" s="409"/>
      <c r="AB849" s="409"/>
      <c r="AC849" s="399">
        <f t="shared" ref="AC849" si="7847">AB849*H849</f>
        <v>0</v>
      </c>
      <c r="AD849" s="410">
        <v>100</v>
      </c>
      <c r="AE849" s="410">
        <v>20651</v>
      </c>
      <c r="AF849" s="410">
        <f t="shared" ref="AF849" si="7848">AE849*1.12</f>
        <v>23129.120000000003</v>
      </c>
      <c r="AG849" s="410">
        <v>0</v>
      </c>
      <c r="AH849" s="410">
        <v>0</v>
      </c>
      <c r="AI849" s="260">
        <f t="shared" ref="AI849" si="7849">AH849*H849</f>
        <v>0</v>
      </c>
      <c r="AJ849" s="410">
        <v>100</v>
      </c>
      <c r="AK849" s="410">
        <v>20651</v>
      </c>
      <c r="AL849" s="410">
        <f t="shared" si="7837"/>
        <v>23129.120000000003</v>
      </c>
      <c r="AM849" s="410">
        <v>0</v>
      </c>
      <c r="AN849" s="410">
        <v>0</v>
      </c>
      <c r="AO849" s="396">
        <f t="shared" si="7838"/>
        <v>0</v>
      </c>
      <c r="AP849" s="410">
        <v>100</v>
      </c>
      <c r="AQ849" s="410">
        <v>20651</v>
      </c>
      <c r="AR849" s="410">
        <f t="shared" si="7839"/>
        <v>23129.120000000003</v>
      </c>
      <c r="AS849" s="410">
        <v>0</v>
      </c>
      <c r="AT849" s="410">
        <f t="shared" ref="AT849" si="7850">AS849*1.12</f>
        <v>0</v>
      </c>
      <c r="AU849" s="410">
        <f t="shared" ref="AU849" si="7851">AT849*H849</f>
        <v>0</v>
      </c>
      <c r="AV849" s="411">
        <v>100</v>
      </c>
      <c r="AW849" s="411">
        <v>20651</v>
      </c>
      <c r="AX849" s="411">
        <f t="shared" si="7840"/>
        <v>23129.120000000003</v>
      </c>
      <c r="AY849" s="400">
        <v>0</v>
      </c>
      <c r="AZ849" s="400">
        <f t="shared" ref="AZ849" si="7852">AY849*1.12</f>
        <v>0</v>
      </c>
      <c r="BA849" s="400">
        <f t="shared" ref="BA849" si="7853">AZ849*H849</f>
        <v>0</v>
      </c>
      <c r="BB849" s="411">
        <v>100</v>
      </c>
      <c r="BC849" s="411">
        <v>20651</v>
      </c>
      <c r="BD849" s="411">
        <f t="shared" si="7841"/>
        <v>23129.120000000003</v>
      </c>
      <c r="BE849" s="411">
        <v>0</v>
      </c>
      <c r="BF849" s="411">
        <f t="shared" ref="BF849" si="7854">BE849*1.12</f>
        <v>0</v>
      </c>
      <c r="BG849" s="411">
        <f t="shared" ref="BG849" si="7855">BF849*H849</f>
        <v>0</v>
      </c>
      <c r="BH849" s="411"/>
      <c r="BI849" s="411">
        <v>20651</v>
      </c>
      <c r="BJ849" s="411">
        <f t="shared" si="7842"/>
        <v>23129.120000000003</v>
      </c>
      <c r="BK849" s="411">
        <v>0</v>
      </c>
      <c r="BL849" s="411">
        <f t="shared" si="7843"/>
        <v>0</v>
      </c>
      <c r="BM849" s="411">
        <f t="shared" si="7844"/>
        <v>0</v>
      </c>
      <c r="BN849" s="411"/>
      <c r="BO849" s="411"/>
      <c r="BP849" s="411"/>
      <c r="BQ849" s="411">
        <v>0</v>
      </c>
      <c r="BR849" s="411">
        <f t="shared" si="7424"/>
        <v>0</v>
      </c>
      <c r="BS849" s="411">
        <f t="shared" si="7632"/>
        <v>0</v>
      </c>
      <c r="BT849" s="270">
        <v>20651</v>
      </c>
      <c r="BU849" s="270">
        <f t="shared" si="7804"/>
        <v>23129.120000000003</v>
      </c>
      <c r="BV849" s="262">
        <v>0</v>
      </c>
      <c r="BW849" s="1427">
        <v>0</v>
      </c>
      <c r="BX849" s="84" t="s">
        <v>48</v>
      </c>
      <c r="BY849" s="76">
        <v>2015</v>
      </c>
      <c r="BZ849" s="325"/>
      <c r="CA849" s="567"/>
      <c r="CB849" s="562"/>
      <c r="CC849" s="109"/>
      <c r="CD849" s="931"/>
      <c r="CE849" s="26">
        <f t="shared" si="6830"/>
        <v>0</v>
      </c>
      <c r="CF849" s="27">
        <f t="shared" si="6831"/>
        <v>0</v>
      </c>
      <c r="CG849" s="889">
        <f t="shared" si="6832"/>
        <v>0</v>
      </c>
      <c r="CH849" s="933" t="s">
        <v>1931</v>
      </c>
      <c r="CI849" s="934"/>
      <c r="CJ849" s="1044"/>
      <c r="CK849" s="725"/>
      <c r="CL849" s="725"/>
      <c r="CM849" s="726"/>
      <c r="CN849" s="725"/>
      <c r="CO849" s="727"/>
      <c r="CP849" s="725"/>
      <c r="CQ849" s="886"/>
      <c r="CR849" s="892"/>
      <c r="CS849" s="892"/>
      <c r="CT849" s="892"/>
      <c r="CU849" s="892"/>
      <c r="CV849" s="892"/>
      <c r="CW849" s="892"/>
      <c r="CX849" s="892"/>
      <c r="CY849" s="892"/>
      <c r="CZ849" s="892"/>
      <c r="DA849" s="262"/>
      <c r="DB849" s="892"/>
      <c r="DC849" s="892"/>
      <c r="DD849" s="892"/>
      <c r="DE849" s="892"/>
      <c r="DF849" s="892"/>
      <c r="DG849" s="892"/>
      <c r="DH849" s="892"/>
      <c r="DI849" s="892"/>
      <c r="DJ849" s="892"/>
      <c r="DK849" s="892"/>
      <c r="DL849" s="893"/>
      <c r="DM849" s="847"/>
      <c r="DN849" s="893"/>
      <c r="DO849" s="847"/>
      <c r="DP849" s="893"/>
      <c r="DQ849" s="847"/>
      <c r="DR849" s="893"/>
      <c r="DS849" s="847"/>
      <c r="DT849" s="893"/>
      <c r="DU849" s="847"/>
      <c r="DV849" s="942"/>
      <c r="DW849" s="1045"/>
      <c r="DX849" s="893"/>
      <c r="DY849" s="846"/>
      <c r="DZ849" s="893"/>
      <c r="EA849" s="847">
        <f>DI849</f>
        <v>0</v>
      </c>
      <c r="EB849" s="942">
        <f t="shared" si="7845"/>
        <v>0</v>
      </c>
      <c r="EC849" s="1045"/>
      <c r="ED849" s="892"/>
      <c r="EE849" s="1046"/>
      <c r="EF849" s="893"/>
      <c r="EG849" s="462"/>
      <c r="EH849" s="710"/>
      <c r="EI849" s="460">
        <f t="shared" si="7143"/>
        <v>0</v>
      </c>
      <c r="EJ849" s="538">
        <f t="shared" si="7144"/>
        <v>0</v>
      </c>
      <c r="EK849" s="677">
        <f t="shared" si="7145"/>
        <v>0</v>
      </c>
      <c r="EL849" s="257">
        <f t="shared" si="7146"/>
        <v>0</v>
      </c>
      <c r="EM849" s="649">
        <f t="shared" si="7147"/>
        <v>0</v>
      </c>
      <c r="EN849" s="538">
        <f t="shared" si="7148"/>
        <v>0</v>
      </c>
      <c r="EO849" s="677">
        <f t="shared" si="7149"/>
        <v>0</v>
      </c>
      <c r="EP849" s="257">
        <f t="shared" si="7150"/>
        <v>0</v>
      </c>
      <c r="EQ849" s="649">
        <f t="shared" si="7151"/>
        <v>0</v>
      </c>
      <c r="ER849" s="538">
        <f t="shared" si="7152"/>
        <v>0</v>
      </c>
      <c r="ES849" s="677">
        <f t="shared" si="7153"/>
        <v>0</v>
      </c>
      <c r="ET849" s="538">
        <f t="shared" si="7154"/>
        <v>0</v>
      </c>
      <c r="EU849" s="462">
        <f t="shared" si="7155"/>
        <v>0</v>
      </c>
      <c r="EV849" s="263">
        <f t="shared" si="7156"/>
        <v>0</v>
      </c>
      <c r="EW849" s="462">
        <f t="shared" si="7157"/>
        <v>0</v>
      </c>
      <c r="EX849" s="263">
        <f t="shared" si="7158"/>
        <v>0</v>
      </c>
      <c r="EY849" s="472">
        <f t="shared" si="7740"/>
        <v>0</v>
      </c>
      <c r="EZ849" s="710">
        <f t="shared" si="7741"/>
        <v>0</v>
      </c>
      <c r="FA849" s="550"/>
      <c r="FC849" s="1209"/>
      <c r="FD849" s="1210"/>
    </row>
    <row r="850" spans="1:160" s="551" customFormat="1" ht="18" hidden="1" customHeight="1" outlineLevel="1" x14ac:dyDescent="0.2">
      <c r="A850" s="13" t="s">
        <v>2003</v>
      </c>
      <c r="B850" s="76" t="s">
        <v>21</v>
      </c>
      <c r="C850" s="103" t="s">
        <v>1535</v>
      </c>
      <c r="D850" s="103" t="s">
        <v>1530</v>
      </c>
      <c r="E850" s="103" t="s">
        <v>1536</v>
      </c>
      <c r="F850" s="730" t="s">
        <v>1716</v>
      </c>
      <c r="G850" s="103" t="s">
        <v>1924</v>
      </c>
      <c r="H850" s="105">
        <v>0.77200000000000002</v>
      </c>
      <c r="I850" s="103" t="s">
        <v>2001</v>
      </c>
      <c r="J850" s="103" t="s">
        <v>45</v>
      </c>
      <c r="K850" s="103" t="s">
        <v>152</v>
      </c>
      <c r="L850" s="103" t="s">
        <v>1370</v>
      </c>
      <c r="M850" s="14" t="s">
        <v>1521</v>
      </c>
      <c r="N850" s="82"/>
      <c r="O850" s="82"/>
      <c r="P850" s="82"/>
      <c r="Q850" s="245"/>
      <c r="R850" s="408"/>
      <c r="S850" s="270"/>
      <c r="T850" s="270"/>
      <c r="U850" s="270"/>
      <c r="V850" s="647"/>
      <c r="W850" s="647"/>
      <c r="X850" s="409"/>
      <c r="Y850" s="409"/>
      <c r="Z850" s="409"/>
      <c r="AA850" s="409"/>
      <c r="AB850" s="409"/>
      <c r="AC850" s="399">
        <f t="shared" ref="AC850" si="7856">AB850*H850</f>
        <v>0</v>
      </c>
      <c r="AD850" s="410">
        <v>100</v>
      </c>
      <c r="AE850" s="410">
        <v>20651</v>
      </c>
      <c r="AF850" s="410">
        <f t="shared" ref="AF850" si="7857">AE850*1.12</f>
        <v>23129.120000000003</v>
      </c>
      <c r="AG850" s="410">
        <v>0</v>
      </c>
      <c r="AH850" s="410">
        <v>0</v>
      </c>
      <c r="AI850" s="260">
        <f t="shared" ref="AI850" si="7858">AH850*H850</f>
        <v>0</v>
      </c>
      <c r="AJ850" s="410">
        <v>100</v>
      </c>
      <c r="AK850" s="410">
        <v>20651</v>
      </c>
      <c r="AL850" s="410">
        <f t="shared" si="7837"/>
        <v>23129.120000000003</v>
      </c>
      <c r="AM850" s="410">
        <v>0</v>
      </c>
      <c r="AN850" s="410">
        <v>0</v>
      </c>
      <c r="AO850" s="396">
        <f t="shared" si="7838"/>
        <v>0</v>
      </c>
      <c r="AP850" s="410">
        <v>100</v>
      </c>
      <c r="AQ850" s="410">
        <v>20651</v>
      </c>
      <c r="AR850" s="410">
        <f t="shared" si="7839"/>
        <v>23129.120000000003</v>
      </c>
      <c r="AS850" s="410">
        <v>0</v>
      </c>
      <c r="AT850" s="410">
        <f t="shared" ref="AT850" si="7859">AS850*1.12</f>
        <v>0</v>
      </c>
      <c r="AU850" s="410">
        <f t="shared" ref="AU850" si="7860">AT850*H850</f>
        <v>0</v>
      </c>
      <c r="AV850" s="411">
        <v>100</v>
      </c>
      <c r="AW850" s="411">
        <v>20651</v>
      </c>
      <c r="AX850" s="411">
        <f t="shared" si="7840"/>
        <v>23129.120000000003</v>
      </c>
      <c r="AY850" s="400">
        <v>0</v>
      </c>
      <c r="AZ850" s="400">
        <f t="shared" ref="AZ850" si="7861">AY850*1.12</f>
        <v>0</v>
      </c>
      <c r="BA850" s="400">
        <f t="shared" ref="BA850" si="7862">AZ850*H850</f>
        <v>0</v>
      </c>
      <c r="BB850" s="411">
        <v>100</v>
      </c>
      <c r="BC850" s="411">
        <v>20651</v>
      </c>
      <c r="BD850" s="411">
        <f t="shared" si="7841"/>
        <v>23129.120000000003</v>
      </c>
      <c r="BE850" s="411">
        <v>0</v>
      </c>
      <c r="BF850" s="411">
        <f t="shared" ref="BF850" si="7863">BE850*1.12</f>
        <v>0</v>
      </c>
      <c r="BG850" s="411">
        <f t="shared" ref="BG850" si="7864">BF850*H850</f>
        <v>0</v>
      </c>
      <c r="BH850" s="411"/>
      <c r="BI850" s="411">
        <v>20651</v>
      </c>
      <c r="BJ850" s="411">
        <f t="shared" si="7842"/>
        <v>23129.120000000003</v>
      </c>
      <c r="BK850" s="411">
        <f t="shared" ref="BK850" si="7865">BH850*BI850</f>
        <v>0</v>
      </c>
      <c r="BL850" s="411">
        <f t="shared" si="7843"/>
        <v>0</v>
      </c>
      <c r="BM850" s="411">
        <f t="shared" si="7844"/>
        <v>0</v>
      </c>
      <c r="BN850" s="411"/>
      <c r="BO850" s="411"/>
      <c r="BP850" s="411"/>
      <c r="BQ850" s="411">
        <f t="shared" ref="BQ850:BQ853" si="7866">BN850*BO850</f>
        <v>0</v>
      </c>
      <c r="BR850" s="411">
        <f t="shared" si="7424"/>
        <v>0</v>
      </c>
      <c r="BS850" s="411">
        <f t="shared" si="7632"/>
        <v>0</v>
      </c>
      <c r="BT850" s="270">
        <v>20651</v>
      </c>
      <c r="BU850" s="270">
        <f t="shared" si="7804"/>
        <v>23129.120000000003</v>
      </c>
      <c r="BV850" s="262">
        <v>0</v>
      </c>
      <c r="BW850" s="1427">
        <v>0</v>
      </c>
      <c r="BX850" s="84" t="s">
        <v>48</v>
      </c>
      <c r="BY850" s="76">
        <v>2015</v>
      </c>
      <c r="BZ850" s="325"/>
      <c r="CA850" s="567"/>
      <c r="CB850" s="562"/>
      <c r="CC850" s="109"/>
      <c r="CD850" s="931"/>
      <c r="CE850" s="26">
        <f t="shared" ref="CE850:CE883" si="7867">BV850-CB850</f>
        <v>0</v>
      </c>
      <c r="CF850" s="27">
        <f t="shared" ref="CF850:CF883" si="7868">BW850-CC850</f>
        <v>0</v>
      </c>
      <c r="CG850" s="889">
        <f t="shared" ref="CG850:CG883" si="7869">CA850-CC850</f>
        <v>0</v>
      </c>
      <c r="CH850" s="933" t="s">
        <v>2008</v>
      </c>
      <c r="CI850" s="934"/>
      <c r="CJ850" s="1044"/>
      <c r="CK850" s="725"/>
      <c r="CL850" s="725"/>
      <c r="CM850" s="726"/>
      <c r="CN850" s="725"/>
      <c r="CO850" s="103"/>
      <c r="CP850" s="103"/>
      <c r="CQ850" s="886"/>
      <c r="CR850" s="892"/>
      <c r="CS850" s="892"/>
      <c r="CT850" s="892"/>
      <c r="CU850" s="892"/>
      <c r="CV850" s="892"/>
      <c r="CW850" s="892"/>
      <c r="CX850" s="892"/>
      <c r="CY850" s="892"/>
      <c r="CZ850" s="892"/>
      <c r="DA850" s="262"/>
      <c r="DB850" s="892"/>
      <c r="DC850" s="892"/>
      <c r="DD850" s="892"/>
      <c r="DE850" s="892"/>
      <c r="DF850" s="892"/>
      <c r="DG850" s="892"/>
      <c r="DH850" s="892"/>
      <c r="DI850" s="892"/>
      <c r="DJ850" s="892"/>
      <c r="DK850" s="892"/>
      <c r="DL850" s="893"/>
      <c r="DM850" s="847"/>
      <c r="DN850" s="893"/>
      <c r="DO850" s="847"/>
      <c r="DP850" s="893"/>
      <c r="DQ850" s="847"/>
      <c r="DR850" s="893"/>
      <c r="DS850" s="847"/>
      <c r="DT850" s="893"/>
      <c r="DU850" s="847"/>
      <c r="DV850" s="942"/>
      <c r="DW850" s="1045"/>
      <c r="DX850" s="893"/>
      <c r="DY850" s="846"/>
      <c r="DZ850" s="893"/>
      <c r="EA850" s="847"/>
      <c r="EB850" s="942"/>
      <c r="EC850" s="1045"/>
      <c r="ED850" s="892"/>
      <c r="EE850" s="1046"/>
      <c r="EF850" s="893"/>
      <c r="EG850" s="462"/>
      <c r="EH850" s="710"/>
      <c r="EI850" s="460">
        <f t="shared" si="7143"/>
        <v>0</v>
      </c>
      <c r="EJ850" s="538">
        <f t="shared" si="7144"/>
        <v>0</v>
      </c>
      <c r="EK850" s="677">
        <f t="shared" si="7145"/>
        <v>0</v>
      </c>
      <c r="EL850" s="257">
        <f t="shared" si="7146"/>
        <v>0</v>
      </c>
      <c r="EM850" s="649">
        <f t="shared" si="7147"/>
        <v>0</v>
      </c>
      <c r="EN850" s="538">
        <f t="shared" si="7148"/>
        <v>0</v>
      </c>
      <c r="EO850" s="677">
        <f t="shared" si="7149"/>
        <v>0</v>
      </c>
      <c r="EP850" s="257">
        <f t="shared" si="7150"/>
        <v>0</v>
      </c>
      <c r="EQ850" s="649">
        <f t="shared" si="7151"/>
        <v>0</v>
      </c>
      <c r="ER850" s="538">
        <f t="shared" si="7152"/>
        <v>0</v>
      </c>
      <c r="ES850" s="677">
        <f t="shared" si="7153"/>
        <v>0</v>
      </c>
      <c r="ET850" s="538">
        <f t="shared" si="7154"/>
        <v>0</v>
      </c>
      <c r="EU850" s="462">
        <f t="shared" si="7155"/>
        <v>0</v>
      </c>
      <c r="EV850" s="263">
        <f t="shared" si="7156"/>
        <v>0</v>
      </c>
      <c r="EW850" s="462">
        <f t="shared" si="7157"/>
        <v>0</v>
      </c>
      <c r="EX850" s="263">
        <f t="shared" si="7158"/>
        <v>0</v>
      </c>
      <c r="EY850" s="472">
        <f t="shared" si="7740"/>
        <v>0</v>
      </c>
      <c r="EZ850" s="710">
        <f t="shared" si="7741"/>
        <v>0</v>
      </c>
      <c r="FA850" s="550">
        <v>42167</v>
      </c>
      <c r="FC850" s="1209"/>
      <c r="FD850" s="1210"/>
    </row>
    <row r="851" spans="1:160" s="551" customFormat="1" ht="18" hidden="1" customHeight="1" outlineLevel="1" x14ac:dyDescent="0.2">
      <c r="A851" s="13" t="s">
        <v>2344</v>
      </c>
      <c r="B851" s="76" t="s">
        <v>21</v>
      </c>
      <c r="C851" s="103" t="s">
        <v>1535</v>
      </c>
      <c r="D851" s="103" t="s">
        <v>1530</v>
      </c>
      <c r="E851" s="103" t="s">
        <v>1536</v>
      </c>
      <c r="F851" s="730" t="s">
        <v>1716</v>
      </c>
      <c r="G851" s="103" t="s">
        <v>1924</v>
      </c>
      <c r="H851" s="105">
        <v>0.77200000000000002</v>
      </c>
      <c r="I851" s="103" t="s">
        <v>2001</v>
      </c>
      <c r="J851" s="103" t="s">
        <v>45</v>
      </c>
      <c r="K851" s="103" t="s">
        <v>152</v>
      </c>
      <c r="L851" s="103" t="s">
        <v>1370</v>
      </c>
      <c r="M851" s="14" t="s">
        <v>1521</v>
      </c>
      <c r="N851" s="82"/>
      <c r="O851" s="82"/>
      <c r="P851" s="82"/>
      <c r="Q851" s="245"/>
      <c r="R851" s="408"/>
      <c r="S851" s="270"/>
      <c r="T851" s="270"/>
      <c r="U851" s="270"/>
      <c r="V851" s="647"/>
      <c r="W851" s="647"/>
      <c r="X851" s="409"/>
      <c r="Y851" s="409"/>
      <c r="Z851" s="409"/>
      <c r="AA851" s="409"/>
      <c r="AB851" s="409"/>
      <c r="AC851" s="399">
        <f t="shared" ref="AC851" si="7870">AB851*H851</f>
        <v>0</v>
      </c>
      <c r="AD851" s="410">
        <v>30</v>
      </c>
      <c r="AE851" s="410">
        <v>20650</v>
      </c>
      <c r="AF851" s="410">
        <f t="shared" ref="AF851" si="7871">AE851*1.12</f>
        <v>23128.000000000004</v>
      </c>
      <c r="AG851" s="410">
        <v>0</v>
      </c>
      <c r="AH851" s="410">
        <v>0</v>
      </c>
      <c r="AI851" s="260">
        <f t="shared" ref="AI851" si="7872">AH851*H851</f>
        <v>0</v>
      </c>
      <c r="AJ851" s="410">
        <v>0</v>
      </c>
      <c r="AK851" s="410">
        <v>20650</v>
      </c>
      <c r="AL851" s="410">
        <f t="shared" si="7837"/>
        <v>23128.000000000004</v>
      </c>
      <c r="AM851" s="410">
        <f t="shared" ref="AM851" si="7873">AJ851*AK851</f>
        <v>0</v>
      </c>
      <c r="AN851" s="410">
        <f t="shared" ref="AN851" si="7874">AJ851*AL851</f>
        <v>0</v>
      </c>
      <c r="AO851" s="396">
        <f t="shared" ref="AO851" si="7875">AN851*H851</f>
        <v>0</v>
      </c>
      <c r="AP851" s="410">
        <v>0</v>
      </c>
      <c r="AQ851" s="410">
        <v>20650</v>
      </c>
      <c r="AR851" s="410">
        <f t="shared" si="7839"/>
        <v>23128.000000000004</v>
      </c>
      <c r="AS851" s="410">
        <f t="shared" ref="AS851" si="7876">AP851*AQ851</f>
        <v>0</v>
      </c>
      <c r="AT851" s="410">
        <f t="shared" ref="AT851" si="7877">AS851*1.12</f>
        <v>0</v>
      </c>
      <c r="AU851" s="410">
        <f t="shared" ref="AU851" si="7878">AT851*H851</f>
        <v>0</v>
      </c>
      <c r="AV851" s="411">
        <v>0</v>
      </c>
      <c r="AW851" s="411">
        <v>20650</v>
      </c>
      <c r="AX851" s="411">
        <f t="shared" si="7840"/>
        <v>23128.000000000004</v>
      </c>
      <c r="AY851" s="400">
        <f t="shared" ref="AY851" si="7879">AV851*AW851</f>
        <v>0</v>
      </c>
      <c r="AZ851" s="400">
        <f t="shared" ref="AZ851" si="7880">AY851*1.12</f>
        <v>0</v>
      </c>
      <c r="BA851" s="400">
        <f t="shared" ref="BA851" si="7881">AZ851*H851</f>
        <v>0</v>
      </c>
      <c r="BB851" s="411">
        <v>0</v>
      </c>
      <c r="BC851" s="411">
        <v>20650</v>
      </c>
      <c r="BD851" s="411">
        <f t="shared" si="7841"/>
        <v>23128.000000000004</v>
      </c>
      <c r="BE851" s="411">
        <f t="shared" ref="BE851" si="7882">BB851*BC851</f>
        <v>0</v>
      </c>
      <c r="BF851" s="411">
        <f t="shared" ref="BF851" si="7883">BE851*1.12</f>
        <v>0</v>
      </c>
      <c r="BG851" s="411">
        <f t="shared" ref="BG851" si="7884">BF851*H851</f>
        <v>0</v>
      </c>
      <c r="BH851" s="411"/>
      <c r="BI851" s="411">
        <v>20650</v>
      </c>
      <c r="BJ851" s="411">
        <f t="shared" si="7842"/>
        <v>23128.000000000004</v>
      </c>
      <c r="BK851" s="411">
        <f t="shared" ref="BK851" si="7885">BH851*BI851</f>
        <v>0</v>
      </c>
      <c r="BL851" s="411">
        <f t="shared" ref="BL851" si="7886">BK851*1.12</f>
        <v>0</v>
      </c>
      <c r="BM851" s="411">
        <f t="shared" ref="BM851" si="7887">BL851*N851</f>
        <v>0</v>
      </c>
      <c r="BN851" s="411"/>
      <c r="BO851" s="411"/>
      <c r="BP851" s="411"/>
      <c r="BQ851" s="411">
        <f t="shared" si="7866"/>
        <v>0</v>
      </c>
      <c r="BR851" s="411">
        <f t="shared" si="7424"/>
        <v>0</v>
      </c>
      <c r="BS851" s="411">
        <f t="shared" si="7632"/>
        <v>0</v>
      </c>
      <c r="BT851" s="270">
        <v>20650</v>
      </c>
      <c r="BU851" s="270">
        <f t="shared" si="7804"/>
        <v>23128.000000000004</v>
      </c>
      <c r="BV851" s="262">
        <v>0</v>
      </c>
      <c r="BW851" s="1427">
        <v>0</v>
      </c>
      <c r="BX851" s="84" t="s">
        <v>48</v>
      </c>
      <c r="BY851" s="76">
        <v>2015</v>
      </c>
      <c r="BZ851" s="325"/>
      <c r="CA851" s="567"/>
      <c r="CB851" s="562"/>
      <c r="CC851" s="109"/>
      <c r="CD851" s="931"/>
      <c r="CE851" s="26">
        <f t="shared" ref="CE851" si="7888">BV851-CB851</f>
        <v>0</v>
      </c>
      <c r="CF851" s="27">
        <f t="shared" ref="CF851" si="7889">BW851-CC851</f>
        <v>0</v>
      </c>
      <c r="CG851" s="889">
        <f t="shared" ref="CG851" si="7890">CA851-CC851</f>
        <v>0</v>
      </c>
      <c r="CH851" s="933" t="s">
        <v>2351</v>
      </c>
      <c r="CI851" s="934"/>
      <c r="CJ851" s="1044" t="s">
        <v>1690</v>
      </c>
      <c r="CK851" s="725" t="s">
        <v>2061</v>
      </c>
      <c r="CL851" s="725" t="s">
        <v>2149</v>
      </c>
      <c r="CM851" s="726" t="s">
        <v>2159</v>
      </c>
      <c r="CN851" s="725" t="s">
        <v>2059</v>
      </c>
      <c r="CO851" s="103" t="s">
        <v>1530</v>
      </c>
      <c r="CP851" s="103" t="s">
        <v>2062</v>
      </c>
      <c r="CQ851" s="886" t="s">
        <v>79</v>
      </c>
      <c r="CR851" s="892"/>
      <c r="CS851" s="892"/>
      <c r="CT851" s="892">
        <v>30</v>
      </c>
      <c r="CU851" s="892">
        <v>0</v>
      </c>
      <c r="CV851" s="892">
        <v>0</v>
      </c>
      <c r="CW851" s="892">
        <v>0</v>
      </c>
      <c r="CX851" s="892">
        <v>0</v>
      </c>
      <c r="CY851" s="892"/>
      <c r="CZ851" s="892">
        <f>CT851+CU851+CV851+CW851+CX851</f>
        <v>30</v>
      </c>
      <c r="DA851" s="262">
        <v>23128</v>
      </c>
      <c r="DB851" s="892"/>
      <c r="DC851" s="892"/>
      <c r="DD851" s="892">
        <f>DA851*CT851</f>
        <v>693840</v>
      </c>
      <c r="DE851" s="892">
        <f>DA851*CU851</f>
        <v>0</v>
      </c>
      <c r="DF851" s="892">
        <f>DA851*CV851</f>
        <v>0</v>
      </c>
      <c r="DG851" s="892">
        <f>DA851*CW851</f>
        <v>0</v>
      </c>
      <c r="DH851" s="892">
        <f>DA851*CX851</f>
        <v>0</v>
      </c>
      <c r="DI851" s="892"/>
      <c r="DJ851" s="892"/>
      <c r="DK851" s="892">
        <f>DA851*CZ851</f>
        <v>693840</v>
      </c>
      <c r="DL851" s="893"/>
      <c r="DM851" s="847"/>
      <c r="DN851" s="893"/>
      <c r="DO851" s="847"/>
      <c r="DP851" s="893"/>
      <c r="DQ851" s="847">
        <f>DD851</f>
        <v>693840</v>
      </c>
      <c r="DR851" s="893">
        <f>DQ851/1.12</f>
        <v>619499.99999999988</v>
      </c>
      <c r="DS851" s="847">
        <f>DF851</f>
        <v>0</v>
      </c>
      <c r="DT851" s="893">
        <f>DS851/1.12</f>
        <v>0</v>
      </c>
      <c r="DU851" s="847">
        <f t="shared" ref="DU851" si="7891">DH851</f>
        <v>0</v>
      </c>
      <c r="DV851" s="942">
        <f t="shared" ref="DV851" si="7892">DU851/1.12</f>
        <v>0</v>
      </c>
      <c r="DW851" s="1045">
        <f>DG851</f>
        <v>0</v>
      </c>
      <c r="DX851" s="893">
        <f>DW851/1.12</f>
        <v>0</v>
      </c>
      <c r="DY851" s="846">
        <f>DH851</f>
        <v>0</v>
      </c>
      <c r="DZ851" s="893">
        <f t="shared" ref="DZ851" si="7893">DY851/1.12</f>
        <v>0</v>
      </c>
      <c r="EA851" s="847"/>
      <c r="EB851" s="942"/>
      <c r="EC851" s="1045"/>
      <c r="ED851" s="892"/>
      <c r="EE851" s="1046">
        <f>DA851*CZ851</f>
        <v>693840</v>
      </c>
      <c r="EF851" s="893">
        <f>EE851/1.12</f>
        <v>619499.99999999988</v>
      </c>
      <c r="EG851" s="462"/>
      <c r="EH851" s="710"/>
      <c r="EI851" s="460">
        <f t="shared" si="7143"/>
        <v>0</v>
      </c>
      <c r="EJ851" s="538">
        <f t="shared" si="7144"/>
        <v>0</v>
      </c>
      <c r="EK851" s="677">
        <f t="shared" si="7145"/>
        <v>-619499.99999999988</v>
      </c>
      <c r="EL851" s="257">
        <f t="shared" si="7146"/>
        <v>-693840</v>
      </c>
      <c r="EM851" s="649">
        <f t="shared" si="7147"/>
        <v>0</v>
      </c>
      <c r="EN851" s="538">
        <f t="shared" si="7148"/>
        <v>0</v>
      </c>
      <c r="EO851" s="677">
        <f t="shared" si="7149"/>
        <v>0</v>
      </c>
      <c r="EP851" s="257">
        <f t="shared" si="7150"/>
        <v>0</v>
      </c>
      <c r="EQ851" s="649">
        <f t="shared" si="7151"/>
        <v>0</v>
      </c>
      <c r="ER851" s="538">
        <f t="shared" si="7152"/>
        <v>0</v>
      </c>
      <c r="ES851" s="677">
        <f t="shared" si="7153"/>
        <v>0</v>
      </c>
      <c r="ET851" s="538">
        <f t="shared" si="7154"/>
        <v>0</v>
      </c>
      <c r="EU851" s="462">
        <f t="shared" si="7155"/>
        <v>0</v>
      </c>
      <c r="EV851" s="263">
        <f t="shared" si="7156"/>
        <v>0</v>
      </c>
      <c r="EW851" s="462">
        <f t="shared" si="7157"/>
        <v>0</v>
      </c>
      <c r="EX851" s="263">
        <f t="shared" si="7158"/>
        <v>0</v>
      </c>
      <c r="EY851" s="472">
        <f t="shared" si="7740"/>
        <v>-619499.99999999988</v>
      </c>
      <c r="EZ851" s="710">
        <f t="shared" si="7741"/>
        <v>-693840</v>
      </c>
      <c r="FA851" s="550">
        <v>42167</v>
      </c>
      <c r="FC851" s="1209"/>
      <c r="FD851" s="1210"/>
    </row>
    <row r="852" spans="1:160" s="551" customFormat="1" ht="18" hidden="1" customHeight="1" outlineLevel="1" x14ac:dyDescent="0.2">
      <c r="A852" s="13" t="s">
        <v>2345</v>
      </c>
      <c r="B852" s="76" t="s">
        <v>21</v>
      </c>
      <c r="C852" s="103" t="s">
        <v>1535</v>
      </c>
      <c r="D852" s="103" t="s">
        <v>1530</v>
      </c>
      <c r="E852" s="103" t="s">
        <v>1536</v>
      </c>
      <c r="F852" s="730" t="s">
        <v>1716</v>
      </c>
      <c r="G852" s="103" t="s">
        <v>1924</v>
      </c>
      <c r="H852" s="105">
        <v>0.77200000000000002</v>
      </c>
      <c r="I852" s="103" t="s">
        <v>2001</v>
      </c>
      <c r="J852" s="103" t="s">
        <v>45</v>
      </c>
      <c r="K852" s="103" t="s">
        <v>152</v>
      </c>
      <c r="L852" s="103" t="s">
        <v>1370</v>
      </c>
      <c r="M852" s="14" t="s">
        <v>1521</v>
      </c>
      <c r="N852" s="82"/>
      <c r="O852" s="82"/>
      <c r="P852" s="82"/>
      <c r="Q852" s="245"/>
      <c r="R852" s="408"/>
      <c r="S852" s="270"/>
      <c r="T852" s="270"/>
      <c r="U852" s="270"/>
      <c r="V852" s="647"/>
      <c r="W852" s="647"/>
      <c r="X852" s="409"/>
      <c r="Y852" s="409"/>
      <c r="Z852" s="409"/>
      <c r="AA852" s="409"/>
      <c r="AB852" s="409"/>
      <c r="AC852" s="399">
        <f t="shared" ref="AC852" si="7894">AB852*H852</f>
        <v>0</v>
      </c>
      <c r="AD852" s="410">
        <v>70</v>
      </c>
      <c r="AE852" s="410">
        <v>20600</v>
      </c>
      <c r="AF852" s="410">
        <f t="shared" ref="AF852" si="7895">AE852*1.12</f>
        <v>23072.000000000004</v>
      </c>
      <c r="AG852" s="410">
        <v>0</v>
      </c>
      <c r="AH852" s="410">
        <v>0</v>
      </c>
      <c r="AI852" s="260">
        <f t="shared" ref="AI852" si="7896">AH852*H852</f>
        <v>0</v>
      </c>
      <c r="AJ852" s="410">
        <v>0</v>
      </c>
      <c r="AK852" s="410">
        <v>20600</v>
      </c>
      <c r="AL852" s="410">
        <f t="shared" si="7837"/>
        <v>23072.000000000004</v>
      </c>
      <c r="AM852" s="410">
        <f t="shared" ref="AM852" si="7897">AJ852*AK852</f>
        <v>0</v>
      </c>
      <c r="AN852" s="410">
        <f t="shared" ref="AN852" si="7898">AJ852*AL852</f>
        <v>0</v>
      </c>
      <c r="AO852" s="396">
        <f t="shared" ref="AO852" si="7899">AN852*H852</f>
        <v>0</v>
      </c>
      <c r="AP852" s="410">
        <v>0</v>
      </c>
      <c r="AQ852" s="410">
        <v>20600</v>
      </c>
      <c r="AR852" s="410">
        <f t="shared" si="7839"/>
        <v>23072.000000000004</v>
      </c>
      <c r="AS852" s="410">
        <f t="shared" ref="AS852" si="7900">AP852*AQ852</f>
        <v>0</v>
      </c>
      <c r="AT852" s="410">
        <f t="shared" ref="AT852" si="7901">AS852*1.12</f>
        <v>0</v>
      </c>
      <c r="AU852" s="410">
        <f t="shared" ref="AU852" si="7902">AT852*H852</f>
        <v>0</v>
      </c>
      <c r="AV852" s="411">
        <v>0</v>
      </c>
      <c r="AW852" s="411">
        <v>20600</v>
      </c>
      <c r="AX852" s="411">
        <f t="shared" si="7840"/>
        <v>23072.000000000004</v>
      </c>
      <c r="AY852" s="400">
        <f t="shared" ref="AY852" si="7903">AV852*AW852</f>
        <v>0</v>
      </c>
      <c r="AZ852" s="400">
        <f t="shared" ref="AZ852" si="7904">AY852*1.12</f>
        <v>0</v>
      </c>
      <c r="BA852" s="400">
        <f t="shared" ref="BA852" si="7905">AZ852*H852</f>
        <v>0</v>
      </c>
      <c r="BB852" s="411">
        <v>0</v>
      </c>
      <c r="BC852" s="411">
        <v>20600</v>
      </c>
      <c r="BD852" s="411">
        <f t="shared" si="7841"/>
        <v>23072.000000000004</v>
      </c>
      <c r="BE852" s="411">
        <f t="shared" ref="BE852" si="7906">BB852*BC852</f>
        <v>0</v>
      </c>
      <c r="BF852" s="411">
        <f t="shared" ref="BF852" si="7907">BE852*1.12</f>
        <v>0</v>
      </c>
      <c r="BG852" s="411">
        <f t="shared" ref="BG852" si="7908">BF852*H852</f>
        <v>0</v>
      </c>
      <c r="BH852" s="411"/>
      <c r="BI852" s="411">
        <v>20600</v>
      </c>
      <c r="BJ852" s="411">
        <f t="shared" si="7842"/>
        <v>23072.000000000004</v>
      </c>
      <c r="BK852" s="411">
        <f t="shared" ref="BK852" si="7909">BH852*BI852</f>
        <v>0</v>
      </c>
      <c r="BL852" s="411">
        <f t="shared" ref="BL852" si="7910">BK852*1.12</f>
        <v>0</v>
      </c>
      <c r="BM852" s="411">
        <f t="shared" ref="BM852" si="7911">BL852*N852</f>
        <v>0</v>
      </c>
      <c r="BN852" s="411"/>
      <c r="BO852" s="411"/>
      <c r="BP852" s="411"/>
      <c r="BQ852" s="411">
        <f t="shared" si="7866"/>
        <v>0</v>
      </c>
      <c r="BR852" s="411">
        <f t="shared" si="7424"/>
        <v>0</v>
      </c>
      <c r="BS852" s="411">
        <f t="shared" si="7632"/>
        <v>0</v>
      </c>
      <c r="BT852" s="270">
        <v>20600</v>
      </c>
      <c r="BU852" s="270">
        <f t="shared" si="7804"/>
        <v>23072.000000000004</v>
      </c>
      <c r="BV852" s="262">
        <v>0</v>
      </c>
      <c r="BW852" s="1427">
        <v>0</v>
      </c>
      <c r="BX852" s="84" t="s">
        <v>48</v>
      </c>
      <c r="BY852" s="76">
        <v>2015</v>
      </c>
      <c r="BZ852" s="325"/>
      <c r="CA852" s="567"/>
      <c r="CB852" s="562"/>
      <c r="CC852" s="109"/>
      <c r="CD852" s="931"/>
      <c r="CE852" s="26">
        <f t="shared" ref="CE852" si="7912">BV852-CB852</f>
        <v>0</v>
      </c>
      <c r="CF852" s="27">
        <f t="shared" ref="CF852" si="7913">BW852-CC852</f>
        <v>0</v>
      </c>
      <c r="CG852" s="889">
        <f t="shared" ref="CG852" si="7914">CA852-CC852</f>
        <v>0</v>
      </c>
      <c r="CH852" s="933" t="s">
        <v>2351</v>
      </c>
      <c r="CI852" s="934"/>
      <c r="CJ852" s="1044" t="s">
        <v>1690</v>
      </c>
      <c r="CK852" s="725" t="s">
        <v>2061</v>
      </c>
      <c r="CL852" s="725" t="s">
        <v>2165</v>
      </c>
      <c r="CM852" s="726" t="s">
        <v>2179</v>
      </c>
      <c r="CN852" s="725" t="s">
        <v>2057</v>
      </c>
      <c r="CO852" s="103" t="s">
        <v>1530</v>
      </c>
      <c r="CP852" s="103" t="s">
        <v>2062</v>
      </c>
      <c r="CQ852" s="886" t="s">
        <v>79</v>
      </c>
      <c r="CR852" s="892"/>
      <c r="CS852" s="892"/>
      <c r="CT852" s="892">
        <v>70</v>
      </c>
      <c r="CU852" s="892">
        <v>0</v>
      </c>
      <c r="CV852" s="892">
        <v>0</v>
      </c>
      <c r="CW852" s="892">
        <v>0</v>
      </c>
      <c r="CX852" s="892">
        <v>0</v>
      </c>
      <c r="CY852" s="892"/>
      <c r="CZ852" s="892">
        <f>CT852+CU852+CV852+CW852+CX852</f>
        <v>70</v>
      </c>
      <c r="DA852" s="262">
        <v>23072</v>
      </c>
      <c r="DB852" s="892"/>
      <c r="DC852" s="892"/>
      <c r="DD852" s="892">
        <f>DA852*CT852</f>
        <v>1615040</v>
      </c>
      <c r="DE852" s="892">
        <f>DA852*CU852</f>
        <v>0</v>
      </c>
      <c r="DF852" s="892">
        <f>DA852*CV852</f>
        <v>0</v>
      </c>
      <c r="DG852" s="892">
        <f>DA852*CW852</f>
        <v>0</v>
      </c>
      <c r="DH852" s="892">
        <f>DA852*CX852</f>
        <v>0</v>
      </c>
      <c r="DI852" s="892"/>
      <c r="DJ852" s="892"/>
      <c r="DK852" s="892">
        <f>DA852*CZ852</f>
        <v>1615040</v>
      </c>
      <c r="DL852" s="893"/>
      <c r="DM852" s="847"/>
      <c r="DN852" s="893"/>
      <c r="DO852" s="847"/>
      <c r="DP852" s="893"/>
      <c r="DQ852" s="847">
        <f>DD852</f>
        <v>1615040</v>
      </c>
      <c r="DR852" s="893">
        <f>DQ852/1.12</f>
        <v>1441999.9999999998</v>
      </c>
      <c r="DS852" s="847">
        <f>DF852</f>
        <v>0</v>
      </c>
      <c r="DT852" s="893">
        <f>DS852/1.12</f>
        <v>0</v>
      </c>
      <c r="DU852" s="847">
        <f t="shared" ref="DU852" si="7915">DH852</f>
        <v>0</v>
      </c>
      <c r="DV852" s="942">
        <f t="shared" ref="DV852" si="7916">DU852/1.12</f>
        <v>0</v>
      </c>
      <c r="DW852" s="1045">
        <f>DG852</f>
        <v>0</v>
      </c>
      <c r="DX852" s="893">
        <f>DW852/1.12</f>
        <v>0</v>
      </c>
      <c r="DY852" s="846">
        <f>DH852</f>
        <v>0</v>
      </c>
      <c r="DZ852" s="893">
        <f t="shared" ref="DZ852" si="7917">DY852/1.12</f>
        <v>0</v>
      </c>
      <c r="EA852" s="847">
        <f>DI852</f>
        <v>0</v>
      </c>
      <c r="EB852" s="942">
        <f t="shared" ref="EB852" si="7918">EA852/1.12</f>
        <v>0</v>
      </c>
      <c r="EC852" s="1045"/>
      <c r="ED852" s="892"/>
      <c r="EE852" s="1046">
        <f>DA852*CZ852</f>
        <v>1615040</v>
      </c>
      <c r="EF852" s="893">
        <f>EE852/1.12</f>
        <v>1441999.9999999998</v>
      </c>
      <c r="EG852" s="462"/>
      <c r="EH852" s="710"/>
      <c r="EI852" s="460">
        <f t="shared" si="7143"/>
        <v>0</v>
      </c>
      <c r="EJ852" s="538">
        <f t="shared" si="7144"/>
        <v>0</v>
      </c>
      <c r="EK852" s="677">
        <f t="shared" si="7145"/>
        <v>-1441999.9999999998</v>
      </c>
      <c r="EL852" s="257">
        <f t="shared" si="7146"/>
        <v>-1615040</v>
      </c>
      <c r="EM852" s="649">
        <f t="shared" si="7147"/>
        <v>0</v>
      </c>
      <c r="EN852" s="538">
        <f t="shared" si="7148"/>
        <v>0</v>
      </c>
      <c r="EO852" s="677">
        <f t="shared" si="7149"/>
        <v>0</v>
      </c>
      <c r="EP852" s="257">
        <f t="shared" si="7150"/>
        <v>0</v>
      </c>
      <c r="EQ852" s="649">
        <f t="shared" si="7151"/>
        <v>0</v>
      </c>
      <c r="ER852" s="538">
        <f t="shared" si="7152"/>
        <v>0</v>
      </c>
      <c r="ES852" s="677">
        <f t="shared" si="7153"/>
        <v>0</v>
      </c>
      <c r="ET852" s="538">
        <f t="shared" si="7154"/>
        <v>0</v>
      </c>
      <c r="EU852" s="462">
        <f t="shared" si="7155"/>
        <v>0</v>
      </c>
      <c r="EV852" s="263">
        <f t="shared" si="7156"/>
        <v>0</v>
      </c>
      <c r="EW852" s="462">
        <f t="shared" si="7157"/>
        <v>0</v>
      </c>
      <c r="EX852" s="263">
        <f t="shared" si="7158"/>
        <v>0</v>
      </c>
      <c r="EY852" s="472">
        <f t="shared" si="7740"/>
        <v>-1441999.9999999998</v>
      </c>
      <c r="EZ852" s="710">
        <f t="shared" si="7741"/>
        <v>-1615040</v>
      </c>
      <c r="FA852" s="550">
        <v>42167</v>
      </c>
      <c r="FC852" s="1209"/>
      <c r="FD852" s="1210"/>
    </row>
    <row r="853" spans="1:160" s="551" customFormat="1" ht="18" hidden="1" customHeight="1" outlineLevel="1" x14ac:dyDescent="0.2">
      <c r="A853" s="13" t="s">
        <v>2455</v>
      </c>
      <c r="B853" s="76" t="s">
        <v>21</v>
      </c>
      <c r="C853" s="103" t="s">
        <v>1535</v>
      </c>
      <c r="D853" s="103" t="s">
        <v>1530</v>
      </c>
      <c r="E853" s="103" t="s">
        <v>1536</v>
      </c>
      <c r="F853" s="730" t="s">
        <v>1716</v>
      </c>
      <c r="G853" s="103" t="s">
        <v>1924</v>
      </c>
      <c r="H853" s="105">
        <v>0.77200000000000002</v>
      </c>
      <c r="I853" s="103" t="s">
        <v>2001</v>
      </c>
      <c r="J853" s="103" t="s">
        <v>45</v>
      </c>
      <c r="K853" s="103" t="s">
        <v>152</v>
      </c>
      <c r="L853" s="103" t="s">
        <v>1370</v>
      </c>
      <c r="M853" s="14" t="s">
        <v>1521</v>
      </c>
      <c r="N853" s="82"/>
      <c r="O853" s="82"/>
      <c r="P853" s="82"/>
      <c r="Q853" s="245"/>
      <c r="R853" s="408"/>
      <c r="S853" s="270"/>
      <c r="T853" s="270"/>
      <c r="U853" s="270"/>
      <c r="V853" s="647"/>
      <c r="W853" s="647"/>
      <c r="X853" s="409"/>
      <c r="Y853" s="409"/>
      <c r="Z853" s="409"/>
      <c r="AA853" s="409"/>
      <c r="AB853" s="409"/>
      <c r="AC853" s="399">
        <f t="shared" ref="AC853" si="7919">AB853*H853</f>
        <v>0</v>
      </c>
      <c r="AD853" s="410">
        <v>100</v>
      </c>
      <c r="AE853" s="410">
        <v>20650</v>
      </c>
      <c r="AF853" s="410">
        <f t="shared" ref="AF853" si="7920">AE853*1.12</f>
        <v>23128.000000000004</v>
      </c>
      <c r="AG853" s="410">
        <f t="shared" ref="AG853" si="7921">AE853*AD853</f>
        <v>2065000</v>
      </c>
      <c r="AH853" s="410">
        <f t="shared" ref="AH853" si="7922">AD853*AF853</f>
        <v>2312800.0000000005</v>
      </c>
      <c r="AI853" s="260">
        <f t="shared" ref="AI853" si="7923">AH853*H853</f>
        <v>1785481.6000000003</v>
      </c>
      <c r="AJ853" s="410">
        <v>0</v>
      </c>
      <c r="AK853" s="410">
        <v>20600</v>
      </c>
      <c r="AL853" s="410">
        <f t="shared" ref="AL853" si="7924">AK853*1.12</f>
        <v>23072.000000000004</v>
      </c>
      <c r="AM853" s="410">
        <f t="shared" ref="AM853" si="7925">AJ853*AK853</f>
        <v>0</v>
      </c>
      <c r="AN853" s="410">
        <f t="shared" ref="AN853" si="7926">AJ853*AL853</f>
        <v>0</v>
      </c>
      <c r="AO853" s="396">
        <f t="shared" ref="AO853" si="7927">AN853*H853</f>
        <v>0</v>
      </c>
      <c r="AP853" s="410">
        <v>0</v>
      </c>
      <c r="AQ853" s="410">
        <v>20600</v>
      </c>
      <c r="AR853" s="410">
        <f t="shared" ref="AR853" si="7928">AQ853*1.12</f>
        <v>23072.000000000004</v>
      </c>
      <c r="AS853" s="410">
        <f t="shared" ref="AS853" si="7929">AP853*AQ853</f>
        <v>0</v>
      </c>
      <c r="AT853" s="410">
        <f t="shared" ref="AT853" si="7930">AS853*1.12</f>
        <v>0</v>
      </c>
      <c r="AU853" s="410">
        <f t="shared" ref="AU853" si="7931">AT853*H853</f>
        <v>0</v>
      </c>
      <c r="AV853" s="411">
        <v>0</v>
      </c>
      <c r="AW853" s="411">
        <v>20600</v>
      </c>
      <c r="AX853" s="411">
        <f t="shared" ref="AX853" si="7932">AW853*1.12</f>
        <v>23072.000000000004</v>
      </c>
      <c r="AY853" s="400">
        <f t="shared" ref="AY853" si="7933">AV853*AW853</f>
        <v>0</v>
      </c>
      <c r="AZ853" s="400">
        <f t="shared" ref="AZ853" si="7934">AY853*1.12</f>
        <v>0</v>
      </c>
      <c r="BA853" s="400">
        <f t="shared" ref="BA853" si="7935">AZ853*H853</f>
        <v>0</v>
      </c>
      <c r="BB853" s="411">
        <v>0</v>
      </c>
      <c r="BC853" s="411">
        <v>20600</v>
      </c>
      <c r="BD853" s="411">
        <f t="shared" ref="BD853" si="7936">BC853*1.12</f>
        <v>23072.000000000004</v>
      </c>
      <c r="BE853" s="411">
        <f t="shared" ref="BE853" si="7937">BB853*BC853</f>
        <v>0</v>
      </c>
      <c r="BF853" s="411">
        <f t="shared" ref="BF853" si="7938">BE853*1.12</f>
        <v>0</v>
      </c>
      <c r="BG853" s="411">
        <f t="shared" ref="BG853" si="7939">BF853*H853</f>
        <v>0</v>
      </c>
      <c r="BH853" s="411"/>
      <c r="BI853" s="411">
        <v>20600</v>
      </c>
      <c r="BJ853" s="411">
        <f t="shared" ref="BJ853" si="7940">BI853*1.12</f>
        <v>23072.000000000004</v>
      </c>
      <c r="BK853" s="411">
        <f t="shared" ref="BK853" si="7941">BH853*BI853</f>
        <v>0</v>
      </c>
      <c r="BL853" s="411">
        <f t="shared" ref="BL853" si="7942">BK853*1.12</f>
        <v>0</v>
      </c>
      <c r="BM853" s="411">
        <f t="shared" ref="BM853" si="7943">BL853*N853</f>
        <v>0</v>
      </c>
      <c r="BN853" s="411"/>
      <c r="BO853" s="411"/>
      <c r="BP853" s="411"/>
      <c r="BQ853" s="411">
        <f t="shared" si="7866"/>
        <v>0</v>
      </c>
      <c r="BR853" s="411">
        <f t="shared" si="7424"/>
        <v>0</v>
      </c>
      <c r="BS853" s="411">
        <f t="shared" si="7632"/>
        <v>0</v>
      </c>
      <c r="BT853" s="270">
        <v>20650</v>
      </c>
      <c r="BU853" s="270">
        <v>23128.000000000004</v>
      </c>
      <c r="BV853" s="262">
        <f t="shared" ref="BV853" si="7944">(AD853+AJ853+AP853+AV853+BB853)*BT853</f>
        <v>2065000</v>
      </c>
      <c r="BW853" s="262">
        <f t="shared" ref="BW853" si="7945">(AD853+AJ853+AP853+AV853+BB853)*BU853</f>
        <v>2312800.0000000005</v>
      </c>
      <c r="BX853" s="84"/>
      <c r="BY853" s="76">
        <v>2015</v>
      </c>
      <c r="BZ853" s="325"/>
      <c r="CA853" s="567"/>
      <c r="CB853" s="562"/>
      <c r="CC853" s="109"/>
      <c r="CD853" s="931"/>
      <c r="CE853" s="26">
        <f t="shared" ref="CE853" si="7946">BV853-CB853</f>
        <v>2065000</v>
      </c>
      <c r="CF853" s="27">
        <f t="shared" ref="CF853" si="7947">BW853-CC853</f>
        <v>2312800.0000000005</v>
      </c>
      <c r="CG853" s="889">
        <f t="shared" ref="CG853" si="7948">CA853-CC853</f>
        <v>0</v>
      </c>
      <c r="CH853" s="933" t="s">
        <v>2494</v>
      </c>
      <c r="CI853" s="934"/>
      <c r="CJ853" s="1044"/>
      <c r="CK853" s="725"/>
      <c r="CL853" s="725"/>
      <c r="CM853" s="726"/>
      <c r="CN853" s="725"/>
      <c r="CO853" s="103"/>
      <c r="CP853" s="103"/>
      <c r="CQ853" s="886"/>
      <c r="CR853" s="892"/>
      <c r="CS853" s="892"/>
      <c r="CT853" s="892"/>
      <c r="CU853" s="892"/>
      <c r="CV853" s="892"/>
      <c r="CW853" s="892"/>
      <c r="CX853" s="892"/>
      <c r="CY853" s="892"/>
      <c r="CZ853" s="892"/>
      <c r="DA853" s="262"/>
      <c r="DB853" s="892"/>
      <c r="DC853" s="892"/>
      <c r="DD853" s="892"/>
      <c r="DE853" s="892"/>
      <c r="DF853" s="892"/>
      <c r="DG853" s="892"/>
      <c r="DH853" s="892"/>
      <c r="DI853" s="892"/>
      <c r="DJ853" s="892"/>
      <c r="DK853" s="892"/>
      <c r="DL853" s="893"/>
      <c r="DM853" s="847"/>
      <c r="DN853" s="893"/>
      <c r="DO853" s="847"/>
      <c r="DP853" s="893"/>
      <c r="DQ853" s="847"/>
      <c r="DR853" s="893"/>
      <c r="DS853" s="847"/>
      <c r="DT853" s="893"/>
      <c r="DU853" s="847"/>
      <c r="DV853" s="942"/>
      <c r="DW853" s="1045"/>
      <c r="DX853" s="893"/>
      <c r="DY853" s="846"/>
      <c r="DZ853" s="893"/>
      <c r="EA853" s="847"/>
      <c r="EB853" s="942"/>
      <c r="EC853" s="1045"/>
      <c r="ED853" s="892"/>
      <c r="EE853" s="1046"/>
      <c r="EF853" s="893"/>
      <c r="EG853" s="462"/>
      <c r="EH853" s="710"/>
      <c r="EI853" s="460">
        <f t="shared" si="7143"/>
        <v>0</v>
      </c>
      <c r="EJ853" s="538">
        <f t="shared" si="7144"/>
        <v>0</v>
      </c>
      <c r="EK853" s="677">
        <f t="shared" si="7145"/>
        <v>2065000</v>
      </c>
      <c r="EL853" s="257">
        <f t="shared" si="7146"/>
        <v>2312800.0000000005</v>
      </c>
      <c r="EM853" s="649">
        <f t="shared" si="7147"/>
        <v>0</v>
      </c>
      <c r="EN853" s="538">
        <f t="shared" si="7148"/>
        <v>0</v>
      </c>
      <c r="EO853" s="677">
        <f t="shared" si="7149"/>
        <v>0</v>
      </c>
      <c r="EP853" s="257">
        <f t="shared" si="7150"/>
        <v>0</v>
      </c>
      <c r="EQ853" s="649">
        <f t="shared" si="7151"/>
        <v>0</v>
      </c>
      <c r="ER853" s="538">
        <f t="shared" si="7152"/>
        <v>0</v>
      </c>
      <c r="ES853" s="677">
        <f t="shared" si="7153"/>
        <v>0</v>
      </c>
      <c r="ET853" s="538">
        <f t="shared" si="7154"/>
        <v>0</v>
      </c>
      <c r="EU853" s="462">
        <f t="shared" si="7155"/>
        <v>0</v>
      </c>
      <c r="EV853" s="263">
        <f t="shared" si="7156"/>
        <v>0</v>
      </c>
      <c r="EW853" s="462">
        <f t="shared" si="7157"/>
        <v>0</v>
      </c>
      <c r="EX853" s="263">
        <f t="shared" si="7158"/>
        <v>0</v>
      </c>
      <c r="EY853" s="472">
        <f t="shared" si="7740"/>
        <v>2065000</v>
      </c>
      <c r="EZ853" s="710">
        <f t="shared" si="7741"/>
        <v>2312800.0000000005</v>
      </c>
      <c r="FA853" s="550">
        <v>42167</v>
      </c>
      <c r="FC853" s="1209"/>
      <c r="FD853" s="1210"/>
    </row>
    <row r="854" spans="1:160" ht="18" hidden="1" customHeight="1" outlineLevel="1" x14ac:dyDescent="0.2">
      <c r="A854" s="13" t="s">
        <v>1614</v>
      </c>
      <c r="B854" s="76" t="s">
        <v>21</v>
      </c>
      <c r="C854" s="103" t="s">
        <v>1538</v>
      </c>
      <c r="D854" s="103" t="s">
        <v>1539</v>
      </c>
      <c r="E854" s="103" t="s">
        <v>1540</v>
      </c>
      <c r="F854" s="730" t="s">
        <v>1541</v>
      </c>
      <c r="G854" s="103" t="s">
        <v>41</v>
      </c>
      <c r="H854" s="105">
        <v>0</v>
      </c>
      <c r="I854" s="103" t="s">
        <v>1369</v>
      </c>
      <c r="J854" s="103" t="s">
        <v>45</v>
      </c>
      <c r="K854" s="103" t="s">
        <v>152</v>
      </c>
      <c r="L854" s="103" t="s">
        <v>1370</v>
      </c>
      <c r="M854" s="14" t="s">
        <v>1516</v>
      </c>
      <c r="N854" s="82"/>
      <c r="O854" s="82"/>
      <c r="P854" s="82"/>
      <c r="Q854" s="245"/>
      <c r="R854" s="408"/>
      <c r="S854" s="270"/>
      <c r="T854" s="270"/>
      <c r="U854" s="270"/>
      <c r="V854" s="647"/>
      <c r="W854" s="647"/>
      <c r="X854" s="409"/>
      <c r="Y854" s="409"/>
      <c r="Z854" s="409"/>
      <c r="AA854" s="409"/>
      <c r="AB854" s="409"/>
      <c r="AC854" s="399">
        <f t="shared" si="7714"/>
        <v>0</v>
      </c>
      <c r="AD854" s="410">
        <v>1500</v>
      </c>
      <c r="AE854" s="410">
        <v>4241.0714285714284</v>
      </c>
      <c r="AF854" s="410">
        <f t="shared" si="5138"/>
        <v>4750</v>
      </c>
      <c r="AG854" s="410">
        <v>0</v>
      </c>
      <c r="AH854" s="410">
        <v>0</v>
      </c>
      <c r="AI854" s="260">
        <f t="shared" si="7716"/>
        <v>0</v>
      </c>
      <c r="AJ854" s="410">
        <v>1500</v>
      </c>
      <c r="AK854" s="410">
        <v>4241.0714285714284</v>
      </c>
      <c r="AL854" s="410">
        <v>4750</v>
      </c>
      <c r="AM854" s="260">
        <v>0</v>
      </c>
      <c r="AN854" s="260">
        <v>0</v>
      </c>
      <c r="AO854" s="396">
        <f t="shared" ref="AO854:AO882" si="7949">AN854*H854</f>
        <v>0</v>
      </c>
      <c r="AP854" s="410">
        <v>1500</v>
      </c>
      <c r="AQ854" s="410">
        <v>4241.0714285714284</v>
      </c>
      <c r="AR854" s="410">
        <v>4750</v>
      </c>
      <c r="AS854" s="410">
        <v>0</v>
      </c>
      <c r="AT854" s="410">
        <f t="shared" si="6739"/>
        <v>0</v>
      </c>
      <c r="AU854" s="410">
        <f t="shared" si="6501"/>
        <v>0</v>
      </c>
      <c r="AV854" s="411">
        <v>1500</v>
      </c>
      <c r="AW854" s="411">
        <v>4241.0714285714284</v>
      </c>
      <c r="AX854" s="411">
        <v>4750</v>
      </c>
      <c r="AY854" s="400">
        <v>0</v>
      </c>
      <c r="AZ854" s="400">
        <f t="shared" si="6740"/>
        <v>0</v>
      </c>
      <c r="BA854" s="400">
        <f t="shared" si="6542"/>
        <v>0</v>
      </c>
      <c r="BB854" s="411">
        <v>1500</v>
      </c>
      <c r="BC854" s="411">
        <v>4241.0714285714284</v>
      </c>
      <c r="BD854" s="411">
        <v>4750</v>
      </c>
      <c r="BE854" s="411">
        <v>0</v>
      </c>
      <c r="BF854" s="411">
        <f t="shared" si="6543"/>
        <v>0</v>
      </c>
      <c r="BG854" s="411">
        <f t="shared" si="6496"/>
        <v>0</v>
      </c>
      <c r="BH854" s="411"/>
      <c r="BI854" s="411"/>
      <c r="BJ854" s="411"/>
      <c r="BK854" s="411"/>
      <c r="BL854" s="411"/>
      <c r="BM854" s="411">
        <f t="shared" ref="BM854:BM882" si="7950">BL854*N854</f>
        <v>0</v>
      </c>
      <c r="BN854" s="411"/>
      <c r="BO854" s="411"/>
      <c r="BP854" s="411"/>
      <c r="BQ854" s="411">
        <v>0</v>
      </c>
      <c r="BR854" s="411">
        <f t="shared" si="7424"/>
        <v>0</v>
      </c>
      <c r="BS854" s="411">
        <f t="shared" si="7632"/>
        <v>0</v>
      </c>
      <c r="BT854" s="270">
        <v>4241.0714285714284</v>
      </c>
      <c r="BU854" s="270">
        <v>4750</v>
      </c>
      <c r="BV854" s="262">
        <v>0</v>
      </c>
      <c r="BW854" s="1427">
        <v>0</v>
      </c>
      <c r="BX854" s="84" t="s">
        <v>48</v>
      </c>
      <c r="BY854" s="76">
        <v>2015</v>
      </c>
      <c r="BZ854" s="325"/>
      <c r="CA854" s="567"/>
      <c r="CB854" s="562"/>
      <c r="CC854" s="109"/>
      <c r="CD854" s="329"/>
      <c r="CE854" s="26">
        <f t="shared" si="7867"/>
        <v>0</v>
      </c>
      <c r="CF854" s="27">
        <f t="shared" si="7868"/>
        <v>0</v>
      </c>
      <c r="CG854" s="738">
        <f t="shared" si="7869"/>
        <v>0</v>
      </c>
      <c r="CH854" s="166"/>
      <c r="CI854" s="167"/>
      <c r="CJ854" s="89"/>
      <c r="CK854" s="175"/>
      <c r="CL854" s="175"/>
      <c r="CM854" s="178"/>
      <c r="CN854" s="175"/>
      <c r="CO854" s="176"/>
      <c r="CP854" s="176"/>
      <c r="CQ854" s="87"/>
      <c r="CR854" s="455"/>
      <c r="CS854" s="455"/>
      <c r="CT854" s="455"/>
      <c r="CU854" s="455"/>
      <c r="CV854" s="455"/>
      <c r="CW854" s="455"/>
      <c r="CX854" s="455"/>
      <c r="CY854" s="455"/>
      <c r="CZ854" s="455"/>
      <c r="DA854" s="456"/>
      <c r="DB854" s="455"/>
      <c r="DC854" s="455"/>
      <c r="DD854" s="455"/>
      <c r="DE854" s="455"/>
      <c r="DF854" s="455"/>
      <c r="DG854" s="455"/>
      <c r="DH854" s="455"/>
      <c r="DI854" s="455"/>
      <c r="DJ854" s="455"/>
      <c r="DK854" s="455"/>
      <c r="DL854" s="501"/>
      <c r="DM854" s="508"/>
      <c r="DN854" s="501"/>
      <c r="DO854" s="508"/>
      <c r="DP854" s="501"/>
      <c r="DQ854" s="847"/>
      <c r="DR854" s="501"/>
      <c r="DS854" s="508"/>
      <c r="DT854" s="501"/>
      <c r="DU854" s="508"/>
      <c r="DV854" s="457"/>
      <c r="DW854" s="503"/>
      <c r="DX854" s="501"/>
      <c r="DY854" s="672"/>
      <c r="DZ854" s="501"/>
      <c r="EA854" s="508">
        <f t="shared" ref="EA854:EA883" si="7951">DI854</f>
        <v>0</v>
      </c>
      <c r="EB854" s="457">
        <f t="shared" ref="EB854:EB883" si="7952">EA854/1.12</f>
        <v>0</v>
      </c>
      <c r="EC854" s="503"/>
      <c r="ED854" s="455"/>
      <c r="EE854" s="459"/>
      <c r="EF854" s="501"/>
      <c r="EG854" s="462"/>
      <c r="EH854" s="710"/>
      <c r="EI854" s="460">
        <f t="shared" si="7143"/>
        <v>0</v>
      </c>
      <c r="EJ854" s="538">
        <f t="shared" si="7144"/>
        <v>0</v>
      </c>
      <c r="EK854" s="677">
        <f t="shared" si="7145"/>
        <v>0</v>
      </c>
      <c r="EL854" s="257">
        <f t="shared" si="7146"/>
        <v>0</v>
      </c>
      <c r="EM854" s="649">
        <f t="shared" si="7147"/>
        <v>0</v>
      </c>
      <c r="EN854" s="538">
        <f t="shared" si="7148"/>
        <v>0</v>
      </c>
      <c r="EO854" s="677">
        <f t="shared" si="7149"/>
        <v>0</v>
      </c>
      <c r="EP854" s="257">
        <f t="shared" si="7150"/>
        <v>0</v>
      </c>
      <c r="EQ854" s="649">
        <f t="shared" si="7151"/>
        <v>0</v>
      </c>
      <c r="ER854" s="538">
        <f t="shared" si="7152"/>
        <v>0</v>
      </c>
      <c r="ES854" s="677">
        <f t="shared" si="7153"/>
        <v>0</v>
      </c>
      <c r="ET854" s="538">
        <f t="shared" si="7154"/>
        <v>0</v>
      </c>
      <c r="EU854" s="462">
        <f t="shared" si="7155"/>
        <v>0</v>
      </c>
      <c r="EV854" s="263">
        <f t="shared" si="7156"/>
        <v>0</v>
      </c>
      <c r="EW854" s="462">
        <f t="shared" si="7157"/>
        <v>0</v>
      </c>
      <c r="EX854" s="263">
        <f t="shared" si="7158"/>
        <v>0</v>
      </c>
      <c r="EY854" s="472">
        <f t="shared" si="7740"/>
        <v>0</v>
      </c>
      <c r="EZ854" s="710">
        <f t="shared" si="7741"/>
        <v>0</v>
      </c>
      <c r="FC854" s="216"/>
      <c r="FD854" s="319"/>
    </row>
    <row r="855" spans="1:160" ht="18" hidden="1" customHeight="1" outlineLevel="1" x14ac:dyDescent="0.2">
      <c r="A855" s="13" t="s">
        <v>1718</v>
      </c>
      <c r="B855" s="76" t="s">
        <v>21</v>
      </c>
      <c r="C855" s="103" t="s">
        <v>1538</v>
      </c>
      <c r="D855" s="103" t="s">
        <v>1539</v>
      </c>
      <c r="E855" s="103" t="s">
        <v>1540</v>
      </c>
      <c r="F855" s="730" t="s">
        <v>1723</v>
      </c>
      <c r="G855" s="103" t="s">
        <v>41</v>
      </c>
      <c r="H855" s="105">
        <v>0</v>
      </c>
      <c r="I855" s="103" t="s">
        <v>1369</v>
      </c>
      <c r="J855" s="103" t="s">
        <v>45</v>
      </c>
      <c r="K855" s="103" t="s">
        <v>152</v>
      </c>
      <c r="L855" s="103" t="s">
        <v>1370</v>
      </c>
      <c r="M855" s="14" t="s">
        <v>1516</v>
      </c>
      <c r="N855" s="82"/>
      <c r="O855" s="82"/>
      <c r="P855" s="82"/>
      <c r="Q855" s="245"/>
      <c r="R855" s="408"/>
      <c r="S855" s="270"/>
      <c r="T855" s="270"/>
      <c r="U855" s="270"/>
      <c r="V855" s="647"/>
      <c r="W855" s="647"/>
      <c r="X855" s="409"/>
      <c r="Y855" s="409"/>
      <c r="Z855" s="409"/>
      <c r="AA855" s="409"/>
      <c r="AB855" s="409"/>
      <c r="AC855" s="399">
        <f t="shared" si="7714"/>
        <v>0</v>
      </c>
      <c r="AD855" s="410">
        <v>1500</v>
      </c>
      <c r="AE855" s="410">
        <v>4241.0714285714284</v>
      </c>
      <c r="AF855" s="410">
        <f t="shared" ref="AF855" si="7953">AE855*1.12</f>
        <v>4750</v>
      </c>
      <c r="AG855" s="410">
        <v>0</v>
      </c>
      <c r="AH855" s="410">
        <v>0</v>
      </c>
      <c r="AI855" s="260">
        <f t="shared" si="7716"/>
        <v>0</v>
      </c>
      <c r="AJ855" s="410">
        <v>1500</v>
      </c>
      <c r="AK855" s="410">
        <v>4241.0714285714284</v>
      </c>
      <c r="AL855" s="410">
        <v>4750</v>
      </c>
      <c r="AM855" s="410">
        <v>0</v>
      </c>
      <c r="AN855" s="410">
        <v>0</v>
      </c>
      <c r="AO855" s="396">
        <f t="shared" si="7949"/>
        <v>0</v>
      </c>
      <c r="AP855" s="410">
        <v>1500</v>
      </c>
      <c r="AQ855" s="410">
        <v>4241.0714285714284</v>
      </c>
      <c r="AR855" s="410">
        <v>4750</v>
      </c>
      <c r="AS855" s="410">
        <v>0</v>
      </c>
      <c r="AT855" s="410">
        <f t="shared" si="6739"/>
        <v>0</v>
      </c>
      <c r="AU855" s="410">
        <f t="shared" si="6501"/>
        <v>0</v>
      </c>
      <c r="AV855" s="411">
        <v>1500</v>
      </c>
      <c r="AW855" s="411">
        <v>4241.0714285714284</v>
      </c>
      <c r="AX855" s="411">
        <v>4750</v>
      </c>
      <c r="AY855" s="400">
        <v>0</v>
      </c>
      <c r="AZ855" s="400">
        <f t="shared" si="6740"/>
        <v>0</v>
      </c>
      <c r="BA855" s="400">
        <f t="shared" si="6542"/>
        <v>0</v>
      </c>
      <c r="BB855" s="411">
        <v>1500</v>
      </c>
      <c r="BC855" s="411">
        <v>4241.0714285714284</v>
      </c>
      <c r="BD855" s="411">
        <v>4750</v>
      </c>
      <c r="BE855" s="411">
        <v>0</v>
      </c>
      <c r="BF855" s="411">
        <f t="shared" si="6543"/>
        <v>0</v>
      </c>
      <c r="BG855" s="411">
        <f t="shared" ref="BG855:BG919" si="7954">BF855*H855</f>
        <v>0</v>
      </c>
      <c r="BH855" s="411"/>
      <c r="BI855" s="411"/>
      <c r="BJ855" s="411"/>
      <c r="BK855" s="411"/>
      <c r="BL855" s="411"/>
      <c r="BM855" s="411">
        <f t="shared" si="7950"/>
        <v>0</v>
      </c>
      <c r="BN855" s="411"/>
      <c r="BO855" s="411"/>
      <c r="BP855" s="411"/>
      <c r="BQ855" s="411">
        <v>0</v>
      </c>
      <c r="BR855" s="411">
        <f t="shared" si="7424"/>
        <v>0</v>
      </c>
      <c r="BS855" s="411">
        <f t="shared" si="7632"/>
        <v>0</v>
      </c>
      <c r="BT855" s="270">
        <v>4241.0714285714284</v>
      </c>
      <c r="BU855" s="270">
        <v>4750</v>
      </c>
      <c r="BV855" s="262">
        <v>0</v>
      </c>
      <c r="BW855" s="1427">
        <v>0</v>
      </c>
      <c r="BX855" s="84" t="s">
        <v>48</v>
      </c>
      <c r="BY855" s="76">
        <v>2015</v>
      </c>
      <c r="BZ855" s="325"/>
      <c r="CA855" s="567"/>
      <c r="CB855" s="562"/>
      <c r="CC855" s="109"/>
      <c r="CD855" s="329"/>
      <c r="CE855" s="26">
        <f t="shared" si="7867"/>
        <v>0</v>
      </c>
      <c r="CF855" s="27">
        <f t="shared" si="7868"/>
        <v>0</v>
      </c>
      <c r="CG855" s="738">
        <f t="shared" si="7869"/>
        <v>0</v>
      </c>
      <c r="CH855" s="166"/>
      <c r="CI855" s="167" t="s">
        <v>1756</v>
      </c>
      <c r="CJ855" s="89"/>
      <c r="CK855" s="175"/>
      <c r="CL855" s="175"/>
      <c r="CM855" s="178"/>
      <c r="CN855" s="175"/>
      <c r="CO855" s="176"/>
      <c r="CP855" s="175"/>
      <c r="CQ855" s="87"/>
      <c r="CR855" s="455"/>
      <c r="CS855" s="455"/>
      <c r="CT855" s="455"/>
      <c r="CU855" s="455"/>
      <c r="CV855" s="455"/>
      <c r="CW855" s="455"/>
      <c r="CX855" s="455"/>
      <c r="CY855" s="455"/>
      <c r="CZ855" s="455"/>
      <c r="DA855" s="456"/>
      <c r="DB855" s="455"/>
      <c r="DC855" s="455"/>
      <c r="DD855" s="455"/>
      <c r="DE855" s="455"/>
      <c r="DF855" s="455"/>
      <c r="DG855" s="455"/>
      <c r="DH855" s="455"/>
      <c r="DI855" s="455"/>
      <c r="DJ855" s="455"/>
      <c r="DK855" s="455"/>
      <c r="DL855" s="501"/>
      <c r="DM855" s="508"/>
      <c r="DN855" s="501"/>
      <c r="DO855" s="508"/>
      <c r="DP855" s="501"/>
      <c r="DQ855" s="847"/>
      <c r="DR855" s="501"/>
      <c r="DS855" s="508"/>
      <c r="DT855" s="501"/>
      <c r="DU855" s="508"/>
      <c r="DV855" s="457"/>
      <c r="DW855" s="503"/>
      <c r="DX855" s="501"/>
      <c r="DY855" s="672"/>
      <c r="DZ855" s="501"/>
      <c r="EA855" s="508">
        <f t="shared" si="7951"/>
        <v>0</v>
      </c>
      <c r="EB855" s="457">
        <f t="shared" si="7952"/>
        <v>0</v>
      </c>
      <c r="EC855" s="503"/>
      <c r="ED855" s="455"/>
      <c r="EE855" s="459"/>
      <c r="EF855" s="501"/>
      <c r="EG855" s="462"/>
      <c r="EH855" s="710"/>
      <c r="EI855" s="460">
        <f t="shared" si="7143"/>
        <v>0</v>
      </c>
      <c r="EJ855" s="538">
        <f t="shared" si="7144"/>
        <v>0</v>
      </c>
      <c r="EK855" s="677">
        <f t="shared" si="7145"/>
        <v>0</v>
      </c>
      <c r="EL855" s="257">
        <f t="shared" si="7146"/>
        <v>0</v>
      </c>
      <c r="EM855" s="649">
        <f t="shared" si="7147"/>
        <v>0</v>
      </c>
      <c r="EN855" s="538">
        <f t="shared" si="7148"/>
        <v>0</v>
      </c>
      <c r="EO855" s="677">
        <f t="shared" si="7149"/>
        <v>0</v>
      </c>
      <c r="EP855" s="257">
        <f t="shared" si="7150"/>
        <v>0</v>
      </c>
      <c r="EQ855" s="649">
        <f t="shared" si="7151"/>
        <v>0</v>
      </c>
      <c r="ER855" s="538">
        <f t="shared" si="7152"/>
        <v>0</v>
      </c>
      <c r="ES855" s="677">
        <f t="shared" si="7153"/>
        <v>0</v>
      </c>
      <c r="ET855" s="538">
        <f t="shared" si="7154"/>
        <v>0</v>
      </c>
      <c r="EU855" s="462">
        <f t="shared" si="7155"/>
        <v>0</v>
      </c>
      <c r="EV855" s="263">
        <f t="shared" si="7156"/>
        <v>0</v>
      </c>
      <c r="EW855" s="462">
        <f t="shared" si="7157"/>
        <v>0</v>
      </c>
      <c r="EX855" s="263">
        <f t="shared" si="7158"/>
        <v>0</v>
      </c>
      <c r="EY855" s="472">
        <f t="shared" si="7740"/>
        <v>0</v>
      </c>
      <c r="EZ855" s="710">
        <f t="shared" si="7741"/>
        <v>0</v>
      </c>
      <c r="FC855" s="216"/>
      <c r="FD855" s="319"/>
    </row>
    <row r="856" spans="1:160" ht="18" hidden="1" customHeight="1" outlineLevel="1" x14ac:dyDescent="0.2">
      <c r="A856" s="13" t="s">
        <v>1921</v>
      </c>
      <c r="B856" s="76" t="s">
        <v>21</v>
      </c>
      <c r="C856" s="103" t="s">
        <v>1538</v>
      </c>
      <c r="D856" s="103" t="s">
        <v>1539</v>
      </c>
      <c r="E856" s="103" t="s">
        <v>1540</v>
      </c>
      <c r="F856" s="730" t="s">
        <v>1723</v>
      </c>
      <c r="G856" s="103" t="s">
        <v>1924</v>
      </c>
      <c r="H856" s="105">
        <v>0</v>
      </c>
      <c r="I856" s="76" t="s">
        <v>1914</v>
      </c>
      <c r="J856" s="103" t="s">
        <v>45</v>
      </c>
      <c r="K856" s="103" t="s">
        <v>152</v>
      </c>
      <c r="L856" s="103" t="s">
        <v>1370</v>
      </c>
      <c r="M856" s="14" t="s">
        <v>1516</v>
      </c>
      <c r="N856" s="82"/>
      <c r="O856" s="82"/>
      <c r="P856" s="82"/>
      <c r="Q856" s="245"/>
      <c r="R856" s="408"/>
      <c r="S856" s="270"/>
      <c r="T856" s="270"/>
      <c r="U856" s="270"/>
      <c r="V856" s="647"/>
      <c r="W856" s="647"/>
      <c r="X856" s="409"/>
      <c r="Y856" s="409"/>
      <c r="Z856" s="409"/>
      <c r="AA856" s="409"/>
      <c r="AB856" s="409"/>
      <c r="AC856" s="399">
        <f t="shared" ref="AC856" si="7955">AB856*H856</f>
        <v>0</v>
      </c>
      <c r="AD856" s="410">
        <v>1500</v>
      </c>
      <c r="AE856" s="410">
        <v>4241</v>
      </c>
      <c r="AF856" s="410">
        <f>AE856*1.12</f>
        <v>4749.92</v>
      </c>
      <c r="AG856" s="410">
        <v>0</v>
      </c>
      <c r="AH856" s="410">
        <v>0</v>
      </c>
      <c r="AI856" s="260">
        <f t="shared" ref="AI856" si="7956">AH856*H856</f>
        <v>0</v>
      </c>
      <c r="AJ856" s="410">
        <v>1500</v>
      </c>
      <c r="AK856" s="410">
        <v>4241</v>
      </c>
      <c r="AL856" s="410">
        <f>AK856*1.12</f>
        <v>4749.92</v>
      </c>
      <c r="AM856" s="410">
        <v>0</v>
      </c>
      <c r="AN856" s="410">
        <v>0</v>
      </c>
      <c r="AO856" s="396">
        <f t="shared" si="7949"/>
        <v>0</v>
      </c>
      <c r="AP856" s="410">
        <v>1500</v>
      </c>
      <c r="AQ856" s="410">
        <v>4241</v>
      </c>
      <c r="AR856" s="410">
        <f>AQ856*1.12</f>
        <v>4749.92</v>
      </c>
      <c r="AS856" s="410">
        <v>0</v>
      </c>
      <c r="AT856" s="410">
        <f t="shared" ref="AT856" si="7957">AS856*1.12</f>
        <v>0</v>
      </c>
      <c r="AU856" s="410">
        <f t="shared" ref="AU856" si="7958">AT856*H856</f>
        <v>0</v>
      </c>
      <c r="AV856" s="411">
        <v>1500</v>
      </c>
      <c r="AW856" s="411">
        <v>4241</v>
      </c>
      <c r="AX856" s="411">
        <f>AW856*1.12</f>
        <v>4749.92</v>
      </c>
      <c r="AY856" s="400">
        <v>0</v>
      </c>
      <c r="AZ856" s="400">
        <f t="shared" ref="AZ856" si="7959">AY856*1.12</f>
        <v>0</v>
      </c>
      <c r="BA856" s="400">
        <f t="shared" ref="BA856" si="7960">AZ856*H856</f>
        <v>0</v>
      </c>
      <c r="BB856" s="411">
        <v>1500</v>
      </c>
      <c r="BC856" s="411">
        <v>4241</v>
      </c>
      <c r="BD856" s="411">
        <f>BC856*1.12</f>
        <v>4749.92</v>
      </c>
      <c r="BE856" s="411">
        <v>0</v>
      </c>
      <c r="BF856" s="411">
        <f t="shared" ref="BF856" si="7961">BE856*1.12</f>
        <v>0</v>
      </c>
      <c r="BG856" s="411">
        <f t="shared" ref="BG856" si="7962">BF856*H856</f>
        <v>0</v>
      </c>
      <c r="BH856" s="411"/>
      <c r="BI856" s="411"/>
      <c r="BJ856" s="411"/>
      <c r="BK856" s="411"/>
      <c r="BL856" s="411"/>
      <c r="BM856" s="411">
        <f t="shared" si="7950"/>
        <v>0</v>
      </c>
      <c r="BN856" s="411"/>
      <c r="BO856" s="411"/>
      <c r="BP856" s="411"/>
      <c r="BQ856" s="411">
        <v>0</v>
      </c>
      <c r="BR856" s="411">
        <f t="shared" si="7424"/>
        <v>0</v>
      </c>
      <c r="BS856" s="411">
        <f t="shared" si="7632"/>
        <v>0</v>
      </c>
      <c r="BT856" s="270">
        <v>4241</v>
      </c>
      <c r="BU856" s="270">
        <f>BT856*1.12</f>
        <v>4749.92</v>
      </c>
      <c r="BV856" s="262">
        <v>0</v>
      </c>
      <c r="BW856" s="1427">
        <v>0</v>
      </c>
      <c r="BX856" s="84" t="s">
        <v>48</v>
      </c>
      <c r="BY856" s="76">
        <v>2015</v>
      </c>
      <c r="BZ856" s="325"/>
      <c r="CA856" s="567"/>
      <c r="CB856" s="562"/>
      <c r="CC856" s="109"/>
      <c r="CD856" s="329"/>
      <c r="CE856" s="26">
        <f t="shared" si="7867"/>
        <v>0</v>
      </c>
      <c r="CF856" s="27">
        <f t="shared" si="7868"/>
        <v>0</v>
      </c>
      <c r="CG856" s="738">
        <f t="shared" si="7869"/>
        <v>0</v>
      </c>
      <c r="CH856" s="166" t="s">
        <v>1934</v>
      </c>
      <c r="CI856" s="167"/>
      <c r="CJ856" s="89" t="s">
        <v>1690</v>
      </c>
      <c r="CK856" s="175" t="s">
        <v>2074</v>
      </c>
      <c r="CL856" s="175" t="s">
        <v>2683</v>
      </c>
      <c r="CM856" s="178" t="s">
        <v>2687</v>
      </c>
      <c r="CN856" s="175" t="s">
        <v>2083</v>
      </c>
      <c r="CO856" s="103" t="s">
        <v>1539</v>
      </c>
      <c r="CP856" s="175" t="s">
        <v>1723</v>
      </c>
      <c r="CQ856" s="87" t="s">
        <v>57</v>
      </c>
      <c r="CR856" s="455"/>
      <c r="CS856" s="455"/>
      <c r="CT856" s="455">
        <v>450</v>
      </c>
      <c r="CU856" s="455">
        <v>0</v>
      </c>
      <c r="CV856" s="455">
        <v>0</v>
      </c>
      <c r="CW856" s="455">
        <v>450</v>
      </c>
      <c r="CX856" s="455">
        <v>450</v>
      </c>
      <c r="CY856" s="455"/>
      <c r="CZ856" s="455">
        <f>CT856+CU856+CV856+CW856+CX856</f>
        <v>1350</v>
      </c>
      <c r="DA856" s="456">
        <v>4366.88</v>
      </c>
      <c r="DB856" s="455"/>
      <c r="DC856" s="455"/>
      <c r="DD856" s="455">
        <f>CT856*DA856</f>
        <v>1965096</v>
      </c>
      <c r="DE856" s="455">
        <f>CU856*DA856</f>
        <v>0</v>
      </c>
      <c r="DF856" s="455">
        <f>CV856*DA856</f>
        <v>0</v>
      </c>
      <c r="DG856" s="455">
        <f>CW856*DA856</f>
        <v>1965096</v>
      </c>
      <c r="DH856" s="455">
        <f>CX856*DA856</f>
        <v>1965096</v>
      </c>
      <c r="DI856" s="455"/>
      <c r="DJ856" s="455"/>
      <c r="DK856" s="455">
        <f>DB856+DC856+DD856+DE856+DF856+DG856+DH856</f>
        <v>5895288</v>
      </c>
      <c r="DL856" s="501"/>
      <c r="DM856" s="508"/>
      <c r="DN856" s="501"/>
      <c r="DO856" s="508"/>
      <c r="DP856" s="501"/>
      <c r="DQ856" s="847">
        <f>DD856</f>
        <v>1965096</v>
      </c>
      <c r="DR856" s="501">
        <f>DQ856/1.12</f>
        <v>1754549.9999999998</v>
      </c>
      <c r="DS856" s="1049">
        <f>DE856</f>
        <v>0</v>
      </c>
      <c r="DT856" s="1059">
        <f>DS856/1.12</f>
        <v>0</v>
      </c>
      <c r="DU856" s="1049">
        <f>DF856</f>
        <v>0</v>
      </c>
      <c r="DV856" s="1060">
        <f>DU856/1.12</f>
        <v>0</v>
      </c>
      <c r="DW856" s="1061">
        <f>DG856</f>
        <v>1965096</v>
      </c>
      <c r="DX856" s="1059">
        <f>DW856/1.12</f>
        <v>1754549.9999999998</v>
      </c>
      <c r="DY856" s="1062">
        <f>DH856</f>
        <v>1965096</v>
      </c>
      <c r="DZ856" s="1059">
        <f>DY856/1.12</f>
        <v>1754549.9999999998</v>
      </c>
      <c r="EA856" s="508">
        <f t="shared" si="7951"/>
        <v>0</v>
      </c>
      <c r="EB856" s="457">
        <f t="shared" si="7952"/>
        <v>0</v>
      </c>
      <c r="EC856" s="1045"/>
      <c r="ED856" s="892"/>
      <c r="EE856" s="459">
        <f>DM856+DO856+DQ856+DS856+DU856+DW856+DY856</f>
        <v>5895288</v>
      </c>
      <c r="EF856" s="501">
        <f>EE856/1.12</f>
        <v>5263649.9999999991</v>
      </c>
      <c r="EG856" s="462"/>
      <c r="EH856" s="710"/>
      <c r="EI856" s="460">
        <f t="shared" si="7143"/>
        <v>0</v>
      </c>
      <c r="EJ856" s="538">
        <f t="shared" si="7144"/>
        <v>0</v>
      </c>
      <c r="EK856" s="677">
        <f t="shared" si="7145"/>
        <v>-1754549.9999999998</v>
      </c>
      <c r="EL856" s="257">
        <f t="shared" si="7146"/>
        <v>-1965096</v>
      </c>
      <c r="EM856" s="649">
        <f t="shared" si="7147"/>
        <v>0</v>
      </c>
      <c r="EN856" s="538">
        <f t="shared" si="7148"/>
        <v>0</v>
      </c>
      <c r="EO856" s="677">
        <f t="shared" si="7149"/>
        <v>0</v>
      </c>
      <c r="EP856" s="257">
        <f t="shared" si="7150"/>
        <v>0</v>
      </c>
      <c r="EQ856" s="649">
        <f t="shared" si="7151"/>
        <v>-1754549.9999999998</v>
      </c>
      <c r="ER856" s="538">
        <f t="shared" si="7152"/>
        <v>-1965096</v>
      </c>
      <c r="ES856" s="677">
        <f t="shared" si="7153"/>
        <v>-1754549.9999999998</v>
      </c>
      <c r="ET856" s="538">
        <f t="shared" si="7154"/>
        <v>-1965096</v>
      </c>
      <c r="EU856" s="462">
        <f t="shared" si="7155"/>
        <v>0</v>
      </c>
      <c r="EV856" s="263">
        <f t="shared" si="7156"/>
        <v>0</v>
      </c>
      <c r="EW856" s="462">
        <f t="shared" si="7157"/>
        <v>0</v>
      </c>
      <c r="EX856" s="263">
        <f t="shared" si="7158"/>
        <v>0</v>
      </c>
      <c r="EY856" s="472">
        <f t="shared" si="7740"/>
        <v>-5263649.9999999991</v>
      </c>
      <c r="EZ856" s="710">
        <f t="shared" si="7741"/>
        <v>-5895288</v>
      </c>
      <c r="FC856" s="216"/>
      <c r="FD856" s="319"/>
    </row>
    <row r="857" spans="1:160" ht="18" hidden="1" customHeight="1" outlineLevel="1" x14ac:dyDescent="0.2">
      <c r="A857" s="13" t="s">
        <v>2004</v>
      </c>
      <c r="B857" s="76" t="s">
        <v>21</v>
      </c>
      <c r="C857" s="103" t="s">
        <v>1538</v>
      </c>
      <c r="D857" s="103" t="s">
        <v>1539</v>
      </c>
      <c r="E857" s="103" t="s">
        <v>1540</v>
      </c>
      <c r="F857" s="730" t="s">
        <v>1723</v>
      </c>
      <c r="G857" s="103" t="s">
        <v>1924</v>
      </c>
      <c r="H857" s="105">
        <v>0.75</v>
      </c>
      <c r="I857" s="76" t="s">
        <v>2001</v>
      </c>
      <c r="J857" s="103" t="s">
        <v>45</v>
      </c>
      <c r="K857" s="103" t="s">
        <v>152</v>
      </c>
      <c r="L857" s="103" t="s">
        <v>1370</v>
      </c>
      <c r="M857" s="14" t="s">
        <v>1516</v>
      </c>
      <c r="N857" s="82"/>
      <c r="O857" s="82"/>
      <c r="P857" s="82"/>
      <c r="Q857" s="245"/>
      <c r="R857" s="408"/>
      <c r="S857" s="270"/>
      <c r="T857" s="270"/>
      <c r="U857" s="270"/>
      <c r="V857" s="647"/>
      <c r="W857" s="647"/>
      <c r="X857" s="409"/>
      <c r="Y857" s="409"/>
      <c r="Z857" s="409"/>
      <c r="AA857" s="409"/>
      <c r="AB857" s="409"/>
      <c r="AC857" s="399">
        <f t="shared" ref="AC857" si="7963">AB857*H857</f>
        <v>0</v>
      </c>
      <c r="AD857" s="410">
        <v>1500</v>
      </c>
      <c r="AE857" s="410">
        <v>4241</v>
      </c>
      <c r="AF857" s="410">
        <f>AE857*1.12</f>
        <v>4749.92</v>
      </c>
      <c r="AG857" s="410">
        <v>0</v>
      </c>
      <c r="AH857" s="410">
        <v>0</v>
      </c>
      <c r="AI857" s="260">
        <f t="shared" ref="AI857" si="7964">AH857*H857</f>
        <v>0</v>
      </c>
      <c r="AJ857" s="410">
        <v>1500</v>
      </c>
      <c r="AK857" s="410">
        <v>4241</v>
      </c>
      <c r="AL857" s="410">
        <f>AK857*1.12</f>
        <v>4749.92</v>
      </c>
      <c r="AM857" s="1221">
        <v>0</v>
      </c>
      <c r="AN857" s="410">
        <v>0</v>
      </c>
      <c r="AO857" s="396">
        <f t="shared" si="7949"/>
        <v>0</v>
      </c>
      <c r="AP857" s="410">
        <v>1500</v>
      </c>
      <c r="AQ857" s="410">
        <v>4241</v>
      </c>
      <c r="AR857" s="410">
        <f>AQ857*1.12</f>
        <v>4749.92</v>
      </c>
      <c r="AS857" s="410">
        <v>0</v>
      </c>
      <c r="AT857" s="410">
        <f t="shared" ref="AT857" si="7965">AS857*1.12</f>
        <v>0</v>
      </c>
      <c r="AU857" s="410">
        <f t="shared" ref="AU857" si="7966">AT857*H857</f>
        <v>0</v>
      </c>
      <c r="AV857" s="411">
        <v>1500</v>
      </c>
      <c r="AW857" s="411">
        <v>4241</v>
      </c>
      <c r="AX857" s="411">
        <f>AW857*1.12</f>
        <v>4749.92</v>
      </c>
      <c r="AY857" s="400">
        <v>0</v>
      </c>
      <c r="AZ857" s="400">
        <f t="shared" ref="AZ857" si="7967">AY857*1.12</f>
        <v>0</v>
      </c>
      <c r="BA857" s="400">
        <f t="shared" ref="BA857" si="7968">AZ857*H857</f>
        <v>0</v>
      </c>
      <c r="BB857" s="411">
        <v>1500</v>
      </c>
      <c r="BC857" s="411">
        <v>4241</v>
      </c>
      <c r="BD857" s="411">
        <f>BC857*1.12</f>
        <v>4749.92</v>
      </c>
      <c r="BE857" s="411">
        <v>0</v>
      </c>
      <c r="BF857" s="411">
        <f t="shared" ref="BF857" si="7969">BE857*1.12</f>
        <v>0</v>
      </c>
      <c r="BG857" s="411">
        <f t="shared" ref="BG857" si="7970">BF857*H857</f>
        <v>0</v>
      </c>
      <c r="BH857" s="411"/>
      <c r="BI857" s="411"/>
      <c r="BJ857" s="411"/>
      <c r="BK857" s="411"/>
      <c r="BL857" s="411"/>
      <c r="BM857" s="411">
        <f t="shared" si="7950"/>
        <v>0</v>
      </c>
      <c r="BN857" s="411"/>
      <c r="BO857" s="411"/>
      <c r="BP857" s="411"/>
      <c r="BQ857" s="411">
        <f t="shared" ref="BQ857" si="7971">BN857*BO857</f>
        <v>0</v>
      </c>
      <c r="BR857" s="411">
        <f t="shared" si="7424"/>
        <v>0</v>
      </c>
      <c r="BS857" s="411">
        <f t="shared" si="7632"/>
        <v>0</v>
      </c>
      <c r="BT857" s="270">
        <v>4241</v>
      </c>
      <c r="BU857" s="270">
        <f>BT857*1.12</f>
        <v>4749.92</v>
      </c>
      <c r="BV857" s="262">
        <v>0</v>
      </c>
      <c r="BW857" s="1427">
        <v>0</v>
      </c>
      <c r="BX857" s="84" t="s">
        <v>48</v>
      </c>
      <c r="BY857" s="76">
        <v>2015</v>
      </c>
      <c r="BZ857" s="325"/>
      <c r="CA857" s="567"/>
      <c r="CB857" s="562"/>
      <c r="CC857" s="109"/>
      <c r="CD857" s="329"/>
      <c r="CE857" s="26">
        <f t="shared" si="7867"/>
        <v>0</v>
      </c>
      <c r="CF857" s="27">
        <f t="shared" si="7868"/>
        <v>0</v>
      </c>
      <c r="CG857" s="738">
        <f t="shared" si="7869"/>
        <v>0</v>
      </c>
      <c r="CH857" s="166" t="s">
        <v>2008</v>
      </c>
      <c r="CI857" s="167"/>
      <c r="CJ857" s="89" t="s">
        <v>1690</v>
      </c>
      <c r="CK857" s="175" t="s">
        <v>2074</v>
      </c>
      <c r="CL857" s="175" t="s">
        <v>2682</v>
      </c>
      <c r="CM857" s="178" t="s">
        <v>2688</v>
      </c>
      <c r="CN857" s="175" t="s">
        <v>2075</v>
      </c>
      <c r="CO857" s="103" t="s">
        <v>1539</v>
      </c>
      <c r="CP857" s="175" t="s">
        <v>1723</v>
      </c>
      <c r="CQ857" s="906" t="s">
        <v>57</v>
      </c>
      <c r="CS857" s="455"/>
      <c r="CT857" s="909">
        <v>1050</v>
      </c>
      <c r="CU857" s="909">
        <v>0</v>
      </c>
      <c r="CV857" s="909">
        <v>0</v>
      </c>
      <c r="CW857" s="909">
        <v>1050</v>
      </c>
      <c r="CX857" s="909">
        <v>1050</v>
      </c>
      <c r="CY857" s="909"/>
      <c r="CZ857" s="455">
        <f>CT857+CU857+CV857+CW857+CX857</f>
        <v>3150</v>
      </c>
      <c r="DA857" s="456">
        <v>3707.2</v>
      </c>
      <c r="DB857" s="455"/>
      <c r="DC857" s="455"/>
      <c r="DD857" s="455">
        <f>CT857*DA857</f>
        <v>3892560</v>
      </c>
      <c r="DE857" s="455">
        <f>CU857*DA857</f>
        <v>0</v>
      </c>
      <c r="DF857" s="455">
        <f>CV857*DA857</f>
        <v>0</v>
      </c>
      <c r="DG857" s="455">
        <f>CW857*DA857</f>
        <v>3892560</v>
      </c>
      <c r="DH857" s="455">
        <f>CX857*DA857</f>
        <v>3892560</v>
      </c>
      <c r="DI857" s="455"/>
      <c r="DJ857" s="455"/>
      <c r="DK857" s="455">
        <f>DB857+DC857+DD857+DE857+DF857+DG857+DH857</f>
        <v>11677680</v>
      </c>
      <c r="DL857" s="501"/>
      <c r="DM857" s="508">
        <f>DB857</f>
        <v>0</v>
      </c>
      <c r="DN857" s="501">
        <f>DM857/1.12</f>
        <v>0</v>
      </c>
      <c r="DO857" s="508">
        <f>DC857</f>
        <v>0</v>
      </c>
      <c r="DP857" s="501">
        <f>DO857/1.12</f>
        <v>0</v>
      </c>
      <c r="DQ857" s="847">
        <f>DD857</f>
        <v>3892560</v>
      </c>
      <c r="DR857" s="501">
        <f>DQ857/1.12</f>
        <v>3475499.9999999995</v>
      </c>
      <c r="DS857" s="1049">
        <f>DE857</f>
        <v>0</v>
      </c>
      <c r="DT857" s="1059">
        <f>DS857/1.12</f>
        <v>0</v>
      </c>
      <c r="DU857" s="1049">
        <f>DF857</f>
        <v>0</v>
      </c>
      <c r="DV857" s="1060">
        <f>DU857/1.12</f>
        <v>0</v>
      </c>
      <c r="DW857" s="1061">
        <f>DG857</f>
        <v>3892560</v>
      </c>
      <c r="DX857" s="1059">
        <f>DW857/1.12</f>
        <v>3475499.9999999995</v>
      </c>
      <c r="DY857" s="672">
        <f>DH857</f>
        <v>3892560</v>
      </c>
      <c r="DZ857" s="501">
        <f>DY857/1.12</f>
        <v>3475499.9999999995</v>
      </c>
      <c r="EA857" s="508">
        <f t="shared" si="7951"/>
        <v>0</v>
      </c>
      <c r="EB857" s="457">
        <f t="shared" si="7952"/>
        <v>0</v>
      </c>
      <c r="EC857" s="1045"/>
      <c r="ED857" s="892"/>
      <c r="EE857" s="459">
        <f>DM857+DO857+DQ857+DS857+DU857+DW857+DY857</f>
        <v>11677680</v>
      </c>
      <c r="EF857" s="501">
        <f>EE857/1.12</f>
        <v>10426499.999999998</v>
      </c>
      <c r="EG857" s="462"/>
      <c r="EH857" s="710"/>
      <c r="EI857" s="460">
        <f t="shared" si="7143"/>
        <v>0</v>
      </c>
      <c r="EJ857" s="538">
        <f t="shared" si="7144"/>
        <v>0</v>
      </c>
      <c r="EK857" s="677">
        <f t="shared" si="7145"/>
        <v>-3475499.9999999995</v>
      </c>
      <c r="EL857" s="257">
        <f t="shared" si="7146"/>
        <v>-3892560</v>
      </c>
      <c r="EM857" s="649">
        <f t="shared" si="7147"/>
        <v>0</v>
      </c>
      <c r="EN857" s="538">
        <f t="shared" si="7148"/>
        <v>0</v>
      </c>
      <c r="EO857" s="677">
        <f t="shared" si="7149"/>
        <v>0</v>
      </c>
      <c r="EP857" s="257">
        <f t="shared" si="7150"/>
        <v>0</v>
      </c>
      <c r="EQ857" s="649">
        <f t="shared" si="7151"/>
        <v>-3475499.9999999995</v>
      </c>
      <c r="ER857" s="538">
        <f t="shared" si="7152"/>
        <v>-3892560</v>
      </c>
      <c r="ES857" s="677">
        <f t="shared" si="7153"/>
        <v>-3475499.9999999995</v>
      </c>
      <c r="ET857" s="538">
        <f t="shared" si="7154"/>
        <v>-3892560</v>
      </c>
      <c r="EU857" s="462">
        <f t="shared" si="7155"/>
        <v>0</v>
      </c>
      <c r="EV857" s="263">
        <f t="shared" si="7156"/>
        <v>0</v>
      </c>
      <c r="EW857" s="462">
        <f t="shared" si="7157"/>
        <v>0</v>
      </c>
      <c r="EX857" s="263">
        <f t="shared" si="7158"/>
        <v>0</v>
      </c>
      <c r="EY857" s="472">
        <f t="shared" si="7740"/>
        <v>-10426499.999999998</v>
      </c>
      <c r="EZ857" s="710">
        <f t="shared" si="7741"/>
        <v>-11677680</v>
      </c>
      <c r="FA857" s="312">
        <v>42167</v>
      </c>
      <c r="FC857" s="216"/>
      <c r="FD857" s="319"/>
    </row>
    <row r="858" spans="1:160" s="1200" customFormat="1" ht="18" hidden="1" customHeight="1" outlineLevel="1" x14ac:dyDescent="0.2">
      <c r="A858" s="1352" t="s">
        <v>2634</v>
      </c>
      <c r="B858" s="691" t="s">
        <v>21</v>
      </c>
      <c r="C858" s="1353" t="s">
        <v>1538</v>
      </c>
      <c r="D858" s="1353" t="s">
        <v>1539</v>
      </c>
      <c r="E858" s="1353" t="s">
        <v>1540</v>
      </c>
      <c r="F858" s="1378" t="s">
        <v>1723</v>
      </c>
      <c r="G858" s="1353" t="s">
        <v>1924</v>
      </c>
      <c r="H858" s="1354">
        <v>0.75</v>
      </c>
      <c r="I858" s="691" t="s">
        <v>2001</v>
      </c>
      <c r="J858" s="1353" t="s">
        <v>45</v>
      </c>
      <c r="K858" s="1353" t="s">
        <v>152</v>
      </c>
      <c r="L858" s="1353" t="s">
        <v>1370</v>
      </c>
      <c r="M858" s="1355" t="s">
        <v>1516</v>
      </c>
      <c r="N858" s="696"/>
      <c r="O858" s="696"/>
      <c r="P858" s="696"/>
      <c r="Q858" s="697"/>
      <c r="R858" s="1356"/>
      <c r="S858" s="1357"/>
      <c r="T858" s="1357"/>
      <c r="U858" s="1357"/>
      <c r="V858" s="1358"/>
      <c r="W858" s="1358"/>
      <c r="X858" s="1359"/>
      <c r="Y858" s="1359"/>
      <c r="Z858" s="1359"/>
      <c r="AA858" s="1359"/>
      <c r="AB858" s="1359"/>
      <c r="AC858" s="700">
        <f t="shared" ref="AC858" si="7972">AB858*H858</f>
        <v>0</v>
      </c>
      <c r="AD858" s="1360">
        <v>1500</v>
      </c>
      <c r="AE858" s="1360">
        <v>6099.71</v>
      </c>
      <c r="AF858" s="1360">
        <v>6831.6752000000006</v>
      </c>
      <c r="AG858" s="1360">
        <v>0</v>
      </c>
      <c r="AH858" s="1360">
        <v>0</v>
      </c>
      <c r="AI858" s="1171">
        <f t="shared" ref="AI858" si="7973">AH858*H858</f>
        <v>0</v>
      </c>
      <c r="AJ858" s="1360">
        <v>0</v>
      </c>
      <c r="AK858" s="1360">
        <v>6099.71</v>
      </c>
      <c r="AL858" s="1360">
        <v>6831.6752000000006</v>
      </c>
      <c r="AM858" s="1361">
        <f t="shared" ref="AM858" si="7974">AJ858*AK858</f>
        <v>0</v>
      </c>
      <c r="AN858" s="1360">
        <f t="shared" ref="AN858" si="7975">AJ858*AL858</f>
        <v>0</v>
      </c>
      <c r="AO858" s="1172">
        <f t="shared" ref="AO858" si="7976">AN858*H858</f>
        <v>0</v>
      </c>
      <c r="AP858" s="1360">
        <v>1500</v>
      </c>
      <c r="AQ858" s="1360">
        <v>6099.71</v>
      </c>
      <c r="AR858" s="1360">
        <v>6831.6752000000006</v>
      </c>
      <c r="AS858" s="1360">
        <v>0</v>
      </c>
      <c r="AT858" s="1360">
        <f t="shared" ref="AT858" si="7977">AS858*1.12</f>
        <v>0</v>
      </c>
      <c r="AU858" s="1360">
        <f t="shared" ref="AU858" si="7978">AT858*H858</f>
        <v>0</v>
      </c>
      <c r="AV858" s="1362">
        <v>1500</v>
      </c>
      <c r="AW858" s="1362">
        <v>6099.71</v>
      </c>
      <c r="AX858" s="1362">
        <v>6831.6752000000006</v>
      </c>
      <c r="AY858" s="1173">
        <v>0</v>
      </c>
      <c r="AZ858" s="1173">
        <f t="shared" ref="AZ858" si="7979">AY858*1.12</f>
        <v>0</v>
      </c>
      <c r="BA858" s="1173">
        <f t="shared" ref="BA858" si="7980">AZ858*H858</f>
        <v>0</v>
      </c>
      <c r="BB858" s="1362">
        <v>1500</v>
      </c>
      <c r="BC858" s="1362">
        <v>6099.71</v>
      </c>
      <c r="BD858" s="1362">
        <v>6831.6752000000006</v>
      </c>
      <c r="BE858" s="1362">
        <v>0</v>
      </c>
      <c r="BF858" s="1362">
        <f t="shared" ref="BF858" si="7981">BE858*1.12</f>
        <v>0</v>
      </c>
      <c r="BG858" s="1362">
        <f t="shared" ref="BG858" si="7982">BF858*H858</f>
        <v>0</v>
      </c>
      <c r="BH858" s="1362"/>
      <c r="BI858" s="1362"/>
      <c r="BJ858" s="1362"/>
      <c r="BK858" s="1362"/>
      <c r="BL858" s="1362"/>
      <c r="BM858" s="1362">
        <f t="shared" ref="BM858" si="7983">BL858*N858</f>
        <v>0</v>
      </c>
      <c r="BN858" s="1362"/>
      <c r="BO858" s="1362"/>
      <c r="BP858" s="1362"/>
      <c r="BQ858" s="1362">
        <f t="shared" ref="BQ858" si="7984">BN858*BO858</f>
        <v>0</v>
      </c>
      <c r="BR858" s="1362">
        <f t="shared" ref="BR858" si="7985">BQ858*1.12</f>
        <v>0</v>
      </c>
      <c r="BS858" s="1362">
        <f t="shared" ref="BS858" si="7986">BR858*T858</f>
        <v>0</v>
      </c>
      <c r="BT858" s="1357">
        <v>6099.71</v>
      </c>
      <c r="BU858" s="1357">
        <v>6831.6752000000006</v>
      </c>
      <c r="BV858" s="698">
        <v>0</v>
      </c>
      <c r="BW858" s="1436">
        <v>0</v>
      </c>
      <c r="BX858" s="1175" t="s">
        <v>48</v>
      </c>
      <c r="BY858" s="691" t="s">
        <v>2420</v>
      </c>
      <c r="BZ858" s="1176" t="s">
        <v>1047</v>
      </c>
      <c r="CA858" s="1364"/>
      <c r="CB858" s="1365"/>
      <c r="CC858" s="1366"/>
      <c r="CD858" s="1367"/>
      <c r="CE858" s="1181">
        <f t="shared" ref="CE858" si="7987">BV858-CB858</f>
        <v>0</v>
      </c>
      <c r="CF858" s="1182">
        <f t="shared" ref="CF858" si="7988">BW858-CC858</f>
        <v>0</v>
      </c>
      <c r="CG858" s="1183">
        <f t="shared" ref="CG858" si="7989">CA858-CC858</f>
        <v>0</v>
      </c>
      <c r="CH858" s="1368" t="s">
        <v>2636</v>
      </c>
      <c r="CI858" s="1369"/>
      <c r="CJ858" s="1186"/>
      <c r="CK858" s="1187"/>
      <c r="CL858" s="1187"/>
      <c r="CM858" s="1188"/>
      <c r="CN858" s="1187"/>
      <c r="CO858" s="1353"/>
      <c r="CP858" s="1187"/>
      <c r="CQ858" s="1381"/>
      <c r="CS858" s="701"/>
      <c r="CT858" s="1382"/>
      <c r="CU858" s="1382"/>
      <c r="CV858" s="1382"/>
      <c r="CW858" s="1382"/>
      <c r="CX858" s="1382"/>
      <c r="CY858" s="1382"/>
      <c r="CZ858" s="701"/>
      <c r="DA858" s="702"/>
      <c r="DB858" s="701"/>
      <c r="DC858" s="701"/>
      <c r="DD858" s="701"/>
      <c r="DE858" s="701"/>
      <c r="DF858" s="701"/>
      <c r="DG858" s="701"/>
      <c r="DH858" s="701"/>
      <c r="DI858" s="701"/>
      <c r="DJ858" s="701"/>
      <c r="DK858" s="701"/>
      <c r="DL858" s="653"/>
      <c r="DM858" s="740"/>
      <c r="DN858" s="653"/>
      <c r="DO858" s="740"/>
      <c r="DP858" s="653"/>
      <c r="DQ858" s="1191"/>
      <c r="DR858" s="653"/>
      <c r="DS858" s="1048"/>
      <c r="DT858" s="1347"/>
      <c r="DU858" s="1048"/>
      <c r="DV858" s="1370"/>
      <c r="DW858" s="1371"/>
      <c r="DX858" s="1347"/>
      <c r="DY858" s="953"/>
      <c r="DZ858" s="653"/>
      <c r="EA858" s="740"/>
      <c r="EB858" s="458"/>
      <c r="EC858" s="1372"/>
      <c r="ED858" s="1373"/>
      <c r="EE858" s="946"/>
      <c r="EF858" s="653"/>
      <c r="EG858" s="1192"/>
      <c r="EH858" s="1374"/>
      <c r="EI858" s="1193">
        <f t="shared" ref="EI858" si="7990">AA858-DP858</f>
        <v>0</v>
      </c>
      <c r="EJ858" s="1194">
        <f t="shared" ref="EJ858" si="7991">AB858-DO858</f>
        <v>0</v>
      </c>
      <c r="EK858" s="1195">
        <f t="shared" ref="EK858" si="7992">AG858-DR858</f>
        <v>0</v>
      </c>
      <c r="EL858" s="1196">
        <f t="shared" ref="EL858" si="7993">AH858-DQ858</f>
        <v>0</v>
      </c>
      <c r="EM858" s="1197">
        <f t="shared" ref="EM858" si="7994">AM858-DT858</f>
        <v>0</v>
      </c>
      <c r="EN858" s="1194">
        <f t="shared" ref="EN858" si="7995">AN858-DS858</f>
        <v>0</v>
      </c>
      <c r="EO858" s="1195">
        <f t="shared" ref="EO858" si="7996">AS858-DV858</f>
        <v>0</v>
      </c>
      <c r="EP858" s="1196">
        <f t="shared" ref="EP858" si="7997">AT858-DU858</f>
        <v>0</v>
      </c>
      <c r="EQ858" s="1197">
        <f t="shared" ref="EQ858" si="7998">AY858-DX858</f>
        <v>0</v>
      </c>
      <c r="ER858" s="1194">
        <f t="shared" ref="ER858" si="7999">AZ858-DW858</f>
        <v>0</v>
      </c>
      <c r="ES858" s="1195">
        <f t="shared" ref="ES858" si="8000">BE858-DZ858</f>
        <v>0</v>
      </c>
      <c r="ET858" s="1194">
        <f t="shared" ref="ET858" si="8001">BF858-DY858</f>
        <v>0</v>
      </c>
      <c r="EU858" s="1192">
        <f t="shared" ref="EU858" si="8002">BK858-EB858</f>
        <v>0</v>
      </c>
      <c r="EV858" s="699">
        <f t="shared" ref="EV858" si="8003">BL858-EA858</f>
        <v>0</v>
      </c>
      <c r="EW858" s="1192">
        <f t="shared" ref="EW858" si="8004">BM858-ED858</f>
        <v>0</v>
      </c>
      <c r="EX858" s="699">
        <f t="shared" ref="EX858" si="8005">BN858-EC858</f>
        <v>0</v>
      </c>
      <c r="EY858" s="1198">
        <f t="shared" ref="EY858" si="8006">BV858-EF858</f>
        <v>0</v>
      </c>
      <c r="EZ858" s="1374">
        <f t="shared" ref="EZ858" si="8007">BW858-EE858</f>
        <v>0</v>
      </c>
      <c r="FA858" s="1375">
        <v>42717</v>
      </c>
      <c r="FC858" s="1376"/>
      <c r="FD858" s="1377"/>
    </row>
    <row r="859" spans="1:160" s="1200" customFormat="1" ht="18" hidden="1" customHeight="1" outlineLevel="1" x14ac:dyDescent="0.2">
      <c r="A859" s="1352" t="s">
        <v>2641</v>
      </c>
      <c r="B859" s="691" t="s">
        <v>21</v>
      </c>
      <c r="C859" s="1353" t="s">
        <v>1538</v>
      </c>
      <c r="D859" s="1353" t="s">
        <v>1539</v>
      </c>
      <c r="E859" s="1353" t="s">
        <v>1540</v>
      </c>
      <c r="F859" s="1378" t="s">
        <v>1723</v>
      </c>
      <c r="G859" s="1353" t="s">
        <v>1924</v>
      </c>
      <c r="H859" s="1354">
        <v>0.75</v>
      </c>
      <c r="I859" s="691" t="s">
        <v>2001</v>
      </c>
      <c r="J859" s="1353" t="s">
        <v>45</v>
      </c>
      <c r="K859" s="1353" t="s">
        <v>152</v>
      </c>
      <c r="L859" s="1353" t="s">
        <v>1370</v>
      </c>
      <c r="M859" s="1355" t="s">
        <v>1516</v>
      </c>
      <c r="N859" s="696"/>
      <c r="O859" s="696"/>
      <c r="P859" s="696"/>
      <c r="Q859" s="697"/>
      <c r="R859" s="1356"/>
      <c r="S859" s="1357"/>
      <c r="T859" s="1357"/>
      <c r="U859" s="1357"/>
      <c r="V859" s="1358"/>
      <c r="W859" s="1358"/>
      <c r="X859" s="1359"/>
      <c r="Y859" s="1359"/>
      <c r="Z859" s="1359"/>
      <c r="AA859" s="1359"/>
      <c r="AB859" s="1359"/>
      <c r="AC859" s="700">
        <f t="shared" ref="AC859" si="8008">AB859*H859</f>
        <v>0</v>
      </c>
      <c r="AD859" s="1360">
        <v>1500</v>
      </c>
      <c r="AE859" s="1360">
        <v>6099.71</v>
      </c>
      <c r="AF859" s="1360">
        <v>6831.6752000000006</v>
      </c>
      <c r="AG859" s="1360">
        <f t="shared" ref="AG859" si="8009">AE859*AD859</f>
        <v>9149565</v>
      </c>
      <c r="AH859" s="1360">
        <f t="shared" ref="AH859" si="8010">AD859*AF859</f>
        <v>10247512.800000001</v>
      </c>
      <c r="AI859" s="1171">
        <f t="shared" ref="AI859" si="8011">AH859*H859</f>
        <v>7685634.6000000006</v>
      </c>
      <c r="AJ859" s="1360">
        <v>0</v>
      </c>
      <c r="AK859" s="1360">
        <v>6099.71</v>
      </c>
      <c r="AL859" s="1360">
        <v>6831.6752000000006</v>
      </c>
      <c r="AM859" s="1361">
        <f t="shared" ref="AM859" si="8012">AJ859*AK859</f>
        <v>0</v>
      </c>
      <c r="AN859" s="1360">
        <f t="shared" ref="AN859" si="8013">AJ859*AL859</f>
        <v>0</v>
      </c>
      <c r="AO859" s="1172">
        <f t="shared" ref="AO859" si="8014">AN859*H859</f>
        <v>0</v>
      </c>
      <c r="AP859" s="1360">
        <v>0</v>
      </c>
      <c r="AQ859" s="1360">
        <v>6099.71</v>
      </c>
      <c r="AR859" s="1360">
        <v>6831.6752000000006</v>
      </c>
      <c r="AS859" s="1360">
        <f t="shared" ref="AS859" si="8015">AP859*AQ859</f>
        <v>0</v>
      </c>
      <c r="AT859" s="1360">
        <f t="shared" ref="AT859" si="8016">AS859*1.12</f>
        <v>0</v>
      </c>
      <c r="AU859" s="1360">
        <f t="shared" ref="AU859" si="8017">AT859*H859</f>
        <v>0</v>
      </c>
      <c r="AV859" s="1362">
        <v>1500</v>
      </c>
      <c r="AW859" s="1362">
        <v>6099.71</v>
      </c>
      <c r="AX859" s="1362">
        <v>6831.6752000000006</v>
      </c>
      <c r="AY859" s="1173">
        <f t="shared" ref="AY859" si="8018">AV859*AW859</f>
        <v>9149565</v>
      </c>
      <c r="AZ859" s="1173">
        <f t="shared" ref="AZ859" si="8019">AY859*1.12</f>
        <v>10247512.800000001</v>
      </c>
      <c r="BA859" s="1173">
        <f t="shared" ref="BA859" si="8020">AZ859*H859</f>
        <v>7685634.6000000006</v>
      </c>
      <c r="BB859" s="1362">
        <v>1500</v>
      </c>
      <c r="BC859" s="1362">
        <v>6099.71</v>
      </c>
      <c r="BD859" s="1362">
        <v>6831.6752000000006</v>
      </c>
      <c r="BE859" s="1362">
        <f t="shared" ref="BE859" si="8021">BB859*BC859</f>
        <v>9149565</v>
      </c>
      <c r="BF859" s="1362">
        <f t="shared" ref="BF859" si="8022">BE859*1.12</f>
        <v>10247512.800000001</v>
      </c>
      <c r="BG859" s="1362">
        <f t="shared" ref="BG859" si="8023">BF859*H859</f>
        <v>7685634.6000000006</v>
      </c>
      <c r="BH859" s="1362"/>
      <c r="BI859" s="1362"/>
      <c r="BJ859" s="1362"/>
      <c r="BK859" s="1362"/>
      <c r="BL859" s="1362"/>
      <c r="BM859" s="1362">
        <f t="shared" ref="BM859" si="8024">BL859*N859</f>
        <v>0</v>
      </c>
      <c r="BN859" s="1362"/>
      <c r="BO859" s="1362"/>
      <c r="BP859" s="1362"/>
      <c r="BQ859" s="1362">
        <f t="shared" ref="BQ859" si="8025">BN859*BO859</f>
        <v>0</v>
      </c>
      <c r="BR859" s="1362">
        <f t="shared" ref="BR859" si="8026">BQ859*1.12</f>
        <v>0</v>
      </c>
      <c r="BS859" s="1362">
        <f t="shared" ref="BS859" si="8027">BR859*T859</f>
        <v>0</v>
      </c>
      <c r="BT859" s="1357">
        <v>6099.71</v>
      </c>
      <c r="BU859" s="1357">
        <v>6831.6752000000006</v>
      </c>
      <c r="BV859" s="698">
        <f t="shared" ref="BV859" si="8028">(AD859+AJ859+AP859+AV859+BB859)*BT859</f>
        <v>27448695</v>
      </c>
      <c r="BW859" s="698">
        <f t="shared" ref="BW859" si="8029">(AD859+AJ859+AP859+AV859+BB859)*BU859</f>
        <v>30742538.400000002</v>
      </c>
      <c r="BX859" s="1175" t="s">
        <v>48</v>
      </c>
      <c r="BY859" s="691" t="s">
        <v>2644</v>
      </c>
      <c r="BZ859" s="1176"/>
      <c r="CA859" s="1364"/>
      <c r="CB859" s="1365"/>
      <c r="CC859" s="1366"/>
      <c r="CD859" s="1367"/>
      <c r="CE859" s="1181">
        <f t="shared" ref="CE859" si="8030">BV859-CB859</f>
        <v>27448695</v>
      </c>
      <c r="CF859" s="1182">
        <f t="shared" ref="CF859" si="8031">BW859-CC859</f>
        <v>30742538.400000002</v>
      </c>
      <c r="CG859" s="1183">
        <f t="shared" ref="CG859" si="8032">CA859-CC859</f>
        <v>0</v>
      </c>
      <c r="CH859" s="1368" t="s">
        <v>2643</v>
      </c>
      <c r="CI859" s="1369"/>
      <c r="CJ859" s="1186"/>
      <c r="CK859" s="1187"/>
      <c r="CL859" s="1187"/>
      <c r="CM859" s="1188"/>
      <c r="CN859" s="1187"/>
      <c r="CO859" s="1353"/>
      <c r="CP859" s="1187"/>
      <c r="CQ859" s="1381"/>
      <c r="CS859" s="701"/>
      <c r="CT859" s="1382"/>
      <c r="CU859" s="1382"/>
      <c r="CV859" s="1382"/>
      <c r="CW859" s="1382"/>
      <c r="CX859" s="1382"/>
      <c r="CY859" s="1382"/>
      <c r="CZ859" s="701"/>
      <c r="DA859" s="702"/>
      <c r="DB859" s="701"/>
      <c r="DC859" s="701"/>
      <c r="DD859" s="701"/>
      <c r="DE859" s="701"/>
      <c r="DF859" s="701"/>
      <c r="DG859" s="701"/>
      <c r="DH859" s="701"/>
      <c r="DI859" s="701"/>
      <c r="DJ859" s="701"/>
      <c r="DK859" s="701"/>
      <c r="DL859" s="653"/>
      <c r="DM859" s="740"/>
      <c r="DN859" s="653"/>
      <c r="DO859" s="740"/>
      <c r="DP859" s="653"/>
      <c r="DQ859" s="1191"/>
      <c r="DR859" s="653"/>
      <c r="DS859" s="1048"/>
      <c r="DT859" s="1347"/>
      <c r="DU859" s="1048"/>
      <c r="DV859" s="1370"/>
      <c r="DW859" s="1371"/>
      <c r="DX859" s="1347"/>
      <c r="DY859" s="953"/>
      <c r="DZ859" s="653"/>
      <c r="EA859" s="740"/>
      <c r="EB859" s="458"/>
      <c r="EC859" s="1372"/>
      <c r="ED859" s="1373"/>
      <c r="EE859" s="946"/>
      <c r="EF859" s="653"/>
      <c r="EG859" s="1192"/>
      <c r="EH859" s="1374"/>
      <c r="EI859" s="1193">
        <f t="shared" ref="EI859" si="8033">AA859-DP859</f>
        <v>0</v>
      </c>
      <c r="EJ859" s="1194">
        <f t="shared" ref="EJ859" si="8034">AB859-DO859</f>
        <v>0</v>
      </c>
      <c r="EK859" s="1195">
        <f t="shared" ref="EK859" si="8035">AG859-DR859</f>
        <v>9149565</v>
      </c>
      <c r="EL859" s="1196">
        <f t="shared" ref="EL859" si="8036">AH859-DQ859</f>
        <v>10247512.800000001</v>
      </c>
      <c r="EM859" s="1197">
        <f t="shared" ref="EM859" si="8037">AM859-DT859</f>
        <v>0</v>
      </c>
      <c r="EN859" s="1194">
        <f t="shared" ref="EN859" si="8038">AN859-DS859</f>
        <v>0</v>
      </c>
      <c r="EO859" s="1195">
        <f t="shared" ref="EO859" si="8039">AS859-DV859</f>
        <v>0</v>
      </c>
      <c r="EP859" s="1196">
        <f t="shared" ref="EP859" si="8040">AT859-DU859</f>
        <v>0</v>
      </c>
      <c r="EQ859" s="1197">
        <f t="shared" ref="EQ859" si="8041">AY859-DX859</f>
        <v>9149565</v>
      </c>
      <c r="ER859" s="1194">
        <f t="shared" ref="ER859" si="8042">AZ859-DW859</f>
        <v>10247512.800000001</v>
      </c>
      <c r="ES859" s="1195">
        <f t="shared" ref="ES859" si="8043">BE859-DZ859</f>
        <v>9149565</v>
      </c>
      <c r="ET859" s="1194">
        <f t="shared" ref="ET859" si="8044">BF859-DY859</f>
        <v>10247512.800000001</v>
      </c>
      <c r="EU859" s="1192">
        <f t="shared" ref="EU859" si="8045">BK859-EB859</f>
        <v>0</v>
      </c>
      <c r="EV859" s="699">
        <f t="shared" ref="EV859" si="8046">BL859-EA859</f>
        <v>0</v>
      </c>
      <c r="EW859" s="1192">
        <f t="shared" ref="EW859" si="8047">BM859-ED859</f>
        <v>0</v>
      </c>
      <c r="EX859" s="699">
        <f t="shared" ref="EX859" si="8048">BN859-EC859</f>
        <v>0</v>
      </c>
      <c r="EY859" s="1198">
        <f t="shared" ref="EY859" si="8049">BV859-EF859</f>
        <v>27448695</v>
      </c>
      <c r="EZ859" s="1374">
        <f t="shared" ref="EZ859" si="8050">BW859-EE859</f>
        <v>30742538.400000002</v>
      </c>
      <c r="FA859" s="1375">
        <v>42746</v>
      </c>
      <c r="FC859" s="1376"/>
      <c r="FD859" s="1377"/>
    </row>
    <row r="860" spans="1:160" ht="18" hidden="1" customHeight="1" outlineLevel="1" x14ac:dyDescent="0.2">
      <c r="A860" s="13" t="s">
        <v>1615</v>
      </c>
      <c r="B860" s="76" t="s">
        <v>21</v>
      </c>
      <c r="C860" s="103" t="s">
        <v>1542</v>
      </c>
      <c r="D860" s="103" t="s">
        <v>1539</v>
      </c>
      <c r="E860" s="103" t="s">
        <v>1543</v>
      </c>
      <c r="F860" s="730" t="s">
        <v>1544</v>
      </c>
      <c r="G860" s="103" t="s">
        <v>41</v>
      </c>
      <c r="H860" s="105">
        <v>0.97</v>
      </c>
      <c r="I860" s="103" t="s">
        <v>1369</v>
      </c>
      <c r="J860" s="103" t="s">
        <v>45</v>
      </c>
      <c r="K860" s="103" t="s">
        <v>152</v>
      </c>
      <c r="L860" s="103" t="s">
        <v>1370</v>
      </c>
      <c r="M860" s="14" t="s">
        <v>1516</v>
      </c>
      <c r="N860" s="82"/>
      <c r="O860" s="82"/>
      <c r="P860" s="82"/>
      <c r="Q860" s="245"/>
      <c r="R860" s="408"/>
      <c r="S860" s="270"/>
      <c r="T860" s="270"/>
      <c r="U860" s="270"/>
      <c r="V860" s="647"/>
      <c r="W860" s="647"/>
      <c r="X860" s="409"/>
      <c r="Y860" s="409"/>
      <c r="Z860" s="409"/>
      <c r="AA860" s="409"/>
      <c r="AB860" s="409"/>
      <c r="AC860" s="399">
        <f t="shared" si="7714"/>
        <v>0</v>
      </c>
      <c r="AD860" s="410">
        <v>1500</v>
      </c>
      <c r="AE860" s="410">
        <v>6249.9999999999991</v>
      </c>
      <c r="AF860" s="410">
        <f t="shared" si="5138"/>
        <v>7000</v>
      </c>
      <c r="AG860" s="410">
        <v>0</v>
      </c>
      <c r="AH860" s="410">
        <v>0</v>
      </c>
      <c r="AI860" s="260">
        <f t="shared" si="7716"/>
        <v>0</v>
      </c>
      <c r="AJ860" s="410">
        <v>1500</v>
      </c>
      <c r="AK860" s="410">
        <v>6249.9999999999991</v>
      </c>
      <c r="AL860" s="410">
        <v>7000</v>
      </c>
      <c r="AM860" s="260">
        <v>0</v>
      </c>
      <c r="AN860" s="260">
        <v>0</v>
      </c>
      <c r="AO860" s="396">
        <f t="shared" si="7949"/>
        <v>0</v>
      </c>
      <c r="AP860" s="410">
        <v>1500</v>
      </c>
      <c r="AQ860" s="410">
        <v>6249.9999999999991</v>
      </c>
      <c r="AR860" s="410">
        <v>7000</v>
      </c>
      <c r="AS860" s="410">
        <v>0</v>
      </c>
      <c r="AT860" s="410">
        <f t="shared" si="6739"/>
        <v>0</v>
      </c>
      <c r="AU860" s="410">
        <f t="shared" si="6501"/>
        <v>0</v>
      </c>
      <c r="AV860" s="411">
        <v>1500</v>
      </c>
      <c r="AW860" s="411">
        <v>6249.9999999999991</v>
      </c>
      <c r="AX860" s="411">
        <v>7000</v>
      </c>
      <c r="AY860" s="400">
        <v>0</v>
      </c>
      <c r="AZ860" s="400">
        <f t="shared" si="6740"/>
        <v>0</v>
      </c>
      <c r="BA860" s="400">
        <f t="shared" si="6542"/>
        <v>0</v>
      </c>
      <c r="BB860" s="411">
        <v>1500</v>
      </c>
      <c r="BC860" s="411">
        <v>6249.9999999999991</v>
      </c>
      <c r="BD860" s="411">
        <v>7000</v>
      </c>
      <c r="BE860" s="411">
        <v>0</v>
      </c>
      <c r="BF860" s="411">
        <f t="shared" si="6543"/>
        <v>0</v>
      </c>
      <c r="BG860" s="411">
        <f t="shared" si="7954"/>
        <v>0</v>
      </c>
      <c r="BH860" s="411"/>
      <c r="BI860" s="411"/>
      <c r="BJ860" s="411"/>
      <c r="BK860" s="411"/>
      <c r="BL860" s="411"/>
      <c r="BM860" s="411">
        <f t="shared" si="7950"/>
        <v>0</v>
      </c>
      <c r="BN860" s="411"/>
      <c r="BO860" s="411"/>
      <c r="BP860" s="411"/>
      <c r="BQ860" s="411">
        <v>0</v>
      </c>
      <c r="BR860" s="411">
        <f t="shared" si="7424"/>
        <v>0</v>
      </c>
      <c r="BS860" s="411">
        <f t="shared" si="7632"/>
        <v>0</v>
      </c>
      <c r="BT860" s="270">
        <v>6249.9999999999991</v>
      </c>
      <c r="BU860" s="270">
        <v>7000</v>
      </c>
      <c r="BV860" s="262">
        <v>0</v>
      </c>
      <c r="BW860" s="1427">
        <v>0</v>
      </c>
      <c r="BX860" s="84" t="s">
        <v>48</v>
      </c>
      <c r="BY860" s="76">
        <v>2015</v>
      </c>
      <c r="BZ860" s="325"/>
      <c r="CA860" s="567"/>
      <c r="CB860" s="562"/>
      <c r="CC860" s="109"/>
      <c r="CD860" s="329"/>
      <c r="CE860" s="26">
        <f t="shared" si="7867"/>
        <v>0</v>
      </c>
      <c r="CF860" s="27">
        <f t="shared" si="7868"/>
        <v>0</v>
      </c>
      <c r="CG860" s="738">
        <f t="shared" si="7869"/>
        <v>0</v>
      </c>
      <c r="CH860" s="166"/>
      <c r="CI860" s="167"/>
      <c r="CJ860" s="89"/>
      <c r="CK860" s="175"/>
      <c r="CL860" s="175"/>
      <c r="CM860" s="178"/>
      <c r="CN860" s="175"/>
      <c r="CO860" s="176"/>
      <c r="CP860" s="175"/>
      <c r="CQ860" s="87"/>
      <c r="CR860" s="455"/>
      <c r="CS860" s="455"/>
      <c r="CT860" s="455"/>
      <c r="CU860" s="455"/>
      <c r="CV860" s="455"/>
      <c r="CW860" s="455"/>
      <c r="CX860" s="455"/>
      <c r="CY860" s="455"/>
      <c r="CZ860" s="455"/>
      <c r="DA860" s="456"/>
      <c r="DB860" s="455"/>
      <c r="DC860" s="455"/>
      <c r="DD860" s="455"/>
      <c r="DE860" s="455"/>
      <c r="DF860" s="455"/>
      <c r="DG860" s="455"/>
      <c r="DH860" s="455"/>
      <c r="DI860" s="455"/>
      <c r="DJ860" s="455"/>
      <c r="DK860" s="455"/>
      <c r="DL860" s="501"/>
      <c r="DM860" s="508"/>
      <c r="DN860" s="501"/>
      <c r="DO860" s="508"/>
      <c r="DP860" s="501"/>
      <c r="DQ860" s="847"/>
      <c r="DR860" s="501"/>
      <c r="DS860" s="508"/>
      <c r="DT860" s="501"/>
      <c r="DU860" s="508"/>
      <c r="DV860" s="457"/>
      <c r="DW860" s="503"/>
      <c r="DX860" s="501"/>
      <c r="DY860" s="672"/>
      <c r="DZ860" s="501"/>
      <c r="EA860" s="508">
        <f t="shared" si="7951"/>
        <v>0</v>
      </c>
      <c r="EB860" s="457">
        <f t="shared" si="7952"/>
        <v>0</v>
      </c>
      <c r="EC860" s="1045"/>
      <c r="ED860" s="892"/>
      <c r="EE860" s="459"/>
      <c r="EF860" s="501"/>
      <c r="EG860" s="462"/>
      <c r="EH860" s="710"/>
      <c r="EI860" s="460">
        <f t="shared" si="7143"/>
        <v>0</v>
      </c>
      <c r="EJ860" s="538">
        <f t="shared" si="7144"/>
        <v>0</v>
      </c>
      <c r="EK860" s="677">
        <f t="shared" si="7145"/>
        <v>0</v>
      </c>
      <c r="EL860" s="257">
        <f t="shared" si="7146"/>
        <v>0</v>
      </c>
      <c r="EM860" s="649">
        <f t="shared" si="7147"/>
        <v>0</v>
      </c>
      <c r="EN860" s="538">
        <f t="shared" si="7148"/>
        <v>0</v>
      </c>
      <c r="EO860" s="677">
        <f t="shared" si="7149"/>
        <v>0</v>
      </c>
      <c r="EP860" s="257">
        <f t="shared" si="7150"/>
        <v>0</v>
      </c>
      <c r="EQ860" s="649">
        <f t="shared" si="7151"/>
        <v>0</v>
      </c>
      <c r="ER860" s="538">
        <f t="shared" si="7152"/>
        <v>0</v>
      </c>
      <c r="ES860" s="677">
        <f t="shared" si="7153"/>
        <v>0</v>
      </c>
      <c r="ET860" s="538">
        <f t="shared" si="7154"/>
        <v>0</v>
      </c>
      <c r="EU860" s="462">
        <f t="shared" si="7155"/>
        <v>0</v>
      </c>
      <c r="EV860" s="263">
        <f t="shared" si="7156"/>
        <v>0</v>
      </c>
      <c r="EW860" s="462">
        <f t="shared" si="7157"/>
        <v>0</v>
      </c>
      <c r="EX860" s="263">
        <f t="shared" si="7158"/>
        <v>0</v>
      </c>
      <c r="EY860" s="472">
        <f t="shared" si="7740"/>
        <v>0</v>
      </c>
      <c r="EZ860" s="710">
        <f t="shared" si="7741"/>
        <v>0</v>
      </c>
      <c r="FC860" s="216"/>
      <c r="FD860" s="319"/>
    </row>
    <row r="861" spans="1:160" ht="18" hidden="1" customHeight="1" outlineLevel="1" x14ac:dyDescent="0.2">
      <c r="A861" s="13" t="s">
        <v>1719</v>
      </c>
      <c r="B861" s="76" t="s">
        <v>21</v>
      </c>
      <c r="C861" s="103" t="s">
        <v>1542</v>
      </c>
      <c r="D861" s="103" t="s">
        <v>1539</v>
      </c>
      <c r="E861" s="103" t="s">
        <v>1543</v>
      </c>
      <c r="F861" s="730" t="s">
        <v>1724</v>
      </c>
      <c r="G861" s="103" t="s">
        <v>41</v>
      </c>
      <c r="H861" s="105">
        <v>0.97</v>
      </c>
      <c r="I861" s="103" t="s">
        <v>1369</v>
      </c>
      <c r="J861" s="103" t="s">
        <v>45</v>
      </c>
      <c r="K861" s="103" t="s">
        <v>152</v>
      </c>
      <c r="L861" s="103" t="s">
        <v>1370</v>
      </c>
      <c r="M861" s="14" t="s">
        <v>1516</v>
      </c>
      <c r="N861" s="82"/>
      <c r="O861" s="82"/>
      <c r="P861" s="82"/>
      <c r="Q861" s="245"/>
      <c r="R861" s="408"/>
      <c r="S861" s="270"/>
      <c r="T861" s="270"/>
      <c r="U861" s="270"/>
      <c r="V861" s="647"/>
      <c r="W861" s="647"/>
      <c r="X861" s="409"/>
      <c r="Y861" s="409"/>
      <c r="Z861" s="409"/>
      <c r="AA861" s="409"/>
      <c r="AB861" s="409"/>
      <c r="AC861" s="399">
        <f t="shared" si="7714"/>
        <v>0</v>
      </c>
      <c r="AD861" s="410">
        <v>1500</v>
      </c>
      <c r="AE861" s="410">
        <v>6249.9999999999991</v>
      </c>
      <c r="AF861" s="410">
        <f t="shared" ref="AF861" si="8051">AE861*1.12</f>
        <v>7000</v>
      </c>
      <c r="AG861" s="410">
        <v>0</v>
      </c>
      <c r="AH861" s="410">
        <v>0</v>
      </c>
      <c r="AI861" s="260">
        <f t="shared" si="7716"/>
        <v>0</v>
      </c>
      <c r="AJ861" s="410">
        <v>1500</v>
      </c>
      <c r="AK861" s="410">
        <v>6249.9999999999991</v>
      </c>
      <c r="AL861" s="410">
        <v>7000</v>
      </c>
      <c r="AM861" s="410">
        <v>0</v>
      </c>
      <c r="AN861" s="410">
        <v>0</v>
      </c>
      <c r="AO861" s="396">
        <f t="shared" si="7949"/>
        <v>0</v>
      </c>
      <c r="AP861" s="410">
        <v>1500</v>
      </c>
      <c r="AQ861" s="410">
        <v>6249.9999999999991</v>
      </c>
      <c r="AR861" s="410">
        <v>7000</v>
      </c>
      <c r="AS861" s="410">
        <v>0</v>
      </c>
      <c r="AT861" s="410">
        <f t="shared" si="6739"/>
        <v>0</v>
      </c>
      <c r="AU861" s="410">
        <f t="shared" ref="AU861:AU877" si="8052">AT861*H861</f>
        <v>0</v>
      </c>
      <c r="AV861" s="411">
        <v>1500</v>
      </c>
      <c r="AW861" s="411">
        <v>6249.9999999999991</v>
      </c>
      <c r="AX861" s="411">
        <v>7000</v>
      </c>
      <c r="AY861" s="400">
        <v>0</v>
      </c>
      <c r="AZ861" s="400">
        <f t="shared" si="6740"/>
        <v>0</v>
      </c>
      <c r="BA861" s="400">
        <f t="shared" si="6542"/>
        <v>0</v>
      </c>
      <c r="BB861" s="411">
        <v>1500</v>
      </c>
      <c r="BC861" s="411">
        <v>6249.9999999999991</v>
      </c>
      <c r="BD861" s="411">
        <v>7000</v>
      </c>
      <c r="BE861" s="411">
        <v>0</v>
      </c>
      <c r="BF861" s="411">
        <f t="shared" ref="BF861:BF877" si="8053">BE861*1.12</f>
        <v>0</v>
      </c>
      <c r="BG861" s="411">
        <f t="shared" si="7954"/>
        <v>0</v>
      </c>
      <c r="BH861" s="411"/>
      <c r="BI861" s="411"/>
      <c r="BJ861" s="411"/>
      <c r="BK861" s="411"/>
      <c r="BL861" s="411"/>
      <c r="BM861" s="411">
        <f t="shared" si="7950"/>
        <v>0</v>
      </c>
      <c r="BN861" s="411"/>
      <c r="BO861" s="411"/>
      <c r="BP861" s="411"/>
      <c r="BQ861" s="411">
        <v>0</v>
      </c>
      <c r="BR861" s="411">
        <f t="shared" si="7424"/>
        <v>0</v>
      </c>
      <c r="BS861" s="411">
        <f t="shared" si="7632"/>
        <v>0</v>
      </c>
      <c r="BT861" s="270">
        <v>6249.9999999999991</v>
      </c>
      <c r="BU861" s="270">
        <v>7000</v>
      </c>
      <c r="BV861" s="262">
        <v>0</v>
      </c>
      <c r="BW861" s="1427">
        <v>0</v>
      </c>
      <c r="BX861" s="84" t="s">
        <v>48</v>
      </c>
      <c r="BY861" s="76">
        <v>2015</v>
      </c>
      <c r="BZ861" s="325"/>
      <c r="CA861" s="567"/>
      <c r="CB861" s="562"/>
      <c r="CC861" s="109"/>
      <c r="CD861" s="329"/>
      <c r="CE861" s="26">
        <f t="shared" si="7867"/>
        <v>0</v>
      </c>
      <c r="CF861" s="27">
        <f t="shared" si="7868"/>
        <v>0</v>
      </c>
      <c r="CG861" s="738">
        <f t="shared" si="7869"/>
        <v>0</v>
      </c>
      <c r="CH861" s="166"/>
      <c r="CI861" s="167" t="s">
        <v>1756</v>
      </c>
      <c r="CJ861" s="89"/>
      <c r="CK861" s="175"/>
      <c r="CL861" s="175"/>
      <c r="CM861" s="178"/>
      <c r="CN861" s="175"/>
      <c r="CO861" s="176"/>
      <c r="CP861" s="175"/>
      <c r="CQ861" s="87"/>
      <c r="CR861" s="455"/>
      <c r="CS861" s="455"/>
      <c r="CT861" s="455"/>
      <c r="CU861" s="455"/>
      <c r="CV861" s="455"/>
      <c r="CW861" s="455"/>
      <c r="CX861" s="455"/>
      <c r="CY861" s="455"/>
      <c r="CZ861" s="455"/>
      <c r="DA861" s="456"/>
      <c r="DB861" s="455"/>
      <c r="DC861" s="455"/>
      <c r="DD861" s="455"/>
      <c r="DE861" s="455"/>
      <c r="DF861" s="455"/>
      <c r="DG861" s="455"/>
      <c r="DH861" s="455"/>
      <c r="DI861" s="455"/>
      <c r="DJ861" s="455"/>
      <c r="DK861" s="455"/>
      <c r="DL861" s="501"/>
      <c r="DM861" s="508"/>
      <c r="DN861" s="501"/>
      <c r="DO861" s="508"/>
      <c r="DP861" s="501"/>
      <c r="DQ861" s="847"/>
      <c r="DR861" s="501"/>
      <c r="DS861" s="508"/>
      <c r="DT861" s="501"/>
      <c r="DU861" s="508"/>
      <c r="DV861" s="457"/>
      <c r="DW861" s="503"/>
      <c r="DX861" s="501"/>
      <c r="DY861" s="672"/>
      <c r="DZ861" s="501"/>
      <c r="EA861" s="508">
        <f t="shared" si="7951"/>
        <v>0</v>
      </c>
      <c r="EB861" s="457">
        <f t="shared" si="7952"/>
        <v>0</v>
      </c>
      <c r="EC861" s="1045"/>
      <c r="ED861" s="892"/>
      <c r="EE861" s="459"/>
      <c r="EF861" s="501"/>
      <c r="EG861" s="462"/>
      <c r="EH861" s="710"/>
      <c r="EI861" s="460">
        <f t="shared" si="7143"/>
        <v>0</v>
      </c>
      <c r="EJ861" s="538">
        <f t="shared" si="7144"/>
        <v>0</v>
      </c>
      <c r="EK861" s="677">
        <f t="shared" si="7145"/>
        <v>0</v>
      </c>
      <c r="EL861" s="257">
        <f t="shared" si="7146"/>
        <v>0</v>
      </c>
      <c r="EM861" s="649">
        <f t="shared" si="7147"/>
        <v>0</v>
      </c>
      <c r="EN861" s="538">
        <f t="shared" si="7148"/>
        <v>0</v>
      </c>
      <c r="EO861" s="677">
        <f t="shared" si="7149"/>
        <v>0</v>
      </c>
      <c r="EP861" s="257">
        <f t="shared" si="7150"/>
        <v>0</v>
      </c>
      <c r="EQ861" s="649">
        <f t="shared" si="7151"/>
        <v>0</v>
      </c>
      <c r="ER861" s="538">
        <f t="shared" si="7152"/>
        <v>0</v>
      </c>
      <c r="ES861" s="677">
        <f t="shared" si="7153"/>
        <v>0</v>
      </c>
      <c r="ET861" s="538">
        <f t="shared" si="7154"/>
        <v>0</v>
      </c>
      <c r="EU861" s="462">
        <f t="shared" si="7155"/>
        <v>0</v>
      </c>
      <c r="EV861" s="263">
        <f t="shared" si="7156"/>
        <v>0</v>
      </c>
      <c r="EW861" s="462">
        <f t="shared" si="7157"/>
        <v>0</v>
      </c>
      <c r="EX861" s="263">
        <f t="shared" si="7158"/>
        <v>0</v>
      </c>
      <c r="EY861" s="472">
        <f t="shared" si="7740"/>
        <v>0</v>
      </c>
      <c r="EZ861" s="710">
        <f t="shared" si="7741"/>
        <v>0</v>
      </c>
      <c r="FC861" s="216"/>
      <c r="FD861" s="319"/>
    </row>
    <row r="862" spans="1:160" ht="18" hidden="1" customHeight="1" outlineLevel="1" x14ac:dyDescent="0.2">
      <c r="A862" s="13" t="s">
        <v>1926</v>
      </c>
      <c r="B862" s="76" t="s">
        <v>21</v>
      </c>
      <c r="C862" s="103" t="s">
        <v>1542</v>
      </c>
      <c r="D862" s="103" t="s">
        <v>1539</v>
      </c>
      <c r="E862" s="103" t="s">
        <v>1543</v>
      </c>
      <c r="F862" s="730" t="s">
        <v>1724</v>
      </c>
      <c r="G862" s="103" t="s">
        <v>1924</v>
      </c>
      <c r="H862" s="105">
        <v>0.97</v>
      </c>
      <c r="I862" s="103" t="s">
        <v>1914</v>
      </c>
      <c r="J862" s="103" t="s">
        <v>45</v>
      </c>
      <c r="K862" s="103" t="s">
        <v>152</v>
      </c>
      <c r="L862" s="103" t="s">
        <v>1370</v>
      </c>
      <c r="M862" s="14" t="s">
        <v>1516</v>
      </c>
      <c r="N862" s="82"/>
      <c r="O862" s="82"/>
      <c r="P862" s="82"/>
      <c r="Q862" s="245"/>
      <c r="R862" s="408"/>
      <c r="S862" s="270"/>
      <c r="T862" s="270"/>
      <c r="U862" s="270"/>
      <c r="V862" s="647"/>
      <c r="W862" s="647"/>
      <c r="X862" s="409"/>
      <c r="Y862" s="409"/>
      <c r="Z862" s="409"/>
      <c r="AA862" s="409"/>
      <c r="AB862" s="409"/>
      <c r="AC862" s="399">
        <f t="shared" ref="AC862" si="8054">AB862*H862</f>
        <v>0</v>
      </c>
      <c r="AD862" s="410">
        <v>1500</v>
      </c>
      <c r="AE862" s="410">
        <v>6249.9999999999991</v>
      </c>
      <c r="AF862" s="410">
        <f t="shared" ref="AF862" si="8055">AE862*1.12</f>
        <v>7000</v>
      </c>
      <c r="AG862" s="410">
        <v>0</v>
      </c>
      <c r="AH862" s="410">
        <v>0</v>
      </c>
      <c r="AI862" s="260">
        <f t="shared" ref="AI862" si="8056">AH862*H862</f>
        <v>0</v>
      </c>
      <c r="AJ862" s="410">
        <v>1500</v>
      </c>
      <c r="AK862" s="410">
        <v>6249.9999999999991</v>
      </c>
      <c r="AL862" s="410">
        <v>7000</v>
      </c>
      <c r="AM862" s="410">
        <v>0</v>
      </c>
      <c r="AN862" s="410">
        <v>0</v>
      </c>
      <c r="AO862" s="396">
        <f t="shared" si="7949"/>
        <v>0</v>
      </c>
      <c r="AP862" s="410">
        <v>1500</v>
      </c>
      <c r="AQ862" s="410">
        <v>6249.9999999999991</v>
      </c>
      <c r="AR862" s="410">
        <v>7000</v>
      </c>
      <c r="AS862" s="410">
        <v>0</v>
      </c>
      <c r="AT862" s="410">
        <f t="shared" ref="AT862" si="8057">AS862*1.12</f>
        <v>0</v>
      </c>
      <c r="AU862" s="410">
        <f t="shared" ref="AU862" si="8058">AT862*H862</f>
        <v>0</v>
      </c>
      <c r="AV862" s="411">
        <v>1500</v>
      </c>
      <c r="AW862" s="411">
        <v>6249.9999999999991</v>
      </c>
      <c r="AX862" s="411">
        <v>7000</v>
      </c>
      <c r="AY862" s="400">
        <v>0</v>
      </c>
      <c r="AZ862" s="400">
        <f t="shared" ref="AZ862" si="8059">AY862*1.12</f>
        <v>0</v>
      </c>
      <c r="BA862" s="400">
        <f t="shared" ref="BA862" si="8060">AZ862*H862</f>
        <v>0</v>
      </c>
      <c r="BB862" s="411">
        <v>1500</v>
      </c>
      <c r="BC862" s="411">
        <v>6249.9999999999991</v>
      </c>
      <c r="BD862" s="411">
        <v>7000</v>
      </c>
      <c r="BE862" s="411">
        <v>0</v>
      </c>
      <c r="BF862" s="411">
        <f t="shared" ref="BF862" si="8061">BE862*1.12</f>
        <v>0</v>
      </c>
      <c r="BG862" s="411">
        <f t="shared" ref="BG862" si="8062">BF862*H862</f>
        <v>0</v>
      </c>
      <c r="BH862" s="411"/>
      <c r="BI862" s="411"/>
      <c r="BJ862" s="411"/>
      <c r="BK862" s="411"/>
      <c r="BL862" s="411"/>
      <c r="BM862" s="411">
        <f t="shared" si="7950"/>
        <v>0</v>
      </c>
      <c r="BN862" s="411"/>
      <c r="BO862" s="411"/>
      <c r="BP862" s="411"/>
      <c r="BQ862" s="411">
        <v>0</v>
      </c>
      <c r="BR862" s="411">
        <f t="shared" si="7424"/>
        <v>0</v>
      </c>
      <c r="BS862" s="411">
        <f t="shared" si="7632"/>
        <v>0</v>
      </c>
      <c r="BT862" s="270">
        <v>6249.9999999999991</v>
      </c>
      <c r="BU862" s="270">
        <v>7000</v>
      </c>
      <c r="BV862" s="262">
        <v>0</v>
      </c>
      <c r="BW862" s="1427">
        <v>0</v>
      </c>
      <c r="BX862" s="84" t="s">
        <v>48</v>
      </c>
      <c r="BY862" s="76">
        <v>2015</v>
      </c>
      <c r="BZ862" s="325"/>
      <c r="CA862" s="567"/>
      <c r="CB862" s="562"/>
      <c r="CC862" s="109"/>
      <c r="CD862" s="329"/>
      <c r="CE862" s="26">
        <f t="shared" si="7867"/>
        <v>0</v>
      </c>
      <c r="CF862" s="27">
        <f t="shared" si="7868"/>
        <v>0</v>
      </c>
      <c r="CG862" s="738">
        <f t="shared" si="7869"/>
        <v>0</v>
      </c>
      <c r="CH862" s="166" t="s">
        <v>1931</v>
      </c>
      <c r="CI862" s="167"/>
      <c r="CJ862" s="89" t="s">
        <v>1690</v>
      </c>
      <c r="CK862" s="175" t="s">
        <v>2076</v>
      </c>
      <c r="CL862" s="175" t="s">
        <v>2662</v>
      </c>
      <c r="CM862" s="178" t="s">
        <v>2663</v>
      </c>
      <c r="CN862" s="175" t="s">
        <v>2083</v>
      </c>
      <c r="CO862" s="103" t="s">
        <v>1539</v>
      </c>
      <c r="CP862" s="175" t="s">
        <v>1724</v>
      </c>
      <c r="CQ862" s="906" t="s">
        <v>57</v>
      </c>
      <c r="CR862" s="455"/>
      <c r="CS862" s="455"/>
      <c r="CT862" s="455">
        <v>1050</v>
      </c>
      <c r="CU862" s="455">
        <v>0</v>
      </c>
      <c r="CV862" s="455"/>
      <c r="CW862" s="455">
        <v>1050</v>
      </c>
      <c r="CX862" s="455">
        <v>1050</v>
      </c>
      <c r="CY862" s="455"/>
      <c r="CZ862" s="455">
        <f>CT862+CU862+CV862+CW862+CX862</f>
        <v>3150</v>
      </c>
      <c r="DA862" s="456">
        <v>5262.88</v>
      </c>
      <c r="DB862" s="455"/>
      <c r="DC862" s="455"/>
      <c r="DD862" s="455">
        <f>CT862*DA862</f>
        <v>5526024</v>
      </c>
      <c r="DE862" s="455">
        <f>CU862*DA862</f>
        <v>0</v>
      </c>
      <c r="DF862" s="455">
        <f>CV862*DA862</f>
        <v>0</v>
      </c>
      <c r="DG862" s="455">
        <f>CW862*DA862</f>
        <v>5526024</v>
      </c>
      <c r="DH862" s="455">
        <f>CX862*DA862</f>
        <v>5526024</v>
      </c>
      <c r="DI862" s="455"/>
      <c r="DJ862" s="455"/>
      <c r="DK862" s="455">
        <f>DB862+DC862+DD862+DE862+DF862+DG862+DH862</f>
        <v>16578072</v>
      </c>
      <c r="DL862" s="501"/>
      <c r="DM862" s="508"/>
      <c r="DN862" s="501"/>
      <c r="DO862" s="508"/>
      <c r="DP862" s="501"/>
      <c r="DQ862" s="1404">
        <f>DD862</f>
        <v>5526024</v>
      </c>
      <c r="DR862" s="1400">
        <f>DQ862/1.12</f>
        <v>4933949.9999999991</v>
      </c>
      <c r="DS862" s="847">
        <f>DE862</f>
        <v>0</v>
      </c>
      <c r="DT862" s="893">
        <f>DS862/1.12</f>
        <v>0</v>
      </c>
      <c r="DU862" s="847">
        <f>DF862</f>
        <v>0</v>
      </c>
      <c r="DV862" s="942">
        <f>DU862/1.12</f>
        <v>0</v>
      </c>
      <c r="DW862" s="1405">
        <f>DG862</f>
        <v>5526024</v>
      </c>
      <c r="DX862" s="1400">
        <f>DW862/1.12</f>
        <v>4933949.9999999991</v>
      </c>
      <c r="DY862" s="1406">
        <f>DH862</f>
        <v>5526024</v>
      </c>
      <c r="DZ862" s="1400">
        <f>DY862/1.12</f>
        <v>4933949.9999999991</v>
      </c>
      <c r="EA862" s="847">
        <f t="shared" si="7951"/>
        <v>0</v>
      </c>
      <c r="EB862" s="942">
        <f t="shared" si="7952"/>
        <v>0</v>
      </c>
      <c r="EC862" s="1045"/>
      <c r="ED862" s="892"/>
      <c r="EE862" s="459">
        <f>DM862+DO862+DQ862+DS862+DU862+DW862+DY862</f>
        <v>16578072</v>
      </c>
      <c r="EF862" s="501">
        <f>EE862/1.12</f>
        <v>14801849.999999998</v>
      </c>
      <c r="EG862" s="462"/>
      <c r="EH862" s="710"/>
      <c r="EI862" s="460">
        <f t="shared" si="7143"/>
        <v>0</v>
      </c>
      <c r="EJ862" s="538">
        <f t="shared" si="7144"/>
        <v>0</v>
      </c>
      <c r="EK862" s="677">
        <f t="shared" si="7145"/>
        <v>-4933949.9999999991</v>
      </c>
      <c r="EL862" s="257">
        <f t="shared" si="7146"/>
        <v>-5526024</v>
      </c>
      <c r="EM862" s="649">
        <f t="shared" si="7147"/>
        <v>0</v>
      </c>
      <c r="EN862" s="538">
        <f t="shared" si="7148"/>
        <v>0</v>
      </c>
      <c r="EO862" s="677">
        <f t="shared" si="7149"/>
        <v>0</v>
      </c>
      <c r="EP862" s="257">
        <f t="shared" si="7150"/>
        <v>0</v>
      </c>
      <c r="EQ862" s="649">
        <f t="shared" si="7151"/>
        <v>-4933949.9999999991</v>
      </c>
      <c r="ER862" s="538">
        <f t="shared" si="7152"/>
        <v>-5526024</v>
      </c>
      <c r="ES862" s="677">
        <f t="shared" si="7153"/>
        <v>-4933949.9999999991</v>
      </c>
      <c r="ET862" s="538">
        <f t="shared" si="7154"/>
        <v>-5526024</v>
      </c>
      <c r="EU862" s="462">
        <f t="shared" si="7155"/>
        <v>0</v>
      </c>
      <c r="EV862" s="263">
        <f t="shared" si="7156"/>
        <v>0</v>
      </c>
      <c r="EW862" s="462">
        <f t="shared" si="7157"/>
        <v>0</v>
      </c>
      <c r="EX862" s="263">
        <f t="shared" si="7158"/>
        <v>0</v>
      </c>
      <c r="EY862" s="472">
        <f t="shared" si="7740"/>
        <v>-14801849.999999998</v>
      </c>
      <c r="EZ862" s="710">
        <f t="shared" si="7741"/>
        <v>-16578072</v>
      </c>
      <c r="FC862" s="216"/>
      <c r="FD862" s="319"/>
    </row>
    <row r="863" spans="1:160" s="1200" customFormat="1" ht="18" hidden="1" customHeight="1" outlineLevel="1" x14ac:dyDescent="0.2">
      <c r="A863" s="1352" t="s">
        <v>2005</v>
      </c>
      <c r="B863" s="691" t="s">
        <v>21</v>
      </c>
      <c r="C863" s="1353" t="s">
        <v>1542</v>
      </c>
      <c r="D863" s="1353" t="s">
        <v>1539</v>
      </c>
      <c r="E863" s="1353" t="s">
        <v>1543</v>
      </c>
      <c r="F863" s="1378" t="s">
        <v>1724</v>
      </c>
      <c r="G863" s="1353" t="s">
        <v>1924</v>
      </c>
      <c r="H863" s="1354">
        <v>0.97</v>
      </c>
      <c r="I863" s="1353" t="s">
        <v>2001</v>
      </c>
      <c r="J863" s="1353" t="s">
        <v>45</v>
      </c>
      <c r="K863" s="1353" t="s">
        <v>152</v>
      </c>
      <c r="L863" s="1353" t="s">
        <v>1370</v>
      </c>
      <c r="M863" s="1355" t="s">
        <v>1516</v>
      </c>
      <c r="N863" s="696"/>
      <c r="O863" s="696"/>
      <c r="P863" s="696"/>
      <c r="Q863" s="697"/>
      <c r="R863" s="1356"/>
      <c r="S863" s="1357"/>
      <c r="T863" s="1357"/>
      <c r="U863" s="1357"/>
      <c r="V863" s="1358"/>
      <c r="W863" s="1358"/>
      <c r="X863" s="1359"/>
      <c r="Y863" s="1359"/>
      <c r="Z863" s="1359"/>
      <c r="AA863" s="1359"/>
      <c r="AB863" s="1359"/>
      <c r="AC863" s="700">
        <f t="shared" ref="AC863" si="8063">AB863*H863</f>
        <v>0</v>
      </c>
      <c r="AD863" s="1360">
        <v>1500</v>
      </c>
      <c r="AE863" s="1360">
        <v>6249.9999999999991</v>
      </c>
      <c r="AF863" s="1360">
        <f t="shared" ref="AF863" si="8064">AE863*1.12</f>
        <v>7000</v>
      </c>
      <c r="AG863" s="1360">
        <v>0</v>
      </c>
      <c r="AH863" s="1360">
        <v>0</v>
      </c>
      <c r="AI863" s="1171">
        <f t="shared" ref="AI863" si="8065">AH863*H863</f>
        <v>0</v>
      </c>
      <c r="AJ863" s="1360">
        <v>1500</v>
      </c>
      <c r="AK863" s="1360">
        <v>6249.9999999999991</v>
      </c>
      <c r="AL863" s="1360">
        <v>7000</v>
      </c>
      <c r="AM863" s="1361">
        <v>0</v>
      </c>
      <c r="AN863" s="1360">
        <v>0</v>
      </c>
      <c r="AO863" s="1172">
        <f t="shared" si="7949"/>
        <v>0</v>
      </c>
      <c r="AP863" s="1360">
        <v>1500</v>
      </c>
      <c r="AQ863" s="1360">
        <v>6249.9999999999991</v>
      </c>
      <c r="AR863" s="1360">
        <v>7000</v>
      </c>
      <c r="AS863" s="1360">
        <v>0</v>
      </c>
      <c r="AT863" s="1360">
        <v>0</v>
      </c>
      <c r="AU863" s="1360">
        <f t="shared" ref="AU863" si="8066">AT863*H863</f>
        <v>0</v>
      </c>
      <c r="AV863" s="1362">
        <v>1500</v>
      </c>
      <c r="AW863" s="1362">
        <v>6249.9999999999991</v>
      </c>
      <c r="AX863" s="1362">
        <v>7000</v>
      </c>
      <c r="AY863" s="1173">
        <v>0</v>
      </c>
      <c r="AZ863" s="1173">
        <f t="shared" ref="AZ863" si="8067">AY863*1.12</f>
        <v>0</v>
      </c>
      <c r="BA863" s="1173">
        <f t="shared" ref="BA863" si="8068">AZ863*H863</f>
        <v>0</v>
      </c>
      <c r="BB863" s="1362">
        <v>1500</v>
      </c>
      <c r="BC863" s="1362">
        <v>6249.9999999999991</v>
      </c>
      <c r="BD863" s="1362">
        <v>7000</v>
      </c>
      <c r="BE863" s="1362">
        <v>0</v>
      </c>
      <c r="BF863" s="1362">
        <v>0</v>
      </c>
      <c r="BG863" s="1362">
        <f t="shared" ref="BG863" si="8069">BF863*H863</f>
        <v>0</v>
      </c>
      <c r="BH863" s="1362"/>
      <c r="BI863" s="1362"/>
      <c r="BJ863" s="1362"/>
      <c r="BK863" s="1362"/>
      <c r="BL863" s="1362"/>
      <c r="BM863" s="1362">
        <f t="shared" si="7950"/>
        <v>0</v>
      </c>
      <c r="BN863" s="1362"/>
      <c r="BO863" s="1362"/>
      <c r="BP863" s="1362"/>
      <c r="BQ863" s="1362">
        <f t="shared" ref="BQ863" si="8070">BN863*BO863</f>
        <v>0</v>
      </c>
      <c r="BR863" s="1362">
        <f t="shared" si="7424"/>
        <v>0</v>
      </c>
      <c r="BS863" s="1362">
        <f t="shared" si="7632"/>
        <v>0</v>
      </c>
      <c r="BT863" s="1357">
        <v>6249.9999999999991</v>
      </c>
      <c r="BU863" s="1357">
        <v>7000</v>
      </c>
      <c r="BV863" s="698">
        <v>0</v>
      </c>
      <c r="BW863" s="1436">
        <v>0</v>
      </c>
      <c r="BX863" s="1175" t="s">
        <v>48</v>
      </c>
      <c r="BY863" s="691">
        <v>2015</v>
      </c>
      <c r="BZ863" s="1176"/>
      <c r="CA863" s="1364"/>
      <c r="CB863" s="1365"/>
      <c r="CC863" s="1366"/>
      <c r="CD863" s="1367"/>
      <c r="CE863" s="1181">
        <f t="shared" si="7867"/>
        <v>0</v>
      </c>
      <c r="CF863" s="1182">
        <f t="shared" si="7868"/>
        <v>0</v>
      </c>
      <c r="CG863" s="1183">
        <f t="shared" si="7869"/>
        <v>0</v>
      </c>
      <c r="CH863" s="1368" t="s">
        <v>2008</v>
      </c>
      <c r="CI863" s="1369"/>
      <c r="CJ863" s="1186" t="s">
        <v>1690</v>
      </c>
      <c r="CK863" s="1187" t="s">
        <v>2076</v>
      </c>
      <c r="CL863" s="1187" t="s">
        <v>2655</v>
      </c>
      <c r="CM863" s="1188" t="s">
        <v>2666</v>
      </c>
      <c r="CN863" s="1187" t="s">
        <v>2075</v>
      </c>
      <c r="CO863" s="1353" t="s">
        <v>1539</v>
      </c>
      <c r="CP863" s="1187" t="s">
        <v>1724</v>
      </c>
      <c r="CQ863" s="1381" t="s">
        <v>57</v>
      </c>
      <c r="CR863" s="701"/>
      <c r="CS863" s="701"/>
      <c r="CT863" s="1382">
        <v>450</v>
      </c>
      <c r="CU863" s="1382">
        <v>0</v>
      </c>
      <c r="CV863" s="1382"/>
      <c r="CW863" s="1382">
        <v>450</v>
      </c>
      <c r="CX863" s="1382">
        <v>450</v>
      </c>
      <c r="CY863" s="1382"/>
      <c r="CZ863" s="701">
        <f>CT863+CU863+CV863+CW863+CX863</f>
        <v>1350</v>
      </c>
      <c r="DA863" s="702">
        <v>5600.0000000000009</v>
      </c>
      <c r="DB863" s="455"/>
      <c r="DC863" s="701"/>
      <c r="DD863" s="701">
        <f>CT863*DA863</f>
        <v>2520000.0000000005</v>
      </c>
      <c r="DE863" s="701">
        <f>CU863*DA863</f>
        <v>0</v>
      </c>
      <c r="DF863" s="701">
        <f>CV863*DA863</f>
        <v>0</v>
      </c>
      <c r="DG863" s="701">
        <f>CW863*DA863</f>
        <v>2520000.0000000005</v>
      </c>
      <c r="DH863" s="701">
        <f>CX863*DA863</f>
        <v>2520000.0000000005</v>
      </c>
      <c r="DI863" s="701"/>
      <c r="DJ863" s="701"/>
      <c r="DK863" s="701">
        <f>DB863+DC863+DD863+DE863+DF863+DG863+DH863</f>
        <v>7560000.0000000019</v>
      </c>
      <c r="DL863" s="653"/>
      <c r="DM863" s="740">
        <f>DB863</f>
        <v>0</v>
      </c>
      <c r="DN863" s="653">
        <f>DM863/1.12</f>
        <v>0</v>
      </c>
      <c r="DO863" s="740">
        <f>DC863</f>
        <v>0</v>
      </c>
      <c r="DP863" s="653">
        <f>DO863/1.12</f>
        <v>0</v>
      </c>
      <c r="DQ863" s="1191">
        <f>DD863</f>
        <v>2520000.0000000005</v>
      </c>
      <c r="DR863" s="1402">
        <f>DQ863/1.12</f>
        <v>2250000</v>
      </c>
      <c r="DS863" s="1191">
        <f>DE863</f>
        <v>0</v>
      </c>
      <c r="DT863" s="1392">
        <f>DS863/1.12</f>
        <v>0</v>
      </c>
      <c r="DU863" s="1191">
        <f>DF863</f>
        <v>0</v>
      </c>
      <c r="DV863" s="1395">
        <f>DU863/1.12</f>
        <v>0</v>
      </c>
      <c r="DW863" s="1372">
        <f>DG863</f>
        <v>2520000.0000000005</v>
      </c>
      <c r="DX863" s="1402">
        <f>DW863/1.12</f>
        <v>2250000</v>
      </c>
      <c r="DY863" s="1257">
        <f>DH863</f>
        <v>2520000.0000000005</v>
      </c>
      <c r="DZ863" s="1402">
        <f>DY863/1.12</f>
        <v>2250000</v>
      </c>
      <c r="EA863" s="1191">
        <f t="shared" si="7951"/>
        <v>0</v>
      </c>
      <c r="EB863" s="1395">
        <f t="shared" si="7952"/>
        <v>0</v>
      </c>
      <c r="EC863" s="1372"/>
      <c r="ED863" s="1373"/>
      <c r="EE863" s="946">
        <f>DM863+DO863+DQ863+DS863+DU863+DW863+DY863</f>
        <v>7560000.0000000019</v>
      </c>
      <c r="EF863" s="653">
        <f>EE863/1.12</f>
        <v>6750000.0000000009</v>
      </c>
      <c r="EG863" s="1192"/>
      <c r="EH863" s="1374"/>
      <c r="EI863" s="1193">
        <f t="shared" si="7143"/>
        <v>0</v>
      </c>
      <c r="EJ863" s="1194">
        <f t="shared" si="7144"/>
        <v>0</v>
      </c>
      <c r="EK863" s="1195">
        <f t="shared" si="7145"/>
        <v>-2250000</v>
      </c>
      <c r="EL863" s="1196">
        <f t="shared" si="7146"/>
        <v>-2520000.0000000005</v>
      </c>
      <c r="EM863" s="1197">
        <f t="shared" si="7147"/>
        <v>0</v>
      </c>
      <c r="EN863" s="1194">
        <f t="shared" si="7148"/>
        <v>0</v>
      </c>
      <c r="EO863" s="1195">
        <f t="shared" si="7149"/>
        <v>0</v>
      </c>
      <c r="EP863" s="1196">
        <f t="shared" si="7150"/>
        <v>0</v>
      </c>
      <c r="EQ863" s="1197">
        <f t="shared" si="7151"/>
        <v>-2250000</v>
      </c>
      <c r="ER863" s="1194">
        <f t="shared" si="7152"/>
        <v>-2520000.0000000005</v>
      </c>
      <c r="ES863" s="1195">
        <f t="shared" si="7153"/>
        <v>-2250000</v>
      </c>
      <c r="ET863" s="1194">
        <f t="shared" si="7154"/>
        <v>-2520000.0000000005</v>
      </c>
      <c r="EU863" s="1192">
        <f t="shared" si="7155"/>
        <v>0</v>
      </c>
      <c r="EV863" s="699">
        <f t="shared" si="7156"/>
        <v>0</v>
      </c>
      <c r="EW863" s="1192">
        <f t="shared" si="7157"/>
        <v>0</v>
      </c>
      <c r="EX863" s="699">
        <f t="shared" si="7158"/>
        <v>0</v>
      </c>
      <c r="EY863" s="1198">
        <f t="shared" si="7740"/>
        <v>-6750000.0000000009</v>
      </c>
      <c r="EZ863" s="1374">
        <f t="shared" si="7741"/>
        <v>-7560000.0000000019</v>
      </c>
      <c r="FA863" s="1375">
        <v>42167</v>
      </c>
      <c r="FC863" s="1376"/>
      <c r="FD863" s="1377"/>
    </row>
    <row r="864" spans="1:160" ht="18" hidden="1" customHeight="1" outlineLevel="1" x14ac:dyDescent="0.2">
      <c r="A864" s="13" t="s">
        <v>2635</v>
      </c>
      <c r="B864" s="76" t="s">
        <v>21</v>
      </c>
      <c r="C864" s="103" t="s">
        <v>1542</v>
      </c>
      <c r="D864" s="103" t="s">
        <v>1539</v>
      </c>
      <c r="E864" s="103" t="s">
        <v>1543</v>
      </c>
      <c r="F864" s="730" t="s">
        <v>1724</v>
      </c>
      <c r="G864" s="103" t="s">
        <v>1924</v>
      </c>
      <c r="H864" s="105">
        <v>0.97</v>
      </c>
      <c r="I864" s="103" t="s">
        <v>2001</v>
      </c>
      <c r="J864" s="103" t="s">
        <v>45</v>
      </c>
      <c r="K864" s="103" t="s">
        <v>152</v>
      </c>
      <c r="L864" s="103" t="s">
        <v>1370</v>
      </c>
      <c r="M864" s="14" t="s">
        <v>1516</v>
      </c>
      <c r="N864" s="82"/>
      <c r="O864" s="82"/>
      <c r="P864" s="82"/>
      <c r="Q864" s="245"/>
      <c r="R864" s="408"/>
      <c r="S864" s="270"/>
      <c r="T864" s="270"/>
      <c r="U864" s="270"/>
      <c r="V864" s="647"/>
      <c r="W864" s="647"/>
      <c r="X864" s="409"/>
      <c r="Y864" s="409"/>
      <c r="Z864" s="409"/>
      <c r="AA864" s="409"/>
      <c r="AB864" s="409"/>
      <c r="AC864" s="399">
        <f t="shared" ref="AC864" si="8071">AB864*H864</f>
        <v>0</v>
      </c>
      <c r="AD864" s="410">
        <v>1500</v>
      </c>
      <c r="AE864" s="410">
        <v>7931.2999999999993</v>
      </c>
      <c r="AF864" s="410">
        <v>8883.0560000000005</v>
      </c>
      <c r="AG864" s="410">
        <v>0</v>
      </c>
      <c r="AH864" s="410">
        <v>0</v>
      </c>
      <c r="AI864" s="260">
        <f t="shared" ref="AI864" si="8072">AH864*H864</f>
        <v>0</v>
      </c>
      <c r="AJ864" s="410">
        <v>1500</v>
      </c>
      <c r="AK864" s="410">
        <v>7931.2999999999993</v>
      </c>
      <c r="AL864" s="410">
        <v>8883.0560000000005</v>
      </c>
      <c r="AM864" s="1221">
        <v>0</v>
      </c>
      <c r="AN864" s="410">
        <v>0</v>
      </c>
      <c r="AO864" s="396">
        <f t="shared" ref="AO864" si="8073">AN864*H864</f>
        <v>0</v>
      </c>
      <c r="AP864" s="410">
        <v>1500</v>
      </c>
      <c r="AQ864" s="410">
        <v>7931.2999999999993</v>
      </c>
      <c r="AR864" s="410">
        <v>8883.0560000000005</v>
      </c>
      <c r="AS864" s="410">
        <v>0</v>
      </c>
      <c r="AT864" s="410">
        <f t="shared" ref="AT864" si="8074">AS864*1.12</f>
        <v>0</v>
      </c>
      <c r="AU864" s="410">
        <f t="shared" ref="AU864" si="8075">AT864*H864</f>
        <v>0</v>
      </c>
      <c r="AV864" s="411">
        <v>1500</v>
      </c>
      <c r="AW864" s="411">
        <v>7931.2999999999993</v>
      </c>
      <c r="AX864" s="411">
        <v>8883.0560000000005</v>
      </c>
      <c r="AY864" s="400">
        <v>0</v>
      </c>
      <c r="AZ864" s="400">
        <f t="shared" ref="AZ864" si="8076">AY864*1.12</f>
        <v>0</v>
      </c>
      <c r="BA864" s="400">
        <f t="shared" ref="BA864" si="8077">AZ864*H864</f>
        <v>0</v>
      </c>
      <c r="BB864" s="411">
        <v>1500</v>
      </c>
      <c r="BC864" s="411">
        <v>7931.2999999999993</v>
      </c>
      <c r="BD864" s="411">
        <v>8883.0560000000005</v>
      </c>
      <c r="BE864" s="411">
        <v>0</v>
      </c>
      <c r="BF864" s="411">
        <f t="shared" ref="BF864" si="8078">BE864*1.12</f>
        <v>0</v>
      </c>
      <c r="BG864" s="411">
        <f t="shared" ref="BG864" si="8079">BF864*H864</f>
        <v>0</v>
      </c>
      <c r="BH864" s="411"/>
      <c r="BI864" s="411"/>
      <c r="BJ864" s="411"/>
      <c r="BK864" s="411"/>
      <c r="BL864" s="411"/>
      <c r="BM864" s="411"/>
      <c r="BN864" s="411"/>
      <c r="BO864" s="411"/>
      <c r="BP864" s="411"/>
      <c r="BQ864" s="411">
        <f t="shared" ref="BQ864" si="8080">BN864*BO864</f>
        <v>0</v>
      </c>
      <c r="BR864" s="411">
        <f t="shared" ref="BR864" si="8081">BQ864*1.12</f>
        <v>0</v>
      </c>
      <c r="BS864" s="411">
        <f t="shared" ref="BS864" si="8082">BR864*T864</f>
        <v>0</v>
      </c>
      <c r="BT864" s="270">
        <v>7931.2999999999993</v>
      </c>
      <c r="BU864" s="270">
        <v>8883.0560000000005</v>
      </c>
      <c r="BV864" s="262">
        <v>0</v>
      </c>
      <c r="BW864" s="1427">
        <v>0</v>
      </c>
      <c r="BX864" s="84" t="s">
        <v>48</v>
      </c>
      <c r="BY864" s="76" t="s">
        <v>2420</v>
      </c>
      <c r="BZ864" s="325" t="s">
        <v>1047</v>
      </c>
      <c r="CA864" s="567"/>
      <c r="CB864" s="562"/>
      <c r="CC864" s="109"/>
      <c r="CD864" s="329"/>
      <c r="CE864" s="26">
        <f t="shared" ref="CE864" si="8083">BV864-CB864</f>
        <v>0</v>
      </c>
      <c r="CF864" s="27">
        <f t="shared" ref="CF864" si="8084">BW864-CC864</f>
        <v>0</v>
      </c>
      <c r="CG864" s="738">
        <f t="shared" ref="CG864" si="8085">CA864-CC864</f>
        <v>0</v>
      </c>
      <c r="CH864" s="166" t="s">
        <v>2636</v>
      </c>
      <c r="CI864" s="167"/>
      <c r="CJ864" s="89" t="s">
        <v>1690</v>
      </c>
      <c r="CK864" s="175" t="s">
        <v>2076</v>
      </c>
      <c r="CL864" s="175" t="s">
        <v>2695</v>
      </c>
      <c r="CM864" s="178" t="s">
        <v>2700</v>
      </c>
      <c r="CN864" s="175" t="s">
        <v>2083</v>
      </c>
      <c r="CO864" s="103" t="s">
        <v>1539</v>
      </c>
      <c r="CP864" s="175" t="s">
        <v>1724</v>
      </c>
      <c r="CQ864" s="906" t="s">
        <v>57</v>
      </c>
      <c r="CR864" s="455"/>
      <c r="CS864" s="455"/>
      <c r="CT864" s="909"/>
      <c r="CU864" s="909"/>
      <c r="CV864" s="909">
        <v>450</v>
      </c>
      <c r="CW864" s="909">
        <v>0</v>
      </c>
      <c r="CX864" s="909">
        <v>0</v>
      </c>
      <c r="CY864" s="909"/>
      <c r="CZ864" s="455">
        <f>CT864+CU864+CV864+CW864+CX864</f>
        <v>450</v>
      </c>
      <c r="DA864" s="456">
        <v>8883.0560000000005</v>
      </c>
      <c r="DB864" s="455"/>
      <c r="DC864" s="455"/>
      <c r="DD864" s="455">
        <f>CT864*DA864</f>
        <v>0</v>
      </c>
      <c r="DE864" s="455">
        <f>CU864*DA864</f>
        <v>0</v>
      </c>
      <c r="DF864" s="455">
        <f>CV864*DA864</f>
        <v>3997375.2</v>
      </c>
      <c r="DG864" s="455">
        <f>CW864*DA864</f>
        <v>0</v>
      </c>
      <c r="DH864" s="455">
        <f>CX864*DA864</f>
        <v>0</v>
      </c>
      <c r="DI864" s="455"/>
      <c r="DJ864" s="455"/>
      <c r="DK864" s="455">
        <f>DB864+DC864+DD864+DE864+DF864+DG864+DH864</f>
        <v>3997375.2</v>
      </c>
      <c r="DL864" s="501"/>
      <c r="DM864" s="508"/>
      <c r="DN864" s="501"/>
      <c r="DO864" s="508"/>
      <c r="DP864" s="501"/>
      <c r="DQ864" s="847"/>
      <c r="DR864" s="893"/>
      <c r="DS864" s="847"/>
      <c r="DT864" s="893"/>
      <c r="DU864" s="1404">
        <f>DF864</f>
        <v>3997375.2</v>
      </c>
      <c r="DV864" s="1401">
        <f>DU864/1.12</f>
        <v>3569085</v>
      </c>
      <c r="DW864" s="1045">
        <f>DG864</f>
        <v>0</v>
      </c>
      <c r="DX864" s="893">
        <f>DW864/1.12</f>
        <v>0</v>
      </c>
      <c r="DY864" s="846">
        <f>DH864</f>
        <v>0</v>
      </c>
      <c r="DZ864" s="893">
        <f>DY864/1.12</f>
        <v>0</v>
      </c>
      <c r="EA864" s="847">
        <f t="shared" ref="EA864:EA865" si="8086">DI864</f>
        <v>0</v>
      </c>
      <c r="EB864" s="942">
        <f t="shared" ref="EB864:EB865" si="8087">EA864/1.12</f>
        <v>0</v>
      </c>
      <c r="EC864" s="1045"/>
      <c r="ED864" s="892"/>
      <c r="EE864" s="459">
        <f>DM864+DO864+DQ864+DS864+DU864+DW864+DY864</f>
        <v>3997375.2</v>
      </c>
      <c r="EF864" s="501">
        <f>EE864/1.12</f>
        <v>3569085</v>
      </c>
      <c r="EG864" s="462"/>
      <c r="EH864" s="710"/>
      <c r="EI864" s="460">
        <f t="shared" ref="EI864" si="8088">AA864-DP864</f>
        <v>0</v>
      </c>
      <c r="EJ864" s="538">
        <f t="shared" ref="EJ864" si="8089">AB864-DO864</f>
        <v>0</v>
      </c>
      <c r="EK864" s="677">
        <f t="shared" ref="EK864" si="8090">AG864-DR864</f>
        <v>0</v>
      </c>
      <c r="EL864" s="257">
        <f t="shared" ref="EL864" si="8091">AH864-DQ864</f>
        <v>0</v>
      </c>
      <c r="EM864" s="649">
        <f t="shared" ref="EM864" si="8092">AM864-DT864</f>
        <v>0</v>
      </c>
      <c r="EN864" s="538">
        <f t="shared" ref="EN864" si="8093">AN864-DS864</f>
        <v>0</v>
      </c>
      <c r="EO864" s="677">
        <f t="shared" ref="EO864" si="8094">AS864-DV864</f>
        <v>-3569085</v>
      </c>
      <c r="EP864" s="257">
        <f t="shared" ref="EP864" si="8095">AT864-DU864</f>
        <v>-3997375.2</v>
      </c>
      <c r="EQ864" s="649">
        <f t="shared" ref="EQ864" si="8096">AY864-DX864</f>
        <v>0</v>
      </c>
      <c r="ER864" s="538">
        <f t="shared" ref="ER864" si="8097">AZ864-DW864</f>
        <v>0</v>
      </c>
      <c r="ES864" s="677">
        <f t="shared" ref="ES864" si="8098">BE864-DZ864</f>
        <v>0</v>
      </c>
      <c r="ET864" s="538">
        <f t="shared" ref="ET864" si="8099">BF864-DY864</f>
        <v>0</v>
      </c>
      <c r="EU864" s="462">
        <f t="shared" ref="EU864" si="8100">BK864-EB864</f>
        <v>0</v>
      </c>
      <c r="EV864" s="263">
        <f t="shared" ref="EV864" si="8101">BL864-EA864</f>
        <v>0</v>
      </c>
      <c r="EW864" s="462">
        <f t="shared" ref="EW864" si="8102">BM864-ED864</f>
        <v>0</v>
      </c>
      <c r="EX864" s="263">
        <f t="shared" ref="EX864" si="8103">BN864-EC864</f>
        <v>0</v>
      </c>
      <c r="EY864" s="472">
        <f t="shared" ref="EY864" si="8104">BV864-EF864</f>
        <v>-3569085</v>
      </c>
      <c r="EZ864" s="710">
        <f t="shared" ref="EZ864" si="8105">BW864-EE864</f>
        <v>-3997375.2</v>
      </c>
      <c r="FA864" s="312">
        <v>42717</v>
      </c>
      <c r="FC864" s="216"/>
      <c r="FD864" s="319"/>
    </row>
    <row r="865" spans="1:160" s="1200" customFormat="1" ht="18" hidden="1" customHeight="1" outlineLevel="1" x14ac:dyDescent="0.2">
      <c r="A865" s="1352" t="s">
        <v>2642</v>
      </c>
      <c r="B865" s="691" t="s">
        <v>21</v>
      </c>
      <c r="C865" s="1353" t="s">
        <v>1542</v>
      </c>
      <c r="D865" s="1353" t="s">
        <v>1539</v>
      </c>
      <c r="E865" s="1353" t="s">
        <v>1543</v>
      </c>
      <c r="F865" s="1378" t="s">
        <v>1724</v>
      </c>
      <c r="G865" s="1353" t="s">
        <v>1924</v>
      </c>
      <c r="H865" s="1354">
        <v>0.97</v>
      </c>
      <c r="I865" s="1353" t="s">
        <v>2001</v>
      </c>
      <c r="J865" s="1353" t="s">
        <v>45</v>
      </c>
      <c r="K865" s="1353" t="s">
        <v>152</v>
      </c>
      <c r="L865" s="1353" t="s">
        <v>1370</v>
      </c>
      <c r="M865" s="1355" t="s">
        <v>1516</v>
      </c>
      <c r="N865" s="696"/>
      <c r="O865" s="696"/>
      <c r="P865" s="696"/>
      <c r="Q865" s="697"/>
      <c r="R865" s="1356"/>
      <c r="S865" s="1357"/>
      <c r="T865" s="1357"/>
      <c r="U865" s="1357"/>
      <c r="V865" s="1358"/>
      <c r="W865" s="1358"/>
      <c r="X865" s="1359"/>
      <c r="Y865" s="1359"/>
      <c r="Z865" s="1359"/>
      <c r="AA865" s="1359"/>
      <c r="AB865" s="1359"/>
      <c r="AC865" s="700">
        <f t="shared" ref="AC865" si="8106">AB865*H865</f>
        <v>0</v>
      </c>
      <c r="AD865" s="1360">
        <v>1500</v>
      </c>
      <c r="AE865" s="1360">
        <v>7931.2999999999993</v>
      </c>
      <c r="AF865" s="1360">
        <v>8883.0560000000005</v>
      </c>
      <c r="AG865" s="1360">
        <f t="shared" ref="AG865" si="8107">AE865*AD865</f>
        <v>11896949.999999998</v>
      </c>
      <c r="AH865" s="1360">
        <f t="shared" ref="AH865" si="8108">AD865*AF865</f>
        <v>13324584</v>
      </c>
      <c r="AI865" s="1171">
        <f t="shared" ref="AI865" si="8109">AH865*H865</f>
        <v>12924846.48</v>
      </c>
      <c r="AJ865" s="1360">
        <v>0</v>
      </c>
      <c r="AK865" s="1360">
        <v>7931.2999999999993</v>
      </c>
      <c r="AL865" s="1360">
        <v>8883.0560000000005</v>
      </c>
      <c r="AM865" s="1361">
        <f>AJ865*AK865</f>
        <v>0</v>
      </c>
      <c r="AN865" s="1360">
        <f t="shared" ref="AN865" si="8110">AJ865*AL865</f>
        <v>0</v>
      </c>
      <c r="AO865" s="1172">
        <f t="shared" ref="AO865" si="8111">AN865*H865</f>
        <v>0</v>
      </c>
      <c r="AP865" s="1360">
        <v>1500</v>
      </c>
      <c r="AQ865" s="1360">
        <v>7931.2999999999993</v>
      </c>
      <c r="AR865" s="1360">
        <v>8883.0560000000005</v>
      </c>
      <c r="AS865" s="1360">
        <f t="shared" ref="AS865" si="8112">AP865*AQ865</f>
        <v>11896949.999999998</v>
      </c>
      <c r="AT865" s="1360">
        <f t="shared" ref="AT865" si="8113">AS865*1.12</f>
        <v>13324584</v>
      </c>
      <c r="AU865" s="1360">
        <f t="shared" ref="AU865" si="8114">AT865*H865</f>
        <v>12924846.48</v>
      </c>
      <c r="AV865" s="1362">
        <v>1500</v>
      </c>
      <c r="AW865" s="1362">
        <v>7931.2999999999993</v>
      </c>
      <c r="AX865" s="1362">
        <v>8883.0560000000005</v>
      </c>
      <c r="AY865" s="1173">
        <f t="shared" ref="AY865" si="8115">AV865*AW865</f>
        <v>11896949.999999998</v>
      </c>
      <c r="AZ865" s="1173">
        <f t="shared" ref="AZ865" si="8116">AY865*1.12</f>
        <v>13324584</v>
      </c>
      <c r="BA865" s="1173">
        <f t="shared" ref="BA865" si="8117">AZ865*H865</f>
        <v>12924846.48</v>
      </c>
      <c r="BB865" s="1362">
        <v>1500</v>
      </c>
      <c r="BC865" s="1362">
        <v>7931.2999999999993</v>
      </c>
      <c r="BD865" s="1362">
        <v>8883.0560000000005</v>
      </c>
      <c r="BE865" s="1362">
        <f t="shared" ref="BE865" si="8118">BB865*BC865</f>
        <v>11896949.999999998</v>
      </c>
      <c r="BF865" s="1362">
        <f t="shared" ref="BF865" si="8119">BE865*1.12</f>
        <v>13324584</v>
      </c>
      <c r="BG865" s="1362">
        <f t="shared" ref="BG865" si="8120">BF865*H865</f>
        <v>12924846.48</v>
      </c>
      <c r="BH865" s="1362"/>
      <c r="BI865" s="1362"/>
      <c r="BJ865" s="1362"/>
      <c r="BK865" s="1362"/>
      <c r="BL865" s="1362"/>
      <c r="BM865" s="1362"/>
      <c r="BN865" s="1362"/>
      <c r="BO865" s="1362"/>
      <c r="BP865" s="1362"/>
      <c r="BQ865" s="1362">
        <f t="shared" ref="BQ865" si="8121">BN865*BO865</f>
        <v>0</v>
      </c>
      <c r="BR865" s="1362">
        <f t="shared" ref="BR865" si="8122">BQ865*1.12</f>
        <v>0</v>
      </c>
      <c r="BS865" s="1362">
        <f t="shared" ref="BS865" si="8123">BR865*T865</f>
        <v>0</v>
      </c>
      <c r="BT865" s="1357">
        <v>7931.2999999999993</v>
      </c>
      <c r="BU865" s="1357">
        <v>8883.0560000000005</v>
      </c>
      <c r="BV865" s="698">
        <f t="shared" ref="BV865" si="8124">(AD865+AJ865+AP865+AV865+BB865)*BT865</f>
        <v>47587799.999999993</v>
      </c>
      <c r="BW865" s="698">
        <f t="shared" ref="BW865" si="8125">(AD865+AJ865+AP865+AV865+BB865)*BU865</f>
        <v>53298336</v>
      </c>
      <c r="BX865" s="1175" t="s">
        <v>48</v>
      </c>
      <c r="BY865" s="691" t="s">
        <v>2644</v>
      </c>
      <c r="BZ865" s="1176"/>
      <c r="CA865" s="1364"/>
      <c r="CB865" s="1365"/>
      <c r="CC865" s="1366"/>
      <c r="CD865" s="1367"/>
      <c r="CE865" s="1181">
        <f t="shared" ref="CE865" si="8126">BV865-CB865</f>
        <v>47587799.999999993</v>
      </c>
      <c r="CF865" s="1182">
        <f t="shared" ref="CF865" si="8127">BW865-CC865</f>
        <v>53298336</v>
      </c>
      <c r="CG865" s="1183">
        <f t="shared" ref="CG865" si="8128">CA865-CC865</f>
        <v>0</v>
      </c>
      <c r="CH865" s="1368" t="s">
        <v>2643</v>
      </c>
      <c r="CI865" s="1369"/>
      <c r="CJ865" s="1186" t="s">
        <v>1690</v>
      </c>
      <c r="CK865" s="1187" t="s">
        <v>2076</v>
      </c>
      <c r="CL865" s="1187" t="s">
        <v>2696</v>
      </c>
      <c r="CM865" s="1188" t="s">
        <v>2701</v>
      </c>
      <c r="CN865" s="1187" t="s">
        <v>2075</v>
      </c>
      <c r="CO865" s="1353" t="s">
        <v>1539</v>
      </c>
      <c r="CP865" s="1187" t="s">
        <v>1724</v>
      </c>
      <c r="CQ865" s="1381" t="s">
        <v>57</v>
      </c>
      <c r="CR865" s="701"/>
      <c r="CS865" s="701"/>
      <c r="CT865" s="1382"/>
      <c r="CU865" s="1382"/>
      <c r="CV865" s="1382">
        <v>1050</v>
      </c>
      <c r="CW865" s="1382">
        <v>0</v>
      </c>
      <c r="CX865" s="1382">
        <v>0</v>
      </c>
      <c r="CY865" s="1382"/>
      <c r="CZ865" s="701">
        <f>CT865+CU865+CV865+CW865+CX865</f>
        <v>1050</v>
      </c>
      <c r="DA865" s="702">
        <v>8750.5600000000013</v>
      </c>
      <c r="DB865" s="455"/>
      <c r="DC865" s="701"/>
      <c r="DD865" s="701">
        <f>CT865*DA865</f>
        <v>0</v>
      </c>
      <c r="DE865" s="701">
        <f>CU865*DA865</f>
        <v>0</v>
      </c>
      <c r="DF865" s="701">
        <f>CV865*DA865</f>
        <v>9188088.0000000019</v>
      </c>
      <c r="DG865" s="701">
        <f>CW865*DA865</f>
        <v>0</v>
      </c>
      <c r="DH865" s="701">
        <f>CX865*DA865</f>
        <v>0</v>
      </c>
      <c r="DI865" s="701"/>
      <c r="DJ865" s="701"/>
      <c r="DK865" s="701">
        <f>DB865+DC865+DD865+DE865+DF865+DG865+DH865</f>
        <v>9188088.0000000019</v>
      </c>
      <c r="DL865" s="653"/>
      <c r="DM865" s="740">
        <f>DB865</f>
        <v>0</v>
      </c>
      <c r="DN865" s="653">
        <f>DM865/1.12</f>
        <v>0</v>
      </c>
      <c r="DO865" s="740">
        <f>DC865</f>
        <v>0</v>
      </c>
      <c r="DP865" s="653">
        <f>DO865/1.12</f>
        <v>0</v>
      </c>
      <c r="DQ865" s="1191">
        <f>DD865</f>
        <v>0</v>
      </c>
      <c r="DR865" s="1392">
        <f>DQ865/1.12</f>
        <v>0</v>
      </c>
      <c r="DS865" s="1191">
        <f>DE865</f>
        <v>0</v>
      </c>
      <c r="DT865" s="1392">
        <f>DS865/1.12</f>
        <v>0</v>
      </c>
      <c r="DU865" s="1191">
        <f>DF865</f>
        <v>9188088.0000000019</v>
      </c>
      <c r="DV865" s="1403">
        <f>DU865/1.12</f>
        <v>8203650.0000000009</v>
      </c>
      <c r="DW865" s="1372">
        <f>DG865</f>
        <v>0</v>
      </c>
      <c r="DX865" s="1392">
        <f>DW865/1.12</f>
        <v>0</v>
      </c>
      <c r="DY865" s="1257">
        <f>DH865</f>
        <v>0</v>
      </c>
      <c r="DZ865" s="1392">
        <f>DY865/1.12</f>
        <v>0</v>
      </c>
      <c r="EA865" s="1191">
        <f t="shared" si="8086"/>
        <v>0</v>
      </c>
      <c r="EB865" s="1395">
        <f t="shared" si="8087"/>
        <v>0</v>
      </c>
      <c r="EC865" s="1372"/>
      <c r="ED865" s="1373"/>
      <c r="EE865" s="946">
        <f>DM865+DO865+DQ865+DS865+DU865+DW865+DY865</f>
        <v>9188088.0000000019</v>
      </c>
      <c r="EF865" s="653">
        <f>EE865/1.12</f>
        <v>8203650.0000000009</v>
      </c>
      <c r="EG865" s="1192"/>
      <c r="EH865" s="1374"/>
      <c r="EI865" s="1193">
        <f t="shared" ref="EI865" si="8129">AA865-DP865</f>
        <v>0</v>
      </c>
      <c r="EJ865" s="1194">
        <f t="shared" ref="EJ865" si="8130">AB865-DO865</f>
        <v>0</v>
      </c>
      <c r="EK865" s="1195"/>
      <c r="EL865" s="1196"/>
      <c r="EM865" s="1197"/>
      <c r="EN865" s="1194"/>
      <c r="EO865" s="1195">
        <f t="shared" ref="EO865" si="8131">AS865-DV865</f>
        <v>3693299.9999999972</v>
      </c>
      <c r="EP865" s="1196">
        <f t="shared" ref="EP865" si="8132">AT865-DU865</f>
        <v>4136495.9999999981</v>
      </c>
      <c r="EQ865" s="1197">
        <f t="shared" ref="EQ865" si="8133">AY865-DX865</f>
        <v>11896949.999999998</v>
      </c>
      <c r="ER865" s="1194">
        <f t="shared" ref="ER865" si="8134">AZ865-DW865</f>
        <v>13324584</v>
      </c>
      <c r="ES865" s="1195">
        <f t="shared" ref="ES865" si="8135">BE865-DZ865</f>
        <v>11896949.999999998</v>
      </c>
      <c r="ET865" s="1194">
        <f t="shared" ref="ET865" si="8136">BF865-DY865</f>
        <v>13324584</v>
      </c>
      <c r="EU865" s="1192">
        <f t="shared" ref="EU865" si="8137">BK865-EB865</f>
        <v>0</v>
      </c>
      <c r="EV865" s="699">
        <f t="shared" ref="EV865" si="8138">BL865-EA865</f>
        <v>0</v>
      </c>
      <c r="EW865" s="1192">
        <f t="shared" ref="EW865" si="8139">BM865-ED865</f>
        <v>0</v>
      </c>
      <c r="EX865" s="699">
        <f t="shared" ref="EX865" si="8140">BN865-EC865</f>
        <v>0</v>
      </c>
      <c r="EY865" s="1198">
        <f t="shared" ref="EY865" si="8141">BV865-EF865</f>
        <v>39384149.999999993</v>
      </c>
      <c r="EZ865" s="1374">
        <f t="shared" ref="EZ865" si="8142">BW865-EE865</f>
        <v>44110248</v>
      </c>
      <c r="FA865" s="1375">
        <v>42746</v>
      </c>
      <c r="FC865" s="1376"/>
      <c r="FD865" s="1377"/>
    </row>
    <row r="866" spans="1:160" ht="18" hidden="1" customHeight="1" outlineLevel="1" x14ac:dyDescent="0.2">
      <c r="A866" s="13" t="s">
        <v>1616</v>
      </c>
      <c r="B866" s="76" t="s">
        <v>21</v>
      </c>
      <c r="C866" s="103" t="s">
        <v>1545</v>
      </c>
      <c r="D866" s="103" t="s">
        <v>1546</v>
      </c>
      <c r="E866" s="103" t="s">
        <v>1543</v>
      </c>
      <c r="F866" s="730" t="s">
        <v>1547</v>
      </c>
      <c r="G866" s="103" t="s">
        <v>41</v>
      </c>
      <c r="H866" s="105">
        <v>0</v>
      </c>
      <c r="I866" s="103" t="s">
        <v>1369</v>
      </c>
      <c r="J866" s="103" t="s">
        <v>45</v>
      </c>
      <c r="K866" s="103" t="s">
        <v>152</v>
      </c>
      <c r="L866" s="103" t="s">
        <v>1370</v>
      </c>
      <c r="M866" s="14" t="s">
        <v>1516</v>
      </c>
      <c r="N866" s="82"/>
      <c r="O866" s="82"/>
      <c r="P866" s="82"/>
      <c r="Q866" s="245"/>
      <c r="R866" s="408"/>
      <c r="S866" s="270"/>
      <c r="T866" s="270"/>
      <c r="U866" s="270"/>
      <c r="V866" s="647"/>
      <c r="W866" s="647"/>
      <c r="X866" s="409"/>
      <c r="Y866" s="409"/>
      <c r="Z866" s="409"/>
      <c r="AA866" s="409"/>
      <c r="AB866" s="409"/>
      <c r="AC866" s="399">
        <f t="shared" si="7714"/>
        <v>0</v>
      </c>
      <c r="AD866" s="410">
        <v>250</v>
      </c>
      <c r="AE866" s="410">
        <v>4821.4285714285706</v>
      </c>
      <c r="AF866" s="410">
        <f t="shared" ref="AF866:AF876" si="8143">AE866*1.12</f>
        <v>5400</v>
      </c>
      <c r="AG866" s="410">
        <v>0</v>
      </c>
      <c r="AH866" s="410">
        <v>0</v>
      </c>
      <c r="AI866" s="260">
        <f t="shared" si="7716"/>
        <v>0</v>
      </c>
      <c r="AJ866" s="410">
        <v>250</v>
      </c>
      <c r="AK866" s="410">
        <v>4821.4285714285706</v>
      </c>
      <c r="AL866" s="410">
        <v>5400</v>
      </c>
      <c r="AM866" s="260">
        <v>0</v>
      </c>
      <c r="AN866" s="260">
        <v>0</v>
      </c>
      <c r="AO866" s="396">
        <f t="shared" si="7949"/>
        <v>0</v>
      </c>
      <c r="AP866" s="410">
        <v>250</v>
      </c>
      <c r="AQ866" s="410">
        <v>4821.4285714285706</v>
      </c>
      <c r="AR866" s="410">
        <v>5400</v>
      </c>
      <c r="AS866" s="410">
        <v>0</v>
      </c>
      <c r="AT866" s="410">
        <f t="shared" si="6739"/>
        <v>0</v>
      </c>
      <c r="AU866" s="410">
        <f t="shared" si="8052"/>
        <v>0</v>
      </c>
      <c r="AV866" s="411">
        <v>250</v>
      </c>
      <c r="AW866" s="411">
        <v>4821.4285714285706</v>
      </c>
      <c r="AX866" s="411">
        <v>5400</v>
      </c>
      <c r="AY866" s="400">
        <v>0</v>
      </c>
      <c r="AZ866" s="400">
        <f t="shared" si="6740"/>
        <v>0</v>
      </c>
      <c r="BA866" s="400">
        <f t="shared" ref="BA866:BA917" si="8144">AZ866*H866</f>
        <v>0</v>
      </c>
      <c r="BB866" s="411">
        <v>250</v>
      </c>
      <c r="BC866" s="411">
        <v>4821.4285714285706</v>
      </c>
      <c r="BD866" s="411">
        <v>5400</v>
      </c>
      <c r="BE866" s="411">
        <v>0</v>
      </c>
      <c r="BF866" s="411">
        <f t="shared" si="8053"/>
        <v>0</v>
      </c>
      <c r="BG866" s="411">
        <f t="shared" si="7954"/>
        <v>0</v>
      </c>
      <c r="BH866" s="411"/>
      <c r="BI866" s="411">
        <v>4821.4285714285706</v>
      </c>
      <c r="BJ866" s="411">
        <v>5400</v>
      </c>
      <c r="BK866" s="411">
        <v>0</v>
      </c>
      <c r="BL866" s="411">
        <f t="shared" ref="BL866:BL880" si="8145">BK866*1.12</f>
        <v>0</v>
      </c>
      <c r="BM866" s="411">
        <f t="shared" si="7950"/>
        <v>0</v>
      </c>
      <c r="BN866" s="411"/>
      <c r="BO866" s="411"/>
      <c r="BP866" s="411"/>
      <c r="BQ866" s="411">
        <v>0</v>
      </c>
      <c r="BR866" s="411">
        <f t="shared" si="7424"/>
        <v>0</v>
      </c>
      <c r="BS866" s="411">
        <f t="shared" si="7632"/>
        <v>0</v>
      </c>
      <c r="BT866" s="270">
        <v>4821.4285714285706</v>
      </c>
      <c r="BU866" s="270">
        <v>5400</v>
      </c>
      <c r="BV866" s="262">
        <v>0</v>
      </c>
      <c r="BW866" s="1427">
        <v>0</v>
      </c>
      <c r="BX866" s="84" t="s">
        <v>48</v>
      </c>
      <c r="BY866" s="76">
        <v>2015</v>
      </c>
      <c r="BZ866" s="325"/>
      <c r="CA866" s="567"/>
      <c r="CB866" s="562"/>
      <c r="CC866" s="109"/>
      <c r="CD866" s="329"/>
      <c r="CE866" s="26">
        <f t="shared" si="7867"/>
        <v>0</v>
      </c>
      <c r="CF866" s="27">
        <f t="shared" si="7868"/>
        <v>0</v>
      </c>
      <c r="CG866" s="738">
        <f t="shared" si="7869"/>
        <v>0</v>
      </c>
      <c r="CH866" s="166"/>
      <c r="CI866" s="167"/>
      <c r="CJ866" s="89"/>
      <c r="CK866" s="175"/>
      <c r="CL866" s="175"/>
      <c r="CM866" s="178"/>
      <c r="CN866" s="175"/>
      <c r="CO866" s="176"/>
      <c r="CP866" s="175"/>
      <c r="CQ866" s="87"/>
      <c r="CR866" s="455"/>
      <c r="CS866" s="455"/>
      <c r="CT866" s="455"/>
      <c r="CU866" s="455"/>
      <c r="CV866" s="455"/>
      <c r="CW866" s="455"/>
      <c r="CX866" s="455"/>
      <c r="CY866" s="455"/>
      <c r="CZ866" s="455"/>
      <c r="DA866" s="456"/>
      <c r="DB866" s="455"/>
      <c r="DC866" s="455"/>
      <c r="DD866" s="455"/>
      <c r="DE866" s="455"/>
      <c r="DF866" s="455"/>
      <c r="DG866" s="455"/>
      <c r="DH866" s="455"/>
      <c r="DI866" s="455"/>
      <c r="DJ866" s="455"/>
      <c r="DK866" s="455"/>
      <c r="DL866" s="501"/>
      <c r="DM866" s="508"/>
      <c r="DN866" s="501"/>
      <c r="DO866" s="508"/>
      <c r="DP866" s="501"/>
      <c r="DQ866" s="847"/>
      <c r="DR866" s="501"/>
      <c r="DS866" s="508"/>
      <c r="DT866" s="501"/>
      <c r="DU866" s="508"/>
      <c r="DV866" s="457"/>
      <c r="DW866" s="503"/>
      <c r="DX866" s="501"/>
      <c r="DY866" s="672"/>
      <c r="DZ866" s="501"/>
      <c r="EA866" s="508">
        <f t="shared" si="7951"/>
        <v>0</v>
      </c>
      <c r="EB866" s="457">
        <f t="shared" si="7952"/>
        <v>0</v>
      </c>
      <c r="EC866" s="1045"/>
      <c r="ED866" s="892"/>
      <c r="EE866" s="459"/>
      <c r="EF866" s="501"/>
      <c r="EG866" s="462"/>
      <c r="EH866" s="710"/>
      <c r="EI866" s="460">
        <f t="shared" si="7143"/>
        <v>0</v>
      </c>
      <c r="EJ866" s="538">
        <f t="shared" si="7144"/>
        <v>0</v>
      </c>
      <c r="EK866" s="677">
        <f t="shared" si="7145"/>
        <v>0</v>
      </c>
      <c r="EL866" s="257">
        <f t="shared" si="7146"/>
        <v>0</v>
      </c>
      <c r="EM866" s="649">
        <f t="shared" si="7147"/>
        <v>0</v>
      </c>
      <c r="EN866" s="538">
        <f t="shared" si="7148"/>
        <v>0</v>
      </c>
      <c r="EO866" s="677">
        <f t="shared" si="7149"/>
        <v>0</v>
      </c>
      <c r="EP866" s="257">
        <f t="shared" si="7150"/>
        <v>0</v>
      </c>
      <c r="EQ866" s="649">
        <f t="shared" si="7151"/>
        <v>0</v>
      </c>
      <c r="ER866" s="538">
        <f t="shared" si="7152"/>
        <v>0</v>
      </c>
      <c r="ES866" s="677">
        <f t="shared" si="7153"/>
        <v>0</v>
      </c>
      <c r="ET866" s="538">
        <f t="shared" si="7154"/>
        <v>0</v>
      </c>
      <c r="EU866" s="462">
        <f t="shared" si="7155"/>
        <v>0</v>
      </c>
      <c r="EV866" s="263">
        <f t="shared" si="7156"/>
        <v>0</v>
      </c>
      <c r="EW866" s="462">
        <f t="shared" si="7157"/>
        <v>0</v>
      </c>
      <c r="EX866" s="263">
        <f t="shared" si="7158"/>
        <v>0</v>
      </c>
      <c r="EY866" s="472">
        <f t="shared" si="7740"/>
        <v>0</v>
      </c>
      <c r="EZ866" s="710">
        <f t="shared" si="7741"/>
        <v>0</v>
      </c>
      <c r="FC866" s="216"/>
      <c r="FD866" s="319"/>
    </row>
    <row r="867" spans="1:160" ht="18" hidden="1" customHeight="1" outlineLevel="1" x14ac:dyDescent="0.2">
      <c r="A867" s="13" t="s">
        <v>1720</v>
      </c>
      <c r="B867" s="76" t="s">
        <v>21</v>
      </c>
      <c r="C867" s="103" t="s">
        <v>1545</v>
      </c>
      <c r="D867" s="103" t="s">
        <v>1546</v>
      </c>
      <c r="E867" s="103" t="s">
        <v>1543</v>
      </c>
      <c r="F867" s="730" t="s">
        <v>1725</v>
      </c>
      <c r="G867" s="103" t="s">
        <v>41</v>
      </c>
      <c r="H867" s="105">
        <v>0</v>
      </c>
      <c r="I867" s="103" t="s">
        <v>1369</v>
      </c>
      <c r="J867" s="103" t="s">
        <v>45</v>
      </c>
      <c r="K867" s="103" t="s">
        <v>152</v>
      </c>
      <c r="L867" s="103" t="s">
        <v>1370</v>
      </c>
      <c r="M867" s="14" t="s">
        <v>1516</v>
      </c>
      <c r="N867" s="82"/>
      <c r="O867" s="82"/>
      <c r="P867" s="82"/>
      <c r="Q867" s="245"/>
      <c r="R867" s="408"/>
      <c r="S867" s="270"/>
      <c r="T867" s="270"/>
      <c r="U867" s="270"/>
      <c r="V867" s="647"/>
      <c r="W867" s="647"/>
      <c r="X867" s="409"/>
      <c r="Y867" s="409"/>
      <c r="Z867" s="409"/>
      <c r="AA867" s="409"/>
      <c r="AB867" s="409"/>
      <c r="AC867" s="399">
        <f t="shared" si="7714"/>
        <v>0</v>
      </c>
      <c r="AD867" s="410">
        <v>250</v>
      </c>
      <c r="AE867" s="410">
        <v>4821.4285714285706</v>
      </c>
      <c r="AF867" s="410">
        <f t="shared" ref="AF867" si="8146">AE867*1.12</f>
        <v>5400</v>
      </c>
      <c r="AG867" s="410">
        <v>0</v>
      </c>
      <c r="AH867" s="410">
        <v>0</v>
      </c>
      <c r="AI867" s="260">
        <f t="shared" si="7716"/>
        <v>0</v>
      </c>
      <c r="AJ867" s="410">
        <v>250</v>
      </c>
      <c r="AK867" s="410">
        <v>4821.4285714285706</v>
      </c>
      <c r="AL867" s="410">
        <v>5400</v>
      </c>
      <c r="AM867" s="410">
        <v>0</v>
      </c>
      <c r="AN867" s="410">
        <f>AM867*1.12</f>
        <v>0</v>
      </c>
      <c r="AO867" s="396">
        <f t="shared" si="7949"/>
        <v>0</v>
      </c>
      <c r="AP867" s="410">
        <v>250</v>
      </c>
      <c r="AQ867" s="410">
        <v>4821.4285714285706</v>
      </c>
      <c r="AR867" s="410">
        <v>5400</v>
      </c>
      <c r="AS867" s="410">
        <v>0</v>
      </c>
      <c r="AT867" s="410">
        <f t="shared" si="6739"/>
        <v>0</v>
      </c>
      <c r="AU867" s="410">
        <f t="shared" si="8052"/>
        <v>0</v>
      </c>
      <c r="AV867" s="411">
        <v>250</v>
      </c>
      <c r="AW867" s="411">
        <v>4821.4285714285706</v>
      </c>
      <c r="AX867" s="411">
        <v>5400</v>
      </c>
      <c r="AY867" s="400">
        <v>0</v>
      </c>
      <c r="AZ867" s="400">
        <f t="shared" si="6740"/>
        <v>0</v>
      </c>
      <c r="BA867" s="400">
        <f t="shared" si="8144"/>
        <v>0</v>
      </c>
      <c r="BB867" s="411">
        <v>250</v>
      </c>
      <c r="BC867" s="411">
        <v>4821.4285714285706</v>
      </c>
      <c r="BD867" s="411">
        <v>5400</v>
      </c>
      <c r="BE867" s="411">
        <v>0</v>
      </c>
      <c r="BF867" s="411">
        <f t="shared" si="8053"/>
        <v>0</v>
      </c>
      <c r="BG867" s="411">
        <f t="shared" si="7954"/>
        <v>0</v>
      </c>
      <c r="BH867" s="411"/>
      <c r="BI867" s="411">
        <v>4821.4285714285706</v>
      </c>
      <c r="BJ867" s="411">
        <v>5400</v>
      </c>
      <c r="BK867" s="411">
        <v>0</v>
      </c>
      <c r="BL867" s="411">
        <f t="shared" si="8145"/>
        <v>0</v>
      </c>
      <c r="BM867" s="411">
        <f t="shared" si="7950"/>
        <v>0</v>
      </c>
      <c r="BN867" s="411"/>
      <c r="BO867" s="411"/>
      <c r="BP867" s="411"/>
      <c r="BQ867" s="411">
        <v>0</v>
      </c>
      <c r="BR867" s="411">
        <f t="shared" si="7424"/>
        <v>0</v>
      </c>
      <c r="BS867" s="411">
        <f t="shared" si="7632"/>
        <v>0</v>
      </c>
      <c r="BT867" s="270">
        <v>4821.4285714285706</v>
      </c>
      <c r="BU867" s="270">
        <v>5400</v>
      </c>
      <c r="BV867" s="262">
        <v>0</v>
      </c>
      <c r="BW867" s="1427">
        <v>0</v>
      </c>
      <c r="BX867" s="84" t="s">
        <v>48</v>
      </c>
      <c r="BY867" s="76">
        <v>2015</v>
      </c>
      <c r="BZ867" s="325"/>
      <c r="CA867" s="567"/>
      <c r="CB867" s="562"/>
      <c r="CC867" s="109"/>
      <c r="CD867" s="329"/>
      <c r="CE867" s="26">
        <f t="shared" si="7867"/>
        <v>0</v>
      </c>
      <c r="CF867" s="27">
        <f t="shared" si="7868"/>
        <v>0</v>
      </c>
      <c r="CG867" s="738">
        <f t="shared" si="7869"/>
        <v>0</v>
      </c>
      <c r="CH867" s="166"/>
      <c r="CI867" s="167" t="s">
        <v>1756</v>
      </c>
      <c r="CJ867" s="89"/>
      <c r="CK867" s="175"/>
      <c r="CL867" s="175"/>
      <c r="CM867" s="178"/>
      <c r="CN867" s="175"/>
      <c r="CO867" s="176"/>
      <c r="CP867" s="175"/>
      <c r="CQ867" s="87"/>
      <c r="CR867" s="455"/>
      <c r="CS867" s="455"/>
      <c r="CT867" s="455"/>
      <c r="CU867" s="455"/>
      <c r="CV867" s="455"/>
      <c r="CW867" s="455"/>
      <c r="CX867" s="455"/>
      <c r="CY867" s="455"/>
      <c r="CZ867" s="455"/>
      <c r="DA867" s="456"/>
      <c r="DB867" s="455"/>
      <c r="DC867" s="455"/>
      <c r="DD867" s="455"/>
      <c r="DE867" s="455"/>
      <c r="DF867" s="455"/>
      <c r="DG867" s="455"/>
      <c r="DH867" s="455"/>
      <c r="DI867" s="455"/>
      <c r="DJ867" s="455"/>
      <c r="DK867" s="455"/>
      <c r="DL867" s="501"/>
      <c r="DM867" s="508"/>
      <c r="DN867" s="501"/>
      <c r="DO867" s="508"/>
      <c r="DP867" s="501"/>
      <c r="DQ867" s="847"/>
      <c r="DR867" s="501"/>
      <c r="DS867" s="508"/>
      <c r="DT867" s="501"/>
      <c r="DU867" s="508"/>
      <c r="DV867" s="457"/>
      <c r="DW867" s="503"/>
      <c r="DX867" s="501"/>
      <c r="DY867" s="672"/>
      <c r="DZ867" s="501"/>
      <c r="EA867" s="508">
        <f t="shared" si="7951"/>
        <v>0</v>
      </c>
      <c r="EB867" s="457">
        <f t="shared" si="7952"/>
        <v>0</v>
      </c>
      <c r="EC867" s="503"/>
      <c r="ED867" s="455"/>
      <c r="EE867" s="459"/>
      <c r="EF867" s="501"/>
      <c r="EG867" s="462"/>
      <c r="EH867" s="710"/>
      <c r="EI867" s="460">
        <f t="shared" ref="EI867:EI883" si="8147">AA867-DP867</f>
        <v>0</v>
      </c>
      <c r="EJ867" s="538">
        <f t="shared" ref="EJ867:EJ883" si="8148">AB867-DO867</f>
        <v>0</v>
      </c>
      <c r="EK867" s="677">
        <f t="shared" ref="EK867:EK882" si="8149">AG867-DR867</f>
        <v>0</v>
      </c>
      <c r="EL867" s="257">
        <f t="shared" ref="EL867:EL882" si="8150">AH867-DQ867</f>
        <v>0</v>
      </c>
      <c r="EM867" s="649">
        <f t="shared" ref="EM867:EM882" si="8151">AM867-DT867</f>
        <v>0</v>
      </c>
      <c r="EN867" s="538">
        <f t="shared" ref="EN867:EN882" si="8152">AN867-DS867</f>
        <v>0</v>
      </c>
      <c r="EO867" s="677">
        <f t="shared" ref="EO867:EO882" si="8153">AS867-DV867</f>
        <v>0</v>
      </c>
      <c r="EP867" s="257">
        <f t="shared" ref="EP867:EP882" si="8154">AT867-DU867</f>
        <v>0</v>
      </c>
      <c r="EQ867" s="649">
        <f t="shared" ref="EQ867:EQ882" si="8155">AY867-DX867</f>
        <v>0</v>
      </c>
      <c r="ER867" s="538">
        <f t="shared" ref="ER867:ER882" si="8156">AZ867-DW867</f>
        <v>0</v>
      </c>
      <c r="ES867" s="677">
        <f t="shared" ref="ES867:ES882" si="8157">BE867-DZ867</f>
        <v>0</v>
      </c>
      <c r="ET867" s="538">
        <f t="shared" ref="ET867:ET882" si="8158">BF867-DY867</f>
        <v>0</v>
      </c>
      <c r="EU867" s="462">
        <f t="shared" ref="EU867:EU883" si="8159">BK867-EB867</f>
        <v>0</v>
      </c>
      <c r="EV867" s="263">
        <f t="shared" ref="EV867:EV883" si="8160">BL867-EA867</f>
        <v>0</v>
      </c>
      <c r="EW867" s="462">
        <f t="shared" ref="EW867:EW883" si="8161">BM867-ED867</f>
        <v>0</v>
      </c>
      <c r="EX867" s="263">
        <f t="shared" ref="EX867:EX883" si="8162">BN867-EC867</f>
        <v>0</v>
      </c>
      <c r="EY867" s="472">
        <f t="shared" si="7740"/>
        <v>0</v>
      </c>
      <c r="EZ867" s="710">
        <f t="shared" si="7741"/>
        <v>0</v>
      </c>
      <c r="FC867" s="216"/>
      <c r="FD867" s="319"/>
    </row>
    <row r="868" spans="1:160" ht="18" hidden="1" customHeight="1" outlineLevel="1" x14ac:dyDescent="0.2">
      <c r="A868" s="13" t="s">
        <v>1922</v>
      </c>
      <c r="B868" s="76" t="s">
        <v>21</v>
      </c>
      <c r="C868" s="103" t="s">
        <v>1545</v>
      </c>
      <c r="D868" s="103" t="s">
        <v>1546</v>
      </c>
      <c r="E868" s="103" t="s">
        <v>1543</v>
      </c>
      <c r="F868" s="730" t="s">
        <v>1725</v>
      </c>
      <c r="G868" s="103" t="s">
        <v>1924</v>
      </c>
      <c r="H868" s="105">
        <v>0</v>
      </c>
      <c r="I868" s="76" t="s">
        <v>1914</v>
      </c>
      <c r="J868" s="103" t="s">
        <v>45</v>
      </c>
      <c r="K868" s="103" t="s">
        <v>152</v>
      </c>
      <c r="L868" s="103" t="s">
        <v>1370</v>
      </c>
      <c r="M868" s="14" t="s">
        <v>1516</v>
      </c>
      <c r="N868" s="82"/>
      <c r="O868" s="82"/>
      <c r="P868" s="82"/>
      <c r="Q868" s="245"/>
      <c r="R868" s="408"/>
      <c r="S868" s="270"/>
      <c r="T868" s="270"/>
      <c r="U868" s="270"/>
      <c r="V868" s="647"/>
      <c r="W868" s="647"/>
      <c r="X868" s="409"/>
      <c r="Y868" s="409"/>
      <c r="Z868" s="409"/>
      <c r="AA868" s="409"/>
      <c r="AB868" s="409"/>
      <c r="AC868" s="399">
        <f t="shared" ref="AC868" si="8163">AB868*H868</f>
        <v>0</v>
      </c>
      <c r="AD868" s="410">
        <v>250</v>
      </c>
      <c r="AE868" s="410">
        <v>4644.29</v>
      </c>
      <c r="AF868" s="410">
        <f>AE868*1.12</f>
        <v>5201.6048000000001</v>
      </c>
      <c r="AG868" s="410">
        <v>0</v>
      </c>
      <c r="AH868" s="410">
        <v>0</v>
      </c>
      <c r="AI868" s="260">
        <f t="shared" ref="AI868" si="8164">AH868*H868</f>
        <v>0</v>
      </c>
      <c r="AJ868" s="410">
        <v>250</v>
      </c>
      <c r="AK868" s="410">
        <v>4644.29</v>
      </c>
      <c r="AL868" s="410">
        <f>AK868*1.12</f>
        <v>5201.6048000000001</v>
      </c>
      <c r="AM868" s="410">
        <v>0</v>
      </c>
      <c r="AN868" s="410">
        <v>0</v>
      </c>
      <c r="AO868" s="396">
        <f t="shared" si="7949"/>
        <v>0</v>
      </c>
      <c r="AP868" s="410">
        <v>250</v>
      </c>
      <c r="AQ868" s="410">
        <v>4644.29</v>
      </c>
      <c r="AR868" s="410">
        <f>AQ868*1.12</f>
        <v>5201.6048000000001</v>
      </c>
      <c r="AS868" s="410">
        <v>0</v>
      </c>
      <c r="AT868" s="410">
        <f t="shared" ref="AT868" si="8165">AS868*1.12</f>
        <v>0</v>
      </c>
      <c r="AU868" s="410">
        <f t="shared" ref="AU868" si="8166">AT868*H868</f>
        <v>0</v>
      </c>
      <c r="AV868" s="411">
        <v>250</v>
      </c>
      <c r="AW868" s="411">
        <v>4644.29</v>
      </c>
      <c r="AX868" s="411">
        <f>AW868*1.12</f>
        <v>5201.6048000000001</v>
      </c>
      <c r="AY868" s="400">
        <v>0</v>
      </c>
      <c r="AZ868" s="400">
        <f t="shared" ref="AZ868" si="8167">AY868*1.12</f>
        <v>0</v>
      </c>
      <c r="BA868" s="400">
        <f t="shared" ref="BA868" si="8168">AZ868*H868</f>
        <v>0</v>
      </c>
      <c r="BB868" s="411">
        <v>250</v>
      </c>
      <c r="BC868" s="411">
        <v>4644.29</v>
      </c>
      <c r="BD868" s="411">
        <f>BC868*1.12</f>
        <v>5201.6048000000001</v>
      </c>
      <c r="BE868" s="411">
        <v>0</v>
      </c>
      <c r="BF868" s="411">
        <f t="shared" ref="BF868" si="8169">BE868*1.12</f>
        <v>0</v>
      </c>
      <c r="BG868" s="411">
        <f t="shared" ref="BG868" si="8170">BF868*H868</f>
        <v>0</v>
      </c>
      <c r="BH868" s="411"/>
      <c r="BI868" s="411">
        <v>4644.29</v>
      </c>
      <c r="BJ868" s="411">
        <f>BI868*1.12</f>
        <v>5201.6048000000001</v>
      </c>
      <c r="BK868" s="411">
        <v>0</v>
      </c>
      <c r="BL868" s="411">
        <f t="shared" si="8145"/>
        <v>0</v>
      </c>
      <c r="BM868" s="411">
        <f t="shared" si="7950"/>
        <v>0</v>
      </c>
      <c r="BN868" s="411"/>
      <c r="BO868" s="411"/>
      <c r="BP868" s="411"/>
      <c r="BQ868" s="411">
        <v>0</v>
      </c>
      <c r="BR868" s="411">
        <f t="shared" si="7424"/>
        <v>0</v>
      </c>
      <c r="BS868" s="411">
        <f t="shared" si="7632"/>
        <v>0</v>
      </c>
      <c r="BT868" s="270">
        <v>4644.29</v>
      </c>
      <c r="BU868" s="270">
        <f>BT868*1.12</f>
        <v>5201.6048000000001</v>
      </c>
      <c r="BV868" s="262">
        <v>0</v>
      </c>
      <c r="BW868" s="1427">
        <v>0</v>
      </c>
      <c r="BX868" s="84" t="s">
        <v>48</v>
      </c>
      <c r="BY868" s="76">
        <v>2015</v>
      </c>
      <c r="BZ868" s="325"/>
      <c r="CA868" s="567"/>
      <c r="CB868" s="562"/>
      <c r="CC868" s="109"/>
      <c r="CD868" s="329"/>
      <c r="CE868" s="26">
        <f t="shared" si="7867"/>
        <v>0</v>
      </c>
      <c r="CF868" s="27">
        <f t="shared" si="7868"/>
        <v>0</v>
      </c>
      <c r="CG868" s="738">
        <f t="shared" si="7869"/>
        <v>0</v>
      </c>
      <c r="CH868" s="166" t="s">
        <v>1934</v>
      </c>
      <c r="CI868" s="167"/>
      <c r="CJ868" s="89"/>
      <c r="CK868" s="175"/>
      <c r="CL868" s="175"/>
      <c r="CM868" s="178"/>
      <c r="CN868" s="175"/>
      <c r="CO868" s="176"/>
      <c r="CP868" s="175"/>
      <c r="CQ868" s="87"/>
      <c r="CR868" s="455"/>
      <c r="CS868" s="455"/>
      <c r="CT868" s="455"/>
      <c r="CU868" s="455"/>
      <c r="CV868" s="455"/>
      <c r="CW868" s="455"/>
      <c r="CX868" s="455"/>
      <c r="CY868" s="455"/>
      <c r="CZ868" s="455"/>
      <c r="DA868" s="456"/>
      <c r="DB868" s="455"/>
      <c r="DC868" s="455"/>
      <c r="DD868" s="455"/>
      <c r="DE868" s="455"/>
      <c r="DF868" s="455"/>
      <c r="DG868" s="455"/>
      <c r="DH868" s="455"/>
      <c r="DI868" s="455"/>
      <c r="DJ868" s="455"/>
      <c r="DK868" s="455"/>
      <c r="DL868" s="501"/>
      <c r="DM868" s="508"/>
      <c r="DN868" s="501"/>
      <c r="DO868" s="508"/>
      <c r="DP868" s="501"/>
      <c r="DQ868" s="847"/>
      <c r="DR868" s="501"/>
      <c r="DS868" s="508"/>
      <c r="DT868" s="501"/>
      <c r="DU868" s="508"/>
      <c r="DV868" s="457"/>
      <c r="DW868" s="503"/>
      <c r="DX868" s="501"/>
      <c r="DY868" s="672"/>
      <c r="DZ868" s="501"/>
      <c r="EA868" s="508">
        <f t="shared" si="7951"/>
        <v>0</v>
      </c>
      <c r="EB868" s="457">
        <f t="shared" si="7952"/>
        <v>0</v>
      </c>
      <c r="EC868" s="503"/>
      <c r="ED868" s="455"/>
      <c r="EE868" s="459"/>
      <c r="EF868" s="501"/>
      <c r="EG868" s="462"/>
      <c r="EH868" s="710"/>
      <c r="EI868" s="460">
        <f t="shared" si="8147"/>
        <v>0</v>
      </c>
      <c r="EJ868" s="538">
        <f t="shared" si="8148"/>
        <v>0</v>
      </c>
      <c r="EK868" s="677">
        <f t="shared" si="8149"/>
        <v>0</v>
      </c>
      <c r="EL868" s="257">
        <f t="shared" si="8150"/>
        <v>0</v>
      </c>
      <c r="EM868" s="649">
        <f t="shared" si="8151"/>
        <v>0</v>
      </c>
      <c r="EN868" s="538">
        <f t="shared" si="8152"/>
        <v>0</v>
      </c>
      <c r="EO868" s="677">
        <f t="shared" si="8153"/>
        <v>0</v>
      </c>
      <c r="EP868" s="257">
        <f t="shared" si="8154"/>
        <v>0</v>
      </c>
      <c r="EQ868" s="649">
        <f t="shared" si="8155"/>
        <v>0</v>
      </c>
      <c r="ER868" s="538">
        <f t="shared" si="8156"/>
        <v>0</v>
      </c>
      <c r="ES868" s="677">
        <f t="shared" si="8157"/>
        <v>0</v>
      </c>
      <c r="ET868" s="538">
        <f t="shared" si="8158"/>
        <v>0</v>
      </c>
      <c r="EU868" s="462">
        <f t="shared" si="8159"/>
        <v>0</v>
      </c>
      <c r="EV868" s="263">
        <f t="shared" si="8160"/>
        <v>0</v>
      </c>
      <c r="EW868" s="462">
        <f t="shared" si="8161"/>
        <v>0</v>
      </c>
      <c r="EX868" s="263">
        <f t="shared" si="8162"/>
        <v>0</v>
      </c>
      <c r="EY868" s="472">
        <f t="shared" si="7740"/>
        <v>0</v>
      </c>
      <c r="EZ868" s="710">
        <f t="shared" si="7741"/>
        <v>0</v>
      </c>
      <c r="FC868" s="216"/>
      <c r="FD868" s="319"/>
    </row>
    <row r="869" spans="1:160" ht="18" hidden="1" customHeight="1" outlineLevel="1" x14ac:dyDescent="0.2">
      <c r="A869" s="13" t="s">
        <v>2006</v>
      </c>
      <c r="B869" s="76" t="s">
        <v>21</v>
      </c>
      <c r="C869" s="103" t="s">
        <v>1545</v>
      </c>
      <c r="D869" s="103" t="s">
        <v>1546</v>
      </c>
      <c r="E869" s="103" t="s">
        <v>1543</v>
      </c>
      <c r="F869" s="730" t="s">
        <v>1725</v>
      </c>
      <c r="G869" s="103" t="s">
        <v>1924</v>
      </c>
      <c r="H869" s="105">
        <v>0.75</v>
      </c>
      <c r="I869" s="76" t="s">
        <v>2001</v>
      </c>
      <c r="J869" s="103" t="s">
        <v>45</v>
      </c>
      <c r="K869" s="103" t="s">
        <v>152</v>
      </c>
      <c r="L869" s="103" t="s">
        <v>1370</v>
      </c>
      <c r="M869" s="14" t="s">
        <v>1516</v>
      </c>
      <c r="N869" s="82"/>
      <c r="O869" s="82"/>
      <c r="P869" s="82"/>
      <c r="Q869" s="245"/>
      <c r="R869" s="408"/>
      <c r="S869" s="270"/>
      <c r="T869" s="270"/>
      <c r="U869" s="270"/>
      <c r="V869" s="647"/>
      <c r="W869" s="647"/>
      <c r="X869" s="409"/>
      <c r="Y869" s="409"/>
      <c r="Z869" s="409"/>
      <c r="AA869" s="409"/>
      <c r="AB869" s="409"/>
      <c r="AC869" s="399">
        <f t="shared" ref="AC869" si="8171">AB869*H869</f>
        <v>0</v>
      </c>
      <c r="AD869" s="410">
        <v>250</v>
      </c>
      <c r="AE869" s="410">
        <v>4644.29</v>
      </c>
      <c r="AF869" s="410">
        <f>AE869*1.12</f>
        <v>5201.6048000000001</v>
      </c>
      <c r="AG869" s="410">
        <v>0</v>
      </c>
      <c r="AH869" s="410">
        <v>0</v>
      </c>
      <c r="AI869" s="260">
        <f t="shared" ref="AI869" si="8172">AH869*H869</f>
        <v>0</v>
      </c>
      <c r="AJ869" s="410">
        <v>250</v>
      </c>
      <c r="AK869" s="410">
        <v>4644.29</v>
      </c>
      <c r="AL869" s="410">
        <f>AK869*1.12</f>
        <v>5201.6048000000001</v>
      </c>
      <c r="AM869" s="410">
        <v>0</v>
      </c>
      <c r="AN869" s="410">
        <v>0</v>
      </c>
      <c r="AO869" s="396">
        <f t="shared" si="7949"/>
        <v>0</v>
      </c>
      <c r="AP869" s="410">
        <v>250</v>
      </c>
      <c r="AQ869" s="410">
        <v>4644.29</v>
      </c>
      <c r="AR869" s="410">
        <f>AQ869*1.12</f>
        <v>5201.6048000000001</v>
      </c>
      <c r="AS869" s="410">
        <v>0</v>
      </c>
      <c r="AT869" s="410">
        <f t="shared" ref="AT869" si="8173">AS869*1.12</f>
        <v>0</v>
      </c>
      <c r="AU869" s="410">
        <f t="shared" ref="AU869" si="8174">AT869*H869</f>
        <v>0</v>
      </c>
      <c r="AV869" s="411">
        <v>250</v>
      </c>
      <c r="AW869" s="411">
        <v>4644.29</v>
      </c>
      <c r="AX869" s="411">
        <f>AW869*1.12</f>
        <v>5201.6048000000001</v>
      </c>
      <c r="AY869" s="400">
        <v>0</v>
      </c>
      <c r="AZ869" s="400">
        <f t="shared" ref="AZ869" si="8175">AY869*1.12</f>
        <v>0</v>
      </c>
      <c r="BA869" s="400">
        <f t="shared" ref="BA869" si="8176">AZ869*H869</f>
        <v>0</v>
      </c>
      <c r="BB869" s="411">
        <v>250</v>
      </c>
      <c r="BC869" s="411">
        <v>4644.29</v>
      </c>
      <c r="BD869" s="411">
        <f>BC869*1.12</f>
        <v>5201.6048000000001</v>
      </c>
      <c r="BE869" s="411">
        <v>0</v>
      </c>
      <c r="BF869" s="411">
        <f t="shared" ref="BF869" si="8177">BE869*1.12</f>
        <v>0</v>
      </c>
      <c r="BG869" s="411">
        <f t="shared" ref="BG869" si="8178">BF869*H869</f>
        <v>0</v>
      </c>
      <c r="BH869" s="411"/>
      <c r="BI869" s="411">
        <v>4644.29</v>
      </c>
      <c r="BJ869" s="411">
        <f>BI869*1.12</f>
        <v>5201.6048000000001</v>
      </c>
      <c r="BK869" s="411">
        <v>0</v>
      </c>
      <c r="BL869" s="411">
        <f t="shared" si="8145"/>
        <v>0</v>
      </c>
      <c r="BM869" s="411">
        <f t="shared" si="7950"/>
        <v>0</v>
      </c>
      <c r="BN869" s="411"/>
      <c r="BO869" s="411"/>
      <c r="BP869" s="411"/>
      <c r="BQ869" s="411">
        <v>0</v>
      </c>
      <c r="BR869" s="411">
        <f t="shared" si="7424"/>
        <v>0</v>
      </c>
      <c r="BS869" s="411">
        <f t="shared" si="7632"/>
        <v>0</v>
      </c>
      <c r="BT869" s="270">
        <v>4644.29</v>
      </c>
      <c r="BU869" s="270">
        <f>BT869*1.12</f>
        <v>5201.6048000000001</v>
      </c>
      <c r="BV869" s="262">
        <v>0</v>
      </c>
      <c r="BW869" s="1427">
        <v>0</v>
      </c>
      <c r="BX869" s="84" t="s">
        <v>48</v>
      </c>
      <c r="BY869" s="76">
        <v>2015</v>
      </c>
      <c r="BZ869" s="325"/>
      <c r="CA869" s="567"/>
      <c r="CB869" s="562"/>
      <c r="CC869" s="109"/>
      <c r="CD869" s="329"/>
      <c r="CE869" s="26">
        <f t="shared" si="7867"/>
        <v>0</v>
      </c>
      <c r="CF869" s="27">
        <f t="shared" si="7868"/>
        <v>0</v>
      </c>
      <c r="CG869" s="738">
        <f t="shared" si="7869"/>
        <v>0</v>
      </c>
      <c r="CH869" s="166" t="s">
        <v>2008</v>
      </c>
      <c r="CI869" s="167"/>
      <c r="CJ869" s="89"/>
      <c r="CK869" s="175"/>
      <c r="CL869" s="175"/>
      <c r="CM869" s="178"/>
      <c r="CN869" s="175"/>
      <c r="CO869" s="176"/>
      <c r="CP869" s="175"/>
      <c r="CQ869" s="87"/>
      <c r="CR869" s="455"/>
      <c r="CS869" s="455"/>
      <c r="CT869" s="455"/>
      <c r="CU869" s="455"/>
      <c r="CV869" s="455"/>
      <c r="CW869" s="455"/>
      <c r="CX869" s="455"/>
      <c r="CY869" s="455"/>
      <c r="CZ869" s="455"/>
      <c r="DA869" s="456"/>
      <c r="DB869" s="455"/>
      <c r="DC869" s="455"/>
      <c r="DD869" s="455"/>
      <c r="DE869" s="455"/>
      <c r="DF869" s="455"/>
      <c r="DG869" s="455"/>
      <c r="DH869" s="455"/>
      <c r="DI869" s="455"/>
      <c r="DJ869" s="455"/>
      <c r="DK869" s="455"/>
      <c r="DL869" s="501"/>
      <c r="DM869" s="508"/>
      <c r="DN869" s="501"/>
      <c r="DO869" s="508"/>
      <c r="DP869" s="501"/>
      <c r="DQ869" s="847"/>
      <c r="DR869" s="501"/>
      <c r="DS869" s="508"/>
      <c r="DT869" s="501"/>
      <c r="DU869" s="508"/>
      <c r="DV869" s="457"/>
      <c r="DW869" s="503"/>
      <c r="DX869" s="501"/>
      <c r="DY869" s="672"/>
      <c r="DZ869" s="501"/>
      <c r="EA869" s="508">
        <f t="shared" si="7951"/>
        <v>0</v>
      </c>
      <c r="EB869" s="457">
        <f t="shared" si="7952"/>
        <v>0</v>
      </c>
      <c r="EC869" s="503"/>
      <c r="ED869" s="455"/>
      <c r="EE869" s="459"/>
      <c r="EF869" s="501"/>
      <c r="EG869" s="462"/>
      <c r="EH869" s="710"/>
      <c r="EI869" s="460">
        <f t="shared" si="8147"/>
        <v>0</v>
      </c>
      <c r="EJ869" s="538">
        <f t="shared" si="8148"/>
        <v>0</v>
      </c>
      <c r="EK869" s="677">
        <f t="shared" si="8149"/>
        <v>0</v>
      </c>
      <c r="EL869" s="257">
        <f t="shared" si="8150"/>
        <v>0</v>
      </c>
      <c r="EM869" s="649">
        <f t="shared" si="8151"/>
        <v>0</v>
      </c>
      <c r="EN869" s="538">
        <f t="shared" si="8152"/>
        <v>0</v>
      </c>
      <c r="EO869" s="677">
        <f t="shared" si="8153"/>
        <v>0</v>
      </c>
      <c r="EP869" s="257">
        <f t="shared" si="8154"/>
        <v>0</v>
      </c>
      <c r="EQ869" s="649">
        <f t="shared" si="8155"/>
        <v>0</v>
      </c>
      <c r="ER869" s="538">
        <f t="shared" si="8156"/>
        <v>0</v>
      </c>
      <c r="ES869" s="677">
        <f t="shared" si="8157"/>
        <v>0</v>
      </c>
      <c r="ET869" s="538">
        <f t="shared" si="8158"/>
        <v>0</v>
      </c>
      <c r="EU869" s="462">
        <f t="shared" si="8159"/>
        <v>0</v>
      </c>
      <c r="EV869" s="263">
        <f t="shared" si="8160"/>
        <v>0</v>
      </c>
      <c r="EW869" s="462">
        <f t="shared" si="8161"/>
        <v>0</v>
      </c>
      <c r="EX869" s="263">
        <f t="shared" si="8162"/>
        <v>0</v>
      </c>
      <c r="EY869" s="472">
        <f t="shared" si="7740"/>
        <v>0</v>
      </c>
      <c r="EZ869" s="710">
        <f t="shared" si="7741"/>
        <v>0</v>
      </c>
      <c r="FA869" s="312">
        <v>42167</v>
      </c>
      <c r="FC869" s="216"/>
      <c r="FD869" s="319"/>
    </row>
    <row r="870" spans="1:160" ht="18" hidden="1" customHeight="1" outlineLevel="1" x14ac:dyDescent="0.2">
      <c r="A870" s="13" t="s">
        <v>2117</v>
      </c>
      <c r="B870" s="76" t="s">
        <v>21</v>
      </c>
      <c r="C870" s="103" t="s">
        <v>1545</v>
      </c>
      <c r="D870" s="103" t="s">
        <v>1546</v>
      </c>
      <c r="E870" s="103" t="s">
        <v>1543</v>
      </c>
      <c r="F870" s="730" t="s">
        <v>1725</v>
      </c>
      <c r="G870" s="103" t="s">
        <v>1924</v>
      </c>
      <c r="H870" s="105">
        <v>0.75</v>
      </c>
      <c r="I870" s="76" t="s">
        <v>2001</v>
      </c>
      <c r="J870" s="103" t="s">
        <v>45</v>
      </c>
      <c r="K870" s="103" t="s">
        <v>152</v>
      </c>
      <c r="L870" s="103" t="s">
        <v>1370</v>
      </c>
      <c r="M870" s="14" t="s">
        <v>1516</v>
      </c>
      <c r="N870" s="82"/>
      <c r="O870" s="82"/>
      <c r="P870" s="82"/>
      <c r="Q870" s="245"/>
      <c r="R870" s="408"/>
      <c r="S870" s="270"/>
      <c r="T870" s="270"/>
      <c r="U870" s="270"/>
      <c r="V870" s="647"/>
      <c r="W870" s="647"/>
      <c r="X870" s="409"/>
      <c r="Y870" s="409"/>
      <c r="Z870" s="409"/>
      <c r="AA870" s="409"/>
      <c r="AB870" s="409"/>
      <c r="AC870" s="399">
        <f t="shared" ref="AC870" si="8179">AB870*H870</f>
        <v>0</v>
      </c>
      <c r="AD870" s="410">
        <v>250</v>
      </c>
      <c r="AE870" s="410">
        <v>4644.29</v>
      </c>
      <c r="AF870" s="410">
        <f>AE870*1.12</f>
        <v>5201.6048000000001</v>
      </c>
      <c r="AG870" s="410">
        <v>0</v>
      </c>
      <c r="AH870" s="410">
        <v>0</v>
      </c>
      <c r="AI870" s="260">
        <f t="shared" ref="AI870" si="8180">AH870*H870</f>
        <v>0</v>
      </c>
      <c r="AJ870" s="410">
        <v>250</v>
      </c>
      <c r="AK870" s="410">
        <v>4644.29</v>
      </c>
      <c r="AL870" s="410">
        <f>AK870*1.12</f>
        <v>5201.6048000000001</v>
      </c>
      <c r="AM870" s="410">
        <v>0</v>
      </c>
      <c r="AN870" s="410">
        <v>0</v>
      </c>
      <c r="AO870" s="396">
        <f t="shared" si="7949"/>
        <v>0</v>
      </c>
      <c r="AP870" s="410">
        <v>250</v>
      </c>
      <c r="AQ870" s="410">
        <v>4644.29</v>
      </c>
      <c r="AR870" s="410">
        <f>AQ870*1.12</f>
        <v>5201.6048000000001</v>
      </c>
      <c r="AS870" s="410">
        <v>0</v>
      </c>
      <c r="AT870" s="410">
        <f t="shared" ref="AT870" si="8181">AS870*1.12</f>
        <v>0</v>
      </c>
      <c r="AU870" s="410">
        <f t="shared" ref="AU870" si="8182">AT870*H870</f>
        <v>0</v>
      </c>
      <c r="AV870" s="411">
        <v>250</v>
      </c>
      <c r="AW870" s="411">
        <v>4644.29</v>
      </c>
      <c r="AX870" s="411">
        <f>AW870*1.12</f>
        <v>5201.6048000000001</v>
      </c>
      <c r="AY870" s="400">
        <v>0</v>
      </c>
      <c r="AZ870" s="400">
        <f t="shared" ref="AZ870" si="8183">AY870*1.12</f>
        <v>0</v>
      </c>
      <c r="BA870" s="400">
        <f t="shared" ref="BA870" si="8184">AZ870*H870</f>
        <v>0</v>
      </c>
      <c r="BB870" s="411">
        <v>250</v>
      </c>
      <c r="BC870" s="411">
        <v>4644.29</v>
      </c>
      <c r="BD870" s="411">
        <f>BC870*1.12</f>
        <v>5201.6048000000001</v>
      </c>
      <c r="BE870" s="411">
        <v>0</v>
      </c>
      <c r="BF870" s="411">
        <f t="shared" ref="BF870" si="8185">BE870*1.12</f>
        <v>0</v>
      </c>
      <c r="BG870" s="411">
        <f t="shared" ref="BG870" si="8186">BF870*H870</f>
        <v>0</v>
      </c>
      <c r="BH870" s="411"/>
      <c r="BI870" s="411">
        <v>4644.29</v>
      </c>
      <c r="BJ870" s="411">
        <f>BI870*1.12</f>
        <v>5201.6048000000001</v>
      </c>
      <c r="BK870" s="411">
        <v>0</v>
      </c>
      <c r="BL870" s="411">
        <f t="shared" si="8145"/>
        <v>0</v>
      </c>
      <c r="BM870" s="411">
        <f t="shared" si="7950"/>
        <v>0</v>
      </c>
      <c r="BN870" s="411"/>
      <c r="BO870" s="411"/>
      <c r="BP870" s="411"/>
      <c r="BQ870" s="411">
        <v>0</v>
      </c>
      <c r="BR870" s="411">
        <f t="shared" si="7424"/>
        <v>0</v>
      </c>
      <c r="BS870" s="411">
        <f t="shared" si="7632"/>
        <v>0</v>
      </c>
      <c r="BT870" s="270">
        <v>4644.29</v>
      </c>
      <c r="BU870" s="270">
        <f>BT870*1.12</f>
        <v>5201.6048000000001</v>
      </c>
      <c r="BV870" s="262">
        <v>0</v>
      </c>
      <c r="BW870" s="1427">
        <v>0</v>
      </c>
      <c r="BX870" s="84" t="s">
        <v>48</v>
      </c>
      <c r="BY870" s="76">
        <v>2015</v>
      </c>
      <c r="BZ870" s="325"/>
      <c r="CA870" s="567"/>
      <c r="CB870" s="562"/>
      <c r="CC870" s="109"/>
      <c r="CD870" s="329"/>
      <c r="CE870" s="26">
        <f t="shared" ref="CE870" si="8187">BV870-CB870</f>
        <v>0</v>
      </c>
      <c r="CF870" s="27">
        <f t="shared" ref="CF870" si="8188">BW870-CC870</f>
        <v>0</v>
      </c>
      <c r="CG870" s="738">
        <f t="shared" ref="CG870" si="8189">CA870-CC870</f>
        <v>0</v>
      </c>
      <c r="CH870" s="166" t="s">
        <v>2128</v>
      </c>
      <c r="CI870" s="167"/>
      <c r="CJ870" s="89"/>
      <c r="CK870" s="175"/>
      <c r="CL870" s="175"/>
      <c r="CM870" s="178"/>
      <c r="CN870" s="175"/>
      <c r="CO870" s="176"/>
      <c r="CP870" s="175"/>
      <c r="CQ870" s="87"/>
      <c r="CR870" s="455"/>
      <c r="CS870" s="455"/>
      <c r="CT870" s="455"/>
      <c r="CU870" s="455"/>
      <c r="CV870" s="455"/>
      <c r="CW870" s="455"/>
      <c r="CX870" s="455"/>
      <c r="CY870" s="455"/>
      <c r="CZ870" s="455"/>
      <c r="DA870" s="456"/>
      <c r="DB870" s="455"/>
      <c r="DC870" s="455"/>
      <c r="DD870" s="455"/>
      <c r="DE870" s="455"/>
      <c r="DF870" s="455"/>
      <c r="DG870" s="455"/>
      <c r="DH870" s="455"/>
      <c r="DI870" s="455"/>
      <c r="DJ870" s="455"/>
      <c r="DK870" s="455"/>
      <c r="DL870" s="501"/>
      <c r="DM870" s="508"/>
      <c r="DN870" s="501"/>
      <c r="DO870" s="508"/>
      <c r="DP870" s="501"/>
      <c r="DQ870" s="847"/>
      <c r="DR870" s="501"/>
      <c r="DS870" s="508"/>
      <c r="DT870" s="501"/>
      <c r="DU870" s="508"/>
      <c r="DV870" s="457"/>
      <c r="DW870" s="503"/>
      <c r="DX870" s="501"/>
      <c r="DY870" s="672"/>
      <c r="DZ870" s="501"/>
      <c r="EA870" s="508">
        <f t="shared" si="7951"/>
        <v>0</v>
      </c>
      <c r="EB870" s="457">
        <f t="shared" si="7952"/>
        <v>0</v>
      </c>
      <c r="EC870" s="503"/>
      <c r="ED870" s="455"/>
      <c r="EE870" s="459"/>
      <c r="EF870" s="501"/>
      <c r="EG870" s="462"/>
      <c r="EH870" s="710"/>
      <c r="EI870" s="460">
        <f t="shared" si="8147"/>
        <v>0</v>
      </c>
      <c r="EJ870" s="538">
        <f t="shared" si="8148"/>
        <v>0</v>
      </c>
      <c r="EK870" s="677">
        <f t="shared" si="8149"/>
        <v>0</v>
      </c>
      <c r="EL870" s="257">
        <f t="shared" si="8150"/>
        <v>0</v>
      </c>
      <c r="EM870" s="649">
        <f t="shared" si="8151"/>
        <v>0</v>
      </c>
      <c r="EN870" s="538">
        <f t="shared" si="8152"/>
        <v>0</v>
      </c>
      <c r="EO870" s="677">
        <f t="shared" si="8153"/>
        <v>0</v>
      </c>
      <c r="EP870" s="257">
        <f t="shared" si="8154"/>
        <v>0</v>
      </c>
      <c r="EQ870" s="649">
        <f t="shared" si="8155"/>
        <v>0</v>
      </c>
      <c r="ER870" s="538">
        <f t="shared" si="8156"/>
        <v>0</v>
      </c>
      <c r="ES870" s="677">
        <f t="shared" si="8157"/>
        <v>0</v>
      </c>
      <c r="ET870" s="538">
        <f t="shared" si="8158"/>
        <v>0</v>
      </c>
      <c r="EU870" s="462">
        <f t="shared" si="8159"/>
        <v>0</v>
      </c>
      <c r="EV870" s="263">
        <f t="shared" si="8160"/>
        <v>0</v>
      </c>
      <c r="EW870" s="462">
        <f t="shared" si="8161"/>
        <v>0</v>
      </c>
      <c r="EX870" s="263">
        <f t="shared" si="8162"/>
        <v>0</v>
      </c>
      <c r="EY870" s="472">
        <f t="shared" si="7740"/>
        <v>0</v>
      </c>
      <c r="EZ870" s="710">
        <f t="shared" si="7741"/>
        <v>0</v>
      </c>
      <c r="FA870" s="312">
        <v>42261</v>
      </c>
      <c r="FC870" s="216"/>
      <c r="FD870" s="319"/>
    </row>
    <row r="871" spans="1:160" ht="18" hidden="1" customHeight="1" outlineLevel="1" x14ac:dyDescent="0.2">
      <c r="A871" s="13" t="s">
        <v>1617</v>
      </c>
      <c r="B871" s="76" t="s">
        <v>21</v>
      </c>
      <c r="C871" s="103" t="s">
        <v>1548</v>
      </c>
      <c r="D871" s="103" t="s">
        <v>1549</v>
      </c>
      <c r="E871" s="103" t="s">
        <v>1847</v>
      </c>
      <c r="F871" s="730" t="s">
        <v>1550</v>
      </c>
      <c r="G871" s="103" t="s">
        <v>41</v>
      </c>
      <c r="H871" s="105">
        <v>0</v>
      </c>
      <c r="I871" s="103" t="s">
        <v>1369</v>
      </c>
      <c r="J871" s="103" t="s">
        <v>45</v>
      </c>
      <c r="K871" s="103" t="s">
        <v>152</v>
      </c>
      <c r="L871" s="103" t="s">
        <v>1370</v>
      </c>
      <c r="M871" s="14" t="s">
        <v>1516</v>
      </c>
      <c r="N871" s="82"/>
      <c r="O871" s="82"/>
      <c r="P871" s="82"/>
      <c r="Q871" s="245"/>
      <c r="R871" s="408"/>
      <c r="S871" s="270"/>
      <c r="T871" s="270"/>
      <c r="U871" s="270"/>
      <c r="V871" s="647"/>
      <c r="W871" s="647"/>
      <c r="X871" s="409"/>
      <c r="Y871" s="409"/>
      <c r="Z871" s="409"/>
      <c r="AA871" s="409"/>
      <c r="AB871" s="409"/>
      <c r="AC871" s="399">
        <f t="shared" si="7714"/>
        <v>0</v>
      </c>
      <c r="AD871" s="410">
        <v>1208</v>
      </c>
      <c r="AE871" s="410">
        <v>3571.4285714285711</v>
      </c>
      <c r="AF871" s="410">
        <f t="shared" si="8143"/>
        <v>4000</v>
      </c>
      <c r="AG871" s="410">
        <v>0</v>
      </c>
      <c r="AH871" s="410">
        <v>0</v>
      </c>
      <c r="AI871" s="260">
        <f t="shared" si="7716"/>
        <v>0</v>
      </c>
      <c r="AJ871" s="410">
        <v>1208</v>
      </c>
      <c r="AK871" s="410">
        <v>3571.4285714285711</v>
      </c>
      <c r="AL871" s="410">
        <v>4000</v>
      </c>
      <c r="AM871" s="260">
        <v>0</v>
      </c>
      <c r="AN871" s="260">
        <v>0</v>
      </c>
      <c r="AO871" s="396">
        <f t="shared" si="7949"/>
        <v>0</v>
      </c>
      <c r="AP871" s="410">
        <v>1208</v>
      </c>
      <c r="AQ871" s="410">
        <v>3571.4285714285711</v>
      </c>
      <c r="AR871" s="410">
        <v>4000</v>
      </c>
      <c r="AS871" s="410">
        <v>0</v>
      </c>
      <c r="AT871" s="410">
        <f t="shared" si="6739"/>
        <v>0</v>
      </c>
      <c r="AU871" s="410">
        <f t="shared" si="8052"/>
        <v>0</v>
      </c>
      <c r="AV871" s="411">
        <v>1208</v>
      </c>
      <c r="AW871" s="411">
        <v>3571.4285714285711</v>
      </c>
      <c r="AX871" s="411">
        <v>4000</v>
      </c>
      <c r="AY871" s="400">
        <v>0</v>
      </c>
      <c r="AZ871" s="400">
        <f t="shared" si="6740"/>
        <v>0</v>
      </c>
      <c r="BA871" s="400">
        <f t="shared" si="8144"/>
        <v>0</v>
      </c>
      <c r="BB871" s="411">
        <v>1208</v>
      </c>
      <c r="BC871" s="411">
        <v>3571.4285714285711</v>
      </c>
      <c r="BD871" s="411">
        <v>4000</v>
      </c>
      <c r="BE871" s="411">
        <v>0</v>
      </c>
      <c r="BF871" s="411">
        <f t="shared" si="8053"/>
        <v>0</v>
      </c>
      <c r="BG871" s="411">
        <f t="shared" si="7954"/>
        <v>0</v>
      </c>
      <c r="BH871" s="411"/>
      <c r="BI871" s="411">
        <v>3571.4285714285711</v>
      </c>
      <c r="BJ871" s="411">
        <v>4000</v>
      </c>
      <c r="BK871" s="411">
        <v>0</v>
      </c>
      <c r="BL871" s="411">
        <f t="shared" si="8145"/>
        <v>0</v>
      </c>
      <c r="BM871" s="411">
        <f t="shared" si="7950"/>
        <v>0</v>
      </c>
      <c r="BN871" s="411"/>
      <c r="BO871" s="411"/>
      <c r="BP871" s="411"/>
      <c r="BQ871" s="411">
        <v>0</v>
      </c>
      <c r="BR871" s="411">
        <f t="shared" si="7424"/>
        <v>0</v>
      </c>
      <c r="BS871" s="411">
        <f t="shared" si="7632"/>
        <v>0</v>
      </c>
      <c r="BT871" s="270">
        <v>3571.4285714285711</v>
      </c>
      <c r="BU871" s="270">
        <v>4000</v>
      </c>
      <c r="BV871" s="262">
        <v>0</v>
      </c>
      <c r="BW871" s="1427">
        <v>0</v>
      </c>
      <c r="BX871" s="84" t="s">
        <v>48</v>
      </c>
      <c r="BY871" s="76">
        <v>2015</v>
      </c>
      <c r="BZ871" s="325"/>
      <c r="CA871" s="567"/>
      <c r="CB871" s="562"/>
      <c r="CC871" s="109"/>
      <c r="CD871" s="329"/>
      <c r="CE871" s="26">
        <f t="shared" si="7867"/>
        <v>0</v>
      </c>
      <c r="CF871" s="27">
        <f t="shared" si="7868"/>
        <v>0</v>
      </c>
      <c r="CG871" s="738">
        <f t="shared" si="7869"/>
        <v>0</v>
      </c>
      <c r="CH871" s="166"/>
      <c r="CI871" s="167"/>
      <c r="CJ871" s="89"/>
      <c r="CK871" s="175"/>
      <c r="CL871" s="175"/>
      <c r="CM871" s="178"/>
      <c r="CN871" s="175"/>
      <c r="CO871" s="176"/>
      <c r="CP871" s="175"/>
      <c r="CQ871" s="87"/>
      <c r="CR871" s="455"/>
      <c r="CS871" s="455"/>
      <c r="CT871" s="455"/>
      <c r="CU871" s="455"/>
      <c r="CV871" s="455"/>
      <c r="CW871" s="455"/>
      <c r="CX871" s="455"/>
      <c r="CY871" s="455"/>
      <c r="CZ871" s="455"/>
      <c r="DA871" s="456"/>
      <c r="DB871" s="455"/>
      <c r="DC871" s="455"/>
      <c r="DD871" s="455"/>
      <c r="DE871" s="455"/>
      <c r="DF871" s="455"/>
      <c r="DG871" s="455"/>
      <c r="DH871" s="455"/>
      <c r="DI871" s="455"/>
      <c r="DJ871" s="455"/>
      <c r="DK871" s="455"/>
      <c r="DL871" s="501"/>
      <c r="DM871" s="508"/>
      <c r="DN871" s="501"/>
      <c r="DO871" s="508"/>
      <c r="DP871" s="501"/>
      <c r="DQ871" s="847"/>
      <c r="DR871" s="501"/>
      <c r="DS871" s="508"/>
      <c r="DT871" s="501"/>
      <c r="DU871" s="508"/>
      <c r="DV871" s="457"/>
      <c r="DW871" s="503"/>
      <c r="DX871" s="501"/>
      <c r="DY871" s="672"/>
      <c r="DZ871" s="501"/>
      <c r="EA871" s="508">
        <f t="shared" si="7951"/>
        <v>0</v>
      </c>
      <c r="EB871" s="457">
        <f t="shared" si="7952"/>
        <v>0</v>
      </c>
      <c r="EC871" s="503"/>
      <c r="ED871" s="455"/>
      <c r="EE871" s="459"/>
      <c r="EF871" s="501"/>
      <c r="EG871" s="462"/>
      <c r="EH871" s="710"/>
      <c r="EI871" s="460">
        <f t="shared" si="8147"/>
        <v>0</v>
      </c>
      <c r="EJ871" s="538">
        <f t="shared" si="8148"/>
        <v>0</v>
      </c>
      <c r="EK871" s="677">
        <f t="shared" si="8149"/>
        <v>0</v>
      </c>
      <c r="EL871" s="257">
        <f t="shared" si="8150"/>
        <v>0</v>
      </c>
      <c r="EM871" s="649">
        <f t="shared" si="8151"/>
        <v>0</v>
      </c>
      <c r="EN871" s="538">
        <f t="shared" si="8152"/>
        <v>0</v>
      </c>
      <c r="EO871" s="677">
        <f t="shared" si="8153"/>
        <v>0</v>
      </c>
      <c r="EP871" s="257">
        <f t="shared" si="8154"/>
        <v>0</v>
      </c>
      <c r="EQ871" s="649">
        <f t="shared" si="8155"/>
        <v>0</v>
      </c>
      <c r="ER871" s="538">
        <f t="shared" si="8156"/>
        <v>0</v>
      </c>
      <c r="ES871" s="677">
        <f t="shared" si="8157"/>
        <v>0</v>
      </c>
      <c r="ET871" s="538">
        <f t="shared" si="8158"/>
        <v>0</v>
      </c>
      <c r="EU871" s="462">
        <f t="shared" si="8159"/>
        <v>0</v>
      </c>
      <c r="EV871" s="263">
        <f t="shared" si="8160"/>
        <v>0</v>
      </c>
      <c r="EW871" s="462">
        <f t="shared" si="8161"/>
        <v>0</v>
      </c>
      <c r="EX871" s="263">
        <f t="shared" si="8162"/>
        <v>0</v>
      </c>
      <c r="EY871" s="472">
        <f t="shared" si="7740"/>
        <v>0</v>
      </c>
      <c r="EZ871" s="710">
        <f t="shared" si="7741"/>
        <v>0</v>
      </c>
      <c r="FC871" s="216"/>
      <c r="FD871" s="319"/>
    </row>
    <row r="872" spans="1:160" ht="18" hidden="1" customHeight="1" outlineLevel="1" x14ac:dyDescent="0.2">
      <c r="A872" s="13" t="s">
        <v>1721</v>
      </c>
      <c r="B872" s="76" t="s">
        <v>21</v>
      </c>
      <c r="C872" s="103" t="s">
        <v>1548</v>
      </c>
      <c r="D872" s="103" t="s">
        <v>1549</v>
      </c>
      <c r="E872" s="103" t="s">
        <v>1847</v>
      </c>
      <c r="F872" s="730" t="s">
        <v>1726</v>
      </c>
      <c r="G872" s="103" t="s">
        <v>41</v>
      </c>
      <c r="H872" s="105">
        <v>0</v>
      </c>
      <c r="I872" s="103" t="s">
        <v>1369</v>
      </c>
      <c r="J872" s="103" t="s">
        <v>45</v>
      </c>
      <c r="K872" s="103" t="s">
        <v>152</v>
      </c>
      <c r="L872" s="103" t="s">
        <v>1370</v>
      </c>
      <c r="M872" s="14" t="s">
        <v>1516</v>
      </c>
      <c r="N872" s="82"/>
      <c r="O872" s="82"/>
      <c r="P872" s="82"/>
      <c r="Q872" s="245"/>
      <c r="R872" s="408"/>
      <c r="S872" s="270"/>
      <c r="T872" s="270"/>
      <c r="U872" s="270"/>
      <c r="V872" s="647"/>
      <c r="W872" s="647"/>
      <c r="X872" s="409"/>
      <c r="Y872" s="409"/>
      <c r="Z872" s="409"/>
      <c r="AA872" s="409"/>
      <c r="AB872" s="409"/>
      <c r="AC872" s="399">
        <f t="shared" si="7714"/>
        <v>0</v>
      </c>
      <c r="AD872" s="410">
        <v>1208</v>
      </c>
      <c r="AE872" s="410">
        <v>3571.4285714285711</v>
      </c>
      <c r="AF872" s="410">
        <f t="shared" ref="AF872" si="8190">AE872*1.12</f>
        <v>4000</v>
      </c>
      <c r="AG872" s="410">
        <v>0</v>
      </c>
      <c r="AH872" s="410">
        <v>0</v>
      </c>
      <c r="AI872" s="260">
        <f t="shared" si="7716"/>
        <v>0</v>
      </c>
      <c r="AJ872" s="410">
        <v>1208</v>
      </c>
      <c r="AK872" s="410">
        <v>3571.4285714285711</v>
      </c>
      <c r="AL872" s="410">
        <v>4000</v>
      </c>
      <c r="AM872" s="410">
        <v>0</v>
      </c>
      <c r="AN872" s="410">
        <v>0</v>
      </c>
      <c r="AO872" s="396">
        <f t="shared" si="7949"/>
        <v>0</v>
      </c>
      <c r="AP872" s="410">
        <v>1208</v>
      </c>
      <c r="AQ872" s="410">
        <v>3571.4285714285711</v>
      </c>
      <c r="AR872" s="410">
        <v>4000</v>
      </c>
      <c r="AS872" s="410">
        <v>0</v>
      </c>
      <c r="AT872" s="410">
        <f>AS872*1.12</f>
        <v>0</v>
      </c>
      <c r="AU872" s="410">
        <f t="shared" si="8052"/>
        <v>0</v>
      </c>
      <c r="AV872" s="411">
        <v>1208</v>
      </c>
      <c r="AW872" s="411">
        <v>3571.4285714285711</v>
      </c>
      <c r="AX872" s="411">
        <v>4000</v>
      </c>
      <c r="AY872" s="400">
        <v>0</v>
      </c>
      <c r="AZ872" s="400">
        <f t="shared" si="6740"/>
        <v>0</v>
      </c>
      <c r="BA872" s="400">
        <f t="shared" si="8144"/>
        <v>0</v>
      </c>
      <c r="BB872" s="411">
        <v>1208</v>
      </c>
      <c r="BC872" s="411">
        <v>3571.4285714285711</v>
      </c>
      <c r="BD872" s="411">
        <v>4000</v>
      </c>
      <c r="BE872" s="411">
        <v>0</v>
      </c>
      <c r="BF872" s="411">
        <f t="shared" si="8053"/>
        <v>0</v>
      </c>
      <c r="BG872" s="411">
        <f t="shared" si="7954"/>
        <v>0</v>
      </c>
      <c r="BH872" s="411"/>
      <c r="BI872" s="411">
        <v>3571.4285714285711</v>
      </c>
      <c r="BJ872" s="411">
        <v>4000</v>
      </c>
      <c r="BK872" s="411">
        <v>0</v>
      </c>
      <c r="BL872" s="411">
        <f t="shared" si="8145"/>
        <v>0</v>
      </c>
      <c r="BM872" s="411">
        <f t="shared" si="7950"/>
        <v>0</v>
      </c>
      <c r="BN872" s="411"/>
      <c r="BO872" s="411"/>
      <c r="BP872" s="411"/>
      <c r="BQ872" s="411">
        <v>0</v>
      </c>
      <c r="BR872" s="411">
        <f t="shared" si="7424"/>
        <v>0</v>
      </c>
      <c r="BS872" s="411">
        <f t="shared" si="7632"/>
        <v>0</v>
      </c>
      <c r="BT872" s="270">
        <v>3571.4285714285711</v>
      </c>
      <c r="BU872" s="270">
        <v>4000</v>
      </c>
      <c r="BV872" s="262">
        <v>0</v>
      </c>
      <c r="BW872" s="1427">
        <v>0</v>
      </c>
      <c r="BX872" s="84" t="s">
        <v>48</v>
      </c>
      <c r="BY872" s="76">
        <v>2015</v>
      </c>
      <c r="BZ872" s="325"/>
      <c r="CA872" s="567"/>
      <c r="CB872" s="562"/>
      <c r="CC872" s="109"/>
      <c r="CD872" s="329"/>
      <c r="CE872" s="26">
        <f t="shared" si="7867"/>
        <v>0</v>
      </c>
      <c r="CF872" s="27">
        <f t="shared" si="7868"/>
        <v>0</v>
      </c>
      <c r="CG872" s="738">
        <f t="shared" si="7869"/>
        <v>0</v>
      </c>
      <c r="CH872" s="166"/>
      <c r="CI872" s="167" t="s">
        <v>1756</v>
      </c>
      <c r="CJ872" s="89"/>
      <c r="CK872" s="175"/>
      <c r="CL872" s="175"/>
      <c r="CM872" s="178"/>
      <c r="CN872" s="175"/>
      <c r="CO872" s="176"/>
      <c r="CP872" s="175"/>
      <c r="CQ872" s="87"/>
      <c r="CR872" s="455"/>
      <c r="CS872" s="455"/>
      <c r="CT872" s="455"/>
      <c r="CU872" s="455"/>
      <c r="CV872" s="455"/>
      <c r="CW872" s="455"/>
      <c r="CX872" s="455"/>
      <c r="CY872" s="455"/>
      <c r="CZ872" s="455"/>
      <c r="DA872" s="456"/>
      <c r="DB872" s="455"/>
      <c r="DC872" s="455"/>
      <c r="DD872" s="455"/>
      <c r="DE872" s="455"/>
      <c r="DF872" s="455"/>
      <c r="DG872" s="455"/>
      <c r="DH872" s="455"/>
      <c r="DI872" s="455"/>
      <c r="DJ872" s="455"/>
      <c r="DK872" s="455"/>
      <c r="DL872" s="501"/>
      <c r="DM872" s="508"/>
      <c r="DN872" s="501"/>
      <c r="DO872" s="508"/>
      <c r="DP872" s="501"/>
      <c r="DQ872" s="847"/>
      <c r="DR872" s="501"/>
      <c r="DS872" s="508"/>
      <c r="DT872" s="501"/>
      <c r="DU872" s="508"/>
      <c r="DV872" s="457"/>
      <c r="DW872" s="503"/>
      <c r="DX872" s="501"/>
      <c r="DY872" s="672"/>
      <c r="DZ872" s="501"/>
      <c r="EA872" s="508">
        <f t="shared" si="7951"/>
        <v>0</v>
      </c>
      <c r="EB872" s="457">
        <f t="shared" si="7952"/>
        <v>0</v>
      </c>
      <c r="EC872" s="503"/>
      <c r="ED872" s="455"/>
      <c r="EE872" s="459"/>
      <c r="EF872" s="501"/>
      <c r="EG872" s="462"/>
      <c r="EH872" s="710"/>
      <c r="EI872" s="460">
        <f t="shared" si="8147"/>
        <v>0</v>
      </c>
      <c r="EJ872" s="538">
        <f t="shared" si="8148"/>
        <v>0</v>
      </c>
      <c r="EK872" s="677">
        <f t="shared" si="8149"/>
        <v>0</v>
      </c>
      <c r="EL872" s="257">
        <f t="shared" si="8150"/>
        <v>0</v>
      </c>
      <c r="EM872" s="649">
        <f t="shared" si="8151"/>
        <v>0</v>
      </c>
      <c r="EN872" s="538">
        <f t="shared" si="8152"/>
        <v>0</v>
      </c>
      <c r="EO872" s="677">
        <f t="shared" si="8153"/>
        <v>0</v>
      </c>
      <c r="EP872" s="257">
        <f t="shared" si="8154"/>
        <v>0</v>
      </c>
      <c r="EQ872" s="649">
        <f t="shared" si="8155"/>
        <v>0</v>
      </c>
      <c r="ER872" s="538">
        <f t="shared" si="8156"/>
        <v>0</v>
      </c>
      <c r="ES872" s="677">
        <f t="shared" si="8157"/>
        <v>0</v>
      </c>
      <c r="ET872" s="538">
        <f t="shared" si="8158"/>
        <v>0</v>
      </c>
      <c r="EU872" s="462">
        <f t="shared" si="8159"/>
        <v>0</v>
      </c>
      <c r="EV872" s="263">
        <f t="shared" si="8160"/>
        <v>0</v>
      </c>
      <c r="EW872" s="462">
        <f t="shared" si="8161"/>
        <v>0</v>
      </c>
      <c r="EX872" s="263">
        <f t="shared" si="8162"/>
        <v>0</v>
      </c>
      <c r="EY872" s="472">
        <f t="shared" si="7740"/>
        <v>0</v>
      </c>
      <c r="EZ872" s="710">
        <f t="shared" si="7741"/>
        <v>0</v>
      </c>
      <c r="FC872" s="216"/>
      <c r="FD872" s="319"/>
    </row>
    <row r="873" spans="1:160" ht="18" hidden="1" customHeight="1" outlineLevel="1" x14ac:dyDescent="0.2">
      <c r="A873" s="13" t="s">
        <v>1923</v>
      </c>
      <c r="B873" s="76" t="s">
        <v>21</v>
      </c>
      <c r="C873" s="103" t="s">
        <v>1548</v>
      </c>
      <c r="D873" s="103" t="s">
        <v>1549</v>
      </c>
      <c r="E873" s="103" t="s">
        <v>1847</v>
      </c>
      <c r="F873" s="730" t="s">
        <v>1726</v>
      </c>
      <c r="G873" s="103" t="s">
        <v>1924</v>
      </c>
      <c r="H873" s="105">
        <v>0</v>
      </c>
      <c r="I873" s="76" t="s">
        <v>1914</v>
      </c>
      <c r="J873" s="103" t="s">
        <v>45</v>
      </c>
      <c r="K873" s="103" t="s">
        <v>152</v>
      </c>
      <c r="L873" s="103" t="s">
        <v>1370</v>
      </c>
      <c r="M873" s="14" t="s">
        <v>1516</v>
      </c>
      <c r="N873" s="82"/>
      <c r="O873" s="82"/>
      <c r="P873" s="82"/>
      <c r="Q873" s="245"/>
      <c r="R873" s="408"/>
      <c r="S873" s="270"/>
      <c r="T873" s="270"/>
      <c r="U873" s="270"/>
      <c r="V873" s="647"/>
      <c r="W873" s="647"/>
      <c r="X873" s="409"/>
      <c r="Y873" s="409"/>
      <c r="Z873" s="409"/>
      <c r="AA873" s="409"/>
      <c r="AB873" s="409"/>
      <c r="AC873" s="399">
        <f t="shared" ref="AC873" si="8191">AB873*H873</f>
        <v>0</v>
      </c>
      <c r="AD873" s="410">
        <v>1208</v>
      </c>
      <c r="AE873" s="410">
        <v>3571.4</v>
      </c>
      <c r="AF873" s="410">
        <f>AE873*1.12</f>
        <v>3999.9680000000003</v>
      </c>
      <c r="AG873" s="410">
        <v>0</v>
      </c>
      <c r="AH873" s="410">
        <v>0</v>
      </c>
      <c r="AI873" s="260">
        <f t="shared" ref="AI873" si="8192">AH873*H873</f>
        <v>0</v>
      </c>
      <c r="AJ873" s="410">
        <v>1208</v>
      </c>
      <c r="AK873" s="410">
        <v>3571.4</v>
      </c>
      <c r="AL873" s="410">
        <f>AK873*1.12</f>
        <v>3999.9680000000003</v>
      </c>
      <c r="AM873" s="410">
        <v>0</v>
      </c>
      <c r="AN873" s="410">
        <v>0</v>
      </c>
      <c r="AO873" s="396">
        <f t="shared" si="7949"/>
        <v>0</v>
      </c>
      <c r="AP873" s="410">
        <v>1208</v>
      </c>
      <c r="AQ873" s="410">
        <v>3571.4</v>
      </c>
      <c r="AR873" s="410">
        <f>AQ873*1.12</f>
        <v>3999.9680000000003</v>
      </c>
      <c r="AS873" s="410">
        <v>0</v>
      </c>
      <c r="AT873" s="410">
        <f t="shared" ref="AT873" si="8193">AS873*1.12</f>
        <v>0</v>
      </c>
      <c r="AU873" s="410">
        <f t="shared" ref="AU873" si="8194">AT873*H873</f>
        <v>0</v>
      </c>
      <c r="AV873" s="411">
        <v>1208</v>
      </c>
      <c r="AW873" s="411">
        <v>3571.4</v>
      </c>
      <c r="AX873" s="411">
        <f>AW873*1.12</f>
        <v>3999.9680000000003</v>
      </c>
      <c r="AY873" s="400">
        <v>0</v>
      </c>
      <c r="AZ873" s="400">
        <f t="shared" ref="AZ873" si="8195">AY873*1.12</f>
        <v>0</v>
      </c>
      <c r="BA873" s="400">
        <f t="shared" ref="BA873" si="8196">AZ873*H873</f>
        <v>0</v>
      </c>
      <c r="BB873" s="411">
        <v>1208</v>
      </c>
      <c r="BC873" s="411">
        <v>3571.4</v>
      </c>
      <c r="BD873" s="411">
        <f>BC873*1.12</f>
        <v>3999.9680000000003</v>
      </c>
      <c r="BE873" s="411">
        <v>0</v>
      </c>
      <c r="BF873" s="411">
        <f t="shared" ref="BF873" si="8197">BE873*1.12</f>
        <v>0</v>
      </c>
      <c r="BG873" s="411">
        <f t="shared" ref="BG873" si="8198">BF873*H873</f>
        <v>0</v>
      </c>
      <c r="BH873" s="411"/>
      <c r="BI873" s="411">
        <v>3571.4</v>
      </c>
      <c r="BJ873" s="411">
        <f>BI873*1.12</f>
        <v>3999.9680000000003</v>
      </c>
      <c r="BK873" s="411">
        <v>0</v>
      </c>
      <c r="BL873" s="411">
        <f t="shared" si="8145"/>
        <v>0</v>
      </c>
      <c r="BM873" s="411">
        <f t="shared" si="7950"/>
        <v>0</v>
      </c>
      <c r="BN873" s="411"/>
      <c r="BO873" s="411"/>
      <c r="BP873" s="411"/>
      <c r="BQ873" s="411">
        <v>0</v>
      </c>
      <c r="BR873" s="411">
        <f t="shared" si="7424"/>
        <v>0</v>
      </c>
      <c r="BS873" s="411">
        <f t="shared" si="7632"/>
        <v>0</v>
      </c>
      <c r="BT873" s="270">
        <v>3571.4</v>
      </c>
      <c r="BU873" s="270">
        <f>BT873*1.12</f>
        <v>3999.9680000000003</v>
      </c>
      <c r="BV873" s="262">
        <v>0</v>
      </c>
      <c r="BW873" s="1427">
        <v>0</v>
      </c>
      <c r="BX873" s="84" t="s">
        <v>48</v>
      </c>
      <c r="BY873" s="76">
        <v>2015</v>
      </c>
      <c r="BZ873" s="325"/>
      <c r="CA873" s="567"/>
      <c r="CB873" s="562"/>
      <c r="CC873" s="109"/>
      <c r="CD873" s="329"/>
      <c r="CE873" s="26">
        <f t="shared" si="7867"/>
        <v>0</v>
      </c>
      <c r="CF873" s="27">
        <f t="shared" si="7868"/>
        <v>0</v>
      </c>
      <c r="CG873" s="738">
        <f t="shared" si="7869"/>
        <v>0</v>
      </c>
      <c r="CH873" s="166" t="s">
        <v>1934</v>
      </c>
      <c r="CI873" s="167"/>
      <c r="CJ873" s="89"/>
      <c r="CK873" s="175"/>
      <c r="CL873" s="175"/>
      <c r="CM873" s="178"/>
      <c r="CN873" s="175"/>
      <c r="CO873" s="176"/>
      <c r="CP873" s="175"/>
      <c r="CQ873" s="87"/>
      <c r="CR873" s="455"/>
      <c r="CS873" s="455"/>
      <c r="CT873" s="455"/>
      <c r="CU873" s="455"/>
      <c r="CV873" s="455"/>
      <c r="CW873" s="455"/>
      <c r="CX873" s="455"/>
      <c r="CY873" s="455"/>
      <c r="CZ873" s="455"/>
      <c r="DA873" s="456"/>
      <c r="DB873" s="455"/>
      <c r="DC873" s="455"/>
      <c r="DD873" s="455"/>
      <c r="DE873" s="455"/>
      <c r="DF873" s="455"/>
      <c r="DG873" s="455"/>
      <c r="DH873" s="455"/>
      <c r="DI873" s="455"/>
      <c r="DJ873" s="455"/>
      <c r="DK873" s="455"/>
      <c r="DL873" s="501"/>
      <c r="DM873" s="508"/>
      <c r="DN873" s="501"/>
      <c r="DO873" s="508"/>
      <c r="DP873" s="501"/>
      <c r="DQ873" s="847"/>
      <c r="DR873" s="501"/>
      <c r="DS873" s="508"/>
      <c r="DT873" s="501"/>
      <c r="DU873" s="508"/>
      <c r="DV873" s="457"/>
      <c r="DW873" s="503"/>
      <c r="DX873" s="501"/>
      <c r="DY873" s="672"/>
      <c r="DZ873" s="501"/>
      <c r="EA873" s="508">
        <f t="shared" si="7951"/>
        <v>0</v>
      </c>
      <c r="EB873" s="457">
        <f t="shared" si="7952"/>
        <v>0</v>
      </c>
      <c r="EC873" s="503"/>
      <c r="ED873" s="455"/>
      <c r="EE873" s="459"/>
      <c r="EF873" s="501"/>
      <c r="EG873" s="462"/>
      <c r="EH873" s="710"/>
      <c r="EI873" s="460">
        <f t="shared" si="8147"/>
        <v>0</v>
      </c>
      <c r="EJ873" s="538">
        <f t="shared" si="8148"/>
        <v>0</v>
      </c>
      <c r="EK873" s="677">
        <f t="shared" si="8149"/>
        <v>0</v>
      </c>
      <c r="EL873" s="257">
        <f t="shared" si="8150"/>
        <v>0</v>
      </c>
      <c r="EM873" s="649">
        <f t="shared" si="8151"/>
        <v>0</v>
      </c>
      <c r="EN873" s="538">
        <f t="shared" si="8152"/>
        <v>0</v>
      </c>
      <c r="EO873" s="677">
        <f t="shared" si="8153"/>
        <v>0</v>
      </c>
      <c r="EP873" s="257">
        <f t="shared" si="8154"/>
        <v>0</v>
      </c>
      <c r="EQ873" s="649">
        <f t="shared" si="8155"/>
        <v>0</v>
      </c>
      <c r="ER873" s="538">
        <f t="shared" si="8156"/>
        <v>0</v>
      </c>
      <c r="ES873" s="677">
        <f t="shared" si="8157"/>
        <v>0</v>
      </c>
      <c r="ET873" s="538">
        <f t="shared" si="8158"/>
        <v>0</v>
      </c>
      <c r="EU873" s="462">
        <f t="shared" si="8159"/>
        <v>0</v>
      </c>
      <c r="EV873" s="263">
        <f t="shared" si="8160"/>
        <v>0</v>
      </c>
      <c r="EW873" s="462">
        <f t="shared" si="8161"/>
        <v>0</v>
      </c>
      <c r="EX873" s="263">
        <f t="shared" si="8162"/>
        <v>0</v>
      </c>
      <c r="EY873" s="472">
        <f t="shared" si="7740"/>
        <v>0</v>
      </c>
      <c r="EZ873" s="710">
        <f t="shared" si="7741"/>
        <v>0</v>
      </c>
      <c r="FC873" s="216"/>
      <c r="FD873" s="319"/>
    </row>
    <row r="874" spans="1:160" ht="18" hidden="1" customHeight="1" outlineLevel="1" x14ac:dyDescent="0.2">
      <c r="A874" s="13" t="s">
        <v>2007</v>
      </c>
      <c r="B874" s="76" t="s">
        <v>21</v>
      </c>
      <c r="C874" s="103" t="s">
        <v>1548</v>
      </c>
      <c r="D874" s="103" t="s">
        <v>1549</v>
      </c>
      <c r="E874" s="103" t="s">
        <v>1847</v>
      </c>
      <c r="F874" s="730" t="s">
        <v>1726</v>
      </c>
      <c r="G874" s="103" t="s">
        <v>1924</v>
      </c>
      <c r="H874" s="105">
        <v>0.82799999999999996</v>
      </c>
      <c r="I874" s="76" t="s">
        <v>2001</v>
      </c>
      <c r="J874" s="103" t="s">
        <v>45</v>
      </c>
      <c r="K874" s="103" t="s">
        <v>152</v>
      </c>
      <c r="L874" s="103" t="s">
        <v>1370</v>
      </c>
      <c r="M874" s="14" t="s">
        <v>1516</v>
      </c>
      <c r="N874" s="82"/>
      <c r="O874" s="82"/>
      <c r="P874" s="82"/>
      <c r="Q874" s="245"/>
      <c r="R874" s="408"/>
      <c r="S874" s="270"/>
      <c r="T874" s="270"/>
      <c r="U874" s="270"/>
      <c r="V874" s="647"/>
      <c r="W874" s="647"/>
      <c r="X874" s="409"/>
      <c r="Y874" s="409"/>
      <c r="Z874" s="409"/>
      <c r="AA874" s="409"/>
      <c r="AB874" s="409"/>
      <c r="AC874" s="399">
        <f t="shared" ref="AC874" si="8199">AB874*H874</f>
        <v>0</v>
      </c>
      <c r="AD874" s="410">
        <v>1208</v>
      </c>
      <c r="AE874" s="410">
        <v>3571.4</v>
      </c>
      <c r="AF874" s="410">
        <f>AE874*1.12</f>
        <v>3999.9680000000003</v>
      </c>
      <c r="AG874" s="410">
        <v>0</v>
      </c>
      <c r="AH874" s="410">
        <v>0</v>
      </c>
      <c r="AI874" s="260">
        <f t="shared" ref="AI874" si="8200">AH874*H874</f>
        <v>0</v>
      </c>
      <c r="AJ874" s="410">
        <v>1208</v>
      </c>
      <c r="AK874" s="410">
        <v>3571.4</v>
      </c>
      <c r="AL874" s="410">
        <f>AK874*1.12</f>
        <v>3999.9680000000003</v>
      </c>
      <c r="AM874" s="410">
        <v>0</v>
      </c>
      <c r="AN874" s="410">
        <v>0</v>
      </c>
      <c r="AO874" s="396">
        <f t="shared" si="7949"/>
        <v>0</v>
      </c>
      <c r="AP874" s="410">
        <v>1208</v>
      </c>
      <c r="AQ874" s="410">
        <v>3571.4</v>
      </c>
      <c r="AR874" s="410">
        <f>AQ874*1.12</f>
        <v>3999.9680000000003</v>
      </c>
      <c r="AS874" s="410">
        <v>0</v>
      </c>
      <c r="AT874" s="410">
        <f t="shared" ref="AT874" si="8201">AS874*1.12</f>
        <v>0</v>
      </c>
      <c r="AU874" s="410">
        <f t="shared" ref="AU874" si="8202">AT874*H874</f>
        <v>0</v>
      </c>
      <c r="AV874" s="411">
        <v>1208</v>
      </c>
      <c r="AW874" s="411">
        <v>3571.4</v>
      </c>
      <c r="AX874" s="411">
        <f>AW874*1.12</f>
        <v>3999.9680000000003</v>
      </c>
      <c r="AY874" s="400">
        <v>0</v>
      </c>
      <c r="AZ874" s="400">
        <f t="shared" ref="AZ874" si="8203">AY874*1.12</f>
        <v>0</v>
      </c>
      <c r="BA874" s="400">
        <f t="shared" ref="BA874" si="8204">AZ874*H874</f>
        <v>0</v>
      </c>
      <c r="BB874" s="411">
        <v>1208</v>
      </c>
      <c r="BC874" s="411">
        <v>3571.4</v>
      </c>
      <c r="BD874" s="411">
        <f>BC874*1.12</f>
        <v>3999.9680000000003</v>
      </c>
      <c r="BE874" s="411">
        <v>0</v>
      </c>
      <c r="BF874" s="411">
        <f t="shared" ref="BF874" si="8205">BE874*1.12</f>
        <v>0</v>
      </c>
      <c r="BG874" s="411">
        <f t="shared" ref="BG874" si="8206">BF874*H874</f>
        <v>0</v>
      </c>
      <c r="BH874" s="411"/>
      <c r="BI874" s="411">
        <v>3571.4</v>
      </c>
      <c r="BJ874" s="411">
        <f>BI874*1.12</f>
        <v>3999.9680000000003</v>
      </c>
      <c r="BK874" s="411">
        <v>0</v>
      </c>
      <c r="BL874" s="411">
        <f t="shared" si="8145"/>
        <v>0</v>
      </c>
      <c r="BM874" s="411">
        <f t="shared" si="7950"/>
        <v>0</v>
      </c>
      <c r="BN874" s="411"/>
      <c r="BO874" s="411"/>
      <c r="BP874" s="411"/>
      <c r="BQ874" s="411">
        <v>0</v>
      </c>
      <c r="BR874" s="411">
        <f t="shared" si="7424"/>
        <v>0</v>
      </c>
      <c r="BS874" s="411">
        <f t="shared" si="7632"/>
        <v>0</v>
      </c>
      <c r="BT874" s="270">
        <v>3571.4</v>
      </c>
      <c r="BU874" s="270">
        <f>BT874*1.12</f>
        <v>3999.9680000000003</v>
      </c>
      <c r="BV874" s="262">
        <v>0</v>
      </c>
      <c r="BW874" s="1427">
        <v>0</v>
      </c>
      <c r="BX874" s="84" t="s">
        <v>48</v>
      </c>
      <c r="BY874" s="76">
        <v>2015</v>
      </c>
      <c r="BZ874" s="325"/>
      <c r="CA874" s="567"/>
      <c r="CB874" s="562"/>
      <c r="CC874" s="109"/>
      <c r="CD874" s="329"/>
      <c r="CE874" s="26">
        <f t="shared" si="7867"/>
        <v>0</v>
      </c>
      <c r="CF874" s="27">
        <f t="shared" si="7868"/>
        <v>0</v>
      </c>
      <c r="CG874" s="738">
        <f t="shared" si="7869"/>
        <v>0</v>
      </c>
      <c r="CH874" s="166" t="s">
        <v>2008</v>
      </c>
      <c r="CI874" s="167"/>
      <c r="CJ874" s="89"/>
      <c r="CK874" s="175"/>
      <c r="CL874" s="175"/>
      <c r="CM874" s="178"/>
      <c r="CN874" s="175"/>
      <c r="CO874" s="176"/>
      <c r="CP874" s="175"/>
      <c r="CQ874" s="87"/>
      <c r="CR874" s="455"/>
      <c r="CS874" s="455"/>
      <c r="CT874" s="455"/>
      <c r="CU874" s="455"/>
      <c r="CV874" s="455"/>
      <c r="CW874" s="455"/>
      <c r="CX874" s="455"/>
      <c r="CY874" s="455"/>
      <c r="CZ874" s="455"/>
      <c r="DA874" s="456"/>
      <c r="DB874" s="455"/>
      <c r="DC874" s="455"/>
      <c r="DD874" s="455"/>
      <c r="DE874" s="455"/>
      <c r="DF874" s="455"/>
      <c r="DG874" s="455"/>
      <c r="DH874" s="455"/>
      <c r="DI874" s="455"/>
      <c r="DJ874" s="455"/>
      <c r="DK874" s="455"/>
      <c r="DL874" s="501"/>
      <c r="DM874" s="508"/>
      <c r="DN874" s="501"/>
      <c r="DO874" s="508"/>
      <c r="DP874" s="501"/>
      <c r="DQ874" s="847"/>
      <c r="DR874" s="501"/>
      <c r="DS874" s="508"/>
      <c r="DT874" s="501"/>
      <c r="DU874" s="508"/>
      <c r="DV874" s="457"/>
      <c r="DW874" s="503"/>
      <c r="DX874" s="501"/>
      <c r="DY874" s="672"/>
      <c r="DZ874" s="501"/>
      <c r="EA874" s="508">
        <f t="shared" si="7951"/>
        <v>0</v>
      </c>
      <c r="EB874" s="457">
        <f t="shared" si="7952"/>
        <v>0</v>
      </c>
      <c r="EC874" s="503"/>
      <c r="ED874" s="455"/>
      <c r="EE874" s="459"/>
      <c r="EF874" s="501"/>
      <c r="EG874" s="462"/>
      <c r="EH874" s="710"/>
      <c r="EI874" s="460">
        <f t="shared" si="8147"/>
        <v>0</v>
      </c>
      <c r="EJ874" s="538">
        <f t="shared" si="8148"/>
        <v>0</v>
      </c>
      <c r="EK874" s="677">
        <f t="shared" si="8149"/>
        <v>0</v>
      </c>
      <c r="EL874" s="257">
        <f t="shared" si="8150"/>
        <v>0</v>
      </c>
      <c r="EM874" s="649">
        <f t="shared" si="8151"/>
        <v>0</v>
      </c>
      <c r="EN874" s="538">
        <f t="shared" si="8152"/>
        <v>0</v>
      </c>
      <c r="EO874" s="677">
        <f t="shared" si="8153"/>
        <v>0</v>
      </c>
      <c r="EP874" s="257">
        <f t="shared" si="8154"/>
        <v>0</v>
      </c>
      <c r="EQ874" s="649">
        <f t="shared" si="8155"/>
        <v>0</v>
      </c>
      <c r="ER874" s="538">
        <f t="shared" si="8156"/>
        <v>0</v>
      </c>
      <c r="ES874" s="677">
        <f t="shared" si="8157"/>
        <v>0</v>
      </c>
      <c r="ET874" s="538">
        <f t="shared" si="8158"/>
        <v>0</v>
      </c>
      <c r="EU874" s="462">
        <f t="shared" si="8159"/>
        <v>0</v>
      </c>
      <c r="EV874" s="263">
        <f t="shared" si="8160"/>
        <v>0</v>
      </c>
      <c r="EW874" s="462">
        <f t="shared" si="8161"/>
        <v>0</v>
      </c>
      <c r="EX874" s="263">
        <f t="shared" si="8162"/>
        <v>0</v>
      </c>
      <c r="EY874" s="472">
        <f t="shared" si="7740"/>
        <v>0</v>
      </c>
      <c r="EZ874" s="710">
        <f t="shared" si="7741"/>
        <v>0</v>
      </c>
      <c r="FA874" s="312">
        <v>42167</v>
      </c>
      <c r="FC874" s="216"/>
      <c r="FD874" s="319"/>
    </row>
    <row r="875" spans="1:160" ht="18" hidden="1" customHeight="1" outlineLevel="1" x14ac:dyDescent="0.2">
      <c r="A875" s="13" t="s">
        <v>2118</v>
      </c>
      <c r="B875" s="76" t="s">
        <v>21</v>
      </c>
      <c r="C875" s="103" t="s">
        <v>1548</v>
      </c>
      <c r="D875" s="103" t="s">
        <v>1549</v>
      </c>
      <c r="E875" s="103" t="s">
        <v>1847</v>
      </c>
      <c r="F875" s="730" t="s">
        <v>1726</v>
      </c>
      <c r="G875" s="103" t="s">
        <v>1924</v>
      </c>
      <c r="H875" s="105">
        <v>0.82799999999999996</v>
      </c>
      <c r="I875" s="76" t="s">
        <v>2001</v>
      </c>
      <c r="J875" s="103" t="s">
        <v>45</v>
      </c>
      <c r="K875" s="103" t="s">
        <v>152</v>
      </c>
      <c r="L875" s="103" t="s">
        <v>1370</v>
      </c>
      <c r="M875" s="14" t="s">
        <v>1516</v>
      </c>
      <c r="N875" s="82"/>
      <c r="O875" s="82"/>
      <c r="P875" s="82"/>
      <c r="Q875" s="245"/>
      <c r="R875" s="408"/>
      <c r="S875" s="270"/>
      <c r="T875" s="270"/>
      <c r="U875" s="270"/>
      <c r="V875" s="647"/>
      <c r="W875" s="647"/>
      <c r="X875" s="409"/>
      <c r="Y875" s="409"/>
      <c r="Z875" s="409"/>
      <c r="AA875" s="409"/>
      <c r="AB875" s="409"/>
      <c r="AC875" s="399">
        <f t="shared" ref="AC875" si="8207">AB875*H875</f>
        <v>0</v>
      </c>
      <c r="AD875" s="410">
        <v>1208</v>
      </c>
      <c r="AE875" s="410">
        <v>3571.4</v>
      </c>
      <c r="AF875" s="410">
        <f>AE875*1.12</f>
        <v>3999.9680000000003</v>
      </c>
      <c r="AG875" s="410">
        <v>0</v>
      </c>
      <c r="AH875" s="410">
        <v>0</v>
      </c>
      <c r="AI875" s="260">
        <f t="shared" ref="AI875" si="8208">AH875*H875</f>
        <v>0</v>
      </c>
      <c r="AJ875" s="410">
        <v>1208</v>
      </c>
      <c r="AK875" s="410">
        <v>3571.4</v>
      </c>
      <c r="AL875" s="410">
        <f>AK875*1.12</f>
        <v>3999.9680000000003</v>
      </c>
      <c r="AM875" s="410">
        <v>0</v>
      </c>
      <c r="AN875" s="410">
        <v>0</v>
      </c>
      <c r="AO875" s="396">
        <f t="shared" si="7949"/>
        <v>0</v>
      </c>
      <c r="AP875" s="410">
        <v>1208</v>
      </c>
      <c r="AQ875" s="410">
        <v>3571.4</v>
      </c>
      <c r="AR875" s="410">
        <f>AQ875*1.12</f>
        <v>3999.9680000000003</v>
      </c>
      <c r="AS875" s="410">
        <v>0</v>
      </c>
      <c r="AT875" s="410">
        <f t="shared" ref="AT875" si="8209">AS875*1.12</f>
        <v>0</v>
      </c>
      <c r="AU875" s="410">
        <f t="shared" ref="AU875" si="8210">AT875*H875</f>
        <v>0</v>
      </c>
      <c r="AV875" s="411">
        <v>1208</v>
      </c>
      <c r="AW875" s="411">
        <v>3571.4</v>
      </c>
      <c r="AX875" s="411">
        <f>AW875*1.12</f>
        <v>3999.9680000000003</v>
      </c>
      <c r="AY875" s="400">
        <v>0</v>
      </c>
      <c r="AZ875" s="400">
        <f t="shared" ref="AZ875" si="8211">AY875*1.12</f>
        <v>0</v>
      </c>
      <c r="BA875" s="400">
        <f t="shared" ref="BA875" si="8212">AZ875*H875</f>
        <v>0</v>
      </c>
      <c r="BB875" s="411">
        <v>1208</v>
      </c>
      <c r="BC875" s="411">
        <v>3571.4</v>
      </c>
      <c r="BD875" s="411">
        <f>BC875*1.12</f>
        <v>3999.9680000000003</v>
      </c>
      <c r="BE875" s="411">
        <v>0</v>
      </c>
      <c r="BF875" s="411">
        <f t="shared" ref="BF875" si="8213">BE875*1.12</f>
        <v>0</v>
      </c>
      <c r="BG875" s="411">
        <f t="shared" ref="BG875" si="8214">BF875*H875</f>
        <v>0</v>
      </c>
      <c r="BH875" s="411"/>
      <c r="BI875" s="411">
        <v>3571.4</v>
      </c>
      <c r="BJ875" s="411">
        <f>BI875*1.12</f>
        <v>3999.9680000000003</v>
      </c>
      <c r="BK875" s="411">
        <v>0</v>
      </c>
      <c r="BL875" s="411">
        <f t="shared" si="8145"/>
        <v>0</v>
      </c>
      <c r="BM875" s="411">
        <f t="shared" si="7950"/>
        <v>0</v>
      </c>
      <c r="BN875" s="411"/>
      <c r="BO875" s="411"/>
      <c r="BP875" s="411"/>
      <c r="BQ875" s="411">
        <v>0</v>
      </c>
      <c r="BR875" s="411">
        <f t="shared" si="7424"/>
        <v>0</v>
      </c>
      <c r="BS875" s="411">
        <f t="shared" si="7632"/>
        <v>0</v>
      </c>
      <c r="BT875" s="270">
        <v>3571.4</v>
      </c>
      <c r="BU875" s="270">
        <f>BT875*1.12</f>
        <v>3999.9680000000003</v>
      </c>
      <c r="BV875" s="262">
        <v>0</v>
      </c>
      <c r="BW875" s="1427">
        <v>0</v>
      </c>
      <c r="BX875" s="84" t="s">
        <v>48</v>
      </c>
      <c r="BY875" s="76">
        <v>2015</v>
      </c>
      <c r="BZ875" s="325"/>
      <c r="CA875" s="567"/>
      <c r="CB875" s="562"/>
      <c r="CC875" s="109"/>
      <c r="CD875" s="329"/>
      <c r="CE875" s="26">
        <f t="shared" ref="CE875" si="8215">BV875-CB875</f>
        <v>0</v>
      </c>
      <c r="CF875" s="27">
        <f t="shared" ref="CF875" si="8216">BW875-CC875</f>
        <v>0</v>
      </c>
      <c r="CG875" s="738">
        <f t="shared" ref="CG875" si="8217">CA875-CC875</f>
        <v>0</v>
      </c>
      <c r="CH875" s="166" t="s">
        <v>2128</v>
      </c>
      <c r="CI875" s="167"/>
      <c r="CJ875" s="89"/>
      <c r="CK875" s="175"/>
      <c r="CL875" s="175"/>
      <c r="CM875" s="178"/>
      <c r="CN875" s="175"/>
      <c r="CO875" s="176"/>
      <c r="CP875" s="175"/>
      <c r="CQ875" s="87"/>
      <c r="CR875" s="455"/>
      <c r="CS875" s="455"/>
      <c r="CT875" s="455"/>
      <c r="CU875" s="455"/>
      <c r="CV875" s="455"/>
      <c r="CW875" s="455"/>
      <c r="CX875" s="455"/>
      <c r="CY875" s="455"/>
      <c r="CZ875" s="455"/>
      <c r="DA875" s="456"/>
      <c r="DB875" s="455"/>
      <c r="DC875" s="455"/>
      <c r="DD875" s="455"/>
      <c r="DE875" s="455"/>
      <c r="DF875" s="455"/>
      <c r="DG875" s="455"/>
      <c r="DH875" s="455"/>
      <c r="DI875" s="455"/>
      <c r="DJ875" s="455"/>
      <c r="DK875" s="455"/>
      <c r="DL875" s="501"/>
      <c r="DM875" s="508"/>
      <c r="DN875" s="501"/>
      <c r="DO875" s="508"/>
      <c r="DP875" s="501"/>
      <c r="DQ875" s="847"/>
      <c r="DR875" s="501"/>
      <c r="DS875" s="508"/>
      <c r="DT875" s="501"/>
      <c r="DU875" s="508"/>
      <c r="DV875" s="457"/>
      <c r="DW875" s="503"/>
      <c r="DX875" s="501"/>
      <c r="DY875" s="672"/>
      <c r="DZ875" s="501"/>
      <c r="EA875" s="508">
        <f t="shared" si="7951"/>
        <v>0</v>
      </c>
      <c r="EB875" s="457">
        <f t="shared" si="7952"/>
        <v>0</v>
      </c>
      <c r="EC875" s="503"/>
      <c r="ED875" s="455"/>
      <c r="EE875" s="459"/>
      <c r="EF875" s="501"/>
      <c r="EG875" s="462"/>
      <c r="EH875" s="710"/>
      <c r="EI875" s="460">
        <f t="shared" si="8147"/>
        <v>0</v>
      </c>
      <c r="EJ875" s="538">
        <f t="shared" si="8148"/>
        <v>0</v>
      </c>
      <c r="EK875" s="677">
        <f t="shared" si="8149"/>
        <v>0</v>
      </c>
      <c r="EL875" s="257">
        <f t="shared" si="8150"/>
        <v>0</v>
      </c>
      <c r="EM875" s="649">
        <f t="shared" si="8151"/>
        <v>0</v>
      </c>
      <c r="EN875" s="538">
        <f t="shared" si="8152"/>
        <v>0</v>
      </c>
      <c r="EO875" s="677">
        <f t="shared" si="8153"/>
        <v>0</v>
      </c>
      <c r="EP875" s="257">
        <f t="shared" si="8154"/>
        <v>0</v>
      </c>
      <c r="EQ875" s="649">
        <f t="shared" si="8155"/>
        <v>0</v>
      </c>
      <c r="ER875" s="538">
        <f t="shared" si="8156"/>
        <v>0</v>
      </c>
      <c r="ES875" s="677">
        <f t="shared" si="8157"/>
        <v>0</v>
      </c>
      <c r="ET875" s="538">
        <f t="shared" si="8158"/>
        <v>0</v>
      </c>
      <c r="EU875" s="462">
        <f t="shared" si="8159"/>
        <v>0</v>
      </c>
      <c r="EV875" s="263">
        <f t="shared" si="8160"/>
        <v>0</v>
      </c>
      <c r="EW875" s="462">
        <f t="shared" si="8161"/>
        <v>0</v>
      </c>
      <c r="EX875" s="263">
        <f t="shared" si="8162"/>
        <v>0</v>
      </c>
      <c r="EY875" s="472">
        <f t="shared" si="7740"/>
        <v>0</v>
      </c>
      <c r="EZ875" s="710">
        <f t="shared" si="7741"/>
        <v>0</v>
      </c>
      <c r="FA875" s="312">
        <v>42261</v>
      </c>
      <c r="FC875" s="216"/>
      <c r="FD875" s="319"/>
    </row>
    <row r="876" spans="1:160" ht="18" hidden="1" customHeight="1" outlineLevel="1" x14ac:dyDescent="0.2">
      <c r="A876" s="13" t="s">
        <v>1618</v>
      </c>
      <c r="B876" s="76" t="s">
        <v>21</v>
      </c>
      <c r="C876" s="103" t="s">
        <v>1551</v>
      </c>
      <c r="D876" s="103" t="s">
        <v>1552</v>
      </c>
      <c r="E876" s="103" t="s">
        <v>1847</v>
      </c>
      <c r="F876" s="730" t="s">
        <v>1553</v>
      </c>
      <c r="G876" s="103" t="s">
        <v>41</v>
      </c>
      <c r="H876" s="105">
        <v>0</v>
      </c>
      <c r="I876" s="103" t="s">
        <v>1369</v>
      </c>
      <c r="J876" s="103" t="s">
        <v>45</v>
      </c>
      <c r="K876" s="103" t="s">
        <v>152</v>
      </c>
      <c r="L876" s="103" t="s">
        <v>1370</v>
      </c>
      <c r="M876" s="14" t="s">
        <v>1516</v>
      </c>
      <c r="N876" s="82"/>
      <c r="O876" s="82"/>
      <c r="P876" s="82"/>
      <c r="Q876" s="245"/>
      <c r="R876" s="408"/>
      <c r="S876" s="270"/>
      <c r="T876" s="270"/>
      <c r="U876" s="270"/>
      <c r="V876" s="647"/>
      <c r="W876" s="647"/>
      <c r="X876" s="409"/>
      <c r="Y876" s="409"/>
      <c r="Z876" s="409"/>
      <c r="AA876" s="409"/>
      <c r="AB876" s="409"/>
      <c r="AC876" s="399">
        <f t="shared" si="7714"/>
        <v>0</v>
      </c>
      <c r="AD876" s="410">
        <v>398</v>
      </c>
      <c r="AE876" s="410">
        <v>3487.4999999999995</v>
      </c>
      <c r="AF876" s="410">
        <f t="shared" si="8143"/>
        <v>3906</v>
      </c>
      <c r="AG876" s="410">
        <v>0</v>
      </c>
      <c r="AH876" s="410">
        <v>0</v>
      </c>
      <c r="AI876" s="260">
        <f t="shared" si="7716"/>
        <v>0</v>
      </c>
      <c r="AJ876" s="410">
        <v>398</v>
      </c>
      <c r="AK876" s="410">
        <v>3487.4999999999995</v>
      </c>
      <c r="AL876" s="410">
        <v>3906</v>
      </c>
      <c r="AM876" s="260">
        <v>0</v>
      </c>
      <c r="AN876" s="260">
        <v>0</v>
      </c>
      <c r="AO876" s="396">
        <f t="shared" si="7949"/>
        <v>0</v>
      </c>
      <c r="AP876" s="410">
        <v>398</v>
      </c>
      <c r="AQ876" s="410">
        <v>3487.4999999999995</v>
      </c>
      <c r="AR876" s="410">
        <v>3906</v>
      </c>
      <c r="AS876" s="410">
        <v>0</v>
      </c>
      <c r="AT876" s="410">
        <f t="shared" si="6739"/>
        <v>0</v>
      </c>
      <c r="AU876" s="410">
        <f t="shared" si="8052"/>
        <v>0</v>
      </c>
      <c r="AV876" s="411">
        <v>398</v>
      </c>
      <c r="AW876" s="411">
        <v>3487.4999999999995</v>
      </c>
      <c r="AX876" s="411">
        <v>3906</v>
      </c>
      <c r="AY876" s="400">
        <v>0</v>
      </c>
      <c r="AZ876" s="400">
        <f t="shared" si="6740"/>
        <v>0</v>
      </c>
      <c r="BA876" s="400">
        <f t="shared" si="8144"/>
        <v>0</v>
      </c>
      <c r="BB876" s="411">
        <v>398</v>
      </c>
      <c r="BC876" s="411">
        <v>3487.4999999999995</v>
      </c>
      <c r="BD876" s="411">
        <v>3906</v>
      </c>
      <c r="BE876" s="411">
        <v>0</v>
      </c>
      <c r="BF876" s="411">
        <f t="shared" si="8053"/>
        <v>0</v>
      </c>
      <c r="BG876" s="411">
        <f t="shared" si="7954"/>
        <v>0</v>
      </c>
      <c r="BH876" s="411"/>
      <c r="BI876" s="411">
        <v>3487.4999999999995</v>
      </c>
      <c r="BJ876" s="411">
        <v>3906</v>
      </c>
      <c r="BK876" s="411">
        <v>0</v>
      </c>
      <c r="BL876" s="411">
        <f t="shared" si="8145"/>
        <v>0</v>
      </c>
      <c r="BM876" s="411">
        <f t="shared" si="7950"/>
        <v>0</v>
      </c>
      <c r="BN876" s="411"/>
      <c r="BO876" s="411"/>
      <c r="BP876" s="411"/>
      <c r="BQ876" s="411">
        <v>0</v>
      </c>
      <c r="BR876" s="411">
        <f t="shared" si="7424"/>
        <v>0</v>
      </c>
      <c r="BS876" s="411">
        <f t="shared" si="7632"/>
        <v>0</v>
      </c>
      <c r="BT876" s="270">
        <v>3487.4999999999995</v>
      </c>
      <c r="BU876" s="270">
        <v>3906</v>
      </c>
      <c r="BV876" s="262">
        <v>0</v>
      </c>
      <c r="BW876" s="1427">
        <v>0</v>
      </c>
      <c r="BX876" s="84" t="s">
        <v>48</v>
      </c>
      <c r="BY876" s="76">
        <v>2015</v>
      </c>
      <c r="BZ876" s="325"/>
      <c r="CA876" s="567"/>
      <c r="CB876" s="562"/>
      <c r="CC876" s="109"/>
      <c r="CD876" s="329"/>
      <c r="CE876" s="26">
        <f t="shared" si="7867"/>
        <v>0</v>
      </c>
      <c r="CF876" s="27">
        <f t="shared" si="7868"/>
        <v>0</v>
      </c>
      <c r="CG876" s="738">
        <f t="shared" si="7869"/>
        <v>0</v>
      </c>
      <c r="CH876" s="166"/>
      <c r="CI876" s="167"/>
      <c r="CJ876" s="89"/>
      <c r="CK876" s="175"/>
      <c r="CL876" s="175"/>
      <c r="CM876" s="178"/>
      <c r="CN876" s="175"/>
      <c r="CO876" s="176"/>
      <c r="CP876" s="175"/>
      <c r="CQ876" s="87"/>
      <c r="CR876" s="455"/>
      <c r="CS876" s="455"/>
      <c r="CT876" s="455"/>
      <c r="CU876" s="455"/>
      <c r="CV876" s="455"/>
      <c r="CW876" s="455"/>
      <c r="CX876" s="455"/>
      <c r="CY876" s="455"/>
      <c r="CZ876" s="455"/>
      <c r="DA876" s="456"/>
      <c r="DB876" s="455"/>
      <c r="DC876" s="455"/>
      <c r="DD876" s="455"/>
      <c r="DE876" s="455"/>
      <c r="DF876" s="455"/>
      <c r="DG876" s="455"/>
      <c r="DH876" s="455"/>
      <c r="DI876" s="455"/>
      <c r="DJ876" s="455"/>
      <c r="DK876" s="455"/>
      <c r="DL876" s="501"/>
      <c r="DM876" s="508"/>
      <c r="DN876" s="501"/>
      <c r="DO876" s="508"/>
      <c r="DP876" s="501"/>
      <c r="DQ876" s="847"/>
      <c r="DR876" s="501"/>
      <c r="DS876" s="508"/>
      <c r="DT876" s="501"/>
      <c r="DU876" s="508"/>
      <c r="DV876" s="457"/>
      <c r="DW876" s="503"/>
      <c r="DX876" s="501"/>
      <c r="DY876" s="672"/>
      <c r="DZ876" s="501"/>
      <c r="EA876" s="508">
        <f t="shared" si="7951"/>
        <v>0</v>
      </c>
      <c r="EB876" s="457">
        <f t="shared" si="7952"/>
        <v>0</v>
      </c>
      <c r="EC876" s="503"/>
      <c r="ED876" s="455"/>
      <c r="EE876" s="459"/>
      <c r="EF876" s="501"/>
      <c r="EG876" s="462"/>
      <c r="EH876" s="710"/>
      <c r="EI876" s="460">
        <f t="shared" si="8147"/>
        <v>0</v>
      </c>
      <c r="EJ876" s="538">
        <f t="shared" si="8148"/>
        <v>0</v>
      </c>
      <c r="EK876" s="677">
        <f t="shared" si="8149"/>
        <v>0</v>
      </c>
      <c r="EL876" s="257">
        <f t="shared" si="8150"/>
        <v>0</v>
      </c>
      <c r="EM876" s="649">
        <f t="shared" si="8151"/>
        <v>0</v>
      </c>
      <c r="EN876" s="538">
        <f t="shared" si="8152"/>
        <v>0</v>
      </c>
      <c r="EO876" s="677">
        <f t="shared" si="8153"/>
        <v>0</v>
      </c>
      <c r="EP876" s="257">
        <f t="shared" si="8154"/>
        <v>0</v>
      </c>
      <c r="EQ876" s="649">
        <f t="shared" si="8155"/>
        <v>0</v>
      </c>
      <c r="ER876" s="538">
        <f t="shared" si="8156"/>
        <v>0</v>
      </c>
      <c r="ES876" s="677">
        <f t="shared" si="8157"/>
        <v>0</v>
      </c>
      <c r="ET876" s="538">
        <f t="shared" si="8158"/>
        <v>0</v>
      </c>
      <c r="EU876" s="462">
        <f t="shared" si="8159"/>
        <v>0</v>
      </c>
      <c r="EV876" s="263">
        <f t="shared" si="8160"/>
        <v>0</v>
      </c>
      <c r="EW876" s="462">
        <f t="shared" si="8161"/>
        <v>0</v>
      </c>
      <c r="EX876" s="263">
        <f t="shared" si="8162"/>
        <v>0</v>
      </c>
      <c r="EY876" s="472">
        <f t="shared" si="7740"/>
        <v>0</v>
      </c>
      <c r="EZ876" s="710">
        <f t="shared" si="7741"/>
        <v>0</v>
      </c>
      <c r="FC876" s="216"/>
      <c r="FD876" s="319"/>
    </row>
    <row r="877" spans="1:160" ht="18" hidden="1" customHeight="1" outlineLevel="1" x14ac:dyDescent="0.2">
      <c r="A877" s="13" t="s">
        <v>1722</v>
      </c>
      <c r="B877" s="76" t="s">
        <v>21</v>
      </c>
      <c r="C877" s="103" t="s">
        <v>1551</v>
      </c>
      <c r="D877" s="103" t="s">
        <v>1552</v>
      </c>
      <c r="E877" s="103" t="s">
        <v>1847</v>
      </c>
      <c r="F877" s="730" t="s">
        <v>1727</v>
      </c>
      <c r="G877" s="103" t="s">
        <v>41</v>
      </c>
      <c r="H877" s="105">
        <v>0</v>
      </c>
      <c r="I877" s="103" t="s">
        <v>1369</v>
      </c>
      <c r="J877" s="103" t="s">
        <v>45</v>
      </c>
      <c r="K877" s="103" t="s">
        <v>152</v>
      </c>
      <c r="L877" s="103" t="s">
        <v>1370</v>
      </c>
      <c r="M877" s="14" t="s">
        <v>1516</v>
      </c>
      <c r="N877" s="82"/>
      <c r="O877" s="82"/>
      <c r="P877" s="82"/>
      <c r="Q877" s="245"/>
      <c r="R877" s="408"/>
      <c r="S877" s="270"/>
      <c r="T877" s="270"/>
      <c r="U877" s="270"/>
      <c r="V877" s="647"/>
      <c r="W877" s="647"/>
      <c r="X877" s="409"/>
      <c r="Y877" s="409"/>
      <c r="Z877" s="409"/>
      <c r="AA877" s="409"/>
      <c r="AB877" s="409"/>
      <c r="AC877" s="399">
        <f t="shared" si="7714"/>
        <v>0</v>
      </c>
      <c r="AD877" s="410">
        <v>398</v>
      </c>
      <c r="AE877" s="410">
        <v>3487.4999999999995</v>
      </c>
      <c r="AF877" s="410">
        <f t="shared" ref="AF877" si="8218">AE877*1.12</f>
        <v>3906</v>
      </c>
      <c r="AG877" s="76">
        <v>0</v>
      </c>
      <c r="AH877" s="410">
        <v>0</v>
      </c>
      <c r="AI877" s="260">
        <f t="shared" si="7716"/>
        <v>0</v>
      </c>
      <c r="AJ877" s="410">
        <v>398</v>
      </c>
      <c r="AK877" s="410">
        <v>3487.4999999999995</v>
      </c>
      <c r="AL877" s="410">
        <v>3906</v>
      </c>
      <c r="AM877" s="410">
        <v>0</v>
      </c>
      <c r="AN877" s="410">
        <v>0</v>
      </c>
      <c r="AO877" s="396">
        <f t="shared" si="7949"/>
        <v>0</v>
      </c>
      <c r="AP877" s="410">
        <v>398</v>
      </c>
      <c r="AQ877" s="410">
        <v>3487.4999999999995</v>
      </c>
      <c r="AR877" s="410">
        <v>3906</v>
      </c>
      <c r="AS877" s="410">
        <v>0</v>
      </c>
      <c r="AT877" s="410">
        <f t="shared" si="6739"/>
        <v>0</v>
      </c>
      <c r="AU877" s="410">
        <f t="shared" si="8052"/>
        <v>0</v>
      </c>
      <c r="AV877" s="411">
        <v>398</v>
      </c>
      <c r="AW877" s="411">
        <v>3487.4999999999995</v>
      </c>
      <c r="AX877" s="411">
        <v>3906</v>
      </c>
      <c r="AY877" s="400">
        <v>0</v>
      </c>
      <c r="AZ877" s="400">
        <f t="shared" si="6740"/>
        <v>0</v>
      </c>
      <c r="BA877" s="400">
        <f t="shared" si="8144"/>
        <v>0</v>
      </c>
      <c r="BB877" s="411">
        <v>398</v>
      </c>
      <c r="BC877" s="411">
        <v>3487.4999999999995</v>
      </c>
      <c r="BD877" s="411">
        <v>3906</v>
      </c>
      <c r="BE877" s="411">
        <v>0</v>
      </c>
      <c r="BF877" s="411">
        <f t="shared" si="8053"/>
        <v>0</v>
      </c>
      <c r="BG877" s="411">
        <f t="shared" si="7954"/>
        <v>0</v>
      </c>
      <c r="BH877" s="411"/>
      <c r="BI877" s="411">
        <v>3487.4999999999995</v>
      </c>
      <c r="BJ877" s="411">
        <v>3906</v>
      </c>
      <c r="BK877" s="411">
        <v>0</v>
      </c>
      <c r="BL877" s="411">
        <f t="shared" si="8145"/>
        <v>0</v>
      </c>
      <c r="BM877" s="411">
        <f t="shared" si="7950"/>
        <v>0</v>
      </c>
      <c r="BN877" s="411"/>
      <c r="BO877" s="411"/>
      <c r="BP877" s="411"/>
      <c r="BQ877" s="411">
        <v>0</v>
      </c>
      <c r="BR877" s="411">
        <f t="shared" si="7424"/>
        <v>0</v>
      </c>
      <c r="BS877" s="411">
        <f t="shared" si="7632"/>
        <v>0</v>
      </c>
      <c r="BT877" s="270">
        <v>3487.4999999999995</v>
      </c>
      <c r="BU877" s="270">
        <v>3906</v>
      </c>
      <c r="BV877" s="262">
        <v>0</v>
      </c>
      <c r="BW877" s="1427">
        <v>0</v>
      </c>
      <c r="BX877" s="84" t="s">
        <v>48</v>
      </c>
      <c r="BY877" s="76">
        <v>2015</v>
      </c>
      <c r="BZ877" s="325"/>
      <c r="CA877" s="567"/>
      <c r="CB877" s="562"/>
      <c r="CC877" s="109"/>
      <c r="CD877" s="329"/>
      <c r="CE877" s="26">
        <f t="shared" si="7867"/>
        <v>0</v>
      </c>
      <c r="CF877" s="27">
        <f t="shared" si="7868"/>
        <v>0</v>
      </c>
      <c r="CG877" s="738">
        <f t="shared" si="7869"/>
        <v>0</v>
      </c>
      <c r="CH877" s="166"/>
      <c r="CI877" s="167" t="s">
        <v>1756</v>
      </c>
      <c r="CJ877" s="89"/>
      <c r="CK877" s="175"/>
      <c r="CL877" s="175"/>
      <c r="CM877" s="178"/>
      <c r="CN877" s="175"/>
      <c r="CO877" s="176"/>
      <c r="CP877" s="175"/>
      <c r="CQ877" s="87"/>
      <c r="CR877" s="455"/>
      <c r="CS877" s="455"/>
      <c r="CT877" s="455"/>
      <c r="CU877" s="455"/>
      <c r="CV877" s="455"/>
      <c r="CW877" s="455"/>
      <c r="CX877" s="455"/>
      <c r="CY877" s="455"/>
      <c r="CZ877" s="455"/>
      <c r="DA877" s="456"/>
      <c r="DB877" s="455"/>
      <c r="DC877" s="455"/>
      <c r="DD877" s="455"/>
      <c r="DE877" s="455"/>
      <c r="DF877" s="455"/>
      <c r="DG877" s="455"/>
      <c r="DH877" s="455"/>
      <c r="DI877" s="455"/>
      <c r="DJ877" s="455"/>
      <c r="DK877" s="455"/>
      <c r="DL877" s="501"/>
      <c r="DM877" s="508"/>
      <c r="DN877" s="501"/>
      <c r="DO877" s="508"/>
      <c r="DP877" s="501"/>
      <c r="DQ877" s="847"/>
      <c r="DR877" s="501"/>
      <c r="DS877" s="508"/>
      <c r="DT877" s="501"/>
      <c r="DU877" s="508"/>
      <c r="DV877" s="457"/>
      <c r="DW877" s="503"/>
      <c r="DX877" s="501"/>
      <c r="DY877" s="672"/>
      <c r="DZ877" s="501"/>
      <c r="EA877" s="508">
        <f t="shared" si="7951"/>
        <v>0</v>
      </c>
      <c r="EB877" s="457">
        <f t="shared" si="7952"/>
        <v>0</v>
      </c>
      <c r="EC877" s="503"/>
      <c r="ED877" s="455"/>
      <c r="EE877" s="459"/>
      <c r="EF877" s="501"/>
      <c r="EG877" s="462"/>
      <c r="EH877" s="710"/>
      <c r="EI877" s="460">
        <f t="shared" si="8147"/>
        <v>0</v>
      </c>
      <c r="EJ877" s="538">
        <f t="shared" si="8148"/>
        <v>0</v>
      </c>
      <c r="EK877" s="677">
        <f t="shared" si="8149"/>
        <v>0</v>
      </c>
      <c r="EL877" s="257">
        <f t="shared" si="8150"/>
        <v>0</v>
      </c>
      <c r="EM877" s="649">
        <f t="shared" si="8151"/>
        <v>0</v>
      </c>
      <c r="EN877" s="538">
        <f t="shared" si="8152"/>
        <v>0</v>
      </c>
      <c r="EO877" s="677">
        <f t="shared" si="8153"/>
        <v>0</v>
      </c>
      <c r="EP877" s="257">
        <f t="shared" si="8154"/>
        <v>0</v>
      </c>
      <c r="EQ877" s="649">
        <f t="shared" si="8155"/>
        <v>0</v>
      </c>
      <c r="ER877" s="538">
        <f t="shared" si="8156"/>
        <v>0</v>
      </c>
      <c r="ES877" s="677">
        <f t="shared" si="8157"/>
        <v>0</v>
      </c>
      <c r="ET877" s="538">
        <f t="shared" si="8158"/>
        <v>0</v>
      </c>
      <c r="EU877" s="462">
        <f t="shared" si="8159"/>
        <v>0</v>
      </c>
      <c r="EV877" s="263">
        <f t="shared" si="8160"/>
        <v>0</v>
      </c>
      <c r="EW877" s="462">
        <f t="shared" si="8161"/>
        <v>0</v>
      </c>
      <c r="EX877" s="263">
        <f t="shared" si="8162"/>
        <v>0</v>
      </c>
      <c r="EY877" s="472">
        <f t="shared" si="7740"/>
        <v>0</v>
      </c>
      <c r="EZ877" s="710">
        <f t="shared" si="7741"/>
        <v>0</v>
      </c>
      <c r="FC877" s="216"/>
      <c r="FD877" s="319"/>
    </row>
    <row r="878" spans="1:160" ht="18" hidden="1" customHeight="1" outlineLevel="1" x14ac:dyDescent="0.2">
      <c r="A878" s="13" t="s">
        <v>1927</v>
      </c>
      <c r="B878" s="76" t="s">
        <v>21</v>
      </c>
      <c r="C878" s="103" t="s">
        <v>1551</v>
      </c>
      <c r="D878" s="103" t="s">
        <v>1552</v>
      </c>
      <c r="E878" s="103" t="s">
        <v>1847</v>
      </c>
      <c r="F878" s="730" t="s">
        <v>1727</v>
      </c>
      <c r="G878" s="103" t="s">
        <v>1924</v>
      </c>
      <c r="H878" s="105">
        <v>0</v>
      </c>
      <c r="I878" s="103" t="s">
        <v>1914</v>
      </c>
      <c r="J878" s="103" t="s">
        <v>45</v>
      </c>
      <c r="K878" s="103" t="s">
        <v>152</v>
      </c>
      <c r="L878" s="103" t="s">
        <v>1370</v>
      </c>
      <c r="M878" s="14" t="s">
        <v>1516</v>
      </c>
      <c r="N878" s="82"/>
      <c r="O878" s="82"/>
      <c r="P878" s="82"/>
      <c r="Q878" s="245"/>
      <c r="R878" s="408"/>
      <c r="S878" s="270"/>
      <c r="T878" s="270"/>
      <c r="U878" s="270"/>
      <c r="V878" s="647"/>
      <c r="W878" s="647"/>
      <c r="X878" s="409"/>
      <c r="Y878" s="409"/>
      <c r="Z878" s="409"/>
      <c r="AA878" s="409"/>
      <c r="AB878" s="409"/>
      <c r="AC878" s="399">
        <f t="shared" ref="AC878" si="8219">AB878*H878</f>
        <v>0</v>
      </c>
      <c r="AD878" s="410">
        <v>398</v>
      </c>
      <c r="AE878" s="410">
        <v>3487.4999999999995</v>
      </c>
      <c r="AF878" s="410">
        <f t="shared" ref="AF878:AF882" si="8220">AE878*1.12</f>
        <v>3906</v>
      </c>
      <c r="AG878" s="410">
        <v>0</v>
      </c>
      <c r="AH878" s="410">
        <v>0</v>
      </c>
      <c r="AI878" s="260">
        <f t="shared" ref="AI878:AI885" si="8221">AH878*H878</f>
        <v>0</v>
      </c>
      <c r="AJ878" s="410">
        <v>398</v>
      </c>
      <c r="AK878" s="410">
        <v>3487.4999999999995</v>
      </c>
      <c r="AL878" s="410">
        <v>3906</v>
      </c>
      <c r="AM878" s="410">
        <v>0</v>
      </c>
      <c r="AN878" s="410">
        <v>0</v>
      </c>
      <c r="AO878" s="396">
        <f t="shared" si="7949"/>
        <v>0</v>
      </c>
      <c r="AP878" s="410">
        <v>398</v>
      </c>
      <c r="AQ878" s="410">
        <v>3487.4999999999995</v>
      </c>
      <c r="AR878" s="410">
        <v>3906</v>
      </c>
      <c r="AS878" s="410">
        <v>0</v>
      </c>
      <c r="AT878" s="410">
        <f t="shared" ref="AT878" si="8222">AS878*1.12</f>
        <v>0</v>
      </c>
      <c r="AU878" s="410">
        <f t="shared" ref="AU878:AU882" si="8223">AT878*H878</f>
        <v>0</v>
      </c>
      <c r="AV878" s="411">
        <v>398</v>
      </c>
      <c r="AW878" s="411">
        <v>3487.4999999999995</v>
      </c>
      <c r="AX878" s="411">
        <v>3906</v>
      </c>
      <c r="AY878" s="400">
        <v>0</v>
      </c>
      <c r="AZ878" s="400">
        <f t="shared" ref="AZ878" si="8224">AY878*1.12</f>
        <v>0</v>
      </c>
      <c r="BA878" s="400">
        <f t="shared" ref="BA878:BA882" si="8225">AZ878*H878</f>
        <v>0</v>
      </c>
      <c r="BB878" s="411">
        <v>398</v>
      </c>
      <c r="BC878" s="411">
        <v>3487.4999999999995</v>
      </c>
      <c r="BD878" s="411">
        <v>3906</v>
      </c>
      <c r="BE878" s="411">
        <v>0</v>
      </c>
      <c r="BF878" s="411">
        <f t="shared" ref="BF878:BF882" si="8226">BE878*1.12</f>
        <v>0</v>
      </c>
      <c r="BG878" s="411">
        <f t="shared" ref="BG878:BG883" si="8227">BF878*H878</f>
        <v>0</v>
      </c>
      <c r="BH878" s="411"/>
      <c r="BI878" s="411">
        <v>3487.4999999999995</v>
      </c>
      <c r="BJ878" s="411">
        <v>3906</v>
      </c>
      <c r="BK878" s="411">
        <v>0</v>
      </c>
      <c r="BL878" s="411">
        <f t="shared" si="8145"/>
        <v>0</v>
      </c>
      <c r="BM878" s="411">
        <f t="shared" si="7950"/>
        <v>0</v>
      </c>
      <c r="BN878" s="411"/>
      <c r="BO878" s="411"/>
      <c r="BP878" s="411"/>
      <c r="BQ878" s="411">
        <v>0</v>
      </c>
      <c r="BR878" s="411">
        <f t="shared" si="7424"/>
        <v>0</v>
      </c>
      <c r="BS878" s="411">
        <f t="shared" si="7632"/>
        <v>0</v>
      </c>
      <c r="BT878" s="270">
        <v>3487.4999999999995</v>
      </c>
      <c r="BU878" s="270">
        <v>3906</v>
      </c>
      <c r="BV878" s="262">
        <v>0</v>
      </c>
      <c r="BW878" s="1427">
        <v>0</v>
      </c>
      <c r="BX878" s="84" t="s">
        <v>48</v>
      </c>
      <c r="BY878" s="76">
        <v>2015</v>
      </c>
      <c r="BZ878" s="325"/>
      <c r="CA878" s="567"/>
      <c r="CB878" s="562"/>
      <c r="CC878" s="109"/>
      <c r="CD878" s="329"/>
      <c r="CE878" s="26">
        <f t="shared" si="7867"/>
        <v>0</v>
      </c>
      <c r="CF878" s="27">
        <f t="shared" si="7868"/>
        <v>0</v>
      </c>
      <c r="CG878" s="738">
        <f t="shared" si="7869"/>
        <v>0</v>
      </c>
      <c r="CH878" s="166" t="s">
        <v>1931</v>
      </c>
      <c r="CI878" s="167" t="s">
        <v>1756</v>
      </c>
      <c r="CJ878" s="89"/>
      <c r="CK878" s="175"/>
      <c r="CL878" s="175"/>
      <c r="CM878" s="178"/>
      <c r="CN878" s="175"/>
      <c r="CO878" s="176"/>
      <c r="CP878" s="175"/>
      <c r="CQ878" s="87"/>
      <c r="CR878" s="455"/>
      <c r="CS878" s="455"/>
      <c r="CT878" s="455"/>
      <c r="CU878" s="455"/>
      <c r="CV878" s="455"/>
      <c r="CW878" s="455"/>
      <c r="CX878" s="455"/>
      <c r="CY878" s="455"/>
      <c r="CZ878" s="455"/>
      <c r="DA878" s="456"/>
      <c r="DB878" s="455"/>
      <c r="DC878" s="455"/>
      <c r="DD878" s="455"/>
      <c r="DE878" s="455"/>
      <c r="DF878" s="455"/>
      <c r="DG878" s="455"/>
      <c r="DH878" s="455"/>
      <c r="DI878" s="455"/>
      <c r="DJ878" s="455"/>
      <c r="DK878" s="455"/>
      <c r="DL878" s="501"/>
      <c r="DM878" s="508"/>
      <c r="DN878" s="501"/>
      <c r="DO878" s="508"/>
      <c r="DP878" s="501"/>
      <c r="DQ878" s="847"/>
      <c r="DR878" s="501"/>
      <c r="DS878" s="508"/>
      <c r="DT878" s="501"/>
      <c r="DU878" s="508"/>
      <c r="DV878" s="457"/>
      <c r="DW878" s="503"/>
      <c r="DX878" s="501"/>
      <c r="DY878" s="672"/>
      <c r="DZ878" s="501"/>
      <c r="EA878" s="508">
        <f t="shared" si="7951"/>
        <v>0</v>
      </c>
      <c r="EB878" s="457">
        <f t="shared" si="7952"/>
        <v>0</v>
      </c>
      <c r="EC878" s="503"/>
      <c r="ED878" s="455"/>
      <c r="EE878" s="459"/>
      <c r="EF878" s="501"/>
      <c r="EG878" s="462"/>
      <c r="EH878" s="710"/>
      <c r="EI878" s="460">
        <f t="shared" si="8147"/>
        <v>0</v>
      </c>
      <c r="EJ878" s="538">
        <f t="shared" si="8148"/>
        <v>0</v>
      </c>
      <c r="EK878" s="677">
        <f t="shared" si="8149"/>
        <v>0</v>
      </c>
      <c r="EL878" s="257">
        <f t="shared" si="8150"/>
        <v>0</v>
      </c>
      <c r="EM878" s="649">
        <f t="shared" si="8151"/>
        <v>0</v>
      </c>
      <c r="EN878" s="538">
        <f t="shared" si="8152"/>
        <v>0</v>
      </c>
      <c r="EO878" s="677">
        <f t="shared" si="8153"/>
        <v>0</v>
      </c>
      <c r="EP878" s="257">
        <f t="shared" si="8154"/>
        <v>0</v>
      </c>
      <c r="EQ878" s="649">
        <f t="shared" si="8155"/>
        <v>0</v>
      </c>
      <c r="ER878" s="538">
        <f t="shared" si="8156"/>
        <v>0</v>
      </c>
      <c r="ES878" s="677">
        <f t="shared" si="8157"/>
        <v>0</v>
      </c>
      <c r="ET878" s="538">
        <f t="shared" si="8158"/>
        <v>0</v>
      </c>
      <c r="EU878" s="462">
        <f t="shared" si="8159"/>
        <v>0</v>
      </c>
      <c r="EV878" s="263">
        <f t="shared" si="8160"/>
        <v>0</v>
      </c>
      <c r="EW878" s="462">
        <f t="shared" si="8161"/>
        <v>0</v>
      </c>
      <c r="EX878" s="263">
        <f t="shared" si="8162"/>
        <v>0</v>
      </c>
      <c r="EY878" s="472">
        <f t="shared" si="7740"/>
        <v>0</v>
      </c>
      <c r="EZ878" s="710">
        <f t="shared" si="7741"/>
        <v>0</v>
      </c>
      <c r="FC878" s="216"/>
      <c r="FD878" s="319"/>
    </row>
    <row r="879" spans="1:160" ht="18" hidden="1" customHeight="1" outlineLevel="1" x14ac:dyDescent="0.2">
      <c r="A879" s="13" t="s">
        <v>2009</v>
      </c>
      <c r="B879" s="76" t="s">
        <v>21</v>
      </c>
      <c r="C879" s="103" t="s">
        <v>1551</v>
      </c>
      <c r="D879" s="103" t="s">
        <v>1552</v>
      </c>
      <c r="E879" s="103" t="s">
        <v>1847</v>
      </c>
      <c r="F879" s="730" t="s">
        <v>1727</v>
      </c>
      <c r="G879" s="103" t="s">
        <v>1924</v>
      </c>
      <c r="H879" s="105">
        <v>0.82799999999999996</v>
      </c>
      <c r="I879" s="103" t="s">
        <v>2001</v>
      </c>
      <c r="J879" s="103" t="s">
        <v>45</v>
      </c>
      <c r="K879" s="103" t="s">
        <v>152</v>
      </c>
      <c r="L879" s="103" t="s">
        <v>1370</v>
      </c>
      <c r="M879" s="14" t="s">
        <v>1516</v>
      </c>
      <c r="N879" s="82"/>
      <c r="O879" s="82"/>
      <c r="P879" s="82"/>
      <c r="Q879" s="245"/>
      <c r="R879" s="408"/>
      <c r="S879" s="270"/>
      <c r="T879" s="270"/>
      <c r="U879" s="270"/>
      <c r="V879" s="647"/>
      <c r="W879" s="647"/>
      <c r="X879" s="409"/>
      <c r="Y879" s="409"/>
      <c r="Z879" s="409"/>
      <c r="AA879" s="409"/>
      <c r="AB879" s="409"/>
      <c r="AC879" s="399">
        <f t="shared" ref="AC879" si="8228">AB879*H879</f>
        <v>0</v>
      </c>
      <c r="AD879" s="410">
        <v>398</v>
      </c>
      <c r="AE879" s="410">
        <v>3487.4999999999995</v>
      </c>
      <c r="AF879" s="410">
        <f t="shared" ref="AF879" si="8229">AE879*1.12</f>
        <v>3906</v>
      </c>
      <c r="AG879" s="410">
        <v>0</v>
      </c>
      <c r="AH879" s="410">
        <v>0</v>
      </c>
      <c r="AI879" s="260">
        <f t="shared" ref="AI879" si="8230">AH879*H879</f>
        <v>0</v>
      </c>
      <c r="AJ879" s="410">
        <v>398</v>
      </c>
      <c r="AK879" s="410">
        <v>3487.4999999999995</v>
      </c>
      <c r="AL879" s="410">
        <v>3906</v>
      </c>
      <c r="AM879" s="410">
        <v>0</v>
      </c>
      <c r="AN879" s="410">
        <v>0</v>
      </c>
      <c r="AO879" s="396">
        <f t="shared" si="7949"/>
        <v>0</v>
      </c>
      <c r="AP879" s="410">
        <v>398</v>
      </c>
      <c r="AQ879" s="410">
        <v>3487.4999999999995</v>
      </c>
      <c r="AR879" s="410">
        <v>3906</v>
      </c>
      <c r="AS879" s="410">
        <v>0</v>
      </c>
      <c r="AT879" s="410">
        <f t="shared" ref="AT879" si="8231">AS879*1.12</f>
        <v>0</v>
      </c>
      <c r="AU879" s="410">
        <f t="shared" ref="AU879" si="8232">AT879*H879</f>
        <v>0</v>
      </c>
      <c r="AV879" s="411">
        <v>398</v>
      </c>
      <c r="AW879" s="411">
        <v>3487.4999999999995</v>
      </c>
      <c r="AX879" s="411">
        <v>3906</v>
      </c>
      <c r="AY879" s="400">
        <v>0</v>
      </c>
      <c r="AZ879" s="400">
        <f t="shared" ref="AZ879" si="8233">AY879*1.12</f>
        <v>0</v>
      </c>
      <c r="BA879" s="400">
        <f t="shared" ref="BA879" si="8234">AZ879*H879</f>
        <v>0</v>
      </c>
      <c r="BB879" s="411">
        <v>398</v>
      </c>
      <c r="BC879" s="411">
        <v>3487.4999999999995</v>
      </c>
      <c r="BD879" s="411">
        <v>3906</v>
      </c>
      <c r="BE879" s="411">
        <v>0</v>
      </c>
      <c r="BF879" s="411">
        <f t="shared" ref="BF879" si="8235">BE879*1.12</f>
        <v>0</v>
      </c>
      <c r="BG879" s="411">
        <f t="shared" ref="BG879" si="8236">BF879*H879</f>
        <v>0</v>
      </c>
      <c r="BH879" s="411"/>
      <c r="BI879" s="411">
        <v>3487.4999999999995</v>
      </c>
      <c r="BJ879" s="411">
        <v>3906</v>
      </c>
      <c r="BK879" s="411">
        <v>0</v>
      </c>
      <c r="BL879" s="411">
        <f t="shared" si="8145"/>
        <v>0</v>
      </c>
      <c r="BM879" s="411">
        <f t="shared" si="7950"/>
        <v>0</v>
      </c>
      <c r="BN879" s="411"/>
      <c r="BO879" s="411"/>
      <c r="BP879" s="411"/>
      <c r="BQ879" s="411">
        <v>0</v>
      </c>
      <c r="BR879" s="411">
        <f t="shared" si="7424"/>
        <v>0</v>
      </c>
      <c r="BS879" s="411">
        <f t="shared" si="7632"/>
        <v>0</v>
      </c>
      <c r="BT879" s="270">
        <v>3487.4999999999995</v>
      </c>
      <c r="BU879" s="270">
        <v>3906</v>
      </c>
      <c r="BV879" s="262">
        <v>0</v>
      </c>
      <c r="BW879" s="1427">
        <v>0</v>
      </c>
      <c r="BX879" s="84" t="s">
        <v>48</v>
      </c>
      <c r="BY879" s="76">
        <v>2015</v>
      </c>
      <c r="BZ879" s="325"/>
      <c r="CA879" s="567"/>
      <c r="CB879" s="562"/>
      <c r="CC879" s="109"/>
      <c r="CD879" s="329"/>
      <c r="CE879" s="26">
        <f t="shared" si="7867"/>
        <v>0</v>
      </c>
      <c r="CF879" s="27">
        <f t="shared" si="7868"/>
        <v>0</v>
      </c>
      <c r="CG879" s="738">
        <f t="shared" si="7869"/>
        <v>0</v>
      </c>
      <c r="CH879" s="166" t="s">
        <v>2008</v>
      </c>
      <c r="CI879" s="167" t="s">
        <v>1756</v>
      </c>
      <c r="CJ879" s="89"/>
      <c r="CK879" s="175"/>
      <c r="CL879" s="175"/>
      <c r="CM879" s="178"/>
      <c r="CN879" s="175"/>
      <c r="CO879" s="176"/>
      <c r="CP879" s="175"/>
      <c r="CQ879" s="87"/>
      <c r="CR879" s="455"/>
      <c r="CS879" s="455"/>
      <c r="CT879" s="455"/>
      <c r="CU879" s="455"/>
      <c r="CV879" s="455"/>
      <c r="CW879" s="455"/>
      <c r="CX879" s="455"/>
      <c r="CY879" s="455"/>
      <c r="CZ879" s="455"/>
      <c r="DA879" s="456"/>
      <c r="DB879" s="455"/>
      <c r="DC879" s="455"/>
      <c r="DD879" s="455"/>
      <c r="DE879" s="455"/>
      <c r="DF879" s="455"/>
      <c r="DG879" s="455"/>
      <c r="DH879" s="455"/>
      <c r="DI879" s="455"/>
      <c r="DJ879" s="455"/>
      <c r="DK879" s="455"/>
      <c r="DL879" s="501"/>
      <c r="DM879" s="508"/>
      <c r="DN879" s="501"/>
      <c r="DO879" s="508"/>
      <c r="DP879" s="501"/>
      <c r="DQ879" s="847"/>
      <c r="DR879" s="501"/>
      <c r="DS879" s="508"/>
      <c r="DT879" s="501"/>
      <c r="DU879" s="508"/>
      <c r="DV879" s="457"/>
      <c r="DW879" s="503"/>
      <c r="DX879" s="501"/>
      <c r="DY879" s="672"/>
      <c r="DZ879" s="501"/>
      <c r="EA879" s="508">
        <f t="shared" si="7951"/>
        <v>0</v>
      </c>
      <c r="EB879" s="457">
        <f t="shared" si="7952"/>
        <v>0</v>
      </c>
      <c r="EC879" s="503"/>
      <c r="ED879" s="455"/>
      <c r="EE879" s="459"/>
      <c r="EF879" s="501"/>
      <c r="EG879" s="462"/>
      <c r="EH879" s="710"/>
      <c r="EI879" s="460">
        <f t="shared" si="8147"/>
        <v>0</v>
      </c>
      <c r="EJ879" s="538">
        <f t="shared" si="8148"/>
        <v>0</v>
      </c>
      <c r="EK879" s="677">
        <f t="shared" si="8149"/>
        <v>0</v>
      </c>
      <c r="EL879" s="257">
        <f t="shared" si="8150"/>
        <v>0</v>
      </c>
      <c r="EM879" s="649">
        <f t="shared" si="8151"/>
        <v>0</v>
      </c>
      <c r="EN879" s="538">
        <f t="shared" si="8152"/>
        <v>0</v>
      </c>
      <c r="EO879" s="677">
        <f t="shared" si="8153"/>
        <v>0</v>
      </c>
      <c r="EP879" s="257">
        <f t="shared" si="8154"/>
        <v>0</v>
      </c>
      <c r="EQ879" s="649">
        <f t="shared" si="8155"/>
        <v>0</v>
      </c>
      <c r="ER879" s="538">
        <f t="shared" si="8156"/>
        <v>0</v>
      </c>
      <c r="ES879" s="677">
        <f t="shared" si="8157"/>
        <v>0</v>
      </c>
      <c r="ET879" s="538">
        <f t="shared" si="8158"/>
        <v>0</v>
      </c>
      <c r="EU879" s="462">
        <f t="shared" si="8159"/>
        <v>0</v>
      </c>
      <c r="EV879" s="263">
        <f t="shared" si="8160"/>
        <v>0</v>
      </c>
      <c r="EW879" s="462">
        <f t="shared" si="8161"/>
        <v>0</v>
      </c>
      <c r="EX879" s="263">
        <f t="shared" si="8162"/>
        <v>0</v>
      </c>
      <c r="EY879" s="472">
        <f t="shared" si="7740"/>
        <v>0</v>
      </c>
      <c r="EZ879" s="710">
        <f t="shared" si="7741"/>
        <v>0</v>
      </c>
      <c r="FA879" s="312">
        <v>42167</v>
      </c>
      <c r="FC879" s="216"/>
      <c r="FD879" s="319"/>
    </row>
    <row r="880" spans="1:160" ht="18" hidden="1" customHeight="1" outlineLevel="1" x14ac:dyDescent="0.2">
      <c r="A880" s="13" t="s">
        <v>2119</v>
      </c>
      <c r="B880" s="76" t="s">
        <v>21</v>
      </c>
      <c r="C880" s="103" t="s">
        <v>1551</v>
      </c>
      <c r="D880" s="103" t="s">
        <v>1552</v>
      </c>
      <c r="E880" s="103" t="s">
        <v>1847</v>
      </c>
      <c r="F880" s="730" t="s">
        <v>1727</v>
      </c>
      <c r="G880" s="103" t="s">
        <v>1924</v>
      </c>
      <c r="H880" s="105">
        <v>0.82799999999999996</v>
      </c>
      <c r="I880" s="103" t="s">
        <v>2001</v>
      </c>
      <c r="J880" s="103" t="s">
        <v>45</v>
      </c>
      <c r="K880" s="103" t="s">
        <v>152</v>
      </c>
      <c r="L880" s="103" t="s">
        <v>1370</v>
      </c>
      <c r="M880" s="14" t="s">
        <v>1516</v>
      </c>
      <c r="N880" s="82"/>
      <c r="O880" s="82"/>
      <c r="P880" s="82"/>
      <c r="Q880" s="245"/>
      <c r="R880" s="408"/>
      <c r="S880" s="270"/>
      <c r="T880" s="270"/>
      <c r="U880" s="270"/>
      <c r="V880" s="647"/>
      <c r="W880" s="647"/>
      <c r="X880" s="409"/>
      <c r="Y880" s="409"/>
      <c r="Z880" s="409"/>
      <c r="AA880" s="409"/>
      <c r="AB880" s="409"/>
      <c r="AC880" s="399">
        <f t="shared" ref="AC880" si="8237">AB880*H880</f>
        <v>0</v>
      </c>
      <c r="AD880" s="410">
        <v>398</v>
      </c>
      <c r="AE880" s="410">
        <v>3487.4999999999995</v>
      </c>
      <c r="AF880" s="410">
        <f t="shared" ref="AF880" si="8238">AE880*1.12</f>
        <v>3906</v>
      </c>
      <c r="AG880" s="410">
        <v>0</v>
      </c>
      <c r="AH880" s="410">
        <v>0</v>
      </c>
      <c r="AI880" s="260">
        <f t="shared" ref="AI880" si="8239">AH880*H880</f>
        <v>0</v>
      </c>
      <c r="AJ880" s="410">
        <v>398</v>
      </c>
      <c r="AK880" s="410">
        <v>3487.4999999999995</v>
      </c>
      <c r="AL880" s="410">
        <v>3906</v>
      </c>
      <c r="AM880" s="410">
        <v>0</v>
      </c>
      <c r="AN880" s="410">
        <v>0</v>
      </c>
      <c r="AO880" s="396">
        <f t="shared" si="7949"/>
        <v>0</v>
      </c>
      <c r="AP880" s="410">
        <v>398</v>
      </c>
      <c r="AQ880" s="410">
        <v>3487.4999999999995</v>
      </c>
      <c r="AR880" s="410">
        <v>3906</v>
      </c>
      <c r="AS880" s="410">
        <v>0</v>
      </c>
      <c r="AT880" s="410">
        <f t="shared" ref="AT880" si="8240">AS880*1.12</f>
        <v>0</v>
      </c>
      <c r="AU880" s="410">
        <f t="shared" ref="AU880" si="8241">AT880*H880</f>
        <v>0</v>
      </c>
      <c r="AV880" s="411">
        <v>398</v>
      </c>
      <c r="AW880" s="411">
        <v>3487.4999999999995</v>
      </c>
      <c r="AX880" s="411">
        <v>3906</v>
      </c>
      <c r="AY880" s="400">
        <v>0</v>
      </c>
      <c r="AZ880" s="400">
        <f t="shared" ref="AZ880" si="8242">AY880*1.12</f>
        <v>0</v>
      </c>
      <c r="BA880" s="400">
        <f t="shared" ref="BA880" si="8243">AZ880*H880</f>
        <v>0</v>
      </c>
      <c r="BB880" s="411">
        <v>398</v>
      </c>
      <c r="BC880" s="411">
        <v>3487.4999999999995</v>
      </c>
      <c r="BD880" s="411">
        <v>3906</v>
      </c>
      <c r="BE880" s="411">
        <v>0</v>
      </c>
      <c r="BF880" s="411">
        <f t="shared" ref="BF880" si="8244">BE880*1.12</f>
        <v>0</v>
      </c>
      <c r="BG880" s="411">
        <f t="shared" ref="BG880" si="8245">BF880*H880</f>
        <v>0</v>
      </c>
      <c r="BH880" s="411"/>
      <c r="BI880" s="411">
        <v>3487.4999999999995</v>
      </c>
      <c r="BJ880" s="411">
        <v>3906</v>
      </c>
      <c r="BK880" s="411">
        <v>0</v>
      </c>
      <c r="BL880" s="411">
        <f t="shared" si="8145"/>
        <v>0</v>
      </c>
      <c r="BM880" s="411">
        <f t="shared" si="7950"/>
        <v>0</v>
      </c>
      <c r="BN880" s="411"/>
      <c r="BO880" s="411"/>
      <c r="BP880" s="411"/>
      <c r="BQ880" s="411">
        <v>0</v>
      </c>
      <c r="BR880" s="411">
        <f t="shared" si="7424"/>
        <v>0</v>
      </c>
      <c r="BS880" s="411">
        <f t="shared" si="7632"/>
        <v>0</v>
      </c>
      <c r="BT880" s="270">
        <v>3487.4999999999995</v>
      </c>
      <c r="BU880" s="270">
        <v>3906</v>
      </c>
      <c r="BV880" s="262">
        <v>0</v>
      </c>
      <c r="BW880" s="1427">
        <v>0</v>
      </c>
      <c r="BX880" s="84" t="s">
        <v>48</v>
      </c>
      <c r="BY880" s="76">
        <v>2015</v>
      </c>
      <c r="BZ880" s="325"/>
      <c r="CA880" s="567"/>
      <c r="CB880" s="562"/>
      <c r="CC880" s="109"/>
      <c r="CD880" s="329"/>
      <c r="CE880" s="26">
        <f t="shared" ref="CE880" si="8246">BV880-CB880</f>
        <v>0</v>
      </c>
      <c r="CF880" s="27">
        <f t="shared" ref="CF880" si="8247">BW880-CC880</f>
        <v>0</v>
      </c>
      <c r="CG880" s="738">
        <f t="shared" ref="CG880" si="8248">CA880-CC880</f>
        <v>0</v>
      </c>
      <c r="CH880" s="166" t="s">
        <v>2128</v>
      </c>
      <c r="CI880" s="167"/>
      <c r="CJ880" s="89"/>
      <c r="CK880" s="175"/>
      <c r="CL880" s="175"/>
      <c r="CM880" s="178"/>
      <c r="CN880" s="175"/>
      <c r="CO880" s="176"/>
      <c r="CP880" s="175"/>
      <c r="CQ880" s="87"/>
      <c r="CR880" s="455"/>
      <c r="CS880" s="455"/>
      <c r="CT880" s="455"/>
      <c r="CU880" s="455"/>
      <c r="CV880" s="455"/>
      <c r="CW880" s="455"/>
      <c r="CX880" s="455"/>
      <c r="CY880" s="455"/>
      <c r="CZ880" s="455"/>
      <c r="DA880" s="456">
        <f>DA882/1.12/1000</f>
        <v>1204.2732142857142</v>
      </c>
      <c r="DB880" s="455"/>
      <c r="DC880" s="455"/>
      <c r="DD880" s="455"/>
      <c r="DE880" s="455"/>
      <c r="DF880" s="455"/>
      <c r="DG880" s="455"/>
      <c r="DH880" s="455"/>
      <c r="DI880" s="455"/>
      <c r="DJ880" s="455"/>
      <c r="DK880" s="455"/>
      <c r="DL880" s="501"/>
      <c r="DM880" s="508"/>
      <c r="DN880" s="501"/>
      <c r="DO880" s="508"/>
      <c r="DP880" s="501"/>
      <c r="DQ880" s="847"/>
      <c r="DR880" s="501"/>
      <c r="DS880" s="508"/>
      <c r="DT880" s="501"/>
      <c r="DU880" s="508"/>
      <c r="DV880" s="457"/>
      <c r="DW880" s="503"/>
      <c r="DX880" s="501"/>
      <c r="DY880" s="672"/>
      <c r="DZ880" s="501"/>
      <c r="EA880" s="508">
        <f t="shared" si="7951"/>
        <v>0</v>
      </c>
      <c r="EB880" s="457">
        <f t="shared" si="7952"/>
        <v>0</v>
      </c>
      <c r="EC880" s="503"/>
      <c r="ED880" s="455"/>
      <c r="EE880" s="459"/>
      <c r="EF880" s="501"/>
      <c r="EG880" s="462"/>
      <c r="EH880" s="710"/>
      <c r="EI880" s="460">
        <f t="shared" si="8147"/>
        <v>0</v>
      </c>
      <c r="EJ880" s="538">
        <f t="shared" si="8148"/>
        <v>0</v>
      </c>
      <c r="EK880" s="677">
        <f t="shared" si="8149"/>
        <v>0</v>
      </c>
      <c r="EL880" s="257">
        <f t="shared" si="8150"/>
        <v>0</v>
      </c>
      <c r="EM880" s="649">
        <f t="shared" si="8151"/>
        <v>0</v>
      </c>
      <c r="EN880" s="538">
        <f t="shared" si="8152"/>
        <v>0</v>
      </c>
      <c r="EO880" s="677">
        <f t="shared" si="8153"/>
        <v>0</v>
      </c>
      <c r="EP880" s="257">
        <f t="shared" si="8154"/>
        <v>0</v>
      </c>
      <c r="EQ880" s="649">
        <f t="shared" si="8155"/>
        <v>0</v>
      </c>
      <c r="ER880" s="538">
        <f t="shared" si="8156"/>
        <v>0</v>
      </c>
      <c r="ES880" s="677">
        <f t="shared" si="8157"/>
        <v>0</v>
      </c>
      <c r="ET880" s="538">
        <f t="shared" si="8158"/>
        <v>0</v>
      </c>
      <c r="EU880" s="462">
        <f t="shared" si="8159"/>
        <v>0</v>
      </c>
      <c r="EV880" s="263">
        <f t="shared" si="8160"/>
        <v>0</v>
      </c>
      <c r="EW880" s="462">
        <f t="shared" si="8161"/>
        <v>0</v>
      </c>
      <c r="EX880" s="263">
        <f t="shared" si="8162"/>
        <v>0</v>
      </c>
      <c r="EY880" s="472">
        <f t="shared" si="7740"/>
        <v>0</v>
      </c>
      <c r="EZ880" s="710">
        <f t="shared" si="7741"/>
        <v>0</v>
      </c>
      <c r="FA880" s="312">
        <v>42261</v>
      </c>
      <c r="FC880" s="216"/>
      <c r="FD880" s="319"/>
    </row>
    <row r="881" spans="1:160" ht="18" hidden="1" customHeight="1" outlineLevel="1" x14ac:dyDescent="0.2">
      <c r="A881" s="13" t="s">
        <v>1984</v>
      </c>
      <c r="B881" s="102" t="s">
        <v>21</v>
      </c>
      <c r="C881" s="103" t="s">
        <v>1985</v>
      </c>
      <c r="D881" s="103" t="s">
        <v>1986</v>
      </c>
      <c r="E881" s="103" t="s">
        <v>1987</v>
      </c>
      <c r="F881" s="730" t="s">
        <v>1988</v>
      </c>
      <c r="G881" s="103" t="s">
        <v>1924</v>
      </c>
      <c r="H881" s="105">
        <v>0.67</v>
      </c>
      <c r="I881" s="103" t="s">
        <v>1989</v>
      </c>
      <c r="J881" s="103" t="s">
        <v>45</v>
      </c>
      <c r="K881" s="103" t="s">
        <v>152</v>
      </c>
      <c r="L881" s="103" t="s">
        <v>885</v>
      </c>
      <c r="M881" s="14" t="s">
        <v>1382</v>
      </c>
      <c r="N881" s="82"/>
      <c r="O881" s="82"/>
      <c r="P881" s="82"/>
      <c r="Q881" s="245"/>
      <c r="R881" s="408"/>
      <c r="S881" s="270"/>
      <c r="T881" s="270"/>
      <c r="U881" s="270"/>
      <c r="V881" s="647"/>
      <c r="W881" s="647"/>
      <c r="X881" s="409"/>
      <c r="Y881" s="409"/>
      <c r="Z881" s="409"/>
      <c r="AA881" s="409"/>
      <c r="AB881" s="409"/>
      <c r="AC881" s="409"/>
      <c r="AD881" s="410">
        <v>100000</v>
      </c>
      <c r="AE881" s="410">
        <v>1204.2739999999999</v>
      </c>
      <c r="AF881" s="410">
        <f t="shared" si="8220"/>
        <v>1348.7868800000001</v>
      </c>
      <c r="AG881" s="410">
        <v>0</v>
      </c>
      <c r="AH881" s="410">
        <v>0</v>
      </c>
      <c r="AI881" s="260">
        <f t="shared" si="8221"/>
        <v>0</v>
      </c>
      <c r="AJ881" s="410">
        <v>147040</v>
      </c>
      <c r="AK881" s="410">
        <v>1204.2739999999999</v>
      </c>
      <c r="AL881" s="410">
        <f>AK881*1.12</f>
        <v>1348.7868800000001</v>
      </c>
      <c r="AM881" s="410">
        <v>0</v>
      </c>
      <c r="AN881" s="410">
        <v>0</v>
      </c>
      <c r="AO881" s="396">
        <f t="shared" si="7949"/>
        <v>0</v>
      </c>
      <c r="AP881" s="410">
        <v>126650</v>
      </c>
      <c r="AQ881" s="410">
        <v>1204.2739999999999</v>
      </c>
      <c r="AR881" s="410">
        <f>AQ881*1.12</f>
        <v>1348.7868800000001</v>
      </c>
      <c r="AS881" s="410">
        <v>0</v>
      </c>
      <c r="AT881" s="410">
        <f>AS881*1.12</f>
        <v>0</v>
      </c>
      <c r="AU881" s="410">
        <f t="shared" si="8223"/>
        <v>0</v>
      </c>
      <c r="AV881" s="411">
        <v>126760</v>
      </c>
      <c r="AW881" s="411">
        <v>1204.2739999999999</v>
      </c>
      <c r="AX881" s="411">
        <f>AW881*1.12</f>
        <v>1348.7868800000001</v>
      </c>
      <c r="AY881" s="400">
        <v>0</v>
      </c>
      <c r="AZ881" s="400">
        <f>AY881*1.12</f>
        <v>0</v>
      </c>
      <c r="BA881" s="400">
        <f t="shared" si="8225"/>
        <v>0</v>
      </c>
      <c r="BB881" s="411">
        <v>126650</v>
      </c>
      <c r="BC881" s="411">
        <v>1204.2739999999999</v>
      </c>
      <c r="BD881" s="411">
        <f>BC881*1.12</f>
        <v>1348.7868800000001</v>
      </c>
      <c r="BE881" s="411">
        <v>0</v>
      </c>
      <c r="BF881" s="411">
        <v>0</v>
      </c>
      <c r="BG881" s="411">
        <f t="shared" si="8227"/>
        <v>0</v>
      </c>
      <c r="BH881" s="411"/>
      <c r="BI881" s="411">
        <v>1204.2739999999999</v>
      </c>
      <c r="BJ881" s="411">
        <f>BI881/1.12</f>
        <v>1075.2446428571427</v>
      </c>
      <c r="BK881" s="411">
        <v>0</v>
      </c>
      <c r="BL881" s="411">
        <v>0</v>
      </c>
      <c r="BM881" s="411">
        <f t="shared" si="7950"/>
        <v>0</v>
      </c>
      <c r="BN881" s="411"/>
      <c r="BO881" s="411"/>
      <c r="BP881" s="411"/>
      <c r="BQ881" s="411">
        <v>0</v>
      </c>
      <c r="BR881" s="411">
        <v>0</v>
      </c>
      <c r="BS881" s="411">
        <f t="shared" si="7632"/>
        <v>0</v>
      </c>
      <c r="BT881" s="270">
        <v>1204.2739999999999</v>
      </c>
      <c r="BU881" s="270">
        <f>BT881*1.12</f>
        <v>1348.7868800000001</v>
      </c>
      <c r="BV881" s="262">
        <v>0</v>
      </c>
      <c r="BW881" s="1427">
        <v>0</v>
      </c>
      <c r="BX881" s="84" t="s">
        <v>48</v>
      </c>
      <c r="BY881" s="76">
        <v>2015</v>
      </c>
      <c r="BZ881" s="325"/>
      <c r="CA881" s="567"/>
      <c r="CB881" s="562"/>
      <c r="CC881" s="109"/>
      <c r="CD881" s="329"/>
      <c r="CE881" s="26">
        <f t="shared" si="7867"/>
        <v>0</v>
      </c>
      <c r="CF881" s="27">
        <f t="shared" si="7868"/>
        <v>0</v>
      </c>
      <c r="CG881" s="738">
        <f t="shared" si="7869"/>
        <v>0</v>
      </c>
      <c r="CH881" s="166" t="s">
        <v>1991</v>
      </c>
      <c r="CI881" s="167"/>
      <c r="CJ881" s="89"/>
      <c r="CK881" s="175"/>
      <c r="CL881" s="175"/>
      <c r="CM881" s="178"/>
      <c r="CN881" s="175"/>
      <c r="CO881" s="176"/>
      <c r="CP881" s="175"/>
      <c r="CQ881" s="87"/>
      <c r="CR881" s="455"/>
      <c r="CS881" s="455"/>
      <c r="CT881" s="455"/>
      <c r="CU881" s="455"/>
      <c r="CV881" s="455"/>
      <c r="CW881" s="455"/>
      <c r="CX881" s="455"/>
      <c r="CY881" s="455"/>
      <c r="CZ881" s="455"/>
      <c r="DA881" s="456"/>
      <c r="DB881" s="455"/>
      <c r="DC881" s="455"/>
      <c r="DD881" s="455"/>
      <c r="DE881" s="455"/>
      <c r="DF881" s="455"/>
      <c r="DG881" s="455"/>
      <c r="DH881" s="455"/>
      <c r="DI881" s="455"/>
      <c r="DJ881" s="455"/>
      <c r="DK881" s="455"/>
      <c r="DL881" s="501"/>
      <c r="DM881" s="508"/>
      <c r="DN881" s="501"/>
      <c r="DO881" s="508"/>
      <c r="DP881" s="501"/>
      <c r="DQ881" s="847"/>
      <c r="DR881" s="501"/>
      <c r="DS881" s="508"/>
      <c r="DT881" s="501"/>
      <c r="DU881" s="508"/>
      <c r="DV881" s="457"/>
      <c r="DW881" s="503"/>
      <c r="DX881" s="501"/>
      <c r="DY881" s="672"/>
      <c r="DZ881" s="501"/>
      <c r="EA881" s="508">
        <f t="shared" si="7951"/>
        <v>0</v>
      </c>
      <c r="EB881" s="457">
        <f t="shared" si="7952"/>
        <v>0</v>
      </c>
      <c r="EC881" s="503"/>
      <c r="ED881" s="455"/>
      <c r="EE881" s="459"/>
      <c r="EF881" s="501"/>
      <c r="EG881" s="462"/>
      <c r="EH881" s="710"/>
      <c r="EI881" s="460">
        <f t="shared" si="8147"/>
        <v>0</v>
      </c>
      <c r="EJ881" s="538">
        <f t="shared" si="8148"/>
        <v>0</v>
      </c>
      <c r="EK881" s="677">
        <f t="shared" si="8149"/>
        <v>0</v>
      </c>
      <c r="EL881" s="257">
        <f t="shared" si="8150"/>
        <v>0</v>
      </c>
      <c r="EM881" s="649">
        <f t="shared" si="8151"/>
        <v>0</v>
      </c>
      <c r="EN881" s="538">
        <f t="shared" si="8152"/>
        <v>0</v>
      </c>
      <c r="EO881" s="677">
        <f t="shared" si="8153"/>
        <v>0</v>
      </c>
      <c r="EP881" s="257">
        <f t="shared" si="8154"/>
        <v>0</v>
      </c>
      <c r="EQ881" s="649">
        <f t="shared" si="8155"/>
        <v>0</v>
      </c>
      <c r="ER881" s="538">
        <f t="shared" si="8156"/>
        <v>0</v>
      </c>
      <c r="ES881" s="677">
        <f t="shared" si="8157"/>
        <v>0</v>
      </c>
      <c r="ET881" s="538">
        <f t="shared" si="8158"/>
        <v>0</v>
      </c>
      <c r="EU881" s="462">
        <f t="shared" si="8159"/>
        <v>0</v>
      </c>
      <c r="EV881" s="263">
        <f t="shared" si="8160"/>
        <v>0</v>
      </c>
      <c r="EW881" s="462">
        <f t="shared" si="8161"/>
        <v>0</v>
      </c>
      <c r="EX881" s="263">
        <f t="shared" si="8162"/>
        <v>0</v>
      </c>
      <c r="EY881" s="472">
        <f t="shared" si="7740"/>
        <v>0</v>
      </c>
      <c r="EZ881" s="710">
        <f t="shared" si="7741"/>
        <v>0</v>
      </c>
      <c r="FC881" s="216"/>
      <c r="FD881" s="319"/>
    </row>
    <row r="882" spans="1:160" ht="18" hidden="1" customHeight="1" outlineLevel="1" x14ac:dyDescent="0.2">
      <c r="A882" s="13" t="s">
        <v>1992</v>
      </c>
      <c r="B882" s="102" t="s">
        <v>21</v>
      </c>
      <c r="C882" s="103" t="s">
        <v>1985</v>
      </c>
      <c r="D882" s="103" t="s">
        <v>1986</v>
      </c>
      <c r="E882" s="103" t="s">
        <v>1987</v>
      </c>
      <c r="F882" s="730" t="s">
        <v>1988</v>
      </c>
      <c r="G882" s="103" t="s">
        <v>25</v>
      </c>
      <c r="H882" s="105">
        <v>0.67</v>
      </c>
      <c r="I882" s="103" t="s">
        <v>1989</v>
      </c>
      <c r="J882" s="103" t="s">
        <v>45</v>
      </c>
      <c r="K882" s="103" t="s">
        <v>152</v>
      </c>
      <c r="L882" s="103" t="s">
        <v>885</v>
      </c>
      <c r="M882" s="14" t="s">
        <v>1382</v>
      </c>
      <c r="N882" s="82"/>
      <c r="O882" s="82"/>
      <c r="P882" s="82"/>
      <c r="Q882" s="245"/>
      <c r="R882" s="408"/>
      <c r="S882" s="270"/>
      <c r="T882" s="270"/>
      <c r="U882" s="270"/>
      <c r="V882" s="647"/>
      <c r="W882" s="647"/>
      <c r="X882" s="409"/>
      <c r="Y882" s="409"/>
      <c r="Z882" s="409"/>
      <c r="AA882" s="409"/>
      <c r="AB882" s="409"/>
      <c r="AC882" s="409"/>
      <c r="AD882" s="410">
        <v>100000</v>
      </c>
      <c r="AE882" s="410">
        <v>1204.2739999999999</v>
      </c>
      <c r="AF882" s="410">
        <f t="shared" si="8220"/>
        <v>1348.7868800000001</v>
      </c>
      <c r="AG882" s="410">
        <v>0</v>
      </c>
      <c r="AH882" s="410">
        <v>0</v>
      </c>
      <c r="AI882" s="260">
        <f t="shared" si="8221"/>
        <v>0</v>
      </c>
      <c r="AJ882" s="410">
        <v>147040</v>
      </c>
      <c r="AK882" s="410">
        <v>1204.2739999999999</v>
      </c>
      <c r="AL882" s="410">
        <f>AK882*1.12</f>
        <v>1348.7868800000001</v>
      </c>
      <c r="AM882" s="410">
        <v>0</v>
      </c>
      <c r="AN882" s="410">
        <v>0</v>
      </c>
      <c r="AO882" s="396">
        <f t="shared" si="7949"/>
        <v>0</v>
      </c>
      <c r="AP882" s="410">
        <v>126650</v>
      </c>
      <c r="AQ882" s="410">
        <v>1204.2739999999999</v>
      </c>
      <c r="AR882" s="410">
        <f>AQ882*1.12</f>
        <v>1348.7868800000001</v>
      </c>
      <c r="AS882" s="410">
        <v>0</v>
      </c>
      <c r="AT882" s="410">
        <f>AS882*1.12</f>
        <v>0</v>
      </c>
      <c r="AU882" s="410">
        <f t="shared" si="8223"/>
        <v>0</v>
      </c>
      <c r="AV882" s="411">
        <v>126760</v>
      </c>
      <c r="AW882" s="411">
        <v>1204.2739999999999</v>
      </c>
      <c r="AX882" s="411">
        <f t="shared" ref="AX882:AX883" si="8249">AW882*1.12</f>
        <v>1348.7868800000001</v>
      </c>
      <c r="AY882" s="400">
        <v>0</v>
      </c>
      <c r="AZ882" s="400">
        <f>AY882*1.12</f>
        <v>0</v>
      </c>
      <c r="BA882" s="400">
        <f t="shared" si="8225"/>
        <v>0</v>
      </c>
      <c r="BB882" s="411">
        <v>126650</v>
      </c>
      <c r="BC882" s="411">
        <v>1204.2739999999999</v>
      </c>
      <c r="BD882" s="411">
        <f t="shared" ref="BD882" si="8250">BC882*1.12</f>
        <v>1348.7868800000001</v>
      </c>
      <c r="BE882" s="411">
        <v>0</v>
      </c>
      <c r="BF882" s="411">
        <f t="shared" si="8226"/>
        <v>0</v>
      </c>
      <c r="BG882" s="411">
        <f t="shared" si="8227"/>
        <v>0</v>
      </c>
      <c r="BH882" s="411"/>
      <c r="BI882" s="411">
        <v>1204.2739999999999</v>
      </c>
      <c r="BJ882" s="411">
        <f>BI882/1.12</f>
        <v>1075.2446428571427</v>
      </c>
      <c r="BK882" s="411">
        <f>BH882*BI882</f>
        <v>0</v>
      </c>
      <c r="BL882" s="411">
        <f t="shared" ref="BL882" si="8251">BK882*1.12</f>
        <v>0</v>
      </c>
      <c r="BM882" s="411">
        <f t="shared" si="7950"/>
        <v>0</v>
      </c>
      <c r="BN882" s="411"/>
      <c r="BO882" s="411"/>
      <c r="BP882" s="411"/>
      <c r="BQ882" s="411">
        <f>BN882*BO882</f>
        <v>0</v>
      </c>
      <c r="BR882" s="411">
        <f t="shared" ref="BR882:BR883" si="8252">BQ882*1.12</f>
        <v>0</v>
      </c>
      <c r="BS882" s="411">
        <f t="shared" si="7632"/>
        <v>0</v>
      </c>
      <c r="BT882" s="270">
        <v>1204.2739999999999</v>
      </c>
      <c r="BU882" s="270">
        <f>BT882*1.12</f>
        <v>1348.7868800000001</v>
      </c>
      <c r="BV882" s="262">
        <v>0</v>
      </c>
      <c r="BW882" s="1427">
        <v>0</v>
      </c>
      <c r="BX882" s="84" t="s">
        <v>48</v>
      </c>
      <c r="BY882" s="76">
        <v>2015</v>
      </c>
      <c r="BZ882" s="325"/>
      <c r="CA882" s="567"/>
      <c r="CB882" s="562"/>
      <c r="CC882" s="109"/>
      <c r="CD882" s="329"/>
      <c r="CE882" s="26">
        <f t="shared" si="7867"/>
        <v>0</v>
      </c>
      <c r="CF882" s="27">
        <f t="shared" si="7868"/>
        <v>0</v>
      </c>
      <c r="CG882" s="738">
        <f t="shared" si="7869"/>
        <v>0</v>
      </c>
      <c r="CH882" s="166" t="s">
        <v>1993</v>
      </c>
      <c r="CI882" s="167"/>
      <c r="CJ882" s="89" t="s">
        <v>25</v>
      </c>
      <c r="CK882" s="175" t="s">
        <v>2032</v>
      </c>
      <c r="CL882" s="175" t="s">
        <v>2615</v>
      </c>
      <c r="CM882" s="178">
        <v>42186</v>
      </c>
      <c r="CN882" s="175" t="s">
        <v>2033</v>
      </c>
      <c r="CO882" s="176" t="s">
        <v>1987</v>
      </c>
      <c r="CP882" s="175" t="s">
        <v>1988</v>
      </c>
      <c r="CQ882" s="87" t="s">
        <v>857</v>
      </c>
      <c r="CR882" s="455"/>
      <c r="CS882" s="455"/>
      <c r="CT882" s="455">
        <v>100</v>
      </c>
      <c r="CU882" s="826">
        <v>74.355171663591506</v>
      </c>
      <c r="CV882" s="826">
        <v>126.65</v>
      </c>
      <c r="CW882" s="826">
        <v>126.76</v>
      </c>
      <c r="CX882" s="826">
        <v>126.65</v>
      </c>
      <c r="CY882" s="826"/>
      <c r="CZ882" s="1349">
        <f>CT882+CU882+CV882+CW882+CX882</f>
        <v>554.41517166359154</v>
      </c>
      <c r="DA882" s="456">
        <v>1348786</v>
      </c>
      <c r="DB882" s="455">
        <f>CR882*DA882</f>
        <v>0</v>
      </c>
      <c r="DC882" s="455">
        <f>CS882*DA882</f>
        <v>0</v>
      </c>
      <c r="DD882" s="455">
        <f>CT882*DA882</f>
        <v>134878600</v>
      </c>
      <c r="DE882" s="455">
        <f>CU882*DA882</f>
        <v>100289214.56744893</v>
      </c>
      <c r="DF882" s="455">
        <f>CV882*DA882</f>
        <v>170823746.90000001</v>
      </c>
      <c r="DG882" s="455">
        <f>CW882*DA882</f>
        <v>170972113.36000001</v>
      </c>
      <c r="DH882" s="455">
        <f>CX882*DA882</f>
        <v>170823746.90000001</v>
      </c>
      <c r="DI882" s="455"/>
      <c r="DJ882" s="455"/>
      <c r="DK882" s="826">
        <f>DB882+DC882+DD882+DE882+DF882+DG882+DH882</f>
        <v>747787421.72744894</v>
      </c>
      <c r="DL882" s="501"/>
      <c r="DM882" s="508">
        <f>DB882</f>
        <v>0</v>
      </c>
      <c r="DN882" s="501">
        <f>DM882/1.12</f>
        <v>0</v>
      </c>
      <c r="DO882" s="508">
        <f>DC882</f>
        <v>0</v>
      </c>
      <c r="DP882" s="501">
        <f>DO882/1.12</f>
        <v>0</v>
      </c>
      <c r="DQ882" s="847">
        <f>DD882</f>
        <v>134878600</v>
      </c>
      <c r="DR882" s="501">
        <f>DQ882/1.12</f>
        <v>120427321.42857142</v>
      </c>
      <c r="DS882" s="508">
        <f>DE882</f>
        <v>100289214.56744893</v>
      </c>
      <c r="DT882" s="501">
        <f>DS882/1.12</f>
        <v>89543941.578079388</v>
      </c>
      <c r="DU882" s="508">
        <f>DF882</f>
        <v>170823746.90000001</v>
      </c>
      <c r="DV882" s="457">
        <f>DU882/1.12</f>
        <v>152521202.5892857</v>
      </c>
      <c r="DW882" s="503">
        <f>DG882</f>
        <v>170972113.36000001</v>
      </c>
      <c r="DX882" s="501">
        <f>DW882/1.12</f>
        <v>152653672.64285713</v>
      </c>
      <c r="DY882" s="672">
        <f>DH882</f>
        <v>170823746.90000001</v>
      </c>
      <c r="DZ882" s="501">
        <f>DY882/1.12</f>
        <v>152521202.5892857</v>
      </c>
      <c r="EA882" s="508">
        <f t="shared" si="7951"/>
        <v>0</v>
      </c>
      <c r="EB882" s="457">
        <f t="shared" si="7952"/>
        <v>0</v>
      </c>
      <c r="EC882" s="503"/>
      <c r="ED882" s="455"/>
      <c r="EE882" s="459">
        <f>DM882+DO882+DQ882+DS882+DU882+DW882+DY882</f>
        <v>747787421.72744894</v>
      </c>
      <c r="EF882" s="501">
        <f>EE882/1.12</f>
        <v>667667340.82807934</v>
      </c>
      <c r="EG882" s="462"/>
      <c r="EH882" s="710"/>
      <c r="EI882" s="460">
        <f t="shared" si="8147"/>
        <v>0</v>
      </c>
      <c r="EJ882" s="538">
        <f t="shared" si="8148"/>
        <v>0</v>
      </c>
      <c r="EK882" s="677">
        <f t="shared" si="8149"/>
        <v>-120427321.42857142</v>
      </c>
      <c r="EL882" s="257">
        <f t="shared" si="8150"/>
        <v>-134878600</v>
      </c>
      <c r="EM882" s="649">
        <f t="shared" si="8151"/>
        <v>-89543941.578079388</v>
      </c>
      <c r="EN882" s="538">
        <f t="shared" si="8152"/>
        <v>-100289214.56744893</v>
      </c>
      <c r="EO882" s="677">
        <f t="shared" si="8153"/>
        <v>-152521202.5892857</v>
      </c>
      <c r="EP882" s="257">
        <f t="shared" si="8154"/>
        <v>-170823746.90000001</v>
      </c>
      <c r="EQ882" s="649">
        <f t="shared" si="8155"/>
        <v>-152653672.64285713</v>
      </c>
      <c r="ER882" s="538">
        <f t="shared" si="8156"/>
        <v>-170972113.36000001</v>
      </c>
      <c r="ES882" s="677">
        <f t="shared" si="8157"/>
        <v>-152521202.5892857</v>
      </c>
      <c r="ET882" s="538">
        <f t="shared" si="8158"/>
        <v>-170823746.90000001</v>
      </c>
      <c r="EU882" s="462">
        <f t="shared" si="8159"/>
        <v>0</v>
      </c>
      <c r="EV882" s="263">
        <f t="shared" si="8160"/>
        <v>0</v>
      </c>
      <c r="EW882" s="462">
        <f t="shared" si="8161"/>
        <v>0</v>
      </c>
      <c r="EX882" s="263">
        <f t="shared" si="8162"/>
        <v>0</v>
      </c>
      <c r="EY882" s="472">
        <f t="shared" si="7740"/>
        <v>-667667340.82807934</v>
      </c>
      <c r="EZ882" s="710">
        <f t="shared" si="7741"/>
        <v>-747787421.72744894</v>
      </c>
      <c r="FC882" s="216"/>
      <c r="FD882" s="319"/>
    </row>
    <row r="883" spans="1:160" ht="18" hidden="1" customHeight="1" outlineLevel="1" x14ac:dyDescent="0.2">
      <c r="A883" s="13" t="s">
        <v>2183</v>
      </c>
      <c r="B883" s="102" t="s">
        <v>21</v>
      </c>
      <c r="C883" s="103" t="s">
        <v>1985</v>
      </c>
      <c r="D883" s="103" t="s">
        <v>1986</v>
      </c>
      <c r="E883" s="103" t="s">
        <v>1987</v>
      </c>
      <c r="F883" s="730" t="s">
        <v>1988</v>
      </c>
      <c r="G883" s="103" t="s">
        <v>25</v>
      </c>
      <c r="H883" s="105">
        <v>0.67</v>
      </c>
      <c r="I883" s="103" t="s">
        <v>1989</v>
      </c>
      <c r="J883" s="103" t="s">
        <v>45</v>
      </c>
      <c r="K883" s="103" t="s">
        <v>152</v>
      </c>
      <c r="L883" s="103" t="s">
        <v>885</v>
      </c>
      <c r="M883" s="14" t="s">
        <v>1382</v>
      </c>
      <c r="N883" s="82"/>
      <c r="O883" s="82"/>
      <c r="P883" s="82"/>
      <c r="Q883" s="245"/>
      <c r="R883" s="408"/>
      <c r="S883" s="270"/>
      <c r="T883" s="270"/>
      <c r="U883" s="270"/>
      <c r="V883" s="647"/>
      <c r="W883" s="647"/>
      <c r="X883" s="409"/>
      <c r="Y883" s="409"/>
      <c r="Z883" s="409"/>
      <c r="AA883" s="409"/>
      <c r="AB883" s="409"/>
      <c r="AC883" s="409"/>
      <c r="AD883" s="410">
        <v>100000</v>
      </c>
      <c r="AE883" s="410">
        <v>1204.2739999999999</v>
      </c>
      <c r="AF883" s="410">
        <v>1348.7868800000001</v>
      </c>
      <c r="AG883" s="410">
        <v>0</v>
      </c>
      <c r="AH883" s="410">
        <v>0</v>
      </c>
      <c r="AI883" s="260">
        <f t="shared" si="8221"/>
        <v>0</v>
      </c>
      <c r="AJ883" s="410">
        <v>74355.171663591522</v>
      </c>
      <c r="AK883" s="410">
        <v>1204.2739999999999</v>
      </c>
      <c r="AL883" s="410">
        <v>1348.7868800000001</v>
      </c>
      <c r="AM883" s="410">
        <v>0</v>
      </c>
      <c r="AN883" s="410">
        <v>0</v>
      </c>
      <c r="AO883" s="396">
        <v>0</v>
      </c>
      <c r="AP883" s="410">
        <v>126650</v>
      </c>
      <c r="AQ883" s="410">
        <v>1204.2739999999999</v>
      </c>
      <c r="AR883" s="410">
        <f>AQ883*1.12</f>
        <v>1348.7868800000001</v>
      </c>
      <c r="AS883" s="410">
        <v>0</v>
      </c>
      <c r="AT883" s="410">
        <v>0</v>
      </c>
      <c r="AU883" s="410">
        <f t="shared" ref="AU883" si="8253">AT883*H883</f>
        <v>0</v>
      </c>
      <c r="AV883" s="411">
        <v>126760</v>
      </c>
      <c r="AW883" s="411">
        <v>1204.2739999999999</v>
      </c>
      <c r="AX883" s="411">
        <f t="shared" si="8249"/>
        <v>1348.7868800000001</v>
      </c>
      <c r="AY883" s="411">
        <v>0</v>
      </c>
      <c r="AZ883" s="411">
        <v>0</v>
      </c>
      <c r="BA883" s="411">
        <v>0</v>
      </c>
      <c r="BB883" s="411">
        <v>126650</v>
      </c>
      <c r="BC883" s="411">
        <v>1204.2739999999999</v>
      </c>
      <c r="BD883" s="411">
        <f>BC883*1.12</f>
        <v>1348.7868800000001</v>
      </c>
      <c r="BE883" s="411">
        <v>0</v>
      </c>
      <c r="BF883" s="411">
        <v>0</v>
      </c>
      <c r="BG883" s="411">
        <f t="shared" si="8227"/>
        <v>0</v>
      </c>
      <c r="BH883" s="411"/>
      <c r="BI883" s="411">
        <v>1205.2739999999999</v>
      </c>
      <c r="BJ883" s="411">
        <f>BI883/1.12</f>
        <v>1076.1374999999998</v>
      </c>
      <c r="BK883" s="411">
        <f>BH883*BI883</f>
        <v>0</v>
      </c>
      <c r="BL883" s="411">
        <f t="shared" ref="BL883" si="8254">BK883*1.12</f>
        <v>0</v>
      </c>
      <c r="BM883" s="411">
        <f t="shared" ref="BM883" si="8255">BL883*N883</f>
        <v>0</v>
      </c>
      <c r="BN883" s="411"/>
      <c r="BO883" s="411"/>
      <c r="BP883" s="411"/>
      <c r="BQ883" s="411">
        <f>BN883*BO883</f>
        <v>0</v>
      </c>
      <c r="BR883" s="411">
        <f t="shared" si="8252"/>
        <v>0</v>
      </c>
      <c r="BS883" s="411">
        <f t="shared" si="7632"/>
        <v>0</v>
      </c>
      <c r="BT883" s="270">
        <v>1204.2739999999999</v>
      </c>
      <c r="BU883" s="270">
        <v>1348.7868800000001</v>
      </c>
      <c r="BV883" s="262">
        <v>0</v>
      </c>
      <c r="BW883" s="1427">
        <v>0</v>
      </c>
      <c r="BX883" s="84" t="s">
        <v>48</v>
      </c>
      <c r="BY883" s="76">
        <v>2015</v>
      </c>
      <c r="BZ883" s="325" t="s">
        <v>1047</v>
      </c>
      <c r="CA883" s="567"/>
      <c r="CB883" s="562"/>
      <c r="CC883" s="109"/>
      <c r="CD883" s="329"/>
      <c r="CE883" s="26">
        <f t="shared" si="7867"/>
        <v>0</v>
      </c>
      <c r="CF883" s="27">
        <f t="shared" si="7868"/>
        <v>0</v>
      </c>
      <c r="CG883" s="738">
        <f t="shared" si="7869"/>
        <v>0</v>
      </c>
      <c r="CH883" s="166" t="s">
        <v>2190</v>
      </c>
      <c r="CI883" s="167"/>
      <c r="CJ883" s="89"/>
      <c r="CK883" s="175"/>
      <c r="CL883" s="175"/>
      <c r="CM883" s="178"/>
      <c r="CN883" s="175"/>
      <c r="CO883" s="176"/>
      <c r="CP883" s="175"/>
      <c r="CQ883" s="87"/>
      <c r="CR883" s="455"/>
      <c r="CS883" s="455"/>
      <c r="CT883" s="455"/>
      <c r="CU883" s="826"/>
      <c r="CV883" s="826"/>
      <c r="CW883" s="826"/>
      <c r="CX883" s="826"/>
      <c r="CY883" s="826"/>
      <c r="CZ883" s="455"/>
      <c r="DA883" s="456"/>
      <c r="DB883" s="455"/>
      <c r="DC883" s="455"/>
      <c r="DD883" s="455"/>
      <c r="DE883" s="826"/>
      <c r="DF883" s="455"/>
      <c r="DG883" s="455"/>
      <c r="DH883" s="455"/>
      <c r="DI883" s="455"/>
      <c r="DJ883" s="455"/>
      <c r="DK883" s="826"/>
      <c r="DL883" s="501"/>
      <c r="DM883" s="508"/>
      <c r="DN883" s="501"/>
      <c r="DO883" s="508"/>
      <c r="DP883" s="501"/>
      <c r="DQ883" s="847"/>
      <c r="DR883" s="501"/>
      <c r="DS883" s="508"/>
      <c r="DT883" s="503"/>
      <c r="DU883" s="508"/>
      <c r="DV883" s="457"/>
      <c r="DW883" s="503"/>
      <c r="DX883" s="503"/>
      <c r="DY883" s="672"/>
      <c r="DZ883" s="503"/>
      <c r="EA883" s="508">
        <f t="shared" si="7951"/>
        <v>0</v>
      </c>
      <c r="EB883" s="501">
        <f t="shared" si="7952"/>
        <v>0</v>
      </c>
      <c r="EC883" s="455"/>
      <c r="ED883" s="459"/>
      <c r="EE883" s="459"/>
      <c r="EF883" s="501"/>
      <c r="EG883" s="462"/>
      <c r="EH883" s="710"/>
      <c r="EI883" s="460">
        <f t="shared" si="8147"/>
        <v>0</v>
      </c>
      <c r="EJ883" s="538">
        <f t="shared" si="8148"/>
        <v>0</v>
      </c>
      <c r="EK883" s="677">
        <f t="shared" ref="EK883:EK885" si="8256">AG883-DR883</f>
        <v>0</v>
      </c>
      <c r="EL883" s="257">
        <f t="shared" ref="EL883:EL885" si="8257">AH883-DQ883</f>
        <v>0</v>
      </c>
      <c r="EM883" s="649">
        <f t="shared" ref="EM883:EM885" si="8258">AM883-DT883</f>
        <v>0</v>
      </c>
      <c r="EN883" s="538">
        <f t="shared" ref="EN883:EN885" si="8259">AN883-DS883</f>
        <v>0</v>
      </c>
      <c r="EO883" s="677">
        <f t="shared" ref="EO883:EO885" si="8260">AS883-DV883</f>
        <v>0</v>
      </c>
      <c r="EP883" s="257">
        <f t="shared" ref="EP883:EP885" si="8261">AT883-DU883</f>
        <v>0</v>
      </c>
      <c r="EQ883" s="649">
        <f t="shared" ref="EQ883:EQ885" si="8262">AY883-DX883</f>
        <v>0</v>
      </c>
      <c r="ER883" s="538">
        <f t="shared" ref="ER883:ER885" si="8263">AZ883-DW883</f>
        <v>0</v>
      </c>
      <c r="ES883" s="677">
        <f t="shared" ref="ES883:ES885" si="8264">BE883-DZ883</f>
        <v>0</v>
      </c>
      <c r="ET883" s="538">
        <f t="shared" ref="ET883:ET885" si="8265">BF883-DY883</f>
        <v>0</v>
      </c>
      <c r="EU883" s="462">
        <f t="shared" si="8159"/>
        <v>0</v>
      </c>
      <c r="EV883" s="263">
        <f t="shared" si="8160"/>
        <v>0</v>
      </c>
      <c r="EW883" s="462">
        <f t="shared" si="8161"/>
        <v>0</v>
      </c>
      <c r="EX883" s="263">
        <f t="shared" si="8162"/>
        <v>0</v>
      </c>
      <c r="EY883" s="472">
        <f t="shared" ref="EY883:EY885" si="8266">BV883-EF883</f>
        <v>0</v>
      </c>
      <c r="EZ883" s="710">
        <f t="shared" ref="EZ883:EZ885" si="8267">BW883-EE883</f>
        <v>0</v>
      </c>
      <c r="FC883" s="216"/>
      <c r="FD883" s="319"/>
    </row>
    <row r="884" spans="1:160" ht="18" hidden="1" customHeight="1" outlineLevel="1" x14ac:dyDescent="0.2">
      <c r="A884" s="13" t="s">
        <v>2604</v>
      </c>
      <c r="B884" s="102" t="s">
        <v>21</v>
      </c>
      <c r="C884" s="103" t="s">
        <v>1985</v>
      </c>
      <c r="D884" s="103" t="s">
        <v>1986</v>
      </c>
      <c r="E884" s="103" t="s">
        <v>1987</v>
      </c>
      <c r="F884" s="730" t="s">
        <v>1988</v>
      </c>
      <c r="G884" s="103" t="s">
        <v>25</v>
      </c>
      <c r="H884" s="105">
        <v>0.67</v>
      </c>
      <c r="I884" s="103" t="s">
        <v>1989</v>
      </c>
      <c r="J884" s="103" t="s">
        <v>45</v>
      </c>
      <c r="K884" s="103" t="s">
        <v>152</v>
      </c>
      <c r="L884" s="103" t="s">
        <v>885</v>
      </c>
      <c r="M884" s="14" t="s">
        <v>1382</v>
      </c>
      <c r="N884" s="82"/>
      <c r="O884" s="82"/>
      <c r="P884" s="82"/>
      <c r="Q884" s="245"/>
      <c r="R884" s="408"/>
      <c r="S884" s="270"/>
      <c r="T884" s="270"/>
      <c r="U884" s="270"/>
      <c r="V884" s="647"/>
      <c r="W884" s="647"/>
      <c r="X884" s="409"/>
      <c r="Y884" s="409"/>
      <c r="Z884" s="409"/>
      <c r="AA884" s="409"/>
      <c r="AB884" s="409"/>
      <c r="AC884" s="409"/>
      <c r="AD884" s="410">
        <v>100000</v>
      </c>
      <c r="AE884" s="410">
        <v>1204.2739999999999</v>
      </c>
      <c r="AF884" s="410">
        <v>1348.7868800000001</v>
      </c>
      <c r="AG884" s="410">
        <v>0</v>
      </c>
      <c r="AH884" s="410">
        <v>0</v>
      </c>
      <c r="AI884" s="260">
        <f t="shared" si="8221"/>
        <v>0</v>
      </c>
      <c r="AJ884" s="410">
        <v>74355.171663591522</v>
      </c>
      <c r="AK884" s="410">
        <v>1204.2739999999999</v>
      </c>
      <c r="AL884" s="410">
        <v>1348.7868800000001</v>
      </c>
      <c r="AM884" s="410">
        <v>0</v>
      </c>
      <c r="AN884" s="410">
        <v>0</v>
      </c>
      <c r="AO884" s="396">
        <v>0</v>
      </c>
      <c r="AP884" s="410">
        <v>126650</v>
      </c>
      <c r="AQ884" s="410">
        <v>1204.2739999999999</v>
      </c>
      <c r="AR884" s="410">
        <v>1348.7868800000001</v>
      </c>
      <c r="AS884" s="410">
        <v>0</v>
      </c>
      <c r="AT884" s="410">
        <v>0</v>
      </c>
      <c r="AU884" s="410">
        <v>0</v>
      </c>
      <c r="AV884" s="411">
        <v>126760</v>
      </c>
      <c r="AW884" s="411">
        <v>1204.2739999999999</v>
      </c>
      <c r="AX884" s="411">
        <v>1348.7868800000001</v>
      </c>
      <c r="AY884" s="411">
        <v>0</v>
      </c>
      <c r="AZ884" s="411">
        <v>0</v>
      </c>
      <c r="BA884" s="411">
        <v>0</v>
      </c>
      <c r="BB884" s="411">
        <v>126650</v>
      </c>
      <c r="BC884" s="411">
        <v>1204.2739999999999</v>
      </c>
      <c r="BD884" s="411">
        <v>1348.7868800000001</v>
      </c>
      <c r="BE884" s="411">
        <v>0</v>
      </c>
      <c r="BF884" s="411">
        <v>0</v>
      </c>
      <c r="BG884" s="411">
        <f t="shared" ref="BG884:BG885" si="8268">BF884*H884</f>
        <v>0</v>
      </c>
      <c r="BH884" s="411"/>
      <c r="BI884" s="411"/>
      <c r="BJ884" s="411"/>
      <c r="BK884" s="411"/>
      <c r="BL884" s="411"/>
      <c r="BM884" s="411"/>
      <c r="BN884" s="411"/>
      <c r="BO884" s="411"/>
      <c r="BP884" s="411"/>
      <c r="BQ884" s="411"/>
      <c r="BR884" s="411"/>
      <c r="BS884" s="411"/>
      <c r="BT884" s="270">
        <v>1204.2739999999999</v>
      </c>
      <c r="BU884" s="270">
        <v>1348.7868800000001</v>
      </c>
      <c r="BV884" s="262">
        <v>0</v>
      </c>
      <c r="BW884" s="1427">
        <v>0</v>
      </c>
      <c r="BX884" s="84" t="s">
        <v>48</v>
      </c>
      <c r="BY884" s="76" t="s">
        <v>2420</v>
      </c>
      <c r="BZ884" s="325" t="s">
        <v>1047</v>
      </c>
      <c r="CA884" s="1278"/>
      <c r="CB884" s="562"/>
      <c r="CC884" s="109"/>
      <c r="CD884" s="329"/>
      <c r="CE884" s="1279"/>
      <c r="CF884" s="896"/>
      <c r="CG884" s="1144"/>
      <c r="CH884" s="166"/>
      <c r="CI884" s="167"/>
      <c r="CJ884" s="89"/>
      <c r="CK884" s="175"/>
      <c r="CL884" s="175"/>
      <c r="CM884" s="178"/>
      <c r="CN884" s="175"/>
      <c r="CO884" s="176"/>
      <c r="CP884" s="175"/>
      <c r="CQ884" s="87"/>
      <c r="CR884" s="455"/>
      <c r="CS884" s="455"/>
      <c r="CT884" s="455"/>
      <c r="CU884" s="826"/>
      <c r="CV884" s="826"/>
      <c r="CW884" s="826"/>
      <c r="CX884" s="826"/>
      <c r="CY884" s="826"/>
      <c r="CZ884" s="455"/>
      <c r="DA884" s="456"/>
      <c r="DB884" s="455"/>
      <c r="DC884" s="455"/>
      <c r="DD884" s="455"/>
      <c r="DE884" s="826"/>
      <c r="DF884" s="455"/>
      <c r="DG884" s="455"/>
      <c r="DH884" s="455"/>
      <c r="DI884" s="455"/>
      <c r="DJ884" s="455"/>
      <c r="DK884" s="826"/>
      <c r="DL884" s="455"/>
      <c r="DM884" s="455"/>
      <c r="DN884" s="455"/>
      <c r="DO884" s="455"/>
      <c r="DP884" s="455"/>
      <c r="DQ884" s="892"/>
      <c r="DR884" s="455"/>
      <c r="DS884" s="455"/>
      <c r="DT884" s="455"/>
      <c r="DU884" s="455"/>
      <c r="DV884" s="455"/>
      <c r="DW884" s="455"/>
      <c r="DX884" s="455"/>
      <c r="DY884" s="455"/>
      <c r="DZ884" s="455"/>
      <c r="EA884" s="455"/>
      <c r="EB884" s="455"/>
      <c r="EC884" s="455"/>
      <c r="ED884" s="455"/>
      <c r="EE884" s="455"/>
      <c r="EF884" s="455"/>
      <c r="EG884" s="480"/>
      <c r="EH884" s="262"/>
      <c r="EI884" s="262"/>
      <c r="EJ884" s="263"/>
      <c r="EK884" s="677">
        <f t="shared" si="8256"/>
        <v>0</v>
      </c>
      <c r="EL884" s="257">
        <f t="shared" si="8257"/>
        <v>0</v>
      </c>
      <c r="EM884" s="649">
        <f t="shared" si="8258"/>
        <v>0</v>
      </c>
      <c r="EN884" s="538">
        <f t="shared" si="8259"/>
        <v>0</v>
      </c>
      <c r="EO884" s="677">
        <f t="shared" si="8260"/>
        <v>0</v>
      </c>
      <c r="EP884" s="257">
        <f t="shared" si="8261"/>
        <v>0</v>
      </c>
      <c r="EQ884" s="649">
        <f t="shared" si="8262"/>
        <v>0</v>
      </c>
      <c r="ER884" s="538">
        <f t="shared" si="8263"/>
        <v>0</v>
      </c>
      <c r="ES884" s="677">
        <f t="shared" si="8264"/>
        <v>0</v>
      </c>
      <c r="ET884" s="538">
        <f t="shared" si="8265"/>
        <v>0</v>
      </c>
      <c r="EU884" s="480"/>
      <c r="EV884" s="647"/>
      <c r="EW884" s="480"/>
      <c r="EX884" s="262"/>
      <c r="EY884" s="472">
        <f t="shared" si="8266"/>
        <v>0</v>
      </c>
      <c r="EZ884" s="710">
        <f t="shared" si="8267"/>
        <v>0</v>
      </c>
      <c r="FC884" s="216"/>
      <c r="FD884" s="319"/>
    </row>
    <row r="885" spans="1:160" ht="18" hidden="1" customHeight="1" outlineLevel="1" x14ac:dyDescent="0.2">
      <c r="A885" s="13" t="s">
        <v>2614</v>
      </c>
      <c r="B885" s="102" t="s">
        <v>21</v>
      </c>
      <c r="C885" s="103" t="s">
        <v>1985</v>
      </c>
      <c r="D885" s="103" t="s">
        <v>1986</v>
      </c>
      <c r="E885" s="103" t="s">
        <v>1987</v>
      </c>
      <c r="F885" s="730" t="s">
        <v>1988</v>
      </c>
      <c r="G885" s="103" t="s">
        <v>25</v>
      </c>
      <c r="H885" s="105">
        <v>0.67</v>
      </c>
      <c r="I885" s="103" t="s">
        <v>1989</v>
      </c>
      <c r="J885" s="103" t="s">
        <v>45</v>
      </c>
      <c r="K885" s="103" t="s">
        <v>152</v>
      </c>
      <c r="L885" s="103" t="s">
        <v>885</v>
      </c>
      <c r="M885" s="14" t="s">
        <v>1382</v>
      </c>
      <c r="N885" s="82"/>
      <c r="O885" s="82"/>
      <c r="P885" s="82"/>
      <c r="Q885" s="245"/>
      <c r="R885" s="408"/>
      <c r="S885" s="270"/>
      <c r="T885" s="270"/>
      <c r="U885" s="270"/>
      <c r="V885" s="647"/>
      <c r="W885" s="647"/>
      <c r="X885" s="409"/>
      <c r="Y885" s="409"/>
      <c r="Z885" s="409"/>
      <c r="AA885" s="409"/>
      <c r="AB885" s="409"/>
      <c r="AC885" s="409"/>
      <c r="AD885" s="410">
        <v>100000</v>
      </c>
      <c r="AE885" s="410">
        <v>1204.2739999999999</v>
      </c>
      <c r="AF885" s="410">
        <v>1348.7868800000001</v>
      </c>
      <c r="AG885" s="410">
        <f>AE885*AD885</f>
        <v>120427399.99999999</v>
      </c>
      <c r="AH885" s="410">
        <f>AD885*AF885</f>
        <v>134878688</v>
      </c>
      <c r="AI885" s="260">
        <f t="shared" si="8221"/>
        <v>90368720.960000008</v>
      </c>
      <c r="AJ885" s="410">
        <v>74355.171663591522</v>
      </c>
      <c r="AK885" s="410">
        <v>1204.2739999999999</v>
      </c>
      <c r="AL885" s="410">
        <v>1348.7868800000001</v>
      </c>
      <c r="AM885" s="410">
        <f>AJ885*AK885</f>
        <v>89544000.000000015</v>
      </c>
      <c r="AN885" s="410">
        <f>AJ885*AL885</f>
        <v>100289280.00000003</v>
      </c>
      <c r="AO885" s="275">
        <f>AN885*H885</f>
        <v>67193817.600000024</v>
      </c>
      <c r="AP885" s="410">
        <v>126650</v>
      </c>
      <c r="AQ885" s="410">
        <v>1204.2739999999999</v>
      </c>
      <c r="AR885" s="410">
        <v>1348.7868800000001</v>
      </c>
      <c r="AS885" s="410">
        <f t="shared" ref="AS885" si="8269">AP885*AQ885</f>
        <v>152521302.09999999</v>
      </c>
      <c r="AT885" s="410">
        <f t="shared" ref="AT885" si="8270">AS885*1.12</f>
        <v>170823858.352</v>
      </c>
      <c r="AU885" s="410">
        <f t="shared" ref="AU885" si="8271">AT885*H885</f>
        <v>114451985.09584001</v>
      </c>
      <c r="AV885" s="411">
        <v>126760</v>
      </c>
      <c r="AW885" s="411">
        <v>1204.2739999999999</v>
      </c>
      <c r="AX885" s="411">
        <v>1348.7868800000001</v>
      </c>
      <c r="AY885" s="411">
        <f t="shared" ref="AY885" si="8272">AV885*AW885</f>
        <v>152653772.23999998</v>
      </c>
      <c r="AZ885" s="411">
        <f t="shared" ref="AZ885" si="8273">AY885*1.12</f>
        <v>170972224.90880001</v>
      </c>
      <c r="BA885" s="411">
        <f t="shared" ref="BA885" si="8274">AZ885*H885</f>
        <v>114551390.68889602</v>
      </c>
      <c r="BB885" s="411">
        <v>126650</v>
      </c>
      <c r="BC885" s="411">
        <v>1204.2739999999999</v>
      </c>
      <c r="BD885" s="411">
        <f t="shared" ref="BD885" si="8275">BC885*1.12</f>
        <v>1348.7868800000001</v>
      </c>
      <c r="BE885" s="411">
        <f t="shared" ref="BE885" si="8276">BB885*BC885</f>
        <v>152521302.09999999</v>
      </c>
      <c r="BF885" s="411">
        <f t="shared" ref="BF885" si="8277">BE885*1.12</f>
        <v>170823858.352</v>
      </c>
      <c r="BG885" s="411">
        <f t="shared" si="8268"/>
        <v>114451985.09584001</v>
      </c>
      <c r="BH885" s="411"/>
      <c r="BI885" s="411"/>
      <c r="BJ885" s="411"/>
      <c r="BK885" s="411"/>
      <c r="BL885" s="411"/>
      <c r="BM885" s="411"/>
      <c r="BN885" s="411"/>
      <c r="BO885" s="411"/>
      <c r="BP885" s="411"/>
      <c r="BQ885" s="411"/>
      <c r="BR885" s="411"/>
      <c r="BS885" s="411"/>
      <c r="BT885" s="270">
        <v>1204.2739999999999</v>
      </c>
      <c r="BU885" s="270">
        <v>1348.7868800000001</v>
      </c>
      <c r="BV885" s="262">
        <f>(AD885+AJ885+AP885+AV885+BB885)*BT885</f>
        <v>667667776.43999994</v>
      </c>
      <c r="BW885" s="262">
        <f>(AD885+AJ885+AP885+AV885+BB885)*BU885</f>
        <v>747787909.61280012</v>
      </c>
      <c r="BX885" s="84">
        <v>512619941.61280012</v>
      </c>
      <c r="BY885" s="76" t="s">
        <v>2420</v>
      </c>
      <c r="BZ885" s="325" t="s">
        <v>1047</v>
      </c>
      <c r="CA885" s="1278"/>
      <c r="CB885" s="562"/>
      <c r="CC885" s="109"/>
      <c r="CD885" s="329"/>
      <c r="CE885" s="1279"/>
      <c r="CF885" s="896"/>
      <c r="CG885" s="1280"/>
      <c r="CH885" s="166" t="s">
        <v>2618</v>
      </c>
      <c r="CI885" s="167"/>
      <c r="CJ885" s="89"/>
      <c r="CK885" s="175"/>
      <c r="CL885" s="175"/>
      <c r="CM885" s="178"/>
      <c r="CN885" s="175"/>
      <c r="CO885" s="176"/>
      <c r="CP885" s="175"/>
      <c r="CQ885" s="87"/>
      <c r="CR885" s="455"/>
      <c r="CS885" s="455"/>
      <c r="CT885" s="455"/>
      <c r="CU885" s="826"/>
      <c r="CV885" s="826"/>
      <c r="CW885" s="826"/>
      <c r="CX885" s="826"/>
      <c r="CY885" s="826"/>
      <c r="CZ885" s="455"/>
      <c r="DA885" s="456"/>
      <c r="DB885" s="455"/>
      <c r="DC885" s="455"/>
      <c r="DD885" s="455"/>
      <c r="DE885" s="826"/>
      <c r="DF885" s="455"/>
      <c r="DG885" s="455"/>
      <c r="DH885" s="455"/>
      <c r="DI885" s="455"/>
      <c r="DJ885" s="455"/>
      <c r="DK885" s="826"/>
      <c r="DL885" s="501"/>
      <c r="DM885" s="594"/>
      <c r="DN885" s="594"/>
      <c r="DO885" s="594"/>
      <c r="DP885" s="594"/>
      <c r="DQ885" s="939"/>
      <c r="DR885" s="594"/>
      <c r="DS885" s="594"/>
      <c r="DT885" s="594"/>
      <c r="DU885" s="594"/>
      <c r="DV885" s="594"/>
      <c r="DW885" s="594"/>
      <c r="DX885" s="594"/>
      <c r="DY885" s="594"/>
      <c r="DZ885" s="594"/>
      <c r="EA885" s="594"/>
      <c r="EB885" s="594"/>
      <c r="EC885" s="594"/>
      <c r="ED885" s="594"/>
      <c r="EE885" s="1348"/>
      <c r="EF885" s="594"/>
      <c r="EG885" s="480"/>
      <c r="EH885" s="270"/>
      <c r="EI885" s="270"/>
      <c r="EJ885" s="685"/>
      <c r="EK885" s="677">
        <f t="shared" si="8256"/>
        <v>120427399.99999999</v>
      </c>
      <c r="EL885" s="257">
        <f t="shared" si="8257"/>
        <v>134878688</v>
      </c>
      <c r="EM885" s="649">
        <f t="shared" si="8258"/>
        <v>89544000.000000015</v>
      </c>
      <c r="EN885" s="538">
        <f t="shared" si="8259"/>
        <v>100289280.00000003</v>
      </c>
      <c r="EO885" s="677">
        <f t="shared" si="8260"/>
        <v>152521302.09999999</v>
      </c>
      <c r="EP885" s="257">
        <f t="shared" si="8261"/>
        <v>170823858.352</v>
      </c>
      <c r="EQ885" s="649">
        <f t="shared" si="8262"/>
        <v>152653772.23999998</v>
      </c>
      <c r="ER885" s="538">
        <f t="shared" si="8263"/>
        <v>170972224.90880001</v>
      </c>
      <c r="ES885" s="677">
        <f t="shared" si="8264"/>
        <v>152521302.09999999</v>
      </c>
      <c r="ET885" s="538">
        <f t="shared" si="8265"/>
        <v>170823858.352</v>
      </c>
      <c r="EU885" s="480"/>
      <c r="EV885" s="647"/>
      <c r="EW885" s="480"/>
      <c r="EX885" s="270"/>
      <c r="EY885" s="472">
        <f t="shared" si="8266"/>
        <v>667667776.43999994</v>
      </c>
      <c r="EZ885" s="710">
        <f t="shared" si="8267"/>
        <v>747787909.61280012</v>
      </c>
      <c r="FC885" s="216"/>
      <c r="FD885" s="319"/>
    </row>
    <row r="886" spans="1:160" s="30" customFormat="1" ht="18" customHeight="1" collapsed="1" x14ac:dyDescent="0.2">
      <c r="A886" s="23"/>
      <c r="B886" s="112"/>
      <c r="C886" s="113"/>
      <c r="D886" s="113" t="s">
        <v>1269</v>
      </c>
      <c r="E886" s="112"/>
      <c r="F886" s="112"/>
      <c r="G886" s="114"/>
      <c r="H886" s="115"/>
      <c r="I886" s="112"/>
      <c r="J886" s="116"/>
      <c r="K886" s="117"/>
      <c r="L886" s="112"/>
      <c r="M886" s="24"/>
      <c r="N886" s="94"/>
      <c r="O886" s="94"/>
      <c r="P886" s="94"/>
      <c r="Q886" s="244"/>
      <c r="R886" s="412"/>
      <c r="S886" s="266"/>
      <c r="T886" s="266"/>
      <c r="U886" s="266">
        <f>SUM(U887:U890)</f>
        <v>0</v>
      </c>
      <c r="V886" s="266">
        <f>SUM(V887:V890)</f>
        <v>0</v>
      </c>
      <c r="W886" s="266">
        <f>SUM(W887:W890)</f>
        <v>0</v>
      </c>
      <c r="X886" s="413"/>
      <c r="Y886" s="413"/>
      <c r="Z886" s="413"/>
      <c r="AA886" s="413">
        <f>SUM(AA887:AA892)</f>
        <v>52877104.629999995</v>
      </c>
      <c r="AB886" s="413">
        <f>SUM(AB887:AB892)</f>
        <v>59222357.185599998</v>
      </c>
      <c r="AC886" s="413">
        <f>SUM(AC887:AC892)</f>
        <v>57445686.470031999</v>
      </c>
      <c r="AD886" s="414"/>
      <c r="AE886" s="414"/>
      <c r="AF886" s="414"/>
      <c r="AG886" s="414">
        <f>SUM(AG887:AG892)</f>
        <v>46293801.910000071</v>
      </c>
      <c r="AH886" s="414">
        <f>SUM(AH887:AH892)</f>
        <v>51849058.139200084</v>
      </c>
      <c r="AI886" s="414">
        <f>SUM(AI887:AI892)</f>
        <v>50293586.395024084</v>
      </c>
      <c r="AJ886" s="414"/>
      <c r="AK886" s="414"/>
      <c r="AL886" s="414"/>
      <c r="AM886" s="414">
        <f>SUM(AM887:AM892)</f>
        <v>46907100.439999998</v>
      </c>
      <c r="AN886" s="414">
        <f>SUM(AN887:AN892)</f>
        <v>52535952.492800005</v>
      </c>
      <c r="AO886" s="414">
        <f>SUM(AO887:AO892)</f>
        <v>50959873.918016002</v>
      </c>
      <c r="AP886" s="414"/>
      <c r="AQ886" s="414"/>
      <c r="AR886" s="414"/>
      <c r="AS886" s="414">
        <f>SUM(AS887:AS892)</f>
        <v>63079780.439999998</v>
      </c>
      <c r="AT886" s="414">
        <f>SUM(AT887:AT892)</f>
        <v>70649354.092800006</v>
      </c>
      <c r="AU886" s="414">
        <f>SUM(AU887:AU892)</f>
        <v>68529873.470016003</v>
      </c>
      <c r="AV886" s="415"/>
      <c r="AW886" s="415"/>
      <c r="AX886" s="415"/>
      <c r="AY886" s="414">
        <f>SUM(AY887:AY892)</f>
        <v>63079780.439999998</v>
      </c>
      <c r="AZ886" s="414">
        <f>SUM(AZ887:AZ892)</f>
        <v>70649354.092800006</v>
      </c>
      <c r="BA886" s="414">
        <f>SUM(BA887:BA892)</f>
        <v>68529873.470016003</v>
      </c>
      <c r="BB886" s="969"/>
      <c r="BC886" s="415"/>
      <c r="BD886" s="415"/>
      <c r="BE886" s="414">
        <f>SUM(BE887:BE892)</f>
        <v>0</v>
      </c>
      <c r="BF886" s="414">
        <f>SUM(BF887:BF892)</f>
        <v>0</v>
      </c>
      <c r="BG886" s="414">
        <f>SUM(BG887:BG892)</f>
        <v>0</v>
      </c>
      <c r="BH886" s="415"/>
      <c r="BI886" s="415"/>
      <c r="BJ886" s="415"/>
      <c r="BK886" s="414">
        <f>SUM(BK887:BK892)</f>
        <v>0</v>
      </c>
      <c r="BL886" s="414">
        <f t="shared" ref="BL886:BM886" si="8278">SUM(BL887:BL892)</f>
        <v>0</v>
      </c>
      <c r="BM886" s="414">
        <f t="shared" si="8278"/>
        <v>0</v>
      </c>
      <c r="BN886" s="415"/>
      <c r="BO886" s="415"/>
      <c r="BP886" s="415"/>
      <c r="BQ886" s="414">
        <f>SUM(BQ887:BQ892)</f>
        <v>0</v>
      </c>
      <c r="BR886" s="414">
        <f t="shared" ref="BR886:BS886" si="8279">SUM(BR887:BR892)</f>
        <v>0</v>
      </c>
      <c r="BS886" s="414">
        <f t="shared" si="8279"/>
        <v>0</v>
      </c>
      <c r="BT886" s="266"/>
      <c r="BU886" s="266"/>
      <c r="BV886" s="414">
        <f>SUM(BV887:BV892)</f>
        <v>272237567.86000007</v>
      </c>
      <c r="BW886" s="414">
        <f>SUM(BW887:BW892)</f>
        <v>304906076.00320011</v>
      </c>
      <c r="BX886" s="96"/>
      <c r="BY886" s="19"/>
      <c r="BZ886" s="564"/>
      <c r="CA886" s="414">
        <f>SUM(CA887:CA892)</f>
        <v>295758893.72310412</v>
      </c>
      <c r="CB886" s="560"/>
      <c r="CC886" s="118"/>
      <c r="CD886" s="123"/>
      <c r="CE886" s="414">
        <f t="shared" ref="CE886:CG886" si="8280">SUM(CE887:CE892)</f>
        <v>272237567.86000007</v>
      </c>
      <c r="CF886" s="414">
        <f t="shared" si="8280"/>
        <v>304906076.00320011</v>
      </c>
      <c r="CG886" s="414">
        <f t="shared" si="8280"/>
        <v>0</v>
      </c>
      <c r="CH886" s="166"/>
      <c r="CI886" s="167"/>
      <c r="CJ886" s="101"/>
      <c r="CK886" s="99"/>
      <c r="CL886" s="99"/>
      <c r="CM886" s="99"/>
      <c r="CN886" s="99"/>
      <c r="CO886" s="99"/>
      <c r="CP886" s="99"/>
      <c r="CQ886" s="99"/>
      <c r="CR886" s="406"/>
      <c r="CS886" s="406"/>
      <c r="CT886" s="406"/>
      <c r="CU886" s="406"/>
      <c r="CV886" s="406"/>
      <c r="CW886" s="406"/>
      <c r="CX886" s="406"/>
      <c r="CY886" s="406"/>
      <c r="CZ886" s="406"/>
      <c r="DA886" s="406"/>
      <c r="DB886" s="406"/>
      <c r="DC886" s="406"/>
      <c r="DD886" s="406"/>
      <c r="DE886" s="406"/>
      <c r="DF886" s="406"/>
      <c r="DG886" s="406"/>
      <c r="DH886" s="406"/>
      <c r="DI886" s="406"/>
      <c r="DJ886" s="406"/>
      <c r="DK886" s="406"/>
      <c r="DL886" s="507"/>
      <c r="DM886" s="414">
        <f t="shared" ref="DM886:EV886" si="8281">SUM(DM887:DM892)</f>
        <v>0</v>
      </c>
      <c r="DN886" s="414">
        <f t="shared" si="8281"/>
        <v>0</v>
      </c>
      <c r="DO886" s="414">
        <f>SUM(DO887:DO892)</f>
        <v>42132535.788957603</v>
      </c>
      <c r="DP886" s="414">
        <f t="shared" si="8281"/>
        <v>37618335.525854997</v>
      </c>
      <c r="DQ886" s="414">
        <f t="shared" si="8281"/>
        <v>51305176.30560001</v>
      </c>
      <c r="DR886" s="414">
        <f t="shared" si="8281"/>
        <v>45808193.130000003</v>
      </c>
      <c r="DS886" s="414">
        <f t="shared" si="8281"/>
        <v>52535952.000000007</v>
      </c>
      <c r="DT886" s="414">
        <f t="shared" si="8281"/>
        <v>46907100</v>
      </c>
      <c r="DU886" s="414">
        <f t="shared" si="8281"/>
        <v>70649354.092800006</v>
      </c>
      <c r="DV886" s="414">
        <f t="shared" si="8281"/>
        <v>63079780.439999998</v>
      </c>
      <c r="DW886" s="414">
        <f t="shared" si="8281"/>
        <v>70649354.092800006</v>
      </c>
      <c r="DX886" s="414">
        <f t="shared" si="8281"/>
        <v>63079780.439999998</v>
      </c>
      <c r="DY886" s="414">
        <f t="shared" si="8281"/>
        <v>0</v>
      </c>
      <c r="DZ886" s="414">
        <f t="shared" si="8281"/>
        <v>0</v>
      </c>
      <c r="EA886" s="414">
        <f t="shared" si="8281"/>
        <v>0</v>
      </c>
      <c r="EB886" s="414">
        <f t="shared" si="8281"/>
        <v>0</v>
      </c>
      <c r="EC886" s="414">
        <f t="shared" ref="EC886:ED886" si="8282">SUM(EC887:EC892)</f>
        <v>0</v>
      </c>
      <c r="ED886" s="414">
        <f t="shared" si="8282"/>
        <v>0</v>
      </c>
      <c r="EE886" s="413">
        <f t="shared" si="8281"/>
        <v>287272372.77295762</v>
      </c>
      <c r="EF886" s="414">
        <f t="shared" si="8281"/>
        <v>256493189.97585499</v>
      </c>
      <c r="EG886" s="414">
        <f t="shared" si="8281"/>
        <v>0</v>
      </c>
      <c r="EH886" s="414">
        <f t="shared" si="8281"/>
        <v>0</v>
      </c>
      <c r="EI886" s="414">
        <f t="shared" si="8281"/>
        <v>-37618335.525854997</v>
      </c>
      <c r="EJ886" s="414">
        <f t="shared" si="8281"/>
        <v>-42132535.788957603</v>
      </c>
      <c r="EK886" s="414">
        <f t="shared" si="8281"/>
        <v>485608.78000006825</v>
      </c>
      <c r="EL886" s="414">
        <f t="shared" si="8281"/>
        <v>543881.83360007405</v>
      </c>
      <c r="EM886" s="414">
        <f t="shared" si="8281"/>
        <v>0.43999999761581421</v>
      </c>
      <c r="EN886" s="414">
        <f t="shared" si="8281"/>
        <v>0.49279999732971191</v>
      </c>
      <c r="EO886" s="414">
        <f t="shared" si="8281"/>
        <v>0</v>
      </c>
      <c r="EP886" s="414">
        <f t="shared" si="8281"/>
        <v>0</v>
      </c>
      <c r="EQ886" s="414">
        <f t="shared" si="8281"/>
        <v>0</v>
      </c>
      <c r="ER886" s="414">
        <f t="shared" si="8281"/>
        <v>0</v>
      </c>
      <c r="ES886" s="414">
        <f t="shared" si="8281"/>
        <v>0</v>
      </c>
      <c r="ET886" s="414">
        <f t="shared" si="8281"/>
        <v>0</v>
      </c>
      <c r="EU886" s="414">
        <f t="shared" si="8281"/>
        <v>0</v>
      </c>
      <c r="EV886" s="414">
        <f t="shared" si="8281"/>
        <v>0</v>
      </c>
      <c r="EW886" s="414">
        <f t="shared" ref="EW886:EX886" si="8283">SUM(EW887:EW892)</f>
        <v>0</v>
      </c>
      <c r="EX886" s="414">
        <f t="shared" si="8283"/>
        <v>0</v>
      </c>
      <c r="EY886" s="414">
        <f>SUM(EY887:EY892)</f>
        <v>15744377.884145081</v>
      </c>
      <c r="EZ886" s="414">
        <f>SUM(EZ887:EZ892)</f>
        <v>17633703.230242491</v>
      </c>
      <c r="FA886" s="312"/>
    </row>
    <row r="887" spans="1:160" ht="18" hidden="1" customHeight="1" outlineLevel="1" x14ac:dyDescent="0.2">
      <c r="A887" s="13" t="s">
        <v>883</v>
      </c>
      <c r="B887" s="102" t="s">
        <v>21</v>
      </c>
      <c r="C887" s="103" t="s">
        <v>872</v>
      </c>
      <c r="D887" s="103" t="s">
        <v>873</v>
      </c>
      <c r="E887" s="102" t="s">
        <v>874</v>
      </c>
      <c r="F887" s="102" t="s">
        <v>875</v>
      </c>
      <c r="G887" s="104" t="s">
        <v>41</v>
      </c>
      <c r="H887" s="105">
        <v>0.97</v>
      </c>
      <c r="I887" s="76" t="s">
        <v>969</v>
      </c>
      <c r="J887" s="106" t="s">
        <v>45</v>
      </c>
      <c r="K887" s="107" t="s">
        <v>152</v>
      </c>
      <c r="L887" s="102" t="s">
        <v>885</v>
      </c>
      <c r="M887" s="14" t="s">
        <v>876</v>
      </c>
      <c r="N887" s="108"/>
      <c r="O887" s="108"/>
      <c r="P887" s="108"/>
      <c r="Q887" s="246"/>
      <c r="R887" s="408"/>
      <c r="S887" s="270"/>
      <c r="T887" s="270"/>
      <c r="U887" s="270">
        <f t="shared" si="5027"/>
        <v>0</v>
      </c>
      <c r="V887" s="271">
        <f t="shared" si="5028"/>
        <v>0</v>
      </c>
      <c r="W887" s="271">
        <f t="shared" si="5082"/>
        <v>0</v>
      </c>
      <c r="X887" s="409">
        <v>300797</v>
      </c>
      <c r="Y887" s="409">
        <v>163.29</v>
      </c>
      <c r="Z887" s="525">
        <f t="shared" ref="Z887:Z892" si="8284">Y887*1.12</f>
        <v>182.88480000000001</v>
      </c>
      <c r="AA887" s="409">
        <v>0</v>
      </c>
      <c r="AB887" s="409">
        <v>0</v>
      </c>
      <c r="AC887" s="399">
        <f t="shared" ref="AC887:AC888" si="8285">AB887*H887</f>
        <v>0</v>
      </c>
      <c r="AD887" s="410">
        <v>354179</v>
      </c>
      <c r="AE887" s="410">
        <v>163.29</v>
      </c>
      <c r="AF887" s="410">
        <v>182.88480000000001</v>
      </c>
      <c r="AG887" s="410">
        <v>0</v>
      </c>
      <c r="AH887" s="410">
        <v>0</v>
      </c>
      <c r="AI887" s="260">
        <f t="shared" ref="AI887:AI888" si="8286">AH887*H887</f>
        <v>0</v>
      </c>
      <c r="AJ887" s="410">
        <v>358836</v>
      </c>
      <c r="AK887" s="410">
        <v>163.29</v>
      </c>
      <c r="AL887" s="410">
        <v>182.88480000000001</v>
      </c>
      <c r="AM887" s="260">
        <v>0</v>
      </c>
      <c r="AN887" s="260">
        <v>0</v>
      </c>
      <c r="AO887" s="396">
        <f t="shared" ref="AO887:AO890" si="8287">AN887*H887</f>
        <v>0</v>
      </c>
      <c r="AP887" s="410">
        <v>358836</v>
      </c>
      <c r="AQ887" s="410">
        <v>163.29</v>
      </c>
      <c r="AR887" s="410">
        <v>182.88480000000001</v>
      </c>
      <c r="AS887" s="410">
        <v>0</v>
      </c>
      <c r="AT887" s="410">
        <f t="shared" ref="AT887:AT890" si="8288">AS887*1.12</f>
        <v>0</v>
      </c>
      <c r="AU887" s="410">
        <f t="shared" ref="AU887:AU889" si="8289">AT887*H887</f>
        <v>0</v>
      </c>
      <c r="AV887" s="411">
        <v>358836</v>
      </c>
      <c r="AW887" s="411">
        <v>163.29</v>
      </c>
      <c r="AX887" s="411">
        <v>182.88480000000001</v>
      </c>
      <c r="AY887" s="400">
        <v>0</v>
      </c>
      <c r="AZ887" s="400">
        <f t="shared" si="6740"/>
        <v>0</v>
      </c>
      <c r="BA887" s="400">
        <f t="shared" si="8144"/>
        <v>0</v>
      </c>
      <c r="BB887" s="411"/>
      <c r="BC887" s="411"/>
      <c r="BD887" s="411"/>
      <c r="BE887" s="411">
        <f t="shared" ref="BE887:BE890" si="8290">BB887*BC887</f>
        <v>0</v>
      </c>
      <c r="BF887" s="411">
        <f t="shared" ref="BF887:BF890" si="8291">BE887*1.12</f>
        <v>0</v>
      </c>
      <c r="BG887" s="411">
        <f t="shared" si="7954"/>
        <v>0</v>
      </c>
      <c r="BH887" s="411"/>
      <c r="BI887" s="411"/>
      <c r="BJ887" s="411"/>
      <c r="BK887" s="411">
        <f t="shared" ref="BK887:BK890" si="8292">BH887*BI887</f>
        <v>0</v>
      </c>
      <c r="BL887" s="411">
        <f t="shared" ref="BL887:BL890" si="8293">BK887*1.12</f>
        <v>0</v>
      </c>
      <c r="BM887" s="411">
        <f t="shared" ref="BM887:BM890" si="8294">BL887*N887</f>
        <v>0</v>
      </c>
      <c r="BN887" s="411"/>
      <c r="BO887" s="411"/>
      <c r="BP887" s="411"/>
      <c r="BQ887" s="411">
        <f t="shared" ref="BQ887:BQ892" si="8295">BN887*BO887</f>
        <v>0</v>
      </c>
      <c r="BR887" s="411">
        <f t="shared" ref="BR887:BR892" si="8296">BQ887*1.12</f>
        <v>0</v>
      </c>
      <c r="BS887" s="411">
        <f t="shared" ref="BS887:BS892" si="8297">BR887*T887</f>
        <v>0</v>
      </c>
      <c r="BT887" s="270">
        <v>175</v>
      </c>
      <c r="BU887" s="270">
        <v>196.00000000000003</v>
      </c>
      <c r="BV887" s="262">
        <v>0</v>
      </c>
      <c r="BW887" s="1427">
        <v>0</v>
      </c>
      <c r="BX887" s="84" t="s">
        <v>48</v>
      </c>
      <c r="BY887" s="76">
        <v>2014</v>
      </c>
      <c r="BZ887" s="325"/>
      <c r="CA887" s="567">
        <f t="shared" ref="CA887:CA888" si="8298">BW887*H887</f>
        <v>0</v>
      </c>
      <c r="CB887" s="562"/>
      <c r="CC887" s="109"/>
      <c r="CD887" s="329"/>
      <c r="CE887" s="1139">
        <f t="shared" ref="CE887:CE890" si="8299">BV887-CB887</f>
        <v>0</v>
      </c>
      <c r="CF887" s="1140">
        <f t="shared" ref="CF887:CF890" si="8300">BW887-CC887</f>
        <v>0</v>
      </c>
      <c r="CG887" s="738">
        <f t="shared" ref="CG887:CG890" si="8301">CA887-CC887</f>
        <v>0</v>
      </c>
      <c r="CH887" s="166"/>
      <c r="CI887" s="167"/>
      <c r="CJ887" s="556" t="s">
        <v>25</v>
      </c>
      <c r="CK887" s="557" t="s">
        <v>990</v>
      </c>
      <c r="CL887" s="557" t="s">
        <v>1081</v>
      </c>
      <c r="CM887" s="558">
        <v>41284</v>
      </c>
      <c r="CN887" s="557" t="s">
        <v>991</v>
      </c>
      <c r="CO887" s="103" t="s">
        <v>873</v>
      </c>
      <c r="CP887" s="102" t="s">
        <v>875</v>
      </c>
      <c r="CQ887" s="559" t="s">
        <v>992</v>
      </c>
      <c r="CR887" s="455"/>
      <c r="CS887" s="455"/>
      <c r="CT887" s="455"/>
      <c r="CU887" s="455"/>
      <c r="CV887" s="455"/>
      <c r="CW887" s="455"/>
      <c r="CX887" s="455"/>
      <c r="CY887" s="455"/>
      <c r="CZ887" s="455"/>
      <c r="DA887" s="456"/>
      <c r="DB887" s="455"/>
      <c r="DC887" s="455"/>
      <c r="DD887" s="455"/>
      <c r="DE887" s="455"/>
      <c r="DF887" s="455"/>
      <c r="DG887" s="455"/>
      <c r="DH887" s="455"/>
      <c r="DI887" s="455"/>
      <c r="DJ887" s="455"/>
      <c r="DK887" s="455"/>
      <c r="DL887" s="501"/>
      <c r="DM887" s="508"/>
      <c r="DN887" s="501"/>
      <c r="DO887" s="508">
        <f>DC887</f>
        <v>0</v>
      </c>
      <c r="DP887" s="655">
        <f t="shared" ref="DP887" si="8302">DO887/1.12</f>
        <v>0</v>
      </c>
      <c r="DQ887" s="847">
        <f t="shared" ref="DQ887" si="8303">DD887</f>
        <v>0</v>
      </c>
      <c r="DR887" s="501">
        <f t="shared" ref="DR887" si="8304">DQ887/1.12</f>
        <v>0</v>
      </c>
      <c r="DS887" s="508">
        <f>DE887</f>
        <v>0</v>
      </c>
      <c r="DT887" s="501">
        <f>DS887/1.12</f>
        <v>0</v>
      </c>
      <c r="DU887" s="508">
        <f>DF887</f>
        <v>0</v>
      </c>
      <c r="DV887" s="457">
        <f>DU887/1.12</f>
        <v>0</v>
      </c>
      <c r="DW887" s="503">
        <f>DG887</f>
        <v>0</v>
      </c>
      <c r="DX887" s="501">
        <f>DW887/1.12</f>
        <v>0</v>
      </c>
      <c r="DY887" s="672">
        <f>DH887</f>
        <v>0</v>
      </c>
      <c r="DZ887" s="501">
        <f>DY887/1.12</f>
        <v>0</v>
      </c>
      <c r="EA887" s="508">
        <f t="shared" ref="EA887" si="8305">DI887</f>
        <v>0</v>
      </c>
      <c r="EB887" s="457">
        <f t="shared" ref="EB887" si="8306">EA887/1.12</f>
        <v>0</v>
      </c>
      <c r="EC887" s="503"/>
      <c r="ED887" s="455"/>
      <c r="EE887" s="459"/>
      <c r="EF887" s="501"/>
      <c r="EG887" s="481">
        <f>U887-DN887</f>
        <v>0</v>
      </c>
      <c r="EH887" s="271">
        <f>V887-DM887</f>
        <v>0</v>
      </c>
      <c r="EI887" s="460">
        <f>AA887-DP887</f>
        <v>0</v>
      </c>
      <c r="EJ887" s="538">
        <f>AB887-DO887</f>
        <v>0</v>
      </c>
      <c r="EK887" s="706">
        <f t="shared" ref="EK887:EK892" si="8307">AG887-DR887</f>
        <v>0</v>
      </c>
      <c r="EL887" s="597">
        <f t="shared" ref="EL887:EL892" si="8308">AH887-DQ887</f>
        <v>0</v>
      </c>
      <c r="EM887" s="262">
        <f t="shared" ref="EM887:EM892" si="8309">AM887-DT887</f>
        <v>0</v>
      </c>
      <c r="EN887" s="262">
        <f t="shared" ref="EN887:EN892" si="8310">AN887-DS887</f>
        <v>0</v>
      </c>
      <c r="EO887" s="262">
        <f t="shared" ref="EO887:EO892" si="8311">AS887-DV887</f>
        <v>0</v>
      </c>
      <c r="EP887" s="262">
        <f t="shared" ref="EP887:EP892" si="8312">AT887-DU887</f>
        <v>0</v>
      </c>
      <c r="EQ887" s="262">
        <f t="shared" ref="EQ887:EQ892" si="8313">AY887-DX887</f>
        <v>0</v>
      </c>
      <c r="ER887" s="262">
        <f t="shared" ref="ER887:ER892" si="8314">AZ887-DW887</f>
        <v>0</v>
      </c>
      <c r="ES887" s="262">
        <f t="shared" ref="ES887:ES892" si="8315">BE887-DZ887</f>
        <v>0</v>
      </c>
      <c r="ET887" s="597">
        <f t="shared" ref="ET887:ET892" si="8316">BF887-DY887</f>
        <v>0</v>
      </c>
      <c r="EU887" s="462">
        <f t="shared" ref="EU887:EU892" si="8317">BK887-EB887</f>
        <v>0</v>
      </c>
      <c r="EV887" s="263">
        <f t="shared" ref="EV887:EV892" si="8318">BL887-EA887</f>
        <v>0</v>
      </c>
      <c r="EW887" s="462">
        <f t="shared" ref="EW887:EW892" si="8319">BM887-ED887</f>
        <v>0</v>
      </c>
      <c r="EX887" s="263">
        <f t="shared" ref="EX887:EX892" si="8320">BN887-EC887</f>
        <v>0</v>
      </c>
      <c r="EY887" s="480">
        <f t="shared" ref="EY887:EY892" si="8321">BV887-EF887</f>
        <v>0</v>
      </c>
      <c r="EZ887" s="271">
        <f t="shared" ref="EZ887:EZ892" si="8322">BW887-EE887</f>
        <v>0</v>
      </c>
      <c r="FA887" s="312">
        <v>41551</v>
      </c>
      <c r="FB887" s="33" t="s">
        <v>421</v>
      </c>
      <c r="FC887" s="216">
        <f>BU887*X887</f>
        <v>58956212.000000007</v>
      </c>
      <c r="FD887" s="319">
        <f>FC887*H887</f>
        <v>57187525.640000008</v>
      </c>
    </row>
    <row r="888" spans="1:160" ht="18" hidden="1" customHeight="1" outlineLevel="1" x14ac:dyDescent="0.2">
      <c r="A888" s="13" t="s">
        <v>982</v>
      </c>
      <c r="B888" s="102" t="s">
        <v>21</v>
      </c>
      <c r="C888" s="103" t="s">
        <v>872</v>
      </c>
      <c r="D888" s="103" t="s">
        <v>873</v>
      </c>
      <c r="E888" s="102" t="s">
        <v>874</v>
      </c>
      <c r="F888" s="102" t="s">
        <v>875</v>
      </c>
      <c r="G888" s="104" t="s">
        <v>41</v>
      </c>
      <c r="H888" s="105">
        <v>0.97</v>
      </c>
      <c r="I888" s="76" t="s">
        <v>969</v>
      </c>
      <c r="J888" s="106" t="s">
        <v>45</v>
      </c>
      <c r="K888" s="107" t="s">
        <v>152</v>
      </c>
      <c r="L888" s="102" t="s">
        <v>885</v>
      </c>
      <c r="M888" s="14" t="s">
        <v>876</v>
      </c>
      <c r="N888" s="108"/>
      <c r="O888" s="108"/>
      <c r="P888" s="108"/>
      <c r="Q888" s="246"/>
      <c r="R888" s="408"/>
      <c r="S888" s="270"/>
      <c r="T888" s="270"/>
      <c r="U888" s="270">
        <f t="shared" ref="U888" si="8323">S888*R888</f>
        <v>0</v>
      </c>
      <c r="V888" s="271">
        <f t="shared" ref="V888" si="8324">U888*1.12</f>
        <v>0</v>
      </c>
      <c r="W888" s="271">
        <f t="shared" si="5082"/>
        <v>0</v>
      </c>
      <c r="X888" s="409">
        <v>300797</v>
      </c>
      <c r="Y888" s="409">
        <v>164.29</v>
      </c>
      <c r="Z888" s="525">
        <f t="shared" si="8284"/>
        <v>184.00480000000002</v>
      </c>
      <c r="AA888" s="409">
        <v>0</v>
      </c>
      <c r="AB888" s="409">
        <f t="shared" si="5029"/>
        <v>0</v>
      </c>
      <c r="AC888" s="399">
        <f t="shared" si="8285"/>
        <v>0</v>
      </c>
      <c r="AD888" s="410">
        <v>354179</v>
      </c>
      <c r="AE888" s="741">
        <v>164.29</v>
      </c>
      <c r="AF888" s="410">
        <v>184.00480000000002</v>
      </c>
      <c r="AG888" s="410">
        <v>0</v>
      </c>
      <c r="AH888" s="410">
        <v>0</v>
      </c>
      <c r="AI888" s="260">
        <f t="shared" si="8286"/>
        <v>0</v>
      </c>
      <c r="AJ888" s="410">
        <v>358836</v>
      </c>
      <c r="AK888" s="410">
        <v>164.29</v>
      </c>
      <c r="AL888" s="410">
        <v>184.00480000000002</v>
      </c>
      <c r="AM888" s="260">
        <v>0</v>
      </c>
      <c r="AN888" s="260">
        <v>0</v>
      </c>
      <c r="AO888" s="396">
        <f t="shared" si="8287"/>
        <v>0</v>
      </c>
      <c r="AP888" s="410">
        <v>358836</v>
      </c>
      <c r="AQ888" s="410">
        <v>164.29</v>
      </c>
      <c r="AR888" s="410">
        <v>184.00480000000002</v>
      </c>
      <c r="AS888" s="410">
        <v>0</v>
      </c>
      <c r="AT888" s="410">
        <f t="shared" si="8288"/>
        <v>0</v>
      </c>
      <c r="AU888" s="410">
        <f t="shared" si="8289"/>
        <v>0</v>
      </c>
      <c r="AV888" s="411">
        <v>358836</v>
      </c>
      <c r="AW888" s="411">
        <v>164.29</v>
      </c>
      <c r="AX888" s="411">
        <v>184.00480000000002</v>
      </c>
      <c r="AY888" s="400">
        <v>0</v>
      </c>
      <c r="AZ888" s="400">
        <f t="shared" si="6740"/>
        <v>0</v>
      </c>
      <c r="BA888" s="400">
        <f t="shared" si="8144"/>
        <v>0</v>
      </c>
      <c r="BB888" s="411"/>
      <c r="BC888" s="411"/>
      <c r="BD888" s="411"/>
      <c r="BE888" s="411">
        <f t="shared" si="8290"/>
        <v>0</v>
      </c>
      <c r="BF888" s="411">
        <f t="shared" si="8291"/>
        <v>0</v>
      </c>
      <c r="BG888" s="411">
        <f t="shared" si="7954"/>
        <v>0</v>
      </c>
      <c r="BH888" s="411"/>
      <c r="BI888" s="411"/>
      <c r="BJ888" s="411"/>
      <c r="BK888" s="411">
        <f t="shared" si="8292"/>
        <v>0</v>
      </c>
      <c r="BL888" s="411">
        <f t="shared" si="8293"/>
        <v>0</v>
      </c>
      <c r="BM888" s="411">
        <f t="shared" si="8294"/>
        <v>0</v>
      </c>
      <c r="BN888" s="411"/>
      <c r="BO888" s="411"/>
      <c r="BP888" s="411"/>
      <c r="BQ888" s="411">
        <f t="shared" si="8295"/>
        <v>0</v>
      </c>
      <c r="BR888" s="411">
        <f t="shared" si="8296"/>
        <v>0</v>
      </c>
      <c r="BS888" s="411">
        <f t="shared" si="8297"/>
        <v>0</v>
      </c>
      <c r="BT888" s="270">
        <v>164.29</v>
      </c>
      <c r="BU888" s="270">
        <f>BT888*1.12</f>
        <v>184.00480000000002</v>
      </c>
      <c r="BV888" s="256">
        <v>0</v>
      </c>
      <c r="BW888" s="1427">
        <f t="shared" ref="BW888" si="8325">BV888*1.12</f>
        <v>0</v>
      </c>
      <c r="BX888" s="84" t="s">
        <v>48</v>
      </c>
      <c r="BY888" s="76">
        <v>2014</v>
      </c>
      <c r="BZ888" s="325" t="s">
        <v>1107</v>
      </c>
      <c r="CA888" s="563">
        <f t="shared" si="8298"/>
        <v>0</v>
      </c>
      <c r="CB888" s="111"/>
      <c r="CC888" s="109"/>
      <c r="CD888" s="329"/>
      <c r="CE888" s="1139">
        <f t="shared" si="8299"/>
        <v>0</v>
      </c>
      <c r="CF888" s="1140">
        <f t="shared" si="8300"/>
        <v>0</v>
      </c>
      <c r="CG888" s="738">
        <f t="shared" si="8301"/>
        <v>0</v>
      </c>
      <c r="CH888" s="166"/>
      <c r="CI888" s="555"/>
      <c r="CJ888" s="556" t="s">
        <v>25</v>
      </c>
      <c r="CK888" s="557" t="s">
        <v>990</v>
      </c>
      <c r="CL888" s="87" t="s">
        <v>1893</v>
      </c>
      <c r="CM888" s="172" t="s">
        <v>1285</v>
      </c>
      <c r="CN888" s="557" t="s">
        <v>991</v>
      </c>
      <c r="CO888" s="103" t="s">
        <v>873</v>
      </c>
      <c r="CP888" s="102" t="s">
        <v>875</v>
      </c>
      <c r="CQ888" s="559" t="s">
        <v>992</v>
      </c>
      <c r="CR888" s="455"/>
      <c r="CS888" s="826">
        <v>228975.19949999999</v>
      </c>
      <c r="CT888" s="455">
        <v>42224</v>
      </c>
      <c r="CU888" s="455"/>
      <c r="CV888" s="455"/>
      <c r="CW888" s="455"/>
      <c r="CX888" s="455"/>
      <c r="CY888" s="455"/>
      <c r="CZ888" s="455">
        <f>CS888+CT888</f>
        <v>271199.19949999999</v>
      </c>
      <c r="DA888" s="456">
        <v>164.29</v>
      </c>
      <c r="DB888" s="455"/>
      <c r="DC888" s="455">
        <f>CS888*DA888</f>
        <v>37618335.525854997</v>
      </c>
      <c r="DD888" s="330">
        <f>CT888*DA888</f>
        <v>6936980.96</v>
      </c>
      <c r="DE888" s="455"/>
      <c r="DF888" s="455"/>
      <c r="DG888" s="455"/>
      <c r="DH888" s="455"/>
      <c r="DI888" s="455"/>
      <c r="DJ888" s="455"/>
      <c r="DK888" s="826">
        <f>DC888+DD888</f>
        <v>44555316.485854998</v>
      </c>
      <c r="DL888" s="501"/>
      <c r="DM888" s="508"/>
      <c r="DN888" s="501"/>
      <c r="DO888" s="508">
        <f>DP888*1.12</f>
        <v>42132535.788957603</v>
      </c>
      <c r="DP888" s="655">
        <f>DC888</f>
        <v>37618335.525854997</v>
      </c>
      <c r="DQ888" s="1053">
        <f>DR888*1.12</f>
        <v>7769418.6752000004</v>
      </c>
      <c r="DR888" s="655">
        <f>DD888</f>
        <v>6936980.96</v>
      </c>
      <c r="DS888" s="508">
        <f t="shared" ref="DS888:DS892" si="8326">DE888</f>
        <v>0</v>
      </c>
      <c r="DT888" s="501">
        <f t="shared" ref="DT888:DT892" si="8327">DS888/1.12</f>
        <v>0</v>
      </c>
      <c r="DU888" s="508">
        <f t="shared" ref="DU888:DU892" si="8328">DF888</f>
        <v>0</v>
      </c>
      <c r="DV888" s="457">
        <f t="shared" ref="DV888:DV892" si="8329">DU888/1.12</f>
        <v>0</v>
      </c>
      <c r="DW888" s="503">
        <f t="shared" ref="DW888:DW892" si="8330">DG888</f>
        <v>0</v>
      </c>
      <c r="DX888" s="501">
        <f t="shared" ref="DX888:DX892" si="8331">DW888/1.12</f>
        <v>0</v>
      </c>
      <c r="DY888" s="672">
        <f t="shared" ref="DY888:DY892" si="8332">DH888</f>
        <v>0</v>
      </c>
      <c r="DZ888" s="501">
        <f t="shared" ref="DZ888:DZ892" si="8333">DY888/1.12</f>
        <v>0</v>
      </c>
      <c r="EA888" s="508">
        <f t="shared" ref="EA888:EA892" si="8334">DI888</f>
        <v>0</v>
      </c>
      <c r="EB888" s="457">
        <f t="shared" ref="EB888:EB892" si="8335">EA888/1.12</f>
        <v>0</v>
      </c>
      <c r="EC888" s="745"/>
      <c r="ED888" s="463"/>
      <c r="EE888" s="459">
        <f>EF888*1.12</f>
        <v>49901954.464157604</v>
      </c>
      <c r="EF888" s="501">
        <f>DK888</f>
        <v>44555316.485854998</v>
      </c>
      <c r="EG888" s="481">
        <f>U888-DN888</f>
        <v>0</v>
      </c>
      <c r="EH888" s="271">
        <f>V888-DM888</f>
        <v>0</v>
      </c>
      <c r="EI888" s="460">
        <f>AA888-DP888</f>
        <v>-37618335.525854997</v>
      </c>
      <c r="EJ888" s="538">
        <f>AB888-DO888</f>
        <v>-42132535.788957603</v>
      </c>
      <c r="EK888" s="262">
        <f t="shared" si="8307"/>
        <v>-6936980.96</v>
      </c>
      <c r="EL888" s="538">
        <f t="shared" si="8308"/>
        <v>-7769418.6752000004</v>
      </c>
      <c r="EM888" s="262">
        <f t="shared" si="8309"/>
        <v>0</v>
      </c>
      <c r="EN888" s="262">
        <f t="shared" si="8310"/>
        <v>0</v>
      </c>
      <c r="EO888" s="262">
        <f t="shared" si="8311"/>
        <v>0</v>
      </c>
      <c r="EP888" s="262">
        <f t="shared" si="8312"/>
        <v>0</v>
      </c>
      <c r="EQ888" s="262">
        <f t="shared" si="8313"/>
        <v>0</v>
      </c>
      <c r="ER888" s="262">
        <f t="shared" si="8314"/>
        <v>0</v>
      </c>
      <c r="ES888" s="262">
        <f t="shared" si="8315"/>
        <v>0</v>
      </c>
      <c r="ET888" s="597">
        <f t="shared" si="8316"/>
        <v>0</v>
      </c>
      <c r="EU888" s="462">
        <f t="shared" si="8317"/>
        <v>0</v>
      </c>
      <c r="EV888" s="263">
        <f t="shared" si="8318"/>
        <v>0</v>
      </c>
      <c r="EW888" s="462">
        <f t="shared" si="8319"/>
        <v>0</v>
      </c>
      <c r="EX888" s="263">
        <f t="shared" si="8320"/>
        <v>0</v>
      </c>
      <c r="EY888" s="480">
        <f t="shared" si="8321"/>
        <v>-44555316.485854998</v>
      </c>
      <c r="EZ888" s="271">
        <f t="shared" si="8322"/>
        <v>-49901954.464157604</v>
      </c>
      <c r="FA888" s="312">
        <v>41631</v>
      </c>
      <c r="FB888" s="33" t="s">
        <v>421</v>
      </c>
      <c r="FC888" s="216">
        <f>BU888*X888</f>
        <v>55348091.825600006</v>
      </c>
      <c r="FD888" s="319">
        <f>FC888*H888</f>
        <v>53687649.070832007</v>
      </c>
    </row>
    <row r="889" spans="1:160" ht="18" hidden="1" customHeight="1" outlineLevel="1" x14ac:dyDescent="0.2">
      <c r="A889" s="743" t="s">
        <v>1864</v>
      </c>
      <c r="B889" s="102" t="s">
        <v>21</v>
      </c>
      <c r="C889" s="103" t="s">
        <v>872</v>
      </c>
      <c r="D889" s="103" t="s">
        <v>873</v>
      </c>
      <c r="E889" s="102" t="s">
        <v>874</v>
      </c>
      <c r="F889" s="102" t="s">
        <v>875</v>
      </c>
      <c r="G889" s="104" t="s">
        <v>41</v>
      </c>
      <c r="H889" s="105">
        <v>0.97</v>
      </c>
      <c r="I889" s="76" t="s">
        <v>969</v>
      </c>
      <c r="J889" s="106" t="s">
        <v>45</v>
      </c>
      <c r="K889" s="107" t="s">
        <v>152</v>
      </c>
      <c r="L889" s="102" t="s">
        <v>885</v>
      </c>
      <c r="M889" s="14" t="s">
        <v>876</v>
      </c>
      <c r="N889" s="108"/>
      <c r="O889" s="108"/>
      <c r="P889" s="108"/>
      <c r="Q889" s="246"/>
      <c r="R889" s="408"/>
      <c r="S889" s="270"/>
      <c r="T889" s="270"/>
      <c r="U889" s="270">
        <f t="shared" ref="U889" si="8336">S889*R889</f>
        <v>0</v>
      </c>
      <c r="V889" s="271">
        <f t="shared" ref="V889" si="8337">U889*1.12</f>
        <v>0</v>
      </c>
      <c r="W889" s="271">
        <f t="shared" ref="W889" si="8338">V889*H889</f>
        <v>0</v>
      </c>
      <c r="X889" s="409">
        <v>300797</v>
      </c>
      <c r="Y889" s="409">
        <v>164.29</v>
      </c>
      <c r="Z889" s="525">
        <f t="shared" si="8284"/>
        <v>184.00480000000002</v>
      </c>
      <c r="AA889" s="409">
        <v>0</v>
      </c>
      <c r="AB889" s="409">
        <f t="shared" ref="AB889" si="8339">AA889*1.12</f>
        <v>0</v>
      </c>
      <c r="AC889" s="399">
        <f t="shared" ref="AC889" si="8340">AB889*H889</f>
        <v>0</v>
      </c>
      <c r="AD889" s="410">
        <v>42224</v>
      </c>
      <c r="AE889" s="741">
        <v>164.29</v>
      </c>
      <c r="AF889" s="410">
        <v>184.00480000000002</v>
      </c>
      <c r="AG889" s="410">
        <v>0</v>
      </c>
      <c r="AH889" s="410">
        <v>0</v>
      </c>
      <c r="AI889" s="260">
        <f t="shared" ref="AI889" si="8341">AH889*H889</f>
        <v>0</v>
      </c>
      <c r="AJ889" s="410">
        <v>0</v>
      </c>
      <c r="AK889" s="410">
        <v>164.29</v>
      </c>
      <c r="AL889" s="410">
        <v>184.00480000000002</v>
      </c>
      <c r="AM889" s="410">
        <f t="shared" ref="AM889:AM916" si="8342">AJ889*AK889</f>
        <v>0</v>
      </c>
      <c r="AN889" s="410">
        <f t="shared" ref="AN889:AN916" si="8343">AJ889*AL889</f>
        <v>0</v>
      </c>
      <c r="AO889" s="396">
        <f t="shared" si="8287"/>
        <v>0</v>
      </c>
      <c r="AP889" s="410">
        <v>0</v>
      </c>
      <c r="AQ889" s="410">
        <v>164.29</v>
      </c>
      <c r="AR889" s="410">
        <v>184.00480000000002</v>
      </c>
      <c r="AS889" s="410">
        <f t="shared" ref="AS889:AS916" si="8344">AP889*AQ889</f>
        <v>0</v>
      </c>
      <c r="AT889" s="410">
        <f t="shared" si="8288"/>
        <v>0</v>
      </c>
      <c r="AU889" s="410">
        <f t="shared" si="8289"/>
        <v>0</v>
      </c>
      <c r="AV889" s="411">
        <v>0</v>
      </c>
      <c r="AW889" s="411">
        <v>164.29</v>
      </c>
      <c r="AX889" s="411">
        <v>184.00480000000002</v>
      </c>
      <c r="AY889" s="400">
        <f t="shared" ref="AY889:AY917" si="8345">AV889*AW889</f>
        <v>0</v>
      </c>
      <c r="AZ889" s="400">
        <f t="shared" si="6740"/>
        <v>0</v>
      </c>
      <c r="BA889" s="400">
        <f t="shared" si="8144"/>
        <v>0</v>
      </c>
      <c r="BB889" s="411"/>
      <c r="BC889" s="411"/>
      <c r="BD889" s="411"/>
      <c r="BE889" s="411">
        <f t="shared" si="8290"/>
        <v>0</v>
      </c>
      <c r="BF889" s="411">
        <f t="shared" si="8291"/>
        <v>0</v>
      </c>
      <c r="BG889" s="411">
        <f t="shared" si="7954"/>
        <v>0</v>
      </c>
      <c r="BH889" s="411"/>
      <c r="BI889" s="411"/>
      <c r="BJ889" s="411"/>
      <c r="BK889" s="411">
        <f t="shared" si="8292"/>
        <v>0</v>
      </c>
      <c r="BL889" s="411">
        <f t="shared" si="8293"/>
        <v>0</v>
      </c>
      <c r="BM889" s="411">
        <f t="shared" si="8294"/>
        <v>0</v>
      </c>
      <c r="BN889" s="411"/>
      <c r="BO889" s="411"/>
      <c r="BP889" s="411"/>
      <c r="BQ889" s="411">
        <f t="shared" si="8295"/>
        <v>0</v>
      </c>
      <c r="BR889" s="411">
        <f t="shared" si="8296"/>
        <v>0</v>
      </c>
      <c r="BS889" s="411">
        <f t="shared" si="8297"/>
        <v>0</v>
      </c>
      <c r="BT889" s="270">
        <v>164.29</v>
      </c>
      <c r="BU889" s="270">
        <f>BT889*1.12</f>
        <v>184.00480000000002</v>
      </c>
      <c r="BV889" s="256">
        <v>0</v>
      </c>
      <c r="BW889" s="1427">
        <f t="shared" ref="BW889" si="8346">BV889*1.12</f>
        <v>0</v>
      </c>
      <c r="BX889" s="84" t="s">
        <v>48</v>
      </c>
      <c r="BY889" s="76">
        <v>2014</v>
      </c>
      <c r="BZ889" s="325" t="s">
        <v>1107</v>
      </c>
      <c r="CA889" s="563">
        <f t="shared" ref="CA889" si="8347">BW889*H889</f>
        <v>0</v>
      </c>
      <c r="CB889" s="111"/>
      <c r="CC889" s="109"/>
      <c r="CD889" s="329"/>
      <c r="CE889" s="1139">
        <f t="shared" si="8299"/>
        <v>0</v>
      </c>
      <c r="CF889" s="1140">
        <f t="shared" si="8300"/>
        <v>0</v>
      </c>
      <c r="CG889" s="738">
        <f t="shared" si="8301"/>
        <v>0</v>
      </c>
      <c r="CH889" s="166" t="s">
        <v>1872</v>
      </c>
      <c r="CI889" s="555"/>
      <c r="CJ889" s="556" t="s">
        <v>25</v>
      </c>
      <c r="CK889" s="557" t="s">
        <v>990</v>
      </c>
      <c r="CL889" s="175" t="s">
        <v>2352</v>
      </c>
      <c r="CM889" s="172">
        <v>42471</v>
      </c>
      <c r="CN889" s="557" t="s">
        <v>991</v>
      </c>
      <c r="CO889" s="103" t="s">
        <v>873</v>
      </c>
      <c r="CP889" s="102" t="s">
        <v>875</v>
      </c>
      <c r="CQ889" s="559" t="s">
        <v>992</v>
      </c>
      <c r="CR889" s="455"/>
      <c r="CS889" s="455"/>
      <c r="CT889" s="455">
        <v>221123</v>
      </c>
      <c r="CU889" s="455">
        <v>266836</v>
      </c>
      <c r="CV889" s="455">
        <v>358836</v>
      </c>
      <c r="CW889" s="455">
        <v>358836</v>
      </c>
      <c r="CX889" s="455"/>
      <c r="CY889" s="455"/>
      <c r="CZ889" s="455">
        <f>CT889+CU889+CV889+CW889</f>
        <v>1205631</v>
      </c>
      <c r="DA889" s="456">
        <v>175.79</v>
      </c>
      <c r="DB889" s="455"/>
      <c r="DC889" s="455"/>
      <c r="DD889" s="330">
        <f>DA889*CT889</f>
        <v>38871212.170000002</v>
      </c>
      <c r="DE889" s="455">
        <f>DA889*CU889</f>
        <v>46907100.439999998</v>
      </c>
      <c r="DF889" s="455">
        <f>DA889*CV889</f>
        <v>63079780.439999998</v>
      </c>
      <c r="DG889" s="455">
        <f>DA889*CW889</f>
        <v>63079780.439999998</v>
      </c>
      <c r="DH889" s="455"/>
      <c r="DI889" s="455"/>
      <c r="DJ889" s="455"/>
      <c r="DK889" s="826">
        <f>DD889+DE889+DF889+DG889</f>
        <v>211937873.49000001</v>
      </c>
      <c r="DL889" s="501"/>
      <c r="DM889" s="508"/>
      <c r="DN889" s="501"/>
      <c r="DO889" s="508">
        <f t="shared" ref="DO889:DO892" si="8348">DP889*1.12</f>
        <v>0</v>
      </c>
      <c r="DP889" s="655">
        <f t="shared" ref="DP889:DP892" si="8349">DC889</f>
        <v>0</v>
      </c>
      <c r="DQ889" s="1053">
        <f t="shared" ref="DQ889:DQ892" si="8350">DR889*1.12</f>
        <v>43535757.630400009</v>
      </c>
      <c r="DR889" s="655">
        <f t="shared" ref="DR889:DR892" si="8351">DD889</f>
        <v>38871212.170000002</v>
      </c>
      <c r="DS889" s="508">
        <f>DT889*1.12</f>
        <v>52535952.000000007</v>
      </c>
      <c r="DT889" s="501">
        <v>46907100</v>
      </c>
      <c r="DU889" s="508">
        <f>DV889*1.12</f>
        <v>70649354.092800006</v>
      </c>
      <c r="DV889" s="457">
        <v>63079780.439999998</v>
      </c>
      <c r="DW889" s="503">
        <f>DX889*1.12</f>
        <v>70649354.092800006</v>
      </c>
      <c r="DX889" s="501">
        <v>63079780.439999998</v>
      </c>
      <c r="DY889" s="672">
        <f t="shared" si="8332"/>
        <v>0</v>
      </c>
      <c r="DZ889" s="501">
        <f t="shared" si="8333"/>
        <v>0</v>
      </c>
      <c r="EA889" s="508">
        <f t="shared" si="8334"/>
        <v>0</v>
      </c>
      <c r="EB889" s="457">
        <f t="shared" si="8335"/>
        <v>0</v>
      </c>
      <c r="EC889" s="745"/>
      <c r="ED889" s="463"/>
      <c r="EE889" s="459">
        <f t="shared" ref="EE889:EE892" si="8352">EF889*1.12</f>
        <v>237370418.30880004</v>
      </c>
      <c r="EF889" s="501">
        <f t="shared" ref="EF889:EF892" si="8353">DK889</f>
        <v>211937873.49000001</v>
      </c>
      <c r="EG889" s="481">
        <f>U889-DN889</f>
        <v>0</v>
      </c>
      <c r="EH889" s="271">
        <f>V889-DM889</f>
        <v>0</v>
      </c>
      <c r="EI889" s="460">
        <f>AA889-DP889</f>
        <v>0</v>
      </c>
      <c r="EJ889" s="538">
        <f>AB889-DO889</f>
        <v>0</v>
      </c>
      <c r="EK889" s="262">
        <f t="shared" si="8307"/>
        <v>-38871212.170000002</v>
      </c>
      <c r="EL889" s="538">
        <f t="shared" si="8308"/>
        <v>-43535757.630400009</v>
      </c>
      <c r="EM889" s="262">
        <f t="shared" si="8309"/>
        <v>-46907100</v>
      </c>
      <c r="EN889" s="262">
        <f t="shared" si="8310"/>
        <v>-52535952.000000007</v>
      </c>
      <c r="EO889" s="262">
        <f t="shared" si="8311"/>
        <v>-63079780.439999998</v>
      </c>
      <c r="EP889" s="262">
        <f t="shared" si="8312"/>
        <v>-70649354.092800006</v>
      </c>
      <c r="EQ889" s="262">
        <f t="shared" si="8313"/>
        <v>-63079780.439999998</v>
      </c>
      <c r="ER889" s="262">
        <f t="shared" si="8314"/>
        <v>-70649354.092800006</v>
      </c>
      <c r="ES889" s="262">
        <f t="shared" si="8315"/>
        <v>0</v>
      </c>
      <c r="ET889" s="597">
        <f t="shared" si="8316"/>
        <v>0</v>
      </c>
      <c r="EU889" s="462">
        <f t="shared" si="8317"/>
        <v>0</v>
      </c>
      <c r="EV889" s="263">
        <f t="shared" si="8318"/>
        <v>0</v>
      </c>
      <c r="EW889" s="462">
        <f t="shared" si="8319"/>
        <v>0</v>
      </c>
      <c r="EX889" s="263">
        <f t="shared" si="8320"/>
        <v>0</v>
      </c>
      <c r="EY889" s="480">
        <f t="shared" si="8321"/>
        <v>-211937873.49000001</v>
      </c>
      <c r="EZ889" s="271">
        <f t="shared" si="8322"/>
        <v>-237370418.30880004</v>
      </c>
      <c r="FA889" s="312">
        <v>41631</v>
      </c>
      <c r="FB889" s="33" t="s">
        <v>421</v>
      </c>
      <c r="FC889" s="216">
        <f>BU889*X889</f>
        <v>55348091.825600006</v>
      </c>
      <c r="FD889" s="319">
        <f>FC889*H889</f>
        <v>53687649.070832007</v>
      </c>
    </row>
    <row r="890" spans="1:160" ht="18" hidden="1" customHeight="1" outlineLevel="1" x14ac:dyDescent="0.2">
      <c r="A890" s="743" t="s">
        <v>1865</v>
      </c>
      <c r="B890" s="102" t="s">
        <v>21</v>
      </c>
      <c r="C890" s="103" t="s">
        <v>872</v>
      </c>
      <c r="D890" s="103" t="s">
        <v>873</v>
      </c>
      <c r="E890" s="102" t="s">
        <v>874</v>
      </c>
      <c r="F890" s="102" t="s">
        <v>875</v>
      </c>
      <c r="G890" s="104" t="s">
        <v>41</v>
      </c>
      <c r="H890" s="105">
        <v>0.97</v>
      </c>
      <c r="I890" s="76" t="s">
        <v>969</v>
      </c>
      <c r="J890" s="106" t="s">
        <v>45</v>
      </c>
      <c r="K890" s="107" t="s">
        <v>152</v>
      </c>
      <c r="L890" s="102" t="s">
        <v>885</v>
      </c>
      <c r="M890" s="14" t="s">
        <v>876</v>
      </c>
      <c r="N890" s="108"/>
      <c r="O890" s="108"/>
      <c r="P890" s="108"/>
      <c r="Q890" s="246"/>
      <c r="R890" s="408"/>
      <c r="S890" s="270"/>
      <c r="T890" s="270"/>
      <c r="U890" s="270">
        <f t="shared" ref="U890" si="8354">S890*R890</f>
        <v>0</v>
      </c>
      <c r="V890" s="271">
        <f t="shared" ref="V890" si="8355">U890*1.12</f>
        <v>0</v>
      </c>
      <c r="W890" s="271">
        <f t="shared" ref="W890" si="8356">V890*H890</f>
        <v>0</v>
      </c>
      <c r="X890" s="409">
        <v>0</v>
      </c>
      <c r="Y890" s="409">
        <v>164.29</v>
      </c>
      <c r="Z890" s="525">
        <f t="shared" si="8284"/>
        <v>184.00480000000002</v>
      </c>
      <c r="AA890" s="409">
        <f t="shared" ref="AA890" si="8357">Y890*X890</f>
        <v>0</v>
      </c>
      <c r="AB890" s="409">
        <f t="shared" ref="AB890" si="8358">AA890*1.12</f>
        <v>0</v>
      </c>
      <c r="AC890" s="399">
        <f t="shared" ref="AC890" si="8359">AB890*H890</f>
        <v>0</v>
      </c>
      <c r="AD890" s="410">
        <v>221123.18647249567</v>
      </c>
      <c r="AE890" s="741">
        <v>175.79</v>
      </c>
      <c r="AF890" s="410">
        <f>AE890*1.12</f>
        <v>196.88480000000001</v>
      </c>
      <c r="AG890" s="410">
        <v>0</v>
      </c>
      <c r="AH890" s="410">
        <v>0</v>
      </c>
      <c r="AI890" s="260">
        <f t="shared" ref="AI890" si="8360">AH890*H890</f>
        <v>0</v>
      </c>
      <c r="AJ890" s="410">
        <v>0</v>
      </c>
      <c r="AK890" s="410">
        <v>175.79</v>
      </c>
      <c r="AL890" s="410">
        <v>196.88480000000001</v>
      </c>
      <c r="AM890" s="410">
        <f t="shared" si="8342"/>
        <v>0</v>
      </c>
      <c r="AN890" s="410">
        <f t="shared" si="8343"/>
        <v>0</v>
      </c>
      <c r="AO890" s="396">
        <f t="shared" si="8287"/>
        <v>0</v>
      </c>
      <c r="AP890" s="410">
        <v>0</v>
      </c>
      <c r="AQ890" s="410">
        <v>175.79</v>
      </c>
      <c r="AR890" s="410">
        <v>196.88480000000001</v>
      </c>
      <c r="AS890" s="410">
        <f t="shared" si="8344"/>
        <v>0</v>
      </c>
      <c r="AT890" s="410">
        <f t="shared" si="8288"/>
        <v>0</v>
      </c>
      <c r="AU890" s="410">
        <f>AT890*H890</f>
        <v>0</v>
      </c>
      <c r="AV890" s="411">
        <v>0</v>
      </c>
      <c r="AW890" s="411">
        <v>175.79</v>
      </c>
      <c r="AX890" s="411">
        <v>196.88480000000001</v>
      </c>
      <c r="AY890" s="400">
        <f t="shared" si="8345"/>
        <v>0</v>
      </c>
      <c r="AZ890" s="400">
        <f t="shared" si="6740"/>
        <v>0</v>
      </c>
      <c r="BA890" s="400">
        <f t="shared" si="8144"/>
        <v>0</v>
      </c>
      <c r="BB890" s="411"/>
      <c r="BC890" s="411"/>
      <c r="BD890" s="411"/>
      <c r="BE890" s="411">
        <f t="shared" si="8290"/>
        <v>0</v>
      </c>
      <c r="BF890" s="411">
        <f t="shared" si="8291"/>
        <v>0</v>
      </c>
      <c r="BG890" s="411">
        <f t="shared" si="7954"/>
        <v>0</v>
      </c>
      <c r="BH890" s="411"/>
      <c r="BI890" s="411"/>
      <c r="BJ890" s="411"/>
      <c r="BK890" s="411">
        <f t="shared" si="8292"/>
        <v>0</v>
      </c>
      <c r="BL890" s="411">
        <f t="shared" si="8293"/>
        <v>0</v>
      </c>
      <c r="BM890" s="411">
        <f t="shared" si="8294"/>
        <v>0</v>
      </c>
      <c r="BN890" s="411"/>
      <c r="BO890" s="411"/>
      <c r="BP890" s="411"/>
      <c r="BQ890" s="411">
        <f t="shared" si="8295"/>
        <v>0</v>
      </c>
      <c r="BR890" s="411">
        <f t="shared" si="8296"/>
        <v>0</v>
      </c>
      <c r="BS890" s="411">
        <f t="shared" si="8297"/>
        <v>0</v>
      </c>
      <c r="BT890" s="270">
        <v>175.79</v>
      </c>
      <c r="BU890" s="270">
        <f>BT890*1.12</f>
        <v>196.88480000000001</v>
      </c>
      <c r="BV890" s="256">
        <v>0</v>
      </c>
      <c r="BW890" s="1427">
        <f t="shared" ref="BW890" si="8361">BV890*1.12</f>
        <v>0</v>
      </c>
      <c r="BX890" s="84" t="s">
        <v>48</v>
      </c>
      <c r="BY890" s="76">
        <v>2014</v>
      </c>
      <c r="BZ890" s="325" t="s">
        <v>1107</v>
      </c>
      <c r="CA890" s="563">
        <f t="shared" ref="CA890" si="8362">BW890*H890</f>
        <v>0</v>
      </c>
      <c r="CB890" s="111"/>
      <c r="CC890" s="109"/>
      <c r="CD890" s="329"/>
      <c r="CE890" s="1139">
        <f t="shared" si="8299"/>
        <v>0</v>
      </c>
      <c r="CF890" s="1140">
        <f t="shared" si="8300"/>
        <v>0</v>
      </c>
      <c r="CG890" s="738">
        <f t="shared" si="8301"/>
        <v>0</v>
      </c>
      <c r="CH890" s="166" t="s">
        <v>1872</v>
      </c>
      <c r="CI890" s="555"/>
      <c r="CJ890" s="556"/>
      <c r="CK890" s="557"/>
      <c r="CL890" s="87"/>
      <c r="CM890" s="172"/>
      <c r="CN890" s="557"/>
      <c r="CO890" s="103"/>
      <c r="CP890" s="102"/>
      <c r="CQ890" s="559"/>
      <c r="CR890" s="455"/>
      <c r="CS890" s="455"/>
      <c r="CT890" s="455"/>
      <c r="CU890" s="455"/>
      <c r="CV890" s="455"/>
      <c r="CW890" s="455"/>
      <c r="CX890" s="455"/>
      <c r="CY890" s="455"/>
      <c r="CZ890" s="455"/>
      <c r="DA890" s="456"/>
      <c r="DB890" s="455"/>
      <c r="DC890" s="455"/>
      <c r="DD890" s="455"/>
      <c r="DE890" s="455"/>
      <c r="DF890" s="455"/>
      <c r="DG890" s="455"/>
      <c r="DH890" s="455"/>
      <c r="DI890" s="455"/>
      <c r="DJ890" s="455"/>
      <c r="DK890" s="455"/>
      <c r="DL890" s="501"/>
      <c r="DM890" s="508"/>
      <c r="DN890" s="501"/>
      <c r="DO890" s="508">
        <f t="shared" si="8348"/>
        <v>0</v>
      </c>
      <c r="DP890" s="655">
        <f t="shared" si="8349"/>
        <v>0</v>
      </c>
      <c r="DQ890" s="1053">
        <f t="shared" si="8350"/>
        <v>0</v>
      </c>
      <c r="DR890" s="655">
        <f t="shared" si="8351"/>
        <v>0</v>
      </c>
      <c r="DS890" s="508">
        <f t="shared" si="8326"/>
        <v>0</v>
      </c>
      <c r="DT890" s="501">
        <f t="shared" si="8327"/>
        <v>0</v>
      </c>
      <c r="DU890" s="508">
        <f t="shared" si="8328"/>
        <v>0</v>
      </c>
      <c r="DV890" s="457">
        <f t="shared" si="8329"/>
        <v>0</v>
      </c>
      <c r="DW890" s="503">
        <f t="shared" si="8330"/>
        <v>0</v>
      </c>
      <c r="DX890" s="501">
        <f t="shared" si="8331"/>
        <v>0</v>
      </c>
      <c r="DY890" s="672">
        <f t="shared" si="8332"/>
        <v>0</v>
      </c>
      <c r="DZ890" s="501">
        <f t="shared" si="8333"/>
        <v>0</v>
      </c>
      <c r="EA890" s="508">
        <f t="shared" si="8334"/>
        <v>0</v>
      </c>
      <c r="EB890" s="457">
        <f t="shared" si="8335"/>
        <v>0</v>
      </c>
      <c r="EC890" s="745"/>
      <c r="ED890" s="463"/>
      <c r="EE890" s="459">
        <f t="shared" si="8352"/>
        <v>0</v>
      </c>
      <c r="EF890" s="501">
        <f t="shared" si="8353"/>
        <v>0</v>
      </c>
      <c r="EG890" s="481">
        <f>U890-DN890</f>
        <v>0</v>
      </c>
      <c r="EH890" s="271">
        <f>V890-DM890</f>
        <v>0</v>
      </c>
      <c r="EI890" s="460">
        <f>AA890-DP890</f>
        <v>0</v>
      </c>
      <c r="EJ890" s="538">
        <f>AB890-DO890</f>
        <v>0</v>
      </c>
      <c r="EK890" s="262">
        <f t="shared" si="8307"/>
        <v>0</v>
      </c>
      <c r="EL890" s="257">
        <f t="shared" si="8308"/>
        <v>0</v>
      </c>
      <c r="EM890" s="262">
        <f t="shared" si="8309"/>
        <v>0</v>
      </c>
      <c r="EN890" s="262">
        <f t="shared" si="8310"/>
        <v>0</v>
      </c>
      <c r="EO890" s="262">
        <f t="shared" si="8311"/>
        <v>0</v>
      </c>
      <c r="EP890" s="262">
        <f t="shared" si="8312"/>
        <v>0</v>
      </c>
      <c r="EQ890" s="262">
        <f t="shared" si="8313"/>
        <v>0</v>
      </c>
      <c r="ER890" s="597">
        <f t="shared" si="8314"/>
        <v>0</v>
      </c>
      <c r="ES890" s="262">
        <f t="shared" si="8315"/>
        <v>0</v>
      </c>
      <c r="ET890" s="262">
        <f t="shared" si="8316"/>
        <v>0</v>
      </c>
      <c r="EU890" s="472">
        <f t="shared" si="8317"/>
        <v>0</v>
      </c>
      <c r="EV890" s="263">
        <f t="shared" si="8318"/>
        <v>0</v>
      </c>
      <c r="EW890" s="472">
        <f t="shared" si="8319"/>
        <v>0</v>
      </c>
      <c r="EX890" s="263">
        <f t="shared" si="8320"/>
        <v>0</v>
      </c>
      <c r="EY890" s="480">
        <f t="shared" si="8321"/>
        <v>0</v>
      </c>
      <c r="EZ890" s="271">
        <f t="shared" si="8322"/>
        <v>0</v>
      </c>
      <c r="FA890" s="312">
        <v>41631</v>
      </c>
      <c r="FB890" s="33" t="s">
        <v>421</v>
      </c>
      <c r="FC890" s="216">
        <f>BU890*X890</f>
        <v>0</v>
      </c>
      <c r="FD890" s="319">
        <f>FC890*H890</f>
        <v>0</v>
      </c>
    </row>
    <row r="891" spans="1:160" ht="18" hidden="1" customHeight="1" outlineLevel="1" x14ac:dyDescent="0.2">
      <c r="A891" s="743" t="s">
        <v>2252</v>
      </c>
      <c r="B891" s="102" t="s">
        <v>21</v>
      </c>
      <c r="C891" s="103" t="s">
        <v>872</v>
      </c>
      <c r="D891" s="103" t="s">
        <v>873</v>
      </c>
      <c r="E891" s="102" t="s">
        <v>874</v>
      </c>
      <c r="F891" s="102" t="s">
        <v>875</v>
      </c>
      <c r="G891" s="104" t="s">
        <v>41</v>
      </c>
      <c r="H891" s="105">
        <v>0.97</v>
      </c>
      <c r="I891" s="76" t="s">
        <v>969</v>
      </c>
      <c r="J891" s="106" t="s">
        <v>45</v>
      </c>
      <c r="K891" s="107" t="s">
        <v>152</v>
      </c>
      <c r="L891" s="102" t="s">
        <v>885</v>
      </c>
      <c r="M891" s="14" t="s">
        <v>876</v>
      </c>
      <c r="N891" s="108"/>
      <c r="O891" s="108"/>
      <c r="P891" s="108"/>
      <c r="Q891" s="246"/>
      <c r="R891" s="408"/>
      <c r="S891" s="270"/>
      <c r="T891" s="270"/>
      <c r="U891" s="270">
        <f t="shared" ref="U891" si="8363">S891*R891</f>
        <v>0</v>
      </c>
      <c r="V891" s="271">
        <f t="shared" ref="V891" si="8364">U891*1.12</f>
        <v>0</v>
      </c>
      <c r="W891" s="271">
        <f t="shared" ref="W891" si="8365">V891*H891</f>
        <v>0</v>
      </c>
      <c r="X891" s="409">
        <v>0</v>
      </c>
      <c r="Y891" s="409">
        <v>164.29</v>
      </c>
      <c r="Z891" s="525">
        <f t="shared" si="8284"/>
        <v>184.00480000000002</v>
      </c>
      <c r="AA891" s="409">
        <f t="shared" ref="AA891:AA892" si="8366">Y891*X891</f>
        <v>0</v>
      </c>
      <c r="AB891" s="409">
        <f t="shared" ref="AB891:AB892" si="8367">AA891*1.12</f>
        <v>0</v>
      </c>
      <c r="AC891" s="399">
        <f t="shared" ref="AC891:AC892" si="8368">AB891*H891</f>
        <v>0</v>
      </c>
      <c r="AD891" s="410">
        <v>221123.18647249567</v>
      </c>
      <c r="AE891" s="741">
        <v>175.79</v>
      </c>
      <c r="AF891" s="410">
        <f>AE891*1.12</f>
        <v>196.88480000000001</v>
      </c>
      <c r="AG891" s="410">
        <v>0</v>
      </c>
      <c r="AH891" s="410">
        <v>0</v>
      </c>
      <c r="AI891" s="260">
        <f t="shared" ref="AI891:AI892" si="8369">AH891*H891</f>
        <v>0</v>
      </c>
      <c r="AJ891" s="410">
        <v>266836</v>
      </c>
      <c r="AK891" s="410">
        <v>175.79</v>
      </c>
      <c r="AL891" s="410">
        <v>196.88480000000001</v>
      </c>
      <c r="AM891" s="410">
        <v>0</v>
      </c>
      <c r="AN891" s="410">
        <v>0</v>
      </c>
      <c r="AO891" s="396">
        <f>AN891*H891</f>
        <v>0</v>
      </c>
      <c r="AP891" s="410">
        <v>358836</v>
      </c>
      <c r="AQ891" s="410">
        <v>175.79</v>
      </c>
      <c r="AR891" s="410">
        <v>196.88480000000001</v>
      </c>
      <c r="AS891" s="410">
        <v>0</v>
      </c>
      <c r="AT891" s="410">
        <f>AS891*1.12</f>
        <v>0</v>
      </c>
      <c r="AU891" s="410">
        <f>AT891*H891</f>
        <v>0</v>
      </c>
      <c r="AV891" s="411">
        <v>358836</v>
      </c>
      <c r="AW891" s="411">
        <v>175.79</v>
      </c>
      <c r="AX891" s="411">
        <v>196.88480000000001</v>
      </c>
      <c r="AY891" s="400">
        <v>0</v>
      </c>
      <c r="AZ891" s="400">
        <v>0</v>
      </c>
      <c r="BA891" s="400">
        <f t="shared" ref="BA891:BA892" si="8370">AZ891*H891</f>
        <v>0</v>
      </c>
      <c r="BB891" s="411"/>
      <c r="BC891" s="411"/>
      <c r="BD891" s="411"/>
      <c r="BE891" s="411">
        <f t="shared" ref="BE891:BE892" si="8371">BB891*BC891</f>
        <v>0</v>
      </c>
      <c r="BF891" s="411">
        <f t="shared" ref="BF891" si="8372">BE891*1.12</f>
        <v>0</v>
      </c>
      <c r="BG891" s="411">
        <f t="shared" ref="BG891" si="8373">BF891*H891</f>
        <v>0</v>
      </c>
      <c r="BH891" s="411"/>
      <c r="BI891" s="411"/>
      <c r="BJ891" s="411"/>
      <c r="BK891" s="411">
        <f t="shared" ref="BK891:BK892" si="8374">BH891*BI891</f>
        <v>0</v>
      </c>
      <c r="BL891" s="411">
        <f t="shared" ref="BL891" si="8375">BK891*1.12</f>
        <v>0</v>
      </c>
      <c r="BM891" s="411">
        <f t="shared" ref="BM891" si="8376">BL891*N891</f>
        <v>0</v>
      </c>
      <c r="BN891" s="411"/>
      <c r="BO891" s="411"/>
      <c r="BP891" s="411"/>
      <c r="BQ891" s="411">
        <f t="shared" si="8295"/>
        <v>0</v>
      </c>
      <c r="BR891" s="411">
        <f t="shared" si="8296"/>
        <v>0</v>
      </c>
      <c r="BS891" s="411">
        <f t="shared" si="8297"/>
        <v>0</v>
      </c>
      <c r="BT891" s="270">
        <v>175.79</v>
      </c>
      <c r="BU891" s="270">
        <f>BT891*1.12</f>
        <v>196.88480000000001</v>
      </c>
      <c r="BV891" s="256">
        <v>0</v>
      </c>
      <c r="BW891" s="1427">
        <f>BV891*1.12</f>
        <v>0</v>
      </c>
      <c r="BX891" s="84" t="s">
        <v>48</v>
      </c>
      <c r="BY891" s="76">
        <v>2014</v>
      </c>
      <c r="BZ891" s="325" t="s">
        <v>1107</v>
      </c>
      <c r="CA891" s="563">
        <f t="shared" ref="CA891:CA892" si="8377">BW891*H891</f>
        <v>0</v>
      </c>
      <c r="CB891" s="111"/>
      <c r="CC891" s="109"/>
      <c r="CD891" s="329"/>
      <c r="CE891" s="1139">
        <f t="shared" ref="CE891" si="8378">BV891-CB891</f>
        <v>0</v>
      </c>
      <c r="CF891" s="1140">
        <f t="shared" ref="CF891" si="8379">BW891-CC891</f>
        <v>0</v>
      </c>
      <c r="CG891" s="738">
        <f t="shared" ref="CG891" si="8380">CA891-CC891</f>
        <v>0</v>
      </c>
      <c r="CH891" s="166" t="s">
        <v>2257</v>
      </c>
      <c r="CI891" s="555"/>
      <c r="CJ891" s="556"/>
      <c r="CK891" s="557"/>
      <c r="CL891" s="87"/>
      <c r="CM891" s="172"/>
      <c r="CN891" s="557"/>
      <c r="CO891" s="103"/>
      <c r="CP891" s="102"/>
      <c r="CQ891" s="559"/>
      <c r="CR891" s="455"/>
      <c r="CS891" s="455"/>
      <c r="CT891" s="455"/>
      <c r="CU891" s="455"/>
      <c r="CV891" s="455"/>
      <c r="CW891" s="455"/>
      <c r="CX891" s="455"/>
      <c r="CY891" s="455"/>
      <c r="CZ891" s="455"/>
      <c r="DA891" s="456"/>
      <c r="DB891" s="455"/>
      <c r="DC891" s="455"/>
      <c r="DD891" s="455"/>
      <c r="DE891" s="455"/>
      <c r="DF891" s="455"/>
      <c r="DG891" s="455"/>
      <c r="DH891" s="455"/>
      <c r="DI891" s="455"/>
      <c r="DJ891" s="455"/>
      <c r="DK891" s="455"/>
      <c r="DL891" s="501"/>
      <c r="DM891" s="508"/>
      <c r="DN891" s="501"/>
      <c r="DO891" s="508">
        <f t="shared" si="8348"/>
        <v>0</v>
      </c>
      <c r="DP891" s="655">
        <f t="shared" si="8349"/>
        <v>0</v>
      </c>
      <c r="DQ891" s="1053">
        <f t="shared" si="8350"/>
        <v>0</v>
      </c>
      <c r="DR891" s="655">
        <f t="shared" si="8351"/>
        <v>0</v>
      </c>
      <c r="DS891" s="508">
        <f t="shared" si="8326"/>
        <v>0</v>
      </c>
      <c r="DT891" s="501">
        <f t="shared" si="8327"/>
        <v>0</v>
      </c>
      <c r="DU891" s="508">
        <f t="shared" si="8328"/>
        <v>0</v>
      </c>
      <c r="DV891" s="457">
        <f t="shared" si="8329"/>
        <v>0</v>
      </c>
      <c r="DW891" s="503">
        <f t="shared" si="8330"/>
        <v>0</v>
      </c>
      <c r="DX891" s="501">
        <f t="shared" si="8331"/>
        <v>0</v>
      </c>
      <c r="DY891" s="672">
        <f t="shared" si="8332"/>
        <v>0</v>
      </c>
      <c r="DZ891" s="501">
        <f t="shared" si="8333"/>
        <v>0</v>
      </c>
      <c r="EA891" s="508">
        <f t="shared" si="8334"/>
        <v>0</v>
      </c>
      <c r="EB891" s="457">
        <f t="shared" si="8335"/>
        <v>0</v>
      </c>
      <c r="EC891" s="745"/>
      <c r="ED891" s="463"/>
      <c r="EE891" s="459">
        <f t="shared" si="8352"/>
        <v>0</v>
      </c>
      <c r="EF891" s="501">
        <f t="shared" si="8353"/>
        <v>0</v>
      </c>
      <c r="EG891" s="481">
        <f>U891-DN891</f>
        <v>0</v>
      </c>
      <c r="EH891" s="271">
        <f>V891-DM891</f>
        <v>0</v>
      </c>
      <c r="EI891" s="460">
        <f>AA891-DP891</f>
        <v>0</v>
      </c>
      <c r="EJ891" s="538">
        <f>AB891-DO891</f>
        <v>0</v>
      </c>
      <c r="EK891" s="690">
        <f t="shared" si="8307"/>
        <v>0</v>
      </c>
      <c r="EL891" s="257">
        <f t="shared" si="8308"/>
        <v>0</v>
      </c>
      <c r="EM891" s="262">
        <f t="shared" si="8309"/>
        <v>0</v>
      </c>
      <c r="EN891" s="262">
        <f t="shared" si="8310"/>
        <v>0</v>
      </c>
      <c r="EO891" s="262">
        <f t="shared" si="8311"/>
        <v>0</v>
      </c>
      <c r="EP891" s="262">
        <f t="shared" si="8312"/>
        <v>0</v>
      </c>
      <c r="EQ891" s="262">
        <f t="shared" si="8313"/>
        <v>0</v>
      </c>
      <c r="ER891" s="597">
        <f t="shared" si="8314"/>
        <v>0</v>
      </c>
      <c r="ES891" s="262">
        <f t="shared" si="8315"/>
        <v>0</v>
      </c>
      <c r="ET891" s="262">
        <f t="shared" si="8316"/>
        <v>0</v>
      </c>
      <c r="EU891" s="472">
        <f t="shared" si="8317"/>
        <v>0</v>
      </c>
      <c r="EV891" s="263">
        <f t="shared" si="8318"/>
        <v>0</v>
      </c>
      <c r="EW891" s="472">
        <f t="shared" si="8319"/>
        <v>0</v>
      </c>
      <c r="EX891" s="263">
        <f t="shared" si="8320"/>
        <v>0</v>
      </c>
      <c r="EY891" s="480">
        <f t="shared" si="8321"/>
        <v>0</v>
      </c>
      <c r="EZ891" s="271">
        <f t="shared" si="8322"/>
        <v>0</v>
      </c>
      <c r="FA891" s="312">
        <v>42369</v>
      </c>
      <c r="FB891" s="33" t="s">
        <v>421</v>
      </c>
      <c r="FC891" s="216">
        <f>BU891*X891</f>
        <v>0</v>
      </c>
      <c r="FD891" s="319">
        <f>FC891*H891</f>
        <v>0</v>
      </c>
    </row>
    <row r="892" spans="1:160" ht="18" hidden="1" customHeight="1" outlineLevel="1" x14ac:dyDescent="0.2">
      <c r="A892" s="743" t="s">
        <v>2481</v>
      </c>
      <c r="B892" s="102" t="s">
        <v>21</v>
      </c>
      <c r="C892" s="103" t="s">
        <v>872</v>
      </c>
      <c r="D892" s="103" t="s">
        <v>873</v>
      </c>
      <c r="E892" s="102" t="s">
        <v>874</v>
      </c>
      <c r="F892" s="102" t="s">
        <v>875</v>
      </c>
      <c r="G892" s="104" t="s">
        <v>41</v>
      </c>
      <c r="H892" s="105">
        <v>0.97</v>
      </c>
      <c r="I892" s="76" t="s">
        <v>969</v>
      </c>
      <c r="J892" s="106" t="s">
        <v>45</v>
      </c>
      <c r="K892" s="107" t="s">
        <v>152</v>
      </c>
      <c r="L892" s="102" t="s">
        <v>885</v>
      </c>
      <c r="M892" s="14" t="s">
        <v>876</v>
      </c>
      <c r="N892" s="108"/>
      <c r="O892" s="108"/>
      <c r="P892" s="108"/>
      <c r="Q892" s="246"/>
      <c r="R892" s="408"/>
      <c r="S892" s="270"/>
      <c r="T892" s="270"/>
      <c r="U892" s="270"/>
      <c r="V892" s="647"/>
      <c r="W892" s="647"/>
      <c r="X892" s="409">
        <v>300797</v>
      </c>
      <c r="Y892" s="409">
        <v>175.79</v>
      </c>
      <c r="Z892" s="525">
        <f t="shared" si="8284"/>
        <v>196.88480000000001</v>
      </c>
      <c r="AA892" s="409">
        <f t="shared" si="8366"/>
        <v>52877104.629999995</v>
      </c>
      <c r="AB892" s="409">
        <f t="shared" si="8367"/>
        <v>59222357.185599998</v>
      </c>
      <c r="AC892" s="399">
        <f t="shared" si="8368"/>
        <v>57445686.470031999</v>
      </c>
      <c r="AD892" s="410">
        <v>263347.18647249602</v>
      </c>
      <c r="AE892" s="741">
        <v>175.79</v>
      </c>
      <c r="AF892" s="410">
        <f>AE892*1.12</f>
        <v>196.88480000000001</v>
      </c>
      <c r="AG892" s="410">
        <f t="shared" ref="AG892" si="8381">AE892*AD892</f>
        <v>46293801.910000071</v>
      </c>
      <c r="AH892" s="410">
        <f t="shared" ref="AH892" si="8382">AD892*AF892</f>
        <v>51849058.139200084</v>
      </c>
      <c r="AI892" s="260">
        <f t="shared" si="8369"/>
        <v>50293586.395024084</v>
      </c>
      <c r="AJ892" s="410">
        <v>266836</v>
      </c>
      <c r="AK892" s="410">
        <v>175.79</v>
      </c>
      <c r="AL892" s="410">
        <v>196.88480000000001</v>
      </c>
      <c r="AM892" s="1221">
        <f t="shared" ref="AM892" si="8383">AJ892*AK892</f>
        <v>46907100.439999998</v>
      </c>
      <c r="AN892" s="410">
        <f>AJ892*AL892</f>
        <v>52535952.492800005</v>
      </c>
      <c r="AO892" s="396">
        <f>AN892*H892</f>
        <v>50959873.918016002</v>
      </c>
      <c r="AP892" s="410">
        <v>358836</v>
      </c>
      <c r="AQ892" s="410">
        <v>175.79</v>
      </c>
      <c r="AR892" s="410">
        <v>196.88480000000001</v>
      </c>
      <c r="AS892" s="410">
        <f>AP892*AQ892</f>
        <v>63079780.439999998</v>
      </c>
      <c r="AT892" s="410">
        <f>AS892*1.12</f>
        <v>70649354.092800006</v>
      </c>
      <c r="AU892" s="410">
        <f>AT892*H892</f>
        <v>68529873.470016003</v>
      </c>
      <c r="AV892" s="411">
        <v>358836</v>
      </c>
      <c r="AW892" s="411">
        <v>175.79</v>
      </c>
      <c r="AX892" s="411">
        <v>196.88480000000001</v>
      </c>
      <c r="AY892" s="400">
        <f t="shared" ref="AY892" si="8384">AV892*AW892</f>
        <v>63079780.439999998</v>
      </c>
      <c r="AZ892" s="400">
        <f t="shared" ref="AZ892" si="8385">AY892*1.12</f>
        <v>70649354.092800006</v>
      </c>
      <c r="BA892" s="400">
        <f t="shared" si="8370"/>
        <v>68529873.470016003</v>
      </c>
      <c r="BB892" s="411"/>
      <c r="BC892" s="411"/>
      <c r="BD892" s="411"/>
      <c r="BE892" s="411">
        <f t="shared" si="8371"/>
        <v>0</v>
      </c>
      <c r="BF892" s="411">
        <f t="shared" ref="BF892" si="8386">BE892*1.12</f>
        <v>0</v>
      </c>
      <c r="BG892" s="411">
        <f t="shared" ref="BG892" si="8387">BF892*H892</f>
        <v>0</v>
      </c>
      <c r="BH892" s="411"/>
      <c r="BI892" s="411"/>
      <c r="BJ892" s="411"/>
      <c r="BK892" s="411">
        <f t="shared" si="8374"/>
        <v>0</v>
      </c>
      <c r="BL892" s="411">
        <f t="shared" ref="BL892" si="8388">BK892*1.12</f>
        <v>0</v>
      </c>
      <c r="BM892" s="411">
        <f t="shared" ref="BM892" si="8389">BL892*N892</f>
        <v>0</v>
      </c>
      <c r="BN892" s="411"/>
      <c r="BO892" s="411"/>
      <c r="BP892" s="411"/>
      <c r="BQ892" s="411">
        <f t="shared" si="8295"/>
        <v>0</v>
      </c>
      <c r="BR892" s="411">
        <f t="shared" si="8296"/>
        <v>0</v>
      </c>
      <c r="BS892" s="411">
        <f t="shared" si="8297"/>
        <v>0</v>
      </c>
      <c r="BT892" s="270">
        <v>175.79</v>
      </c>
      <c r="BU892" s="270">
        <f>BT892*1.12</f>
        <v>196.88480000000001</v>
      </c>
      <c r="BV892" s="256">
        <f>SUM(N892+O892+P892+Q892+R892+X892+AD892+AJ892+AP892+AV892+BB892+BH892)*BT892</f>
        <v>272237567.86000007</v>
      </c>
      <c r="BW892" s="262">
        <f>BV892*1.12</f>
        <v>304906076.00320011</v>
      </c>
      <c r="BX892" s="84"/>
      <c r="BY892" s="76" t="s">
        <v>2482</v>
      </c>
      <c r="BZ892" s="325" t="s">
        <v>2483</v>
      </c>
      <c r="CA892" s="563">
        <f t="shared" si="8377"/>
        <v>295758893.72310412</v>
      </c>
      <c r="CB892" s="562"/>
      <c r="CC892" s="109"/>
      <c r="CD892" s="329"/>
      <c r="CE892" s="1139">
        <f t="shared" ref="CE892" si="8390">BV892-CB892</f>
        <v>272237567.86000007</v>
      </c>
      <c r="CF892" s="1140">
        <f t="shared" ref="CF892" si="8391">BW892-CC892</f>
        <v>304906076.00320011</v>
      </c>
      <c r="CG892" s="1145"/>
      <c r="CH892" s="166" t="s">
        <v>2493</v>
      </c>
      <c r="CI892" s="555"/>
      <c r="CJ892" s="556"/>
      <c r="CK892" s="557"/>
      <c r="CL892" s="87"/>
      <c r="CM892" s="172"/>
      <c r="CN892" s="557"/>
      <c r="CO892" s="103"/>
      <c r="CP892" s="102"/>
      <c r="CQ892" s="559"/>
      <c r="CR892" s="455"/>
      <c r="CS892" s="455"/>
      <c r="CT892" s="455"/>
      <c r="CU892" s="455"/>
      <c r="CV892" s="455"/>
      <c r="CW892" s="455"/>
      <c r="CX892" s="455"/>
      <c r="CY892" s="455"/>
      <c r="CZ892" s="455"/>
      <c r="DA892" s="456"/>
      <c r="DB892" s="455"/>
      <c r="DC892" s="455"/>
      <c r="DD892" s="455"/>
      <c r="DE892" s="455"/>
      <c r="DF892" s="455"/>
      <c r="DG892" s="455"/>
      <c r="DH892" s="455"/>
      <c r="DI892" s="455"/>
      <c r="DJ892" s="455"/>
      <c r="DK892" s="455"/>
      <c r="DL892" s="501"/>
      <c r="DM892" s="508"/>
      <c r="DN892" s="501"/>
      <c r="DO892" s="508">
        <f t="shared" si="8348"/>
        <v>0</v>
      </c>
      <c r="DP892" s="655">
        <f t="shared" si="8349"/>
        <v>0</v>
      </c>
      <c r="DQ892" s="1053">
        <f t="shared" si="8350"/>
        <v>0</v>
      </c>
      <c r="DR892" s="655">
        <f t="shared" si="8351"/>
        <v>0</v>
      </c>
      <c r="DS892" s="508">
        <f t="shared" si="8326"/>
        <v>0</v>
      </c>
      <c r="DT892" s="501">
        <f t="shared" si="8327"/>
        <v>0</v>
      </c>
      <c r="DU892" s="508">
        <f t="shared" si="8328"/>
        <v>0</v>
      </c>
      <c r="DV892" s="457">
        <f t="shared" si="8329"/>
        <v>0</v>
      </c>
      <c r="DW892" s="503">
        <f t="shared" si="8330"/>
        <v>0</v>
      </c>
      <c r="DX892" s="501">
        <f t="shared" si="8331"/>
        <v>0</v>
      </c>
      <c r="DY892" s="672">
        <f t="shared" si="8332"/>
        <v>0</v>
      </c>
      <c r="DZ892" s="501">
        <f t="shared" si="8333"/>
        <v>0</v>
      </c>
      <c r="EA892" s="508">
        <f t="shared" si="8334"/>
        <v>0</v>
      </c>
      <c r="EB892" s="457">
        <f t="shared" si="8335"/>
        <v>0</v>
      </c>
      <c r="EC892" s="745"/>
      <c r="ED892" s="463"/>
      <c r="EE892" s="459">
        <f t="shared" si="8352"/>
        <v>0</v>
      </c>
      <c r="EF892" s="501">
        <f t="shared" si="8353"/>
        <v>0</v>
      </c>
      <c r="EG892" s="480"/>
      <c r="EH892" s="647"/>
      <c r="EI892" s="460"/>
      <c r="EJ892" s="538"/>
      <c r="EK892" s="690">
        <f t="shared" si="8307"/>
        <v>46293801.910000071</v>
      </c>
      <c r="EL892" s="257">
        <f t="shared" si="8308"/>
        <v>51849058.139200084</v>
      </c>
      <c r="EM892" s="262">
        <f t="shared" si="8309"/>
        <v>46907100.439999998</v>
      </c>
      <c r="EN892" s="262">
        <f t="shared" si="8310"/>
        <v>52535952.492800005</v>
      </c>
      <c r="EO892" s="262">
        <f t="shared" si="8311"/>
        <v>63079780.439999998</v>
      </c>
      <c r="EP892" s="262">
        <f t="shared" si="8312"/>
        <v>70649354.092800006</v>
      </c>
      <c r="EQ892" s="262">
        <f t="shared" si="8313"/>
        <v>63079780.439999998</v>
      </c>
      <c r="ER892" s="597">
        <f t="shared" si="8314"/>
        <v>70649354.092800006</v>
      </c>
      <c r="ES892" s="262">
        <f t="shared" si="8315"/>
        <v>0</v>
      </c>
      <c r="ET892" s="262">
        <f t="shared" si="8316"/>
        <v>0</v>
      </c>
      <c r="EU892" s="472">
        <f t="shared" si="8317"/>
        <v>0</v>
      </c>
      <c r="EV892" s="263">
        <f t="shared" si="8318"/>
        <v>0</v>
      </c>
      <c r="EW892" s="472">
        <f t="shared" si="8319"/>
        <v>0</v>
      </c>
      <c r="EX892" s="263">
        <f t="shared" si="8320"/>
        <v>0</v>
      </c>
      <c r="EY892" s="480">
        <f t="shared" si="8321"/>
        <v>272237567.86000007</v>
      </c>
      <c r="EZ892" s="271">
        <f t="shared" si="8322"/>
        <v>304906076.00320011</v>
      </c>
      <c r="FC892" s="216"/>
      <c r="FD892" s="319"/>
    </row>
    <row r="893" spans="1:160" s="929" customFormat="1" ht="18" customHeight="1" collapsed="1" x14ac:dyDescent="0.2">
      <c r="A893" s="6"/>
      <c r="B893" s="19"/>
      <c r="C893" s="90"/>
      <c r="D893" s="90" t="s">
        <v>1268</v>
      </c>
      <c r="E893" s="19"/>
      <c r="F893" s="19"/>
      <c r="G893" s="18"/>
      <c r="H893" s="91"/>
      <c r="I893" s="19"/>
      <c r="J893" s="92"/>
      <c r="K893" s="93"/>
      <c r="L893" s="19"/>
      <c r="M893" s="11"/>
      <c r="N893" s="94"/>
      <c r="O893" s="94"/>
      <c r="P893" s="94"/>
      <c r="Q893" s="244"/>
      <c r="R893" s="401"/>
      <c r="S893" s="258"/>
      <c r="T893" s="258"/>
      <c r="U893" s="258">
        <f>SUM(U894:U919)</f>
        <v>4438278.8571428563</v>
      </c>
      <c r="V893" s="258">
        <f>SUM(V894:V919)</f>
        <v>4970872.3199999994</v>
      </c>
      <c r="W893" s="258">
        <f>SUM(W894:W919)</f>
        <v>1491261.696</v>
      </c>
      <c r="X893" s="402"/>
      <c r="Y893" s="402"/>
      <c r="Z893" s="402"/>
      <c r="AA893" s="258">
        <f>SUM(AA894:AA919)</f>
        <v>3845424.7767857141</v>
      </c>
      <c r="AB893" s="258">
        <f>SUM(AB894:AB919)</f>
        <v>4306875.75</v>
      </c>
      <c r="AC893" s="258">
        <f>SUM(AC894:AC919)</f>
        <v>1292062.7249999999</v>
      </c>
      <c r="AD893" s="264"/>
      <c r="AE893" s="264"/>
      <c r="AF893" s="264"/>
      <c r="AG893" s="264">
        <f>SUM(AG894:AG919)</f>
        <v>13328252.071428571</v>
      </c>
      <c r="AH893" s="264">
        <f>SUM(AH894:AH919)</f>
        <v>14927642.32</v>
      </c>
      <c r="AI893" s="264">
        <f>SUM(AI894:AI919)</f>
        <v>11887988.696</v>
      </c>
      <c r="AJ893" s="264"/>
      <c r="AK893" s="264"/>
      <c r="AL893" s="264"/>
      <c r="AM893" s="264">
        <f>SUM(AM894:AM919)</f>
        <v>14076062.249999998</v>
      </c>
      <c r="AN893" s="264">
        <f>SUM(AN894:AN919)</f>
        <v>15765189.720000001</v>
      </c>
      <c r="AO893" s="264">
        <f>SUM(AO894:AO919)</f>
        <v>12139252.915999999</v>
      </c>
      <c r="AP893" s="264"/>
      <c r="AQ893" s="264"/>
      <c r="AR893" s="264"/>
      <c r="AS893" s="264">
        <f t="shared" ref="AS893:AU893" si="8392">SUM(AS894:AS919)</f>
        <v>14375814.553571427</v>
      </c>
      <c r="AT893" s="264">
        <f>SUM(AT894:AT919)</f>
        <v>16100912.300000001</v>
      </c>
      <c r="AU893" s="264">
        <f t="shared" si="8392"/>
        <v>12239969.689999999</v>
      </c>
      <c r="AV893" s="403"/>
      <c r="AW893" s="403"/>
      <c r="AX893" s="403"/>
      <c r="AY893" s="264">
        <f t="shared" ref="AY893:BA893" si="8393">SUM(AY894:AY919)</f>
        <v>9451142.8571428563</v>
      </c>
      <c r="AZ893" s="264">
        <f t="shared" si="8393"/>
        <v>10585280</v>
      </c>
      <c r="BA893" s="264">
        <f t="shared" si="8393"/>
        <v>10585280</v>
      </c>
      <c r="BB893" s="403"/>
      <c r="BC893" s="403"/>
      <c r="BD893" s="403"/>
      <c r="BE893" s="264">
        <f t="shared" ref="BE893:BG893" si="8394">SUM(BE894:BE919)</f>
        <v>9451142.8571428563</v>
      </c>
      <c r="BF893" s="264">
        <f t="shared" si="8394"/>
        <v>10585280</v>
      </c>
      <c r="BG893" s="264">
        <f t="shared" si="8394"/>
        <v>10585280</v>
      </c>
      <c r="BH893" s="403"/>
      <c r="BI893" s="403"/>
      <c r="BJ893" s="403"/>
      <c r="BK893" s="264">
        <f t="shared" ref="BK893:BM893" si="8395">SUM(BK894:BK919)</f>
        <v>0</v>
      </c>
      <c r="BL893" s="264">
        <f t="shared" si="8395"/>
        <v>0</v>
      </c>
      <c r="BM893" s="264">
        <f t="shared" si="8395"/>
        <v>0</v>
      </c>
      <c r="BN893" s="403"/>
      <c r="BO893" s="403"/>
      <c r="BP893" s="403"/>
      <c r="BQ893" s="264">
        <f t="shared" ref="BQ893:BS893" si="8396">SUM(BQ894:BQ919)</f>
        <v>0</v>
      </c>
      <c r="BR893" s="264">
        <f t="shared" si="8396"/>
        <v>0</v>
      </c>
      <c r="BS893" s="264">
        <f t="shared" si="8396"/>
        <v>0</v>
      </c>
      <c r="BT893" s="258"/>
      <c r="BU893" s="258">
        <f>SUM(BW894:BW918)</f>
        <v>24315652.410000004</v>
      </c>
      <c r="BV893" s="264">
        <f t="shared" ref="BV893" si="8397">SUM(BV894:BV919)</f>
        <v>68966118.223214269</v>
      </c>
      <c r="BW893" s="264">
        <f>SUM(BW894:BW919)</f>
        <v>77242052.409999996</v>
      </c>
      <c r="BX893" s="96"/>
      <c r="BY893" s="19"/>
      <c r="BZ893" s="564"/>
      <c r="CA893" s="264">
        <f>SUM(CA894:CA919)</f>
        <v>60221095.72299999</v>
      </c>
      <c r="CB893" s="928"/>
      <c r="CC893" s="95"/>
      <c r="CD893" s="100"/>
      <c r="CE893" s="264">
        <f>SUM(CE894:CE919)</f>
        <v>68966118.223214269</v>
      </c>
      <c r="CF893" s="264">
        <f>SUM(CF894:CF919)</f>
        <v>77242052.409999996</v>
      </c>
      <c r="CG893" s="264">
        <f>SUM(CG894:CG919)</f>
        <v>60221095.72299999</v>
      </c>
      <c r="CH893" s="164"/>
      <c r="CI893" s="165"/>
      <c r="CJ893" s="101"/>
      <c r="CK893" s="99"/>
      <c r="CL893" s="99"/>
      <c r="CM893" s="99"/>
      <c r="CN893" s="99"/>
      <c r="CO893" s="99"/>
      <c r="CP893" s="99"/>
      <c r="CQ893" s="99"/>
      <c r="CR893" s="406"/>
      <c r="CS893" s="406"/>
      <c r="CT893" s="406"/>
      <c r="CU893" s="406"/>
      <c r="CV893" s="406"/>
      <c r="CW893" s="406"/>
      <c r="CX893" s="406"/>
      <c r="CY893" s="406"/>
      <c r="CZ893" s="406"/>
      <c r="DA893" s="406"/>
      <c r="DB893" s="406"/>
      <c r="DC893" s="406"/>
      <c r="DD893" s="406"/>
      <c r="DE893" s="406"/>
      <c r="DF893" s="406"/>
      <c r="DG893" s="406"/>
      <c r="DH893" s="406"/>
      <c r="DI893" s="406"/>
      <c r="DJ893" s="406"/>
      <c r="DK893" s="406"/>
      <c r="DL893" s="507"/>
      <c r="DM893" s="687">
        <f t="shared" ref="DM893:DP893" si="8398">SUM(DM894:DM917)</f>
        <v>0</v>
      </c>
      <c r="DN893" s="656">
        <f t="shared" si="8398"/>
        <v>0</v>
      </c>
      <c r="DO893" s="687">
        <f t="shared" si="8398"/>
        <v>4306875.75</v>
      </c>
      <c r="DP893" s="656">
        <f t="shared" si="8398"/>
        <v>3845424.7767857141</v>
      </c>
      <c r="DQ893" s="264">
        <f>SUM(DQ894:DQ919)</f>
        <v>14927642.32</v>
      </c>
      <c r="DR893" s="264">
        <f t="shared" ref="DR893:EZ893" si="8399">SUM(DR894:DR919)</f>
        <v>13328252.071428571</v>
      </c>
      <c r="DS893" s="264">
        <f t="shared" si="8399"/>
        <v>15765189.720000001</v>
      </c>
      <c r="DT893" s="264">
        <f t="shared" si="8399"/>
        <v>14076062.249999998</v>
      </c>
      <c r="DU893" s="264">
        <f t="shared" si="8399"/>
        <v>16100912.300000001</v>
      </c>
      <c r="DV893" s="264">
        <f t="shared" si="8399"/>
        <v>14375814.553571427</v>
      </c>
      <c r="DW893" s="264">
        <f t="shared" si="8399"/>
        <v>10585280</v>
      </c>
      <c r="DX893" s="264">
        <f t="shared" si="8399"/>
        <v>9451142.8571428563</v>
      </c>
      <c r="DY893" s="264">
        <f t="shared" si="8399"/>
        <v>10585280</v>
      </c>
      <c r="DZ893" s="264">
        <f t="shared" si="8399"/>
        <v>9451142.8571428563</v>
      </c>
      <c r="EA893" s="264">
        <f t="shared" si="8399"/>
        <v>0</v>
      </c>
      <c r="EB893" s="264">
        <f t="shared" si="8399"/>
        <v>0</v>
      </c>
      <c r="EC893" s="264">
        <f t="shared" ref="EC893:ED893" si="8400">SUM(EC894:EC919)</f>
        <v>0</v>
      </c>
      <c r="ED893" s="264">
        <f t="shared" si="8400"/>
        <v>0</v>
      </c>
      <c r="EE893" s="402">
        <f t="shared" si="8399"/>
        <v>72271180.090000004</v>
      </c>
      <c r="EF893" s="264">
        <f t="shared" si="8399"/>
        <v>64527839.366071425</v>
      </c>
      <c r="EG893" s="264">
        <f t="shared" si="8399"/>
        <v>4438278.8571428563</v>
      </c>
      <c r="EH893" s="264">
        <f t="shared" si="8399"/>
        <v>4970872.3199999994</v>
      </c>
      <c r="EI893" s="264">
        <f t="shared" si="8399"/>
        <v>1.1641532182693481E-10</v>
      </c>
      <c r="EJ893" s="264">
        <f t="shared" si="8399"/>
        <v>1.1641532182693481E-10</v>
      </c>
      <c r="EK893" s="264">
        <f t="shared" si="8399"/>
        <v>1.1641532182693481E-10</v>
      </c>
      <c r="EL893" s="264">
        <f t="shared" si="8399"/>
        <v>0</v>
      </c>
      <c r="EM893" s="264">
        <f t="shared" si="8399"/>
        <v>1.1641532182693481E-10</v>
      </c>
      <c r="EN893" s="264">
        <f t="shared" si="8399"/>
        <v>0</v>
      </c>
      <c r="EO893" s="264">
        <f t="shared" si="8399"/>
        <v>1.1641532182693481E-10</v>
      </c>
      <c r="EP893" s="264">
        <f t="shared" si="8399"/>
        <v>0</v>
      </c>
      <c r="EQ893" s="264">
        <f t="shared" si="8399"/>
        <v>0</v>
      </c>
      <c r="ER893" s="264">
        <f t="shared" si="8399"/>
        <v>0</v>
      </c>
      <c r="ES893" s="264">
        <f t="shared" si="8399"/>
        <v>0</v>
      </c>
      <c r="ET893" s="264">
        <f t="shared" si="8399"/>
        <v>0</v>
      </c>
      <c r="EU893" s="264">
        <f t="shared" si="8399"/>
        <v>0</v>
      </c>
      <c r="EV893" s="264">
        <f t="shared" si="8399"/>
        <v>0</v>
      </c>
      <c r="EW893" s="264">
        <f t="shared" ref="EW893:EX893" si="8401">SUM(EW894:EW919)</f>
        <v>0</v>
      </c>
      <c r="EX893" s="264">
        <f t="shared" si="8401"/>
        <v>0</v>
      </c>
      <c r="EY893" s="264">
        <f t="shared" si="8399"/>
        <v>4438278.8571428582</v>
      </c>
      <c r="EZ893" s="264">
        <f t="shared" si="8399"/>
        <v>4970872.32</v>
      </c>
      <c r="FA893" s="919"/>
    </row>
    <row r="894" spans="1:160" s="74" customFormat="1" ht="18" hidden="1" customHeight="1" outlineLevel="1" x14ac:dyDescent="0.2">
      <c r="A894" s="8" t="s">
        <v>921</v>
      </c>
      <c r="B894" s="64" t="s">
        <v>21</v>
      </c>
      <c r="C894" s="65" t="s">
        <v>936</v>
      </c>
      <c r="D894" s="65" t="s">
        <v>937</v>
      </c>
      <c r="E894" s="64" t="s">
        <v>938</v>
      </c>
      <c r="F894" s="64" t="s">
        <v>939</v>
      </c>
      <c r="G894" s="66" t="s">
        <v>25</v>
      </c>
      <c r="H894" s="67">
        <v>0.3</v>
      </c>
      <c r="I894" s="64" t="s">
        <v>969</v>
      </c>
      <c r="J894" s="68" t="s">
        <v>496</v>
      </c>
      <c r="K894" s="69" t="s">
        <v>152</v>
      </c>
      <c r="L894" s="64" t="s">
        <v>46</v>
      </c>
      <c r="M894" s="64" t="s">
        <v>65</v>
      </c>
      <c r="N894" s="619"/>
      <c r="O894" s="619"/>
      <c r="P894" s="619"/>
      <c r="Q894" s="619"/>
      <c r="R894" s="396">
        <v>6</v>
      </c>
      <c r="S894" s="256">
        <v>70133.928571428565</v>
      </c>
      <c r="T894" s="256">
        <v>78550</v>
      </c>
      <c r="U894" s="284">
        <f t="shared" ref="U894:U916" si="8402">S894*R894</f>
        <v>420803.57142857136</v>
      </c>
      <c r="V894" s="495">
        <f t="shared" ref="V894:V916" si="8403">U894*1.12</f>
        <v>471299.99999999994</v>
      </c>
      <c r="W894" s="495">
        <f t="shared" si="5082"/>
        <v>141389.99999999997</v>
      </c>
      <c r="X894" s="396">
        <v>6</v>
      </c>
      <c r="Y894" s="396">
        <v>70133.928571428565</v>
      </c>
      <c r="Z894" s="396">
        <v>78550</v>
      </c>
      <c r="AA894" s="396">
        <f t="shared" ref="AA894:AA916" si="8404">Y894*X894</f>
        <v>420803.57142857136</v>
      </c>
      <c r="AB894" s="396">
        <f t="shared" si="5029"/>
        <v>471299.99999999994</v>
      </c>
      <c r="AC894" s="395">
        <f t="shared" ref="AC894:AC917" si="8405">AB894*H894</f>
        <v>141389.99999999997</v>
      </c>
      <c r="AD894" s="396">
        <v>6</v>
      </c>
      <c r="AE894" s="396">
        <v>70133.928571428565</v>
      </c>
      <c r="AF894" s="396">
        <v>78550</v>
      </c>
      <c r="AG894" s="396">
        <f>AD894*AE894</f>
        <v>420803.57142857136</v>
      </c>
      <c r="AH894" s="396">
        <f>AD894*AF894</f>
        <v>471300</v>
      </c>
      <c r="AI894" s="396">
        <f t="shared" ref="AI894:AI919" si="8406">AH894*H894</f>
        <v>141390</v>
      </c>
      <c r="AJ894" s="396">
        <v>6</v>
      </c>
      <c r="AK894" s="396">
        <v>70133.928571428565</v>
      </c>
      <c r="AL894" s="396">
        <v>78550</v>
      </c>
      <c r="AM894" s="1220">
        <f t="shared" si="8342"/>
        <v>420803.57142857136</v>
      </c>
      <c r="AN894" s="396">
        <f t="shared" si="8343"/>
        <v>471300</v>
      </c>
      <c r="AO894" s="396">
        <f t="shared" ref="AO894:AO919" si="8407">AN894*H894</f>
        <v>141390</v>
      </c>
      <c r="AP894" s="396">
        <v>6</v>
      </c>
      <c r="AQ894" s="396">
        <v>70133.928571428565</v>
      </c>
      <c r="AR894" s="396">
        <v>78550</v>
      </c>
      <c r="AS894" s="396">
        <f t="shared" si="8344"/>
        <v>420803.57142857136</v>
      </c>
      <c r="AT894" s="396">
        <f t="shared" ref="AT894:AT917" si="8408">AS894*1.12</f>
        <v>471299.99999999994</v>
      </c>
      <c r="AU894" s="396">
        <f t="shared" ref="AU894:AU917" si="8409">AT894*H894</f>
        <v>141389.99999999997</v>
      </c>
      <c r="AV894" s="397"/>
      <c r="AW894" s="397">
        <v>70133.928571428565</v>
      </c>
      <c r="AX894" s="397">
        <v>78550</v>
      </c>
      <c r="AY894" s="397">
        <f t="shared" si="8345"/>
        <v>0</v>
      </c>
      <c r="AZ894" s="397">
        <f t="shared" ref="AZ894:AZ917" si="8410">AY894*1.12</f>
        <v>0</v>
      </c>
      <c r="BA894" s="397">
        <f t="shared" si="8144"/>
        <v>0</v>
      </c>
      <c r="BB894" s="397"/>
      <c r="BC894" s="397"/>
      <c r="BD894" s="397"/>
      <c r="BE894" s="397">
        <f t="shared" ref="BE894:BE917" si="8411">BB894*BC894</f>
        <v>0</v>
      </c>
      <c r="BF894" s="397">
        <f t="shared" ref="BF894:BF917" si="8412">BE894*1.12</f>
        <v>0</v>
      </c>
      <c r="BG894" s="397">
        <f t="shared" si="7954"/>
        <v>0</v>
      </c>
      <c r="BH894" s="397"/>
      <c r="BI894" s="397"/>
      <c r="BJ894" s="397"/>
      <c r="BK894" s="397">
        <f t="shared" ref="BK894:BK917" si="8413">BH894*BI894</f>
        <v>0</v>
      </c>
      <c r="BL894" s="397">
        <f t="shared" ref="BL894:BL917" si="8414">BK894*1.12</f>
        <v>0</v>
      </c>
      <c r="BM894" s="397">
        <f t="shared" ref="BM894:BM919" si="8415">BL894*N894</f>
        <v>0</v>
      </c>
      <c r="BN894" s="397"/>
      <c r="BO894" s="397"/>
      <c r="BP894" s="397"/>
      <c r="BQ894" s="397">
        <f t="shared" ref="BQ894:BQ917" si="8416">BN894*BO894</f>
        <v>0</v>
      </c>
      <c r="BR894" s="397">
        <f t="shared" ref="BR894:BR917" si="8417">BQ894*1.12</f>
        <v>0</v>
      </c>
      <c r="BS894" s="397">
        <f t="shared" ref="BS894:BS919" si="8418">BR894*T894</f>
        <v>0</v>
      </c>
      <c r="BT894" s="256">
        <v>70133.928571428565</v>
      </c>
      <c r="BU894" s="256">
        <v>78550</v>
      </c>
      <c r="BV894" s="256">
        <f t="shared" ref="BV894:BV916" si="8419">SUM(N894+O894+P894+Q894+R894+X894+AD894+AJ894+AP894+AV894+BB894+BH894)*BT894</f>
        <v>2104017.8571428568</v>
      </c>
      <c r="BW894" s="284">
        <f t="shared" ref="BW894:BW919" si="8420">BV894*1.12</f>
        <v>2356500</v>
      </c>
      <c r="BX894" s="71" t="s">
        <v>48</v>
      </c>
      <c r="BY894" s="64">
        <v>2013</v>
      </c>
      <c r="BZ894" s="576"/>
      <c r="CA894" s="563">
        <f t="shared" ref="CA894:CA921" si="8421">BW894*H894</f>
        <v>706950</v>
      </c>
      <c r="CB894" s="70"/>
      <c r="CC894" s="70"/>
      <c r="CD894" s="75"/>
      <c r="CE894" s="345">
        <f t="shared" ref="CE894:CE919" si="8422">BV894-CB894</f>
        <v>2104017.8571428568</v>
      </c>
      <c r="CF894" s="915">
        <f t="shared" ref="CF894:CF919" si="8423">BW894-CC894</f>
        <v>2356500</v>
      </c>
      <c r="CG894" s="738">
        <f t="shared" ref="CG894:CG919" si="8424">CA894-CC894</f>
        <v>706950</v>
      </c>
      <c r="CH894" s="162" t="s">
        <v>955</v>
      </c>
      <c r="CI894" s="163"/>
      <c r="CJ894" s="923" t="s">
        <v>25</v>
      </c>
      <c r="CK894" s="180" t="s">
        <v>987</v>
      </c>
      <c r="CL894" s="180" t="s">
        <v>2801</v>
      </c>
      <c r="CM894" s="181" t="s">
        <v>2802</v>
      </c>
      <c r="CN894" s="180" t="s">
        <v>986</v>
      </c>
      <c r="CO894" s="182" t="s">
        <v>988</v>
      </c>
      <c r="CP894" s="180" t="s">
        <v>939</v>
      </c>
      <c r="CQ894" s="74" t="s">
        <v>65</v>
      </c>
      <c r="CR894" s="487"/>
      <c r="CS894" s="487">
        <v>6</v>
      </c>
      <c r="CT894" s="487">
        <v>6</v>
      </c>
      <c r="CU894" s="487">
        <v>6</v>
      </c>
      <c r="CV894" s="487">
        <v>6</v>
      </c>
      <c r="CW894" s="487"/>
      <c r="CX894" s="487"/>
      <c r="CY894" s="487"/>
      <c r="CZ894" s="487">
        <f>CS894+CT894+CU894+CV894</f>
        <v>24</v>
      </c>
      <c r="DA894" s="487">
        <v>78550</v>
      </c>
      <c r="DB894" s="487">
        <f>CR894*DA894</f>
        <v>0</v>
      </c>
      <c r="DC894" s="487">
        <f>CS894*DA894</f>
        <v>471300</v>
      </c>
      <c r="DD894" s="487">
        <f>CT894*DA894</f>
        <v>471300</v>
      </c>
      <c r="DE894" s="487">
        <f>DA894*CU894</f>
        <v>471300</v>
      </c>
      <c r="DF894" s="487">
        <f>DA894*CV894</f>
        <v>471300</v>
      </c>
      <c r="DG894" s="487"/>
      <c r="DH894" s="487"/>
      <c r="DI894" s="487"/>
      <c r="DJ894" s="487"/>
      <c r="DK894" s="487">
        <f>DA894*CZ894</f>
        <v>1885200</v>
      </c>
      <c r="DL894" s="489"/>
      <c r="DM894" s="490">
        <f t="shared" ref="DM894:DM919" si="8425">DB894</f>
        <v>0</v>
      </c>
      <c r="DN894" s="489">
        <f t="shared" ref="DN894:DN919" si="8426">DM894/1.12</f>
        <v>0</v>
      </c>
      <c r="DO894" s="490">
        <f t="shared" ref="DO894:DO917" si="8427">DC894</f>
        <v>471300</v>
      </c>
      <c r="DP894" s="917">
        <f t="shared" ref="DP894:DP917" si="8428">DO894/1.12</f>
        <v>420803.57142857136</v>
      </c>
      <c r="DQ894" s="1056">
        <f t="shared" ref="DQ894" si="8429">DD894</f>
        <v>471300</v>
      </c>
      <c r="DR894" s="917">
        <f t="shared" ref="DR894" si="8430">DQ894/1.12</f>
        <v>420803.57142857136</v>
      </c>
      <c r="DS894" s="851">
        <f>DE894</f>
        <v>471300</v>
      </c>
      <c r="DT894" s="917">
        <f>DS894/1.12</f>
        <v>420803.57142857136</v>
      </c>
      <c r="DU894" s="851">
        <f>DF894</f>
        <v>471300</v>
      </c>
      <c r="DV894" s="924">
        <f>DU894/1.12</f>
        <v>420803.57142857136</v>
      </c>
      <c r="DW894" s="918"/>
      <c r="DX894" s="917"/>
      <c r="DY894" s="957"/>
      <c r="DZ894" s="917"/>
      <c r="EA894" s="782">
        <f t="shared" ref="EA894:EA907" si="8431">DI894</f>
        <v>0</v>
      </c>
      <c r="EB894" s="465">
        <f t="shared" ref="EB894:EB919" si="8432">EA894/1.12</f>
        <v>0</v>
      </c>
      <c r="EC894" s="918"/>
      <c r="ED894" s="624"/>
      <c r="EE894" s="492">
        <f t="shared" ref="EE894:EE907" si="8433">DK894</f>
        <v>1885200</v>
      </c>
      <c r="EF894" s="489">
        <f t="shared" ref="EF894:EF919" si="8434">EE894/1.12</f>
        <v>1683214.2857142854</v>
      </c>
      <c r="EG894" s="689">
        <f t="shared" ref="EG894:EG919" si="8435">U894-DN894</f>
        <v>420803.57142857136</v>
      </c>
      <c r="EH894" s="495">
        <f t="shared" ref="EH894:EH919" si="8436">V894-DM894</f>
        <v>471299.99999999994</v>
      </c>
      <c r="EI894" s="460">
        <f t="shared" ref="EI894:EI919" si="8437">AA894-DP894</f>
        <v>0</v>
      </c>
      <c r="EJ894" s="538">
        <f t="shared" ref="EJ894:EJ919" si="8438">AB894-DO894</f>
        <v>0</v>
      </c>
      <c r="EK894" s="677">
        <f t="shared" ref="EK894:EK919" si="8439">AG894-DR894</f>
        <v>0</v>
      </c>
      <c r="EL894" s="257">
        <f t="shared" ref="EL894:EL919" si="8440">AH894-DQ894</f>
        <v>0</v>
      </c>
      <c r="EM894" s="252">
        <f t="shared" ref="EM894:EM919" si="8441">AM894-DT894</f>
        <v>0</v>
      </c>
      <c r="EN894" s="685">
        <f t="shared" ref="EN894:EN919" si="8442">AN894-DS894</f>
        <v>0</v>
      </c>
      <c r="EO894" s="690">
        <f t="shared" ref="EO894:EO919" si="8443">AS894-DV894</f>
        <v>0</v>
      </c>
      <c r="EP894" s="495">
        <f t="shared" ref="EP894:EP919" si="8444">AT894-DU894</f>
        <v>0</v>
      </c>
      <c r="EQ894" s="252">
        <f t="shared" ref="EQ894:EQ919" si="8445">AY894-DX894</f>
        <v>0</v>
      </c>
      <c r="ER894" s="685">
        <f t="shared" ref="ER894:ER919" si="8446">AZ894-DW894</f>
        <v>0</v>
      </c>
      <c r="ES894" s="690">
        <f t="shared" ref="ES894:ES919" si="8447">BE894-DZ894</f>
        <v>0</v>
      </c>
      <c r="ET894" s="685">
        <f t="shared" ref="ET894:ET919" si="8448">BF894-DY894</f>
        <v>0</v>
      </c>
      <c r="EU894" s="462">
        <f t="shared" ref="EU894:EU919" si="8449">BK894-EB894</f>
        <v>0</v>
      </c>
      <c r="EV894" s="263">
        <f t="shared" ref="EV894:EV919" si="8450">BL894-EA894</f>
        <v>0</v>
      </c>
      <c r="EW894" s="462">
        <f t="shared" ref="EW894:EW919" si="8451">BM894-ED894</f>
        <v>0</v>
      </c>
      <c r="EX894" s="263">
        <f t="shared" ref="EX894:EX919" si="8452">BN894-EC894</f>
        <v>0</v>
      </c>
      <c r="EY894" s="590">
        <f t="shared" ref="EY894:EY919" si="8453">BV894-EF894</f>
        <v>420803.57142857136</v>
      </c>
      <c r="EZ894" s="495">
        <f t="shared" ref="EZ894:EZ919" si="8454">BW894-EE894</f>
        <v>471300</v>
      </c>
      <c r="FA894" s="925">
        <v>41603</v>
      </c>
      <c r="FB894" s="33" t="s">
        <v>421</v>
      </c>
      <c r="FC894" s="926"/>
      <c r="FD894" s="927"/>
    </row>
    <row r="895" spans="1:160" s="87" customFormat="1" ht="18" hidden="1" customHeight="1" outlineLevel="1" x14ac:dyDescent="0.2">
      <c r="A895" s="13" t="s">
        <v>922</v>
      </c>
      <c r="B895" s="76" t="s">
        <v>21</v>
      </c>
      <c r="C895" s="77" t="s">
        <v>936</v>
      </c>
      <c r="D895" s="77" t="s">
        <v>937</v>
      </c>
      <c r="E895" s="76" t="s">
        <v>938</v>
      </c>
      <c r="F895" s="76" t="s">
        <v>940</v>
      </c>
      <c r="G895" s="78" t="s">
        <v>25</v>
      </c>
      <c r="H895" s="79">
        <v>0.3</v>
      </c>
      <c r="I895" s="76" t="s">
        <v>969</v>
      </c>
      <c r="J895" s="80" t="s">
        <v>496</v>
      </c>
      <c r="K895" s="81" t="s">
        <v>152</v>
      </c>
      <c r="L895" s="76" t="s">
        <v>46</v>
      </c>
      <c r="M895" s="76" t="s">
        <v>65</v>
      </c>
      <c r="N895" s="82"/>
      <c r="O895" s="82"/>
      <c r="P895" s="82"/>
      <c r="Q895" s="82"/>
      <c r="R895" s="260">
        <v>12</v>
      </c>
      <c r="S895" s="262">
        <v>35767.857142857138</v>
      </c>
      <c r="T895" s="262">
        <v>40060</v>
      </c>
      <c r="U895" s="270">
        <f t="shared" si="8402"/>
        <v>429214.28571428568</v>
      </c>
      <c r="V895" s="271">
        <f t="shared" si="8403"/>
        <v>480720</v>
      </c>
      <c r="W895" s="271">
        <f t="shared" si="5082"/>
        <v>144216</v>
      </c>
      <c r="X895" s="260">
        <v>12</v>
      </c>
      <c r="Y895" s="260">
        <v>35767.857142857138</v>
      </c>
      <c r="Z895" s="260">
        <v>40060</v>
      </c>
      <c r="AA895" s="260">
        <f t="shared" si="8404"/>
        <v>429214.28571428568</v>
      </c>
      <c r="AB895" s="260">
        <f t="shared" si="5029"/>
        <v>480720</v>
      </c>
      <c r="AC895" s="399">
        <f t="shared" si="8405"/>
        <v>144216</v>
      </c>
      <c r="AD895" s="260">
        <v>12</v>
      </c>
      <c r="AE895" s="260">
        <v>35767.857142857138</v>
      </c>
      <c r="AF895" s="260">
        <v>40060</v>
      </c>
      <c r="AG895" s="260">
        <f t="shared" ref="AG895:AG917" si="8455">AD895*AE895</f>
        <v>429214.28571428568</v>
      </c>
      <c r="AH895" s="260">
        <f t="shared" ref="AH895:AH917" si="8456">AD895*AF895</f>
        <v>480720</v>
      </c>
      <c r="AI895" s="260">
        <f t="shared" si="8406"/>
        <v>144216</v>
      </c>
      <c r="AJ895" s="260">
        <v>12</v>
      </c>
      <c r="AK895" s="260">
        <v>35767.857142857138</v>
      </c>
      <c r="AL895" s="260">
        <v>40060</v>
      </c>
      <c r="AM895" s="1067">
        <f t="shared" si="8342"/>
        <v>429214.28571428568</v>
      </c>
      <c r="AN895" s="260">
        <f t="shared" si="8343"/>
        <v>480720</v>
      </c>
      <c r="AO895" s="396">
        <f t="shared" si="8407"/>
        <v>144216</v>
      </c>
      <c r="AP895" s="260">
        <v>12</v>
      </c>
      <c r="AQ895" s="260">
        <v>35767.857142857138</v>
      </c>
      <c r="AR895" s="260">
        <v>40060</v>
      </c>
      <c r="AS895" s="260">
        <f t="shared" si="8344"/>
        <v>429214.28571428568</v>
      </c>
      <c r="AT895" s="260">
        <f t="shared" si="8408"/>
        <v>480720</v>
      </c>
      <c r="AU895" s="260">
        <f t="shared" si="8409"/>
        <v>144216</v>
      </c>
      <c r="AV895" s="400"/>
      <c r="AW895" s="400">
        <v>35767.857142857138</v>
      </c>
      <c r="AX895" s="400">
        <v>40060</v>
      </c>
      <c r="AY895" s="400">
        <f t="shared" si="8345"/>
        <v>0</v>
      </c>
      <c r="AZ895" s="400">
        <f t="shared" si="8410"/>
        <v>0</v>
      </c>
      <c r="BA895" s="400">
        <f t="shared" si="8144"/>
        <v>0</v>
      </c>
      <c r="BB895" s="400"/>
      <c r="BC895" s="400"/>
      <c r="BD895" s="400"/>
      <c r="BE895" s="400">
        <f t="shared" si="8411"/>
        <v>0</v>
      </c>
      <c r="BF895" s="400">
        <f t="shared" si="8412"/>
        <v>0</v>
      </c>
      <c r="BG895" s="400">
        <f t="shared" si="7954"/>
        <v>0</v>
      </c>
      <c r="BH895" s="400"/>
      <c r="BI895" s="400"/>
      <c r="BJ895" s="400"/>
      <c r="BK895" s="400">
        <f t="shared" si="8413"/>
        <v>0</v>
      </c>
      <c r="BL895" s="400">
        <f t="shared" si="8414"/>
        <v>0</v>
      </c>
      <c r="BM895" s="400">
        <f t="shared" si="8415"/>
        <v>0</v>
      </c>
      <c r="BN895" s="400"/>
      <c r="BO895" s="400"/>
      <c r="BP895" s="400"/>
      <c r="BQ895" s="400">
        <f t="shared" si="8416"/>
        <v>0</v>
      </c>
      <c r="BR895" s="400">
        <f t="shared" si="8417"/>
        <v>0</v>
      </c>
      <c r="BS895" s="400">
        <f t="shared" si="8418"/>
        <v>0</v>
      </c>
      <c r="BT895" s="262">
        <v>35767.857142857138</v>
      </c>
      <c r="BU895" s="262">
        <v>40060</v>
      </c>
      <c r="BV895" s="256">
        <f t="shared" si="8419"/>
        <v>2146071.4285714282</v>
      </c>
      <c r="BW895" s="270">
        <f t="shared" si="8420"/>
        <v>2403600</v>
      </c>
      <c r="BX895" s="84" t="s">
        <v>48</v>
      </c>
      <c r="BY895" s="76">
        <v>2013</v>
      </c>
      <c r="BZ895" s="325"/>
      <c r="CA895" s="529">
        <f t="shared" si="8421"/>
        <v>721080</v>
      </c>
      <c r="CB895" s="83"/>
      <c r="CC895" s="83"/>
      <c r="CD895" s="88"/>
      <c r="CE895" s="26">
        <f t="shared" si="8422"/>
        <v>2146071.4285714282</v>
      </c>
      <c r="CF895" s="27">
        <f t="shared" si="8423"/>
        <v>2403600</v>
      </c>
      <c r="CG895" s="738">
        <f t="shared" si="8424"/>
        <v>721080</v>
      </c>
      <c r="CH895" s="164" t="s">
        <v>955</v>
      </c>
      <c r="CI895" s="165"/>
      <c r="CJ895" s="89" t="s">
        <v>25</v>
      </c>
      <c r="CK895" s="175" t="s">
        <v>987</v>
      </c>
      <c r="CL895" s="180" t="s">
        <v>2801</v>
      </c>
      <c r="CM895" s="181" t="s">
        <v>2802</v>
      </c>
      <c r="CN895" s="175" t="s">
        <v>986</v>
      </c>
      <c r="CO895" s="176" t="s">
        <v>988</v>
      </c>
      <c r="CP895" s="175" t="s">
        <v>940</v>
      </c>
      <c r="CQ895" s="87" t="s">
        <v>65</v>
      </c>
      <c r="CR895" s="455"/>
      <c r="CS895" s="455">
        <v>12</v>
      </c>
      <c r="CT895" s="455">
        <v>12</v>
      </c>
      <c r="CU895" s="455">
        <v>12</v>
      </c>
      <c r="CV895" s="455">
        <v>12</v>
      </c>
      <c r="CW895" s="455"/>
      <c r="CX895" s="455"/>
      <c r="CY895" s="455"/>
      <c r="CZ895" s="455">
        <f t="shared" ref="CZ895:CZ917" si="8457">CS895+CT895+CU895+CV895</f>
        <v>48</v>
      </c>
      <c r="DA895" s="455">
        <v>40060</v>
      </c>
      <c r="DB895" s="455">
        <f t="shared" ref="DB895:DB919" si="8458">CR895*DA895</f>
        <v>0</v>
      </c>
      <c r="DC895" s="455">
        <f t="shared" ref="DC895:DC917" si="8459">CS895*DA895</f>
        <v>480720</v>
      </c>
      <c r="DD895" s="455">
        <f t="shared" ref="DD895:DD919" si="8460">CT895*DA895</f>
        <v>480720</v>
      </c>
      <c r="DE895" s="455">
        <f t="shared" ref="DE895:DE919" si="8461">DA895*CU895</f>
        <v>480720</v>
      </c>
      <c r="DF895" s="455">
        <f t="shared" ref="DF895:DF919" si="8462">DA895*CV895</f>
        <v>480720</v>
      </c>
      <c r="DG895" s="455"/>
      <c r="DH895" s="455"/>
      <c r="DI895" s="455"/>
      <c r="DJ895" s="455"/>
      <c r="DK895" s="455">
        <f t="shared" ref="DK895:DK919" si="8463">DA895*CZ895</f>
        <v>1922880</v>
      </c>
      <c r="DL895" s="501"/>
      <c r="DM895" s="508">
        <f t="shared" si="8425"/>
        <v>0</v>
      </c>
      <c r="DN895" s="501">
        <f t="shared" si="8426"/>
        <v>0</v>
      </c>
      <c r="DO895" s="508">
        <f t="shared" si="8427"/>
        <v>480720</v>
      </c>
      <c r="DP895" s="655">
        <f t="shared" si="8428"/>
        <v>429214.28571428568</v>
      </c>
      <c r="DQ895" s="1053">
        <f t="shared" ref="DQ895:DQ919" si="8464">DD895</f>
        <v>480720</v>
      </c>
      <c r="DR895" s="655">
        <f t="shared" ref="DR895:DR919" si="8465">DQ895/1.12</f>
        <v>429214.28571428568</v>
      </c>
      <c r="DS895" s="782">
        <f t="shared" ref="DS895:DS919" si="8466">DE895</f>
        <v>480720</v>
      </c>
      <c r="DT895" s="655">
        <f t="shared" ref="DT895:DT919" si="8467">DS895/1.12</f>
        <v>429214.28571428568</v>
      </c>
      <c r="DU895" s="782">
        <f t="shared" ref="DU895:DU919" si="8468">DF895</f>
        <v>480720</v>
      </c>
      <c r="DV895" s="465">
        <f t="shared" ref="DV895:DV919" si="8469">DU895/1.12</f>
        <v>429214.28571428568</v>
      </c>
      <c r="DW895" s="745"/>
      <c r="DX895" s="655"/>
      <c r="DY895" s="954"/>
      <c r="DZ895" s="655"/>
      <c r="EA895" s="782">
        <f t="shared" si="8431"/>
        <v>0</v>
      </c>
      <c r="EB895" s="465">
        <f t="shared" si="8432"/>
        <v>0</v>
      </c>
      <c r="EC895" s="745"/>
      <c r="ED895" s="463"/>
      <c r="EE895" s="459">
        <f t="shared" si="8433"/>
        <v>1922880</v>
      </c>
      <c r="EF895" s="501">
        <f t="shared" si="8434"/>
        <v>1716857.1428571427</v>
      </c>
      <c r="EG895" s="481">
        <f t="shared" si="8435"/>
        <v>429214.28571428568</v>
      </c>
      <c r="EH895" s="271">
        <f t="shared" si="8436"/>
        <v>480720</v>
      </c>
      <c r="EI895" s="460">
        <f t="shared" si="8437"/>
        <v>0</v>
      </c>
      <c r="EJ895" s="538">
        <f t="shared" si="8438"/>
        <v>0</v>
      </c>
      <c r="EK895" s="706">
        <f t="shared" si="8439"/>
        <v>0</v>
      </c>
      <c r="EL895" s="263">
        <f t="shared" si="8440"/>
        <v>0</v>
      </c>
      <c r="EM895" s="759">
        <f t="shared" si="8441"/>
        <v>0</v>
      </c>
      <c r="EN895" s="647">
        <f t="shared" si="8442"/>
        <v>0</v>
      </c>
      <c r="EO895" s="817">
        <f t="shared" si="8443"/>
        <v>0</v>
      </c>
      <c r="EP895" s="271">
        <f t="shared" si="8444"/>
        <v>0</v>
      </c>
      <c r="EQ895" s="759">
        <f t="shared" si="8445"/>
        <v>0</v>
      </c>
      <c r="ER895" s="647">
        <f t="shared" si="8446"/>
        <v>0</v>
      </c>
      <c r="ES895" s="817">
        <f t="shared" si="8447"/>
        <v>0</v>
      </c>
      <c r="ET895" s="647">
        <f t="shared" si="8448"/>
        <v>0</v>
      </c>
      <c r="EU895" s="462">
        <f t="shared" si="8449"/>
        <v>0</v>
      </c>
      <c r="EV895" s="263">
        <f t="shared" si="8450"/>
        <v>0</v>
      </c>
      <c r="EW895" s="462">
        <f t="shared" si="8451"/>
        <v>0</v>
      </c>
      <c r="EX895" s="263">
        <f t="shared" si="8452"/>
        <v>0</v>
      </c>
      <c r="EY895" s="480">
        <f t="shared" si="8453"/>
        <v>429214.28571428545</v>
      </c>
      <c r="EZ895" s="271">
        <f t="shared" si="8454"/>
        <v>480720</v>
      </c>
      <c r="FA895" s="707">
        <v>41603</v>
      </c>
      <c r="FB895" s="87" t="s">
        <v>421</v>
      </c>
      <c r="FC895" s="174"/>
      <c r="FD895" s="330"/>
    </row>
    <row r="896" spans="1:160" s="87" customFormat="1" ht="18" hidden="1" customHeight="1" outlineLevel="1" x14ac:dyDescent="0.2">
      <c r="A896" s="5" t="s">
        <v>923</v>
      </c>
      <c r="B896" s="76" t="s">
        <v>21</v>
      </c>
      <c r="C896" s="77" t="s">
        <v>936</v>
      </c>
      <c r="D896" s="77" t="s">
        <v>937</v>
      </c>
      <c r="E896" s="76" t="s">
        <v>938</v>
      </c>
      <c r="F896" s="76" t="s">
        <v>941</v>
      </c>
      <c r="G896" s="78" t="s">
        <v>25</v>
      </c>
      <c r="H896" s="79">
        <v>0.3</v>
      </c>
      <c r="I896" s="76" t="s">
        <v>969</v>
      </c>
      <c r="J896" s="80" t="s">
        <v>496</v>
      </c>
      <c r="K896" s="81" t="s">
        <v>152</v>
      </c>
      <c r="L896" s="76" t="s">
        <v>46</v>
      </c>
      <c r="M896" s="76" t="s">
        <v>65</v>
      </c>
      <c r="N896" s="82"/>
      <c r="O896" s="82"/>
      <c r="P896" s="82"/>
      <c r="Q896" s="82"/>
      <c r="R896" s="260">
        <v>6</v>
      </c>
      <c r="S896" s="262">
        <v>98185.714285714275</v>
      </c>
      <c r="T896" s="262">
        <v>109968</v>
      </c>
      <c r="U896" s="270">
        <f t="shared" si="8402"/>
        <v>589114.28571428568</v>
      </c>
      <c r="V896" s="271">
        <f t="shared" si="8403"/>
        <v>659808</v>
      </c>
      <c r="W896" s="271">
        <f t="shared" si="5082"/>
        <v>197942.39999999999</v>
      </c>
      <c r="X896" s="260">
        <v>6</v>
      </c>
      <c r="Y896" s="260">
        <v>98185.714285714275</v>
      </c>
      <c r="Z896" s="260">
        <v>109968</v>
      </c>
      <c r="AA896" s="260">
        <f t="shared" si="8404"/>
        <v>589114.28571428568</v>
      </c>
      <c r="AB896" s="260">
        <f t="shared" si="5029"/>
        <v>659808</v>
      </c>
      <c r="AC896" s="399">
        <f t="shared" si="8405"/>
        <v>197942.39999999999</v>
      </c>
      <c r="AD896" s="260">
        <v>6</v>
      </c>
      <c r="AE896" s="260">
        <v>98185.714285714275</v>
      </c>
      <c r="AF896" s="260">
        <v>109968</v>
      </c>
      <c r="AG896" s="260">
        <f t="shared" si="8455"/>
        <v>589114.28571428568</v>
      </c>
      <c r="AH896" s="260">
        <f t="shared" si="8456"/>
        <v>659808</v>
      </c>
      <c r="AI896" s="260">
        <f t="shared" si="8406"/>
        <v>197942.39999999999</v>
      </c>
      <c r="AJ896" s="260">
        <v>6</v>
      </c>
      <c r="AK896" s="260">
        <v>98185.714285714275</v>
      </c>
      <c r="AL896" s="260">
        <v>109968</v>
      </c>
      <c r="AM896" s="1067">
        <f t="shared" si="8342"/>
        <v>589114.28571428568</v>
      </c>
      <c r="AN896" s="260">
        <f t="shared" si="8343"/>
        <v>659808</v>
      </c>
      <c r="AO896" s="396">
        <f t="shared" si="8407"/>
        <v>197942.39999999999</v>
      </c>
      <c r="AP896" s="260">
        <v>6</v>
      </c>
      <c r="AQ896" s="260">
        <v>98185.714285714275</v>
      </c>
      <c r="AR896" s="260">
        <v>109968</v>
      </c>
      <c r="AS896" s="260">
        <f t="shared" si="8344"/>
        <v>589114.28571428568</v>
      </c>
      <c r="AT896" s="260">
        <f t="shared" si="8408"/>
        <v>659808</v>
      </c>
      <c r="AU896" s="260">
        <f t="shared" si="8409"/>
        <v>197942.39999999999</v>
      </c>
      <c r="AV896" s="400"/>
      <c r="AW896" s="400">
        <v>98185.714285714275</v>
      </c>
      <c r="AX896" s="400">
        <v>109968</v>
      </c>
      <c r="AY896" s="400">
        <f t="shared" si="8345"/>
        <v>0</v>
      </c>
      <c r="AZ896" s="400">
        <f t="shared" si="8410"/>
        <v>0</v>
      </c>
      <c r="BA896" s="400">
        <f t="shared" si="8144"/>
        <v>0</v>
      </c>
      <c r="BB896" s="400"/>
      <c r="BC896" s="400"/>
      <c r="BD896" s="400"/>
      <c r="BE896" s="400">
        <f t="shared" si="8411"/>
        <v>0</v>
      </c>
      <c r="BF896" s="400">
        <f t="shared" si="8412"/>
        <v>0</v>
      </c>
      <c r="BG896" s="400">
        <f t="shared" si="7954"/>
        <v>0</v>
      </c>
      <c r="BH896" s="400"/>
      <c r="BI896" s="400"/>
      <c r="BJ896" s="400"/>
      <c r="BK896" s="400">
        <f t="shared" si="8413"/>
        <v>0</v>
      </c>
      <c r="BL896" s="400">
        <f t="shared" si="8414"/>
        <v>0</v>
      </c>
      <c r="BM896" s="400">
        <f t="shared" si="8415"/>
        <v>0</v>
      </c>
      <c r="BN896" s="400"/>
      <c r="BO896" s="400"/>
      <c r="BP896" s="400"/>
      <c r="BQ896" s="400">
        <f t="shared" si="8416"/>
        <v>0</v>
      </c>
      <c r="BR896" s="400">
        <f t="shared" si="8417"/>
        <v>0</v>
      </c>
      <c r="BS896" s="400">
        <f t="shared" si="8418"/>
        <v>0</v>
      </c>
      <c r="BT896" s="262">
        <v>98185.714285714275</v>
      </c>
      <c r="BU896" s="262">
        <v>109968</v>
      </c>
      <c r="BV896" s="256">
        <f t="shared" si="8419"/>
        <v>2945571.4285714282</v>
      </c>
      <c r="BW896" s="270">
        <f t="shared" si="8420"/>
        <v>3299040</v>
      </c>
      <c r="BX896" s="84" t="s">
        <v>48</v>
      </c>
      <c r="BY896" s="76">
        <v>2013</v>
      </c>
      <c r="BZ896" s="325"/>
      <c r="CA896" s="529">
        <f t="shared" si="8421"/>
        <v>989712</v>
      </c>
      <c r="CB896" s="83"/>
      <c r="CC896" s="83"/>
      <c r="CD896" s="88"/>
      <c r="CE896" s="26">
        <f t="shared" si="8422"/>
        <v>2945571.4285714282</v>
      </c>
      <c r="CF896" s="27">
        <f t="shared" si="8423"/>
        <v>3299040</v>
      </c>
      <c r="CG896" s="738">
        <f t="shared" si="8424"/>
        <v>989712</v>
      </c>
      <c r="CH896" s="164" t="s">
        <v>955</v>
      </c>
      <c r="CI896" s="165"/>
      <c r="CJ896" s="89" t="s">
        <v>25</v>
      </c>
      <c r="CK896" s="175" t="s">
        <v>987</v>
      </c>
      <c r="CL896" s="180" t="s">
        <v>2801</v>
      </c>
      <c r="CM896" s="181" t="s">
        <v>2802</v>
      </c>
      <c r="CN896" s="175" t="s">
        <v>986</v>
      </c>
      <c r="CO896" s="176" t="s">
        <v>988</v>
      </c>
      <c r="CP896" s="175" t="s">
        <v>941</v>
      </c>
      <c r="CQ896" s="87" t="s">
        <v>65</v>
      </c>
      <c r="CR896" s="455"/>
      <c r="CS896" s="455">
        <v>6</v>
      </c>
      <c r="CT896" s="455">
        <v>6</v>
      </c>
      <c r="CU896" s="455">
        <v>6</v>
      </c>
      <c r="CV896" s="455">
        <v>6</v>
      </c>
      <c r="CW896" s="455"/>
      <c r="CX896" s="455"/>
      <c r="CY896" s="455"/>
      <c r="CZ896" s="455">
        <f t="shared" si="8457"/>
        <v>24</v>
      </c>
      <c r="DA896" s="455">
        <v>109968</v>
      </c>
      <c r="DB896" s="455">
        <f t="shared" si="8458"/>
        <v>0</v>
      </c>
      <c r="DC896" s="455">
        <f t="shared" si="8459"/>
        <v>659808</v>
      </c>
      <c r="DD896" s="455">
        <f t="shared" si="8460"/>
        <v>659808</v>
      </c>
      <c r="DE896" s="455">
        <f t="shared" si="8461"/>
        <v>659808</v>
      </c>
      <c r="DF896" s="455">
        <f t="shared" si="8462"/>
        <v>659808</v>
      </c>
      <c r="DG896" s="455"/>
      <c r="DH896" s="455"/>
      <c r="DI896" s="455"/>
      <c r="DJ896" s="455"/>
      <c r="DK896" s="455">
        <f t="shared" si="8463"/>
        <v>2639232</v>
      </c>
      <c r="DL896" s="501"/>
      <c r="DM896" s="508">
        <f t="shared" si="8425"/>
        <v>0</v>
      </c>
      <c r="DN896" s="501">
        <f t="shared" si="8426"/>
        <v>0</v>
      </c>
      <c r="DO896" s="508">
        <f t="shared" si="8427"/>
        <v>659808</v>
      </c>
      <c r="DP896" s="655">
        <f t="shared" si="8428"/>
        <v>589114.28571428568</v>
      </c>
      <c r="DQ896" s="1053">
        <f t="shared" si="8464"/>
        <v>659808</v>
      </c>
      <c r="DR896" s="655">
        <f t="shared" si="8465"/>
        <v>589114.28571428568</v>
      </c>
      <c r="DS896" s="782">
        <f t="shared" si="8466"/>
        <v>659808</v>
      </c>
      <c r="DT896" s="655">
        <f t="shared" si="8467"/>
        <v>589114.28571428568</v>
      </c>
      <c r="DU896" s="782">
        <f t="shared" si="8468"/>
        <v>659808</v>
      </c>
      <c r="DV896" s="465">
        <f t="shared" si="8469"/>
        <v>589114.28571428568</v>
      </c>
      <c r="DW896" s="745"/>
      <c r="DX896" s="655"/>
      <c r="DY896" s="954"/>
      <c r="DZ896" s="655"/>
      <c r="EA896" s="782">
        <f t="shared" si="8431"/>
        <v>0</v>
      </c>
      <c r="EB896" s="465">
        <f t="shared" si="8432"/>
        <v>0</v>
      </c>
      <c r="EC896" s="745"/>
      <c r="ED896" s="463"/>
      <c r="EE896" s="459">
        <f t="shared" si="8433"/>
        <v>2639232</v>
      </c>
      <c r="EF896" s="501">
        <f t="shared" si="8434"/>
        <v>2356457.1428571427</v>
      </c>
      <c r="EG896" s="481">
        <f t="shared" si="8435"/>
        <v>589114.28571428568</v>
      </c>
      <c r="EH896" s="271">
        <f t="shared" si="8436"/>
        <v>659808</v>
      </c>
      <c r="EI896" s="460">
        <f t="shared" si="8437"/>
        <v>0</v>
      </c>
      <c r="EJ896" s="538">
        <f t="shared" si="8438"/>
        <v>0</v>
      </c>
      <c r="EK896" s="706">
        <f t="shared" si="8439"/>
        <v>0</v>
      </c>
      <c r="EL896" s="263">
        <f t="shared" si="8440"/>
        <v>0</v>
      </c>
      <c r="EM896" s="759">
        <f t="shared" si="8441"/>
        <v>0</v>
      </c>
      <c r="EN896" s="647">
        <f t="shared" si="8442"/>
        <v>0</v>
      </c>
      <c r="EO896" s="817">
        <f t="shared" si="8443"/>
        <v>0</v>
      </c>
      <c r="EP896" s="271">
        <f t="shared" si="8444"/>
        <v>0</v>
      </c>
      <c r="EQ896" s="759">
        <f t="shared" si="8445"/>
        <v>0</v>
      </c>
      <c r="ER896" s="647">
        <f t="shared" si="8446"/>
        <v>0</v>
      </c>
      <c r="ES896" s="817">
        <f t="shared" si="8447"/>
        <v>0</v>
      </c>
      <c r="ET896" s="647">
        <f t="shared" si="8448"/>
        <v>0</v>
      </c>
      <c r="EU896" s="462">
        <f t="shared" si="8449"/>
        <v>0</v>
      </c>
      <c r="EV896" s="263">
        <f t="shared" si="8450"/>
        <v>0</v>
      </c>
      <c r="EW896" s="462">
        <f t="shared" si="8451"/>
        <v>0</v>
      </c>
      <c r="EX896" s="263">
        <f t="shared" si="8452"/>
        <v>0</v>
      </c>
      <c r="EY896" s="480">
        <f t="shared" si="8453"/>
        <v>589114.28571428545</v>
      </c>
      <c r="EZ896" s="271">
        <f t="shared" si="8454"/>
        <v>659808</v>
      </c>
      <c r="FA896" s="707">
        <v>41603</v>
      </c>
      <c r="FB896" s="33" t="s">
        <v>421</v>
      </c>
      <c r="FC896" s="174"/>
      <c r="FD896" s="330"/>
    </row>
    <row r="897" spans="1:160" s="87" customFormat="1" ht="18" hidden="1" customHeight="1" outlineLevel="1" x14ac:dyDescent="0.2">
      <c r="A897" s="13" t="s">
        <v>924</v>
      </c>
      <c r="B897" s="76" t="s">
        <v>21</v>
      </c>
      <c r="C897" s="77" t="s">
        <v>936</v>
      </c>
      <c r="D897" s="77" t="s">
        <v>937</v>
      </c>
      <c r="E897" s="76" t="s">
        <v>938</v>
      </c>
      <c r="F897" s="76" t="s">
        <v>942</v>
      </c>
      <c r="G897" s="78" t="s">
        <v>25</v>
      </c>
      <c r="H897" s="79">
        <v>0.3</v>
      </c>
      <c r="I897" s="76" t="s">
        <v>969</v>
      </c>
      <c r="J897" s="80" t="s">
        <v>496</v>
      </c>
      <c r="K897" s="81" t="s">
        <v>152</v>
      </c>
      <c r="L897" s="76" t="s">
        <v>46</v>
      </c>
      <c r="M897" s="76" t="s">
        <v>65</v>
      </c>
      <c r="N897" s="82"/>
      <c r="O897" s="82"/>
      <c r="P897" s="82"/>
      <c r="Q897" s="82"/>
      <c r="R897" s="260">
        <v>10</v>
      </c>
      <c r="S897" s="262">
        <v>35459.821428571428</v>
      </c>
      <c r="T897" s="262">
        <v>39715</v>
      </c>
      <c r="U897" s="270">
        <v>0</v>
      </c>
      <c r="V897" s="271">
        <v>0</v>
      </c>
      <c r="W897" s="271">
        <f t="shared" si="5082"/>
        <v>0</v>
      </c>
      <c r="X897" s="260">
        <v>5</v>
      </c>
      <c r="Y897" s="260">
        <v>35459.821428571428</v>
      </c>
      <c r="Z897" s="260">
        <v>39715</v>
      </c>
      <c r="AA897" s="260">
        <v>0</v>
      </c>
      <c r="AB897" s="260">
        <v>0</v>
      </c>
      <c r="AC897" s="399">
        <f t="shared" si="8405"/>
        <v>0</v>
      </c>
      <c r="AD897" s="260">
        <v>10</v>
      </c>
      <c r="AE897" s="260">
        <v>35459.821428571428</v>
      </c>
      <c r="AF897" s="260">
        <v>39715</v>
      </c>
      <c r="AG897" s="260">
        <v>0</v>
      </c>
      <c r="AH897" s="260">
        <v>0</v>
      </c>
      <c r="AI897" s="260">
        <f t="shared" si="8406"/>
        <v>0</v>
      </c>
      <c r="AJ897" s="260">
        <v>5</v>
      </c>
      <c r="AK897" s="260">
        <v>35459.821428571428</v>
      </c>
      <c r="AL897" s="260">
        <v>39715</v>
      </c>
      <c r="AM897" s="1067">
        <v>0</v>
      </c>
      <c r="AN897" s="260">
        <v>0</v>
      </c>
      <c r="AO897" s="396">
        <f t="shared" si="8407"/>
        <v>0</v>
      </c>
      <c r="AP897" s="260">
        <v>10</v>
      </c>
      <c r="AQ897" s="260">
        <v>35459.821428571428</v>
      </c>
      <c r="AR897" s="260">
        <v>39715</v>
      </c>
      <c r="AS897" s="260">
        <v>0</v>
      </c>
      <c r="AT897" s="260">
        <v>0</v>
      </c>
      <c r="AU897" s="260">
        <f t="shared" si="8409"/>
        <v>0</v>
      </c>
      <c r="AV897" s="400"/>
      <c r="AW897" s="400">
        <v>35459.821428571428</v>
      </c>
      <c r="AX897" s="400">
        <v>39715</v>
      </c>
      <c r="AY897" s="400">
        <f t="shared" si="8345"/>
        <v>0</v>
      </c>
      <c r="AZ897" s="400">
        <f t="shared" si="8410"/>
        <v>0</v>
      </c>
      <c r="BA897" s="400">
        <f t="shared" si="8144"/>
        <v>0</v>
      </c>
      <c r="BB897" s="400"/>
      <c r="BC897" s="400"/>
      <c r="BD897" s="400"/>
      <c r="BE897" s="400">
        <f t="shared" si="8411"/>
        <v>0</v>
      </c>
      <c r="BF897" s="400">
        <f t="shared" si="8412"/>
        <v>0</v>
      </c>
      <c r="BG897" s="400">
        <f t="shared" si="7954"/>
        <v>0</v>
      </c>
      <c r="BH897" s="400"/>
      <c r="BI897" s="400"/>
      <c r="BJ897" s="400"/>
      <c r="BK897" s="400">
        <f t="shared" si="8413"/>
        <v>0</v>
      </c>
      <c r="BL897" s="400">
        <f t="shared" si="8414"/>
        <v>0</v>
      </c>
      <c r="BM897" s="400">
        <f t="shared" si="8415"/>
        <v>0</v>
      </c>
      <c r="BN897" s="400"/>
      <c r="BO897" s="400"/>
      <c r="BP897" s="400"/>
      <c r="BQ897" s="400">
        <f t="shared" si="8416"/>
        <v>0</v>
      </c>
      <c r="BR897" s="400">
        <f t="shared" si="8417"/>
        <v>0</v>
      </c>
      <c r="BS897" s="400">
        <f t="shared" si="8418"/>
        <v>0</v>
      </c>
      <c r="BT897" s="262">
        <v>35459.821428571428</v>
      </c>
      <c r="BU897" s="262">
        <v>0</v>
      </c>
      <c r="BV897" s="256">
        <v>0</v>
      </c>
      <c r="BW897" s="270">
        <f t="shared" si="8420"/>
        <v>0</v>
      </c>
      <c r="BX897" s="84" t="s">
        <v>48</v>
      </c>
      <c r="BY897" s="76">
        <v>2013</v>
      </c>
      <c r="BZ897" s="325" t="s">
        <v>1047</v>
      </c>
      <c r="CA897" s="529">
        <f t="shared" si="8421"/>
        <v>0</v>
      </c>
      <c r="CB897" s="83"/>
      <c r="CC897" s="83"/>
      <c r="CD897" s="88"/>
      <c r="CE897" s="26">
        <f t="shared" si="8422"/>
        <v>0</v>
      </c>
      <c r="CF897" s="27">
        <f t="shared" si="8423"/>
        <v>0</v>
      </c>
      <c r="CG897" s="738">
        <f t="shared" si="8424"/>
        <v>0</v>
      </c>
      <c r="CH897" s="164" t="s">
        <v>955</v>
      </c>
      <c r="CI897" s="165"/>
      <c r="CJ897" s="89" t="s">
        <v>25</v>
      </c>
      <c r="CK897" s="175" t="s">
        <v>987</v>
      </c>
      <c r="CL897" s="180" t="s">
        <v>2801</v>
      </c>
      <c r="CM897" s="181" t="s">
        <v>2802</v>
      </c>
      <c r="CN897" s="175" t="s">
        <v>986</v>
      </c>
      <c r="CO897" s="176" t="s">
        <v>988</v>
      </c>
      <c r="CP897" s="175" t="s">
        <v>942</v>
      </c>
      <c r="CQ897" s="87" t="s">
        <v>65</v>
      </c>
      <c r="CR897" s="455"/>
      <c r="CS897" s="455">
        <v>5</v>
      </c>
      <c r="CT897" s="455">
        <v>10</v>
      </c>
      <c r="CU897" s="455">
        <v>5</v>
      </c>
      <c r="CV897" s="892">
        <v>10</v>
      </c>
      <c r="CW897" s="455"/>
      <c r="CX897" s="455"/>
      <c r="CY897" s="455"/>
      <c r="CZ897" s="455">
        <f t="shared" si="8457"/>
        <v>30</v>
      </c>
      <c r="DA897" s="455">
        <v>39715</v>
      </c>
      <c r="DB897" s="455">
        <f t="shared" si="8458"/>
        <v>0</v>
      </c>
      <c r="DC897" s="455">
        <f t="shared" si="8459"/>
        <v>198575</v>
      </c>
      <c r="DD897" s="455">
        <f t="shared" si="8460"/>
        <v>397150</v>
      </c>
      <c r="DE897" s="455">
        <f t="shared" si="8461"/>
        <v>198575</v>
      </c>
      <c r="DF897" s="455">
        <f t="shared" si="8462"/>
        <v>397150</v>
      </c>
      <c r="DG897" s="455"/>
      <c r="DH897" s="455"/>
      <c r="DI897" s="455"/>
      <c r="DJ897" s="455"/>
      <c r="DK897" s="455">
        <f t="shared" si="8463"/>
        <v>1191450</v>
      </c>
      <c r="DL897" s="501"/>
      <c r="DM897" s="508">
        <f t="shared" si="8425"/>
        <v>0</v>
      </c>
      <c r="DN897" s="501">
        <f t="shared" si="8426"/>
        <v>0</v>
      </c>
      <c r="DO897" s="508">
        <f t="shared" si="8427"/>
        <v>198575</v>
      </c>
      <c r="DP897" s="655">
        <f t="shared" si="8428"/>
        <v>177299.10714285713</v>
      </c>
      <c r="DQ897" s="1053">
        <f t="shared" si="8464"/>
        <v>397150</v>
      </c>
      <c r="DR897" s="655">
        <f t="shared" si="8465"/>
        <v>354598.21428571426</v>
      </c>
      <c r="DS897" s="782">
        <f t="shared" si="8466"/>
        <v>198575</v>
      </c>
      <c r="DT897" s="655">
        <f t="shared" si="8467"/>
        <v>177299.10714285713</v>
      </c>
      <c r="DU897" s="782">
        <f t="shared" si="8468"/>
        <v>397150</v>
      </c>
      <c r="DV897" s="465">
        <f t="shared" si="8469"/>
        <v>354598.21428571426</v>
      </c>
      <c r="DW897" s="745"/>
      <c r="DX897" s="655"/>
      <c r="DY897" s="954"/>
      <c r="DZ897" s="655"/>
      <c r="EA897" s="782">
        <f t="shared" si="8431"/>
        <v>0</v>
      </c>
      <c r="EB897" s="465">
        <f t="shared" si="8432"/>
        <v>0</v>
      </c>
      <c r="EC897" s="745"/>
      <c r="ED897" s="463"/>
      <c r="EE897" s="459">
        <f t="shared" si="8433"/>
        <v>1191450</v>
      </c>
      <c r="EF897" s="501">
        <f t="shared" si="8434"/>
        <v>1063794.6428571427</v>
      </c>
      <c r="EG897" s="481">
        <f t="shared" si="8435"/>
        <v>0</v>
      </c>
      <c r="EH897" s="271">
        <f t="shared" si="8436"/>
        <v>0</v>
      </c>
      <c r="EI897" s="460">
        <f t="shared" si="8437"/>
        <v>-177299.10714285713</v>
      </c>
      <c r="EJ897" s="538">
        <f t="shared" si="8438"/>
        <v>-198575</v>
      </c>
      <c r="EK897" s="706">
        <f t="shared" si="8439"/>
        <v>-354598.21428571426</v>
      </c>
      <c r="EL897" s="263">
        <f t="shared" si="8440"/>
        <v>-397150</v>
      </c>
      <c r="EM897" s="759">
        <f t="shared" si="8441"/>
        <v>-177299.10714285713</v>
      </c>
      <c r="EN897" s="647">
        <f t="shared" si="8442"/>
        <v>-198575</v>
      </c>
      <c r="EO897" s="817">
        <f t="shared" si="8443"/>
        <v>-354598.21428571426</v>
      </c>
      <c r="EP897" s="271">
        <f t="shared" si="8444"/>
        <v>-397150</v>
      </c>
      <c r="EQ897" s="759">
        <f t="shared" si="8445"/>
        <v>0</v>
      </c>
      <c r="ER897" s="647">
        <f t="shared" si="8446"/>
        <v>0</v>
      </c>
      <c r="ES897" s="817">
        <f t="shared" si="8447"/>
        <v>0</v>
      </c>
      <c r="ET897" s="647">
        <f t="shared" si="8448"/>
        <v>0</v>
      </c>
      <c r="EU897" s="462">
        <f t="shared" si="8449"/>
        <v>0</v>
      </c>
      <c r="EV897" s="263">
        <f t="shared" si="8450"/>
        <v>0</v>
      </c>
      <c r="EW897" s="462">
        <f t="shared" si="8451"/>
        <v>0</v>
      </c>
      <c r="EX897" s="263">
        <f t="shared" si="8452"/>
        <v>0</v>
      </c>
      <c r="EY897" s="480">
        <f t="shared" si="8453"/>
        <v>-1063794.6428571427</v>
      </c>
      <c r="EZ897" s="271">
        <f t="shared" si="8454"/>
        <v>-1191450</v>
      </c>
      <c r="FA897" s="707">
        <v>41603</v>
      </c>
      <c r="FB897" s="87" t="s">
        <v>421</v>
      </c>
      <c r="FC897" s="174"/>
      <c r="FD897" s="330"/>
    </row>
    <row r="898" spans="1:160" s="87" customFormat="1" ht="18" hidden="1" customHeight="1" outlineLevel="1" x14ac:dyDescent="0.2">
      <c r="A898" s="13" t="s">
        <v>2769</v>
      </c>
      <c r="B898" s="76" t="s">
        <v>21</v>
      </c>
      <c r="C898" s="77" t="s">
        <v>936</v>
      </c>
      <c r="D898" s="77" t="s">
        <v>937</v>
      </c>
      <c r="E898" s="76" t="s">
        <v>938</v>
      </c>
      <c r="F898" s="76" t="s">
        <v>942</v>
      </c>
      <c r="G898" s="78" t="s">
        <v>25</v>
      </c>
      <c r="H898" s="79">
        <v>0.3</v>
      </c>
      <c r="I898" s="76" t="s">
        <v>969</v>
      </c>
      <c r="J898" s="80" t="s">
        <v>496</v>
      </c>
      <c r="K898" s="81" t="s">
        <v>152</v>
      </c>
      <c r="L898" s="76" t="s">
        <v>46</v>
      </c>
      <c r="M898" s="76" t="s">
        <v>65</v>
      </c>
      <c r="N898" s="82"/>
      <c r="O898" s="82"/>
      <c r="P898" s="82"/>
      <c r="Q898" s="82"/>
      <c r="R898" s="260">
        <v>10</v>
      </c>
      <c r="S898" s="262">
        <v>35459.821428571428</v>
      </c>
      <c r="T898" s="262">
        <v>39715</v>
      </c>
      <c r="U898" s="270">
        <v>0</v>
      </c>
      <c r="V898" s="271">
        <f t="shared" ref="V898" si="8470">U898*1.12</f>
        <v>0</v>
      </c>
      <c r="W898" s="271">
        <f t="shared" ref="W898" si="8471">V898*H898</f>
        <v>0</v>
      </c>
      <c r="X898" s="260">
        <v>5</v>
      </c>
      <c r="Y898" s="260">
        <v>35459.821428571428</v>
      </c>
      <c r="Z898" s="260">
        <v>39715</v>
      </c>
      <c r="AA898" s="260">
        <v>0</v>
      </c>
      <c r="AB898" s="260">
        <f t="shared" ref="AB898" si="8472">AA898*1.12</f>
        <v>0</v>
      </c>
      <c r="AC898" s="399">
        <f t="shared" ref="AC898" si="8473">AB898*H898</f>
        <v>0</v>
      </c>
      <c r="AD898" s="260">
        <v>10</v>
      </c>
      <c r="AE898" s="260">
        <v>35459.821428571428</v>
      </c>
      <c r="AF898" s="260">
        <v>39715</v>
      </c>
      <c r="AG898" s="260">
        <v>0</v>
      </c>
      <c r="AH898" s="260">
        <v>0</v>
      </c>
      <c r="AI898" s="260">
        <f t="shared" ref="AI898" si="8474">AH898*H898</f>
        <v>0</v>
      </c>
      <c r="AJ898" s="260">
        <v>5</v>
      </c>
      <c r="AK898" s="260">
        <v>35459.821428571428</v>
      </c>
      <c r="AL898" s="260">
        <v>39715</v>
      </c>
      <c r="AM898" s="1067">
        <v>0</v>
      </c>
      <c r="AN898" s="260">
        <v>0</v>
      </c>
      <c r="AO898" s="396">
        <f t="shared" ref="AO898" si="8475">AN898*H898</f>
        <v>0</v>
      </c>
      <c r="AP898" s="260">
        <v>5</v>
      </c>
      <c r="AQ898" s="260">
        <v>35459.821428571428</v>
      </c>
      <c r="AR898" s="260">
        <v>39715</v>
      </c>
      <c r="AS898" s="260">
        <v>0</v>
      </c>
      <c r="AT898" s="260">
        <f t="shared" ref="AT898" si="8476">AS898*1.12</f>
        <v>0</v>
      </c>
      <c r="AU898" s="260">
        <f t="shared" ref="AU898" si="8477">AT898*H898</f>
        <v>0</v>
      </c>
      <c r="AV898" s="400"/>
      <c r="AW898" s="400">
        <v>35459.821428571428</v>
      </c>
      <c r="AX898" s="400">
        <v>39715</v>
      </c>
      <c r="AY898" s="400">
        <f t="shared" ref="AY898" si="8478">AV898*AW898</f>
        <v>0</v>
      </c>
      <c r="AZ898" s="400">
        <f t="shared" ref="AZ898" si="8479">AY898*1.12</f>
        <v>0</v>
      </c>
      <c r="BA898" s="400">
        <f t="shared" ref="BA898" si="8480">AZ898*H898</f>
        <v>0</v>
      </c>
      <c r="BB898" s="400"/>
      <c r="BC898" s="400"/>
      <c r="BD898" s="400"/>
      <c r="BE898" s="400">
        <f t="shared" ref="BE898" si="8481">BB898*BC898</f>
        <v>0</v>
      </c>
      <c r="BF898" s="400">
        <f t="shared" ref="BF898" si="8482">BE898*1.12</f>
        <v>0</v>
      </c>
      <c r="BG898" s="400">
        <f t="shared" ref="BG898" si="8483">BF898*H898</f>
        <v>0</v>
      </c>
      <c r="BH898" s="400"/>
      <c r="BI898" s="400"/>
      <c r="BJ898" s="400"/>
      <c r="BK898" s="400">
        <f t="shared" ref="BK898" si="8484">BH898*BI898</f>
        <v>0</v>
      </c>
      <c r="BL898" s="400">
        <f t="shared" ref="BL898" si="8485">BK898*1.12</f>
        <v>0</v>
      </c>
      <c r="BM898" s="400">
        <f t="shared" ref="BM898" si="8486">BL898*N898</f>
        <v>0</v>
      </c>
      <c r="BN898" s="400"/>
      <c r="BO898" s="400"/>
      <c r="BP898" s="400"/>
      <c r="BQ898" s="400">
        <f t="shared" ref="BQ898" si="8487">BN898*BO898</f>
        <v>0</v>
      </c>
      <c r="BR898" s="400">
        <f t="shared" ref="BR898" si="8488">BQ898*1.12</f>
        <v>0</v>
      </c>
      <c r="BS898" s="400">
        <f t="shared" ref="BS898" si="8489">BR898*T898</f>
        <v>0</v>
      </c>
      <c r="BT898" s="262">
        <v>35459.821428571428</v>
      </c>
      <c r="BU898" s="262">
        <v>39715</v>
      </c>
      <c r="BV898" s="256">
        <v>0</v>
      </c>
      <c r="BW898" s="270">
        <f t="shared" ref="BW898" si="8490">BV898*1.12</f>
        <v>0</v>
      </c>
      <c r="BX898" s="84" t="s">
        <v>48</v>
      </c>
      <c r="BY898" s="76" t="s">
        <v>2653</v>
      </c>
      <c r="BZ898" s="325"/>
      <c r="CA898" s="529">
        <f t="shared" ref="CA898" si="8491">BW898*H898</f>
        <v>0</v>
      </c>
      <c r="CB898" s="83"/>
      <c r="CC898" s="83"/>
      <c r="CD898" s="88"/>
      <c r="CE898" s="26">
        <f t="shared" ref="CE898" si="8492">BV898-CB898</f>
        <v>0</v>
      </c>
      <c r="CF898" s="27">
        <f t="shared" ref="CF898" si="8493">BW898-CC898</f>
        <v>0</v>
      </c>
      <c r="CG898" s="738">
        <f t="shared" ref="CG898" si="8494">CA898-CC898</f>
        <v>0</v>
      </c>
      <c r="CH898" s="164" t="s">
        <v>2775</v>
      </c>
      <c r="CI898" s="165"/>
      <c r="CJ898" s="89"/>
      <c r="CK898" s="175"/>
      <c r="CL898" s="180"/>
      <c r="CM898" s="181"/>
      <c r="CN898" s="175"/>
      <c r="CO898" s="176"/>
      <c r="CP898" s="175"/>
      <c r="CR898" s="455"/>
      <c r="CS898" s="455"/>
      <c r="CT898" s="455"/>
      <c r="CU898" s="455"/>
      <c r="CV898" s="455"/>
      <c r="CW898" s="455"/>
      <c r="CX898" s="455"/>
      <c r="CY898" s="455"/>
      <c r="CZ898" s="455"/>
      <c r="DA898" s="455"/>
      <c r="DB898" s="455"/>
      <c r="DC898" s="455"/>
      <c r="DD898" s="455"/>
      <c r="DE898" s="455"/>
      <c r="DF898" s="455"/>
      <c r="DG898" s="455"/>
      <c r="DH898" s="455"/>
      <c r="DI898" s="455"/>
      <c r="DJ898" s="455"/>
      <c r="DK898" s="455"/>
      <c r="DL898" s="501"/>
      <c r="DM898" s="508"/>
      <c r="DN898" s="501"/>
      <c r="DO898" s="508"/>
      <c r="DP898" s="655"/>
      <c r="DQ898" s="1053"/>
      <c r="DR898" s="655"/>
      <c r="DS898" s="782"/>
      <c r="DT898" s="655"/>
      <c r="DU898" s="782"/>
      <c r="DV898" s="465"/>
      <c r="DW898" s="745"/>
      <c r="DX898" s="655"/>
      <c r="DY898" s="954"/>
      <c r="DZ898" s="655"/>
      <c r="EA898" s="782">
        <f t="shared" ref="EA898" si="8495">DI898</f>
        <v>0</v>
      </c>
      <c r="EB898" s="465">
        <f t="shared" ref="EB898" si="8496">EA898/1.12</f>
        <v>0</v>
      </c>
      <c r="EC898" s="745"/>
      <c r="ED898" s="463"/>
      <c r="EE898" s="459">
        <f t="shared" ref="EE898" si="8497">DK898</f>
        <v>0</v>
      </c>
      <c r="EF898" s="501">
        <f t="shared" ref="EF898" si="8498">EE898/1.12</f>
        <v>0</v>
      </c>
      <c r="EG898" s="481">
        <f t="shared" ref="EG898" si="8499">U898-DN898</f>
        <v>0</v>
      </c>
      <c r="EH898" s="271">
        <f t="shared" ref="EH898" si="8500">V898-DM898</f>
        <v>0</v>
      </c>
      <c r="EI898" s="460">
        <f t="shared" ref="EI898" si="8501">AA898-DP898</f>
        <v>0</v>
      </c>
      <c r="EJ898" s="538">
        <f t="shared" ref="EJ898" si="8502">AB898-DO898</f>
        <v>0</v>
      </c>
      <c r="EK898" s="706">
        <f t="shared" ref="EK898" si="8503">AG898-DR898</f>
        <v>0</v>
      </c>
      <c r="EL898" s="263">
        <f t="shared" ref="EL898" si="8504">AH898-DQ898</f>
        <v>0</v>
      </c>
      <c r="EM898" s="759">
        <f t="shared" ref="EM898" si="8505">AM898-DT898</f>
        <v>0</v>
      </c>
      <c r="EN898" s="647">
        <f t="shared" ref="EN898" si="8506">AN898-DS898</f>
        <v>0</v>
      </c>
      <c r="EO898" s="817">
        <f t="shared" ref="EO898" si="8507">AS898-DV898</f>
        <v>0</v>
      </c>
      <c r="EP898" s="271">
        <f t="shared" ref="EP898" si="8508">AT898-DU898</f>
        <v>0</v>
      </c>
      <c r="EQ898" s="759">
        <f t="shared" ref="EQ898" si="8509">AY898-DX898</f>
        <v>0</v>
      </c>
      <c r="ER898" s="647">
        <f t="shared" ref="ER898" si="8510">AZ898-DW898</f>
        <v>0</v>
      </c>
      <c r="ES898" s="817">
        <f t="shared" ref="ES898" si="8511">BE898-DZ898</f>
        <v>0</v>
      </c>
      <c r="ET898" s="647">
        <f t="shared" ref="ET898" si="8512">BF898-DY898</f>
        <v>0</v>
      </c>
      <c r="EU898" s="462">
        <f t="shared" ref="EU898" si="8513">BK898-EB898</f>
        <v>0</v>
      </c>
      <c r="EV898" s="263">
        <f t="shared" ref="EV898" si="8514">BL898-EA898</f>
        <v>0</v>
      </c>
      <c r="EW898" s="462">
        <f t="shared" ref="EW898" si="8515">BM898-ED898</f>
        <v>0</v>
      </c>
      <c r="EX898" s="263">
        <f t="shared" ref="EX898" si="8516">BN898-EC898</f>
        <v>0</v>
      </c>
      <c r="EY898" s="480">
        <f t="shared" ref="EY898" si="8517">BV898-EF898</f>
        <v>0</v>
      </c>
      <c r="EZ898" s="271">
        <f t="shared" ref="EZ898" si="8518">BW898-EE898</f>
        <v>0</v>
      </c>
      <c r="FA898" s="313">
        <v>42929</v>
      </c>
      <c r="FB898" s="87" t="s">
        <v>421</v>
      </c>
      <c r="FC898" s="174"/>
      <c r="FD898" s="330"/>
    </row>
    <row r="899" spans="1:160" s="1190" customFormat="1" ht="18" hidden="1" customHeight="1" outlineLevel="1" x14ac:dyDescent="0.2">
      <c r="A899" s="1352" t="s">
        <v>2797</v>
      </c>
      <c r="B899" s="691" t="s">
        <v>21</v>
      </c>
      <c r="C899" s="1168" t="s">
        <v>936</v>
      </c>
      <c r="D899" s="1168" t="s">
        <v>937</v>
      </c>
      <c r="E899" s="691" t="s">
        <v>938</v>
      </c>
      <c r="F899" s="691" t="s">
        <v>942</v>
      </c>
      <c r="G899" s="692" t="s">
        <v>25</v>
      </c>
      <c r="H899" s="693">
        <v>0.3</v>
      </c>
      <c r="I899" s="691" t="s">
        <v>969</v>
      </c>
      <c r="J899" s="694" t="s">
        <v>496</v>
      </c>
      <c r="K899" s="695" t="s">
        <v>152</v>
      </c>
      <c r="L899" s="691" t="s">
        <v>46</v>
      </c>
      <c r="M899" s="691" t="s">
        <v>65</v>
      </c>
      <c r="N899" s="696"/>
      <c r="O899" s="696"/>
      <c r="P899" s="696"/>
      <c r="Q899" s="696"/>
      <c r="R899" s="1171">
        <v>10</v>
      </c>
      <c r="S899" s="698">
        <v>35459.821428571428</v>
      </c>
      <c r="T899" s="698">
        <v>39715</v>
      </c>
      <c r="U899" s="1357">
        <f t="shared" ref="U899" si="8519">S899*R899</f>
        <v>354598.21428571426</v>
      </c>
      <c r="V899" s="1487">
        <f t="shared" ref="V899" si="8520">U899*1.12</f>
        <v>397150</v>
      </c>
      <c r="W899" s="1487">
        <f t="shared" ref="W899" si="8521">V899*H899</f>
        <v>119145</v>
      </c>
      <c r="X899" s="1171">
        <v>5</v>
      </c>
      <c r="Y899" s="1171">
        <v>35459.821428571428</v>
      </c>
      <c r="Z899" s="1171">
        <v>39715</v>
      </c>
      <c r="AA899" s="1171">
        <f t="shared" ref="AA899" si="8522">Y899*X899</f>
        <v>177299.10714285713</v>
      </c>
      <c r="AB899" s="1171">
        <f t="shared" ref="AB899" si="8523">AA899*1.12</f>
        <v>198575</v>
      </c>
      <c r="AC899" s="700">
        <f t="shared" ref="AC899" si="8524">AB899*H899</f>
        <v>59572.5</v>
      </c>
      <c r="AD899" s="1171">
        <v>10</v>
      </c>
      <c r="AE899" s="1171">
        <v>35459.821428571428</v>
      </c>
      <c r="AF899" s="1171">
        <v>39715</v>
      </c>
      <c r="AG899" s="1171">
        <f t="shared" ref="AG899" si="8525">AD899*AE899</f>
        <v>354598.21428571426</v>
      </c>
      <c r="AH899" s="1171">
        <f t="shared" ref="AH899" si="8526">AD899*AF899</f>
        <v>397150</v>
      </c>
      <c r="AI899" s="1171">
        <f t="shared" ref="AI899" si="8527">AH899*H899</f>
        <v>119145</v>
      </c>
      <c r="AJ899" s="1171">
        <v>5</v>
      </c>
      <c r="AK899" s="1171">
        <v>35459.821428571428</v>
      </c>
      <c r="AL899" s="1171">
        <v>39715</v>
      </c>
      <c r="AM899" s="1488">
        <f t="shared" ref="AM899" si="8528">AJ899*AK899</f>
        <v>177299.10714285713</v>
      </c>
      <c r="AN899" s="1171">
        <f t="shared" ref="AN899" si="8529">AJ899*AL899</f>
        <v>198575</v>
      </c>
      <c r="AO899" s="1172">
        <f t="shared" ref="AO899" si="8530">AN899*H899</f>
        <v>59572.5</v>
      </c>
      <c r="AP899" s="1171">
        <v>10</v>
      </c>
      <c r="AQ899" s="1171">
        <v>35459.821428571428</v>
      </c>
      <c r="AR899" s="1171">
        <v>39715</v>
      </c>
      <c r="AS899" s="1171">
        <f t="shared" ref="AS899" si="8531">AP899*AQ899</f>
        <v>354598.21428571426</v>
      </c>
      <c r="AT899" s="1171">
        <f t="shared" ref="AT899" si="8532">AS899*1.12</f>
        <v>397150</v>
      </c>
      <c r="AU899" s="1171">
        <f t="shared" ref="AU899" si="8533">AT899*H899</f>
        <v>119145</v>
      </c>
      <c r="AV899" s="1173"/>
      <c r="AW899" s="1173">
        <v>35459.821428571428</v>
      </c>
      <c r="AX899" s="1173">
        <v>39715</v>
      </c>
      <c r="AY899" s="1173">
        <f t="shared" ref="AY899" si="8534">AV899*AW899</f>
        <v>0</v>
      </c>
      <c r="AZ899" s="1173">
        <f t="shared" ref="AZ899" si="8535">AY899*1.12</f>
        <v>0</v>
      </c>
      <c r="BA899" s="1173">
        <f t="shared" ref="BA899" si="8536">AZ899*H899</f>
        <v>0</v>
      </c>
      <c r="BB899" s="1173"/>
      <c r="BC899" s="1173"/>
      <c r="BD899" s="1173"/>
      <c r="BE899" s="1173">
        <f t="shared" ref="BE899" si="8537">BB899*BC899</f>
        <v>0</v>
      </c>
      <c r="BF899" s="1173">
        <f t="shared" ref="BF899" si="8538">BE899*1.12</f>
        <v>0</v>
      </c>
      <c r="BG899" s="1173">
        <f t="shared" ref="BG899" si="8539">BF899*H899</f>
        <v>0</v>
      </c>
      <c r="BH899" s="1173"/>
      <c r="BI899" s="1173"/>
      <c r="BJ899" s="1173"/>
      <c r="BK899" s="1173">
        <f t="shared" ref="BK899" si="8540">BH899*BI899</f>
        <v>0</v>
      </c>
      <c r="BL899" s="1173">
        <f t="shared" ref="BL899" si="8541">BK899*1.12</f>
        <v>0</v>
      </c>
      <c r="BM899" s="1173">
        <f t="shared" ref="BM899" si="8542">BL899*N899</f>
        <v>0</v>
      </c>
      <c r="BN899" s="1173"/>
      <c r="BO899" s="1173"/>
      <c r="BP899" s="1173"/>
      <c r="BQ899" s="1173">
        <f t="shared" ref="BQ899" si="8543">BN899*BO899</f>
        <v>0</v>
      </c>
      <c r="BR899" s="1173">
        <f t="shared" ref="BR899" si="8544">BQ899*1.12</f>
        <v>0</v>
      </c>
      <c r="BS899" s="1173">
        <f t="shared" ref="BS899" si="8545">BR899*T899</f>
        <v>0</v>
      </c>
      <c r="BT899" s="698">
        <v>35459.821428571428</v>
      </c>
      <c r="BU899" s="698">
        <v>39715</v>
      </c>
      <c r="BV899" s="1174">
        <f t="shared" ref="BV899" si="8546">SUM(N899+O899+P899+Q899+R899+X899+AD899+AJ899+AP899+AV899+BB899+BH899)*BT899</f>
        <v>1418392.857142857</v>
      </c>
      <c r="BW899" s="1357">
        <f t="shared" ref="BW899" si="8547">BV899*1.12</f>
        <v>1588600</v>
      </c>
      <c r="BX899" s="1175" t="s">
        <v>48</v>
      </c>
      <c r="BY899" s="691" t="s">
        <v>2653</v>
      </c>
      <c r="BZ899" s="1176"/>
      <c r="CA899" s="1177">
        <f t="shared" ref="CA899" si="8548">BW899*H899</f>
        <v>476580</v>
      </c>
      <c r="CB899" s="1179"/>
      <c r="CC899" s="1179"/>
      <c r="CD899" s="1180"/>
      <c r="CE899" s="1181">
        <f t="shared" ref="CE899" si="8549">BV899-CB899</f>
        <v>1418392.857142857</v>
      </c>
      <c r="CF899" s="1182">
        <f t="shared" ref="CF899" si="8550">BW899-CC899</f>
        <v>1588600</v>
      </c>
      <c r="CG899" s="1183">
        <f t="shared" ref="CG899" si="8551">CA899-CC899</f>
        <v>476580</v>
      </c>
      <c r="CH899" s="1184" t="s">
        <v>2799</v>
      </c>
      <c r="CI899" s="1185"/>
      <c r="CJ899" s="1186"/>
      <c r="CK899" s="1187"/>
      <c r="CL899" s="1249"/>
      <c r="CM899" s="1250"/>
      <c r="CN899" s="1187"/>
      <c r="CO899" s="1189"/>
      <c r="CP899" s="1187"/>
      <c r="CR899" s="701"/>
      <c r="CS899" s="701"/>
      <c r="CT899" s="701"/>
      <c r="CU899" s="701"/>
      <c r="CV899" s="701"/>
      <c r="CW899" s="701"/>
      <c r="CX899" s="701"/>
      <c r="CY899" s="701"/>
      <c r="CZ899" s="701"/>
      <c r="DA899" s="701"/>
      <c r="DB899" s="701"/>
      <c r="DC899" s="701"/>
      <c r="DD899" s="701"/>
      <c r="DE899" s="701"/>
      <c r="DF899" s="701"/>
      <c r="DG899" s="701"/>
      <c r="DH899" s="701"/>
      <c r="DI899" s="701"/>
      <c r="DJ899" s="701"/>
      <c r="DK899" s="701"/>
      <c r="DL899" s="653"/>
      <c r="DM899" s="740"/>
      <c r="DN899" s="653"/>
      <c r="DO899" s="740"/>
      <c r="DP899" s="703"/>
      <c r="DQ899" s="1054"/>
      <c r="DR899" s="703"/>
      <c r="DS899" s="810"/>
      <c r="DT899" s="703"/>
      <c r="DU899" s="810"/>
      <c r="DV899" s="704"/>
      <c r="DW899" s="747"/>
      <c r="DX899" s="703"/>
      <c r="DY899" s="955"/>
      <c r="DZ899" s="703"/>
      <c r="EA899" s="810">
        <f t="shared" ref="EA899" si="8552">DI899</f>
        <v>0</v>
      </c>
      <c r="EB899" s="704">
        <f t="shared" ref="EB899" si="8553">EA899/1.12</f>
        <v>0</v>
      </c>
      <c r="EC899" s="747"/>
      <c r="ED899" s="1271"/>
      <c r="EE899" s="946">
        <f t="shared" ref="EE899" si="8554">DK899</f>
        <v>0</v>
      </c>
      <c r="EF899" s="653">
        <f t="shared" ref="EF899" si="8555">EE899/1.12</f>
        <v>0</v>
      </c>
      <c r="EG899" s="1489">
        <f t="shared" ref="EG899" si="8556">U899-DN899</f>
        <v>354598.21428571426</v>
      </c>
      <c r="EH899" s="1487">
        <f t="shared" ref="EH899" si="8557">V899-DM899</f>
        <v>397150</v>
      </c>
      <c r="EI899" s="1193">
        <f t="shared" ref="EI899" si="8558">AA899-DP899</f>
        <v>177299.10714285713</v>
      </c>
      <c r="EJ899" s="1194">
        <f t="shared" ref="EJ899" si="8559">AB899-DO899</f>
        <v>198575</v>
      </c>
      <c r="EK899" s="1262">
        <f t="shared" ref="EK899" si="8560">AG899-DR899</f>
        <v>354598.21428571426</v>
      </c>
      <c r="EL899" s="699">
        <f t="shared" ref="EL899" si="8561">AH899-DQ899</f>
        <v>397150</v>
      </c>
      <c r="EM899" s="1490">
        <f t="shared" ref="EM899" si="8562">AM899-DT899</f>
        <v>177299.10714285713</v>
      </c>
      <c r="EN899" s="1358">
        <f t="shared" ref="EN899" si="8563">AN899-DS899</f>
        <v>198575</v>
      </c>
      <c r="EO899" s="1491">
        <f t="shared" ref="EO899" si="8564">AS899-DV899</f>
        <v>354598.21428571426</v>
      </c>
      <c r="EP899" s="1487">
        <f t="shared" ref="EP899" si="8565">AT899-DU899</f>
        <v>397150</v>
      </c>
      <c r="EQ899" s="1490">
        <f t="shared" ref="EQ899" si="8566">AY899-DX899</f>
        <v>0</v>
      </c>
      <c r="ER899" s="1358">
        <f t="shared" ref="ER899" si="8567">AZ899-DW899</f>
        <v>0</v>
      </c>
      <c r="ES899" s="1491">
        <f t="shared" ref="ES899" si="8568">BE899-DZ899</f>
        <v>0</v>
      </c>
      <c r="ET899" s="1358">
        <f t="shared" ref="ET899" si="8569">BF899-DY899</f>
        <v>0</v>
      </c>
      <c r="EU899" s="1192">
        <f t="shared" ref="EU899" si="8570">BK899-EB899</f>
        <v>0</v>
      </c>
      <c r="EV899" s="699">
        <f t="shared" ref="EV899" si="8571">BL899-EA899</f>
        <v>0</v>
      </c>
      <c r="EW899" s="1192">
        <f t="shared" ref="EW899" si="8572">BM899-ED899</f>
        <v>0</v>
      </c>
      <c r="EX899" s="699">
        <f t="shared" ref="EX899" si="8573">BN899-EC899</f>
        <v>0</v>
      </c>
      <c r="EY899" s="1492">
        <f t="shared" ref="EY899" si="8574">BV899-EF899</f>
        <v>1418392.857142857</v>
      </c>
      <c r="EZ899" s="1487">
        <f t="shared" ref="EZ899" si="8575">BW899-EE899</f>
        <v>1588600</v>
      </c>
      <c r="FA899" s="1199">
        <v>42992</v>
      </c>
      <c r="FB899" s="1190" t="s">
        <v>421</v>
      </c>
      <c r="FC899" s="1493"/>
      <c r="FD899" s="1494"/>
    </row>
    <row r="900" spans="1:160" s="87" customFormat="1" ht="18" hidden="1" customHeight="1" outlineLevel="1" x14ac:dyDescent="0.2">
      <c r="A900" s="5" t="s">
        <v>925</v>
      </c>
      <c r="B900" s="76" t="s">
        <v>21</v>
      </c>
      <c r="C900" s="77" t="s">
        <v>936</v>
      </c>
      <c r="D900" s="77" t="s">
        <v>937</v>
      </c>
      <c r="E900" s="76" t="s">
        <v>938</v>
      </c>
      <c r="F900" s="76" t="s">
        <v>943</v>
      </c>
      <c r="G900" s="78" t="s">
        <v>25</v>
      </c>
      <c r="H900" s="79">
        <v>0.3</v>
      </c>
      <c r="I900" s="76" t="s">
        <v>969</v>
      </c>
      <c r="J900" s="80" t="s">
        <v>496</v>
      </c>
      <c r="K900" s="81" t="s">
        <v>152</v>
      </c>
      <c r="L900" s="76" t="s">
        <v>46</v>
      </c>
      <c r="M900" s="76" t="s">
        <v>65</v>
      </c>
      <c r="N900" s="82"/>
      <c r="O900" s="82"/>
      <c r="P900" s="82"/>
      <c r="Q900" s="82"/>
      <c r="R900" s="260">
        <v>5</v>
      </c>
      <c r="S900" s="262">
        <v>40817.732142857138</v>
      </c>
      <c r="T900" s="262">
        <v>45715.86</v>
      </c>
      <c r="U900" s="270">
        <v>0</v>
      </c>
      <c r="V900" s="271">
        <v>0</v>
      </c>
      <c r="W900" s="271">
        <f t="shared" si="5082"/>
        <v>0</v>
      </c>
      <c r="X900" s="260">
        <v>2</v>
      </c>
      <c r="Y900" s="260">
        <v>40817.732142857138</v>
      </c>
      <c r="Z900" s="260">
        <v>45715.86</v>
      </c>
      <c r="AA900" s="260">
        <v>0</v>
      </c>
      <c r="AB900" s="260">
        <v>0</v>
      </c>
      <c r="AC900" s="399">
        <f t="shared" si="8405"/>
        <v>0</v>
      </c>
      <c r="AD900" s="260">
        <v>5</v>
      </c>
      <c r="AE900" s="260">
        <v>40817.732142857138</v>
      </c>
      <c r="AF900" s="260">
        <v>45715.86</v>
      </c>
      <c r="AG900" s="260">
        <v>0</v>
      </c>
      <c r="AH900" s="260">
        <v>0</v>
      </c>
      <c r="AI900" s="260">
        <f t="shared" si="8406"/>
        <v>0</v>
      </c>
      <c r="AJ900" s="260">
        <v>2</v>
      </c>
      <c r="AK900" s="260">
        <v>40817.732142857138</v>
      </c>
      <c r="AL900" s="260">
        <v>45715.86</v>
      </c>
      <c r="AM900" s="1067">
        <v>0</v>
      </c>
      <c r="AN900" s="260">
        <v>0</v>
      </c>
      <c r="AO900" s="396">
        <f t="shared" si="8407"/>
        <v>0</v>
      </c>
      <c r="AP900" s="260">
        <v>5</v>
      </c>
      <c r="AQ900" s="260">
        <v>40817.732142857138</v>
      </c>
      <c r="AR900" s="260">
        <v>45715.86</v>
      </c>
      <c r="AS900" s="260">
        <v>0</v>
      </c>
      <c r="AT900" s="260">
        <f t="shared" si="8408"/>
        <v>0</v>
      </c>
      <c r="AU900" s="260">
        <f t="shared" si="8409"/>
        <v>0</v>
      </c>
      <c r="AV900" s="400"/>
      <c r="AW900" s="400">
        <v>40817.732142857138</v>
      </c>
      <c r="AX900" s="400">
        <v>45715.86</v>
      </c>
      <c r="AY900" s="400">
        <f t="shared" si="8345"/>
        <v>0</v>
      </c>
      <c r="AZ900" s="400">
        <f t="shared" si="8410"/>
        <v>0</v>
      </c>
      <c r="BA900" s="400">
        <f t="shared" si="8144"/>
        <v>0</v>
      </c>
      <c r="BB900" s="400"/>
      <c r="BC900" s="400"/>
      <c r="BD900" s="400"/>
      <c r="BE900" s="400">
        <f t="shared" si="8411"/>
        <v>0</v>
      </c>
      <c r="BF900" s="400">
        <f t="shared" si="8412"/>
        <v>0</v>
      </c>
      <c r="BG900" s="400">
        <f t="shared" si="7954"/>
        <v>0</v>
      </c>
      <c r="BH900" s="400"/>
      <c r="BI900" s="400"/>
      <c r="BJ900" s="400"/>
      <c r="BK900" s="400">
        <f t="shared" si="8413"/>
        <v>0</v>
      </c>
      <c r="BL900" s="400">
        <f t="shared" si="8414"/>
        <v>0</v>
      </c>
      <c r="BM900" s="400">
        <f t="shared" si="8415"/>
        <v>0</v>
      </c>
      <c r="BN900" s="400"/>
      <c r="BO900" s="400"/>
      <c r="BP900" s="400"/>
      <c r="BQ900" s="400">
        <f t="shared" si="8416"/>
        <v>0</v>
      </c>
      <c r="BR900" s="400">
        <f t="shared" si="8417"/>
        <v>0</v>
      </c>
      <c r="BS900" s="400">
        <f t="shared" si="8418"/>
        <v>0</v>
      </c>
      <c r="BT900" s="262">
        <v>40817.732142857138</v>
      </c>
      <c r="BU900" s="262">
        <v>45715.86</v>
      </c>
      <c r="BV900" s="256">
        <v>0</v>
      </c>
      <c r="BW900" s="270">
        <f t="shared" si="8420"/>
        <v>0</v>
      </c>
      <c r="BX900" s="84" t="s">
        <v>48</v>
      </c>
      <c r="BY900" s="76">
        <v>2013</v>
      </c>
      <c r="BZ900" s="325" t="s">
        <v>1047</v>
      </c>
      <c r="CA900" s="529">
        <f t="shared" si="8421"/>
        <v>0</v>
      </c>
      <c r="CB900" s="83"/>
      <c r="CC900" s="83"/>
      <c r="CD900" s="88"/>
      <c r="CE900" s="26">
        <f t="shared" si="8422"/>
        <v>0</v>
      </c>
      <c r="CF900" s="27">
        <f t="shared" si="8423"/>
        <v>0</v>
      </c>
      <c r="CG900" s="738">
        <f t="shared" si="8424"/>
        <v>0</v>
      </c>
      <c r="CH900" s="164" t="s">
        <v>955</v>
      </c>
      <c r="CI900" s="165"/>
      <c r="CJ900" s="89" t="s">
        <v>25</v>
      </c>
      <c r="CK900" s="175" t="s">
        <v>987</v>
      </c>
      <c r="CL900" s="180" t="s">
        <v>2801</v>
      </c>
      <c r="CM900" s="181" t="s">
        <v>2802</v>
      </c>
      <c r="CN900" s="175" t="s">
        <v>986</v>
      </c>
      <c r="CO900" s="176" t="s">
        <v>988</v>
      </c>
      <c r="CP900" s="175" t="s">
        <v>943</v>
      </c>
      <c r="CQ900" s="87" t="s">
        <v>65</v>
      </c>
      <c r="CR900" s="455"/>
      <c r="CS900" s="455">
        <v>2</v>
      </c>
      <c r="CT900" s="455">
        <v>5</v>
      </c>
      <c r="CU900" s="455">
        <v>2</v>
      </c>
      <c r="CV900" s="455">
        <v>5</v>
      </c>
      <c r="CW900" s="455"/>
      <c r="CX900" s="455"/>
      <c r="CY900" s="455"/>
      <c r="CZ900" s="455">
        <f t="shared" si="8457"/>
        <v>14</v>
      </c>
      <c r="DA900" s="455">
        <v>45715.86</v>
      </c>
      <c r="DB900" s="455">
        <f t="shared" si="8458"/>
        <v>0</v>
      </c>
      <c r="DC900" s="455">
        <f t="shared" si="8459"/>
        <v>91431.72</v>
      </c>
      <c r="DD900" s="455">
        <f t="shared" si="8460"/>
        <v>228579.3</v>
      </c>
      <c r="DE900" s="455">
        <f t="shared" si="8461"/>
        <v>91431.72</v>
      </c>
      <c r="DF900" s="455">
        <f t="shared" si="8462"/>
        <v>228579.3</v>
      </c>
      <c r="DG900" s="455"/>
      <c r="DH900" s="455"/>
      <c r="DI900" s="455"/>
      <c r="DJ900" s="455"/>
      <c r="DK900" s="455">
        <f t="shared" si="8463"/>
        <v>640022.04</v>
      </c>
      <c r="DL900" s="501"/>
      <c r="DM900" s="508">
        <f t="shared" si="8425"/>
        <v>0</v>
      </c>
      <c r="DN900" s="501">
        <f t="shared" si="8426"/>
        <v>0</v>
      </c>
      <c r="DO900" s="508">
        <f t="shared" si="8427"/>
        <v>91431.72</v>
      </c>
      <c r="DP900" s="655">
        <f t="shared" si="8428"/>
        <v>81635.464285714275</v>
      </c>
      <c r="DQ900" s="1053">
        <f t="shared" si="8464"/>
        <v>228579.3</v>
      </c>
      <c r="DR900" s="655">
        <f t="shared" si="8465"/>
        <v>204088.66071428568</v>
      </c>
      <c r="DS900" s="782">
        <f t="shared" si="8466"/>
        <v>91431.72</v>
      </c>
      <c r="DT900" s="655">
        <f t="shared" si="8467"/>
        <v>81635.464285714275</v>
      </c>
      <c r="DU900" s="782">
        <f t="shared" si="8468"/>
        <v>228579.3</v>
      </c>
      <c r="DV900" s="465">
        <f t="shared" si="8469"/>
        <v>204088.66071428568</v>
      </c>
      <c r="DW900" s="745"/>
      <c r="DX900" s="655"/>
      <c r="DY900" s="954"/>
      <c r="DZ900" s="655"/>
      <c r="EA900" s="782">
        <f t="shared" si="8431"/>
        <v>0</v>
      </c>
      <c r="EB900" s="465">
        <f t="shared" si="8432"/>
        <v>0</v>
      </c>
      <c r="EC900" s="745"/>
      <c r="ED900" s="463"/>
      <c r="EE900" s="459">
        <f t="shared" si="8433"/>
        <v>640022.04</v>
      </c>
      <c r="EF900" s="501">
        <f t="shared" si="8434"/>
        <v>571448.25</v>
      </c>
      <c r="EG900" s="481">
        <f t="shared" si="8435"/>
        <v>0</v>
      </c>
      <c r="EH900" s="271">
        <f t="shared" si="8436"/>
        <v>0</v>
      </c>
      <c r="EI900" s="460">
        <f t="shared" si="8437"/>
        <v>-81635.464285714275</v>
      </c>
      <c r="EJ900" s="538">
        <f t="shared" si="8438"/>
        <v>-91431.72</v>
      </c>
      <c r="EK900" s="706">
        <f t="shared" si="8439"/>
        <v>-204088.66071428568</v>
      </c>
      <c r="EL900" s="263">
        <f t="shared" si="8440"/>
        <v>-228579.3</v>
      </c>
      <c r="EM900" s="759">
        <f t="shared" si="8441"/>
        <v>-81635.464285714275</v>
      </c>
      <c r="EN900" s="647">
        <f t="shared" si="8442"/>
        <v>-91431.72</v>
      </c>
      <c r="EO900" s="817">
        <f t="shared" si="8443"/>
        <v>-204088.66071428568</v>
      </c>
      <c r="EP900" s="271">
        <f t="shared" si="8444"/>
        <v>-228579.3</v>
      </c>
      <c r="EQ900" s="759">
        <f t="shared" si="8445"/>
        <v>0</v>
      </c>
      <c r="ER900" s="647">
        <f t="shared" si="8446"/>
        <v>0</v>
      </c>
      <c r="ES900" s="817">
        <f t="shared" si="8447"/>
        <v>0</v>
      </c>
      <c r="ET900" s="647">
        <f t="shared" si="8448"/>
        <v>0</v>
      </c>
      <c r="EU900" s="462">
        <f t="shared" si="8449"/>
        <v>0</v>
      </c>
      <c r="EV900" s="263">
        <f t="shared" si="8450"/>
        <v>0</v>
      </c>
      <c r="EW900" s="462">
        <f t="shared" si="8451"/>
        <v>0</v>
      </c>
      <c r="EX900" s="263">
        <f t="shared" si="8452"/>
        <v>0</v>
      </c>
      <c r="EY900" s="480">
        <f t="shared" si="8453"/>
        <v>-571448.25</v>
      </c>
      <c r="EZ900" s="271">
        <f t="shared" si="8454"/>
        <v>-640022.04</v>
      </c>
      <c r="FA900" s="707">
        <v>41603</v>
      </c>
      <c r="FB900" s="33" t="s">
        <v>421</v>
      </c>
      <c r="FC900" s="174"/>
      <c r="FD900" s="330"/>
    </row>
    <row r="901" spans="1:160" s="87" customFormat="1" ht="18" hidden="1" customHeight="1" outlineLevel="1" x14ac:dyDescent="0.2">
      <c r="A901" s="5" t="s">
        <v>2770</v>
      </c>
      <c r="B901" s="76" t="s">
        <v>21</v>
      </c>
      <c r="C901" s="77" t="s">
        <v>936</v>
      </c>
      <c r="D901" s="77" t="s">
        <v>937</v>
      </c>
      <c r="E901" s="76" t="s">
        <v>938</v>
      </c>
      <c r="F901" s="76" t="s">
        <v>943</v>
      </c>
      <c r="G901" s="78" t="s">
        <v>25</v>
      </c>
      <c r="H901" s="79">
        <v>0.3</v>
      </c>
      <c r="I901" s="76" t="s">
        <v>969</v>
      </c>
      <c r="J901" s="80" t="s">
        <v>496</v>
      </c>
      <c r="K901" s="81" t="s">
        <v>152</v>
      </c>
      <c r="L901" s="76" t="s">
        <v>46</v>
      </c>
      <c r="M901" s="76" t="s">
        <v>65</v>
      </c>
      <c r="N901" s="82"/>
      <c r="O901" s="82"/>
      <c r="P901" s="82"/>
      <c r="Q901" s="82"/>
      <c r="R901" s="260">
        <v>5</v>
      </c>
      <c r="S901" s="262">
        <v>40817.732142857138</v>
      </c>
      <c r="T901" s="262">
        <v>45715.86</v>
      </c>
      <c r="U901" s="270">
        <v>0</v>
      </c>
      <c r="V901" s="271">
        <f t="shared" ref="V901" si="8576">U901*1.12</f>
        <v>0</v>
      </c>
      <c r="W901" s="271">
        <f t="shared" ref="W901" si="8577">V901*H901</f>
        <v>0</v>
      </c>
      <c r="X901" s="260">
        <v>2</v>
      </c>
      <c r="Y901" s="260">
        <v>40817.732142857138</v>
      </c>
      <c r="Z901" s="260">
        <v>45715.86</v>
      </c>
      <c r="AA901" s="260">
        <v>0</v>
      </c>
      <c r="AB901" s="260">
        <f t="shared" ref="AB901" si="8578">AA901*1.12</f>
        <v>0</v>
      </c>
      <c r="AC901" s="399">
        <f t="shared" ref="AC901" si="8579">AB901*H901</f>
        <v>0</v>
      </c>
      <c r="AD901" s="260">
        <v>5</v>
      </c>
      <c r="AE901" s="260">
        <v>40817.732142857138</v>
      </c>
      <c r="AF901" s="260">
        <v>45715.86</v>
      </c>
      <c r="AG901" s="260">
        <v>0</v>
      </c>
      <c r="AH901" s="260">
        <v>0</v>
      </c>
      <c r="AI901" s="260">
        <f t="shared" ref="AI901" si="8580">AH901*H901</f>
        <v>0</v>
      </c>
      <c r="AJ901" s="260">
        <v>2</v>
      </c>
      <c r="AK901" s="260">
        <v>40817.732142857138</v>
      </c>
      <c r="AL901" s="260">
        <v>45715.86</v>
      </c>
      <c r="AM901" s="1067">
        <v>0</v>
      </c>
      <c r="AN901" s="260">
        <v>0</v>
      </c>
      <c r="AO901" s="396">
        <f t="shared" ref="AO901" si="8581">AN901*H901</f>
        <v>0</v>
      </c>
      <c r="AP901" s="260">
        <v>2</v>
      </c>
      <c r="AQ901" s="260">
        <v>40817.732142857138</v>
      </c>
      <c r="AR901" s="260">
        <v>45715.86</v>
      </c>
      <c r="AS901" s="260">
        <v>0</v>
      </c>
      <c r="AT901" s="260">
        <f t="shared" ref="AT901" si="8582">AS901*1.12</f>
        <v>0</v>
      </c>
      <c r="AU901" s="260">
        <f t="shared" ref="AU901" si="8583">AT901*H901</f>
        <v>0</v>
      </c>
      <c r="AV901" s="400"/>
      <c r="AW901" s="400">
        <v>40817.732142857138</v>
      </c>
      <c r="AX901" s="400">
        <v>45715.86</v>
      </c>
      <c r="AY901" s="400">
        <f t="shared" ref="AY901" si="8584">AV901*AW901</f>
        <v>0</v>
      </c>
      <c r="AZ901" s="400">
        <f t="shared" ref="AZ901" si="8585">AY901*1.12</f>
        <v>0</v>
      </c>
      <c r="BA901" s="400">
        <f t="shared" ref="BA901" si="8586">AZ901*H901</f>
        <v>0</v>
      </c>
      <c r="BB901" s="400"/>
      <c r="BC901" s="400"/>
      <c r="BD901" s="400"/>
      <c r="BE901" s="400">
        <f t="shared" ref="BE901" si="8587">BB901*BC901</f>
        <v>0</v>
      </c>
      <c r="BF901" s="400">
        <f t="shared" ref="BF901" si="8588">BE901*1.12</f>
        <v>0</v>
      </c>
      <c r="BG901" s="400">
        <f t="shared" ref="BG901" si="8589">BF901*H901</f>
        <v>0</v>
      </c>
      <c r="BH901" s="400"/>
      <c r="BI901" s="400"/>
      <c r="BJ901" s="400"/>
      <c r="BK901" s="400">
        <f t="shared" ref="BK901" si="8590">BH901*BI901</f>
        <v>0</v>
      </c>
      <c r="BL901" s="400">
        <f t="shared" ref="BL901" si="8591">BK901*1.12</f>
        <v>0</v>
      </c>
      <c r="BM901" s="400">
        <f t="shared" ref="BM901" si="8592">BL901*N901</f>
        <v>0</v>
      </c>
      <c r="BN901" s="400"/>
      <c r="BO901" s="400"/>
      <c r="BP901" s="400"/>
      <c r="BQ901" s="400">
        <f t="shared" ref="BQ901" si="8593">BN901*BO901</f>
        <v>0</v>
      </c>
      <c r="BR901" s="400">
        <f t="shared" ref="BR901" si="8594">BQ901*1.12</f>
        <v>0</v>
      </c>
      <c r="BS901" s="400">
        <f t="shared" ref="BS901" si="8595">BR901*T901</f>
        <v>0</v>
      </c>
      <c r="BT901" s="262">
        <v>40817.732142857138</v>
      </c>
      <c r="BU901" s="262">
        <v>45715.86</v>
      </c>
      <c r="BV901" s="256">
        <v>0</v>
      </c>
      <c r="BW901" s="270">
        <f t="shared" ref="BW901" si="8596">BV901*1.12</f>
        <v>0</v>
      </c>
      <c r="BX901" s="84" t="s">
        <v>48</v>
      </c>
      <c r="BY901" s="76" t="s">
        <v>2653</v>
      </c>
      <c r="BZ901" s="325"/>
      <c r="CA901" s="529">
        <f t="shared" ref="CA901" si="8597">BW901*H901</f>
        <v>0</v>
      </c>
      <c r="CB901" s="83"/>
      <c r="CC901" s="83"/>
      <c r="CD901" s="88"/>
      <c r="CE901" s="26">
        <f t="shared" ref="CE901" si="8598">BV901-CB901</f>
        <v>0</v>
      </c>
      <c r="CF901" s="27">
        <f t="shared" ref="CF901" si="8599">BW901-CC901</f>
        <v>0</v>
      </c>
      <c r="CG901" s="738">
        <f t="shared" ref="CG901" si="8600">CA901-CC901</f>
        <v>0</v>
      </c>
      <c r="CH901" s="164" t="s">
        <v>2775</v>
      </c>
      <c r="CI901" s="165"/>
      <c r="CJ901" s="89"/>
      <c r="CK901" s="175"/>
      <c r="CL901" s="180"/>
      <c r="CM901" s="181"/>
      <c r="CN901" s="175"/>
      <c r="CO901" s="176"/>
      <c r="CP901" s="175"/>
      <c r="CR901" s="455"/>
      <c r="CS901" s="455"/>
      <c r="CT901" s="455"/>
      <c r="CU901" s="455"/>
      <c r="CV901" s="455"/>
      <c r="CW901" s="455"/>
      <c r="CX901" s="455"/>
      <c r="CY901" s="455"/>
      <c r="CZ901" s="455"/>
      <c r="DA901" s="455"/>
      <c r="DB901" s="455"/>
      <c r="DC901" s="455"/>
      <c r="DD901" s="455"/>
      <c r="DE901" s="455"/>
      <c r="DF901" s="455"/>
      <c r="DG901" s="455"/>
      <c r="DH901" s="455"/>
      <c r="DI901" s="455"/>
      <c r="DJ901" s="455"/>
      <c r="DK901" s="455"/>
      <c r="DL901" s="501"/>
      <c r="DM901" s="508"/>
      <c r="DN901" s="501"/>
      <c r="DO901" s="508"/>
      <c r="DP901" s="655"/>
      <c r="DQ901" s="1053"/>
      <c r="DR901" s="655"/>
      <c r="DS901" s="782"/>
      <c r="DT901" s="655"/>
      <c r="DU901" s="782"/>
      <c r="DV901" s="465"/>
      <c r="DW901" s="745"/>
      <c r="DX901" s="655"/>
      <c r="DY901" s="954"/>
      <c r="DZ901" s="655"/>
      <c r="EA901" s="782"/>
      <c r="EB901" s="465"/>
      <c r="EC901" s="745"/>
      <c r="ED901" s="463"/>
      <c r="EE901" s="459"/>
      <c r="EF901" s="501"/>
      <c r="EG901" s="481">
        <f t="shared" ref="EG901" si="8601">U901-DN901</f>
        <v>0</v>
      </c>
      <c r="EH901" s="271">
        <f t="shared" ref="EH901" si="8602">V901-DM901</f>
        <v>0</v>
      </c>
      <c r="EI901" s="460">
        <f t="shared" ref="EI901" si="8603">AA901-DP901</f>
        <v>0</v>
      </c>
      <c r="EJ901" s="538">
        <f t="shared" ref="EJ901" si="8604">AB901-DO901</f>
        <v>0</v>
      </c>
      <c r="EK901" s="706">
        <f t="shared" ref="EK901" si="8605">AG901-DR901</f>
        <v>0</v>
      </c>
      <c r="EL901" s="263">
        <f t="shared" ref="EL901" si="8606">AH901-DQ901</f>
        <v>0</v>
      </c>
      <c r="EM901" s="759">
        <f t="shared" ref="EM901" si="8607">AM901-DT901</f>
        <v>0</v>
      </c>
      <c r="EN901" s="647">
        <f t="shared" ref="EN901" si="8608">AN901-DS901</f>
        <v>0</v>
      </c>
      <c r="EO901" s="817">
        <f t="shared" ref="EO901" si="8609">AS901-DV901</f>
        <v>0</v>
      </c>
      <c r="EP901" s="271">
        <f t="shared" ref="EP901" si="8610">AT901-DU901</f>
        <v>0</v>
      </c>
      <c r="EQ901" s="759">
        <f t="shared" ref="EQ901" si="8611">AY901-DX901</f>
        <v>0</v>
      </c>
      <c r="ER901" s="647">
        <f t="shared" ref="ER901" si="8612">AZ901-DW901</f>
        <v>0</v>
      </c>
      <c r="ES901" s="817">
        <f t="shared" ref="ES901" si="8613">BE901-DZ901</f>
        <v>0</v>
      </c>
      <c r="ET901" s="647">
        <f t="shared" ref="ET901" si="8614">BF901-DY901</f>
        <v>0</v>
      </c>
      <c r="EU901" s="462">
        <f t="shared" ref="EU901" si="8615">BK901-EB901</f>
        <v>0</v>
      </c>
      <c r="EV901" s="263">
        <f t="shared" ref="EV901" si="8616">BL901-EA901</f>
        <v>0</v>
      </c>
      <c r="EW901" s="462">
        <f t="shared" ref="EW901" si="8617">BM901-ED901</f>
        <v>0</v>
      </c>
      <c r="EX901" s="263">
        <f t="shared" ref="EX901" si="8618">BN901-EC901</f>
        <v>0</v>
      </c>
      <c r="EY901" s="480">
        <f t="shared" ref="EY901" si="8619">BV901-EF901</f>
        <v>0</v>
      </c>
      <c r="EZ901" s="271">
        <f t="shared" ref="EZ901" si="8620">BW901-EE901</f>
        <v>0</v>
      </c>
      <c r="FA901" s="313">
        <v>42929</v>
      </c>
      <c r="FB901" s="33" t="s">
        <v>421</v>
      </c>
      <c r="FC901" s="174"/>
      <c r="FD901" s="330"/>
    </row>
    <row r="902" spans="1:160" s="1190" customFormat="1" ht="18" hidden="1" customHeight="1" outlineLevel="1" x14ac:dyDescent="0.2">
      <c r="A902" s="1424" t="s">
        <v>2798</v>
      </c>
      <c r="B902" s="691" t="s">
        <v>21</v>
      </c>
      <c r="C902" s="1168" t="s">
        <v>936</v>
      </c>
      <c r="D902" s="1168" t="s">
        <v>937</v>
      </c>
      <c r="E902" s="691" t="s">
        <v>938</v>
      </c>
      <c r="F902" s="691" t="s">
        <v>943</v>
      </c>
      <c r="G902" s="692" t="s">
        <v>25</v>
      </c>
      <c r="H902" s="693">
        <v>0.3</v>
      </c>
      <c r="I902" s="691" t="s">
        <v>969</v>
      </c>
      <c r="J902" s="694" t="s">
        <v>496</v>
      </c>
      <c r="K902" s="695" t="s">
        <v>152</v>
      </c>
      <c r="L902" s="691" t="s">
        <v>46</v>
      </c>
      <c r="M902" s="691" t="s">
        <v>65</v>
      </c>
      <c r="N902" s="696"/>
      <c r="O902" s="696"/>
      <c r="P902" s="696"/>
      <c r="Q902" s="696"/>
      <c r="R902" s="1171">
        <v>5</v>
      </c>
      <c r="S902" s="698">
        <v>40817.732142857138</v>
      </c>
      <c r="T902" s="698">
        <v>45715.86</v>
      </c>
      <c r="U902" s="1357">
        <f t="shared" ref="U902" si="8621">S902*R902</f>
        <v>204088.66071428568</v>
      </c>
      <c r="V902" s="1487">
        <f t="shared" ref="V902" si="8622">U902*1.12</f>
        <v>228579.3</v>
      </c>
      <c r="W902" s="1487">
        <f t="shared" ref="W902" si="8623">V902*H902</f>
        <v>68573.789999999994</v>
      </c>
      <c r="X902" s="1171">
        <v>2</v>
      </c>
      <c r="Y902" s="1171">
        <v>40817.732142857138</v>
      </c>
      <c r="Z902" s="1171">
        <v>45715.86</v>
      </c>
      <c r="AA902" s="1171">
        <f t="shared" ref="AA902" si="8624">Y902*X902</f>
        <v>81635.464285714275</v>
      </c>
      <c r="AB902" s="1171">
        <f t="shared" ref="AB902" si="8625">AA902*1.12</f>
        <v>91431.72</v>
      </c>
      <c r="AC902" s="700">
        <f t="shared" ref="AC902" si="8626">AB902*H902</f>
        <v>27429.516</v>
      </c>
      <c r="AD902" s="1171">
        <v>5</v>
      </c>
      <c r="AE902" s="1171">
        <v>40817.732142857138</v>
      </c>
      <c r="AF902" s="1171">
        <v>45715.86</v>
      </c>
      <c r="AG902" s="1171">
        <f t="shared" ref="AG902" si="8627">AD902*AE902</f>
        <v>204088.66071428568</v>
      </c>
      <c r="AH902" s="1171">
        <f t="shared" ref="AH902" si="8628">AD902*AF902</f>
        <v>228579.3</v>
      </c>
      <c r="AI902" s="1171">
        <f t="shared" ref="AI902" si="8629">AH902*H902</f>
        <v>68573.789999999994</v>
      </c>
      <c r="AJ902" s="1171">
        <v>2</v>
      </c>
      <c r="AK902" s="1171">
        <v>40817.732142857138</v>
      </c>
      <c r="AL902" s="1171">
        <v>45715.86</v>
      </c>
      <c r="AM902" s="1488">
        <f t="shared" ref="AM902" si="8630">AJ902*AK902</f>
        <v>81635.464285714275</v>
      </c>
      <c r="AN902" s="1171">
        <f t="shared" ref="AN902" si="8631">AJ902*AL902</f>
        <v>91431.72</v>
      </c>
      <c r="AO902" s="1172">
        <f t="shared" ref="AO902" si="8632">AN902*H902</f>
        <v>27429.516</v>
      </c>
      <c r="AP902" s="1171">
        <v>5</v>
      </c>
      <c r="AQ902" s="1171">
        <v>40817.732142857138</v>
      </c>
      <c r="AR902" s="1171">
        <v>45715.86</v>
      </c>
      <c r="AS902" s="1171">
        <f t="shared" ref="AS902" si="8633">AP902*AQ902</f>
        <v>204088.66071428568</v>
      </c>
      <c r="AT902" s="1171">
        <f t="shared" ref="AT902" si="8634">AS902*1.12</f>
        <v>228579.3</v>
      </c>
      <c r="AU902" s="1171">
        <f t="shared" ref="AU902" si="8635">AT902*H902</f>
        <v>68573.789999999994</v>
      </c>
      <c r="AV902" s="1173"/>
      <c r="AW902" s="1173">
        <v>40817.732142857138</v>
      </c>
      <c r="AX902" s="1173">
        <v>45715.86</v>
      </c>
      <c r="AY902" s="1173">
        <f t="shared" ref="AY902" si="8636">AV902*AW902</f>
        <v>0</v>
      </c>
      <c r="AZ902" s="1173">
        <f t="shared" ref="AZ902" si="8637">AY902*1.12</f>
        <v>0</v>
      </c>
      <c r="BA902" s="1173">
        <f t="shared" ref="BA902" si="8638">AZ902*H902</f>
        <v>0</v>
      </c>
      <c r="BB902" s="1173"/>
      <c r="BC902" s="1173"/>
      <c r="BD902" s="1173"/>
      <c r="BE902" s="1173">
        <f t="shared" ref="BE902" si="8639">BB902*BC902</f>
        <v>0</v>
      </c>
      <c r="BF902" s="1173">
        <f t="shared" ref="BF902" si="8640">BE902*1.12</f>
        <v>0</v>
      </c>
      <c r="BG902" s="1173">
        <f t="shared" ref="BG902" si="8641">BF902*H902</f>
        <v>0</v>
      </c>
      <c r="BH902" s="1173"/>
      <c r="BI902" s="1173"/>
      <c r="BJ902" s="1173"/>
      <c r="BK902" s="1173">
        <f t="shared" ref="BK902" si="8642">BH902*BI902</f>
        <v>0</v>
      </c>
      <c r="BL902" s="1173">
        <f t="shared" ref="BL902" si="8643">BK902*1.12</f>
        <v>0</v>
      </c>
      <c r="BM902" s="1173">
        <f t="shared" ref="BM902" si="8644">BL902*N902</f>
        <v>0</v>
      </c>
      <c r="BN902" s="1173"/>
      <c r="BO902" s="1173"/>
      <c r="BP902" s="1173"/>
      <c r="BQ902" s="1173">
        <f t="shared" ref="BQ902" si="8645">BN902*BO902</f>
        <v>0</v>
      </c>
      <c r="BR902" s="1173">
        <f t="shared" ref="BR902" si="8646">BQ902*1.12</f>
        <v>0</v>
      </c>
      <c r="BS902" s="1173">
        <f t="shared" ref="BS902" si="8647">BR902*T902</f>
        <v>0</v>
      </c>
      <c r="BT902" s="698">
        <v>40817.732142857138</v>
      </c>
      <c r="BU902" s="698">
        <v>45715.86</v>
      </c>
      <c r="BV902" s="1174">
        <f t="shared" ref="BV902" si="8648">SUM(N902+O902+P902+Q902+R902+X902+AD902+AJ902+AP902+AV902+BB902+BH902)*BT902</f>
        <v>775536.91071428556</v>
      </c>
      <c r="BW902" s="1357">
        <f t="shared" ref="BW902" si="8649">BV902*1.12</f>
        <v>868601.34</v>
      </c>
      <c r="BX902" s="1175" t="s">
        <v>48</v>
      </c>
      <c r="BY902" s="691" t="s">
        <v>2653</v>
      </c>
      <c r="BZ902" s="1176"/>
      <c r="CA902" s="1177">
        <f t="shared" ref="CA902" si="8650">BW902*H902</f>
        <v>260580.40199999997</v>
      </c>
      <c r="CB902" s="1179"/>
      <c r="CC902" s="1179"/>
      <c r="CD902" s="1180"/>
      <c r="CE902" s="1181">
        <f t="shared" ref="CE902" si="8651">BV902-CB902</f>
        <v>775536.91071428556</v>
      </c>
      <c r="CF902" s="1182">
        <f t="shared" ref="CF902" si="8652">BW902-CC902</f>
        <v>868601.34</v>
      </c>
      <c r="CG902" s="1183">
        <f t="shared" ref="CG902" si="8653">CA902-CC902</f>
        <v>260580.40199999997</v>
      </c>
      <c r="CH902" s="1184" t="s">
        <v>2799</v>
      </c>
      <c r="CI902" s="1185"/>
      <c r="CJ902" s="1186"/>
      <c r="CK902" s="1187"/>
      <c r="CL902" s="1249"/>
      <c r="CM902" s="1250"/>
      <c r="CN902" s="1187"/>
      <c r="CO902" s="1189"/>
      <c r="CP902" s="1187"/>
      <c r="CR902" s="701"/>
      <c r="CS902" s="701"/>
      <c r="CT902" s="701"/>
      <c r="CU902" s="701"/>
      <c r="CV902" s="701"/>
      <c r="CW902" s="701"/>
      <c r="CX902" s="701"/>
      <c r="CY902" s="701"/>
      <c r="CZ902" s="701"/>
      <c r="DA902" s="701"/>
      <c r="DB902" s="701"/>
      <c r="DC902" s="701"/>
      <c r="DD902" s="701"/>
      <c r="DE902" s="701"/>
      <c r="DF902" s="701"/>
      <c r="DG902" s="701"/>
      <c r="DH902" s="701"/>
      <c r="DI902" s="701"/>
      <c r="DJ902" s="701"/>
      <c r="DK902" s="701"/>
      <c r="DL902" s="653"/>
      <c r="DM902" s="740"/>
      <c r="DN902" s="653"/>
      <c r="DO902" s="740"/>
      <c r="DP902" s="703"/>
      <c r="DQ902" s="1054"/>
      <c r="DR902" s="703"/>
      <c r="DS902" s="810"/>
      <c r="DT902" s="703"/>
      <c r="DU902" s="810"/>
      <c r="DV902" s="704"/>
      <c r="DW902" s="747"/>
      <c r="DX902" s="703"/>
      <c r="DY902" s="955"/>
      <c r="DZ902" s="703"/>
      <c r="EA902" s="810"/>
      <c r="EB902" s="704"/>
      <c r="EC902" s="747"/>
      <c r="ED902" s="1271"/>
      <c r="EE902" s="946"/>
      <c r="EF902" s="653"/>
      <c r="EG902" s="1489">
        <f t="shared" ref="EG902" si="8654">U902-DN902</f>
        <v>204088.66071428568</v>
      </c>
      <c r="EH902" s="1487">
        <f t="shared" ref="EH902" si="8655">V902-DM902</f>
        <v>228579.3</v>
      </c>
      <c r="EI902" s="1193">
        <f t="shared" ref="EI902" si="8656">AA902-DP902</f>
        <v>81635.464285714275</v>
      </c>
      <c r="EJ902" s="1194">
        <f t="shared" ref="EJ902" si="8657">AB902-DO902</f>
        <v>91431.72</v>
      </c>
      <c r="EK902" s="1262">
        <f t="shared" ref="EK902" si="8658">AG902-DR902</f>
        <v>204088.66071428568</v>
      </c>
      <c r="EL902" s="699">
        <f t="shared" ref="EL902" si="8659">AH902-DQ902</f>
        <v>228579.3</v>
      </c>
      <c r="EM902" s="1490">
        <f t="shared" ref="EM902" si="8660">AM902-DT902</f>
        <v>81635.464285714275</v>
      </c>
      <c r="EN902" s="1358">
        <f t="shared" ref="EN902" si="8661">AN902-DS902</f>
        <v>91431.72</v>
      </c>
      <c r="EO902" s="1491">
        <f t="shared" ref="EO902" si="8662">AS902-DV902</f>
        <v>204088.66071428568</v>
      </c>
      <c r="EP902" s="1487">
        <f t="shared" ref="EP902" si="8663">AT902-DU902</f>
        <v>228579.3</v>
      </c>
      <c r="EQ902" s="1490">
        <f t="shared" ref="EQ902" si="8664">AY902-DX902</f>
        <v>0</v>
      </c>
      <c r="ER902" s="1358">
        <f t="shared" ref="ER902" si="8665">AZ902-DW902</f>
        <v>0</v>
      </c>
      <c r="ES902" s="1491">
        <f t="shared" ref="ES902" si="8666">BE902-DZ902</f>
        <v>0</v>
      </c>
      <c r="ET902" s="1358">
        <f t="shared" ref="ET902" si="8667">BF902-DY902</f>
        <v>0</v>
      </c>
      <c r="EU902" s="1192">
        <f t="shared" ref="EU902" si="8668">BK902-EB902</f>
        <v>0</v>
      </c>
      <c r="EV902" s="699">
        <f t="shared" ref="EV902" si="8669">BL902-EA902</f>
        <v>0</v>
      </c>
      <c r="EW902" s="1192">
        <f t="shared" ref="EW902" si="8670">BM902-ED902</f>
        <v>0</v>
      </c>
      <c r="EX902" s="699">
        <f t="shared" ref="EX902" si="8671">BN902-EC902</f>
        <v>0</v>
      </c>
      <c r="EY902" s="1492">
        <f t="shared" ref="EY902" si="8672">BV902-EF902</f>
        <v>775536.91071428556</v>
      </c>
      <c r="EZ902" s="1487">
        <f t="shared" ref="EZ902" si="8673">BW902-EE902</f>
        <v>868601.34</v>
      </c>
      <c r="FA902" s="1199">
        <v>42992</v>
      </c>
      <c r="FB902" s="1200" t="s">
        <v>421</v>
      </c>
      <c r="FC902" s="1493"/>
      <c r="FD902" s="1494"/>
    </row>
    <row r="903" spans="1:160" s="87" customFormat="1" ht="18" hidden="1" customHeight="1" outlineLevel="1" x14ac:dyDescent="0.2">
      <c r="A903" s="13" t="s">
        <v>926</v>
      </c>
      <c r="B903" s="76" t="s">
        <v>21</v>
      </c>
      <c r="C903" s="77" t="s">
        <v>936</v>
      </c>
      <c r="D903" s="77" t="s">
        <v>937</v>
      </c>
      <c r="E903" s="76" t="s">
        <v>938</v>
      </c>
      <c r="F903" s="76" t="s">
        <v>944</v>
      </c>
      <c r="G903" s="78" t="s">
        <v>25</v>
      </c>
      <c r="H903" s="79">
        <v>0.3</v>
      </c>
      <c r="I903" s="76" t="s">
        <v>969</v>
      </c>
      <c r="J903" s="80" t="s">
        <v>496</v>
      </c>
      <c r="K903" s="81" t="s">
        <v>152</v>
      </c>
      <c r="L903" s="76" t="s">
        <v>46</v>
      </c>
      <c r="M903" s="76" t="s">
        <v>65</v>
      </c>
      <c r="N903" s="82"/>
      <c r="O903" s="82"/>
      <c r="P903" s="82"/>
      <c r="Q903" s="82"/>
      <c r="R903" s="260">
        <v>10</v>
      </c>
      <c r="S903" s="262">
        <v>38129.955357142855</v>
      </c>
      <c r="T903" s="262">
        <v>42705.55</v>
      </c>
      <c r="U903" s="270">
        <v>0</v>
      </c>
      <c r="V903" s="271">
        <f t="shared" si="8403"/>
        <v>0</v>
      </c>
      <c r="W903" s="271">
        <f t="shared" si="5082"/>
        <v>0</v>
      </c>
      <c r="X903" s="260">
        <v>5</v>
      </c>
      <c r="Y903" s="260">
        <v>38129.955357142855</v>
      </c>
      <c r="Z903" s="260">
        <v>42705.55</v>
      </c>
      <c r="AA903" s="260">
        <v>0</v>
      </c>
      <c r="AB903" s="260">
        <f t="shared" si="5029"/>
        <v>0</v>
      </c>
      <c r="AC903" s="399">
        <f t="shared" si="8405"/>
        <v>0</v>
      </c>
      <c r="AD903" s="260">
        <v>2</v>
      </c>
      <c r="AE903" s="260">
        <v>38129.955357142855</v>
      </c>
      <c r="AF903" s="260">
        <v>42705.55</v>
      </c>
      <c r="AG903" s="260">
        <v>0</v>
      </c>
      <c r="AH903" s="1067">
        <v>0</v>
      </c>
      <c r="AI903" s="260">
        <f t="shared" si="8406"/>
        <v>0</v>
      </c>
      <c r="AJ903" s="260">
        <v>8</v>
      </c>
      <c r="AK903" s="260">
        <v>38129.955357142855</v>
      </c>
      <c r="AL903" s="260">
        <v>42705.55</v>
      </c>
      <c r="AM903" s="1067">
        <v>0</v>
      </c>
      <c r="AN903" s="260">
        <v>0</v>
      </c>
      <c r="AO903" s="396">
        <f t="shared" si="8407"/>
        <v>0</v>
      </c>
      <c r="AP903" s="260">
        <v>5</v>
      </c>
      <c r="AQ903" s="260">
        <v>38129.955357142855</v>
      </c>
      <c r="AR903" s="260">
        <v>42705.55</v>
      </c>
      <c r="AS903" s="260">
        <v>0</v>
      </c>
      <c r="AT903" s="260">
        <f t="shared" si="8408"/>
        <v>0</v>
      </c>
      <c r="AU903" s="260">
        <f t="shared" si="8409"/>
        <v>0</v>
      </c>
      <c r="AV903" s="400"/>
      <c r="AW903" s="400">
        <v>38129.955357142855</v>
      </c>
      <c r="AX903" s="400">
        <v>42705.55</v>
      </c>
      <c r="AY903" s="400">
        <f t="shared" si="8345"/>
        <v>0</v>
      </c>
      <c r="AZ903" s="400">
        <f t="shared" si="8410"/>
        <v>0</v>
      </c>
      <c r="BA903" s="400">
        <f t="shared" si="8144"/>
        <v>0</v>
      </c>
      <c r="BB903" s="400"/>
      <c r="BC903" s="400"/>
      <c r="BD903" s="400"/>
      <c r="BE903" s="400">
        <f t="shared" si="8411"/>
        <v>0</v>
      </c>
      <c r="BF903" s="400">
        <f t="shared" si="8412"/>
        <v>0</v>
      </c>
      <c r="BG903" s="400">
        <f t="shared" si="7954"/>
        <v>0</v>
      </c>
      <c r="BH903" s="400"/>
      <c r="BI903" s="400"/>
      <c r="BJ903" s="400"/>
      <c r="BK903" s="400">
        <f t="shared" si="8413"/>
        <v>0</v>
      </c>
      <c r="BL903" s="400">
        <f t="shared" si="8414"/>
        <v>0</v>
      </c>
      <c r="BM903" s="400">
        <f t="shared" si="8415"/>
        <v>0</v>
      </c>
      <c r="BN903" s="400"/>
      <c r="BO903" s="400"/>
      <c r="BP903" s="400"/>
      <c r="BQ903" s="400">
        <f t="shared" si="8416"/>
        <v>0</v>
      </c>
      <c r="BR903" s="400">
        <f t="shared" si="8417"/>
        <v>0</v>
      </c>
      <c r="BS903" s="400">
        <f t="shared" si="8418"/>
        <v>0</v>
      </c>
      <c r="BT903" s="262">
        <v>38129.955357142855</v>
      </c>
      <c r="BU903" s="262">
        <v>42705.55</v>
      </c>
      <c r="BV903" s="256">
        <v>0</v>
      </c>
      <c r="BW903" s="270">
        <f t="shared" si="8420"/>
        <v>0</v>
      </c>
      <c r="BX903" s="84" t="s">
        <v>48</v>
      </c>
      <c r="BY903" s="76">
        <v>2013</v>
      </c>
      <c r="BZ903" s="325"/>
      <c r="CA903" s="529">
        <f t="shared" si="8421"/>
        <v>0</v>
      </c>
      <c r="CB903" s="83"/>
      <c r="CC903" s="83"/>
      <c r="CD903" s="88"/>
      <c r="CE903" s="26">
        <f t="shared" si="8422"/>
        <v>0</v>
      </c>
      <c r="CF903" s="27">
        <f t="shared" si="8423"/>
        <v>0</v>
      </c>
      <c r="CG903" s="738">
        <f t="shared" si="8424"/>
        <v>0</v>
      </c>
      <c r="CH903" s="164" t="s">
        <v>955</v>
      </c>
      <c r="CI903" s="165"/>
      <c r="CJ903" s="89" t="s">
        <v>25</v>
      </c>
      <c r="CK903" s="175" t="s">
        <v>987</v>
      </c>
      <c r="CL903" s="180" t="s">
        <v>2801</v>
      </c>
      <c r="CM903" s="181" t="s">
        <v>2802</v>
      </c>
      <c r="CN903" s="175" t="s">
        <v>986</v>
      </c>
      <c r="CO903" s="176" t="s">
        <v>988</v>
      </c>
      <c r="CP903" s="175" t="s">
        <v>944</v>
      </c>
      <c r="CQ903" s="87" t="s">
        <v>65</v>
      </c>
      <c r="CR903" s="455"/>
      <c r="CS903" s="455">
        <v>5</v>
      </c>
      <c r="CT903" s="455">
        <v>2</v>
      </c>
      <c r="CU903" s="455">
        <v>8</v>
      </c>
      <c r="CV903" s="892">
        <v>8</v>
      </c>
      <c r="CW903" s="455"/>
      <c r="CX903" s="455"/>
      <c r="CY903" s="455"/>
      <c r="CZ903" s="455">
        <f t="shared" si="8457"/>
        <v>23</v>
      </c>
      <c r="DA903" s="455">
        <v>42705.55</v>
      </c>
      <c r="DB903" s="455">
        <f t="shared" si="8458"/>
        <v>0</v>
      </c>
      <c r="DC903" s="455">
        <f t="shared" si="8459"/>
        <v>213527.75</v>
      </c>
      <c r="DD903" s="455">
        <f t="shared" si="8460"/>
        <v>85411.1</v>
      </c>
      <c r="DE903" s="455">
        <f t="shared" si="8461"/>
        <v>341644.4</v>
      </c>
      <c r="DF903" s="455">
        <f t="shared" si="8462"/>
        <v>341644.4</v>
      </c>
      <c r="DG903" s="455"/>
      <c r="DH903" s="455"/>
      <c r="DI903" s="455"/>
      <c r="DJ903" s="455"/>
      <c r="DK903" s="455">
        <f t="shared" si="8463"/>
        <v>982227.65</v>
      </c>
      <c r="DL903" s="501"/>
      <c r="DM903" s="508">
        <f t="shared" si="8425"/>
        <v>0</v>
      </c>
      <c r="DN903" s="501">
        <f t="shared" si="8426"/>
        <v>0</v>
      </c>
      <c r="DO903" s="508">
        <f t="shared" si="8427"/>
        <v>213527.75</v>
      </c>
      <c r="DP903" s="655">
        <f t="shared" si="8428"/>
        <v>190649.77678571426</v>
      </c>
      <c r="DQ903" s="1053">
        <f t="shared" si="8464"/>
        <v>85411.1</v>
      </c>
      <c r="DR903" s="655">
        <f t="shared" si="8465"/>
        <v>76259.91071428571</v>
      </c>
      <c r="DS903" s="782">
        <f t="shared" si="8466"/>
        <v>341644.4</v>
      </c>
      <c r="DT903" s="655">
        <f t="shared" si="8467"/>
        <v>305039.64285714284</v>
      </c>
      <c r="DU903" s="782">
        <f t="shared" si="8468"/>
        <v>341644.4</v>
      </c>
      <c r="DV903" s="465">
        <f t="shared" si="8469"/>
        <v>305039.64285714284</v>
      </c>
      <c r="DW903" s="745"/>
      <c r="DX903" s="655"/>
      <c r="DY903" s="954"/>
      <c r="DZ903" s="655"/>
      <c r="EA903" s="782">
        <f t="shared" si="8431"/>
        <v>0</v>
      </c>
      <c r="EB903" s="465">
        <f t="shared" si="8432"/>
        <v>0</v>
      </c>
      <c r="EC903" s="745"/>
      <c r="ED903" s="463"/>
      <c r="EE903" s="459">
        <f t="shared" si="8433"/>
        <v>982227.65</v>
      </c>
      <c r="EF903" s="501">
        <f t="shared" si="8434"/>
        <v>876988.97321428568</v>
      </c>
      <c r="EG903" s="481">
        <f t="shared" si="8435"/>
        <v>0</v>
      </c>
      <c r="EH903" s="271">
        <f t="shared" si="8436"/>
        <v>0</v>
      </c>
      <c r="EI903" s="460">
        <f t="shared" si="8437"/>
        <v>-190649.77678571426</v>
      </c>
      <c r="EJ903" s="538">
        <f t="shared" si="8438"/>
        <v>-213527.75</v>
      </c>
      <c r="EK903" s="706">
        <f t="shared" si="8439"/>
        <v>-76259.91071428571</v>
      </c>
      <c r="EL903" s="263">
        <f t="shared" si="8440"/>
        <v>-85411.1</v>
      </c>
      <c r="EM903" s="759">
        <f t="shared" si="8441"/>
        <v>-305039.64285714284</v>
      </c>
      <c r="EN903" s="647">
        <f t="shared" si="8442"/>
        <v>-341644.4</v>
      </c>
      <c r="EO903" s="817">
        <f t="shared" si="8443"/>
        <v>-305039.64285714284</v>
      </c>
      <c r="EP903" s="271">
        <f t="shared" si="8444"/>
        <v>-341644.4</v>
      </c>
      <c r="EQ903" s="759">
        <f t="shared" si="8445"/>
        <v>0</v>
      </c>
      <c r="ER903" s="647">
        <f t="shared" si="8446"/>
        <v>0</v>
      </c>
      <c r="ES903" s="817">
        <f t="shared" si="8447"/>
        <v>0</v>
      </c>
      <c r="ET903" s="647">
        <f t="shared" si="8448"/>
        <v>0</v>
      </c>
      <c r="EU903" s="462">
        <f t="shared" si="8449"/>
        <v>0</v>
      </c>
      <c r="EV903" s="263">
        <f t="shared" si="8450"/>
        <v>0</v>
      </c>
      <c r="EW903" s="462">
        <f t="shared" si="8451"/>
        <v>0</v>
      </c>
      <c r="EX903" s="263">
        <f t="shared" si="8452"/>
        <v>0</v>
      </c>
      <c r="EY903" s="480">
        <f t="shared" si="8453"/>
        <v>-876988.97321428568</v>
      </c>
      <c r="EZ903" s="271">
        <f t="shared" si="8454"/>
        <v>-982227.65</v>
      </c>
      <c r="FA903" s="707">
        <v>41603</v>
      </c>
      <c r="FB903" s="87" t="s">
        <v>421</v>
      </c>
      <c r="FC903" s="174"/>
      <c r="FD903" s="330"/>
    </row>
    <row r="904" spans="1:160" s="87" customFormat="1" ht="18" hidden="1" customHeight="1" outlineLevel="1" x14ac:dyDescent="0.2">
      <c r="A904" s="13" t="s">
        <v>2771</v>
      </c>
      <c r="B904" s="76" t="s">
        <v>21</v>
      </c>
      <c r="C904" s="77" t="s">
        <v>936</v>
      </c>
      <c r="D904" s="77" t="s">
        <v>937</v>
      </c>
      <c r="E904" s="76" t="s">
        <v>938</v>
      </c>
      <c r="F904" s="76" t="s">
        <v>944</v>
      </c>
      <c r="G904" s="78" t="s">
        <v>25</v>
      </c>
      <c r="H904" s="79">
        <v>0.3</v>
      </c>
      <c r="I904" s="76" t="s">
        <v>969</v>
      </c>
      <c r="J904" s="80" t="s">
        <v>496</v>
      </c>
      <c r="K904" s="81" t="s">
        <v>152</v>
      </c>
      <c r="L904" s="76" t="s">
        <v>46</v>
      </c>
      <c r="M904" s="76" t="s">
        <v>65</v>
      </c>
      <c r="N904" s="82"/>
      <c r="O904" s="82"/>
      <c r="P904" s="82"/>
      <c r="Q904" s="82"/>
      <c r="R904" s="260">
        <v>10</v>
      </c>
      <c r="S904" s="262">
        <v>38129.955357142855</v>
      </c>
      <c r="T904" s="262">
        <v>42705.55</v>
      </c>
      <c r="U904" s="270">
        <f t="shared" ref="U904" si="8674">S904*R904</f>
        <v>381299.55357142852</v>
      </c>
      <c r="V904" s="271">
        <f t="shared" ref="V904" si="8675">U904*1.12</f>
        <v>427055.5</v>
      </c>
      <c r="W904" s="271">
        <f t="shared" ref="W904" si="8676">V904*H904</f>
        <v>128116.65</v>
      </c>
      <c r="X904" s="260">
        <v>5</v>
      </c>
      <c r="Y904" s="260">
        <v>38129.955357142855</v>
      </c>
      <c r="Z904" s="260">
        <v>42705.55</v>
      </c>
      <c r="AA904" s="260">
        <f t="shared" ref="AA904" si="8677">Y904*X904</f>
        <v>190649.77678571426</v>
      </c>
      <c r="AB904" s="260">
        <f t="shared" ref="AB904" si="8678">AA904*1.12</f>
        <v>213527.75</v>
      </c>
      <c r="AC904" s="399">
        <f t="shared" ref="AC904" si="8679">AB904*H904</f>
        <v>64058.324999999997</v>
      </c>
      <c r="AD904" s="260">
        <v>2</v>
      </c>
      <c r="AE904" s="260">
        <v>38129.955357142855</v>
      </c>
      <c r="AF904" s="260">
        <v>42705.55</v>
      </c>
      <c r="AG904" s="260">
        <f t="shared" ref="AG904" si="8680">AD904*AE904</f>
        <v>76259.91071428571</v>
      </c>
      <c r="AH904" s="260">
        <f t="shared" ref="AH904" si="8681">AD904*AF904</f>
        <v>85411.1</v>
      </c>
      <c r="AI904" s="260">
        <f t="shared" ref="AI904" si="8682">AH904*H904</f>
        <v>25623.33</v>
      </c>
      <c r="AJ904" s="260">
        <v>8</v>
      </c>
      <c r="AK904" s="260">
        <v>38129.955357142855</v>
      </c>
      <c r="AL904" s="260">
        <v>42705.55</v>
      </c>
      <c r="AM904" s="1067">
        <f t="shared" ref="AM904" si="8683">AJ904*AK904</f>
        <v>305039.64285714284</v>
      </c>
      <c r="AN904" s="260">
        <f t="shared" ref="AN904" si="8684">AJ904*AL904</f>
        <v>341644.4</v>
      </c>
      <c r="AO904" s="396">
        <f t="shared" ref="AO904" si="8685">AN904*H904</f>
        <v>102493.32</v>
      </c>
      <c r="AP904" s="260">
        <v>8</v>
      </c>
      <c r="AQ904" s="260">
        <v>38129.955357142855</v>
      </c>
      <c r="AR904" s="260">
        <v>42705.55</v>
      </c>
      <c r="AS904" s="260">
        <f t="shared" ref="AS904" si="8686">AP904*AQ904</f>
        <v>305039.64285714284</v>
      </c>
      <c r="AT904" s="260">
        <f t="shared" ref="AT904" si="8687">AS904*1.12</f>
        <v>341644.4</v>
      </c>
      <c r="AU904" s="260">
        <f t="shared" ref="AU904" si="8688">AT904*H904</f>
        <v>102493.32</v>
      </c>
      <c r="AV904" s="400"/>
      <c r="AW904" s="400">
        <v>38129.955357142855</v>
      </c>
      <c r="AX904" s="400">
        <v>42705.55</v>
      </c>
      <c r="AY904" s="400">
        <f t="shared" ref="AY904" si="8689">AV904*AW904</f>
        <v>0</v>
      </c>
      <c r="AZ904" s="400">
        <f t="shared" ref="AZ904" si="8690">AY904*1.12</f>
        <v>0</v>
      </c>
      <c r="BA904" s="400">
        <f t="shared" ref="BA904" si="8691">AZ904*H904</f>
        <v>0</v>
      </c>
      <c r="BB904" s="400"/>
      <c r="BC904" s="400"/>
      <c r="BD904" s="400"/>
      <c r="BE904" s="400">
        <f t="shared" ref="BE904" si="8692">BB904*BC904</f>
        <v>0</v>
      </c>
      <c r="BF904" s="400">
        <f t="shared" ref="BF904" si="8693">BE904*1.12</f>
        <v>0</v>
      </c>
      <c r="BG904" s="400">
        <f t="shared" ref="BG904" si="8694">BF904*H904</f>
        <v>0</v>
      </c>
      <c r="BH904" s="400"/>
      <c r="BI904" s="400"/>
      <c r="BJ904" s="400"/>
      <c r="BK904" s="400">
        <f t="shared" ref="BK904" si="8695">BH904*BI904</f>
        <v>0</v>
      </c>
      <c r="BL904" s="400">
        <f t="shared" ref="BL904" si="8696">BK904*1.12</f>
        <v>0</v>
      </c>
      <c r="BM904" s="400">
        <f t="shared" ref="BM904" si="8697">BL904*N904</f>
        <v>0</v>
      </c>
      <c r="BN904" s="400"/>
      <c r="BO904" s="400"/>
      <c r="BP904" s="400"/>
      <c r="BQ904" s="400">
        <f t="shared" ref="BQ904" si="8698">BN904*BO904</f>
        <v>0</v>
      </c>
      <c r="BR904" s="400">
        <f t="shared" ref="BR904" si="8699">BQ904*1.12</f>
        <v>0</v>
      </c>
      <c r="BS904" s="400">
        <f t="shared" ref="BS904" si="8700">BR904*T904</f>
        <v>0</v>
      </c>
      <c r="BT904" s="262">
        <v>38129.955357142855</v>
      </c>
      <c r="BU904" s="262">
        <v>42705.55</v>
      </c>
      <c r="BV904" s="256">
        <f t="shared" ref="BV904" si="8701">SUM(N904+O904+P904+Q904+R904+X904+AD904+AJ904+AP904+AV904+BB904+BH904)*BT904</f>
        <v>1258288.5267857143</v>
      </c>
      <c r="BW904" s="270">
        <f t="shared" ref="BW904" si="8702">BV904*1.12</f>
        <v>1409283.1500000001</v>
      </c>
      <c r="BX904" s="84" t="s">
        <v>48</v>
      </c>
      <c r="BY904" s="76">
        <v>2013</v>
      </c>
      <c r="BZ904" s="325"/>
      <c r="CA904" s="529">
        <f t="shared" ref="CA904" si="8703">BW904*H904</f>
        <v>422784.94500000001</v>
      </c>
      <c r="CB904" s="83"/>
      <c r="CC904" s="83"/>
      <c r="CD904" s="88"/>
      <c r="CE904" s="26">
        <f t="shared" ref="CE904" si="8704">BV904-CB904</f>
        <v>1258288.5267857143</v>
      </c>
      <c r="CF904" s="27">
        <f t="shared" ref="CF904" si="8705">BW904-CC904</f>
        <v>1409283.1500000001</v>
      </c>
      <c r="CG904" s="738">
        <f t="shared" ref="CG904" si="8706">CA904-CC904</f>
        <v>422784.94500000001</v>
      </c>
      <c r="CH904" s="164"/>
      <c r="CI904" s="165"/>
      <c r="CJ904" s="89"/>
      <c r="CK904" s="175"/>
      <c r="CL904" s="180"/>
      <c r="CM904" s="181"/>
      <c r="CN904" s="175"/>
      <c r="CO904" s="176"/>
      <c r="CP904" s="175"/>
      <c r="CR904" s="455"/>
      <c r="CS904" s="455"/>
      <c r="CT904" s="455"/>
      <c r="CU904" s="455"/>
      <c r="CV904" s="455"/>
      <c r="CW904" s="455"/>
      <c r="CX904" s="455"/>
      <c r="CY904" s="455"/>
      <c r="CZ904" s="455"/>
      <c r="DA904" s="455"/>
      <c r="DB904" s="455"/>
      <c r="DC904" s="455"/>
      <c r="DD904" s="455"/>
      <c r="DE904" s="455"/>
      <c r="DF904" s="455"/>
      <c r="DG904" s="455"/>
      <c r="DH904" s="455"/>
      <c r="DI904" s="455"/>
      <c r="DJ904" s="455"/>
      <c r="DK904" s="455"/>
      <c r="DL904" s="501"/>
      <c r="DM904" s="508"/>
      <c r="DN904" s="501"/>
      <c r="DO904" s="508"/>
      <c r="DP904" s="655"/>
      <c r="DQ904" s="1053"/>
      <c r="DR904" s="655"/>
      <c r="DS904" s="782"/>
      <c r="DT904" s="655"/>
      <c r="DU904" s="782"/>
      <c r="DV904" s="465"/>
      <c r="DW904" s="745"/>
      <c r="DX904" s="655"/>
      <c r="DY904" s="954"/>
      <c r="DZ904" s="655"/>
      <c r="EA904" s="782"/>
      <c r="EB904" s="465"/>
      <c r="EC904" s="745"/>
      <c r="ED904" s="463"/>
      <c r="EE904" s="459"/>
      <c r="EF904" s="501"/>
      <c r="EG904" s="481">
        <f t="shared" ref="EG904" si="8707">U904-DN904</f>
        <v>381299.55357142852</v>
      </c>
      <c r="EH904" s="271">
        <f t="shared" ref="EH904" si="8708">V904-DM904</f>
        <v>427055.5</v>
      </c>
      <c r="EI904" s="460">
        <f t="shared" ref="EI904" si="8709">AA904-DP904</f>
        <v>190649.77678571426</v>
      </c>
      <c r="EJ904" s="538">
        <f t="shared" ref="EJ904" si="8710">AB904-DO904</f>
        <v>213527.75</v>
      </c>
      <c r="EK904" s="706">
        <f t="shared" ref="EK904" si="8711">AG904-DR904</f>
        <v>76259.91071428571</v>
      </c>
      <c r="EL904" s="263">
        <f t="shared" ref="EL904" si="8712">AH904-DQ904</f>
        <v>85411.1</v>
      </c>
      <c r="EM904" s="759">
        <f t="shared" ref="EM904" si="8713">AM904-DT904</f>
        <v>305039.64285714284</v>
      </c>
      <c r="EN904" s="647">
        <f t="shared" ref="EN904" si="8714">AN904-DS904</f>
        <v>341644.4</v>
      </c>
      <c r="EO904" s="817">
        <f t="shared" ref="EO904" si="8715">AS904-DV904</f>
        <v>305039.64285714284</v>
      </c>
      <c r="EP904" s="271">
        <f t="shared" ref="EP904" si="8716">AT904-DU904</f>
        <v>341644.4</v>
      </c>
      <c r="EQ904" s="759">
        <f t="shared" ref="EQ904" si="8717">AY904-DX904</f>
        <v>0</v>
      </c>
      <c r="ER904" s="647">
        <f t="shared" ref="ER904" si="8718">AZ904-DW904</f>
        <v>0</v>
      </c>
      <c r="ES904" s="817">
        <f t="shared" ref="ES904" si="8719">BE904-DZ904</f>
        <v>0</v>
      </c>
      <c r="ET904" s="647">
        <f t="shared" ref="ET904" si="8720">BF904-DY904</f>
        <v>0</v>
      </c>
      <c r="EU904" s="462">
        <f t="shared" ref="EU904" si="8721">BK904-EB904</f>
        <v>0</v>
      </c>
      <c r="EV904" s="263">
        <f t="shared" ref="EV904" si="8722">BL904-EA904</f>
        <v>0</v>
      </c>
      <c r="EW904" s="462">
        <f t="shared" ref="EW904" si="8723">BM904-ED904</f>
        <v>0</v>
      </c>
      <c r="EX904" s="263">
        <f t="shared" ref="EX904" si="8724">BN904-EC904</f>
        <v>0</v>
      </c>
      <c r="EY904" s="480">
        <f t="shared" ref="EY904" si="8725">BV904-EF904</f>
        <v>1258288.5267857143</v>
      </c>
      <c r="EZ904" s="271">
        <f t="shared" ref="EZ904" si="8726">BW904-EE904</f>
        <v>1409283.1500000001</v>
      </c>
      <c r="FA904" s="313">
        <v>42929</v>
      </c>
      <c r="FB904" s="87" t="s">
        <v>421</v>
      </c>
      <c r="FC904" s="174"/>
      <c r="FD904" s="330"/>
    </row>
    <row r="905" spans="1:160" s="87" customFormat="1" ht="18" hidden="1" customHeight="1" outlineLevel="1" x14ac:dyDescent="0.2">
      <c r="A905" s="5" t="s">
        <v>927</v>
      </c>
      <c r="B905" s="76" t="s">
        <v>21</v>
      </c>
      <c r="C905" s="77" t="s">
        <v>936</v>
      </c>
      <c r="D905" s="77" t="s">
        <v>937</v>
      </c>
      <c r="E905" s="76" t="s">
        <v>938</v>
      </c>
      <c r="F905" s="76" t="s">
        <v>945</v>
      </c>
      <c r="G905" s="78" t="s">
        <v>25</v>
      </c>
      <c r="H905" s="79">
        <v>0.3</v>
      </c>
      <c r="I905" s="76" t="s">
        <v>969</v>
      </c>
      <c r="J905" s="80" t="s">
        <v>496</v>
      </c>
      <c r="K905" s="81" t="s">
        <v>152</v>
      </c>
      <c r="L905" s="76" t="s">
        <v>46</v>
      </c>
      <c r="M905" s="76" t="s">
        <v>65</v>
      </c>
      <c r="N905" s="82"/>
      <c r="O905" s="82"/>
      <c r="P905" s="82"/>
      <c r="Q905" s="82"/>
      <c r="R905" s="260">
        <v>2</v>
      </c>
      <c r="S905" s="262">
        <v>66968.75</v>
      </c>
      <c r="T905" s="262">
        <v>75005</v>
      </c>
      <c r="U905" s="270">
        <f t="shared" si="8402"/>
        <v>133937.5</v>
      </c>
      <c r="V905" s="271">
        <f t="shared" si="8403"/>
        <v>150010</v>
      </c>
      <c r="W905" s="271">
        <f t="shared" si="5082"/>
        <v>45003</v>
      </c>
      <c r="X905" s="260">
        <v>2</v>
      </c>
      <c r="Y905" s="260">
        <v>66968.75</v>
      </c>
      <c r="Z905" s="260">
        <v>75005</v>
      </c>
      <c r="AA905" s="260">
        <f t="shared" si="8404"/>
        <v>133937.5</v>
      </c>
      <c r="AB905" s="260">
        <f t="shared" si="5029"/>
        <v>150010</v>
      </c>
      <c r="AC905" s="399">
        <f t="shared" si="8405"/>
        <v>45003</v>
      </c>
      <c r="AD905" s="260">
        <v>2</v>
      </c>
      <c r="AE905" s="260">
        <v>66968.75</v>
      </c>
      <c r="AF905" s="260">
        <v>75005</v>
      </c>
      <c r="AG905" s="260">
        <f t="shared" si="8455"/>
        <v>133937.5</v>
      </c>
      <c r="AH905" s="260">
        <f t="shared" si="8456"/>
        <v>150010</v>
      </c>
      <c r="AI905" s="260">
        <f t="shared" si="8406"/>
        <v>45003</v>
      </c>
      <c r="AJ905" s="260">
        <v>2</v>
      </c>
      <c r="AK905" s="260">
        <v>66968.75</v>
      </c>
      <c r="AL905" s="260">
        <v>75005</v>
      </c>
      <c r="AM905" s="1067">
        <f t="shared" si="8342"/>
        <v>133937.5</v>
      </c>
      <c r="AN905" s="260">
        <f t="shared" si="8343"/>
        <v>150010</v>
      </c>
      <c r="AO905" s="396">
        <f t="shared" si="8407"/>
        <v>45003</v>
      </c>
      <c r="AP905" s="260">
        <v>2</v>
      </c>
      <c r="AQ905" s="260">
        <v>66968.75</v>
      </c>
      <c r="AR905" s="260">
        <v>75005</v>
      </c>
      <c r="AS905" s="260">
        <f t="shared" si="8344"/>
        <v>133937.5</v>
      </c>
      <c r="AT905" s="260">
        <f t="shared" si="8408"/>
        <v>150010</v>
      </c>
      <c r="AU905" s="260">
        <f t="shared" si="8409"/>
        <v>45003</v>
      </c>
      <c r="AV905" s="400"/>
      <c r="AW905" s="400">
        <v>66968.75</v>
      </c>
      <c r="AX905" s="400">
        <v>75005</v>
      </c>
      <c r="AY905" s="400">
        <f t="shared" si="8345"/>
        <v>0</v>
      </c>
      <c r="AZ905" s="400">
        <f t="shared" si="8410"/>
        <v>0</v>
      </c>
      <c r="BA905" s="400">
        <f t="shared" si="8144"/>
        <v>0</v>
      </c>
      <c r="BB905" s="400"/>
      <c r="BC905" s="400"/>
      <c r="BD905" s="400"/>
      <c r="BE905" s="400">
        <f t="shared" si="8411"/>
        <v>0</v>
      </c>
      <c r="BF905" s="400">
        <f t="shared" si="8412"/>
        <v>0</v>
      </c>
      <c r="BG905" s="400">
        <f t="shared" si="7954"/>
        <v>0</v>
      </c>
      <c r="BH905" s="400"/>
      <c r="BI905" s="400"/>
      <c r="BJ905" s="400"/>
      <c r="BK905" s="400">
        <f t="shared" si="8413"/>
        <v>0</v>
      </c>
      <c r="BL905" s="400">
        <f t="shared" si="8414"/>
        <v>0</v>
      </c>
      <c r="BM905" s="400">
        <f t="shared" si="8415"/>
        <v>0</v>
      </c>
      <c r="BN905" s="400"/>
      <c r="BO905" s="400"/>
      <c r="BP905" s="400"/>
      <c r="BQ905" s="400">
        <f t="shared" si="8416"/>
        <v>0</v>
      </c>
      <c r="BR905" s="400">
        <f t="shared" si="8417"/>
        <v>0</v>
      </c>
      <c r="BS905" s="400">
        <f t="shared" si="8418"/>
        <v>0</v>
      </c>
      <c r="BT905" s="262">
        <v>66968.75</v>
      </c>
      <c r="BU905" s="262">
        <v>75005</v>
      </c>
      <c r="BV905" s="256">
        <f t="shared" si="8419"/>
        <v>669687.5</v>
      </c>
      <c r="BW905" s="270">
        <f t="shared" si="8420"/>
        <v>750050.00000000012</v>
      </c>
      <c r="BX905" s="84" t="s">
        <v>48</v>
      </c>
      <c r="BY905" s="76">
        <v>2013</v>
      </c>
      <c r="BZ905" s="325"/>
      <c r="CA905" s="529">
        <f t="shared" si="8421"/>
        <v>225015.00000000003</v>
      </c>
      <c r="CB905" s="83"/>
      <c r="CC905" s="83"/>
      <c r="CD905" s="88"/>
      <c r="CE905" s="26">
        <f t="shared" si="8422"/>
        <v>669687.5</v>
      </c>
      <c r="CF905" s="27">
        <f t="shared" si="8423"/>
        <v>750050.00000000012</v>
      </c>
      <c r="CG905" s="738">
        <f t="shared" si="8424"/>
        <v>225015.00000000003</v>
      </c>
      <c r="CH905" s="164" t="s">
        <v>955</v>
      </c>
      <c r="CI905" s="165"/>
      <c r="CJ905" s="89" t="s">
        <v>25</v>
      </c>
      <c r="CK905" s="175" t="s">
        <v>987</v>
      </c>
      <c r="CL905" s="180" t="s">
        <v>2801</v>
      </c>
      <c r="CM905" s="181" t="s">
        <v>2802</v>
      </c>
      <c r="CN905" s="175" t="s">
        <v>986</v>
      </c>
      <c r="CO905" s="176" t="s">
        <v>988</v>
      </c>
      <c r="CP905" s="175" t="s">
        <v>945</v>
      </c>
      <c r="CQ905" s="87" t="s">
        <v>65</v>
      </c>
      <c r="CR905" s="455"/>
      <c r="CS905" s="455">
        <v>2</v>
      </c>
      <c r="CT905" s="455">
        <v>2</v>
      </c>
      <c r="CU905" s="455">
        <v>2</v>
      </c>
      <c r="CV905" s="455">
        <v>2</v>
      </c>
      <c r="CW905" s="455"/>
      <c r="CX905" s="455"/>
      <c r="CY905" s="455"/>
      <c r="CZ905" s="455">
        <f t="shared" si="8457"/>
        <v>8</v>
      </c>
      <c r="DA905" s="455">
        <v>75005</v>
      </c>
      <c r="DB905" s="455">
        <f t="shared" si="8458"/>
        <v>0</v>
      </c>
      <c r="DC905" s="455">
        <f t="shared" si="8459"/>
        <v>150010</v>
      </c>
      <c r="DD905" s="455">
        <f t="shared" si="8460"/>
        <v>150010</v>
      </c>
      <c r="DE905" s="455">
        <f t="shared" si="8461"/>
        <v>150010</v>
      </c>
      <c r="DF905" s="455">
        <f t="shared" si="8462"/>
        <v>150010</v>
      </c>
      <c r="DG905" s="455"/>
      <c r="DH905" s="455"/>
      <c r="DI905" s="455"/>
      <c r="DJ905" s="455"/>
      <c r="DK905" s="455">
        <f t="shared" si="8463"/>
        <v>600040</v>
      </c>
      <c r="DL905" s="501"/>
      <c r="DM905" s="508">
        <f t="shared" si="8425"/>
        <v>0</v>
      </c>
      <c r="DN905" s="501">
        <f t="shared" si="8426"/>
        <v>0</v>
      </c>
      <c r="DO905" s="508">
        <f t="shared" si="8427"/>
        <v>150010</v>
      </c>
      <c r="DP905" s="655">
        <f t="shared" si="8428"/>
        <v>133937.5</v>
      </c>
      <c r="DQ905" s="1053">
        <f t="shared" si="8464"/>
        <v>150010</v>
      </c>
      <c r="DR905" s="655">
        <f t="shared" si="8465"/>
        <v>133937.5</v>
      </c>
      <c r="DS905" s="782">
        <f t="shared" si="8466"/>
        <v>150010</v>
      </c>
      <c r="DT905" s="655">
        <f t="shared" si="8467"/>
        <v>133937.5</v>
      </c>
      <c r="DU905" s="782">
        <f t="shared" si="8468"/>
        <v>150010</v>
      </c>
      <c r="DV905" s="465">
        <f t="shared" si="8469"/>
        <v>133937.5</v>
      </c>
      <c r="DW905" s="745"/>
      <c r="DX905" s="655"/>
      <c r="DY905" s="954"/>
      <c r="DZ905" s="655"/>
      <c r="EA905" s="782">
        <f t="shared" si="8431"/>
        <v>0</v>
      </c>
      <c r="EB905" s="465">
        <f t="shared" si="8432"/>
        <v>0</v>
      </c>
      <c r="EC905" s="745"/>
      <c r="ED905" s="463"/>
      <c r="EE905" s="459">
        <f t="shared" si="8433"/>
        <v>600040</v>
      </c>
      <c r="EF905" s="501">
        <f t="shared" si="8434"/>
        <v>535750</v>
      </c>
      <c r="EG905" s="481">
        <f t="shared" si="8435"/>
        <v>133937.5</v>
      </c>
      <c r="EH905" s="271">
        <f t="shared" si="8436"/>
        <v>150010</v>
      </c>
      <c r="EI905" s="460">
        <f t="shared" si="8437"/>
        <v>0</v>
      </c>
      <c r="EJ905" s="538">
        <f t="shared" si="8438"/>
        <v>0</v>
      </c>
      <c r="EK905" s="706">
        <f t="shared" si="8439"/>
        <v>0</v>
      </c>
      <c r="EL905" s="263">
        <f t="shared" si="8440"/>
        <v>0</v>
      </c>
      <c r="EM905" s="759">
        <f t="shared" si="8441"/>
        <v>0</v>
      </c>
      <c r="EN905" s="647">
        <f t="shared" si="8442"/>
        <v>0</v>
      </c>
      <c r="EO905" s="817">
        <f t="shared" si="8443"/>
        <v>0</v>
      </c>
      <c r="EP905" s="271">
        <f t="shared" si="8444"/>
        <v>0</v>
      </c>
      <c r="EQ905" s="759">
        <f t="shared" si="8445"/>
        <v>0</v>
      </c>
      <c r="ER905" s="647">
        <f t="shared" si="8446"/>
        <v>0</v>
      </c>
      <c r="ES905" s="817">
        <f t="shared" si="8447"/>
        <v>0</v>
      </c>
      <c r="ET905" s="647">
        <f t="shared" si="8448"/>
        <v>0</v>
      </c>
      <c r="EU905" s="462">
        <f t="shared" si="8449"/>
        <v>0</v>
      </c>
      <c r="EV905" s="263">
        <f t="shared" si="8450"/>
        <v>0</v>
      </c>
      <c r="EW905" s="462">
        <f t="shared" si="8451"/>
        <v>0</v>
      </c>
      <c r="EX905" s="263">
        <f t="shared" si="8452"/>
        <v>0</v>
      </c>
      <c r="EY905" s="480">
        <f t="shared" si="8453"/>
        <v>133937.5</v>
      </c>
      <c r="EZ905" s="271">
        <f t="shared" si="8454"/>
        <v>150010.00000000012</v>
      </c>
      <c r="FA905" s="707">
        <v>41603</v>
      </c>
      <c r="FB905" s="33" t="s">
        <v>421</v>
      </c>
      <c r="FC905" s="174"/>
      <c r="FD905" s="330"/>
    </row>
    <row r="906" spans="1:160" s="87" customFormat="1" ht="18" hidden="1" customHeight="1" outlineLevel="1" x14ac:dyDescent="0.2">
      <c r="A906" s="13" t="s">
        <v>928</v>
      </c>
      <c r="B906" s="76" t="s">
        <v>21</v>
      </c>
      <c r="C906" s="77" t="s">
        <v>936</v>
      </c>
      <c r="D906" s="77" t="s">
        <v>937</v>
      </c>
      <c r="E906" s="76" t="s">
        <v>938</v>
      </c>
      <c r="F906" s="76" t="s">
        <v>946</v>
      </c>
      <c r="G906" s="78" t="s">
        <v>25</v>
      </c>
      <c r="H906" s="79">
        <v>0.3</v>
      </c>
      <c r="I906" s="76" t="s">
        <v>969</v>
      </c>
      <c r="J906" s="80" t="s">
        <v>496</v>
      </c>
      <c r="K906" s="81" t="s">
        <v>152</v>
      </c>
      <c r="L906" s="76" t="s">
        <v>46</v>
      </c>
      <c r="M906" s="76" t="s">
        <v>65</v>
      </c>
      <c r="N906" s="82"/>
      <c r="O906" s="82"/>
      <c r="P906" s="82"/>
      <c r="Q906" s="82"/>
      <c r="R906" s="260">
        <v>2</v>
      </c>
      <c r="S906" s="262">
        <v>49751.78571428571</v>
      </c>
      <c r="T906" s="262">
        <v>55722</v>
      </c>
      <c r="U906" s="270">
        <f t="shared" si="8402"/>
        <v>99503.57142857142</v>
      </c>
      <c r="V906" s="271">
        <f t="shared" si="8403"/>
        <v>111444</v>
      </c>
      <c r="W906" s="271">
        <f t="shared" si="5082"/>
        <v>33433.199999999997</v>
      </c>
      <c r="X906" s="260">
        <v>2</v>
      </c>
      <c r="Y906" s="260">
        <v>49751.78571428571</v>
      </c>
      <c r="Z906" s="260">
        <v>55722</v>
      </c>
      <c r="AA906" s="260">
        <f t="shared" si="8404"/>
        <v>99503.57142857142</v>
      </c>
      <c r="AB906" s="260">
        <f t="shared" si="5029"/>
        <v>111444</v>
      </c>
      <c r="AC906" s="399">
        <f t="shared" si="8405"/>
        <v>33433.199999999997</v>
      </c>
      <c r="AD906" s="260">
        <v>2</v>
      </c>
      <c r="AE906" s="260">
        <v>49751.78571428571</v>
      </c>
      <c r="AF906" s="260">
        <v>55722</v>
      </c>
      <c r="AG906" s="260">
        <f t="shared" si="8455"/>
        <v>99503.57142857142</v>
      </c>
      <c r="AH906" s="260">
        <f t="shared" si="8456"/>
        <v>111444</v>
      </c>
      <c r="AI906" s="260">
        <f t="shared" si="8406"/>
        <v>33433.199999999997</v>
      </c>
      <c r="AJ906" s="260">
        <v>2</v>
      </c>
      <c r="AK906" s="260">
        <v>49751.78571428571</v>
      </c>
      <c r="AL906" s="260">
        <v>55722</v>
      </c>
      <c r="AM906" s="1067">
        <f t="shared" si="8342"/>
        <v>99503.57142857142</v>
      </c>
      <c r="AN906" s="260">
        <f t="shared" si="8343"/>
        <v>111444</v>
      </c>
      <c r="AO906" s="396">
        <f t="shared" si="8407"/>
        <v>33433.199999999997</v>
      </c>
      <c r="AP906" s="260">
        <v>2</v>
      </c>
      <c r="AQ906" s="260">
        <v>49751.78571428571</v>
      </c>
      <c r="AR906" s="260">
        <v>55722</v>
      </c>
      <c r="AS906" s="260">
        <f t="shared" si="8344"/>
        <v>99503.57142857142</v>
      </c>
      <c r="AT906" s="260">
        <f t="shared" si="8408"/>
        <v>111444</v>
      </c>
      <c r="AU906" s="260">
        <f t="shared" si="8409"/>
        <v>33433.199999999997</v>
      </c>
      <c r="AV906" s="400"/>
      <c r="AW906" s="400">
        <v>49751.78571428571</v>
      </c>
      <c r="AX906" s="400">
        <v>55722</v>
      </c>
      <c r="AY906" s="400">
        <f t="shared" si="8345"/>
        <v>0</v>
      </c>
      <c r="AZ906" s="400">
        <f t="shared" si="8410"/>
        <v>0</v>
      </c>
      <c r="BA906" s="400">
        <f t="shared" si="8144"/>
        <v>0</v>
      </c>
      <c r="BB906" s="400"/>
      <c r="BC906" s="400"/>
      <c r="BD906" s="400"/>
      <c r="BE906" s="400">
        <f t="shared" si="8411"/>
        <v>0</v>
      </c>
      <c r="BF906" s="400">
        <f t="shared" si="8412"/>
        <v>0</v>
      </c>
      <c r="BG906" s="400">
        <f t="shared" si="7954"/>
        <v>0</v>
      </c>
      <c r="BH906" s="400"/>
      <c r="BI906" s="400"/>
      <c r="BJ906" s="400"/>
      <c r="BK906" s="400">
        <f t="shared" si="8413"/>
        <v>0</v>
      </c>
      <c r="BL906" s="400">
        <f t="shared" si="8414"/>
        <v>0</v>
      </c>
      <c r="BM906" s="400">
        <f t="shared" si="8415"/>
        <v>0</v>
      </c>
      <c r="BN906" s="400"/>
      <c r="BO906" s="400"/>
      <c r="BP906" s="400"/>
      <c r="BQ906" s="400">
        <f t="shared" si="8416"/>
        <v>0</v>
      </c>
      <c r="BR906" s="400">
        <f t="shared" si="8417"/>
        <v>0</v>
      </c>
      <c r="BS906" s="400">
        <f t="shared" si="8418"/>
        <v>0</v>
      </c>
      <c r="BT906" s="262">
        <v>49751.78571428571</v>
      </c>
      <c r="BU906" s="262">
        <v>55722</v>
      </c>
      <c r="BV906" s="256">
        <f t="shared" si="8419"/>
        <v>497517.8571428571</v>
      </c>
      <c r="BW906" s="270">
        <f t="shared" si="8420"/>
        <v>557220</v>
      </c>
      <c r="BX906" s="84" t="s">
        <v>48</v>
      </c>
      <c r="BY906" s="76">
        <v>2013</v>
      </c>
      <c r="BZ906" s="325"/>
      <c r="CA906" s="529">
        <f t="shared" si="8421"/>
        <v>167166</v>
      </c>
      <c r="CB906" s="83"/>
      <c r="CC906" s="83"/>
      <c r="CD906" s="88"/>
      <c r="CE906" s="26">
        <f t="shared" si="8422"/>
        <v>497517.8571428571</v>
      </c>
      <c r="CF906" s="27">
        <f t="shared" si="8423"/>
        <v>557220</v>
      </c>
      <c r="CG906" s="738">
        <f t="shared" si="8424"/>
        <v>167166</v>
      </c>
      <c r="CH906" s="164" t="s">
        <v>955</v>
      </c>
      <c r="CI906" s="165"/>
      <c r="CJ906" s="89" t="s">
        <v>25</v>
      </c>
      <c r="CK906" s="175" t="s">
        <v>987</v>
      </c>
      <c r="CL906" s="180" t="s">
        <v>2801</v>
      </c>
      <c r="CM906" s="181" t="s">
        <v>2802</v>
      </c>
      <c r="CN906" s="175" t="s">
        <v>986</v>
      </c>
      <c r="CO906" s="176" t="s">
        <v>988</v>
      </c>
      <c r="CP906" s="175" t="s">
        <v>946</v>
      </c>
      <c r="CQ906" s="87" t="s">
        <v>65</v>
      </c>
      <c r="CR906" s="455"/>
      <c r="CS906" s="455">
        <v>2</v>
      </c>
      <c r="CT906" s="455">
        <v>2</v>
      </c>
      <c r="CU906" s="455">
        <v>2</v>
      </c>
      <c r="CV906" s="455">
        <v>2</v>
      </c>
      <c r="CW906" s="455"/>
      <c r="CX906" s="455"/>
      <c r="CY906" s="455"/>
      <c r="CZ906" s="455">
        <f t="shared" si="8457"/>
        <v>8</v>
      </c>
      <c r="DA906" s="455">
        <v>55722</v>
      </c>
      <c r="DB906" s="455">
        <f t="shared" si="8458"/>
        <v>0</v>
      </c>
      <c r="DC906" s="455">
        <f t="shared" si="8459"/>
        <v>111444</v>
      </c>
      <c r="DD906" s="455">
        <f t="shared" si="8460"/>
        <v>111444</v>
      </c>
      <c r="DE906" s="455">
        <f t="shared" si="8461"/>
        <v>111444</v>
      </c>
      <c r="DF906" s="455">
        <f t="shared" si="8462"/>
        <v>111444</v>
      </c>
      <c r="DG906" s="455"/>
      <c r="DH906" s="455"/>
      <c r="DI906" s="455"/>
      <c r="DJ906" s="455"/>
      <c r="DK906" s="455">
        <f t="shared" si="8463"/>
        <v>445776</v>
      </c>
      <c r="DL906" s="501"/>
      <c r="DM906" s="508">
        <f t="shared" si="8425"/>
        <v>0</v>
      </c>
      <c r="DN906" s="501">
        <f t="shared" si="8426"/>
        <v>0</v>
      </c>
      <c r="DO906" s="508">
        <f t="shared" si="8427"/>
        <v>111444</v>
      </c>
      <c r="DP906" s="655">
        <f t="shared" si="8428"/>
        <v>99503.57142857142</v>
      </c>
      <c r="DQ906" s="1053">
        <f t="shared" si="8464"/>
        <v>111444</v>
      </c>
      <c r="DR906" s="655">
        <f t="shared" si="8465"/>
        <v>99503.57142857142</v>
      </c>
      <c r="DS906" s="782">
        <f t="shared" si="8466"/>
        <v>111444</v>
      </c>
      <c r="DT906" s="655">
        <f t="shared" si="8467"/>
        <v>99503.57142857142</v>
      </c>
      <c r="DU906" s="782">
        <f t="shared" si="8468"/>
        <v>111444</v>
      </c>
      <c r="DV906" s="465">
        <f t="shared" si="8469"/>
        <v>99503.57142857142</v>
      </c>
      <c r="DW906" s="745"/>
      <c r="DX906" s="655"/>
      <c r="DY906" s="954"/>
      <c r="DZ906" s="655"/>
      <c r="EA906" s="782">
        <f t="shared" si="8431"/>
        <v>0</v>
      </c>
      <c r="EB906" s="465">
        <f t="shared" si="8432"/>
        <v>0</v>
      </c>
      <c r="EC906" s="745"/>
      <c r="ED906" s="463"/>
      <c r="EE906" s="459">
        <f t="shared" si="8433"/>
        <v>445776</v>
      </c>
      <c r="EF906" s="501">
        <f t="shared" si="8434"/>
        <v>398014.28571428568</v>
      </c>
      <c r="EG906" s="481">
        <f t="shared" si="8435"/>
        <v>99503.57142857142</v>
      </c>
      <c r="EH906" s="271">
        <f t="shared" si="8436"/>
        <v>111444</v>
      </c>
      <c r="EI906" s="460">
        <f t="shared" si="8437"/>
        <v>0</v>
      </c>
      <c r="EJ906" s="538">
        <f t="shared" si="8438"/>
        <v>0</v>
      </c>
      <c r="EK906" s="706">
        <f t="shared" si="8439"/>
        <v>0</v>
      </c>
      <c r="EL906" s="263">
        <f t="shared" si="8440"/>
        <v>0</v>
      </c>
      <c r="EM906" s="759">
        <f t="shared" si="8441"/>
        <v>0</v>
      </c>
      <c r="EN906" s="647">
        <f t="shared" si="8442"/>
        <v>0</v>
      </c>
      <c r="EO906" s="817">
        <f t="shared" si="8443"/>
        <v>0</v>
      </c>
      <c r="EP906" s="271">
        <f t="shared" si="8444"/>
        <v>0</v>
      </c>
      <c r="EQ906" s="759">
        <f t="shared" si="8445"/>
        <v>0</v>
      </c>
      <c r="ER906" s="647">
        <f t="shared" si="8446"/>
        <v>0</v>
      </c>
      <c r="ES906" s="817">
        <f t="shared" si="8447"/>
        <v>0</v>
      </c>
      <c r="ET906" s="647">
        <f t="shared" si="8448"/>
        <v>0</v>
      </c>
      <c r="EU906" s="462">
        <f t="shared" si="8449"/>
        <v>0</v>
      </c>
      <c r="EV906" s="263">
        <f t="shared" si="8450"/>
        <v>0</v>
      </c>
      <c r="EW906" s="462">
        <f t="shared" si="8451"/>
        <v>0</v>
      </c>
      <c r="EX906" s="263">
        <f t="shared" si="8452"/>
        <v>0</v>
      </c>
      <c r="EY906" s="480">
        <f t="shared" si="8453"/>
        <v>99503.57142857142</v>
      </c>
      <c r="EZ906" s="271">
        <f t="shared" si="8454"/>
        <v>111444</v>
      </c>
      <c r="FA906" s="707">
        <v>41603</v>
      </c>
      <c r="FB906" s="87" t="s">
        <v>421</v>
      </c>
      <c r="FC906" s="174"/>
      <c r="FD906" s="330"/>
    </row>
    <row r="907" spans="1:160" s="87" customFormat="1" ht="18" hidden="1" customHeight="1" outlineLevel="1" x14ac:dyDescent="0.2">
      <c r="A907" s="5" t="s">
        <v>929</v>
      </c>
      <c r="B907" s="76" t="s">
        <v>21</v>
      </c>
      <c r="C907" s="77" t="s">
        <v>936</v>
      </c>
      <c r="D907" s="77" t="s">
        <v>937</v>
      </c>
      <c r="E907" s="76" t="s">
        <v>938</v>
      </c>
      <c r="F907" s="76" t="s">
        <v>947</v>
      </c>
      <c r="G907" s="78" t="s">
        <v>25</v>
      </c>
      <c r="H907" s="79">
        <v>0.3</v>
      </c>
      <c r="I907" s="76" t="s">
        <v>969</v>
      </c>
      <c r="J907" s="80" t="s">
        <v>496</v>
      </c>
      <c r="K907" s="81" t="s">
        <v>152</v>
      </c>
      <c r="L907" s="76" t="s">
        <v>46</v>
      </c>
      <c r="M907" s="76" t="s">
        <v>65</v>
      </c>
      <c r="N907" s="82"/>
      <c r="O907" s="82"/>
      <c r="P907" s="82"/>
      <c r="Q907" s="82"/>
      <c r="R907" s="260">
        <v>10</v>
      </c>
      <c r="S907" s="262">
        <v>66968.75</v>
      </c>
      <c r="T907" s="262">
        <v>75005</v>
      </c>
      <c r="U907" s="270">
        <v>0</v>
      </c>
      <c r="V907" s="271">
        <v>0</v>
      </c>
      <c r="W907" s="271">
        <f t="shared" si="5082"/>
        <v>0</v>
      </c>
      <c r="X907" s="260">
        <v>10</v>
      </c>
      <c r="Y907" s="260">
        <v>66968.75</v>
      </c>
      <c r="Z907" s="260">
        <v>75005</v>
      </c>
      <c r="AA907" s="260">
        <v>0</v>
      </c>
      <c r="AB907" s="260">
        <v>0</v>
      </c>
      <c r="AC907" s="399">
        <f t="shared" si="8405"/>
        <v>0</v>
      </c>
      <c r="AD907" s="260">
        <v>10</v>
      </c>
      <c r="AE907" s="260">
        <v>66968.75</v>
      </c>
      <c r="AF907" s="260">
        <v>75005</v>
      </c>
      <c r="AG907" s="260">
        <v>0</v>
      </c>
      <c r="AH907" s="260">
        <v>0</v>
      </c>
      <c r="AI907" s="260">
        <f t="shared" si="8406"/>
        <v>0</v>
      </c>
      <c r="AJ907" s="260">
        <v>10</v>
      </c>
      <c r="AK907" s="260">
        <v>66968.75</v>
      </c>
      <c r="AL907" s="260">
        <v>75005</v>
      </c>
      <c r="AM907" s="260">
        <v>0</v>
      </c>
      <c r="AN907" s="260">
        <v>0</v>
      </c>
      <c r="AO907" s="396">
        <f t="shared" si="8407"/>
        <v>0</v>
      </c>
      <c r="AP907" s="260">
        <v>10</v>
      </c>
      <c r="AQ907" s="260">
        <v>66968.75</v>
      </c>
      <c r="AR907" s="260">
        <v>75005</v>
      </c>
      <c r="AS907" s="260">
        <v>0</v>
      </c>
      <c r="AT907" s="260">
        <f t="shared" si="8408"/>
        <v>0</v>
      </c>
      <c r="AU907" s="260">
        <f t="shared" si="8409"/>
        <v>0</v>
      </c>
      <c r="AV907" s="400"/>
      <c r="AW907" s="400">
        <v>66968.75</v>
      </c>
      <c r="AX907" s="400">
        <v>75005</v>
      </c>
      <c r="AY907" s="400">
        <f t="shared" si="8345"/>
        <v>0</v>
      </c>
      <c r="AZ907" s="400">
        <f t="shared" si="8410"/>
        <v>0</v>
      </c>
      <c r="BA907" s="400">
        <f t="shared" si="8144"/>
        <v>0</v>
      </c>
      <c r="BB907" s="400"/>
      <c r="BC907" s="400"/>
      <c r="BD907" s="400"/>
      <c r="BE907" s="400">
        <f t="shared" si="8411"/>
        <v>0</v>
      </c>
      <c r="BF907" s="400">
        <f t="shared" si="8412"/>
        <v>0</v>
      </c>
      <c r="BG907" s="400">
        <f t="shared" si="7954"/>
        <v>0</v>
      </c>
      <c r="BH907" s="400"/>
      <c r="BI907" s="400"/>
      <c r="BJ907" s="400"/>
      <c r="BK907" s="400">
        <f t="shared" si="8413"/>
        <v>0</v>
      </c>
      <c r="BL907" s="400">
        <f t="shared" si="8414"/>
        <v>0</v>
      </c>
      <c r="BM907" s="400">
        <f t="shared" si="8415"/>
        <v>0</v>
      </c>
      <c r="BN907" s="400"/>
      <c r="BO907" s="400"/>
      <c r="BP907" s="400"/>
      <c r="BQ907" s="400">
        <f t="shared" si="8416"/>
        <v>0</v>
      </c>
      <c r="BR907" s="400">
        <f t="shared" si="8417"/>
        <v>0</v>
      </c>
      <c r="BS907" s="400">
        <f t="shared" si="8418"/>
        <v>0</v>
      </c>
      <c r="BT907" s="262">
        <v>66968.75</v>
      </c>
      <c r="BU907" s="262">
        <v>75005</v>
      </c>
      <c r="BV907" s="256">
        <v>0</v>
      </c>
      <c r="BW907" s="1434">
        <f t="shared" si="8420"/>
        <v>0</v>
      </c>
      <c r="BX907" s="84" t="s">
        <v>48</v>
      </c>
      <c r="BY907" s="76">
        <v>2013</v>
      </c>
      <c r="BZ907" s="325"/>
      <c r="CA907" s="529">
        <f t="shared" si="8421"/>
        <v>0</v>
      </c>
      <c r="CB907" s="83"/>
      <c r="CC907" s="83"/>
      <c r="CD907" s="88"/>
      <c r="CE907" s="26">
        <f t="shared" si="8422"/>
        <v>0</v>
      </c>
      <c r="CF907" s="27">
        <f t="shared" si="8423"/>
        <v>0</v>
      </c>
      <c r="CG907" s="738">
        <f t="shared" si="8424"/>
        <v>0</v>
      </c>
      <c r="CH907" s="164" t="s">
        <v>955</v>
      </c>
      <c r="CI907" s="165"/>
      <c r="CJ907" s="89" t="s">
        <v>25</v>
      </c>
      <c r="CK907" s="175" t="s">
        <v>987</v>
      </c>
      <c r="CL907" s="180" t="s">
        <v>2801</v>
      </c>
      <c r="CM907" s="181" t="s">
        <v>2802</v>
      </c>
      <c r="CN907" s="175" t="s">
        <v>986</v>
      </c>
      <c r="CO907" s="176" t="s">
        <v>988</v>
      </c>
      <c r="CP907" s="175" t="s">
        <v>947</v>
      </c>
      <c r="CQ907" s="87" t="s">
        <v>65</v>
      </c>
      <c r="CR907" s="455"/>
      <c r="CS907" s="455">
        <v>10</v>
      </c>
      <c r="CT907" s="455">
        <v>10</v>
      </c>
      <c r="CU907" s="455">
        <v>15</v>
      </c>
      <c r="CV907" s="455">
        <v>15</v>
      </c>
      <c r="CW907" s="455"/>
      <c r="CX907" s="455"/>
      <c r="CY907" s="455"/>
      <c r="CZ907" s="455">
        <f t="shared" si="8457"/>
        <v>50</v>
      </c>
      <c r="DA907" s="455">
        <v>75005</v>
      </c>
      <c r="DB907" s="455">
        <f t="shared" si="8458"/>
        <v>0</v>
      </c>
      <c r="DC907" s="455">
        <f t="shared" si="8459"/>
        <v>750050</v>
      </c>
      <c r="DD907" s="455">
        <f t="shared" si="8460"/>
        <v>750050</v>
      </c>
      <c r="DE907" s="455">
        <f t="shared" si="8461"/>
        <v>1125075</v>
      </c>
      <c r="DF907" s="455">
        <f t="shared" si="8462"/>
        <v>1125075</v>
      </c>
      <c r="DG907" s="455"/>
      <c r="DH907" s="455"/>
      <c r="DI907" s="455"/>
      <c r="DJ907" s="455"/>
      <c r="DK907" s="455">
        <f t="shared" si="8463"/>
        <v>3750250</v>
      </c>
      <c r="DL907" s="501"/>
      <c r="DM907" s="508">
        <f t="shared" si="8425"/>
        <v>0</v>
      </c>
      <c r="DN907" s="501">
        <f t="shared" si="8426"/>
        <v>0</v>
      </c>
      <c r="DO907" s="508">
        <f t="shared" si="8427"/>
        <v>750050</v>
      </c>
      <c r="DP907" s="655">
        <f t="shared" si="8428"/>
        <v>669687.49999999988</v>
      </c>
      <c r="DQ907" s="1053">
        <f t="shared" si="8464"/>
        <v>750050</v>
      </c>
      <c r="DR907" s="655">
        <f t="shared" si="8465"/>
        <v>669687.49999999988</v>
      </c>
      <c r="DS907" s="782">
        <f t="shared" si="8466"/>
        <v>1125075</v>
      </c>
      <c r="DT907" s="655">
        <f t="shared" si="8467"/>
        <v>1004531.2499999999</v>
      </c>
      <c r="DU907" s="782">
        <f t="shared" si="8468"/>
        <v>1125075</v>
      </c>
      <c r="DV907" s="465">
        <f t="shared" si="8469"/>
        <v>1004531.2499999999</v>
      </c>
      <c r="DW907" s="745"/>
      <c r="DX907" s="655"/>
      <c r="DY907" s="954"/>
      <c r="DZ907" s="655"/>
      <c r="EA907" s="782">
        <f t="shared" si="8431"/>
        <v>0</v>
      </c>
      <c r="EB907" s="465">
        <f t="shared" si="8432"/>
        <v>0</v>
      </c>
      <c r="EC907" s="745"/>
      <c r="ED907" s="463"/>
      <c r="EE907" s="459">
        <f t="shared" si="8433"/>
        <v>3750250</v>
      </c>
      <c r="EF907" s="501">
        <f t="shared" si="8434"/>
        <v>3348437.4999999995</v>
      </c>
      <c r="EG907" s="481">
        <f t="shared" si="8435"/>
        <v>0</v>
      </c>
      <c r="EH907" s="271">
        <f t="shared" si="8436"/>
        <v>0</v>
      </c>
      <c r="EI907" s="460">
        <f t="shared" si="8437"/>
        <v>-669687.49999999988</v>
      </c>
      <c r="EJ907" s="538">
        <f t="shared" si="8438"/>
        <v>-750050</v>
      </c>
      <c r="EK907" s="706">
        <f t="shared" si="8439"/>
        <v>-669687.49999999988</v>
      </c>
      <c r="EL907" s="263">
        <f t="shared" si="8440"/>
        <v>-750050</v>
      </c>
      <c r="EM907" s="759">
        <f t="shared" si="8441"/>
        <v>-1004531.2499999999</v>
      </c>
      <c r="EN907" s="647">
        <f t="shared" si="8442"/>
        <v>-1125075</v>
      </c>
      <c r="EO907" s="817">
        <f t="shared" si="8443"/>
        <v>-1004531.2499999999</v>
      </c>
      <c r="EP907" s="271">
        <f t="shared" si="8444"/>
        <v>-1125075</v>
      </c>
      <c r="EQ907" s="759">
        <f t="shared" si="8445"/>
        <v>0</v>
      </c>
      <c r="ER907" s="647">
        <f t="shared" si="8446"/>
        <v>0</v>
      </c>
      <c r="ES907" s="817">
        <f t="shared" si="8447"/>
        <v>0</v>
      </c>
      <c r="ET907" s="647">
        <f t="shared" si="8448"/>
        <v>0</v>
      </c>
      <c r="EU907" s="462">
        <f t="shared" si="8449"/>
        <v>0</v>
      </c>
      <c r="EV907" s="263">
        <f t="shared" si="8450"/>
        <v>0</v>
      </c>
      <c r="EW907" s="462">
        <f t="shared" si="8451"/>
        <v>0</v>
      </c>
      <c r="EX907" s="263">
        <f t="shared" si="8452"/>
        <v>0</v>
      </c>
      <c r="EY907" s="480">
        <f t="shared" si="8453"/>
        <v>-3348437.4999999995</v>
      </c>
      <c r="EZ907" s="271">
        <f t="shared" si="8454"/>
        <v>-3750250</v>
      </c>
      <c r="FA907" s="707">
        <v>41603</v>
      </c>
      <c r="FB907" s="33" t="s">
        <v>421</v>
      </c>
      <c r="FC907" s="174"/>
      <c r="FD907" s="330"/>
    </row>
    <row r="908" spans="1:160" s="87" customFormat="1" ht="18" hidden="1" customHeight="1" outlineLevel="1" x14ac:dyDescent="0.2">
      <c r="A908" s="5" t="s">
        <v>2330</v>
      </c>
      <c r="B908" s="76" t="s">
        <v>21</v>
      </c>
      <c r="C908" s="77" t="s">
        <v>936</v>
      </c>
      <c r="D908" s="77" t="s">
        <v>937</v>
      </c>
      <c r="E908" s="76" t="s">
        <v>938</v>
      </c>
      <c r="F908" s="76" t="s">
        <v>947</v>
      </c>
      <c r="G908" s="78" t="s">
        <v>25</v>
      </c>
      <c r="H908" s="79">
        <v>0.3</v>
      </c>
      <c r="I908" s="76" t="s">
        <v>969</v>
      </c>
      <c r="J908" s="80" t="s">
        <v>496</v>
      </c>
      <c r="K908" s="81" t="s">
        <v>152</v>
      </c>
      <c r="L908" s="76" t="s">
        <v>46</v>
      </c>
      <c r="M908" s="76" t="s">
        <v>65</v>
      </c>
      <c r="N908" s="82"/>
      <c r="O908" s="82"/>
      <c r="P908" s="82"/>
      <c r="Q908" s="82"/>
      <c r="R908" s="260">
        <v>10</v>
      </c>
      <c r="S908" s="262">
        <v>66968.75</v>
      </c>
      <c r="T908" s="262">
        <v>75005</v>
      </c>
      <c r="U908" s="270">
        <v>0</v>
      </c>
      <c r="V908" s="271">
        <f t="shared" ref="V908" si="8727">U908*1.12</f>
        <v>0</v>
      </c>
      <c r="W908" s="271">
        <f t="shared" ref="W908" si="8728">V908*H908</f>
        <v>0</v>
      </c>
      <c r="X908" s="260">
        <v>10</v>
      </c>
      <c r="Y908" s="260">
        <v>66968.75</v>
      </c>
      <c r="Z908" s="260">
        <v>75005</v>
      </c>
      <c r="AA908" s="260">
        <v>0</v>
      </c>
      <c r="AB908" s="260">
        <f t="shared" ref="AB908" si="8729">AA908*1.12</f>
        <v>0</v>
      </c>
      <c r="AC908" s="399">
        <f t="shared" ref="AC908" si="8730">AB908*H908</f>
        <v>0</v>
      </c>
      <c r="AD908" s="260">
        <v>10</v>
      </c>
      <c r="AE908" s="260">
        <v>66968.75</v>
      </c>
      <c r="AF908" s="260">
        <v>75005</v>
      </c>
      <c r="AG908" s="260">
        <v>0</v>
      </c>
      <c r="AH908" s="260">
        <v>0</v>
      </c>
      <c r="AI908" s="260">
        <f t="shared" ref="AI908" si="8731">AH908*H908</f>
        <v>0</v>
      </c>
      <c r="AJ908" s="260">
        <v>15</v>
      </c>
      <c r="AK908" s="260">
        <v>66968.75</v>
      </c>
      <c r="AL908" s="260">
        <v>75005</v>
      </c>
      <c r="AM908" s="1067">
        <v>0</v>
      </c>
      <c r="AN908" s="260">
        <v>0</v>
      </c>
      <c r="AO908" s="396">
        <f t="shared" ref="AO908" si="8732">AN908*H908</f>
        <v>0</v>
      </c>
      <c r="AP908" s="260">
        <v>10</v>
      </c>
      <c r="AQ908" s="260">
        <v>66968.75</v>
      </c>
      <c r="AR908" s="260">
        <v>75005</v>
      </c>
      <c r="AS908" s="260">
        <v>0</v>
      </c>
      <c r="AT908" s="260">
        <f t="shared" ref="AT908" si="8733">AS908*1.12</f>
        <v>0</v>
      </c>
      <c r="AU908" s="260">
        <f t="shared" ref="AU908" si="8734">AT908*H908</f>
        <v>0</v>
      </c>
      <c r="AV908" s="400"/>
      <c r="AW908" s="400">
        <v>66968.75</v>
      </c>
      <c r="AX908" s="400">
        <v>75005</v>
      </c>
      <c r="AY908" s="400">
        <f t="shared" ref="AY908" si="8735">AV908*AW908</f>
        <v>0</v>
      </c>
      <c r="AZ908" s="400">
        <f t="shared" ref="AZ908" si="8736">AY908*1.12</f>
        <v>0</v>
      </c>
      <c r="BA908" s="400">
        <f t="shared" ref="BA908" si="8737">AZ908*H908</f>
        <v>0</v>
      </c>
      <c r="BB908" s="400"/>
      <c r="BC908" s="400"/>
      <c r="BD908" s="400"/>
      <c r="BE908" s="400">
        <f t="shared" ref="BE908" si="8738">BB908*BC908</f>
        <v>0</v>
      </c>
      <c r="BF908" s="400">
        <f t="shared" ref="BF908" si="8739">BE908*1.12</f>
        <v>0</v>
      </c>
      <c r="BG908" s="400">
        <f t="shared" ref="BG908" si="8740">BF908*H908</f>
        <v>0</v>
      </c>
      <c r="BH908" s="400"/>
      <c r="BI908" s="400"/>
      <c r="BJ908" s="400"/>
      <c r="BK908" s="400">
        <f t="shared" ref="BK908" si="8741">BH908*BI908</f>
        <v>0</v>
      </c>
      <c r="BL908" s="400">
        <f t="shared" ref="BL908" si="8742">BK908*1.12</f>
        <v>0</v>
      </c>
      <c r="BM908" s="400">
        <f t="shared" ref="BM908" si="8743">BL908*N908</f>
        <v>0</v>
      </c>
      <c r="BN908" s="400"/>
      <c r="BO908" s="400"/>
      <c r="BP908" s="400"/>
      <c r="BQ908" s="400">
        <f t="shared" si="8416"/>
        <v>0</v>
      </c>
      <c r="BR908" s="400">
        <f t="shared" si="8417"/>
        <v>0</v>
      </c>
      <c r="BS908" s="400">
        <f t="shared" si="8418"/>
        <v>0</v>
      </c>
      <c r="BT908" s="262">
        <v>66968.75</v>
      </c>
      <c r="BU908" s="262">
        <v>75005</v>
      </c>
      <c r="BV908" s="256">
        <v>0</v>
      </c>
      <c r="BW908" s="270">
        <f t="shared" ref="BW908" si="8744">BV908*1.12</f>
        <v>0</v>
      </c>
      <c r="BX908" s="84" t="s">
        <v>48</v>
      </c>
      <c r="BY908" s="76">
        <v>2013</v>
      </c>
      <c r="BZ908" s="325"/>
      <c r="CA908" s="529">
        <f t="shared" ref="CA908" si="8745">BW908*H908</f>
        <v>0</v>
      </c>
      <c r="CB908" s="83"/>
      <c r="CC908" s="83"/>
      <c r="CD908" s="88"/>
      <c r="CE908" s="26">
        <f t="shared" ref="CE908" si="8746">BV908-CB908</f>
        <v>0</v>
      </c>
      <c r="CF908" s="27">
        <f t="shared" ref="CF908" si="8747">BW908-CC908</f>
        <v>0</v>
      </c>
      <c r="CG908" s="738">
        <f t="shared" ref="CG908" si="8748">CA908-CC908</f>
        <v>0</v>
      </c>
      <c r="CH908" s="164" t="s">
        <v>2353</v>
      </c>
      <c r="CI908" s="165"/>
      <c r="CJ908" s="89"/>
      <c r="CK908" s="175"/>
      <c r="CL908" s="180"/>
      <c r="CM908" s="181"/>
      <c r="CN908" s="175"/>
      <c r="CO908" s="176"/>
      <c r="CP908" s="175"/>
      <c r="CR908" s="455"/>
      <c r="CS908" s="455"/>
      <c r="CT908" s="455"/>
      <c r="CU908" s="455"/>
      <c r="CV908" s="455"/>
      <c r="CW908" s="455"/>
      <c r="CX908" s="455"/>
      <c r="CY908" s="455"/>
      <c r="CZ908" s="455"/>
      <c r="DA908" s="455"/>
      <c r="DB908" s="455"/>
      <c r="DC908" s="455"/>
      <c r="DD908" s="455"/>
      <c r="DE908" s="455"/>
      <c r="DF908" s="455"/>
      <c r="DG908" s="455"/>
      <c r="DH908" s="455"/>
      <c r="DI908" s="455"/>
      <c r="DJ908" s="455"/>
      <c r="DK908" s="455"/>
      <c r="DL908" s="501"/>
      <c r="DM908" s="508"/>
      <c r="DN908" s="501"/>
      <c r="DO908" s="508"/>
      <c r="DP908" s="655"/>
      <c r="DQ908" s="1053"/>
      <c r="DR908" s="655"/>
      <c r="DS908" s="782"/>
      <c r="DT908" s="655"/>
      <c r="DU908" s="782"/>
      <c r="DV908" s="465"/>
      <c r="DW908" s="745"/>
      <c r="DX908" s="655"/>
      <c r="DY908" s="954"/>
      <c r="DZ908" s="655"/>
      <c r="EA908" s="782"/>
      <c r="EB908" s="465"/>
      <c r="EC908" s="745"/>
      <c r="ED908" s="463"/>
      <c r="EE908" s="459"/>
      <c r="EF908" s="501"/>
      <c r="EG908" s="481">
        <f t="shared" si="8435"/>
        <v>0</v>
      </c>
      <c r="EH908" s="271">
        <f t="shared" si="8436"/>
        <v>0</v>
      </c>
      <c r="EI908" s="460">
        <f t="shared" si="8437"/>
        <v>0</v>
      </c>
      <c r="EJ908" s="538">
        <f t="shared" si="8438"/>
        <v>0</v>
      </c>
      <c r="EK908" s="706">
        <f t="shared" si="8439"/>
        <v>0</v>
      </c>
      <c r="EL908" s="263">
        <f t="shared" si="8440"/>
        <v>0</v>
      </c>
      <c r="EM908" s="759">
        <f t="shared" si="8441"/>
        <v>0</v>
      </c>
      <c r="EN908" s="647">
        <f t="shared" si="8442"/>
        <v>0</v>
      </c>
      <c r="EO908" s="817">
        <f t="shared" si="8443"/>
        <v>0</v>
      </c>
      <c r="EP908" s="271">
        <f t="shared" si="8444"/>
        <v>0</v>
      </c>
      <c r="EQ908" s="759">
        <f t="shared" si="8445"/>
        <v>0</v>
      </c>
      <c r="ER908" s="647">
        <f t="shared" si="8446"/>
        <v>0</v>
      </c>
      <c r="ES908" s="817">
        <f t="shared" si="8447"/>
        <v>0</v>
      </c>
      <c r="ET908" s="647">
        <f t="shared" si="8448"/>
        <v>0</v>
      </c>
      <c r="EU908" s="462">
        <f t="shared" si="8449"/>
        <v>0</v>
      </c>
      <c r="EV908" s="263">
        <f t="shared" si="8450"/>
        <v>0</v>
      </c>
      <c r="EW908" s="462">
        <f t="shared" si="8451"/>
        <v>0</v>
      </c>
      <c r="EX908" s="263">
        <f t="shared" si="8452"/>
        <v>0</v>
      </c>
      <c r="EY908" s="480">
        <f t="shared" si="8453"/>
        <v>0</v>
      </c>
      <c r="EZ908" s="271">
        <f t="shared" si="8454"/>
        <v>0</v>
      </c>
      <c r="FA908" s="707">
        <v>42457</v>
      </c>
      <c r="FB908" s="33" t="s">
        <v>421</v>
      </c>
      <c r="FC908" s="174"/>
      <c r="FD908" s="330"/>
    </row>
    <row r="909" spans="1:160" s="87" customFormat="1" ht="18" hidden="1" customHeight="1" outlineLevel="1" x14ac:dyDescent="0.2">
      <c r="A909" s="5" t="s">
        <v>2772</v>
      </c>
      <c r="B909" s="76" t="s">
        <v>21</v>
      </c>
      <c r="C909" s="77" t="s">
        <v>936</v>
      </c>
      <c r="D909" s="77" t="s">
        <v>937</v>
      </c>
      <c r="E909" s="76" t="s">
        <v>938</v>
      </c>
      <c r="F909" s="76" t="s">
        <v>947</v>
      </c>
      <c r="G909" s="78" t="s">
        <v>25</v>
      </c>
      <c r="H909" s="79">
        <v>0.3</v>
      </c>
      <c r="I909" s="76" t="s">
        <v>969</v>
      </c>
      <c r="J909" s="80" t="s">
        <v>496</v>
      </c>
      <c r="K909" s="81" t="s">
        <v>152</v>
      </c>
      <c r="L909" s="76" t="s">
        <v>46</v>
      </c>
      <c r="M909" s="76" t="s">
        <v>65</v>
      </c>
      <c r="N909" s="82"/>
      <c r="O909" s="82"/>
      <c r="P909" s="82"/>
      <c r="Q909" s="82"/>
      <c r="R909" s="260">
        <v>10</v>
      </c>
      <c r="S909" s="262">
        <v>66968.75</v>
      </c>
      <c r="T909" s="262">
        <v>75005</v>
      </c>
      <c r="U909" s="270">
        <f t="shared" ref="U909" si="8749">S909*R909</f>
        <v>669687.5</v>
      </c>
      <c r="V909" s="271">
        <f t="shared" ref="V909" si="8750">U909*1.12</f>
        <v>750050.00000000012</v>
      </c>
      <c r="W909" s="271">
        <f t="shared" ref="W909" si="8751">V909*H909</f>
        <v>225015.00000000003</v>
      </c>
      <c r="X909" s="260">
        <v>10</v>
      </c>
      <c r="Y909" s="260">
        <v>66968.75</v>
      </c>
      <c r="Z909" s="260">
        <v>75005</v>
      </c>
      <c r="AA909" s="260">
        <f t="shared" ref="AA909" si="8752">Y909*X909</f>
        <v>669687.5</v>
      </c>
      <c r="AB909" s="260">
        <f t="shared" ref="AB909" si="8753">AA909*1.12</f>
        <v>750050.00000000012</v>
      </c>
      <c r="AC909" s="399">
        <f t="shared" ref="AC909" si="8754">AB909*H909</f>
        <v>225015.00000000003</v>
      </c>
      <c r="AD909" s="260">
        <v>10</v>
      </c>
      <c r="AE909" s="260">
        <v>66968.75</v>
      </c>
      <c r="AF909" s="260">
        <v>75005</v>
      </c>
      <c r="AG909" s="260">
        <f t="shared" ref="AG909" si="8755">AD909*AE909</f>
        <v>669687.5</v>
      </c>
      <c r="AH909" s="260">
        <f t="shared" ref="AH909" si="8756">AD909*AF909</f>
        <v>750050</v>
      </c>
      <c r="AI909" s="260">
        <f t="shared" ref="AI909" si="8757">AH909*H909</f>
        <v>225015</v>
      </c>
      <c r="AJ909" s="260">
        <v>15</v>
      </c>
      <c r="AK909" s="260">
        <v>66968.75</v>
      </c>
      <c r="AL909" s="260">
        <v>75005</v>
      </c>
      <c r="AM909" s="1067">
        <f t="shared" ref="AM909" si="8758">AJ909*AK909</f>
        <v>1004531.25</v>
      </c>
      <c r="AN909" s="260">
        <f t="shared" ref="AN909" si="8759">AJ909*AL909</f>
        <v>1125075</v>
      </c>
      <c r="AO909" s="396">
        <f t="shared" ref="AO909" si="8760">AN909*H909</f>
        <v>337522.5</v>
      </c>
      <c r="AP909" s="260">
        <v>15</v>
      </c>
      <c r="AQ909" s="260">
        <v>66968.75</v>
      </c>
      <c r="AR909" s="260">
        <v>75005</v>
      </c>
      <c r="AS909" s="260">
        <f t="shared" ref="AS909" si="8761">AP909*AQ909</f>
        <v>1004531.25</v>
      </c>
      <c r="AT909" s="260">
        <f t="shared" ref="AT909" si="8762">AS909*1.12</f>
        <v>1125075</v>
      </c>
      <c r="AU909" s="260">
        <f t="shared" ref="AU909" si="8763">AT909*H909</f>
        <v>337522.5</v>
      </c>
      <c r="AV909" s="400"/>
      <c r="AW909" s="400">
        <v>66968.75</v>
      </c>
      <c r="AX909" s="400">
        <v>75005</v>
      </c>
      <c r="AY909" s="400">
        <f t="shared" ref="AY909" si="8764">AV909*AW909</f>
        <v>0</v>
      </c>
      <c r="AZ909" s="400">
        <f t="shared" ref="AZ909" si="8765">AY909*1.12</f>
        <v>0</v>
      </c>
      <c r="BA909" s="400">
        <f t="shared" ref="BA909" si="8766">AZ909*H909</f>
        <v>0</v>
      </c>
      <c r="BB909" s="400"/>
      <c r="BC909" s="400"/>
      <c r="BD909" s="400"/>
      <c r="BE909" s="400">
        <f t="shared" ref="BE909" si="8767">BB909*BC909</f>
        <v>0</v>
      </c>
      <c r="BF909" s="400">
        <f t="shared" ref="BF909" si="8768">BE909*1.12</f>
        <v>0</v>
      </c>
      <c r="BG909" s="400">
        <f t="shared" ref="BG909" si="8769">BF909*H909</f>
        <v>0</v>
      </c>
      <c r="BH909" s="400"/>
      <c r="BI909" s="400"/>
      <c r="BJ909" s="400"/>
      <c r="BK909" s="400">
        <f t="shared" ref="BK909" si="8770">BH909*BI909</f>
        <v>0</v>
      </c>
      <c r="BL909" s="400">
        <f t="shared" ref="BL909" si="8771">BK909*1.12</f>
        <v>0</v>
      </c>
      <c r="BM909" s="400">
        <f t="shared" ref="BM909" si="8772">BL909*N909</f>
        <v>0</v>
      </c>
      <c r="BN909" s="400"/>
      <c r="BO909" s="400"/>
      <c r="BP909" s="400"/>
      <c r="BQ909" s="400">
        <f t="shared" ref="BQ909" si="8773">BN909*BO909</f>
        <v>0</v>
      </c>
      <c r="BR909" s="400">
        <f t="shared" ref="BR909" si="8774">BQ909*1.12</f>
        <v>0</v>
      </c>
      <c r="BS909" s="400">
        <f t="shared" ref="BS909" si="8775">BR909*T909</f>
        <v>0</v>
      </c>
      <c r="BT909" s="262">
        <v>66968.75</v>
      </c>
      <c r="BU909" s="262">
        <v>75005</v>
      </c>
      <c r="BV909" s="256">
        <f t="shared" ref="BV909" si="8776">SUM(N909+O909+P909+Q909+R909+X909+AD909+AJ909+AP909+AV909+BB909+BH909)*BT909</f>
        <v>4018125</v>
      </c>
      <c r="BW909" s="270">
        <f t="shared" ref="BW909" si="8777">BV909*1.12</f>
        <v>4500300</v>
      </c>
      <c r="BX909" s="84" t="s">
        <v>48</v>
      </c>
      <c r="BY909" s="76">
        <v>2013</v>
      </c>
      <c r="BZ909" s="325"/>
      <c r="CA909" s="529">
        <f t="shared" ref="CA909" si="8778">BW909*H909</f>
        <v>1350090</v>
      </c>
      <c r="CB909" s="83"/>
      <c r="CC909" s="83"/>
      <c r="CD909" s="88"/>
      <c r="CE909" s="26">
        <f t="shared" ref="CE909" si="8779">BV909-CB909</f>
        <v>4018125</v>
      </c>
      <c r="CF909" s="27">
        <f t="shared" ref="CF909" si="8780">BW909-CC909</f>
        <v>4500300</v>
      </c>
      <c r="CG909" s="738">
        <f t="shared" ref="CG909" si="8781">CA909-CC909</f>
        <v>1350090</v>
      </c>
      <c r="CH909" s="164" t="s">
        <v>2775</v>
      </c>
      <c r="CI909" s="165"/>
      <c r="CJ909" s="89"/>
      <c r="CK909" s="175"/>
      <c r="CL909" s="180"/>
      <c r="CM909" s="181"/>
      <c r="CN909" s="175"/>
      <c r="CO909" s="176"/>
      <c r="CP909" s="175"/>
      <c r="CR909" s="455"/>
      <c r="CS909" s="455"/>
      <c r="CT909" s="455"/>
      <c r="CU909" s="455"/>
      <c r="CV909" s="455"/>
      <c r="CW909" s="455"/>
      <c r="CX909" s="455"/>
      <c r="CY909" s="455"/>
      <c r="CZ909" s="455"/>
      <c r="DA909" s="455"/>
      <c r="DB909" s="455"/>
      <c r="DC909" s="455"/>
      <c r="DD909" s="455"/>
      <c r="DE909" s="455"/>
      <c r="DF909" s="455"/>
      <c r="DG909" s="455"/>
      <c r="DH909" s="455"/>
      <c r="DI909" s="455"/>
      <c r="DJ909" s="455"/>
      <c r="DK909" s="455"/>
      <c r="DL909" s="501"/>
      <c r="DM909" s="508"/>
      <c r="DN909" s="501"/>
      <c r="DO909" s="508"/>
      <c r="DP909" s="655"/>
      <c r="DQ909" s="1053"/>
      <c r="DR909" s="655"/>
      <c r="DS909" s="782"/>
      <c r="DT909" s="655"/>
      <c r="DU909" s="782"/>
      <c r="DV909" s="465"/>
      <c r="DW909" s="745"/>
      <c r="DX909" s="655"/>
      <c r="DY909" s="954"/>
      <c r="DZ909" s="655"/>
      <c r="EA909" s="782"/>
      <c r="EB909" s="465"/>
      <c r="EC909" s="745"/>
      <c r="ED909" s="463"/>
      <c r="EE909" s="459"/>
      <c r="EF909" s="501"/>
      <c r="EG909" s="481">
        <f t="shared" ref="EG909" si="8782">U909-DN909</f>
        <v>669687.5</v>
      </c>
      <c r="EH909" s="271">
        <f t="shared" ref="EH909" si="8783">V909-DM909</f>
        <v>750050.00000000012</v>
      </c>
      <c r="EI909" s="460">
        <f t="shared" ref="EI909" si="8784">AA909-DP909</f>
        <v>669687.5</v>
      </c>
      <c r="EJ909" s="538">
        <f t="shared" ref="EJ909" si="8785">AB909-DO909</f>
        <v>750050.00000000012</v>
      </c>
      <c r="EK909" s="706">
        <f t="shared" ref="EK909" si="8786">AG909-DR909</f>
        <v>669687.5</v>
      </c>
      <c r="EL909" s="263">
        <f t="shared" ref="EL909" si="8787">AH909-DQ909</f>
        <v>750050</v>
      </c>
      <c r="EM909" s="759">
        <f t="shared" ref="EM909" si="8788">AM909-DT909</f>
        <v>1004531.25</v>
      </c>
      <c r="EN909" s="647">
        <f t="shared" ref="EN909" si="8789">AN909-DS909</f>
        <v>1125075</v>
      </c>
      <c r="EO909" s="817">
        <f t="shared" ref="EO909" si="8790">AS909-DV909</f>
        <v>1004531.25</v>
      </c>
      <c r="EP909" s="271">
        <f t="shared" ref="EP909" si="8791">AT909-DU909</f>
        <v>1125075</v>
      </c>
      <c r="EQ909" s="759">
        <f t="shared" ref="EQ909" si="8792">AY909-DX909</f>
        <v>0</v>
      </c>
      <c r="ER909" s="647">
        <f t="shared" ref="ER909" si="8793">AZ909-DW909</f>
        <v>0</v>
      </c>
      <c r="ES909" s="817">
        <f t="shared" ref="ES909" si="8794">BE909-DZ909</f>
        <v>0</v>
      </c>
      <c r="ET909" s="647">
        <f t="shared" ref="ET909" si="8795">BF909-DY909</f>
        <v>0</v>
      </c>
      <c r="EU909" s="462">
        <f t="shared" ref="EU909" si="8796">BK909-EB909</f>
        <v>0</v>
      </c>
      <c r="EV909" s="263">
        <f t="shared" ref="EV909" si="8797">BL909-EA909</f>
        <v>0</v>
      </c>
      <c r="EW909" s="462">
        <f t="shared" ref="EW909" si="8798">BM909-ED909</f>
        <v>0</v>
      </c>
      <c r="EX909" s="263">
        <f t="shared" ref="EX909" si="8799">BN909-EC909</f>
        <v>0</v>
      </c>
      <c r="EY909" s="480">
        <f t="shared" ref="EY909" si="8800">BV909-EF909</f>
        <v>4018125</v>
      </c>
      <c r="EZ909" s="271">
        <f t="shared" ref="EZ909" si="8801">BW909-EE909</f>
        <v>4500300</v>
      </c>
      <c r="FA909" s="313">
        <v>42929</v>
      </c>
      <c r="FB909" s="33" t="s">
        <v>421</v>
      </c>
      <c r="FC909" s="174"/>
      <c r="FD909" s="330"/>
    </row>
    <row r="910" spans="1:160" s="87" customFormat="1" ht="18" hidden="1" customHeight="1" outlineLevel="1" x14ac:dyDescent="0.2">
      <c r="A910" s="13" t="s">
        <v>930</v>
      </c>
      <c r="B910" s="76" t="s">
        <v>21</v>
      </c>
      <c r="C910" s="77" t="s">
        <v>936</v>
      </c>
      <c r="D910" s="77" t="s">
        <v>937</v>
      </c>
      <c r="E910" s="76" t="s">
        <v>938</v>
      </c>
      <c r="F910" s="76" t="s">
        <v>948</v>
      </c>
      <c r="G910" s="78" t="s">
        <v>25</v>
      </c>
      <c r="H910" s="79">
        <v>0.3</v>
      </c>
      <c r="I910" s="76" t="s">
        <v>969</v>
      </c>
      <c r="J910" s="80" t="s">
        <v>496</v>
      </c>
      <c r="K910" s="81" t="s">
        <v>152</v>
      </c>
      <c r="L910" s="76" t="s">
        <v>46</v>
      </c>
      <c r="M910" s="76" t="s">
        <v>65</v>
      </c>
      <c r="N910" s="82"/>
      <c r="O910" s="82"/>
      <c r="P910" s="82"/>
      <c r="Q910" s="82"/>
      <c r="R910" s="260">
        <v>2</v>
      </c>
      <c r="S910" s="262">
        <v>65498</v>
      </c>
      <c r="T910" s="262">
        <v>73357.760000000009</v>
      </c>
      <c r="U910" s="270">
        <f t="shared" si="8402"/>
        <v>130996</v>
      </c>
      <c r="V910" s="271">
        <f t="shared" si="8403"/>
        <v>146715.52000000002</v>
      </c>
      <c r="W910" s="271">
        <f t="shared" si="5082"/>
        <v>44014.656000000003</v>
      </c>
      <c r="X910" s="260">
        <v>2</v>
      </c>
      <c r="Y910" s="260">
        <v>65498</v>
      </c>
      <c r="Z910" s="260">
        <v>73357.760000000009</v>
      </c>
      <c r="AA910" s="260">
        <f t="shared" si="8404"/>
        <v>130996</v>
      </c>
      <c r="AB910" s="260">
        <f t="shared" si="5029"/>
        <v>146715.52000000002</v>
      </c>
      <c r="AC910" s="399">
        <f t="shared" si="8405"/>
        <v>44014.656000000003</v>
      </c>
      <c r="AD910" s="260">
        <v>2</v>
      </c>
      <c r="AE910" s="260">
        <v>65498</v>
      </c>
      <c r="AF910" s="260">
        <v>73357.760000000009</v>
      </c>
      <c r="AG910" s="260">
        <f t="shared" si="8455"/>
        <v>130996</v>
      </c>
      <c r="AH910" s="260">
        <f t="shared" si="8456"/>
        <v>146715.52000000002</v>
      </c>
      <c r="AI910" s="260">
        <f t="shared" si="8406"/>
        <v>44014.656000000003</v>
      </c>
      <c r="AJ910" s="260">
        <v>2</v>
      </c>
      <c r="AK910" s="260">
        <v>65498</v>
      </c>
      <c r="AL910" s="260">
        <v>73357.760000000009</v>
      </c>
      <c r="AM910" s="1067">
        <f t="shared" si="8342"/>
        <v>130996</v>
      </c>
      <c r="AN910" s="260">
        <f t="shared" si="8343"/>
        <v>146715.52000000002</v>
      </c>
      <c r="AO910" s="396">
        <f t="shared" si="8407"/>
        <v>44014.656000000003</v>
      </c>
      <c r="AP910" s="260">
        <v>2</v>
      </c>
      <c r="AQ910" s="260">
        <v>65498</v>
      </c>
      <c r="AR910" s="260">
        <v>73357.760000000009</v>
      </c>
      <c r="AS910" s="260">
        <f t="shared" si="8344"/>
        <v>130996</v>
      </c>
      <c r="AT910" s="260">
        <f t="shared" si="8408"/>
        <v>146715.52000000002</v>
      </c>
      <c r="AU910" s="260">
        <f t="shared" si="8409"/>
        <v>44014.656000000003</v>
      </c>
      <c r="AV910" s="400"/>
      <c r="AW910" s="400">
        <v>65498</v>
      </c>
      <c r="AX910" s="400">
        <v>73357.760000000009</v>
      </c>
      <c r="AY910" s="400">
        <f t="shared" si="8345"/>
        <v>0</v>
      </c>
      <c r="AZ910" s="400">
        <f t="shared" si="8410"/>
        <v>0</v>
      </c>
      <c r="BA910" s="400">
        <f t="shared" si="8144"/>
        <v>0</v>
      </c>
      <c r="BB910" s="400"/>
      <c r="BC910" s="400"/>
      <c r="BD910" s="400"/>
      <c r="BE910" s="400">
        <f t="shared" si="8411"/>
        <v>0</v>
      </c>
      <c r="BF910" s="400">
        <f t="shared" si="8412"/>
        <v>0</v>
      </c>
      <c r="BG910" s="400">
        <f t="shared" si="7954"/>
        <v>0</v>
      </c>
      <c r="BH910" s="400"/>
      <c r="BI910" s="400"/>
      <c r="BJ910" s="400"/>
      <c r="BK910" s="400">
        <f t="shared" si="8413"/>
        <v>0</v>
      </c>
      <c r="BL910" s="400">
        <f t="shared" si="8414"/>
        <v>0</v>
      </c>
      <c r="BM910" s="400">
        <f t="shared" si="8415"/>
        <v>0</v>
      </c>
      <c r="BN910" s="400"/>
      <c r="BO910" s="400"/>
      <c r="BP910" s="400"/>
      <c r="BQ910" s="400">
        <f t="shared" si="8416"/>
        <v>0</v>
      </c>
      <c r="BR910" s="400">
        <f t="shared" si="8417"/>
        <v>0</v>
      </c>
      <c r="BS910" s="400">
        <f t="shared" si="8418"/>
        <v>0</v>
      </c>
      <c r="BT910" s="262">
        <v>65498</v>
      </c>
      <c r="BU910" s="262">
        <v>73357.760000000009</v>
      </c>
      <c r="BV910" s="256">
        <f t="shared" si="8419"/>
        <v>654980</v>
      </c>
      <c r="BW910" s="270">
        <f t="shared" si="8420"/>
        <v>733577.60000000009</v>
      </c>
      <c r="BX910" s="84" t="s">
        <v>48</v>
      </c>
      <c r="BY910" s="76">
        <v>2013</v>
      </c>
      <c r="BZ910" s="325"/>
      <c r="CA910" s="529">
        <f t="shared" si="8421"/>
        <v>220073.28000000003</v>
      </c>
      <c r="CB910" s="83"/>
      <c r="CC910" s="83"/>
      <c r="CD910" s="88"/>
      <c r="CE910" s="26">
        <f t="shared" si="8422"/>
        <v>654980</v>
      </c>
      <c r="CF910" s="27">
        <f t="shared" si="8423"/>
        <v>733577.60000000009</v>
      </c>
      <c r="CG910" s="738">
        <f t="shared" si="8424"/>
        <v>220073.28000000003</v>
      </c>
      <c r="CH910" s="164" t="s">
        <v>955</v>
      </c>
      <c r="CI910" s="165"/>
      <c r="CJ910" s="89" t="s">
        <v>25</v>
      </c>
      <c r="CK910" s="175" t="s">
        <v>987</v>
      </c>
      <c r="CL910" s="180" t="s">
        <v>2801</v>
      </c>
      <c r="CM910" s="181" t="s">
        <v>2802</v>
      </c>
      <c r="CN910" s="175" t="s">
        <v>986</v>
      </c>
      <c r="CO910" s="176" t="s">
        <v>988</v>
      </c>
      <c r="CP910" s="175" t="s">
        <v>948</v>
      </c>
      <c r="CQ910" s="87" t="s">
        <v>65</v>
      </c>
      <c r="CR910" s="455"/>
      <c r="CS910" s="455">
        <v>2</v>
      </c>
      <c r="CT910" s="455">
        <v>2</v>
      </c>
      <c r="CU910" s="455">
        <v>2</v>
      </c>
      <c r="CV910" s="455">
        <v>2</v>
      </c>
      <c r="CW910" s="455"/>
      <c r="CX910" s="455"/>
      <c r="CY910" s="455"/>
      <c r="CZ910" s="455">
        <f t="shared" si="8457"/>
        <v>8</v>
      </c>
      <c r="DA910" s="455">
        <v>73357.760000000009</v>
      </c>
      <c r="DB910" s="455">
        <f t="shared" si="8458"/>
        <v>0</v>
      </c>
      <c r="DC910" s="455">
        <f t="shared" si="8459"/>
        <v>146715.52000000002</v>
      </c>
      <c r="DD910" s="455">
        <f t="shared" si="8460"/>
        <v>146715.52000000002</v>
      </c>
      <c r="DE910" s="455">
        <f t="shared" si="8461"/>
        <v>146715.52000000002</v>
      </c>
      <c r="DF910" s="455">
        <f t="shared" si="8462"/>
        <v>146715.52000000002</v>
      </c>
      <c r="DG910" s="455"/>
      <c r="DH910" s="455"/>
      <c r="DI910" s="455"/>
      <c r="DJ910" s="455"/>
      <c r="DK910" s="455">
        <f t="shared" si="8463"/>
        <v>586862.08000000007</v>
      </c>
      <c r="DL910" s="501"/>
      <c r="DM910" s="508">
        <f t="shared" si="8425"/>
        <v>0</v>
      </c>
      <c r="DN910" s="501">
        <f t="shared" si="8426"/>
        <v>0</v>
      </c>
      <c r="DO910" s="508">
        <f t="shared" si="8427"/>
        <v>146715.52000000002</v>
      </c>
      <c r="DP910" s="655">
        <f t="shared" si="8428"/>
        <v>130996</v>
      </c>
      <c r="DQ910" s="1053">
        <f t="shared" si="8464"/>
        <v>146715.52000000002</v>
      </c>
      <c r="DR910" s="655">
        <f t="shared" si="8465"/>
        <v>130996</v>
      </c>
      <c r="DS910" s="782">
        <f t="shared" si="8466"/>
        <v>146715.52000000002</v>
      </c>
      <c r="DT910" s="655">
        <f t="shared" si="8467"/>
        <v>130996</v>
      </c>
      <c r="DU910" s="782">
        <f t="shared" si="8468"/>
        <v>146715.52000000002</v>
      </c>
      <c r="DV910" s="465">
        <f t="shared" si="8469"/>
        <v>130996</v>
      </c>
      <c r="DW910" s="745"/>
      <c r="DX910" s="655"/>
      <c r="DY910" s="954"/>
      <c r="DZ910" s="655"/>
      <c r="EA910" s="782">
        <f>DI910</f>
        <v>0</v>
      </c>
      <c r="EB910" s="465">
        <f t="shared" si="8432"/>
        <v>0</v>
      </c>
      <c r="EC910" s="745"/>
      <c r="ED910" s="463"/>
      <c r="EE910" s="459">
        <f>DK910</f>
        <v>586862.08000000007</v>
      </c>
      <c r="EF910" s="501">
        <f t="shared" si="8434"/>
        <v>523984</v>
      </c>
      <c r="EG910" s="481">
        <f t="shared" si="8435"/>
        <v>130996</v>
      </c>
      <c r="EH910" s="271">
        <f t="shared" si="8436"/>
        <v>146715.52000000002</v>
      </c>
      <c r="EI910" s="460">
        <f t="shared" si="8437"/>
        <v>0</v>
      </c>
      <c r="EJ910" s="538">
        <f t="shared" si="8438"/>
        <v>0</v>
      </c>
      <c r="EK910" s="706">
        <f t="shared" si="8439"/>
        <v>0</v>
      </c>
      <c r="EL910" s="263">
        <f t="shared" si="8440"/>
        <v>0</v>
      </c>
      <c r="EM910" s="759">
        <f t="shared" si="8441"/>
        <v>0</v>
      </c>
      <c r="EN910" s="647">
        <f t="shared" si="8442"/>
        <v>0</v>
      </c>
      <c r="EO910" s="817">
        <f t="shared" si="8443"/>
        <v>0</v>
      </c>
      <c r="EP910" s="271">
        <f t="shared" si="8444"/>
        <v>0</v>
      </c>
      <c r="EQ910" s="759">
        <f t="shared" si="8445"/>
        <v>0</v>
      </c>
      <c r="ER910" s="647">
        <f t="shared" si="8446"/>
        <v>0</v>
      </c>
      <c r="ES910" s="817">
        <f t="shared" si="8447"/>
        <v>0</v>
      </c>
      <c r="ET910" s="647">
        <f t="shared" si="8448"/>
        <v>0</v>
      </c>
      <c r="EU910" s="462">
        <f t="shared" si="8449"/>
        <v>0</v>
      </c>
      <c r="EV910" s="263">
        <f t="shared" si="8450"/>
        <v>0</v>
      </c>
      <c r="EW910" s="462">
        <f t="shared" si="8451"/>
        <v>0</v>
      </c>
      <c r="EX910" s="263">
        <f t="shared" si="8452"/>
        <v>0</v>
      </c>
      <c r="EY910" s="480">
        <f t="shared" si="8453"/>
        <v>130996</v>
      </c>
      <c r="EZ910" s="271">
        <f t="shared" si="8454"/>
        <v>146715.52000000002</v>
      </c>
      <c r="FA910" s="707">
        <v>41603</v>
      </c>
      <c r="FB910" s="87" t="s">
        <v>421</v>
      </c>
      <c r="FC910" s="174"/>
      <c r="FD910" s="330"/>
    </row>
    <row r="911" spans="1:160" s="87" customFormat="1" ht="18" hidden="1" customHeight="1" outlineLevel="1" x14ac:dyDescent="0.2">
      <c r="A911" s="5" t="s">
        <v>931</v>
      </c>
      <c r="B911" s="76" t="s">
        <v>21</v>
      </c>
      <c r="C911" s="77" t="s">
        <v>936</v>
      </c>
      <c r="D911" s="77" t="s">
        <v>937</v>
      </c>
      <c r="E911" s="76" t="s">
        <v>938</v>
      </c>
      <c r="F911" s="76" t="s">
        <v>949</v>
      </c>
      <c r="G911" s="78" t="s">
        <v>25</v>
      </c>
      <c r="H911" s="79">
        <v>0.3</v>
      </c>
      <c r="I911" s="76" t="s">
        <v>969</v>
      </c>
      <c r="J911" s="80" t="s">
        <v>496</v>
      </c>
      <c r="K911" s="81" t="s">
        <v>152</v>
      </c>
      <c r="L911" s="76" t="s">
        <v>46</v>
      </c>
      <c r="M911" s="76" t="s">
        <v>65</v>
      </c>
      <c r="N911" s="82"/>
      <c r="O911" s="82"/>
      <c r="P911" s="82"/>
      <c r="Q911" s="82"/>
      <c r="R911" s="260">
        <v>2</v>
      </c>
      <c r="S911" s="262">
        <v>67111.60714285713</v>
      </c>
      <c r="T911" s="262">
        <v>75165</v>
      </c>
      <c r="U911" s="270">
        <f t="shared" si="8402"/>
        <v>134223.21428571426</v>
      </c>
      <c r="V911" s="271">
        <f t="shared" si="8403"/>
        <v>150330</v>
      </c>
      <c r="W911" s="271">
        <f t="shared" si="5082"/>
        <v>45099</v>
      </c>
      <c r="X911" s="260">
        <v>2</v>
      </c>
      <c r="Y911" s="260">
        <v>67111.60714285713</v>
      </c>
      <c r="Z911" s="260">
        <v>75165</v>
      </c>
      <c r="AA911" s="260">
        <f t="shared" si="8404"/>
        <v>134223.21428571426</v>
      </c>
      <c r="AB911" s="260">
        <f t="shared" si="5029"/>
        <v>150330</v>
      </c>
      <c r="AC911" s="399">
        <f t="shared" si="8405"/>
        <v>45099</v>
      </c>
      <c r="AD911" s="260">
        <v>2</v>
      </c>
      <c r="AE911" s="260">
        <v>67111.60714285713</v>
      </c>
      <c r="AF911" s="260">
        <v>75165</v>
      </c>
      <c r="AG911" s="260">
        <f t="shared" si="8455"/>
        <v>134223.21428571426</v>
      </c>
      <c r="AH911" s="260">
        <f t="shared" si="8456"/>
        <v>150330</v>
      </c>
      <c r="AI911" s="260">
        <f t="shared" si="8406"/>
        <v>45099</v>
      </c>
      <c r="AJ911" s="260">
        <v>2</v>
      </c>
      <c r="AK911" s="260">
        <v>67111.60714285713</v>
      </c>
      <c r="AL911" s="260">
        <v>75165</v>
      </c>
      <c r="AM911" s="1067">
        <f t="shared" si="8342"/>
        <v>134223.21428571426</v>
      </c>
      <c r="AN911" s="260">
        <f t="shared" si="8343"/>
        <v>150330</v>
      </c>
      <c r="AO911" s="396">
        <f t="shared" si="8407"/>
        <v>45099</v>
      </c>
      <c r="AP911" s="260">
        <v>2</v>
      </c>
      <c r="AQ911" s="260">
        <v>67111.60714285713</v>
      </c>
      <c r="AR911" s="260">
        <v>75165</v>
      </c>
      <c r="AS911" s="260">
        <f t="shared" si="8344"/>
        <v>134223.21428571426</v>
      </c>
      <c r="AT911" s="260">
        <f t="shared" si="8408"/>
        <v>150330</v>
      </c>
      <c r="AU911" s="260">
        <f t="shared" si="8409"/>
        <v>45099</v>
      </c>
      <c r="AV911" s="400"/>
      <c r="AW911" s="400">
        <v>67111.60714285713</v>
      </c>
      <c r="AX911" s="400">
        <v>75165</v>
      </c>
      <c r="AY911" s="400">
        <f t="shared" si="8345"/>
        <v>0</v>
      </c>
      <c r="AZ911" s="400">
        <f t="shared" si="8410"/>
        <v>0</v>
      </c>
      <c r="BA911" s="400">
        <f t="shared" si="8144"/>
        <v>0</v>
      </c>
      <c r="BB911" s="400"/>
      <c r="BC911" s="400"/>
      <c r="BD911" s="400"/>
      <c r="BE911" s="400">
        <f t="shared" si="8411"/>
        <v>0</v>
      </c>
      <c r="BF911" s="400">
        <f t="shared" si="8412"/>
        <v>0</v>
      </c>
      <c r="BG911" s="400">
        <f t="shared" si="7954"/>
        <v>0</v>
      </c>
      <c r="BH911" s="400"/>
      <c r="BI911" s="400"/>
      <c r="BJ911" s="400"/>
      <c r="BK911" s="400">
        <f t="shared" si="8413"/>
        <v>0</v>
      </c>
      <c r="BL911" s="400">
        <f t="shared" si="8414"/>
        <v>0</v>
      </c>
      <c r="BM911" s="400">
        <f t="shared" si="8415"/>
        <v>0</v>
      </c>
      <c r="BN911" s="400"/>
      <c r="BO911" s="400"/>
      <c r="BP911" s="400"/>
      <c r="BQ911" s="400">
        <f t="shared" si="8416"/>
        <v>0</v>
      </c>
      <c r="BR911" s="400">
        <f t="shared" si="8417"/>
        <v>0</v>
      </c>
      <c r="BS911" s="400">
        <f t="shared" si="8418"/>
        <v>0</v>
      </c>
      <c r="BT911" s="262">
        <v>67111.60714285713</v>
      </c>
      <c r="BU911" s="262">
        <v>75165</v>
      </c>
      <c r="BV911" s="256">
        <f t="shared" si="8419"/>
        <v>671116.07142857136</v>
      </c>
      <c r="BW911" s="270">
        <f t="shared" si="8420"/>
        <v>751650</v>
      </c>
      <c r="BX911" s="84" t="s">
        <v>48</v>
      </c>
      <c r="BY911" s="76">
        <v>2013</v>
      </c>
      <c r="BZ911" s="325"/>
      <c r="CA911" s="529">
        <f t="shared" si="8421"/>
        <v>225495</v>
      </c>
      <c r="CB911" s="83"/>
      <c r="CC911" s="83"/>
      <c r="CD911" s="88"/>
      <c r="CE911" s="26">
        <f t="shared" si="8422"/>
        <v>671116.07142857136</v>
      </c>
      <c r="CF911" s="27">
        <f t="shared" si="8423"/>
        <v>751650</v>
      </c>
      <c r="CG911" s="738">
        <f t="shared" si="8424"/>
        <v>225495</v>
      </c>
      <c r="CH911" s="164" t="s">
        <v>955</v>
      </c>
      <c r="CI911" s="165"/>
      <c r="CJ911" s="89" t="s">
        <v>25</v>
      </c>
      <c r="CK911" s="175" t="s">
        <v>987</v>
      </c>
      <c r="CL911" s="180" t="s">
        <v>2801</v>
      </c>
      <c r="CM911" s="181" t="s">
        <v>2802</v>
      </c>
      <c r="CN911" s="175" t="s">
        <v>986</v>
      </c>
      <c r="CO911" s="176" t="s">
        <v>988</v>
      </c>
      <c r="CP911" s="175" t="s">
        <v>949</v>
      </c>
      <c r="CQ911" s="87" t="s">
        <v>65</v>
      </c>
      <c r="CR911" s="455"/>
      <c r="CS911" s="455">
        <v>2</v>
      </c>
      <c r="CT911" s="455">
        <v>2</v>
      </c>
      <c r="CU911" s="455">
        <v>2</v>
      </c>
      <c r="CV911" s="455">
        <v>2</v>
      </c>
      <c r="CW911" s="455"/>
      <c r="CX911" s="455"/>
      <c r="CY911" s="455"/>
      <c r="CZ911" s="455">
        <f t="shared" si="8457"/>
        <v>8</v>
      </c>
      <c r="DA911" s="455">
        <v>75165</v>
      </c>
      <c r="DB911" s="455">
        <f t="shared" si="8458"/>
        <v>0</v>
      </c>
      <c r="DC911" s="455">
        <f t="shared" si="8459"/>
        <v>150330</v>
      </c>
      <c r="DD911" s="455">
        <f t="shared" si="8460"/>
        <v>150330</v>
      </c>
      <c r="DE911" s="455">
        <f t="shared" si="8461"/>
        <v>150330</v>
      </c>
      <c r="DF911" s="455">
        <f t="shared" si="8462"/>
        <v>150330</v>
      </c>
      <c r="DG911" s="455"/>
      <c r="DH911" s="455"/>
      <c r="DI911" s="455"/>
      <c r="DJ911" s="455"/>
      <c r="DK911" s="455">
        <f t="shared" si="8463"/>
        <v>601320</v>
      </c>
      <c r="DL911" s="501"/>
      <c r="DM911" s="508">
        <f t="shared" si="8425"/>
        <v>0</v>
      </c>
      <c r="DN911" s="501">
        <f t="shared" si="8426"/>
        <v>0</v>
      </c>
      <c r="DO911" s="508">
        <f t="shared" si="8427"/>
        <v>150330</v>
      </c>
      <c r="DP911" s="655">
        <f t="shared" si="8428"/>
        <v>134223.21428571426</v>
      </c>
      <c r="DQ911" s="1053">
        <f t="shared" si="8464"/>
        <v>150330</v>
      </c>
      <c r="DR911" s="655">
        <f t="shared" si="8465"/>
        <v>134223.21428571426</v>
      </c>
      <c r="DS911" s="782">
        <f t="shared" si="8466"/>
        <v>150330</v>
      </c>
      <c r="DT911" s="655">
        <f t="shared" si="8467"/>
        <v>134223.21428571426</v>
      </c>
      <c r="DU911" s="782">
        <f t="shared" si="8468"/>
        <v>150330</v>
      </c>
      <c r="DV911" s="465">
        <f t="shared" si="8469"/>
        <v>134223.21428571426</v>
      </c>
      <c r="DW911" s="745"/>
      <c r="DX911" s="655"/>
      <c r="DY911" s="954"/>
      <c r="DZ911" s="655"/>
      <c r="EA911" s="782">
        <f>DI911</f>
        <v>0</v>
      </c>
      <c r="EB911" s="465">
        <f t="shared" si="8432"/>
        <v>0</v>
      </c>
      <c r="EC911" s="745"/>
      <c r="ED911" s="463"/>
      <c r="EE911" s="459">
        <f>DK911</f>
        <v>601320</v>
      </c>
      <c r="EF911" s="501">
        <f t="shared" si="8434"/>
        <v>536892.85714285704</v>
      </c>
      <c r="EG911" s="481">
        <f t="shared" si="8435"/>
        <v>134223.21428571426</v>
      </c>
      <c r="EH911" s="271">
        <f t="shared" si="8436"/>
        <v>150330</v>
      </c>
      <c r="EI911" s="460">
        <f t="shared" si="8437"/>
        <v>0</v>
      </c>
      <c r="EJ911" s="538">
        <f t="shared" si="8438"/>
        <v>0</v>
      </c>
      <c r="EK911" s="706">
        <f t="shared" si="8439"/>
        <v>0</v>
      </c>
      <c r="EL911" s="263">
        <f t="shared" si="8440"/>
        <v>0</v>
      </c>
      <c r="EM911" s="759">
        <f t="shared" si="8441"/>
        <v>0</v>
      </c>
      <c r="EN911" s="647">
        <f t="shared" si="8442"/>
        <v>0</v>
      </c>
      <c r="EO911" s="817">
        <f t="shared" si="8443"/>
        <v>0</v>
      </c>
      <c r="EP911" s="271">
        <f t="shared" si="8444"/>
        <v>0</v>
      </c>
      <c r="EQ911" s="759">
        <f t="shared" si="8445"/>
        <v>0</v>
      </c>
      <c r="ER911" s="647">
        <f t="shared" si="8446"/>
        <v>0</v>
      </c>
      <c r="ES911" s="817">
        <f t="shared" si="8447"/>
        <v>0</v>
      </c>
      <c r="ET911" s="647">
        <f t="shared" si="8448"/>
        <v>0</v>
      </c>
      <c r="EU911" s="462">
        <f t="shared" si="8449"/>
        <v>0</v>
      </c>
      <c r="EV911" s="263">
        <f t="shared" si="8450"/>
        <v>0</v>
      </c>
      <c r="EW911" s="462">
        <f t="shared" si="8451"/>
        <v>0</v>
      </c>
      <c r="EX911" s="263">
        <f t="shared" si="8452"/>
        <v>0</v>
      </c>
      <c r="EY911" s="480">
        <f t="shared" si="8453"/>
        <v>134223.21428571432</v>
      </c>
      <c r="EZ911" s="271">
        <f t="shared" si="8454"/>
        <v>150330</v>
      </c>
      <c r="FA911" s="707">
        <v>41603</v>
      </c>
      <c r="FB911" s="33" t="s">
        <v>421</v>
      </c>
      <c r="FC911" s="174"/>
      <c r="FD911" s="330"/>
    </row>
    <row r="912" spans="1:160" s="87" customFormat="1" ht="18" hidden="1" customHeight="1" outlineLevel="1" x14ac:dyDescent="0.2">
      <c r="A912" s="13" t="s">
        <v>932</v>
      </c>
      <c r="B912" s="76" t="s">
        <v>21</v>
      </c>
      <c r="C912" s="77" t="s">
        <v>936</v>
      </c>
      <c r="D912" s="77" t="s">
        <v>937</v>
      </c>
      <c r="E912" s="76" t="s">
        <v>938</v>
      </c>
      <c r="F912" s="76" t="s">
        <v>950</v>
      </c>
      <c r="G912" s="78" t="s">
        <v>25</v>
      </c>
      <c r="H912" s="79">
        <v>0.3</v>
      </c>
      <c r="I912" s="76" t="s">
        <v>969</v>
      </c>
      <c r="J912" s="80" t="s">
        <v>496</v>
      </c>
      <c r="K912" s="81" t="s">
        <v>152</v>
      </c>
      <c r="L912" s="76" t="s">
        <v>46</v>
      </c>
      <c r="M912" s="76" t="s">
        <v>65</v>
      </c>
      <c r="N912" s="82"/>
      <c r="O912" s="82"/>
      <c r="P912" s="82"/>
      <c r="Q912" s="82"/>
      <c r="R912" s="260">
        <v>10</v>
      </c>
      <c r="S912" s="262">
        <v>55807</v>
      </c>
      <c r="T912" s="262">
        <v>62503.840000000004</v>
      </c>
      <c r="U912" s="270">
        <v>0</v>
      </c>
      <c r="V912" s="271">
        <v>0</v>
      </c>
      <c r="W912" s="271">
        <f t="shared" si="5082"/>
        <v>0</v>
      </c>
      <c r="X912" s="260">
        <v>10</v>
      </c>
      <c r="Y912" s="260">
        <v>55807</v>
      </c>
      <c r="Z912" s="260">
        <v>62503.840000000004</v>
      </c>
      <c r="AA912" s="260">
        <v>0</v>
      </c>
      <c r="AB912" s="260">
        <v>0</v>
      </c>
      <c r="AC912" s="399">
        <f t="shared" si="8405"/>
        <v>0</v>
      </c>
      <c r="AD912" s="260">
        <v>10</v>
      </c>
      <c r="AE912" s="260">
        <v>55807</v>
      </c>
      <c r="AF912" s="260">
        <v>62503.840000000004</v>
      </c>
      <c r="AG912" s="260">
        <v>0</v>
      </c>
      <c r="AH912" s="260">
        <v>0</v>
      </c>
      <c r="AI912" s="260">
        <f t="shared" si="8406"/>
        <v>0</v>
      </c>
      <c r="AJ912" s="260">
        <v>10</v>
      </c>
      <c r="AK912" s="260">
        <v>55807</v>
      </c>
      <c r="AL912" s="260">
        <v>62503.840000000004</v>
      </c>
      <c r="AM912" s="260">
        <v>0</v>
      </c>
      <c r="AN912" s="260">
        <v>0</v>
      </c>
      <c r="AO912" s="396">
        <f t="shared" si="8407"/>
        <v>0</v>
      </c>
      <c r="AP912" s="260">
        <v>10</v>
      </c>
      <c r="AQ912" s="260">
        <v>55807</v>
      </c>
      <c r="AR912" s="260">
        <v>62503.840000000004</v>
      </c>
      <c r="AS912" s="260">
        <v>0</v>
      </c>
      <c r="AT912" s="260">
        <f t="shared" si="8408"/>
        <v>0</v>
      </c>
      <c r="AU912" s="260">
        <f t="shared" si="8409"/>
        <v>0</v>
      </c>
      <c r="AV912" s="400"/>
      <c r="AW912" s="400">
        <v>55807</v>
      </c>
      <c r="AX912" s="400">
        <v>62503.840000000004</v>
      </c>
      <c r="AY912" s="400">
        <f t="shared" si="8345"/>
        <v>0</v>
      </c>
      <c r="AZ912" s="400">
        <f t="shared" si="8410"/>
        <v>0</v>
      </c>
      <c r="BA912" s="400">
        <f t="shared" si="8144"/>
        <v>0</v>
      </c>
      <c r="BB912" s="400"/>
      <c r="BC912" s="400"/>
      <c r="BD912" s="400"/>
      <c r="BE912" s="400">
        <f t="shared" si="8411"/>
        <v>0</v>
      </c>
      <c r="BF912" s="400">
        <f t="shared" si="8412"/>
        <v>0</v>
      </c>
      <c r="BG912" s="400">
        <f t="shared" si="7954"/>
        <v>0</v>
      </c>
      <c r="BH912" s="400"/>
      <c r="BI912" s="400"/>
      <c r="BJ912" s="400"/>
      <c r="BK912" s="400">
        <f t="shared" si="8413"/>
        <v>0</v>
      </c>
      <c r="BL912" s="400">
        <f t="shared" si="8414"/>
        <v>0</v>
      </c>
      <c r="BM912" s="400">
        <f t="shared" si="8415"/>
        <v>0</v>
      </c>
      <c r="BN912" s="400"/>
      <c r="BO912" s="400"/>
      <c r="BP912" s="400"/>
      <c r="BQ912" s="400">
        <f t="shared" si="8416"/>
        <v>0</v>
      </c>
      <c r="BR912" s="400">
        <f t="shared" si="8417"/>
        <v>0</v>
      </c>
      <c r="BS912" s="400">
        <f t="shared" si="8418"/>
        <v>0</v>
      </c>
      <c r="BT912" s="262">
        <v>55807</v>
      </c>
      <c r="BU912" s="262">
        <v>62503.840000000004</v>
      </c>
      <c r="BV912" s="256">
        <v>0</v>
      </c>
      <c r="BW912" s="1434">
        <f t="shared" si="8420"/>
        <v>0</v>
      </c>
      <c r="BX912" s="84" t="s">
        <v>48</v>
      </c>
      <c r="BY912" s="76">
        <v>2013</v>
      </c>
      <c r="BZ912" s="325"/>
      <c r="CA912" s="529">
        <f t="shared" si="8421"/>
        <v>0</v>
      </c>
      <c r="CB912" s="83"/>
      <c r="CC912" s="83"/>
      <c r="CD912" s="88"/>
      <c r="CE912" s="26">
        <f t="shared" si="8422"/>
        <v>0</v>
      </c>
      <c r="CF912" s="27">
        <f t="shared" si="8423"/>
        <v>0</v>
      </c>
      <c r="CG912" s="738">
        <f t="shared" si="8424"/>
        <v>0</v>
      </c>
      <c r="CH912" s="164" t="s">
        <v>955</v>
      </c>
      <c r="CI912" s="165"/>
      <c r="CJ912" s="89" t="s">
        <v>25</v>
      </c>
      <c r="CK912" s="175" t="s">
        <v>987</v>
      </c>
      <c r="CL912" s="180" t="s">
        <v>2801</v>
      </c>
      <c r="CM912" s="181" t="s">
        <v>2802</v>
      </c>
      <c r="CN912" s="175" t="s">
        <v>986</v>
      </c>
      <c r="CO912" s="176" t="s">
        <v>988</v>
      </c>
      <c r="CP912" s="175" t="s">
        <v>950</v>
      </c>
      <c r="CQ912" s="87" t="s">
        <v>65</v>
      </c>
      <c r="CR912" s="455"/>
      <c r="CS912" s="455">
        <v>10</v>
      </c>
      <c r="CT912" s="455">
        <v>10</v>
      </c>
      <c r="CU912" s="455">
        <v>15</v>
      </c>
      <c r="CV912" s="455">
        <v>15</v>
      </c>
      <c r="CW912" s="455"/>
      <c r="CX912" s="455"/>
      <c r="CY912" s="455"/>
      <c r="CZ912" s="455">
        <f t="shared" si="8457"/>
        <v>50</v>
      </c>
      <c r="DA912" s="455">
        <v>62503.840000000004</v>
      </c>
      <c r="DB912" s="455">
        <f t="shared" si="8458"/>
        <v>0</v>
      </c>
      <c r="DC912" s="455">
        <f t="shared" si="8459"/>
        <v>625038.4</v>
      </c>
      <c r="DD912" s="455">
        <f t="shared" si="8460"/>
        <v>625038.4</v>
      </c>
      <c r="DE912" s="455">
        <f t="shared" si="8461"/>
        <v>937557.60000000009</v>
      </c>
      <c r="DF912" s="455">
        <f t="shared" si="8462"/>
        <v>937557.60000000009</v>
      </c>
      <c r="DG912" s="455"/>
      <c r="DH912" s="455"/>
      <c r="DI912" s="455"/>
      <c r="DJ912" s="455"/>
      <c r="DK912" s="455">
        <f t="shared" si="8463"/>
        <v>3125192</v>
      </c>
      <c r="DL912" s="501"/>
      <c r="DM912" s="508">
        <f t="shared" si="8425"/>
        <v>0</v>
      </c>
      <c r="DN912" s="501">
        <f t="shared" si="8426"/>
        <v>0</v>
      </c>
      <c r="DO912" s="508">
        <f t="shared" si="8427"/>
        <v>625038.4</v>
      </c>
      <c r="DP912" s="655">
        <f t="shared" si="8428"/>
        <v>558070</v>
      </c>
      <c r="DQ912" s="1053">
        <f t="shared" si="8464"/>
        <v>625038.4</v>
      </c>
      <c r="DR912" s="655">
        <f t="shared" si="8465"/>
        <v>558070</v>
      </c>
      <c r="DS912" s="782">
        <f t="shared" si="8466"/>
        <v>937557.60000000009</v>
      </c>
      <c r="DT912" s="655">
        <f t="shared" si="8467"/>
        <v>837105</v>
      </c>
      <c r="DU912" s="782">
        <f t="shared" si="8468"/>
        <v>937557.60000000009</v>
      </c>
      <c r="DV912" s="465">
        <f t="shared" si="8469"/>
        <v>837105</v>
      </c>
      <c r="DW912" s="745"/>
      <c r="DX912" s="655"/>
      <c r="DY912" s="954"/>
      <c r="DZ912" s="655"/>
      <c r="EA912" s="782">
        <f>DI912</f>
        <v>0</v>
      </c>
      <c r="EB912" s="465">
        <f t="shared" si="8432"/>
        <v>0</v>
      </c>
      <c r="EC912" s="745"/>
      <c r="ED912" s="463"/>
      <c r="EE912" s="459">
        <f>DK912</f>
        <v>3125192</v>
      </c>
      <c r="EF912" s="501">
        <f t="shared" si="8434"/>
        <v>2790349.9999999995</v>
      </c>
      <c r="EG912" s="481">
        <f t="shared" si="8435"/>
        <v>0</v>
      </c>
      <c r="EH912" s="271">
        <f t="shared" si="8436"/>
        <v>0</v>
      </c>
      <c r="EI912" s="460">
        <f t="shared" si="8437"/>
        <v>-558070</v>
      </c>
      <c r="EJ912" s="538">
        <f t="shared" si="8438"/>
        <v>-625038.4</v>
      </c>
      <c r="EK912" s="706">
        <f t="shared" si="8439"/>
        <v>-558070</v>
      </c>
      <c r="EL912" s="263">
        <f t="shared" si="8440"/>
        <v>-625038.4</v>
      </c>
      <c r="EM912" s="759">
        <f t="shared" si="8441"/>
        <v>-837105</v>
      </c>
      <c r="EN912" s="647">
        <f t="shared" si="8442"/>
        <v>-937557.60000000009</v>
      </c>
      <c r="EO912" s="817">
        <f t="shared" si="8443"/>
        <v>-837105</v>
      </c>
      <c r="EP912" s="271">
        <f t="shared" si="8444"/>
        <v>-937557.60000000009</v>
      </c>
      <c r="EQ912" s="759">
        <f t="shared" si="8445"/>
        <v>0</v>
      </c>
      <c r="ER912" s="647">
        <f t="shared" si="8446"/>
        <v>0</v>
      </c>
      <c r="ES912" s="817">
        <f t="shared" si="8447"/>
        <v>0</v>
      </c>
      <c r="ET912" s="647">
        <f t="shared" si="8448"/>
        <v>0</v>
      </c>
      <c r="EU912" s="462">
        <f t="shared" si="8449"/>
        <v>0</v>
      </c>
      <c r="EV912" s="263">
        <f t="shared" si="8450"/>
        <v>0</v>
      </c>
      <c r="EW912" s="462">
        <f t="shared" si="8451"/>
        <v>0</v>
      </c>
      <c r="EX912" s="263">
        <f t="shared" si="8452"/>
        <v>0</v>
      </c>
      <c r="EY912" s="480">
        <f t="shared" si="8453"/>
        <v>-2790349.9999999995</v>
      </c>
      <c r="EZ912" s="271">
        <f t="shared" si="8454"/>
        <v>-3125192</v>
      </c>
      <c r="FA912" s="707">
        <v>41603</v>
      </c>
      <c r="FB912" s="87" t="s">
        <v>421</v>
      </c>
      <c r="FC912" s="174"/>
      <c r="FD912" s="330"/>
    </row>
    <row r="913" spans="1:160" s="87" customFormat="1" ht="18" hidden="1" customHeight="1" outlineLevel="1" x14ac:dyDescent="0.2">
      <c r="A913" s="13" t="s">
        <v>2331</v>
      </c>
      <c r="B913" s="76" t="s">
        <v>21</v>
      </c>
      <c r="C913" s="77" t="s">
        <v>936</v>
      </c>
      <c r="D913" s="77" t="s">
        <v>937</v>
      </c>
      <c r="E913" s="76" t="s">
        <v>938</v>
      </c>
      <c r="F913" s="76" t="s">
        <v>950</v>
      </c>
      <c r="G913" s="78" t="s">
        <v>25</v>
      </c>
      <c r="H913" s="79">
        <v>0.3</v>
      </c>
      <c r="I913" s="76" t="s">
        <v>969</v>
      </c>
      <c r="J913" s="80" t="s">
        <v>496</v>
      </c>
      <c r="K913" s="81" t="s">
        <v>152</v>
      </c>
      <c r="L913" s="76" t="s">
        <v>46</v>
      </c>
      <c r="M913" s="76" t="s">
        <v>65</v>
      </c>
      <c r="N913" s="82"/>
      <c r="O913" s="82"/>
      <c r="P913" s="82"/>
      <c r="Q913" s="82"/>
      <c r="R913" s="260">
        <v>10</v>
      </c>
      <c r="S913" s="262">
        <v>55807</v>
      </c>
      <c r="T913" s="262">
        <v>62503.840000000004</v>
      </c>
      <c r="U913" s="270">
        <v>0</v>
      </c>
      <c r="V913" s="271">
        <f t="shared" ref="V913" si="8802">U913*1.12</f>
        <v>0</v>
      </c>
      <c r="W913" s="271">
        <f t="shared" ref="W913" si="8803">V913*H913</f>
        <v>0</v>
      </c>
      <c r="X913" s="260">
        <v>10</v>
      </c>
      <c r="Y913" s="260">
        <v>55807</v>
      </c>
      <c r="Z913" s="260">
        <v>62503.840000000004</v>
      </c>
      <c r="AA913" s="260">
        <v>0</v>
      </c>
      <c r="AB913" s="260">
        <f t="shared" ref="AB913" si="8804">AA913*1.12</f>
        <v>0</v>
      </c>
      <c r="AC913" s="399">
        <f t="shared" ref="AC913" si="8805">AB913*H913</f>
        <v>0</v>
      </c>
      <c r="AD913" s="260">
        <v>10</v>
      </c>
      <c r="AE913" s="260">
        <v>55807</v>
      </c>
      <c r="AF913" s="260">
        <v>62503.840000000004</v>
      </c>
      <c r="AG913" s="260">
        <v>0</v>
      </c>
      <c r="AH913" s="260">
        <v>0</v>
      </c>
      <c r="AI913" s="260">
        <f t="shared" ref="AI913" si="8806">AH913*H913</f>
        <v>0</v>
      </c>
      <c r="AJ913" s="260">
        <v>15</v>
      </c>
      <c r="AK913" s="260">
        <v>55807</v>
      </c>
      <c r="AL913" s="260">
        <v>62503.840000000004</v>
      </c>
      <c r="AM913" s="1067">
        <v>0</v>
      </c>
      <c r="AN913" s="260">
        <v>0</v>
      </c>
      <c r="AO913" s="396">
        <f t="shared" ref="AO913" si="8807">AN913*H913</f>
        <v>0</v>
      </c>
      <c r="AP913" s="260">
        <v>10</v>
      </c>
      <c r="AQ913" s="260">
        <v>55807</v>
      </c>
      <c r="AR913" s="260">
        <v>62503.840000000004</v>
      </c>
      <c r="AS913" s="260">
        <v>0</v>
      </c>
      <c r="AT913" s="260">
        <f t="shared" ref="AT913" si="8808">AS913*1.12</f>
        <v>0</v>
      </c>
      <c r="AU913" s="260">
        <f t="shared" ref="AU913" si="8809">AT913*H913</f>
        <v>0</v>
      </c>
      <c r="AV913" s="400"/>
      <c r="AW913" s="400">
        <v>55807</v>
      </c>
      <c r="AX913" s="400">
        <v>62503.840000000004</v>
      </c>
      <c r="AY913" s="400">
        <f t="shared" ref="AY913" si="8810">AV913*AW913</f>
        <v>0</v>
      </c>
      <c r="AZ913" s="400">
        <f t="shared" ref="AZ913" si="8811">AY913*1.12</f>
        <v>0</v>
      </c>
      <c r="BA913" s="400">
        <f t="shared" ref="BA913" si="8812">AZ913*H913</f>
        <v>0</v>
      </c>
      <c r="BB913" s="400"/>
      <c r="BC913" s="400"/>
      <c r="BD913" s="400"/>
      <c r="BE913" s="400">
        <f t="shared" ref="BE913" si="8813">BB913*BC913</f>
        <v>0</v>
      </c>
      <c r="BF913" s="400">
        <f t="shared" ref="BF913" si="8814">BE913*1.12</f>
        <v>0</v>
      </c>
      <c r="BG913" s="400">
        <f t="shared" ref="BG913" si="8815">BF913*H913</f>
        <v>0</v>
      </c>
      <c r="BH913" s="400"/>
      <c r="BI913" s="400"/>
      <c r="BJ913" s="400"/>
      <c r="BK913" s="400">
        <f t="shared" ref="BK913" si="8816">BH913*BI913</f>
        <v>0</v>
      </c>
      <c r="BL913" s="400">
        <f t="shared" ref="BL913" si="8817">BK913*1.12</f>
        <v>0</v>
      </c>
      <c r="BM913" s="400">
        <f t="shared" ref="BM913" si="8818">BL913*N913</f>
        <v>0</v>
      </c>
      <c r="BN913" s="400"/>
      <c r="BO913" s="400"/>
      <c r="BP913" s="400"/>
      <c r="BQ913" s="400">
        <f t="shared" si="8416"/>
        <v>0</v>
      </c>
      <c r="BR913" s="400">
        <f t="shared" si="8417"/>
        <v>0</v>
      </c>
      <c r="BS913" s="400">
        <f t="shared" si="8418"/>
        <v>0</v>
      </c>
      <c r="BT913" s="262">
        <v>55807</v>
      </c>
      <c r="BU913" s="262">
        <v>62503.840000000004</v>
      </c>
      <c r="BV913" s="256">
        <v>0</v>
      </c>
      <c r="BW913" s="270">
        <f t="shared" ref="BW913" si="8819">BV913*1.12</f>
        <v>0</v>
      </c>
      <c r="BX913" s="84" t="s">
        <v>48</v>
      </c>
      <c r="BY913" s="76">
        <v>2013</v>
      </c>
      <c r="BZ913" s="325"/>
      <c r="CA913" s="529">
        <f t="shared" ref="CA913" si="8820">BW913*H913</f>
        <v>0</v>
      </c>
      <c r="CB913" s="83"/>
      <c r="CC913" s="83"/>
      <c r="CD913" s="88"/>
      <c r="CE913" s="26">
        <f t="shared" ref="CE913" si="8821">BV913-CB913</f>
        <v>0</v>
      </c>
      <c r="CF913" s="27">
        <f t="shared" ref="CF913" si="8822">BW913-CC913</f>
        <v>0</v>
      </c>
      <c r="CG913" s="738">
        <f t="shared" ref="CG913" si="8823">CA913-CC913</f>
        <v>0</v>
      </c>
      <c r="CH913" s="164" t="s">
        <v>2353</v>
      </c>
      <c r="CI913" s="165"/>
      <c r="CJ913" s="89"/>
      <c r="CK913" s="175"/>
      <c r="CL913" s="180"/>
      <c r="CM913" s="181"/>
      <c r="CN913" s="175"/>
      <c r="CO913" s="176"/>
      <c r="CP913" s="175"/>
      <c r="CR913" s="455"/>
      <c r="CS913" s="455"/>
      <c r="CT913" s="455"/>
      <c r="CU913" s="455"/>
      <c r="CV913" s="455"/>
      <c r="CW913" s="455"/>
      <c r="CX913" s="455"/>
      <c r="CY913" s="455"/>
      <c r="CZ913" s="455"/>
      <c r="DA913" s="455"/>
      <c r="DB913" s="455"/>
      <c r="DC913" s="455"/>
      <c r="DD913" s="455"/>
      <c r="DE913" s="455"/>
      <c r="DF913" s="455"/>
      <c r="DG913" s="455"/>
      <c r="DH913" s="455"/>
      <c r="DI913" s="455"/>
      <c r="DJ913" s="455"/>
      <c r="DK913" s="455"/>
      <c r="DL913" s="501"/>
      <c r="DM913" s="508"/>
      <c r="DN913" s="501"/>
      <c r="DO913" s="508"/>
      <c r="DP913" s="655"/>
      <c r="DQ913" s="1053"/>
      <c r="DR913" s="655"/>
      <c r="DS913" s="782"/>
      <c r="DT913" s="655"/>
      <c r="DU913" s="782"/>
      <c r="DV913" s="465"/>
      <c r="DW913" s="745"/>
      <c r="DX913" s="655"/>
      <c r="DY913" s="954"/>
      <c r="DZ913" s="655"/>
      <c r="EA913" s="782"/>
      <c r="EB913" s="465"/>
      <c r="EC913" s="745"/>
      <c r="ED913" s="463"/>
      <c r="EE913" s="459"/>
      <c r="EF913" s="501"/>
      <c r="EG913" s="481">
        <f t="shared" si="8435"/>
        <v>0</v>
      </c>
      <c r="EH913" s="271">
        <f t="shared" si="8436"/>
        <v>0</v>
      </c>
      <c r="EI913" s="460">
        <f t="shared" si="8437"/>
        <v>0</v>
      </c>
      <c r="EJ913" s="538">
        <f t="shared" si="8438"/>
        <v>0</v>
      </c>
      <c r="EK913" s="706">
        <f t="shared" si="8439"/>
        <v>0</v>
      </c>
      <c r="EL913" s="263">
        <f t="shared" si="8440"/>
        <v>0</v>
      </c>
      <c r="EM913" s="759">
        <f t="shared" si="8441"/>
        <v>0</v>
      </c>
      <c r="EN913" s="647">
        <f t="shared" si="8442"/>
        <v>0</v>
      </c>
      <c r="EO913" s="817">
        <f t="shared" si="8443"/>
        <v>0</v>
      </c>
      <c r="EP913" s="271">
        <f t="shared" si="8444"/>
        <v>0</v>
      </c>
      <c r="EQ913" s="759">
        <f t="shared" si="8445"/>
        <v>0</v>
      </c>
      <c r="ER913" s="647">
        <f t="shared" si="8446"/>
        <v>0</v>
      </c>
      <c r="ES913" s="817">
        <f t="shared" si="8447"/>
        <v>0</v>
      </c>
      <c r="ET913" s="647">
        <f t="shared" si="8448"/>
        <v>0</v>
      </c>
      <c r="EU913" s="462">
        <f t="shared" si="8449"/>
        <v>0</v>
      </c>
      <c r="EV913" s="263">
        <f t="shared" si="8450"/>
        <v>0</v>
      </c>
      <c r="EW913" s="462">
        <f t="shared" si="8451"/>
        <v>0</v>
      </c>
      <c r="EX913" s="263">
        <f t="shared" si="8452"/>
        <v>0</v>
      </c>
      <c r="EY913" s="480">
        <f t="shared" si="8453"/>
        <v>0</v>
      </c>
      <c r="EZ913" s="271">
        <f t="shared" si="8454"/>
        <v>0</v>
      </c>
      <c r="FA913" s="707">
        <v>42457</v>
      </c>
      <c r="FB913" s="87" t="s">
        <v>421</v>
      </c>
      <c r="FC913" s="174"/>
      <c r="FD913" s="330"/>
    </row>
    <row r="914" spans="1:160" s="87" customFormat="1" ht="18" hidden="1" customHeight="1" outlineLevel="1" x14ac:dyDescent="0.2">
      <c r="A914" s="13" t="s">
        <v>2773</v>
      </c>
      <c r="B914" s="76" t="s">
        <v>21</v>
      </c>
      <c r="C914" s="77" t="s">
        <v>936</v>
      </c>
      <c r="D914" s="77" t="s">
        <v>937</v>
      </c>
      <c r="E914" s="76" t="s">
        <v>938</v>
      </c>
      <c r="F914" s="76" t="s">
        <v>950</v>
      </c>
      <c r="G914" s="78" t="s">
        <v>25</v>
      </c>
      <c r="H914" s="79">
        <v>0.3</v>
      </c>
      <c r="I914" s="76" t="s">
        <v>969</v>
      </c>
      <c r="J914" s="80" t="s">
        <v>496</v>
      </c>
      <c r="K914" s="81" t="s">
        <v>152</v>
      </c>
      <c r="L914" s="76" t="s">
        <v>46</v>
      </c>
      <c r="M914" s="76" t="s">
        <v>65</v>
      </c>
      <c r="N914" s="82"/>
      <c r="O914" s="82"/>
      <c r="P914" s="82"/>
      <c r="Q914" s="82"/>
      <c r="R914" s="260">
        <v>10</v>
      </c>
      <c r="S914" s="262">
        <v>55807</v>
      </c>
      <c r="T914" s="262">
        <v>62503.840000000004</v>
      </c>
      <c r="U914" s="270">
        <f t="shared" ref="U914" si="8824">S914*R914</f>
        <v>558070</v>
      </c>
      <c r="V914" s="271">
        <f t="shared" ref="V914" si="8825">U914*1.12</f>
        <v>625038.4</v>
      </c>
      <c r="W914" s="271">
        <f t="shared" ref="W914" si="8826">V914*H914</f>
        <v>187511.52</v>
      </c>
      <c r="X914" s="260">
        <v>10</v>
      </c>
      <c r="Y914" s="260">
        <v>55807</v>
      </c>
      <c r="Z914" s="260">
        <v>62503.840000000004</v>
      </c>
      <c r="AA914" s="260">
        <f t="shared" ref="AA914" si="8827">Y914*X914</f>
        <v>558070</v>
      </c>
      <c r="AB914" s="260">
        <f t="shared" ref="AB914" si="8828">AA914*1.12</f>
        <v>625038.4</v>
      </c>
      <c r="AC914" s="399">
        <f t="shared" ref="AC914" si="8829">AB914*H914</f>
        <v>187511.52</v>
      </c>
      <c r="AD914" s="260">
        <v>10</v>
      </c>
      <c r="AE914" s="260">
        <v>55807</v>
      </c>
      <c r="AF914" s="260">
        <v>62503.840000000004</v>
      </c>
      <c r="AG914" s="260">
        <f t="shared" ref="AG914" si="8830">AD914*AE914</f>
        <v>558070</v>
      </c>
      <c r="AH914" s="260">
        <f t="shared" ref="AH914" si="8831">AD914*AF914</f>
        <v>625038.4</v>
      </c>
      <c r="AI914" s="260">
        <f t="shared" ref="AI914" si="8832">AH914*H914</f>
        <v>187511.52</v>
      </c>
      <c r="AJ914" s="260">
        <v>15</v>
      </c>
      <c r="AK914" s="260">
        <v>55807</v>
      </c>
      <c r="AL914" s="260">
        <v>62503.840000000004</v>
      </c>
      <c r="AM914" s="1067">
        <f t="shared" ref="AM914" si="8833">AJ914*AK914</f>
        <v>837105</v>
      </c>
      <c r="AN914" s="260">
        <f t="shared" ref="AN914" si="8834">AJ914*AL914</f>
        <v>937557.60000000009</v>
      </c>
      <c r="AO914" s="396">
        <f t="shared" ref="AO914" si="8835">AN914*H914</f>
        <v>281267.28000000003</v>
      </c>
      <c r="AP914" s="260">
        <v>15</v>
      </c>
      <c r="AQ914" s="260">
        <v>55807</v>
      </c>
      <c r="AR914" s="260">
        <v>62503.840000000004</v>
      </c>
      <c r="AS914" s="260">
        <f t="shared" ref="AS914" si="8836">AP914*AQ914</f>
        <v>837105</v>
      </c>
      <c r="AT914" s="260">
        <f t="shared" ref="AT914" si="8837">AS914*1.12</f>
        <v>937557.60000000009</v>
      </c>
      <c r="AU914" s="260">
        <f t="shared" ref="AU914" si="8838">AT914*H914</f>
        <v>281267.28000000003</v>
      </c>
      <c r="AV914" s="400"/>
      <c r="AW914" s="400">
        <v>55807</v>
      </c>
      <c r="AX914" s="400">
        <v>62503.840000000004</v>
      </c>
      <c r="AY914" s="400">
        <f t="shared" ref="AY914" si="8839">AV914*AW914</f>
        <v>0</v>
      </c>
      <c r="AZ914" s="400">
        <f t="shared" ref="AZ914" si="8840">AY914*1.12</f>
        <v>0</v>
      </c>
      <c r="BA914" s="400">
        <f t="shared" ref="BA914" si="8841">AZ914*H914</f>
        <v>0</v>
      </c>
      <c r="BB914" s="400"/>
      <c r="BC914" s="400"/>
      <c r="BD914" s="400"/>
      <c r="BE914" s="400">
        <f t="shared" ref="BE914" si="8842">BB914*BC914</f>
        <v>0</v>
      </c>
      <c r="BF914" s="400">
        <f t="shared" ref="BF914" si="8843">BE914*1.12</f>
        <v>0</v>
      </c>
      <c r="BG914" s="400">
        <f t="shared" ref="BG914" si="8844">BF914*H914</f>
        <v>0</v>
      </c>
      <c r="BH914" s="400"/>
      <c r="BI914" s="400"/>
      <c r="BJ914" s="400"/>
      <c r="BK914" s="400">
        <f t="shared" ref="BK914" si="8845">BH914*BI914</f>
        <v>0</v>
      </c>
      <c r="BL914" s="400">
        <f t="shared" ref="BL914" si="8846">BK914*1.12</f>
        <v>0</v>
      </c>
      <c r="BM914" s="400">
        <f t="shared" ref="BM914" si="8847">BL914*N914</f>
        <v>0</v>
      </c>
      <c r="BN914" s="400"/>
      <c r="BO914" s="400"/>
      <c r="BP914" s="400"/>
      <c r="BQ914" s="400">
        <f t="shared" ref="BQ914" si="8848">BN914*BO914</f>
        <v>0</v>
      </c>
      <c r="BR914" s="400">
        <f t="shared" ref="BR914" si="8849">BQ914*1.12</f>
        <v>0</v>
      </c>
      <c r="BS914" s="400">
        <f t="shared" ref="BS914" si="8850">BR914*T914</f>
        <v>0</v>
      </c>
      <c r="BT914" s="262">
        <v>55807</v>
      </c>
      <c r="BU914" s="262">
        <v>62503.840000000004</v>
      </c>
      <c r="BV914" s="256">
        <f t="shared" ref="BV914" si="8851">SUM(N914+O914+P914+Q914+R914+X914+AD914+AJ914+AP914+AV914+BB914+BH914)*BT914</f>
        <v>3348420</v>
      </c>
      <c r="BW914" s="270">
        <f t="shared" ref="BW914" si="8852">BV914*1.12</f>
        <v>3750230.4000000004</v>
      </c>
      <c r="BX914" s="84" t="s">
        <v>48</v>
      </c>
      <c r="BY914" s="76">
        <v>2013</v>
      </c>
      <c r="BZ914" s="325"/>
      <c r="CA914" s="529">
        <f t="shared" ref="CA914" si="8853">BW914*H914</f>
        <v>1125069.1200000001</v>
      </c>
      <c r="CB914" s="83"/>
      <c r="CC914" s="83"/>
      <c r="CD914" s="88"/>
      <c r="CE914" s="26">
        <f t="shared" ref="CE914" si="8854">BV914-CB914</f>
        <v>3348420</v>
      </c>
      <c r="CF914" s="27">
        <f t="shared" ref="CF914" si="8855">BW914-CC914</f>
        <v>3750230.4000000004</v>
      </c>
      <c r="CG914" s="738">
        <f t="shared" ref="CG914" si="8856">CA914-CC914</f>
        <v>1125069.1200000001</v>
      </c>
      <c r="CH914" s="164" t="s">
        <v>2775</v>
      </c>
      <c r="CI914" s="165"/>
      <c r="CJ914" s="89"/>
      <c r="CK914" s="175"/>
      <c r="CL914" s="180"/>
      <c r="CM914" s="181"/>
      <c r="CN914" s="175"/>
      <c r="CO914" s="176"/>
      <c r="CP914" s="175"/>
      <c r="CR914" s="455"/>
      <c r="CS914" s="455"/>
      <c r="CT914" s="455"/>
      <c r="CU914" s="455"/>
      <c r="CV914" s="455"/>
      <c r="CW914" s="455"/>
      <c r="CX914" s="455"/>
      <c r="CY914" s="455"/>
      <c r="CZ914" s="455"/>
      <c r="DA914" s="455"/>
      <c r="DB914" s="455"/>
      <c r="DC914" s="455"/>
      <c r="DD914" s="455"/>
      <c r="DE914" s="455"/>
      <c r="DF914" s="455"/>
      <c r="DG914" s="455"/>
      <c r="DH914" s="455"/>
      <c r="DI914" s="455"/>
      <c r="DJ914" s="455"/>
      <c r="DK914" s="455"/>
      <c r="DL914" s="501"/>
      <c r="DM914" s="508"/>
      <c r="DN914" s="501"/>
      <c r="DO914" s="508"/>
      <c r="DP914" s="655"/>
      <c r="DQ914" s="1053"/>
      <c r="DR914" s="655"/>
      <c r="DS914" s="782"/>
      <c r="DT914" s="655"/>
      <c r="DU914" s="782"/>
      <c r="DV914" s="465"/>
      <c r="DW914" s="745"/>
      <c r="DX914" s="655"/>
      <c r="DY914" s="954"/>
      <c r="DZ914" s="655"/>
      <c r="EA914" s="782"/>
      <c r="EB914" s="465"/>
      <c r="EC914" s="745"/>
      <c r="ED914" s="463"/>
      <c r="EE914" s="459"/>
      <c r="EF914" s="501"/>
      <c r="EG914" s="481">
        <f t="shared" ref="EG914" si="8857">U914-DN914</f>
        <v>558070</v>
      </c>
      <c r="EH914" s="271">
        <f t="shared" ref="EH914" si="8858">V914-DM914</f>
        <v>625038.4</v>
      </c>
      <c r="EI914" s="460">
        <f t="shared" ref="EI914" si="8859">AA914-DP914</f>
        <v>558070</v>
      </c>
      <c r="EJ914" s="538">
        <f t="shared" ref="EJ914" si="8860">AB914-DO914</f>
        <v>625038.4</v>
      </c>
      <c r="EK914" s="706">
        <f t="shared" ref="EK914" si="8861">AG914-DR914</f>
        <v>558070</v>
      </c>
      <c r="EL914" s="263">
        <f t="shared" ref="EL914" si="8862">AH914-DQ914</f>
        <v>625038.4</v>
      </c>
      <c r="EM914" s="759">
        <f t="shared" ref="EM914" si="8863">AM914-DT914</f>
        <v>837105</v>
      </c>
      <c r="EN914" s="647">
        <f t="shared" ref="EN914" si="8864">AN914-DS914</f>
        <v>937557.60000000009</v>
      </c>
      <c r="EO914" s="817">
        <f t="shared" ref="EO914" si="8865">AS914-DV914</f>
        <v>837105</v>
      </c>
      <c r="EP914" s="271">
        <f t="shared" ref="EP914" si="8866">AT914-DU914</f>
        <v>937557.60000000009</v>
      </c>
      <c r="EQ914" s="759">
        <f t="shared" ref="EQ914" si="8867">AY914-DX914</f>
        <v>0</v>
      </c>
      <c r="ER914" s="647">
        <f t="shared" ref="ER914" si="8868">AZ914-DW914</f>
        <v>0</v>
      </c>
      <c r="ES914" s="817">
        <f t="shared" ref="ES914" si="8869">BE914-DZ914</f>
        <v>0</v>
      </c>
      <c r="ET914" s="647">
        <f t="shared" ref="ET914" si="8870">BF914-DY914</f>
        <v>0</v>
      </c>
      <c r="EU914" s="462">
        <f t="shared" ref="EU914" si="8871">BK914-EB914</f>
        <v>0</v>
      </c>
      <c r="EV914" s="263">
        <f t="shared" ref="EV914" si="8872">BL914-EA914</f>
        <v>0</v>
      </c>
      <c r="EW914" s="462">
        <f t="shared" ref="EW914" si="8873">BM914-ED914</f>
        <v>0</v>
      </c>
      <c r="EX914" s="263">
        <f t="shared" ref="EX914" si="8874">BN914-EC914</f>
        <v>0</v>
      </c>
      <c r="EY914" s="480">
        <f t="shared" ref="EY914" si="8875">BV914-EF914</f>
        <v>3348420</v>
      </c>
      <c r="EZ914" s="271">
        <f t="shared" ref="EZ914" si="8876">BW914-EE914</f>
        <v>3750230.4000000004</v>
      </c>
      <c r="FA914" s="313">
        <v>42929</v>
      </c>
      <c r="FB914" s="87" t="s">
        <v>421</v>
      </c>
      <c r="FC914" s="174"/>
      <c r="FD914" s="330"/>
    </row>
    <row r="915" spans="1:160" s="87" customFormat="1" ht="18" hidden="1" customHeight="1" outlineLevel="1" x14ac:dyDescent="0.2">
      <c r="A915" s="5" t="s">
        <v>933</v>
      </c>
      <c r="B915" s="76" t="s">
        <v>21</v>
      </c>
      <c r="C915" s="77" t="s">
        <v>936</v>
      </c>
      <c r="D915" s="77" t="s">
        <v>937</v>
      </c>
      <c r="E915" s="76" t="s">
        <v>938</v>
      </c>
      <c r="F915" s="76" t="s">
        <v>951</v>
      </c>
      <c r="G915" s="78" t="s">
        <v>25</v>
      </c>
      <c r="H915" s="79">
        <v>0.3</v>
      </c>
      <c r="I915" s="76" t="s">
        <v>969</v>
      </c>
      <c r="J915" s="80" t="s">
        <v>496</v>
      </c>
      <c r="K915" s="81" t="s">
        <v>152</v>
      </c>
      <c r="L915" s="76" t="s">
        <v>46</v>
      </c>
      <c r="M915" s="76" t="s">
        <v>65</v>
      </c>
      <c r="N915" s="82"/>
      <c r="O915" s="82"/>
      <c r="P915" s="82"/>
      <c r="Q915" s="82"/>
      <c r="R915" s="260">
        <v>2</v>
      </c>
      <c r="S915" s="262">
        <v>30493.749999999996</v>
      </c>
      <c r="T915" s="262">
        <v>34153</v>
      </c>
      <c r="U915" s="270">
        <f t="shared" si="8402"/>
        <v>60987.499999999993</v>
      </c>
      <c r="V915" s="271">
        <f t="shared" si="8403"/>
        <v>68306</v>
      </c>
      <c r="W915" s="271">
        <f t="shared" si="5082"/>
        <v>20491.8</v>
      </c>
      <c r="X915" s="260">
        <v>2</v>
      </c>
      <c r="Y915" s="260">
        <v>30493.749999999996</v>
      </c>
      <c r="Z915" s="260">
        <v>34153</v>
      </c>
      <c r="AA915" s="260">
        <f t="shared" si="8404"/>
        <v>60987.499999999993</v>
      </c>
      <c r="AB915" s="260">
        <f t="shared" si="5029"/>
        <v>68306</v>
      </c>
      <c r="AC915" s="399">
        <f t="shared" si="8405"/>
        <v>20491.8</v>
      </c>
      <c r="AD915" s="260">
        <v>2</v>
      </c>
      <c r="AE915" s="260">
        <v>30493.749999999996</v>
      </c>
      <c r="AF915" s="260">
        <v>34153</v>
      </c>
      <c r="AG915" s="260">
        <f t="shared" si="8455"/>
        <v>60987.499999999993</v>
      </c>
      <c r="AH915" s="260">
        <f t="shared" si="8456"/>
        <v>68306</v>
      </c>
      <c r="AI915" s="260">
        <f t="shared" si="8406"/>
        <v>20491.8</v>
      </c>
      <c r="AJ915" s="260">
        <v>2</v>
      </c>
      <c r="AK915" s="260">
        <v>30493.749999999996</v>
      </c>
      <c r="AL915" s="260">
        <v>34153</v>
      </c>
      <c r="AM915" s="1067">
        <f t="shared" si="8342"/>
        <v>60987.499999999993</v>
      </c>
      <c r="AN915" s="260">
        <f t="shared" si="8343"/>
        <v>68306</v>
      </c>
      <c r="AO915" s="396">
        <f t="shared" si="8407"/>
        <v>20491.8</v>
      </c>
      <c r="AP915" s="260">
        <v>2</v>
      </c>
      <c r="AQ915" s="260">
        <v>30493.749999999996</v>
      </c>
      <c r="AR915" s="260">
        <v>34153</v>
      </c>
      <c r="AS915" s="260">
        <f t="shared" si="8344"/>
        <v>60987.499999999993</v>
      </c>
      <c r="AT915" s="260">
        <f t="shared" si="8408"/>
        <v>68306</v>
      </c>
      <c r="AU915" s="260">
        <f t="shared" si="8409"/>
        <v>20491.8</v>
      </c>
      <c r="AV915" s="400"/>
      <c r="AW915" s="400">
        <v>30493.749999999996</v>
      </c>
      <c r="AX915" s="400">
        <v>34153</v>
      </c>
      <c r="AY915" s="400">
        <f t="shared" si="8345"/>
        <v>0</v>
      </c>
      <c r="AZ915" s="400">
        <f t="shared" si="8410"/>
        <v>0</v>
      </c>
      <c r="BA915" s="400">
        <f t="shared" si="8144"/>
        <v>0</v>
      </c>
      <c r="BB915" s="400"/>
      <c r="BC915" s="400"/>
      <c r="BD915" s="400"/>
      <c r="BE915" s="400">
        <f t="shared" si="8411"/>
        <v>0</v>
      </c>
      <c r="BF915" s="400">
        <f t="shared" si="8412"/>
        <v>0</v>
      </c>
      <c r="BG915" s="400">
        <f t="shared" si="7954"/>
        <v>0</v>
      </c>
      <c r="BH915" s="400"/>
      <c r="BI915" s="400"/>
      <c r="BJ915" s="400"/>
      <c r="BK915" s="400">
        <f t="shared" si="8413"/>
        <v>0</v>
      </c>
      <c r="BL915" s="400">
        <f t="shared" si="8414"/>
        <v>0</v>
      </c>
      <c r="BM915" s="400">
        <f t="shared" si="8415"/>
        <v>0</v>
      </c>
      <c r="BN915" s="400"/>
      <c r="BO915" s="400"/>
      <c r="BP915" s="400"/>
      <c r="BQ915" s="400">
        <f t="shared" si="8416"/>
        <v>0</v>
      </c>
      <c r="BR915" s="400">
        <f t="shared" si="8417"/>
        <v>0</v>
      </c>
      <c r="BS915" s="400">
        <f t="shared" si="8418"/>
        <v>0</v>
      </c>
      <c r="BT915" s="262">
        <v>30493.749999999996</v>
      </c>
      <c r="BU915" s="262">
        <v>34153</v>
      </c>
      <c r="BV915" s="256">
        <f t="shared" si="8419"/>
        <v>304937.49999999994</v>
      </c>
      <c r="BW915" s="270">
        <f t="shared" si="8420"/>
        <v>341529.99999999994</v>
      </c>
      <c r="BX915" s="84" t="s">
        <v>48</v>
      </c>
      <c r="BY915" s="76">
        <v>2013</v>
      </c>
      <c r="BZ915" s="325"/>
      <c r="CA915" s="529">
        <f t="shared" si="8421"/>
        <v>102458.99999999999</v>
      </c>
      <c r="CB915" s="83"/>
      <c r="CC915" s="83"/>
      <c r="CD915" s="88"/>
      <c r="CE915" s="26">
        <f t="shared" si="8422"/>
        <v>304937.49999999994</v>
      </c>
      <c r="CF915" s="27">
        <f t="shared" si="8423"/>
        <v>341529.99999999994</v>
      </c>
      <c r="CG915" s="738">
        <f t="shared" si="8424"/>
        <v>102458.99999999999</v>
      </c>
      <c r="CH915" s="164" t="s">
        <v>955</v>
      </c>
      <c r="CI915" s="165"/>
      <c r="CJ915" s="89" t="s">
        <v>25</v>
      </c>
      <c r="CK915" s="175" t="s">
        <v>987</v>
      </c>
      <c r="CL915" s="180" t="s">
        <v>2801</v>
      </c>
      <c r="CM915" s="181" t="s">
        <v>2802</v>
      </c>
      <c r="CN915" s="175" t="s">
        <v>986</v>
      </c>
      <c r="CO915" s="176" t="s">
        <v>988</v>
      </c>
      <c r="CP915" s="175" t="s">
        <v>951</v>
      </c>
      <c r="CQ915" s="87" t="s">
        <v>65</v>
      </c>
      <c r="CR915" s="455"/>
      <c r="CS915" s="455">
        <v>2</v>
      </c>
      <c r="CT915" s="455">
        <v>2</v>
      </c>
      <c r="CU915" s="455">
        <v>2</v>
      </c>
      <c r="CV915" s="455">
        <v>2</v>
      </c>
      <c r="CW915" s="455"/>
      <c r="CX915" s="455"/>
      <c r="CY915" s="455"/>
      <c r="CZ915" s="455">
        <f t="shared" si="8457"/>
        <v>8</v>
      </c>
      <c r="DA915" s="455">
        <v>34153</v>
      </c>
      <c r="DB915" s="455">
        <f t="shared" si="8458"/>
        <v>0</v>
      </c>
      <c r="DC915" s="455">
        <f t="shared" si="8459"/>
        <v>68306</v>
      </c>
      <c r="DD915" s="455">
        <f t="shared" si="8460"/>
        <v>68306</v>
      </c>
      <c r="DE915" s="455">
        <f t="shared" si="8461"/>
        <v>68306</v>
      </c>
      <c r="DF915" s="455">
        <f t="shared" si="8462"/>
        <v>68306</v>
      </c>
      <c r="DG915" s="455"/>
      <c r="DH915" s="455"/>
      <c r="DI915" s="455"/>
      <c r="DJ915" s="455"/>
      <c r="DK915" s="455">
        <f t="shared" si="8463"/>
        <v>273224</v>
      </c>
      <c r="DL915" s="501"/>
      <c r="DM915" s="508">
        <f t="shared" si="8425"/>
        <v>0</v>
      </c>
      <c r="DN915" s="501">
        <f t="shared" si="8426"/>
        <v>0</v>
      </c>
      <c r="DO915" s="508">
        <f t="shared" si="8427"/>
        <v>68306</v>
      </c>
      <c r="DP915" s="655">
        <f t="shared" si="8428"/>
        <v>60987.499999999993</v>
      </c>
      <c r="DQ915" s="1053">
        <f t="shared" si="8464"/>
        <v>68306</v>
      </c>
      <c r="DR915" s="655">
        <f>DQ915/1.12</f>
        <v>60987.499999999993</v>
      </c>
      <c r="DS915" s="782">
        <f t="shared" si="8466"/>
        <v>68306</v>
      </c>
      <c r="DT915" s="655">
        <f t="shared" si="8467"/>
        <v>60987.499999999993</v>
      </c>
      <c r="DU915" s="782">
        <f t="shared" si="8468"/>
        <v>68306</v>
      </c>
      <c r="DV915" s="465">
        <f t="shared" si="8469"/>
        <v>60987.499999999993</v>
      </c>
      <c r="DW915" s="745"/>
      <c r="DX915" s="655"/>
      <c r="DY915" s="954"/>
      <c r="DZ915" s="655"/>
      <c r="EA915" s="782">
        <f>DI915</f>
        <v>0</v>
      </c>
      <c r="EB915" s="465">
        <f t="shared" si="8432"/>
        <v>0</v>
      </c>
      <c r="EC915" s="745"/>
      <c r="ED915" s="463"/>
      <c r="EE915" s="459">
        <f>DK915</f>
        <v>273224</v>
      </c>
      <c r="EF915" s="501">
        <f t="shared" si="8434"/>
        <v>243949.99999999997</v>
      </c>
      <c r="EG915" s="481">
        <f t="shared" si="8435"/>
        <v>60987.499999999993</v>
      </c>
      <c r="EH915" s="271">
        <f t="shared" si="8436"/>
        <v>68306</v>
      </c>
      <c r="EI915" s="460">
        <f t="shared" si="8437"/>
        <v>0</v>
      </c>
      <c r="EJ915" s="538">
        <f t="shared" si="8438"/>
        <v>0</v>
      </c>
      <c r="EK915" s="706">
        <f t="shared" si="8439"/>
        <v>0</v>
      </c>
      <c r="EL915" s="263">
        <f t="shared" si="8440"/>
        <v>0</v>
      </c>
      <c r="EM915" s="759">
        <f t="shared" si="8441"/>
        <v>0</v>
      </c>
      <c r="EN915" s="647">
        <f t="shared" si="8442"/>
        <v>0</v>
      </c>
      <c r="EO915" s="817">
        <f t="shared" si="8443"/>
        <v>0</v>
      </c>
      <c r="EP915" s="271">
        <f t="shared" si="8444"/>
        <v>0</v>
      </c>
      <c r="EQ915" s="759">
        <f t="shared" si="8445"/>
        <v>0</v>
      </c>
      <c r="ER915" s="647">
        <f t="shared" si="8446"/>
        <v>0</v>
      </c>
      <c r="ES915" s="817">
        <f t="shared" si="8447"/>
        <v>0</v>
      </c>
      <c r="ET915" s="647">
        <f t="shared" si="8448"/>
        <v>0</v>
      </c>
      <c r="EU915" s="462">
        <f t="shared" si="8449"/>
        <v>0</v>
      </c>
      <c r="EV915" s="263">
        <f t="shared" si="8450"/>
        <v>0</v>
      </c>
      <c r="EW915" s="462">
        <f t="shared" si="8451"/>
        <v>0</v>
      </c>
      <c r="EX915" s="263">
        <f t="shared" si="8452"/>
        <v>0</v>
      </c>
      <c r="EY915" s="480">
        <f t="shared" si="8453"/>
        <v>60987.499999999971</v>
      </c>
      <c r="EZ915" s="271">
        <f t="shared" si="8454"/>
        <v>68305.999999999942</v>
      </c>
      <c r="FA915" s="707">
        <v>41603</v>
      </c>
      <c r="FB915" s="33" t="s">
        <v>421</v>
      </c>
      <c r="FC915" s="174"/>
      <c r="FD915" s="330"/>
    </row>
    <row r="916" spans="1:160" s="87" customFormat="1" ht="18" hidden="1" customHeight="1" outlineLevel="1" x14ac:dyDescent="0.2">
      <c r="A916" s="78" t="s">
        <v>934</v>
      </c>
      <c r="B916" s="76" t="s">
        <v>21</v>
      </c>
      <c r="C916" s="77" t="s">
        <v>936</v>
      </c>
      <c r="D916" s="77" t="s">
        <v>937</v>
      </c>
      <c r="E916" s="76" t="s">
        <v>938</v>
      </c>
      <c r="F916" s="76" t="s">
        <v>952</v>
      </c>
      <c r="G916" s="78" t="s">
        <v>25</v>
      </c>
      <c r="H916" s="79">
        <v>0.3</v>
      </c>
      <c r="I916" s="76" t="s">
        <v>969</v>
      </c>
      <c r="J916" s="80" t="s">
        <v>496</v>
      </c>
      <c r="K916" s="81" t="s">
        <v>152</v>
      </c>
      <c r="L916" s="76" t="s">
        <v>46</v>
      </c>
      <c r="M916" s="76" t="s">
        <v>65</v>
      </c>
      <c r="N916" s="82"/>
      <c r="O916" s="82"/>
      <c r="P916" s="82"/>
      <c r="Q916" s="82"/>
      <c r="R916" s="260">
        <v>25</v>
      </c>
      <c r="S916" s="262">
        <v>624.99999999999989</v>
      </c>
      <c r="T916" s="262">
        <v>700</v>
      </c>
      <c r="U916" s="270">
        <f t="shared" si="8402"/>
        <v>15624.999999999996</v>
      </c>
      <c r="V916" s="271">
        <f t="shared" si="8403"/>
        <v>17499.999999999996</v>
      </c>
      <c r="W916" s="271">
        <f t="shared" si="5082"/>
        <v>5249.9999999999991</v>
      </c>
      <c r="X916" s="260">
        <v>25</v>
      </c>
      <c r="Y916" s="260">
        <v>624.99999999999989</v>
      </c>
      <c r="Z916" s="260">
        <v>700</v>
      </c>
      <c r="AA916" s="260">
        <f t="shared" si="8404"/>
        <v>15624.999999999996</v>
      </c>
      <c r="AB916" s="260">
        <f t="shared" si="5029"/>
        <v>17499.999999999996</v>
      </c>
      <c r="AC916" s="399">
        <f t="shared" si="8405"/>
        <v>5249.9999999999991</v>
      </c>
      <c r="AD916" s="260">
        <v>25</v>
      </c>
      <c r="AE916" s="260">
        <v>624.99999999999989</v>
      </c>
      <c r="AF916" s="260">
        <v>700</v>
      </c>
      <c r="AG916" s="260">
        <f t="shared" si="8455"/>
        <v>15624.999999999996</v>
      </c>
      <c r="AH916" s="260">
        <f t="shared" si="8456"/>
        <v>17500</v>
      </c>
      <c r="AI916" s="260">
        <f t="shared" si="8406"/>
        <v>5250</v>
      </c>
      <c r="AJ916" s="260">
        <v>25</v>
      </c>
      <c r="AK916" s="260">
        <v>624.99999999999989</v>
      </c>
      <c r="AL916" s="260">
        <v>700</v>
      </c>
      <c r="AM916" s="1067">
        <f t="shared" si="8342"/>
        <v>15624.999999999996</v>
      </c>
      <c r="AN916" s="260">
        <f t="shared" si="8343"/>
        <v>17500</v>
      </c>
      <c r="AO916" s="396">
        <f t="shared" si="8407"/>
        <v>5250</v>
      </c>
      <c r="AP916" s="260">
        <v>25</v>
      </c>
      <c r="AQ916" s="260">
        <v>624.99999999999989</v>
      </c>
      <c r="AR916" s="260">
        <v>700</v>
      </c>
      <c r="AS916" s="260">
        <f t="shared" si="8344"/>
        <v>15624.999999999996</v>
      </c>
      <c r="AT916" s="260">
        <f t="shared" si="8408"/>
        <v>17499.999999999996</v>
      </c>
      <c r="AU916" s="260">
        <f t="shared" si="8409"/>
        <v>5249.9999999999991</v>
      </c>
      <c r="AV916" s="400"/>
      <c r="AW916" s="400">
        <v>624.99999999999989</v>
      </c>
      <c r="AX916" s="400">
        <v>700</v>
      </c>
      <c r="AY916" s="400">
        <f t="shared" si="8345"/>
        <v>0</v>
      </c>
      <c r="AZ916" s="400">
        <f t="shared" si="8410"/>
        <v>0</v>
      </c>
      <c r="BA916" s="400">
        <f t="shared" si="8144"/>
        <v>0</v>
      </c>
      <c r="BB916" s="400"/>
      <c r="BC916" s="400"/>
      <c r="BD916" s="400"/>
      <c r="BE916" s="400">
        <f t="shared" si="8411"/>
        <v>0</v>
      </c>
      <c r="BF916" s="400">
        <f t="shared" si="8412"/>
        <v>0</v>
      </c>
      <c r="BG916" s="400">
        <f t="shared" si="7954"/>
        <v>0</v>
      </c>
      <c r="BH916" s="400"/>
      <c r="BI916" s="400"/>
      <c r="BJ916" s="400"/>
      <c r="BK916" s="400">
        <f t="shared" si="8413"/>
        <v>0</v>
      </c>
      <c r="BL916" s="400">
        <f t="shared" si="8414"/>
        <v>0</v>
      </c>
      <c r="BM916" s="400">
        <f t="shared" si="8415"/>
        <v>0</v>
      </c>
      <c r="BN916" s="400"/>
      <c r="BO916" s="400"/>
      <c r="BP916" s="400"/>
      <c r="BQ916" s="400">
        <f t="shared" si="8416"/>
        <v>0</v>
      </c>
      <c r="BR916" s="400">
        <f t="shared" si="8417"/>
        <v>0</v>
      </c>
      <c r="BS916" s="400">
        <f t="shared" si="8418"/>
        <v>0</v>
      </c>
      <c r="BT916" s="262">
        <v>624.99999999999989</v>
      </c>
      <c r="BU916" s="262">
        <v>700</v>
      </c>
      <c r="BV916" s="256">
        <f t="shared" si="8419"/>
        <v>78124.999999999985</v>
      </c>
      <c r="BW916" s="270">
        <f t="shared" si="8420"/>
        <v>87499.999999999985</v>
      </c>
      <c r="BX916" s="84" t="s">
        <v>48</v>
      </c>
      <c r="BY916" s="76">
        <v>2013</v>
      </c>
      <c r="BZ916" s="325"/>
      <c r="CA916" s="529">
        <f t="shared" si="8421"/>
        <v>26249.999999999996</v>
      </c>
      <c r="CB916" s="83"/>
      <c r="CC916" s="83"/>
      <c r="CD916" s="88"/>
      <c r="CE916" s="26">
        <f t="shared" si="8422"/>
        <v>78124.999999999985</v>
      </c>
      <c r="CF916" s="27">
        <f t="shared" si="8423"/>
        <v>87499.999999999985</v>
      </c>
      <c r="CG916" s="738">
        <f t="shared" si="8424"/>
        <v>26249.999999999996</v>
      </c>
      <c r="CH916" s="164" t="s">
        <v>955</v>
      </c>
      <c r="CI916" s="165"/>
      <c r="CJ916" s="89" t="s">
        <v>25</v>
      </c>
      <c r="CK916" s="175" t="s">
        <v>987</v>
      </c>
      <c r="CL916" s="180" t="s">
        <v>2801</v>
      </c>
      <c r="CM916" s="181" t="s">
        <v>2802</v>
      </c>
      <c r="CN916" s="175" t="s">
        <v>986</v>
      </c>
      <c r="CO916" s="176" t="s">
        <v>988</v>
      </c>
      <c r="CP916" s="175" t="s">
        <v>952</v>
      </c>
      <c r="CQ916" s="87" t="s">
        <v>65</v>
      </c>
      <c r="CR916" s="455"/>
      <c r="CS916" s="455">
        <v>25</v>
      </c>
      <c r="CT916" s="455">
        <v>25</v>
      </c>
      <c r="CU916" s="455">
        <v>25</v>
      </c>
      <c r="CV916" s="455">
        <v>25</v>
      </c>
      <c r="CW916" s="455"/>
      <c r="CX916" s="455"/>
      <c r="CY916" s="455"/>
      <c r="CZ916" s="455">
        <f t="shared" si="8457"/>
        <v>100</v>
      </c>
      <c r="DA916" s="455">
        <v>700</v>
      </c>
      <c r="DB916" s="455">
        <f t="shared" si="8458"/>
        <v>0</v>
      </c>
      <c r="DC916" s="455">
        <f t="shared" si="8459"/>
        <v>17500</v>
      </c>
      <c r="DD916" s="455">
        <f t="shared" si="8460"/>
        <v>17500</v>
      </c>
      <c r="DE916" s="455">
        <f t="shared" si="8461"/>
        <v>17500</v>
      </c>
      <c r="DF916" s="455">
        <f t="shared" si="8462"/>
        <v>17500</v>
      </c>
      <c r="DG916" s="455"/>
      <c r="DH916" s="455"/>
      <c r="DI916" s="455"/>
      <c r="DJ916" s="455"/>
      <c r="DK916" s="455">
        <f t="shared" si="8463"/>
        <v>70000</v>
      </c>
      <c r="DL916" s="457"/>
      <c r="DM916" s="508">
        <f t="shared" si="8425"/>
        <v>0</v>
      </c>
      <c r="DN916" s="501">
        <f t="shared" si="8426"/>
        <v>0</v>
      </c>
      <c r="DO916" s="508">
        <f t="shared" si="8427"/>
        <v>17500</v>
      </c>
      <c r="DP916" s="655">
        <f t="shared" si="8428"/>
        <v>15624.999999999998</v>
      </c>
      <c r="DQ916" s="1053">
        <f t="shared" si="8464"/>
        <v>17500</v>
      </c>
      <c r="DR916" s="655">
        <f t="shared" si="8465"/>
        <v>15624.999999999998</v>
      </c>
      <c r="DS916" s="782">
        <f t="shared" si="8466"/>
        <v>17500</v>
      </c>
      <c r="DT916" s="655">
        <f t="shared" si="8467"/>
        <v>15624.999999999998</v>
      </c>
      <c r="DU916" s="782">
        <f t="shared" si="8468"/>
        <v>17500</v>
      </c>
      <c r="DV916" s="465">
        <f t="shared" si="8469"/>
        <v>15624.999999999998</v>
      </c>
      <c r="DW916" s="745"/>
      <c r="DX916" s="655"/>
      <c r="DY916" s="954"/>
      <c r="DZ916" s="655"/>
      <c r="EA916" s="782">
        <f>DI916</f>
        <v>0</v>
      </c>
      <c r="EB916" s="465">
        <f t="shared" si="8432"/>
        <v>0</v>
      </c>
      <c r="EC916" s="745"/>
      <c r="ED916" s="463"/>
      <c r="EE916" s="459">
        <f>DK916</f>
        <v>70000</v>
      </c>
      <c r="EF916" s="501">
        <f t="shared" si="8434"/>
        <v>62499.999999999993</v>
      </c>
      <c r="EG916" s="481">
        <f t="shared" si="8435"/>
        <v>15624.999999999996</v>
      </c>
      <c r="EH916" s="271">
        <f t="shared" si="8436"/>
        <v>17499.999999999996</v>
      </c>
      <c r="EI916" s="460">
        <f t="shared" si="8437"/>
        <v>0</v>
      </c>
      <c r="EJ916" s="538">
        <f t="shared" si="8438"/>
        <v>0</v>
      </c>
      <c r="EK916" s="706">
        <f t="shared" si="8439"/>
        <v>0</v>
      </c>
      <c r="EL916" s="263">
        <f t="shared" si="8440"/>
        <v>0</v>
      </c>
      <c r="EM916" s="759">
        <f t="shared" si="8441"/>
        <v>0</v>
      </c>
      <c r="EN916" s="647">
        <f t="shared" si="8442"/>
        <v>0</v>
      </c>
      <c r="EO916" s="817">
        <f t="shared" si="8443"/>
        <v>0</v>
      </c>
      <c r="EP916" s="271">
        <f t="shared" si="8444"/>
        <v>0</v>
      </c>
      <c r="EQ916" s="759">
        <f t="shared" si="8445"/>
        <v>0</v>
      </c>
      <c r="ER916" s="647">
        <f t="shared" si="8446"/>
        <v>0</v>
      </c>
      <c r="ES916" s="817">
        <f t="shared" si="8447"/>
        <v>0</v>
      </c>
      <c r="ET916" s="647">
        <f t="shared" si="8448"/>
        <v>0</v>
      </c>
      <c r="EU916" s="462">
        <f t="shared" si="8449"/>
        <v>0</v>
      </c>
      <c r="EV916" s="263">
        <f t="shared" si="8450"/>
        <v>0</v>
      </c>
      <c r="EW916" s="462">
        <f t="shared" si="8451"/>
        <v>0</v>
      </c>
      <c r="EX916" s="263">
        <f t="shared" si="8452"/>
        <v>0</v>
      </c>
      <c r="EY916" s="480">
        <f t="shared" si="8453"/>
        <v>15624.999999999993</v>
      </c>
      <c r="EZ916" s="271">
        <f t="shared" si="8454"/>
        <v>17499.999999999985</v>
      </c>
      <c r="FA916" s="707">
        <v>41603</v>
      </c>
      <c r="FB916" s="87" t="s">
        <v>421</v>
      </c>
      <c r="FC916" s="174"/>
      <c r="FD916" s="330"/>
    </row>
    <row r="917" spans="1:160" s="87" customFormat="1" ht="18" hidden="1" customHeight="1" outlineLevel="1" thickBot="1" x14ac:dyDescent="0.25">
      <c r="A917" s="78" t="s">
        <v>935</v>
      </c>
      <c r="B917" s="76" t="s">
        <v>21</v>
      </c>
      <c r="C917" s="77" t="s">
        <v>936</v>
      </c>
      <c r="D917" s="77" t="s">
        <v>937</v>
      </c>
      <c r="E917" s="76" t="s">
        <v>938</v>
      </c>
      <c r="F917" s="76" t="s">
        <v>953</v>
      </c>
      <c r="G917" s="78" t="s">
        <v>25</v>
      </c>
      <c r="H917" s="79">
        <v>0.3</v>
      </c>
      <c r="I917" s="76" t="s">
        <v>969</v>
      </c>
      <c r="J917" s="80" t="s">
        <v>496</v>
      </c>
      <c r="K917" s="81" t="s">
        <v>152</v>
      </c>
      <c r="L917" s="76" t="s">
        <v>46</v>
      </c>
      <c r="M917" s="76" t="s">
        <v>65</v>
      </c>
      <c r="N917" s="82"/>
      <c r="O917" s="82"/>
      <c r="P917" s="82"/>
      <c r="Q917" s="82"/>
      <c r="R917" s="260">
        <v>10</v>
      </c>
      <c r="S917" s="262">
        <v>25613</v>
      </c>
      <c r="T917" s="262">
        <v>28686.560000000001</v>
      </c>
      <c r="U917" s="270">
        <v>0</v>
      </c>
      <c r="V917" s="271">
        <v>0</v>
      </c>
      <c r="W917" s="271">
        <f t="shared" si="5082"/>
        <v>0</v>
      </c>
      <c r="X917" s="260">
        <v>6</v>
      </c>
      <c r="Y917" s="260">
        <v>25613</v>
      </c>
      <c r="Z917" s="260">
        <v>28686.560000000001</v>
      </c>
      <c r="AA917" s="260">
        <v>0</v>
      </c>
      <c r="AB917" s="260">
        <v>0</v>
      </c>
      <c r="AC917" s="399">
        <f t="shared" si="8405"/>
        <v>0</v>
      </c>
      <c r="AD917" s="260">
        <v>0</v>
      </c>
      <c r="AE917" s="260">
        <v>25613</v>
      </c>
      <c r="AF917" s="260">
        <v>28686.560000000001</v>
      </c>
      <c r="AG917" s="260">
        <f t="shared" si="8455"/>
        <v>0</v>
      </c>
      <c r="AH917" s="260">
        <f t="shared" si="8456"/>
        <v>0</v>
      </c>
      <c r="AI917" s="260">
        <f t="shared" si="8406"/>
        <v>0</v>
      </c>
      <c r="AJ917" s="260">
        <v>8</v>
      </c>
      <c r="AK917" s="260">
        <v>25613</v>
      </c>
      <c r="AL917" s="260">
        <v>28686.560000000001</v>
      </c>
      <c r="AM917" s="1067">
        <v>0</v>
      </c>
      <c r="AN917" s="260">
        <v>0</v>
      </c>
      <c r="AO917" s="396">
        <f t="shared" si="8407"/>
        <v>0</v>
      </c>
      <c r="AP917" s="260">
        <v>6</v>
      </c>
      <c r="AQ917" s="260">
        <v>25613</v>
      </c>
      <c r="AR917" s="260">
        <v>28686.560000000001</v>
      </c>
      <c r="AS917" s="260">
        <v>0</v>
      </c>
      <c r="AT917" s="260">
        <f t="shared" si="8408"/>
        <v>0</v>
      </c>
      <c r="AU917" s="260">
        <f t="shared" si="8409"/>
        <v>0</v>
      </c>
      <c r="AV917" s="400"/>
      <c r="AW917" s="400">
        <v>25613</v>
      </c>
      <c r="AX917" s="400">
        <v>28686.560000000001</v>
      </c>
      <c r="AY917" s="400">
        <f t="shared" si="8345"/>
        <v>0</v>
      </c>
      <c r="AZ917" s="400">
        <f t="shared" si="8410"/>
        <v>0</v>
      </c>
      <c r="BA917" s="400">
        <f t="shared" si="8144"/>
        <v>0</v>
      </c>
      <c r="BB917" s="400"/>
      <c r="BC917" s="400"/>
      <c r="BD917" s="400"/>
      <c r="BE917" s="400">
        <f t="shared" si="8411"/>
        <v>0</v>
      </c>
      <c r="BF917" s="400">
        <f t="shared" si="8412"/>
        <v>0</v>
      </c>
      <c r="BG917" s="400">
        <f t="shared" si="7954"/>
        <v>0</v>
      </c>
      <c r="BH917" s="400"/>
      <c r="BI917" s="400"/>
      <c r="BJ917" s="400"/>
      <c r="BK917" s="400">
        <f t="shared" si="8413"/>
        <v>0</v>
      </c>
      <c r="BL917" s="400">
        <f t="shared" si="8414"/>
        <v>0</v>
      </c>
      <c r="BM917" s="400">
        <f t="shared" si="8415"/>
        <v>0</v>
      </c>
      <c r="BN917" s="400"/>
      <c r="BO917" s="400"/>
      <c r="BP917" s="400"/>
      <c r="BQ917" s="400">
        <f t="shared" si="8416"/>
        <v>0</v>
      </c>
      <c r="BR917" s="400">
        <f t="shared" si="8417"/>
        <v>0</v>
      </c>
      <c r="BS917" s="400">
        <f t="shared" si="8418"/>
        <v>0</v>
      </c>
      <c r="BT917" s="262">
        <v>25613</v>
      </c>
      <c r="BU917" s="262">
        <v>28686.560000000001</v>
      </c>
      <c r="BV917" s="256">
        <v>0</v>
      </c>
      <c r="BW917" s="270">
        <f t="shared" si="8420"/>
        <v>0</v>
      </c>
      <c r="BX917" s="84" t="s">
        <v>48</v>
      </c>
      <c r="BY917" s="76">
        <v>2013</v>
      </c>
      <c r="BZ917" s="325"/>
      <c r="CA917" s="529">
        <f t="shared" si="8421"/>
        <v>0</v>
      </c>
      <c r="CB917" s="83"/>
      <c r="CC917" s="83"/>
      <c r="CD917" s="88"/>
      <c r="CE917" s="26">
        <f t="shared" si="8422"/>
        <v>0</v>
      </c>
      <c r="CF917" s="27">
        <f t="shared" si="8423"/>
        <v>0</v>
      </c>
      <c r="CG917" s="738">
        <f t="shared" si="8424"/>
        <v>0</v>
      </c>
      <c r="CH917" s="350" t="s">
        <v>955</v>
      </c>
      <c r="CI917" s="344"/>
      <c r="CJ917" s="339" t="s">
        <v>25</v>
      </c>
      <c r="CK917" s="340" t="s">
        <v>987</v>
      </c>
      <c r="CL917" s="180" t="s">
        <v>2801</v>
      </c>
      <c r="CM917" s="181" t="s">
        <v>2802</v>
      </c>
      <c r="CN917" s="340" t="s">
        <v>986</v>
      </c>
      <c r="CO917" s="341" t="s">
        <v>988</v>
      </c>
      <c r="CP917" s="340" t="s">
        <v>953</v>
      </c>
      <c r="CQ917" s="342" t="s">
        <v>65</v>
      </c>
      <c r="CR917" s="482"/>
      <c r="CS917" s="482">
        <v>6</v>
      </c>
      <c r="CT917" s="482">
        <v>0</v>
      </c>
      <c r="CU917" s="482">
        <v>8</v>
      </c>
      <c r="CV917" s="482">
        <v>8</v>
      </c>
      <c r="CW917" s="482"/>
      <c r="CX917" s="482"/>
      <c r="CY917" s="594"/>
      <c r="CZ917" s="455">
        <f t="shared" si="8457"/>
        <v>22</v>
      </c>
      <c r="DA917" s="482">
        <v>28686.560000000001</v>
      </c>
      <c r="DB917" s="455">
        <f t="shared" si="8458"/>
        <v>0</v>
      </c>
      <c r="DC917" s="455">
        <f t="shared" si="8459"/>
        <v>172119.36000000002</v>
      </c>
      <c r="DD917" s="455">
        <f t="shared" si="8460"/>
        <v>0</v>
      </c>
      <c r="DE917" s="455">
        <f>DA917*CU917</f>
        <v>229492.48000000001</v>
      </c>
      <c r="DF917" s="455">
        <f t="shared" si="8462"/>
        <v>229492.48000000001</v>
      </c>
      <c r="DG917" s="455"/>
      <c r="DH917" s="455"/>
      <c r="DI917" s="455"/>
      <c r="DJ917" s="455"/>
      <c r="DK917" s="455">
        <f t="shared" si="8463"/>
        <v>631104.32000000007</v>
      </c>
      <c r="DL917" s="457"/>
      <c r="DM917" s="508">
        <f t="shared" si="8425"/>
        <v>0</v>
      </c>
      <c r="DN917" s="501">
        <f t="shared" si="8426"/>
        <v>0</v>
      </c>
      <c r="DO917" s="508">
        <f t="shared" si="8427"/>
        <v>172119.36000000002</v>
      </c>
      <c r="DP917" s="655">
        <f t="shared" si="8428"/>
        <v>153678</v>
      </c>
      <c r="DQ917" s="1053">
        <f t="shared" si="8464"/>
        <v>0</v>
      </c>
      <c r="DR917" s="655">
        <f t="shared" si="8465"/>
        <v>0</v>
      </c>
      <c r="DS917" s="782">
        <f t="shared" si="8466"/>
        <v>229492.48000000001</v>
      </c>
      <c r="DT917" s="655">
        <f t="shared" si="8467"/>
        <v>204904</v>
      </c>
      <c r="DU917" s="782">
        <f t="shared" si="8468"/>
        <v>229492.48000000001</v>
      </c>
      <c r="DV917" s="465">
        <f t="shared" si="8469"/>
        <v>204904</v>
      </c>
      <c r="DW917" s="745"/>
      <c r="DX917" s="655"/>
      <c r="DY917" s="954"/>
      <c r="DZ917" s="655"/>
      <c r="EA917" s="782">
        <f>DI917</f>
        <v>0</v>
      </c>
      <c r="EB917" s="465">
        <f t="shared" si="8432"/>
        <v>0</v>
      </c>
      <c r="EC917" s="745"/>
      <c r="ED917" s="463"/>
      <c r="EE917" s="459">
        <f>DK917</f>
        <v>631104.32000000007</v>
      </c>
      <c r="EF917" s="501">
        <f t="shared" si="8434"/>
        <v>563486</v>
      </c>
      <c r="EG917" s="262">
        <f t="shared" si="8435"/>
        <v>0</v>
      </c>
      <c r="EH917" s="262">
        <f t="shared" si="8436"/>
        <v>0</v>
      </c>
      <c r="EI917" s="460">
        <f t="shared" si="8437"/>
        <v>-153678</v>
      </c>
      <c r="EJ917" s="538">
        <f t="shared" si="8438"/>
        <v>-172119.36000000002</v>
      </c>
      <c r="EK917" s="706">
        <f t="shared" si="8439"/>
        <v>0</v>
      </c>
      <c r="EL917" s="263">
        <f t="shared" si="8440"/>
        <v>0</v>
      </c>
      <c r="EM917" s="648">
        <f t="shared" si="8441"/>
        <v>-204904</v>
      </c>
      <c r="EN917" s="597">
        <f t="shared" si="8442"/>
        <v>-229492.48000000001</v>
      </c>
      <c r="EO917" s="706">
        <f t="shared" si="8443"/>
        <v>-204904</v>
      </c>
      <c r="EP917" s="263">
        <f t="shared" si="8444"/>
        <v>-229492.48000000001</v>
      </c>
      <c r="EQ917" s="648">
        <f t="shared" si="8445"/>
        <v>0</v>
      </c>
      <c r="ER917" s="597">
        <f t="shared" si="8446"/>
        <v>0</v>
      </c>
      <c r="ES917" s="706">
        <f t="shared" si="8447"/>
        <v>0</v>
      </c>
      <c r="ET917" s="597">
        <f t="shared" si="8448"/>
        <v>0</v>
      </c>
      <c r="EU917" s="462">
        <f t="shared" si="8449"/>
        <v>0</v>
      </c>
      <c r="EV917" s="263">
        <f t="shared" si="8450"/>
        <v>0</v>
      </c>
      <c r="EW917" s="462">
        <f t="shared" si="8451"/>
        <v>0</v>
      </c>
      <c r="EX917" s="263">
        <f t="shared" si="8452"/>
        <v>0</v>
      </c>
      <c r="EY917" s="480">
        <f t="shared" si="8453"/>
        <v>-563486</v>
      </c>
      <c r="EZ917" s="271">
        <f t="shared" si="8454"/>
        <v>-631104.32000000007</v>
      </c>
      <c r="FA917" s="707">
        <v>41603</v>
      </c>
      <c r="FB917" s="33" t="s">
        <v>421</v>
      </c>
      <c r="FC917" s="174"/>
      <c r="FD917" s="330"/>
    </row>
    <row r="918" spans="1:160" s="87" customFormat="1" ht="18" hidden="1" customHeight="1" outlineLevel="1" thickBot="1" x14ac:dyDescent="0.25">
      <c r="A918" s="78" t="s">
        <v>2774</v>
      </c>
      <c r="B918" s="76" t="s">
        <v>21</v>
      </c>
      <c r="C918" s="77" t="s">
        <v>936</v>
      </c>
      <c r="D918" s="77" t="s">
        <v>937</v>
      </c>
      <c r="E918" s="76" t="s">
        <v>938</v>
      </c>
      <c r="F918" s="76" t="s">
        <v>953</v>
      </c>
      <c r="G918" s="78" t="s">
        <v>25</v>
      </c>
      <c r="H918" s="79">
        <v>0.3</v>
      </c>
      <c r="I918" s="76" t="s">
        <v>969</v>
      </c>
      <c r="J918" s="80" t="s">
        <v>496</v>
      </c>
      <c r="K918" s="81" t="s">
        <v>152</v>
      </c>
      <c r="L918" s="76" t="s">
        <v>46</v>
      </c>
      <c r="M918" s="76" t="s">
        <v>65</v>
      </c>
      <c r="N918" s="82"/>
      <c r="O918" s="82"/>
      <c r="P918" s="82"/>
      <c r="Q918" s="82"/>
      <c r="R918" s="260">
        <v>10</v>
      </c>
      <c r="S918" s="262">
        <v>25613</v>
      </c>
      <c r="T918" s="262">
        <v>28686.560000000001</v>
      </c>
      <c r="U918" s="270">
        <f t="shared" ref="U918" si="8877">S918*R918</f>
        <v>256130</v>
      </c>
      <c r="V918" s="271">
        <f t="shared" ref="V918" si="8878">U918*1.12</f>
        <v>286865.60000000003</v>
      </c>
      <c r="W918" s="271">
        <f t="shared" ref="W918" si="8879">V918*H918</f>
        <v>86059.680000000008</v>
      </c>
      <c r="X918" s="260">
        <v>6</v>
      </c>
      <c r="Y918" s="260">
        <v>25613</v>
      </c>
      <c r="Z918" s="260">
        <v>28686.560000000001</v>
      </c>
      <c r="AA918" s="260">
        <f t="shared" ref="AA918" si="8880">Y918*X918</f>
        <v>153678</v>
      </c>
      <c r="AB918" s="260">
        <f t="shared" ref="AB918" si="8881">AA918*1.12</f>
        <v>172119.36000000002</v>
      </c>
      <c r="AC918" s="399">
        <f t="shared" ref="AC918" si="8882">AB918*H918</f>
        <v>51635.808000000005</v>
      </c>
      <c r="AD918" s="260">
        <v>0</v>
      </c>
      <c r="AE918" s="260">
        <v>25613</v>
      </c>
      <c r="AF918" s="260">
        <v>28686.560000000001</v>
      </c>
      <c r="AG918" s="260">
        <f t="shared" ref="AG918" si="8883">AD918*AE918</f>
        <v>0</v>
      </c>
      <c r="AH918" s="260">
        <f t="shared" ref="AH918" si="8884">AD918*AF918</f>
        <v>0</v>
      </c>
      <c r="AI918" s="260">
        <f t="shared" ref="AI918" si="8885">AH918*H918</f>
        <v>0</v>
      </c>
      <c r="AJ918" s="260">
        <v>8</v>
      </c>
      <c r="AK918" s="260">
        <v>25613</v>
      </c>
      <c r="AL918" s="260">
        <v>28686.560000000001</v>
      </c>
      <c r="AM918" s="1067">
        <f t="shared" ref="AM918" si="8886">AJ918*AK918</f>
        <v>204904</v>
      </c>
      <c r="AN918" s="260">
        <f t="shared" ref="AN918" si="8887">AJ918*AL918</f>
        <v>229492.48000000001</v>
      </c>
      <c r="AO918" s="396">
        <f t="shared" ref="AO918" si="8888">AN918*H918</f>
        <v>68847.744000000006</v>
      </c>
      <c r="AP918" s="260">
        <v>8</v>
      </c>
      <c r="AQ918" s="260">
        <v>25613</v>
      </c>
      <c r="AR918" s="260">
        <v>28686.560000000001</v>
      </c>
      <c r="AS918" s="260">
        <f>AP918*AQ918</f>
        <v>204904</v>
      </c>
      <c r="AT918" s="260">
        <f t="shared" ref="AT918" si="8889">AS918*1.12</f>
        <v>229492.48000000001</v>
      </c>
      <c r="AU918" s="260">
        <f t="shared" ref="AU918" si="8890">AT918*H918</f>
        <v>68847.744000000006</v>
      </c>
      <c r="AV918" s="400"/>
      <c r="AW918" s="400">
        <v>25613</v>
      </c>
      <c r="AX918" s="400">
        <v>28686.560000000001</v>
      </c>
      <c r="AY918" s="400">
        <f t="shared" ref="AY918" si="8891">AV918*AW918</f>
        <v>0</v>
      </c>
      <c r="AZ918" s="400">
        <f t="shared" ref="AZ918" si="8892">AY918*1.12</f>
        <v>0</v>
      </c>
      <c r="BA918" s="400">
        <f t="shared" ref="BA918" si="8893">AZ918*H918</f>
        <v>0</v>
      </c>
      <c r="BB918" s="400"/>
      <c r="BC918" s="400"/>
      <c r="BD918" s="400"/>
      <c r="BE918" s="400">
        <f t="shared" ref="BE918" si="8894">BB918*BC918</f>
        <v>0</v>
      </c>
      <c r="BF918" s="400">
        <f t="shared" ref="BF918" si="8895">BE918*1.12</f>
        <v>0</v>
      </c>
      <c r="BG918" s="400">
        <f t="shared" ref="BG918" si="8896">BF918*H918</f>
        <v>0</v>
      </c>
      <c r="BH918" s="400"/>
      <c r="BI918" s="400"/>
      <c r="BJ918" s="400"/>
      <c r="BK918" s="400">
        <f t="shared" ref="BK918" si="8897">BH918*BI918</f>
        <v>0</v>
      </c>
      <c r="BL918" s="400">
        <f t="shared" ref="BL918" si="8898">BK918*1.12</f>
        <v>0</v>
      </c>
      <c r="BM918" s="400">
        <f t="shared" ref="BM918" si="8899">BL918*N918</f>
        <v>0</v>
      </c>
      <c r="BN918" s="400"/>
      <c r="BO918" s="400"/>
      <c r="BP918" s="400"/>
      <c r="BQ918" s="400">
        <f t="shared" ref="BQ918" si="8900">BN918*BO918</f>
        <v>0</v>
      </c>
      <c r="BR918" s="400">
        <f t="shared" ref="BR918" si="8901">BQ918*1.12</f>
        <v>0</v>
      </c>
      <c r="BS918" s="400">
        <f t="shared" ref="BS918" si="8902">BR918*T918</f>
        <v>0</v>
      </c>
      <c r="BT918" s="262">
        <v>25613</v>
      </c>
      <c r="BU918" s="262">
        <v>28686.560000000001</v>
      </c>
      <c r="BV918" s="256">
        <f t="shared" ref="BV918" si="8903">SUM(N918+O918+P918+Q918+R918+X918+AD918+AJ918+AP918+AV918+BB918+BH918)*BT918</f>
        <v>819616</v>
      </c>
      <c r="BW918" s="270">
        <f t="shared" ref="BW918" si="8904">BV918*1.12</f>
        <v>917969.92000000004</v>
      </c>
      <c r="BX918" s="84" t="s">
        <v>48</v>
      </c>
      <c r="BY918" s="76">
        <v>2013</v>
      </c>
      <c r="BZ918" s="325"/>
      <c r="CA918" s="529">
        <f t="shared" ref="CA918" si="8905">BW918*H918</f>
        <v>275390.97600000002</v>
      </c>
      <c r="CB918" s="83"/>
      <c r="CC918" s="83"/>
      <c r="CD918" s="88"/>
      <c r="CE918" s="26">
        <f t="shared" ref="CE918" si="8906">BV918-CB918</f>
        <v>819616</v>
      </c>
      <c r="CF918" s="27">
        <f t="shared" ref="CF918" si="8907">BW918-CC918</f>
        <v>917969.92000000004</v>
      </c>
      <c r="CG918" s="738">
        <f t="shared" ref="CG918" si="8908">CA918-CC918</f>
        <v>275390.97600000002</v>
      </c>
      <c r="CH918" s="164" t="s">
        <v>2775</v>
      </c>
      <c r="CI918" s="344"/>
      <c r="CJ918" s="339"/>
      <c r="CK918" s="340"/>
      <c r="CL918" s="180"/>
      <c r="CM918" s="181"/>
      <c r="CN918" s="340"/>
      <c r="CO918" s="341"/>
      <c r="CP918" s="340"/>
      <c r="CQ918" s="342"/>
      <c r="CR918" s="482"/>
      <c r="CS918" s="482"/>
      <c r="CT918" s="482"/>
      <c r="CU918" s="482"/>
      <c r="CV918" s="482"/>
      <c r="CW918" s="482"/>
      <c r="CX918" s="482"/>
      <c r="CY918" s="594"/>
      <c r="CZ918" s="455"/>
      <c r="DA918" s="482"/>
      <c r="DB918" s="455"/>
      <c r="DC918" s="455"/>
      <c r="DD918" s="455"/>
      <c r="DE918" s="455"/>
      <c r="DF918" s="455"/>
      <c r="DG918" s="455"/>
      <c r="DH918" s="455"/>
      <c r="DI918" s="455"/>
      <c r="DJ918" s="455"/>
      <c r="DK918" s="455"/>
      <c r="DL918" s="457"/>
      <c r="DM918" s="508"/>
      <c r="DN918" s="501"/>
      <c r="DO918" s="508"/>
      <c r="DP918" s="655"/>
      <c r="DQ918" s="1053"/>
      <c r="DR918" s="655"/>
      <c r="DS918" s="782"/>
      <c r="DT918" s="655"/>
      <c r="DU918" s="782"/>
      <c r="DV918" s="465"/>
      <c r="DW918" s="745"/>
      <c r="DX918" s="655"/>
      <c r="DY918" s="954"/>
      <c r="DZ918" s="655"/>
      <c r="EA918" s="782"/>
      <c r="EB918" s="465"/>
      <c r="EC918" s="745"/>
      <c r="ED918" s="463"/>
      <c r="EE918" s="459"/>
      <c r="EF918" s="501"/>
      <c r="EG918" s="262">
        <f t="shared" ref="EG918" si="8909">U918-DN918</f>
        <v>256130</v>
      </c>
      <c r="EH918" s="262">
        <f t="shared" ref="EH918" si="8910">V918-DM918</f>
        <v>286865.60000000003</v>
      </c>
      <c r="EI918" s="460">
        <f t="shared" ref="EI918" si="8911">AA918-DP918</f>
        <v>153678</v>
      </c>
      <c r="EJ918" s="538">
        <f t="shared" ref="EJ918" si="8912">AB918-DO918</f>
        <v>172119.36000000002</v>
      </c>
      <c r="EK918" s="706">
        <f t="shared" ref="EK918" si="8913">AG918-DR918</f>
        <v>0</v>
      </c>
      <c r="EL918" s="263">
        <f t="shared" ref="EL918" si="8914">AH918-DQ918</f>
        <v>0</v>
      </c>
      <c r="EM918" s="648">
        <f t="shared" ref="EM918" si="8915">AM918-DT918</f>
        <v>204904</v>
      </c>
      <c r="EN918" s="597">
        <f t="shared" ref="EN918" si="8916">AN918-DS918</f>
        <v>229492.48000000001</v>
      </c>
      <c r="EO918" s="706">
        <f t="shared" ref="EO918" si="8917">AS918-DV918</f>
        <v>204904</v>
      </c>
      <c r="EP918" s="263">
        <f t="shared" ref="EP918" si="8918">AT918-DU918</f>
        <v>229492.48000000001</v>
      </c>
      <c r="EQ918" s="648">
        <f t="shared" ref="EQ918" si="8919">AY918-DX918</f>
        <v>0</v>
      </c>
      <c r="ER918" s="597">
        <f t="shared" ref="ER918" si="8920">AZ918-DW918</f>
        <v>0</v>
      </c>
      <c r="ES918" s="706">
        <f t="shared" ref="ES918" si="8921">BE918-DZ918</f>
        <v>0</v>
      </c>
      <c r="ET918" s="597">
        <f t="shared" ref="ET918" si="8922">BF918-DY918</f>
        <v>0</v>
      </c>
      <c r="EU918" s="462">
        <f t="shared" ref="EU918" si="8923">BK918-EB918</f>
        <v>0</v>
      </c>
      <c r="EV918" s="263">
        <f t="shared" ref="EV918" si="8924">BL918-EA918</f>
        <v>0</v>
      </c>
      <c r="EW918" s="462">
        <f t="shared" ref="EW918" si="8925">BM918-ED918</f>
        <v>0</v>
      </c>
      <c r="EX918" s="263">
        <f t="shared" ref="EX918" si="8926">BN918-EC918</f>
        <v>0</v>
      </c>
      <c r="EY918" s="480">
        <f t="shared" ref="EY918" si="8927">BV918-EF918</f>
        <v>819616</v>
      </c>
      <c r="EZ918" s="271">
        <f t="shared" ref="EZ918" si="8928">BW918-EE918</f>
        <v>917969.92000000004</v>
      </c>
      <c r="FA918" s="313">
        <v>42929</v>
      </c>
      <c r="FB918" s="33" t="s">
        <v>421</v>
      </c>
      <c r="FC918" s="174"/>
      <c r="FD918" s="330"/>
    </row>
    <row r="919" spans="1:160" s="920" customFormat="1" ht="18" hidden="1" customHeight="1" outlineLevel="1" x14ac:dyDescent="0.2">
      <c r="A919" s="912" t="s">
        <v>1882</v>
      </c>
      <c r="B919" s="76" t="s">
        <v>21</v>
      </c>
      <c r="C919" s="65" t="s">
        <v>1883</v>
      </c>
      <c r="D919" s="65" t="s">
        <v>1884</v>
      </c>
      <c r="E919" s="64" t="s">
        <v>1885</v>
      </c>
      <c r="F919" s="64" t="s">
        <v>1886</v>
      </c>
      <c r="G919" s="78" t="s">
        <v>25</v>
      </c>
      <c r="H919" s="67">
        <v>1</v>
      </c>
      <c r="I919" s="64" t="s">
        <v>1887</v>
      </c>
      <c r="J919" s="68" t="s">
        <v>45</v>
      </c>
      <c r="K919" s="69" t="s">
        <v>152</v>
      </c>
      <c r="L919" s="64" t="s">
        <v>1888</v>
      </c>
      <c r="M919" s="76" t="s">
        <v>65</v>
      </c>
      <c r="N919" s="619"/>
      <c r="O919" s="619"/>
      <c r="P919" s="619"/>
      <c r="Q919" s="620"/>
      <c r="R919" s="395"/>
      <c r="S919" s="256"/>
      <c r="T919" s="256"/>
      <c r="U919" s="262"/>
      <c r="V919" s="262"/>
      <c r="W919" s="262"/>
      <c r="X919" s="395"/>
      <c r="Y919" s="395"/>
      <c r="Z919" s="395"/>
      <c r="AA919" s="396"/>
      <c r="AB919" s="396"/>
      <c r="AC919" s="395"/>
      <c r="AD919" s="396">
        <v>1216</v>
      </c>
      <c r="AE919" s="396">
        <v>7772.3214285714275</v>
      </c>
      <c r="AF919" s="396">
        <f>AE919*1.12</f>
        <v>8705</v>
      </c>
      <c r="AG919" s="396">
        <f>AE919*AD919</f>
        <v>9451142.8571428563</v>
      </c>
      <c r="AH919" s="396">
        <f>AF919*AD919</f>
        <v>10585280</v>
      </c>
      <c r="AI919" s="396">
        <f t="shared" si="8406"/>
        <v>10585280</v>
      </c>
      <c r="AJ919" s="396">
        <v>1216</v>
      </c>
      <c r="AK919" s="396">
        <v>7772.3214285714275</v>
      </c>
      <c r="AL919" s="396">
        <f>AK919*1.12</f>
        <v>8705</v>
      </c>
      <c r="AM919" s="1220">
        <f>AK919*AJ919</f>
        <v>9451142.8571428563</v>
      </c>
      <c r="AN919" s="396">
        <f>AL919*AJ919</f>
        <v>10585280</v>
      </c>
      <c r="AO919" s="396">
        <f t="shared" si="8407"/>
        <v>10585280</v>
      </c>
      <c r="AP919" s="396">
        <v>1216</v>
      </c>
      <c r="AQ919" s="396">
        <v>7772.3214285714275</v>
      </c>
      <c r="AR919" s="260">
        <f>AQ919*1.12</f>
        <v>8705</v>
      </c>
      <c r="AS919" s="260">
        <f>AP919*AQ919</f>
        <v>9451142.8571428563</v>
      </c>
      <c r="AT919" s="396">
        <f>AS919*1.12</f>
        <v>10585280</v>
      </c>
      <c r="AU919" s="396">
        <f>AT919*H919</f>
        <v>10585280</v>
      </c>
      <c r="AV919" s="397">
        <v>1216</v>
      </c>
      <c r="AW919" s="397">
        <v>7772.3214285714275</v>
      </c>
      <c r="AX919" s="397">
        <f>AW919*1.12</f>
        <v>8705</v>
      </c>
      <c r="AY919" s="397">
        <f>AW919*AV919</f>
        <v>9451142.8571428563</v>
      </c>
      <c r="AZ919" s="397">
        <f>AX919*AV919</f>
        <v>10585280</v>
      </c>
      <c r="BA919" s="397">
        <f>AZ919*H919</f>
        <v>10585280</v>
      </c>
      <c r="BB919" s="397">
        <v>1216</v>
      </c>
      <c r="BC919" s="397">
        <v>7772.3214285714275</v>
      </c>
      <c r="BD919" s="397">
        <f>BC919*1.12</f>
        <v>8705</v>
      </c>
      <c r="BE919" s="397">
        <f>BB919*BC919</f>
        <v>9451142.8571428563</v>
      </c>
      <c r="BF919" s="397">
        <f>BE919*1.12</f>
        <v>10585280</v>
      </c>
      <c r="BG919" s="397">
        <f t="shared" si="7954"/>
        <v>10585280</v>
      </c>
      <c r="BH919" s="397"/>
      <c r="BI919" s="397">
        <v>7772.3214285714275</v>
      </c>
      <c r="BJ919" s="397">
        <f>BI919*1.12</f>
        <v>8705</v>
      </c>
      <c r="BK919" s="397">
        <f>BH919*BI919</f>
        <v>0</v>
      </c>
      <c r="BL919" s="397">
        <f>BK919*1.12</f>
        <v>0</v>
      </c>
      <c r="BM919" s="397">
        <f t="shared" si="8415"/>
        <v>0</v>
      </c>
      <c r="BN919" s="397"/>
      <c r="BO919" s="397"/>
      <c r="BP919" s="397"/>
      <c r="BQ919" s="397">
        <f>BN919*BO919</f>
        <v>0</v>
      </c>
      <c r="BR919" s="397">
        <f>BQ919*1.12</f>
        <v>0</v>
      </c>
      <c r="BS919" s="397">
        <f t="shared" si="8418"/>
        <v>0</v>
      </c>
      <c r="BT919" s="256">
        <v>7772.3214285714275</v>
      </c>
      <c r="BU919" s="256">
        <f>BT919*1.12</f>
        <v>8705</v>
      </c>
      <c r="BV919" s="256">
        <f>BT919*(AD919+AJ919+AP919+AV919+BB919)</f>
        <v>47255714.285714276</v>
      </c>
      <c r="BW919" s="256">
        <f t="shared" si="8420"/>
        <v>52926399.999999993</v>
      </c>
      <c r="BX919" s="71" t="s">
        <v>48</v>
      </c>
      <c r="BY919" s="64">
        <v>2015</v>
      </c>
      <c r="BZ919" s="576"/>
      <c r="CA919" s="563">
        <f t="shared" si="8421"/>
        <v>52926399.999999993</v>
      </c>
      <c r="CB919" s="913"/>
      <c r="CC919" s="70"/>
      <c r="CD919" s="75"/>
      <c r="CE919" s="26">
        <f t="shared" si="8422"/>
        <v>47255714.285714276</v>
      </c>
      <c r="CF919" s="27">
        <f t="shared" si="8423"/>
        <v>52926399.999999993</v>
      </c>
      <c r="CG919" s="738">
        <f t="shared" si="8424"/>
        <v>52926399.999999993</v>
      </c>
      <c r="CH919" s="162" t="s">
        <v>1890</v>
      </c>
      <c r="CI919" s="163" t="s">
        <v>1891</v>
      </c>
      <c r="CJ919" s="73" t="s">
        <v>25</v>
      </c>
      <c r="CK919" s="850" t="s">
        <v>1975</v>
      </c>
      <c r="CL919" s="180" t="s">
        <v>2645</v>
      </c>
      <c r="CM919" s="181" t="s">
        <v>2667</v>
      </c>
      <c r="CN919" s="180" t="s">
        <v>1974</v>
      </c>
      <c r="CO919" s="182" t="s">
        <v>1975</v>
      </c>
      <c r="CP919" s="180" t="s">
        <v>1976</v>
      </c>
      <c r="CQ919" s="87" t="s">
        <v>65</v>
      </c>
      <c r="CR919" s="487"/>
      <c r="CS919" s="487"/>
      <c r="CT919" s="487">
        <v>1216</v>
      </c>
      <c r="CU919" s="487">
        <v>1216</v>
      </c>
      <c r="CV919" s="487">
        <v>1216</v>
      </c>
      <c r="CW919" s="487">
        <v>1216</v>
      </c>
      <c r="CX919" s="487">
        <v>1216</v>
      </c>
      <c r="CY919" s="487"/>
      <c r="CZ919" s="487">
        <f>CT919+CU919+CV919+CW919+CX919</f>
        <v>6080</v>
      </c>
      <c r="DA919" s="487">
        <v>8705</v>
      </c>
      <c r="DB919" s="487">
        <f t="shared" si="8458"/>
        <v>0</v>
      </c>
      <c r="DC919" s="487"/>
      <c r="DD919" s="487">
        <f t="shared" si="8460"/>
        <v>10585280</v>
      </c>
      <c r="DE919" s="487">
        <f t="shared" si="8461"/>
        <v>10585280</v>
      </c>
      <c r="DF919" s="487">
        <f t="shared" si="8462"/>
        <v>10585280</v>
      </c>
      <c r="DG919" s="487">
        <f>CW919*DA919</f>
        <v>10585280</v>
      </c>
      <c r="DH919" s="487">
        <f>CX919*DA919</f>
        <v>10585280</v>
      </c>
      <c r="DI919" s="487"/>
      <c r="DJ919" s="487"/>
      <c r="DK919" s="487">
        <f t="shared" si="8463"/>
        <v>52926400</v>
      </c>
      <c r="DL919" s="489"/>
      <c r="DM919" s="508">
        <f t="shared" si="8425"/>
        <v>0</v>
      </c>
      <c r="DN919" s="501">
        <f t="shared" si="8426"/>
        <v>0</v>
      </c>
      <c r="DO919" s="740"/>
      <c r="DP919" s="655"/>
      <c r="DQ919" s="1053">
        <f t="shared" si="8464"/>
        <v>10585280</v>
      </c>
      <c r="DR919" s="655">
        <f t="shared" si="8465"/>
        <v>9451142.8571428563</v>
      </c>
      <c r="DS919" s="782">
        <f t="shared" si="8466"/>
        <v>10585280</v>
      </c>
      <c r="DT919" s="655">
        <f t="shared" si="8467"/>
        <v>9451142.8571428563</v>
      </c>
      <c r="DU919" s="782">
        <f t="shared" si="8468"/>
        <v>10585280</v>
      </c>
      <c r="DV919" s="465">
        <f t="shared" si="8469"/>
        <v>9451142.8571428563</v>
      </c>
      <c r="DW919" s="918">
        <f>DG919</f>
        <v>10585280</v>
      </c>
      <c r="DX919" s="917">
        <f>DW919/1.12</f>
        <v>9451142.8571428563</v>
      </c>
      <c r="DY919" s="957">
        <f>DH919</f>
        <v>10585280</v>
      </c>
      <c r="DZ919" s="917">
        <f>DY919/1.12</f>
        <v>9451142.8571428563</v>
      </c>
      <c r="EA919" s="782">
        <f>DI919</f>
        <v>0</v>
      </c>
      <c r="EB919" s="465">
        <f t="shared" si="8432"/>
        <v>0</v>
      </c>
      <c r="EC919" s="918"/>
      <c r="ED919" s="624"/>
      <c r="EE919" s="492">
        <f>DK919</f>
        <v>52926400</v>
      </c>
      <c r="EF919" s="489">
        <f t="shared" si="8434"/>
        <v>47255714.285714284</v>
      </c>
      <c r="EG919" s="461">
        <f t="shared" si="8435"/>
        <v>0</v>
      </c>
      <c r="EH919" s="257">
        <f t="shared" si="8436"/>
        <v>0</v>
      </c>
      <c r="EI919" s="460">
        <f t="shared" si="8437"/>
        <v>0</v>
      </c>
      <c r="EJ919" s="538">
        <f t="shared" si="8438"/>
        <v>0</v>
      </c>
      <c r="EK919" s="677">
        <f t="shared" si="8439"/>
        <v>0</v>
      </c>
      <c r="EL919" s="257">
        <f t="shared" si="8440"/>
        <v>0</v>
      </c>
      <c r="EM919" s="649">
        <f t="shared" si="8441"/>
        <v>0</v>
      </c>
      <c r="EN919" s="538">
        <f t="shared" si="8442"/>
        <v>0</v>
      </c>
      <c r="EO919" s="677">
        <f t="shared" si="8443"/>
        <v>0</v>
      </c>
      <c r="EP919" s="257">
        <f t="shared" si="8444"/>
        <v>0</v>
      </c>
      <c r="EQ919" s="649">
        <f t="shared" si="8445"/>
        <v>0</v>
      </c>
      <c r="ER919" s="538">
        <f t="shared" si="8446"/>
        <v>0</v>
      </c>
      <c r="ES919" s="677">
        <f t="shared" si="8447"/>
        <v>0</v>
      </c>
      <c r="ET919" s="538">
        <f t="shared" si="8448"/>
        <v>0</v>
      </c>
      <c r="EU919" s="462">
        <f t="shared" si="8449"/>
        <v>0</v>
      </c>
      <c r="EV919" s="263">
        <f t="shared" si="8450"/>
        <v>0</v>
      </c>
      <c r="EW919" s="462">
        <f t="shared" si="8451"/>
        <v>0</v>
      </c>
      <c r="EX919" s="263">
        <f t="shared" si="8452"/>
        <v>0</v>
      </c>
      <c r="EY919" s="472">
        <f t="shared" si="8453"/>
        <v>0</v>
      </c>
      <c r="EZ919" s="263">
        <f t="shared" si="8454"/>
        <v>0</v>
      </c>
      <c r="FA919" s="919"/>
      <c r="FC919" s="921"/>
      <c r="FD919" s="922"/>
    </row>
    <row r="920" spans="1:160" s="920" customFormat="1" ht="18" customHeight="1" collapsed="1" thickBot="1" x14ac:dyDescent="0.25">
      <c r="A920" s="912"/>
      <c r="B920" s="64"/>
      <c r="C920" s="65"/>
      <c r="D920" s="53" t="s">
        <v>2135</v>
      </c>
      <c r="E920" s="64"/>
      <c r="F920" s="64"/>
      <c r="G920" s="66"/>
      <c r="H920" s="67"/>
      <c r="I920" s="64"/>
      <c r="J920" s="68"/>
      <c r="K920" s="69"/>
      <c r="L920" s="64"/>
      <c r="M920" s="9"/>
      <c r="N920" s="619"/>
      <c r="O920" s="619"/>
      <c r="P920" s="619"/>
      <c r="Q920" s="620"/>
      <c r="R920" s="395"/>
      <c r="S920" s="256"/>
      <c r="T920" s="256"/>
      <c r="U920" s="258">
        <f>SUM(U921:U922)</f>
        <v>0</v>
      </c>
      <c r="V920" s="258">
        <f t="shared" ref="V920:W920" si="8929">SUM(V921:V922)</f>
        <v>0</v>
      </c>
      <c r="W920" s="258">
        <f t="shared" si="8929"/>
        <v>0</v>
      </c>
      <c r="X920" s="402"/>
      <c r="Y920" s="402"/>
      <c r="Z920" s="402"/>
      <c r="AA920" s="258">
        <f>SUM(AA921:AA922)</f>
        <v>0</v>
      </c>
      <c r="AB920" s="258">
        <f t="shared" ref="AB920:AC920" si="8930">SUM(AB921:AB922)</f>
        <v>0</v>
      </c>
      <c r="AC920" s="258">
        <f t="shared" si="8930"/>
        <v>0</v>
      </c>
      <c r="AD920" s="264"/>
      <c r="AE920" s="264"/>
      <c r="AF920" s="264"/>
      <c r="AG920" s="264">
        <f>SUM(AG921:AG922)</f>
        <v>0</v>
      </c>
      <c r="AH920" s="264">
        <f t="shared" ref="AH920:AI920" si="8931">SUM(AH921:AH922)</f>
        <v>0</v>
      </c>
      <c r="AI920" s="264">
        <f t="shared" si="8931"/>
        <v>0</v>
      </c>
      <c r="AJ920" s="264"/>
      <c r="AK920" s="264"/>
      <c r="AL920" s="264"/>
      <c r="AM920" s="264">
        <f>SUM(AM921:AM922)</f>
        <v>1609407510.4461999</v>
      </c>
      <c r="AN920" s="264">
        <f t="shared" ref="AN920:AO920" si="8932">SUM(AN921:AN922)</f>
        <v>1802536411.6997442</v>
      </c>
      <c r="AO920" s="264">
        <f t="shared" si="8932"/>
        <v>1802536411.6997442</v>
      </c>
      <c r="AP920" s="264"/>
      <c r="AQ920" s="264"/>
      <c r="AR920" s="264"/>
      <c r="AS920" s="264">
        <f>SUM(AS921:AS922)</f>
        <v>1757173468.0239999</v>
      </c>
      <c r="AT920" s="264">
        <f>SUM(AT921:AT922)</f>
        <v>1968034284.1868801</v>
      </c>
      <c r="AU920" s="264">
        <f>SUM(AU921:AU922)</f>
        <v>1968034284.1868801</v>
      </c>
      <c r="AV920" s="403"/>
      <c r="AW920" s="403"/>
      <c r="AX920" s="403"/>
      <c r="AY920" s="264">
        <f>SUM(AY921:AY922)</f>
        <v>1758140181.276</v>
      </c>
      <c r="AZ920" s="264">
        <f t="shared" ref="AZ920:BA920" si="8933">SUM(AZ921:AZ922)</f>
        <v>1969117003.0291202</v>
      </c>
      <c r="BA920" s="264">
        <f t="shared" si="8933"/>
        <v>1969117003.0291202</v>
      </c>
      <c r="BB920" s="403"/>
      <c r="BC920" s="403"/>
      <c r="BD920" s="403"/>
      <c r="BE920" s="264">
        <f>SUM(BE921:BE922)</f>
        <v>1742270842.4884</v>
      </c>
      <c r="BF920" s="264">
        <f t="shared" ref="BF920:BG920" si="8934">SUM(BF921:BF922)</f>
        <v>1951343343.5870082</v>
      </c>
      <c r="BG920" s="264">
        <f t="shared" si="8934"/>
        <v>1951343343.5870082</v>
      </c>
      <c r="BH920" s="403"/>
      <c r="BI920" s="403"/>
      <c r="BJ920" s="403"/>
      <c r="BK920" s="264">
        <f>SUM(BK921)</f>
        <v>0</v>
      </c>
      <c r="BL920" s="264">
        <f t="shared" ref="BL920:BM920" si="8935">SUM(BL921)</f>
        <v>0</v>
      </c>
      <c r="BM920" s="264">
        <f t="shared" si="8935"/>
        <v>0</v>
      </c>
      <c r="BN920" s="403"/>
      <c r="BO920" s="403"/>
      <c r="BP920" s="403"/>
      <c r="BQ920" s="264">
        <f>SUM(BQ921)</f>
        <v>0</v>
      </c>
      <c r="BR920" s="264">
        <f t="shared" ref="BR920:BS920" si="8936">SUM(BR921)</f>
        <v>0</v>
      </c>
      <c r="BS920" s="264">
        <f t="shared" si="8936"/>
        <v>0</v>
      </c>
      <c r="BT920" s="258"/>
      <c r="BU920" s="258"/>
      <c r="BV920" s="258">
        <f>SUM(BV921:BV922)</f>
        <v>6866992002.2346001</v>
      </c>
      <c r="BW920" s="258">
        <f>SUM(BW921:BW922)</f>
        <v>7691031042.5027533</v>
      </c>
      <c r="BX920" s="96"/>
      <c r="BY920" s="19"/>
      <c r="BZ920" s="564"/>
      <c r="CA920" s="258">
        <f>SUM(CA921:CD921)</f>
        <v>0</v>
      </c>
      <c r="CB920" s="913"/>
      <c r="CC920" s="70"/>
      <c r="CD920" s="75"/>
      <c r="CE920" s="914">
        <f>SUM(CE921:CE922)</f>
        <v>6866992002.2346001</v>
      </c>
      <c r="CF920" s="914">
        <f t="shared" ref="CF920:CG920" si="8937">SUM(CF921:CF922)</f>
        <v>7691031042.5027533</v>
      </c>
      <c r="CG920" s="914">
        <f t="shared" si="8937"/>
        <v>7691031042.5027533</v>
      </c>
      <c r="CH920" s="162"/>
      <c r="CI920" s="163"/>
      <c r="CJ920" s="73"/>
      <c r="CK920" s="916"/>
      <c r="CL920" s="180"/>
      <c r="CM920" s="181"/>
      <c r="CN920" s="180"/>
      <c r="CO920" s="182"/>
      <c r="CP920" s="180"/>
      <c r="CQ920" s="74"/>
      <c r="CR920" s="487"/>
      <c r="CS920" s="487"/>
      <c r="CT920" s="487"/>
      <c r="CU920" s="487"/>
      <c r="CV920" s="487"/>
      <c r="CW920" s="487"/>
      <c r="CX920" s="487"/>
      <c r="CY920" s="487"/>
      <c r="CZ920" s="487"/>
      <c r="DA920" s="487"/>
      <c r="DB920" s="487"/>
      <c r="DC920" s="487"/>
      <c r="DD920" s="487"/>
      <c r="DE920" s="487"/>
      <c r="DF920" s="487"/>
      <c r="DG920" s="487"/>
      <c r="DH920" s="487"/>
      <c r="DI920" s="487"/>
      <c r="DJ920" s="487"/>
      <c r="DK920" s="487"/>
      <c r="DL920" s="489"/>
      <c r="DM920" s="687">
        <f>SUM(DM921:DM922)</f>
        <v>0</v>
      </c>
      <c r="DN920" s="687">
        <f t="shared" ref="DN920" si="8938">SUM(DN921:DN922)</f>
        <v>0</v>
      </c>
      <c r="DO920" s="687">
        <f>SUM(DO921:DO922)</f>
        <v>0</v>
      </c>
      <c r="DP920" s="687">
        <f>SUM(DP921:DP922)</f>
        <v>0</v>
      </c>
      <c r="DQ920" s="687">
        <f t="shared" ref="DQ920" si="8939">SUM(DQ921:DQ922)</f>
        <v>0</v>
      </c>
      <c r="DR920" s="687">
        <f>SUM(DR921:DR922)</f>
        <v>0</v>
      </c>
      <c r="DS920" s="687">
        <f t="shared" ref="DS920:DU920" si="8940">SUM(DS921:DS922)</f>
        <v>1802536411.699744</v>
      </c>
      <c r="DT920" s="687">
        <f t="shared" si="8940"/>
        <v>1609407510.4461999</v>
      </c>
      <c r="DU920" s="687">
        <f t="shared" si="8940"/>
        <v>1968034284.1868801</v>
      </c>
      <c r="DV920" s="687">
        <f t="shared" ref="DV920" si="8941">SUM(DV921:DV922)</f>
        <v>1757173468.0239999</v>
      </c>
      <c r="DW920" s="687">
        <f t="shared" ref="DW920:DX920" si="8942">SUM(DW921:DW922)</f>
        <v>1969117003.0291202</v>
      </c>
      <c r="DX920" s="687">
        <f t="shared" si="8942"/>
        <v>1758140181.276</v>
      </c>
      <c r="DY920" s="687">
        <f t="shared" ref="DY920" si="8943">SUM(DY921:DY922)</f>
        <v>1951343343.5870082</v>
      </c>
      <c r="DZ920" s="673">
        <f t="shared" ref="DZ920:EE920" si="8944">SUM(DZ921:DZ922)</f>
        <v>1742270842.4884</v>
      </c>
      <c r="EA920" s="687"/>
      <c r="EB920" s="259"/>
      <c r="EC920" s="687">
        <f t="shared" ref="EC920:ED920" si="8945">SUM(EC921:EC922)</f>
        <v>0</v>
      </c>
      <c r="ED920" s="687">
        <f t="shared" si="8945"/>
        <v>0</v>
      </c>
      <c r="EE920" s="471">
        <f t="shared" si="8944"/>
        <v>7691031042.5027533</v>
      </c>
      <c r="EF920" s="687">
        <f>SUM(EF921:EF922)</f>
        <v>6866992002.2346001</v>
      </c>
      <c r="EG920" s="687">
        <f>SUM(EG921:EG922)</f>
        <v>0</v>
      </c>
      <c r="EH920" s="687">
        <f t="shared" ref="EH920:EY920" si="8946">SUM(EH921:EH922)</f>
        <v>0</v>
      </c>
      <c r="EI920" s="687">
        <f t="shared" si="8946"/>
        <v>0</v>
      </c>
      <c r="EJ920" s="687">
        <f t="shared" si="8946"/>
        <v>0</v>
      </c>
      <c r="EK920" s="687">
        <f t="shared" si="8946"/>
        <v>0</v>
      </c>
      <c r="EL920" s="687">
        <f t="shared" si="8946"/>
        <v>0</v>
      </c>
      <c r="EM920" s="687">
        <f>SUM(EM921:EM922)</f>
        <v>0</v>
      </c>
      <c r="EN920" s="687">
        <f t="shared" si="8946"/>
        <v>0</v>
      </c>
      <c r="EO920" s="687">
        <f t="shared" si="8946"/>
        <v>0</v>
      </c>
      <c r="EP920" s="687">
        <f t="shared" si="8946"/>
        <v>0</v>
      </c>
      <c r="EQ920" s="687">
        <f t="shared" si="8946"/>
        <v>0</v>
      </c>
      <c r="ER920" s="687">
        <f t="shared" si="8946"/>
        <v>0</v>
      </c>
      <c r="ES920" s="687">
        <f t="shared" si="8946"/>
        <v>0</v>
      </c>
      <c r="ET920" s="673">
        <f t="shared" si="8946"/>
        <v>0</v>
      </c>
      <c r="EU920" s="687">
        <f t="shared" si="8946"/>
        <v>0</v>
      </c>
      <c r="EV920" s="259">
        <f t="shared" si="8946"/>
        <v>0</v>
      </c>
      <c r="EW920" s="687">
        <f t="shared" ref="EW920:EX920" si="8947">SUM(EW921:EW922)</f>
        <v>0</v>
      </c>
      <c r="EX920" s="259">
        <f t="shared" si="8947"/>
        <v>0</v>
      </c>
      <c r="EY920" s="471">
        <f t="shared" si="8946"/>
        <v>0</v>
      </c>
      <c r="EZ920" s="687">
        <f>SUM(EZ921:EZ922)</f>
        <v>0</v>
      </c>
      <c r="FA920" s="919"/>
      <c r="FC920" s="921"/>
      <c r="FD920" s="922"/>
    </row>
    <row r="921" spans="1:160" s="1480" customFormat="1" ht="18" hidden="1" customHeight="1" outlineLevel="1" x14ac:dyDescent="0.2">
      <c r="A921" s="1440" t="s">
        <v>2136</v>
      </c>
      <c r="B921" s="1441" t="s">
        <v>1170</v>
      </c>
      <c r="C921" s="1091" t="s">
        <v>2137</v>
      </c>
      <c r="D921" s="1091" t="s">
        <v>2138</v>
      </c>
      <c r="E921" s="1441" t="s">
        <v>2139</v>
      </c>
      <c r="F921" s="1441" t="s">
        <v>2140</v>
      </c>
      <c r="G921" s="1442" t="s">
        <v>25</v>
      </c>
      <c r="H921" s="1443">
        <v>1</v>
      </c>
      <c r="I921" s="1441" t="s">
        <v>969</v>
      </c>
      <c r="J921" s="1444" t="s">
        <v>1360</v>
      </c>
      <c r="K921" s="1445" t="s">
        <v>152</v>
      </c>
      <c r="L921" s="1441" t="s">
        <v>2141</v>
      </c>
      <c r="M921" s="1446" t="s">
        <v>2142</v>
      </c>
      <c r="N921" s="1447"/>
      <c r="O921" s="1447"/>
      <c r="P921" s="1447"/>
      <c r="Q921" s="1448"/>
      <c r="R921" s="1449"/>
      <c r="S921" s="1450"/>
      <c r="T921" s="1450"/>
      <c r="U921" s="1450"/>
      <c r="V921" s="1451"/>
      <c r="W921" s="1451"/>
      <c r="X921" s="1449"/>
      <c r="Y921" s="1449"/>
      <c r="Z921" s="1449"/>
      <c r="AA921" s="1245"/>
      <c r="AB921" s="1245"/>
      <c r="AC921" s="1449"/>
      <c r="AD921" s="1245"/>
      <c r="AE921" s="1245"/>
      <c r="AF921" s="1245"/>
      <c r="AG921" s="1245"/>
      <c r="AH921" s="1245"/>
      <c r="AI921" s="1245"/>
      <c r="AJ921" s="1245">
        <v>162121300</v>
      </c>
      <c r="AK921" s="1452">
        <v>10.65836</v>
      </c>
      <c r="AL921" s="1452">
        <f>AK921*1.12</f>
        <v>11.937363200000002</v>
      </c>
      <c r="AM921" s="1245">
        <v>0</v>
      </c>
      <c r="AN921" s="1245">
        <v>0</v>
      </c>
      <c r="AO921" s="1453">
        <f t="shared" ref="AO921:AO922" si="8948">AN921*H921</f>
        <v>0</v>
      </c>
      <c r="AP921" s="1245">
        <v>162121300</v>
      </c>
      <c r="AQ921" s="1452">
        <v>10.65836</v>
      </c>
      <c r="AR921" s="1454">
        <f>AQ921*1.12</f>
        <v>11.937363200000002</v>
      </c>
      <c r="AS921" s="1245">
        <v>0</v>
      </c>
      <c r="AT921" s="1245">
        <f>AS921*1.12</f>
        <v>0</v>
      </c>
      <c r="AU921" s="1245">
        <f>AT921*H921</f>
        <v>0</v>
      </c>
      <c r="AV921" s="1455">
        <v>162121300</v>
      </c>
      <c r="AW921" s="1455">
        <v>10.65836</v>
      </c>
      <c r="AX921" s="1455">
        <f>AW921*1.12</f>
        <v>11.937363200000002</v>
      </c>
      <c r="AY921" s="1455">
        <v>0</v>
      </c>
      <c r="AZ921" s="1455">
        <v>0</v>
      </c>
      <c r="BA921" s="1455">
        <f>AZ921*H921</f>
        <v>0</v>
      </c>
      <c r="BB921" s="1455">
        <v>162121300</v>
      </c>
      <c r="BC921" s="1455">
        <v>10.65836</v>
      </c>
      <c r="BD921" s="1455">
        <f>BC921*1.12</f>
        <v>11.937363200000002</v>
      </c>
      <c r="BE921" s="1455">
        <v>0</v>
      </c>
      <c r="BF921" s="1455">
        <v>0</v>
      </c>
      <c r="BG921" s="1455">
        <f t="shared" ref="BG921" si="8949">BF921*H921</f>
        <v>0</v>
      </c>
      <c r="BH921" s="1455"/>
      <c r="BI921" s="1455"/>
      <c r="BJ921" s="1455"/>
      <c r="BK921" s="1455">
        <f>BH921*BI921</f>
        <v>0</v>
      </c>
      <c r="BL921" s="1455">
        <f>BK921*1.12</f>
        <v>0</v>
      </c>
      <c r="BM921" s="1455">
        <f t="shared" ref="BM921" si="8950">BL921*N921</f>
        <v>0</v>
      </c>
      <c r="BN921" s="1455"/>
      <c r="BO921" s="1455"/>
      <c r="BP921" s="1455"/>
      <c r="BQ921" s="1455">
        <f>BN921*BO921</f>
        <v>0</v>
      </c>
      <c r="BR921" s="1455">
        <f>BQ921*1.12</f>
        <v>0</v>
      </c>
      <c r="BS921" s="1455">
        <f t="shared" ref="BS921:BS922" si="8951">BR921*T921</f>
        <v>0</v>
      </c>
      <c r="BT921" s="1450">
        <v>10.65836</v>
      </c>
      <c r="BU921" s="1450">
        <f>BT921*1.12</f>
        <v>11.937363200000002</v>
      </c>
      <c r="BV921" s="1450">
        <v>0</v>
      </c>
      <c r="BW921" s="1456">
        <f t="shared" ref="BW921" si="8952">BV921*1.12</f>
        <v>0</v>
      </c>
      <c r="BX921" s="1457" t="s">
        <v>48</v>
      </c>
      <c r="BY921" s="1441" t="s">
        <v>2143</v>
      </c>
      <c r="BZ921" s="1458"/>
      <c r="CA921" s="1459">
        <f t="shared" si="8421"/>
        <v>0</v>
      </c>
      <c r="CB921" s="1460"/>
      <c r="CC921" s="1461"/>
      <c r="CD921" s="1099"/>
      <c r="CE921" s="1439">
        <f t="shared" ref="CE921" si="8953">BV921-CB921</f>
        <v>0</v>
      </c>
      <c r="CF921" s="1182">
        <f t="shared" ref="CF921" si="8954">BW921-CC921</f>
        <v>0</v>
      </c>
      <c r="CG921" s="1462">
        <f t="shared" ref="CG921" si="8955">CA921-CC921</f>
        <v>0</v>
      </c>
      <c r="CH921" s="1184" t="s">
        <v>2144</v>
      </c>
      <c r="CI921" s="1185"/>
      <c r="CJ921" s="1463" t="s">
        <v>25</v>
      </c>
      <c r="CK921" s="1091" t="s">
        <v>2138</v>
      </c>
      <c r="CL921" s="1464" t="s">
        <v>2796</v>
      </c>
      <c r="CM921" s="1465" t="s">
        <v>2800</v>
      </c>
      <c r="CN921" s="1464" t="s">
        <v>2162</v>
      </c>
      <c r="CO921" s="1091" t="s">
        <v>2138</v>
      </c>
      <c r="CP921" s="1441" t="s">
        <v>2140</v>
      </c>
      <c r="CQ921" s="1092" t="s">
        <v>2142</v>
      </c>
      <c r="CR921" s="1095"/>
      <c r="CS921" s="1095"/>
      <c r="CT921" s="1095"/>
      <c r="CU921" s="1245">
        <v>150999545</v>
      </c>
      <c r="CV921" s="1245">
        <v>164863400</v>
      </c>
      <c r="CW921" s="1245">
        <v>164954100</v>
      </c>
      <c r="CX921" s="1245">
        <v>163465190</v>
      </c>
      <c r="CY921" s="1245"/>
      <c r="CZ921" s="1095">
        <f>CU921+CV921+CW921+CX921</f>
        <v>644282235</v>
      </c>
      <c r="DA921" s="1095">
        <v>10.65836</v>
      </c>
      <c r="DB921" s="1095"/>
      <c r="DC921" s="1095"/>
      <c r="DD921" s="1095"/>
      <c r="DE921" s="1095">
        <f>CU921*DA921</f>
        <v>1609407510.4461999</v>
      </c>
      <c r="DF921" s="1095">
        <f>CV921*DA921</f>
        <v>1757173468.0239999</v>
      </c>
      <c r="DG921" s="1095">
        <f>CW921*DA921</f>
        <v>1758140181.276</v>
      </c>
      <c r="DH921" s="1095">
        <f>CX921*DA921</f>
        <v>1742270842.4884</v>
      </c>
      <c r="DI921" s="1095"/>
      <c r="DJ921" s="1095"/>
      <c r="DK921" s="1095">
        <f>CZ921*DA921</f>
        <v>6866992002.2346001</v>
      </c>
      <c r="DL921" s="1141"/>
      <c r="DM921" s="1466"/>
      <c r="DN921" s="1141"/>
      <c r="DO921" s="1466"/>
      <c r="DP921" s="1467"/>
      <c r="DQ921" s="1468"/>
      <c r="DR921" s="1467"/>
      <c r="DS921" s="1468">
        <f>DT921*1.12</f>
        <v>1802536411.699744</v>
      </c>
      <c r="DT921" s="1467">
        <f>DE921</f>
        <v>1609407510.4461999</v>
      </c>
      <c r="DU921" s="1468">
        <f>DV921*1.12</f>
        <v>1968034284.1868801</v>
      </c>
      <c r="DV921" s="1467">
        <f>DF921</f>
        <v>1757173468.0239999</v>
      </c>
      <c r="DW921" s="1469">
        <f>DX921*1.12</f>
        <v>1969117003.0291202</v>
      </c>
      <c r="DX921" s="1467">
        <f>DG921</f>
        <v>1758140181.276</v>
      </c>
      <c r="DY921" s="1470">
        <f>DZ921*1.12</f>
        <v>1951343343.5870082</v>
      </c>
      <c r="DZ921" s="1467">
        <f>DH921</f>
        <v>1742270842.4884</v>
      </c>
      <c r="EA921" s="1471">
        <f>DI921</f>
        <v>0</v>
      </c>
      <c r="EB921" s="1472">
        <f t="shared" ref="EB921:EB922" si="8956">EA921/1.12</f>
        <v>0</v>
      </c>
      <c r="EC921" s="1469"/>
      <c r="ED921" s="1473"/>
      <c r="EE921" s="1466">
        <f>EF921*1.12</f>
        <v>7691031042.5027533</v>
      </c>
      <c r="EF921" s="1141">
        <f>DK921</f>
        <v>6866992002.2346001</v>
      </c>
      <c r="EG921" s="1474">
        <f>U921-DN921</f>
        <v>0</v>
      </c>
      <c r="EH921" s="1475">
        <f>V921-DM921</f>
        <v>0</v>
      </c>
      <c r="EI921" s="1476">
        <f>AA921-DP921</f>
        <v>0</v>
      </c>
      <c r="EJ921" s="1451">
        <f>AB921-DO921</f>
        <v>0</v>
      </c>
      <c r="EK921" s="1477">
        <f>AG921-DR921</f>
        <v>0</v>
      </c>
      <c r="EL921" s="1475">
        <f>AH921-DQ921</f>
        <v>0</v>
      </c>
      <c r="EM921" s="1478">
        <f>AM921-DT921</f>
        <v>-1609407510.4461999</v>
      </c>
      <c r="EN921" s="1451">
        <f>AN921-DS921</f>
        <v>-1802536411.699744</v>
      </c>
      <c r="EO921" s="1478">
        <f>AS921-DV921</f>
        <v>-1757173468.0239999</v>
      </c>
      <c r="EP921" s="1475">
        <f>AT921-DU921</f>
        <v>-1968034284.1868801</v>
      </c>
      <c r="EQ921" s="1478">
        <f>AY921-DX921</f>
        <v>-1758140181.276</v>
      </c>
      <c r="ER921" s="1451">
        <f>AZ921-DW921</f>
        <v>-1969117003.0291202</v>
      </c>
      <c r="ES921" s="1478">
        <f>BE921-DZ921</f>
        <v>-1742270842.4884</v>
      </c>
      <c r="ET921" s="1451">
        <f>BF921-DY921</f>
        <v>-1951343343.5870082</v>
      </c>
      <c r="EU921" s="1474">
        <f>BK921-EB921</f>
        <v>0</v>
      </c>
      <c r="EV921" s="1475">
        <f>BL921-EA921</f>
        <v>0</v>
      </c>
      <c r="EW921" s="1474">
        <f>BM921-ED921</f>
        <v>0</v>
      </c>
      <c r="EX921" s="1475">
        <f>BN921-EC921</f>
        <v>0</v>
      </c>
      <c r="EY921" s="1476">
        <f>BV921-EF921</f>
        <v>-6866992002.2346001</v>
      </c>
      <c r="EZ921" s="1475">
        <f>BW921-EE921</f>
        <v>-7691031042.5027533</v>
      </c>
      <c r="FA921" s="1479"/>
      <c r="FC921" s="1481"/>
      <c r="FD921" s="1482"/>
    </row>
    <row r="922" spans="1:160" s="356" customFormat="1" ht="18" hidden="1" customHeight="1" outlineLevel="1" thickBot="1" x14ac:dyDescent="0.25">
      <c r="A922" s="971" t="s">
        <v>2189</v>
      </c>
      <c r="B922" s="225" t="s">
        <v>1170</v>
      </c>
      <c r="C922" s="226" t="s">
        <v>2137</v>
      </c>
      <c r="D922" s="226" t="s">
        <v>2138</v>
      </c>
      <c r="E922" s="225" t="s">
        <v>2139</v>
      </c>
      <c r="F922" s="225" t="s">
        <v>2140</v>
      </c>
      <c r="G922" s="972" t="s">
        <v>25</v>
      </c>
      <c r="H922" s="973">
        <v>1</v>
      </c>
      <c r="I922" s="225" t="s">
        <v>969</v>
      </c>
      <c r="J922" s="228" t="s">
        <v>1360</v>
      </c>
      <c r="K922" s="229" t="s">
        <v>152</v>
      </c>
      <c r="L922" s="225" t="s">
        <v>2141</v>
      </c>
      <c r="M922" s="230" t="s">
        <v>2142</v>
      </c>
      <c r="N922" s="231"/>
      <c r="O922" s="231"/>
      <c r="P922" s="231"/>
      <c r="Q922" s="248"/>
      <c r="R922" s="434"/>
      <c r="S922" s="284"/>
      <c r="T922" s="284"/>
      <c r="U922" s="284"/>
      <c r="V922" s="685"/>
      <c r="W922" s="685"/>
      <c r="X922" s="434"/>
      <c r="Y922" s="434"/>
      <c r="Z922" s="434"/>
      <c r="AA922" s="275"/>
      <c r="AB922" s="275"/>
      <c r="AC922" s="434"/>
      <c r="AD922" s="275"/>
      <c r="AE922" s="275"/>
      <c r="AF922" s="275"/>
      <c r="AG922" s="275"/>
      <c r="AH922" s="275"/>
      <c r="AI922" s="275"/>
      <c r="AJ922" s="275">
        <v>150999545</v>
      </c>
      <c r="AK922" s="974">
        <v>10.65836</v>
      </c>
      <c r="AL922" s="974">
        <f>AK922*1.12</f>
        <v>11.937363200000002</v>
      </c>
      <c r="AM922" s="1222">
        <f>AK922*AJ922</f>
        <v>1609407510.4461999</v>
      </c>
      <c r="AN922" s="275">
        <f>AL922*AJ922</f>
        <v>1802536411.6997442</v>
      </c>
      <c r="AO922" s="396">
        <f t="shared" si="8948"/>
        <v>1802536411.6997442</v>
      </c>
      <c r="AP922" s="275">
        <v>164863400</v>
      </c>
      <c r="AQ922" s="974">
        <v>10.65836</v>
      </c>
      <c r="AR922" s="975">
        <f>AQ922*1.12</f>
        <v>11.937363200000002</v>
      </c>
      <c r="AS922" s="275">
        <f>AP922*AQ922</f>
        <v>1757173468.0239999</v>
      </c>
      <c r="AT922" s="275">
        <f>AS922*1.12</f>
        <v>1968034284.1868801</v>
      </c>
      <c r="AU922" s="275">
        <f>AT922*H922</f>
        <v>1968034284.1868801</v>
      </c>
      <c r="AV922" s="772">
        <v>164954100</v>
      </c>
      <c r="AW922" s="772">
        <v>10.65836</v>
      </c>
      <c r="AX922" s="772">
        <f>AW922*1.12</f>
        <v>11.937363200000002</v>
      </c>
      <c r="AY922" s="772">
        <f>AW922*AV922</f>
        <v>1758140181.276</v>
      </c>
      <c r="AZ922" s="772">
        <f>AX922*AV922</f>
        <v>1969117003.0291202</v>
      </c>
      <c r="BA922" s="772">
        <f>AZ922*H922</f>
        <v>1969117003.0291202</v>
      </c>
      <c r="BB922" s="772">
        <v>163465190</v>
      </c>
      <c r="BC922" s="772">
        <v>10.65836</v>
      </c>
      <c r="BD922" s="772">
        <f>BC922*1.12</f>
        <v>11.937363200000002</v>
      </c>
      <c r="BE922" s="772">
        <f>BB922*BC922</f>
        <v>1742270842.4884</v>
      </c>
      <c r="BF922" s="772">
        <f>BE922*1.12</f>
        <v>1951343343.5870082</v>
      </c>
      <c r="BG922" s="772">
        <f t="shared" ref="BG922" si="8957">BF922*H922</f>
        <v>1951343343.5870082</v>
      </c>
      <c r="BH922" s="772"/>
      <c r="BI922" s="772"/>
      <c r="BJ922" s="772"/>
      <c r="BK922" s="772">
        <f>BH922*BI922</f>
        <v>0</v>
      </c>
      <c r="BL922" s="772">
        <f>BK922*1.12</f>
        <v>0</v>
      </c>
      <c r="BM922" s="772">
        <f t="shared" ref="BM922" si="8958">BL922*N922</f>
        <v>0</v>
      </c>
      <c r="BN922" s="772"/>
      <c r="BO922" s="772"/>
      <c r="BP922" s="772"/>
      <c r="BQ922" s="772">
        <f>BN922*BO922</f>
        <v>0</v>
      </c>
      <c r="BR922" s="772">
        <f>BQ922*1.12</f>
        <v>0</v>
      </c>
      <c r="BS922" s="772">
        <f t="shared" si="8951"/>
        <v>0</v>
      </c>
      <c r="BT922" s="284">
        <v>10.65836</v>
      </c>
      <c r="BU922" s="284">
        <f>BT922*1.12</f>
        <v>11.937363200000002</v>
      </c>
      <c r="BV922" s="284">
        <f>BT922*(AD922+AJ922+AP922+AV922+BB922)</f>
        <v>6866992002.2346001</v>
      </c>
      <c r="BW922" s="284">
        <f t="shared" ref="BW922" si="8959">BV922*1.12</f>
        <v>7691031042.5027533</v>
      </c>
      <c r="BX922" s="71" t="s">
        <v>48</v>
      </c>
      <c r="BY922" s="225" t="s">
        <v>2143</v>
      </c>
      <c r="BZ922" s="573"/>
      <c r="CA922" s="976">
        <f t="shared" ref="CA922" si="8960">BW922*H922</f>
        <v>7691031042.5027533</v>
      </c>
      <c r="CB922" s="977"/>
      <c r="CC922" s="978"/>
      <c r="CD922" s="773"/>
      <c r="CE922" s="155">
        <f t="shared" ref="CE922" si="8961">BV922-CB922</f>
        <v>6866992002.2346001</v>
      </c>
      <c r="CF922" s="911">
        <f t="shared" ref="CF922" si="8962">BW922-CC922</f>
        <v>7691031042.5027533</v>
      </c>
      <c r="CG922" s="979">
        <f t="shared" ref="CG922" si="8963">CA922-CC922</f>
        <v>7691031042.5027533</v>
      </c>
      <c r="CH922" s="168" t="s">
        <v>2198</v>
      </c>
      <c r="CI922" s="169"/>
      <c r="CJ922" s="980"/>
      <c r="CK922" s="226"/>
      <c r="CL922" s="194"/>
      <c r="CM922" s="287"/>
      <c r="CN922" s="194"/>
      <c r="CO922" s="226"/>
      <c r="CP922" s="225"/>
      <c r="CQ922" s="981"/>
      <c r="CR922" s="774"/>
      <c r="CS922" s="774"/>
      <c r="CT922" s="774"/>
      <c r="CU922" s="275"/>
      <c r="CV922" s="275"/>
      <c r="CW922" s="275"/>
      <c r="CX922" s="275"/>
      <c r="CY922" s="275"/>
      <c r="CZ922" s="774"/>
      <c r="DA922" s="774"/>
      <c r="DB922" s="774"/>
      <c r="DC922" s="774"/>
      <c r="DD922" s="774"/>
      <c r="DE922" s="774"/>
      <c r="DF922" s="774"/>
      <c r="DG922" s="774"/>
      <c r="DH922" s="774"/>
      <c r="DI922" s="774"/>
      <c r="DJ922" s="774"/>
      <c r="DK922" s="774"/>
      <c r="DL922" s="651"/>
      <c r="DM922" s="982"/>
      <c r="DN922" s="651"/>
      <c r="DO922" s="983"/>
      <c r="DP922" s="984"/>
      <c r="DQ922" s="985"/>
      <c r="DR922" s="984"/>
      <c r="DS922" s="985"/>
      <c r="DT922" s="984"/>
      <c r="DU922" s="985"/>
      <c r="DV922" s="984"/>
      <c r="DW922" s="986"/>
      <c r="DX922" s="984"/>
      <c r="DY922" s="987"/>
      <c r="DZ922" s="984"/>
      <c r="EA922" s="998">
        <f>DI922</f>
        <v>0</v>
      </c>
      <c r="EB922" s="999">
        <f t="shared" si="8956"/>
        <v>0</v>
      </c>
      <c r="EC922" s="986"/>
      <c r="ED922" s="1272"/>
      <c r="EE922" s="983"/>
      <c r="EF922" s="988"/>
      <c r="EG922" s="689">
        <f>U922-DN922</f>
        <v>0</v>
      </c>
      <c r="EH922" s="495">
        <f>V922-DM922</f>
        <v>0</v>
      </c>
      <c r="EI922" s="590">
        <f>AA922-DP922</f>
        <v>0</v>
      </c>
      <c r="EJ922" s="685">
        <f>AB922-DO922</f>
        <v>0</v>
      </c>
      <c r="EK922" s="690">
        <f>AG922-DR922</f>
        <v>0</v>
      </c>
      <c r="EL922" s="495">
        <f>AH922-DQ922</f>
        <v>0</v>
      </c>
      <c r="EM922" s="252">
        <f>AM922-DT922</f>
        <v>1609407510.4461999</v>
      </c>
      <c r="EN922" s="685">
        <f>AN922-DS922</f>
        <v>1802536411.6997442</v>
      </c>
      <c r="EO922" s="252">
        <f>AS922-DV922</f>
        <v>1757173468.0239999</v>
      </c>
      <c r="EP922" s="495">
        <f>AT922-DU922</f>
        <v>1968034284.1868801</v>
      </c>
      <c r="EQ922" s="252">
        <f>AY922-DX922</f>
        <v>1758140181.276</v>
      </c>
      <c r="ER922" s="685">
        <f>AZ922-DW922</f>
        <v>1969117003.0291202</v>
      </c>
      <c r="ES922" s="252">
        <f>BE922-DZ922</f>
        <v>1742270842.4884</v>
      </c>
      <c r="ET922" s="685">
        <f>BF922-DY922</f>
        <v>1951343343.5870082</v>
      </c>
      <c r="EU922" s="481">
        <f>BK922-EB922</f>
        <v>0</v>
      </c>
      <c r="EV922" s="271">
        <f>BL922-EA922</f>
        <v>0</v>
      </c>
      <c r="EW922" s="481">
        <f>BM922-ED922</f>
        <v>0</v>
      </c>
      <c r="EX922" s="271">
        <f>BN922-EC922</f>
        <v>0</v>
      </c>
      <c r="EY922" s="590">
        <f>BV922-EF922</f>
        <v>6866992002.2346001</v>
      </c>
      <c r="EZ922" s="495">
        <f>BW922-EE922</f>
        <v>7691031042.5027533</v>
      </c>
      <c r="FA922" s="598"/>
      <c r="FB922" s="33"/>
      <c r="FC922" s="989"/>
      <c r="FD922" s="990"/>
    </row>
    <row r="923" spans="1:160" s="776" customFormat="1" ht="18" customHeight="1" collapsed="1" thickBot="1" x14ac:dyDescent="0.25">
      <c r="A923" s="784"/>
      <c r="B923" s="48"/>
      <c r="C923" s="785"/>
      <c r="D923" s="785" t="s">
        <v>280</v>
      </c>
      <c r="E923" s="48"/>
      <c r="F923" s="48"/>
      <c r="G923" s="786"/>
      <c r="H923" s="787"/>
      <c r="I923" s="48"/>
      <c r="J923" s="788"/>
      <c r="K923" s="789"/>
      <c r="L923" s="48"/>
      <c r="M923" s="790"/>
      <c r="N923" s="791"/>
      <c r="O923" s="791"/>
      <c r="P923" s="791"/>
      <c r="Q923" s="792"/>
      <c r="R923" s="793"/>
      <c r="S923" s="794"/>
      <c r="T923" s="794"/>
      <c r="U923" s="794">
        <f>U10+U27+U207+U234+U235+U246+U247+U299+U308+U324+U370+U387+U444+U445+U511+U886+U893+U920</f>
        <v>90057038.331785709</v>
      </c>
      <c r="V923" s="794">
        <f>V10+V27+V207+V234+V235+V246+V247+V299+V308+V324+V370+V387+V444+V445+V511+V886+V893+V920</f>
        <v>100863882.93159997</v>
      </c>
      <c r="W923" s="794">
        <f>W10+W27+W207+W234+W235+W246+W247+W299+W308+W324+W370+W387+W444+W445+W511+W886+W893+W920</f>
        <v>37840189.252149999</v>
      </c>
      <c r="X923" s="795"/>
      <c r="Y923" s="795"/>
      <c r="Z923" s="795"/>
      <c r="AA923" s="794">
        <f>AA10+AA27+AA207+AA234+AA235+AA246+AA247+AA299+AA308+AA324+AA370+AA387+AA444+AA445+AA511+AA886+AA893+AA920</f>
        <v>338486120.92762709</v>
      </c>
      <c r="AB923" s="794">
        <f>AB10+AB27+AB207+AB234+AB235+AB246+AB247+AB299+AB308+AB324+AB370+AB387+AB444+AB445+AB511+AB886+AB893+AB920</f>
        <v>379104455.43894237</v>
      </c>
      <c r="AC923" s="794">
        <f>AC10+AC27+AC207+AC234+AC235+AC246+AC247+AC299+AC308+AC324+AC370+AC387+AC444+AC445+AC511+AC886+AC893+AC920</f>
        <v>225604058.49828437</v>
      </c>
      <c r="AD923" s="253"/>
      <c r="AE923" s="253"/>
      <c r="AF923" s="253"/>
      <c r="AG923" s="794">
        <f>AG10+AG27+AG207+AG234+AG235+AG246+AG247+AG299+AG308+AG324+AG370+AG387+AG444+AG445+AG511+AG886+AG893+AG920</f>
        <v>800017705.30464292</v>
      </c>
      <c r="AH923" s="794">
        <f>AH10+AH27+AH207+AH234+AH235+AH246+AH247+AH299+AH308+AH324+AH370+AH387+AH444+AH445+AH511+AH886+AH893+AH920</f>
        <v>896019829.94120026</v>
      </c>
      <c r="AI923" s="794">
        <f>AI10+AI27+AI207+AI234+AI235+AI246+AI247+AI299+AI308+AI324+AI370+AI387+AI444+AI445+AI511+AI886+AI893+AI920</f>
        <v>561534570.32993412</v>
      </c>
      <c r="AJ923" s="253"/>
      <c r="AK923" s="253"/>
      <c r="AL923" s="253"/>
      <c r="AM923" s="794">
        <f>AM10+AM27+AM207+AM234+AM235+AM246+AM247+AM299+AM308+AM324+AM370+AM387+AM444+AM445+AM511+AM886+AM893+AM920</f>
        <v>1962674085.808857</v>
      </c>
      <c r="AN923" s="794">
        <f>AN10+AN27+AN207+AN234+AN235+AN246+AN247+AN299+AN308+AN324+AN370+AN387+AN444+AN445+AN511+AN886+AN893+AN920</f>
        <v>2198194976.1059203</v>
      </c>
      <c r="AO923" s="794">
        <f>AO10+AO27+AO207+AO234+AO235+AO246+AO247+AO299+AO308+AO324+AO370+AO387+AO444+AO445+AO511+AO886+AO893+AO920</f>
        <v>2103396495.9973559</v>
      </c>
      <c r="AP923" s="253"/>
      <c r="AQ923" s="253"/>
      <c r="AR923" s="253"/>
      <c r="AS923" s="794">
        <f>AS10+AS27+AS207+AS234+AS235+AS246+AS247+AS299+AS308+AS324+AS370+AS387+AS444+AS445+AS511+AS886+AS893+AS920</f>
        <v>2106188142.6255856</v>
      </c>
      <c r="AT923" s="794">
        <f>AT10+AT27+AT207+AT234+AT235+AT246+AT247+AT299+AT308+AT324+AT370+AT387+AT444+AT445+AT511+AT886+AT893+AT920</f>
        <v>2358930719.7406564</v>
      </c>
      <c r="AU923" s="794">
        <f>AU10+AU27+AU207+AU234+AU235+AU246+AU247+AU299+AU308+AU324+AU370+AU387+AU444+AU445+AU511+AU886+AU893+AU920</f>
        <v>2280070282.4197416</v>
      </c>
      <c r="AV923" s="796"/>
      <c r="AW923" s="796"/>
      <c r="AX923" s="796"/>
      <c r="AY923" s="794">
        <f>AY10+AY27+AY207+AY234+AY235+AY246+AY247+AY299+AY308+AY324+AY370+AY387+AY444+AY445+AY511+AY886+AY893+AY920</f>
        <v>2149165346.9682999</v>
      </c>
      <c r="AZ923" s="794">
        <f>AZ10+AZ27+AZ207+AZ234+AZ235+AZ246+AZ247+AZ299+AZ308+AZ324+AZ370+AZ387+AZ444+AZ445+AZ511+AZ886+AZ893+AZ920</f>
        <v>2407065188.604496</v>
      </c>
      <c r="BA923" s="794">
        <f>BA10+BA27+BA207+BA234+BA235+BA246+BA247+BA299+BA308+BA324+BA370+BA387+BA444+BA445+BA511+BA886+BA893+BA920</f>
        <v>2341493621.651278</v>
      </c>
      <c r="BB923" s="796"/>
      <c r="BC923" s="796"/>
      <c r="BD923" s="796"/>
      <c r="BE923" s="794">
        <f>BE10+BE27+BE207+BE234+BE235+BE246+BE247+BE299+BE308+BE324+BE370+BE387+BE444+BE445+BE511+BE886+BE893+BE920</f>
        <v>1937180016.0007</v>
      </c>
      <c r="BF923" s="794">
        <f>BF10+BF27+BF207+BF234+BF235+BF246+BF247+BF299+BF308+BF324+BF370+BF387+BF444+BF445+BF511+BF886+BF893+BF920</f>
        <v>2169641617.920784</v>
      </c>
      <c r="BG923" s="794">
        <f>BG10+BG27+BG207+BG234+BG235+BG246+BG247+BG299+BG308+BG324+BG370+BG387+BG444+BG445+BG511+BG886+BG893+BG920</f>
        <v>2106238492.5540938</v>
      </c>
      <c r="BH923" s="796"/>
      <c r="BI923" s="796"/>
      <c r="BJ923" s="796"/>
      <c r="BK923" s="794">
        <f>BK10+BK27+BK207+BK234+BK235+BK246+BK247+BK299+BK308+BK324+BK370+BK387+BK444+BK445+BK511+BK886+BK893+BK920</f>
        <v>0</v>
      </c>
      <c r="BL923" s="794">
        <f>BL10+BL27+BL207+BL234+BL235+BL246+BL247+BL299+BL308+BL324+BL370+BL387+BL444+BL445+BL511+BL886+BL893+BL920</f>
        <v>0</v>
      </c>
      <c r="BM923" s="794">
        <f>BM10+BM27+BM207+BM234+BM235+BM246+BM247+BM299+BM308+BM324+BM370+BM387+BM444+BM445+BM511+BM886+BM893+BM920</f>
        <v>0</v>
      </c>
      <c r="BN923" s="796"/>
      <c r="BO923" s="796"/>
      <c r="BP923" s="796"/>
      <c r="BQ923" s="794">
        <f>BQ10+BQ27+BQ207+BQ234+BQ235+BQ246+BQ247+BQ299+BQ308+BQ324+BQ370+BQ387+BQ444+BQ445+BQ511+BQ886+BQ893+BQ920</f>
        <v>0</v>
      </c>
      <c r="BR923" s="794">
        <f>BR10+BR27+BR207+BR234+BR235+BR246+BR247+BR299+BR308+BR324+BR370+BR387+BR444+BR445+BR511+BR886+BR893+BR920</f>
        <v>0</v>
      </c>
      <c r="BS923" s="794">
        <f>BS10+BS27+BS207+BS234+BS235+BS246+BS247+BS299+BS308+BS324+BS370+BS387+BS444+BS445+BS511+BS886+BS893+BS920</f>
        <v>0</v>
      </c>
      <c r="BT923" s="794"/>
      <c r="BU923" s="794"/>
      <c r="BV923" s="794">
        <f>BV10+BV27+BV207+BV234+BV235+BV246+BV247+BV299+BV308+BV324+BV370+BV387+BV444+BV445+BV511+BV886+BV893+BV920</f>
        <v>9763737212.2380333</v>
      </c>
      <c r="BW923" s="794">
        <f>BW10+BW27+BW207+BW234+BW235+BW246+BW247+BW299+BW308+BW324+BW370+BW387+BW444+BW445+BW511+BW886+BW893+BW920</f>
        <v>10935385677.7066</v>
      </c>
      <c r="BX923" s="797"/>
      <c r="BY923" s="1224"/>
      <c r="BZ923" s="798"/>
      <c r="CA923" s="794">
        <f>CA10+CA27+CA207+CA234+CA235+CA246+CA247+CA299+CA308+CA324+CA370+CA387+CA444+CA445+CA511+CA886+CA893+CA920</f>
        <v>763202160.76980925</v>
      </c>
      <c r="CB923" s="49">
        <v>1729923773.5741069</v>
      </c>
      <c r="CC923" s="50">
        <v>1937514626.4030001</v>
      </c>
      <c r="CD923" s="799"/>
      <c r="CE923" s="794">
        <f>CE10+CE27+CE207+CE234+CE235+CE246+CE247+CE299+CE308+CE324+CE370+CE387+CE444+CE445+CE511+CE886+CE893+CE920</f>
        <v>7307654090.2239275</v>
      </c>
      <c r="CF923" s="794">
        <f>CF10+CF27+CF207+CF234+CF235+CF246+CF247+CF299+CF308+CF324+CF370+CF387+CF444+CF445+CF511+CF886+CF893+CF920</f>
        <v>8184572581.0508003</v>
      </c>
      <c r="CG923" s="781">
        <f>CG10+CG27+CG207+CG234+CG235+CG246+CG247+CG299+CG308+CG324+CG370+CG387+CG444+CG445+CG511+CG886+CG893+CG920</f>
        <v>6220959683.1464586</v>
      </c>
      <c r="CH923" s="160"/>
      <c r="CI923" s="800"/>
      <c r="CJ923" s="801"/>
      <c r="CK923" s="802"/>
      <c r="CL923" s="802"/>
      <c r="CM923" s="802"/>
      <c r="CN923" s="802"/>
      <c r="CO923" s="802"/>
      <c r="CP923" s="802"/>
      <c r="CQ923" s="802"/>
      <c r="CR923" s="803"/>
      <c r="CS923" s="803"/>
      <c r="CT923" s="803"/>
      <c r="CU923" s="803"/>
      <c r="CV923" s="803"/>
      <c r="CW923" s="803"/>
      <c r="CX923" s="803"/>
      <c r="CY923" s="803"/>
      <c r="CZ923" s="803"/>
      <c r="DA923" s="803"/>
      <c r="DB923" s="803"/>
      <c r="DC923" s="803"/>
      <c r="DD923" s="803"/>
      <c r="DE923" s="803"/>
      <c r="DF923" s="803"/>
      <c r="DG923" s="803"/>
      <c r="DH923" s="803"/>
      <c r="DI923" s="803"/>
      <c r="DJ923" s="803"/>
      <c r="DK923" s="803"/>
      <c r="DL923" s="804"/>
      <c r="DM923" s="794">
        <f>DM10+DM27+DM207+DM234+DM235+DM246+DM247+DM299+DM308+DM324+DM370+DM387+DM444+DM445+DM511+DM886+DM893+DM920</f>
        <v>96305715.695794478</v>
      </c>
      <c r="DN923" s="794">
        <f>DN10+DN27+DN207+DN234+DN235+DN246+DN247+DN299+DN308+DN324+DN370+DN387+DN444+DN445+DN511+DN886+DN893+DN920</f>
        <v>86358226.57481651</v>
      </c>
      <c r="DO923" s="781">
        <f>DO10+DO27+DO207+DO234+DO235+DO246+DO247+DO299+DO308+DO324+DO370+DO387+DO444+DO445+DO511+DO886+DO893+DO920</f>
        <v>309840804.18355209</v>
      </c>
      <c r="DP923" s="809">
        <f>DP10+DP27+DP207+DP234+DP235+DP246+DP247+DP299+DP308+DP324+DP370+DP387+DP444+DP445+DP511+DP886+DP893+DP920</f>
        <v>277012025.76745719</v>
      </c>
      <c r="DQ923" s="809">
        <f>DQ920+DQ893+DQ886+DQ511+DQ445+DQ444+DQ387+DQ370+DQ324+DQ308+DQ299+DQ247+DQ246+DQ235+DQ234+DQ207+DQ27+DQ10</f>
        <v>650275715.21339452</v>
      </c>
      <c r="DR923" s="809">
        <f t="shared" ref="DR923:EZ923" si="8964">DR10+DR27+DR207+DR234+DR235+DR246+DR247+DR299+DR308+DR324+DR370+DR387+DR444+DR445+DR511+DR886+DR893+DR920</f>
        <v>580999035.22981644</v>
      </c>
      <c r="DS923" s="805">
        <f t="shared" si="8964"/>
        <v>2160602747.4575634</v>
      </c>
      <c r="DT923" s="805">
        <f t="shared" si="8964"/>
        <v>1929725050.8559413</v>
      </c>
      <c r="DU923" s="805">
        <f t="shared" si="8964"/>
        <v>2357837689.8086562</v>
      </c>
      <c r="DV923" s="805">
        <f t="shared" si="8964"/>
        <v>2105212223.0434427</v>
      </c>
      <c r="DW923" s="805">
        <f t="shared" si="8964"/>
        <v>2394863397.1036963</v>
      </c>
      <c r="DX923" s="805">
        <f t="shared" si="8964"/>
        <v>2138270890.2711573</v>
      </c>
      <c r="DY923" s="813">
        <f t="shared" si="8964"/>
        <v>2157583030.1087842</v>
      </c>
      <c r="DZ923" s="805">
        <f t="shared" si="8964"/>
        <v>1926413419.7399857</v>
      </c>
      <c r="EA923" s="805">
        <f t="shared" si="8964"/>
        <v>0</v>
      </c>
      <c r="EB923" s="805">
        <f t="shared" si="8964"/>
        <v>0</v>
      </c>
      <c r="EC923" s="805">
        <f t="shared" si="8964"/>
        <v>0</v>
      </c>
      <c r="ED923" s="794">
        <f t="shared" si="8964"/>
        <v>0</v>
      </c>
      <c r="EE923" s="806">
        <f t="shared" si="8964"/>
        <v>10547895995.458664</v>
      </c>
      <c r="EF923" s="805">
        <f t="shared" si="8964"/>
        <v>9419740965.8023777</v>
      </c>
      <c r="EG923" s="807">
        <f t="shared" si="8964"/>
        <v>75570842.399826348</v>
      </c>
      <c r="EH923" s="808">
        <f t="shared" si="8964"/>
        <v>85054841.555805534</v>
      </c>
      <c r="EI923" s="806">
        <f t="shared" si="8964"/>
        <v>8698459.1015984491</v>
      </c>
      <c r="EJ923" s="805">
        <f t="shared" si="8964"/>
        <v>10154938.869790286</v>
      </c>
      <c r="EK923" s="813">
        <f t="shared" si="8964"/>
        <v>122989377.21768361</v>
      </c>
      <c r="EL923" s="808">
        <f t="shared" si="8964"/>
        <v>138191306.7278057</v>
      </c>
      <c r="EM923" s="808">
        <f t="shared" si="8964"/>
        <v>27527606.38148725</v>
      </c>
      <c r="EN923" s="808">
        <f t="shared" si="8964"/>
        <v>31520228.648356643</v>
      </c>
      <c r="EO923" s="808">
        <f t="shared" si="8964"/>
        <v>975919.58214287006</v>
      </c>
      <c r="EP923" s="808">
        <f t="shared" si="8964"/>
        <v>1093029.9320000096</v>
      </c>
      <c r="EQ923" s="808">
        <f t="shared" si="8964"/>
        <v>10894456.697142869</v>
      </c>
      <c r="ER923" s="808">
        <f t="shared" si="8964"/>
        <v>12201791.500800014</v>
      </c>
      <c r="ES923" s="808">
        <f t="shared" si="8964"/>
        <v>10766596.260714293</v>
      </c>
      <c r="ET923" s="805">
        <f t="shared" si="8964"/>
        <v>12058587.812000006</v>
      </c>
      <c r="EU923" s="807">
        <f t="shared" si="8964"/>
        <v>0</v>
      </c>
      <c r="EV923" s="808">
        <f t="shared" si="8964"/>
        <v>0</v>
      </c>
      <c r="EW923" s="807">
        <f t="shared" si="8964"/>
        <v>0</v>
      </c>
      <c r="EX923" s="808">
        <f t="shared" si="8964"/>
        <v>0</v>
      </c>
      <c r="EY923" s="806">
        <f t="shared" si="8964"/>
        <v>193471990.43565696</v>
      </c>
      <c r="EZ923" s="808">
        <f t="shared" si="8964"/>
        <v>218902515.52793598</v>
      </c>
      <c r="FA923" s="775"/>
      <c r="FC923" s="777">
        <f>SUM(FC512:FC887)</f>
        <v>880838619.23666656</v>
      </c>
      <c r="FD923" s="777">
        <f>SUM(FD512:FD887)</f>
        <v>879069932.87666655</v>
      </c>
    </row>
    <row r="924" spans="1:160" s="30" customFormat="1" ht="18" customHeight="1" thickBot="1" x14ac:dyDescent="0.25">
      <c r="A924" s="288"/>
      <c r="B924" s="289"/>
      <c r="C924" s="290"/>
      <c r="D924" s="290" t="s">
        <v>309</v>
      </c>
      <c r="E924" s="289"/>
      <c r="F924" s="289"/>
      <c r="G924" s="291"/>
      <c r="H924" s="292"/>
      <c r="I924" s="289"/>
      <c r="J924" s="293"/>
      <c r="K924" s="294"/>
      <c r="L924" s="289"/>
      <c r="M924" s="295"/>
      <c r="N924" s="296"/>
      <c r="O924" s="296"/>
      <c r="P924" s="296"/>
      <c r="Q924" s="297"/>
      <c r="R924" s="420"/>
      <c r="S924" s="299"/>
      <c r="T924" s="299"/>
      <c r="U924" s="299">
        <f>U991</f>
        <v>73136634099.507141</v>
      </c>
      <c r="V924" s="300">
        <f>V991</f>
        <v>81913030191.448013</v>
      </c>
      <c r="W924" s="300">
        <f>W991</f>
        <v>17252683064.922848</v>
      </c>
      <c r="X924" s="421"/>
      <c r="Y924" s="421"/>
      <c r="Z924" s="421"/>
      <c r="AA924" s="421">
        <f>AA991</f>
        <v>45983794317.631432</v>
      </c>
      <c r="AB924" s="421">
        <f>AB991</f>
        <v>51501849635.747208</v>
      </c>
      <c r="AC924" s="421">
        <f>AC991</f>
        <v>10972234342.955072</v>
      </c>
      <c r="AD924" s="422"/>
      <c r="AE924" s="422"/>
      <c r="AF924" s="422"/>
      <c r="AG924" s="422">
        <f>AG991</f>
        <v>97798890897.139999</v>
      </c>
      <c r="AH924" s="422">
        <f>AH991</f>
        <v>109534757804.79681</v>
      </c>
      <c r="AI924" s="422">
        <f>AI991</f>
        <v>26396780351.490753</v>
      </c>
      <c r="AJ924" s="422"/>
      <c r="AK924" s="422"/>
      <c r="AL924" s="422"/>
      <c r="AM924" s="422">
        <f>AM991</f>
        <v>129450275113.87</v>
      </c>
      <c r="AN924" s="422">
        <f>AN991</f>
        <v>144984308127.53436</v>
      </c>
      <c r="AO924" s="422">
        <f>AO991</f>
        <v>36255279924.703178</v>
      </c>
      <c r="AP924" s="422"/>
      <c r="AQ924" s="422"/>
      <c r="AR924" s="422"/>
      <c r="AS924" s="422">
        <f>AS991</f>
        <v>310330009291.71002</v>
      </c>
      <c r="AT924" s="422">
        <f>AT991</f>
        <v>347569610406.71521</v>
      </c>
      <c r="AU924" s="422">
        <f>AU991</f>
        <v>82250224939.542252</v>
      </c>
      <c r="AV924" s="423"/>
      <c r="AW924" s="423"/>
      <c r="AX924" s="423"/>
      <c r="AY924" s="423">
        <f>AY991</f>
        <v>3959312420</v>
      </c>
      <c r="AZ924" s="423">
        <f>AZ991</f>
        <v>4434429910.4000006</v>
      </c>
      <c r="BA924" s="423">
        <f>BA991</f>
        <v>2429907220.1600003</v>
      </c>
      <c r="BB924" s="423"/>
      <c r="BC924" s="423"/>
      <c r="BD924" s="423"/>
      <c r="BE924" s="423">
        <f>BE991</f>
        <v>3396165990</v>
      </c>
      <c r="BF924" s="423">
        <f>BF991</f>
        <v>3803705908.8000002</v>
      </c>
      <c r="BG924" s="423">
        <f>BG991</f>
        <v>2048944571.5200005</v>
      </c>
      <c r="BH924" s="423"/>
      <c r="BI924" s="423"/>
      <c r="BJ924" s="423"/>
      <c r="BK924" s="423">
        <f>BK991</f>
        <v>1656082680</v>
      </c>
      <c r="BL924" s="423">
        <f>BL991</f>
        <v>1854812601.6000001</v>
      </c>
      <c r="BM924" s="423">
        <f>BM991</f>
        <v>741925040.6400001</v>
      </c>
      <c r="BN924" s="423"/>
      <c r="BO924" s="423"/>
      <c r="BP924" s="423"/>
      <c r="BQ924" s="423">
        <f>BQ991</f>
        <v>0</v>
      </c>
      <c r="BR924" s="423">
        <f>BR991</f>
        <v>0</v>
      </c>
      <c r="BS924" s="423">
        <f>BS991</f>
        <v>0</v>
      </c>
      <c r="BT924" s="299"/>
      <c r="BU924" s="299"/>
      <c r="BV924" s="299">
        <f>BV991</f>
        <v>722509725598.29993</v>
      </c>
      <c r="BW924" s="299">
        <f>BW991</f>
        <v>809210892670.09607</v>
      </c>
      <c r="BX924" s="301"/>
      <c r="BY924" s="289"/>
      <c r="BZ924" s="574"/>
      <c r="CA924" s="530">
        <f>SUM(CA925:CA971)</f>
        <v>347822708588.09515</v>
      </c>
      <c r="CB924" s="302">
        <v>251742660696.42856</v>
      </c>
      <c r="CC924" s="298">
        <v>281951779980</v>
      </c>
      <c r="CD924" s="308"/>
      <c r="CE924" s="303">
        <f>CE991</f>
        <v>470767064901.8714</v>
      </c>
      <c r="CF924" s="304">
        <f>CF991</f>
        <v>527259112690.09619</v>
      </c>
      <c r="CG924" s="304">
        <f>CG991</f>
        <v>-91661075624.975342</v>
      </c>
      <c r="CH924" s="305"/>
      <c r="CI924" s="306"/>
      <c r="CJ924" s="307"/>
      <c r="CK924" s="307"/>
      <c r="CL924" s="307"/>
      <c r="CM924" s="307"/>
      <c r="CN924" s="307"/>
      <c r="CO924" s="307"/>
      <c r="CP924" s="307"/>
      <c r="CQ924" s="307"/>
      <c r="CR924" s="483"/>
      <c r="CS924" s="483"/>
      <c r="CT924" s="483"/>
      <c r="CU924" s="483"/>
      <c r="CV924" s="483"/>
      <c r="CW924" s="483"/>
      <c r="CX924" s="483"/>
      <c r="CY924" s="483"/>
      <c r="CZ924" s="483"/>
      <c r="DA924" s="483"/>
      <c r="DB924" s="483"/>
      <c r="DC924" s="483"/>
      <c r="DD924" s="483"/>
      <c r="DE924" s="483"/>
      <c r="DF924" s="483"/>
      <c r="DG924" s="483"/>
      <c r="DH924" s="483"/>
      <c r="DI924" s="483"/>
      <c r="DJ924" s="483"/>
      <c r="DK924" s="483"/>
      <c r="DL924" s="484"/>
      <c r="DM924" s="303">
        <f t="shared" ref="DM924:EZ924" si="8965">DM991</f>
        <v>81442814128.491211</v>
      </c>
      <c r="DN924" s="304">
        <f t="shared" si="8965"/>
        <v>72716798329.009995</v>
      </c>
      <c r="DO924" s="303">
        <f t="shared" ref="DO924:DZ924" si="8966">DO991</f>
        <v>50889419715.747208</v>
      </c>
      <c r="DP924" s="309">
        <f t="shared" si="8966"/>
        <v>45436981889.060005</v>
      </c>
      <c r="DQ924" s="309">
        <f>DQ991</f>
        <v>109261860479.85602</v>
      </c>
      <c r="DR924" s="812">
        <f t="shared" si="8966"/>
        <v>97555232571.300003</v>
      </c>
      <c r="DS924" s="812">
        <f t="shared" si="8966"/>
        <v>144752455428.95438</v>
      </c>
      <c r="DT924" s="812">
        <f t="shared" si="8966"/>
        <v>129243263775.85214</v>
      </c>
      <c r="DU924" s="812">
        <f t="shared" si="8966"/>
        <v>347342436240.15521</v>
      </c>
      <c r="DV924" s="812">
        <f t="shared" si="8966"/>
        <v>310127175214.42426</v>
      </c>
      <c r="DW924" s="812">
        <f t="shared" si="8966"/>
        <v>4181493758.7200003</v>
      </c>
      <c r="DX924" s="812">
        <f t="shared" si="8966"/>
        <v>3733476570.2857141</v>
      </c>
      <c r="DY924" s="958">
        <f t="shared" si="8966"/>
        <v>3602147315.2000008</v>
      </c>
      <c r="DZ924" s="812">
        <f t="shared" si="8966"/>
        <v>3216202960</v>
      </c>
      <c r="EA924" s="812">
        <f t="shared" ref="EA924:ED924" si="8967">EA991</f>
        <v>1774713214.4000001</v>
      </c>
      <c r="EB924" s="812">
        <f t="shared" si="8967"/>
        <v>1584565370</v>
      </c>
      <c r="EC924" s="812">
        <f t="shared" si="8967"/>
        <v>0</v>
      </c>
      <c r="ED924" s="1273">
        <f t="shared" si="8967"/>
        <v>0</v>
      </c>
      <c r="EE924" s="650">
        <f>EE991</f>
        <v>795973222406.37524</v>
      </c>
      <c r="EF924" s="309">
        <f t="shared" si="8965"/>
        <v>710690377148.54932</v>
      </c>
      <c r="EG924" s="303">
        <f t="shared" si="8965"/>
        <v>419835770.49714345</v>
      </c>
      <c r="EH924" s="310">
        <f t="shared" si="8965"/>
        <v>470216062.95679724</v>
      </c>
      <c r="EI924" s="650">
        <f t="shared" ref="EI924:EK924" si="8968">EI991</f>
        <v>546812428.5714283</v>
      </c>
      <c r="EJ924" s="309">
        <f t="shared" si="8968"/>
        <v>612429919.99999976</v>
      </c>
      <c r="EK924" s="814">
        <f t="shared" si="8968"/>
        <v>243658325.84000033</v>
      </c>
      <c r="EL924" s="310">
        <f>EL991</f>
        <v>272897324.94079983</v>
      </c>
      <c r="EM924" s="310">
        <f t="shared" ref="EM924:ET924" si="8969">EM991</f>
        <v>207011338.01785731</v>
      </c>
      <c r="EN924" s="310">
        <f t="shared" si="8969"/>
        <v>231852698.58000019</v>
      </c>
      <c r="EO924" s="310">
        <f t="shared" si="8969"/>
        <v>202834077.28571448</v>
      </c>
      <c r="EP924" s="310">
        <f t="shared" si="8969"/>
        <v>227174166.56000015</v>
      </c>
      <c r="EQ924" s="310">
        <f t="shared" si="8969"/>
        <v>225835849.71428573</v>
      </c>
      <c r="ER924" s="310">
        <f t="shared" si="8969"/>
        <v>252936151.67999998</v>
      </c>
      <c r="ES924" s="310">
        <f t="shared" si="8969"/>
        <v>179963030</v>
      </c>
      <c r="ET924" s="309">
        <f t="shared" si="8969"/>
        <v>201558593.60000002</v>
      </c>
      <c r="EU924" s="303">
        <f t="shared" ref="EU924:EV924" si="8970">EU991</f>
        <v>71517310</v>
      </c>
      <c r="EV924" s="310">
        <f t="shared" si="8970"/>
        <v>80099387.200000048</v>
      </c>
      <c r="EW924" s="303">
        <f t="shared" ref="EW924:EX924" si="8971">EW991</f>
        <v>741925040.6400001</v>
      </c>
      <c r="EX924" s="310">
        <f t="shared" si="8971"/>
        <v>0</v>
      </c>
      <c r="EY924" s="650">
        <f t="shared" si="8965"/>
        <v>11819348449.750708</v>
      </c>
      <c r="EZ924" s="310">
        <f t="shared" si="8965"/>
        <v>13237670263.720819</v>
      </c>
      <c r="FA924" s="311"/>
    </row>
    <row r="925" spans="1:160" s="30" customFormat="1" ht="18" customHeight="1" x14ac:dyDescent="0.2">
      <c r="A925" s="21"/>
      <c r="B925" s="52"/>
      <c r="C925" s="53"/>
      <c r="D925" s="53" t="s">
        <v>318</v>
      </c>
      <c r="E925" s="52"/>
      <c r="F925" s="52"/>
      <c r="G925" s="54"/>
      <c r="H925" s="55"/>
      <c r="I925" s="52"/>
      <c r="J925" s="56"/>
      <c r="K925" s="57"/>
      <c r="L925" s="52"/>
      <c r="M925" s="22"/>
      <c r="N925" s="94">
        <f>SUM(N926:N959)</f>
        <v>699372070.53571427</v>
      </c>
      <c r="O925" s="94">
        <f>SUM(O926:O959)</f>
        <v>720789784.82142854</v>
      </c>
      <c r="P925" s="94">
        <f>SUM(P926:P959)</f>
        <v>1262078225</v>
      </c>
      <c r="Q925" s="94">
        <f>SUM(Q926:Q959)</f>
        <v>2975902585.7142844</v>
      </c>
      <c r="R925" s="390"/>
      <c r="S925" s="255"/>
      <c r="T925" s="255"/>
      <c r="U925" s="255">
        <f>SUM(U926:U959)</f>
        <v>12120628068.35714</v>
      </c>
      <c r="V925" s="255">
        <f t="shared" ref="V925:W925" si="8972">SUM(V926:V959)</f>
        <v>13575103436.559999</v>
      </c>
      <c r="W925" s="255">
        <f t="shared" si="8972"/>
        <v>2715020687.3120003</v>
      </c>
      <c r="X925" s="391"/>
      <c r="Y925" s="391"/>
      <c r="Z925" s="391"/>
      <c r="AA925" s="391">
        <f>SUM(AA926:AA959)</f>
        <v>1647477316.0714283</v>
      </c>
      <c r="AB925" s="391">
        <f t="shared" ref="AB925:AC925" si="8973">SUM(AB926:AB959)</f>
        <v>1845174593.9999998</v>
      </c>
      <c r="AC925" s="391">
        <f t="shared" si="8973"/>
        <v>369034918.79999995</v>
      </c>
      <c r="AD925" s="392"/>
      <c r="AE925" s="392"/>
      <c r="AF925" s="392"/>
      <c r="AG925" s="392">
        <f>SUM(AG926:AG959)</f>
        <v>0</v>
      </c>
      <c r="AH925" s="392">
        <f>SUM(AH926:AH959)</f>
        <v>0</v>
      </c>
      <c r="AI925" s="392">
        <f>SUM(AI926:AI959)</f>
        <v>0</v>
      </c>
      <c r="AJ925" s="392"/>
      <c r="AK925" s="392"/>
      <c r="AL925" s="392"/>
      <c r="AM925" s="392">
        <f t="shared" ref="AM925:AO925" si="8974">SUM(AM926:AM959)</f>
        <v>0</v>
      </c>
      <c r="AN925" s="392">
        <f t="shared" si="8974"/>
        <v>0</v>
      </c>
      <c r="AO925" s="392">
        <f t="shared" si="8974"/>
        <v>0</v>
      </c>
      <c r="AP925" s="392"/>
      <c r="AQ925" s="392"/>
      <c r="AR925" s="392"/>
      <c r="AS925" s="392">
        <f t="shared" ref="AS925" si="8975">SUM(AS926:AS959)</f>
        <v>0</v>
      </c>
      <c r="AT925" s="392">
        <f t="shared" ref="AT925" si="8976">SUM(AT926:AT959)</f>
        <v>0</v>
      </c>
      <c r="AU925" s="392">
        <f t="shared" ref="AU925" si="8977">SUM(AU926:AU959)</f>
        <v>0</v>
      </c>
      <c r="AV925" s="393"/>
      <c r="AW925" s="393"/>
      <c r="AX925" s="393"/>
      <c r="AY925" s="393">
        <f t="shared" ref="AY925" si="8978">SUM(AY926:AY959)</f>
        <v>0</v>
      </c>
      <c r="AZ925" s="393">
        <f t="shared" ref="AZ925" si="8979">SUM(AZ926:AZ959)</f>
        <v>0</v>
      </c>
      <c r="BA925" s="393">
        <f t="shared" ref="BA925" si="8980">SUM(BA926:BA959)</f>
        <v>0</v>
      </c>
      <c r="BB925" s="393"/>
      <c r="BC925" s="393"/>
      <c r="BD925" s="393"/>
      <c r="BE925" s="393">
        <f t="shared" ref="BE925" si="8981">SUM(BE926:BE959)</f>
        <v>0</v>
      </c>
      <c r="BF925" s="393">
        <f t="shared" ref="BF925" si="8982">SUM(BF926:BF959)</f>
        <v>0</v>
      </c>
      <c r="BG925" s="393">
        <f t="shared" ref="BG925" si="8983">SUM(BG926:BG959)</f>
        <v>0</v>
      </c>
      <c r="BH925" s="393"/>
      <c r="BI925" s="393"/>
      <c r="BJ925" s="393"/>
      <c r="BK925" s="393">
        <f t="shared" ref="BK925:BM925" si="8984">SUM(BK926:BK959)</f>
        <v>0</v>
      </c>
      <c r="BL925" s="393">
        <f t="shared" si="8984"/>
        <v>0</v>
      </c>
      <c r="BM925" s="393">
        <f t="shared" si="8984"/>
        <v>0</v>
      </c>
      <c r="BN925" s="393"/>
      <c r="BO925" s="393"/>
      <c r="BP925" s="393"/>
      <c r="BQ925" s="393">
        <f t="shared" ref="BQ925:BS925" si="8985">SUM(BQ926:BQ959)</f>
        <v>0</v>
      </c>
      <c r="BR925" s="393">
        <f t="shared" si="8985"/>
        <v>0</v>
      </c>
      <c r="BS925" s="393">
        <f t="shared" si="8985"/>
        <v>0</v>
      </c>
      <c r="BT925" s="255"/>
      <c r="BU925" s="255"/>
      <c r="BV925" s="255">
        <f>SUM(BV926:BV959)</f>
        <v>19426248050.5</v>
      </c>
      <c r="BW925" s="255">
        <f>SUM(BW926:BW959)</f>
        <v>21757397816.560001</v>
      </c>
      <c r="BX925" s="59"/>
      <c r="BY925" s="52"/>
      <c r="BZ925" s="575"/>
      <c r="CA925" s="529">
        <f>BW925*H925</f>
        <v>0</v>
      </c>
      <c r="CB925" s="60">
        <v>8627073696.4285698</v>
      </c>
      <c r="CC925" s="58">
        <v>9662322540</v>
      </c>
      <c r="CD925" s="63"/>
      <c r="CE925" s="60">
        <f>SUM(CE926:CE959)</f>
        <v>10799174354.071426</v>
      </c>
      <c r="CF925" s="60">
        <f>SUM(CF926:CF959)</f>
        <v>12095075276.559999</v>
      </c>
      <c r="CG925" s="351">
        <f>SUM(CG926:CG959)</f>
        <v>-5310842976.6880007</v>
      </c>
      <c r="CH925" s="162"/>
      <c r="CI925" s="163"/>
      <c r="CJ925" s="61"/>
      <c r="CK925" s="62"/>
      <c r="CL925" s="62"/>
      <c r="CM925" s="62"/>
      <c r="CN925" s="62"/>
      <c r="CO925" s="62"/>
      <c r="CP925" s="62"/>
      <c r="CQ925" s="62"/>
      <c r="CR925" s="485"/>
      <c r="CS925" s="485"/>
      <c r="CT925" s="485"/>
      <c r="CU925" s="485"/>
      <c r="CV925" s="485"/>
      <c r="CW925" s="485"/>
      <c r="CX925" s="485"/>
      <c r="CY925" s="485"/>
      <c r="CZ925" s="485"/>
      <c r="DA925" s="485"/>
      <c r="DB925" s="485"/>
      <c r="DC925" s="485"/>
      <c r="DD925" s="485"/>
      <c r="DE925" s="485"/>
      <c r="DF925" s="485"/>
      <c r="DG925" s="485"/>
      <c r="DH925" s="485"/>
      <c r="DI925" s="485"/>
      <c r="DJ925" s="485"/>
      <c r="DK925" s="485"/>
      <c r="DL925" s="486"/>
      <c r="DM925" s="255">
        <f>SUM(DM926:DM959)</f>
        <v>13228140499</v>
      </c>
      <c r="DN925" s="255">
        <f t="shared" ref="DN925:EZ925" si="8986">SUM(DN926:DN959)</f>
        <v>11810839731.249998</v>
      </c>
      <c r="DO925" s="255">
        <f t="shared" si="8986"/>
        <v>1232744674</v>
      </c>
      <c r="DP925" s="659">
        <f t="shared" si="8986"/>
        <v>1100664887.5</v>
      </c>
      <c r="DQ925" s="739">
        <f t="shared" ref="DQ925:DZ925" si="8987">SUM(DQ926:DQ959)</f>
        <v>0</v>
      </c>
      <c r="DR925" s="453">
        <f t="shared" si="8987"/>
        <v>0</v>
      </c>
      <c r="DS925" s="453">
        <f t="shared" si="8987"/>
        <v>0</v>
      </c>
      <c r="DT925" s="453">
        <f t="shared" si="8987"/>
        <v>0</v>
      </c>
      <c r="DU925" s="453">
        <f t="shared" si="8987"/>
        <v>0</v>
      </c>
      <c r="DV925" s="453">
        <f t="shared" si="8987"/>
        <v>0</v>
      </c>
      <c r="DW925" s="453">
        <f t="shared" si="8987"/>
        <v>0</v>
      </c>
      <c r="DX925" s="652">
        <f t="shared" si="8987"/>
        <v>0</v>
      </c>
      <c r="DY925" s="952">
        <f t="shared" si="8987"/>
        <v>0</v>
      </c>
      <c r="DZ925" s="652">
        <f t="shared" si="8987"/>
        <v>0</v>
      </c>
      <c r="EA925" s="686"/>
      <c r="EB925" s="274"/>
      <c r="EC925" s="453">
        <f t="shared" ref="EC925:ED925" si="8988">SUM(EC926:EC959)</f>
        <v>0</v>
      </c>
      <c r="ED925" s="1274">
        <f t="shared" si="8988"/>
        <v>0</v>
      </c>
      <c r="EE925" s="454">
        <f t="shared" si="8986"/>
        <v>15073315093</v>
      </c>
      <c r="EF925" s="659">
        <f t="shared" si="8986"/>
        <v>13458317047.321426</v>
      </c>
      <c r="EG925" s="686">
        <f t="shared" si="8986"/>
        <v>309788337.10714346</v>
      </c>
      <c r="EH925" s="274">
        <f t="shared" si="8986"/>
        <v>346962937.56</v>
      </c>
      <c r="EI925" s="454">
        <f t="shared" si="8986"/>
        <v>546812428.5714283</v>
      </c>
      <c r="EJ925" s="659">
        <f t="shared" si="8986"/>
        <v>612429919.99999976</v>
      </c>
      <c r="EK925" s="815">
        <f t="shared" si="8986"/>
        <v>0</v>
      </c>
      <c r="EL925" s="274">
        <f t="shared" si="8986"/>
        <v>0</v>
      </c>
      <c r="EM925" s="750"/>
      <c r="EN925" s="659"/>
      <c r="EO925" s="815"/>
      <c r="EP925" s="274"/>
      <c r="EQ925" s="750"/>
      <c r="ER925" s="659"/>
      <c r="ES925" s="815"/>
      <c r="ET925" s="659"/>
      <c r="EU925" s="686"/>
      <c r="EV925" s="274"/>
      <c r="EW925" s="686"/>
      <c r="EX925" s="274"/>
      <c r="EY925" s="454">
        <f t="shared" si="8986"/>
        <v>5967931003.1785698</v>
      </c>
      <c r="EZ925" s="274">
        <f t="shared" si="8986"/>
        <v>6684082723.5600004</v>
      </c>
      <c r="FA925" s="311"/>
    </row>
    <row r="926" spans="1:160" ht="18" hidden="1" customHeight="1" outlineLevel="1" x14ac:dyDescent="0.2">
      <c r="A926" s="8" t="s">
        <v>630</v>
      </c>
      <c r="B926" s="64" t="s">
        <v>21</v>
      </c>
      <c r="C926" s="65" t="s">
        <v>219</v>
      </c>
      <c r="D926" s="65" t="s">
        <v>212</v>
      </c>
      <c r="E926" s="64" t="s">
        <v>366</v>
      </c>
      <c r="F926" s="64"/>
      <c r="G926" s="66" t="s">
        <v>41</v>
      </c>
      <c r="H926" s="67">
        <v>0.2</v>
      </c>
      <c r="I926" s="69" t="s">
        <v>823</v>
      </c>
      <c r="J926" s="68" t="s">
        <v>217</v>
      </c>
      <c r="K926" s="234"/>
      <c r="L926" s="64" t="s">
        <v>277</v>
      </c>
      <c r="M926" s="9"/>
      <c r="N926" s="82"/>
      <c r="O926" s="82"/>
      <c r="P926" s="82"/>
      <c r="Q926" s="245"/>
      <c r="R926" s="394">
        <v>0</v>
      </c>
      <c r="S926" s="256"/>
      <c r="T926" s="256"/>
      <c r="U926" s="256">
        <f>R926</f>
        <v>0</v>
      </c>
      <c r="V926" s="257">
        <f>U926*1.12</f>
        <v>0</v>
      </c>
      <c r="W926" s="257">
        <f>V926*H926</f>
        <v>0</v>
      </c>
      <c r="X926" s="395"/>
      <c r="Y926" s="395"/>
      <c r="Z926" s="395"/>
      <c r="AA926" s="395">
        <f>X926</f>
        <v>0</v>
      </c>
      <c r="AB926" s="395">
        <f>AA926*1.12</f>
        <v>0</v>
      </c>
      <c r="AC926" s="399">
        <f t="shared" ref="AC926:AC959" si="8989">AB926*H926</f>
        <v>0</v>
      </c>
      <c r="AD926" s="396"/>
      <c r="AE926" s="396"/>
      <c r="AF926" s="396"/>
      <c r="AG926" s="396"/>
      <c r="AH926" s="396"/>
      <c r="AI926" s="260">
        <f t="shared" ref="AI926:AI959" si="8990">AH926*H926</f>
        <v>0</v>
      </c>
      <c r="AJ926" s="396"/>
      <c r="AK926" s="396"/>
      <c r="AL926" s="396"/>
      <c r="AM926" s="396">
        <f t="shared" ref="AM926:AM959" si="8991">AJ926</f>
        <v>0</v>
      </c>
      <c r="AN926" s="396">
        <f t="shared" ref="AN926:AN959" si="8992">AM926*1.12</f>
        <v>0</v>
      </c>
      <c r="AO926" s="396">
        <f t="shared" ref="AO926:AO959" si="8993">AN926*H926</f>
        <v>0</v>
      </c>
      <c r="AP926" s="396"/>
      <c r="AQ926" s="396"/>
      <c r="AR926" s="396"/>
      <c r="AS926" s="396">
        <f t="shared" ref="AS926:AS958" si="8994">AP926</f>
        <v>0</v>
      </c>
      <c r="AT926" s="396">
        <f t="shared" ref="AT926:AT978" si="8995">AS926*1.12</f>
        <v>0</v>
      </c>
      <c r="AU926" s="396">
        <f t="shared" ref="AU926:AU958" si="8996">AT926*H926</f>
        <v>0</v>
      </c>
      <c r="AV926" s="397"/>
      <c r="AW926" s="397"/>
      <c r="AX926" s="397"/>
      <c r="AY926" s="397">
        <f t="shared" ref="AY926" si="8997">AV926</f>
        <v>0</v>
      </c>
      <c r="AZ926" s="397">
        <f t="shared" ref="AZ926:AZ978" si="8998">AY926*1.12</f>
        <v>0</v>
      </c>
      <c r="BA926" s="397">
        <f>AZ926*H926</f>
        <v>0</v>
      </c>
      <c r="BB926" s="397"/>
      <c r="BC926" s="397"/>
      <c r="BD926" s="397"/>
      <c r="BE926" s="397">
        <f>BB926</f>
        <v>0</v>
      </c>
      <c r="BF926" s="397">
        <f t="shared" ref="BF926:BF978" si="8999">BE926*1.12</f>
        <v>0</v>
      </c>
      <c r="BG926" s="397">
        <f t="shared" ref="BG926" si="9000">BF926*H926</f>
        <v>0</v>
      </c>
      <c r="BH926" s="397"/>
      <c r="BI926" s="397"/>
      <c r="BJ926" s="397"/>
      <c r="BK926" s="397">
        <f>BH926</f>
        <v>0</v>
      </c>
      <c r="BL926" s="397">
        <f t="shared" ref="BL926:BL959" si="9001">BK926*1.12</f>
        <v>0</v>
      </c>
      <c r="BM926" s="397">
        <f t="shared" ref="BM926:BM959" si="9002">BL926*N926</f>
        <v>0</v>
      </c>
      <c r="BN926" s="397"/>
      <c r="BO926" s="397"/>
      <c r="BP926" s="397"/>
      <c r="BQ926" s="397">
        <f>BN926</f>
        <v>0</v>
      </c>
      <c r="BR926" s="397">
        <f t="shared" ref="BR926:BR959" si="9003">BQ926*1.12</f>
        <v>0</v>
      </c>
      <c r="BS926" s="397">
        <f t="shared" ref="BS926:BS959" si="9004">BR926*T926</f>
        <v>0</v>
      </c>
      <c r="BT926" s="256"/>
      <c r="BU926" s="256"/>
      <c r="BV926" s="256">
        <f>SUM(N926:R926,X926,AD926,AJ926,AP926,AV926,BB926,BH926)</f>
        <v>0</v>
      </c>
      <c r="BW926" s="1431">
        <f>BV926*1.12</f>
        <v>0</v>
      </c>
      <c r="BX926" s="71"/>
      <c r="BY926" s="76">
        <v>2012</v>
      </c>
      <c r="BZ926" s="576"/>
      <c r="CA926" s="529">
        <f t="shared" ref="CA926:CA959" si="9005">BW926*H926</f>
        <v>0</v>
      </c>
      <c r="CB926" s="72">
        <v>8627073696.4285698</v>
      </c>
      <c r="CC926" s="70">
        <v>9662322540</v>
      </c>
      <c r="CD926" s="75"/>
      <c r="CE926" s="26">
        <f t="shared" ref="CE926:CE959" si="9006">BV926-CB926</f>
        <v>-8627073696.4285698</v>
      </c>
      <c r="CF926" s="27">
        <f t="shared" ref="CF926:CF959" si="9007">BW926-CC926</f>
        <v>-9662322540</v>
      </c>
      <c r="CG926" s="738">
        <f t="shared" ref="CG926:CG959" si="9008">CA926-CC926</f>
        <v>-9662322540</v>
      </c>
      <c r="CH926" s="162"/>
      <c r="CI926" s="163"/>
      <c r="CJ926" s="73"/>
      <c r="CK926" s="74"/>
      <c r="CL926" s="74"/>
      <c r="CM926" s="187"/>
      <c r="CN926" s="74"/>
      <c r="CO926" s="180"/>
      <c r="CP926" s="180"/>
      <c r="CQ926" s="74"/>
      <c r="CR926" s="487"/>
      <c r="CS926" s="487"/>
      <c r="CT926" s="487"/>
      <c r="CU926" s="487"/>
      <c r="CV926" s="487"/>
      <c r="CW926" s="487"/>
      <c r="CX926" s="487"/>
      <c r="CY926" s="487"/>
      <c r="CZ926" s="487"/>
      <c r="DA926" s="488"/>
      <c r="DB926" s="487"/>
      <c r="DC926" s="487"/>
      <c r="DD926" s="487"/>
      <c r="DE926" s="487"/>
      <c r="DF926" s="487"/>
      <c r="DG926" s="487"/>
      <c r="DH926" s="487"/>
      <c r="DI926" s="487"/>
      <c r="DJ926" s="487"/>
      <c r="DK926" s="487"/>
      <c r="DL926" s="489"/>
      <c r="DM926" s="490"/>
      <c r="DN926" s="491"/>
      <c r="DO926" s="490"/>
      <c r="DP926" s="489"/>
      <c r="DQ926" s="490"/>
      <c r="DR926" s="491"/>
      <c r="DS926" s="674"/>
      <c r="DT926" s="491"/>
      <c r="DU926" s="504"/>
      <c r="DV926" s="489"/>
      <c r="DW926" s="674"/>
      <c r="DX926" s="489"/>
      <c r="DY926" s="674"/>
      <c r="DZ926" s="489"/>
      <c r="EA926" s="508">
        <f t="shared" ref="EA926:EA959" si="9009">DI926</f>
        <v>0</v>
      </c>
      <c r="EB926" s="457">
        <f t="shared" ref="EB926:EB959" si="9010">EA926/1.12</f>
        <v>0</v>
      </c>
      <c r="EC926" s="674"/>
      <c r="ED926" s="487"/>
      <c r="EE926" s="492"/>
      <c r="EF926" s="489"/>
      <c r="EG926" s="461">
        <f t="shared" ref="EG926:EG959" si="9011">U926-DN926</f>
        <v>0</v>
      </c>
      <c r="EH926" s="257">
        <f t="shared" ref="EH926:EH959" si="9012">V926-DM926</f>
        <v>0</v>
      </c>
      <c r="EI926" s="460">
        <f t="shared" ref="EI926:EI959" si="9013">AA926-DP926</f>
        <v>0</v>
      </c>
      <c r="EJ926" s="538">
        <f t="shared" ref="EJ926:EJ959" si="9014">AB926-DO926</f>
        <v>0</v>
      </c>
      <c r="EK926" s="677">
        <f t="shared" ref="EK926:EK959" si="9015">AG926-DR926</f>
        <v>0</v>
      </c>
      <c r="EL926" s="257">
        <f t="shared" ref="EL926:EL959" si="9016">AH926-DQ926</f>
        <v>0</v>
      </c>
      <c r="EM926" s="649">
        <f t="shared" ref="EM926:EM959" si="9017">AM926-DT926</f>
        <v>0</v>
      </c>
      <c r="EN926" s="538">
        <f t="shared" ref="EN926:EN959" si="9018">AN926-DS926</f>
        <v>0</v>
      </c>
      <c r="EO926" s="677">
        <f t="shared" ref="EO926:EO959" si="9019">AS926-DV926</f>
        <v>0</v>
      </c>
      <c r="EP926" s="257">
        <f t="shared" ref="EP926:EP959" si="9020">AT926-DU926</f>
        <v>0</v>
      </c>
      <c r="EQ926" s="649">
        <f t="shared" ref="EQ926:EQ959" si="9021">AY926-DX926</f>
        <v>0</v>
      </c>
      <c r="ER926" s="538">
        <f t="shared" ref="ER926:ER959" si="9022">AZ926-DW926</f>
        <v>0</v>
      </c>
      <c r="ES926" s="677">
        <f t="shared" ref="ES926:ES959" si="9023">BE926-DZ926</f>
        <v>0</v>
      </c>
      <c r="ET926" s="538">
        <f t="shared" ref="ET926:ET959" si="9024">BF926-DY926</f>
        <v>0</v>
      </c>
      <c r="EU926" s="462">
        <f t="shared" ref="EU926:EU959" si="9025">BK926-EB926</f>
        <v>0</v>
      </c>
      <c r="EV926" s="263">
        <f t="shared" ref="EV926:EV959" si="9026">BL926-EA926</f>
        <v>0</v>
      </c>
      <c r="EW926" s="462">
        <f t="shared" ref="EW926:EW959" si="9027">BM926-ED926</f>
        <v>0</v>
      </c>
      <c r="EX926" s="263">
        <f t="shared" ref="EX926:EX959" si="9028">BN926-EC926</f>
        <v>0</v>
      </c>
      <c r="EY926" s="472">
        <f t="shared" ref="EY926:EY959" si="9029">BV926-EF926</f>
        <v>0</v>
      </c>
      <c r="EZ926" s="263">
        <f t="shared" ref="EZ926:EZ959" si="9030">BW926-EE926</f>
        <v>0</v>
      </c>
    </row>
    <row r="927" spans="1:160" ht="18" hidden="1" customHeight="1" outlineLevel="1" x14ac:dyDescent="0.2">
      <c r="A927" s="8" t="s">
        <v>631</v>
      </c>
      <c r="B927" s="64" t="s">
        <v>21</v>
      </c>
      <c r="C927" s="65" t="s">
        <v>1642</v>
      </c>
      <c r="D927" s="65" t="s">
        <v>1643</v>
      </c>
      <c r="E927" s="64" t="s">
        <v>1643</v>
      </c>
      <c r="F927" s="64" t="s">
        <v>443</v>
      </c>
      <c r="G927" s="66" t="s">
        <v>41</v>
      </c>
      <c r="H927" s="67">
        <v>0.2</v>
      </c>
      <c r="I927" s="69" t="s">
        <v>1145</v>
      </c>
      <c r="J927" s="68" t="s">
        <v>217</v>
      </c>
      <c r="K927" s="234"/>
      <c r="L927" s="64" t="s">
        <v>428</v>
      </c>
      <c r="M927" s="9"/>
      <c r="N927" s="82"/>
      <c r="O927" s="82"/>
      <c r="P927" s="82"/>
      <c r="Q927" s="245">
        <v>0</v>
      </c>
      <c r="R927" s="394">
        <v>0</v>
      </c>
      <c r="S927" s="256"/>
      <c r="T927" s="256"/>
      <c r="U927" s="256">
        <v>0</v>
      </c>
      <c r="V927" s="257">
        <f>U927*1.12</f>
        <v>0</v>
      </c>
      <c r="W927" s="257">
        <f>V927*H927</f>
        <v>0</v>
      </c>
      <c r="X927" s="395"/>
      <c r="Y927" s="395"/>
      <c r="Z927" s="395"/>
      <c r="AA927" s="395">
        <f>X927</f>
        <v>0</v>
      </c>
      <c r="AB927" s="395">
        <f>AA927*1.12</f>
        <v>0</v>
      </c>
      <c r="AC927" s="399">
        <f t="shared" si="8989"/>
        <v>0</v>
      </c>
      <c r="AD927" s="396"/>
      <c r="AE927" s="396"/>
      <c r="AF927" s="396"/>
      <c r="AG927" s="396"/>
      <c r="AH927" s="396"/>
      <c r="AI927" s="260">
        <f t="shared" si="8990"/>
        <v>0</v>
      </c>
      <c r="AJ927" s="396"/>
      <c r="AK927" s="396"/>
      <c r="AL927" s="396"/>
      <c r="AM927" s="396">
        <f t="shared" si="8991"/>
        <v>0</v>
      </c>
      <c r="AN927" s="396">
        <f t="shared" si="8992"/>
        <v>0</v>
      </c>
      <c r="AO927" s="396">
        <f t="shared" si="8993"/>
        <v>0</v>
      </c>
      <c r="AP927" s="396"/>
      <c r="AQ927" s="396"/>
      <c r="AR927" s="396"/>
      <c r="AS927" s="396">
        <f t="shared" si="8994"/>
        <v>0</v>
      </c>
      <c r="AT927" s="396">
        <f t="shared" si="8995"/>
        <v>0</v>
      </c>
      <c r="AU927" s="396">
        <f t="shared" si="8996"/>
        <v>0</v>
      </c>
      <c r="AV927" s="397"/>
      <c r="AW927" s="397"/>
      <c r="AX927" s="397"/>
      <c r="AY927" s="397">
        <f t="shared" ref="AY927:AY978" si="9031">AV927</f>
        <v>0</v>
      </c>
      <c r="AZ927" s="397">
        <f t="shared" si="8998"/>
        <v>0</v>
      </c>
      <c r="BA927" s="397">
        <f t="shared" ref="BA927:BA978" si="9032">AZ927*H927</f>
        <v>0</v>
      </c>
      <c r="BB927" s="397"/>
      <c r="BC927" s="397"/>
      <c r="BD927" s="397"/>
      <c r="BE927" s="397">
        <f t="shared" ref="BE927:BE978" si="9033">BB927</f>
        <v>0</v>
      </c>
      <c r="BF927" s="397">
        <f t="shared" si="8999"/>
        <v>0</v>
      </c>
      <c r="BG927" s="397">
        <f t="shared" ref="BG927:BG978" si="9034">BF927*H927</f>
        <v>0</v>
      </c>
      <c r="BH927" s="397"/>
      <c r="BI927" s="397"/>
      <c r="BJ927" s="397"/>
      <c r="BK927" s="397">
        <f t="shared" ref="BK927:BK959" si="9035">BH927</f>
        <v>0</v>
      </c>
      <c r="BL927" s="397">
        <f t="shared" si="9001"/>
        <v>0</v>
      </c>
      <c r="BM927" s="397">
        <f t="shared" si="9002"/>
        <v>0</v>
      </c>
      <c r="BN927" s="397"/>
      <c r="BO927" s="397"/>
      <c r="BP927" s="397"/>
      <c r="BQ927" s="397">
        <f t="shared" ref="BQ927:BQ959" si="9036">BN927</f>
        <v>0</v>
      </c>
      <c r="BR927" s="397">
        <f t="shared" si="9003"/>
        <v>0</v>
      </c>
      <c r="BS927" s="397">
        <f t="shared" si="9004"/>
        <v>0</v>
      </c>
      <c r="BT927" s="256"/>
      <c r="BU927" s="256"/>
      <c r="BV927" s="256">
        <v>0</v>
      </c>
      <c r="BW927" s="1431">
        <f t="shared" ref="BW927:BW933" si="9037">BV927*1.12</f>
        <v>0</v>
      </c>
      <c r="BX927" s="71"/>
      <c r="BY927" s="76">
        <v>2012</v>
      </c>
      <c r="BZ927" s="576" t="s">
        <v>1115</v>
      </c>
      <c r="CA927" s="529">
        <f t="shared" si="9005"/>
        <v>0</v>
      </c>
      <c r="CB927" s="72"/>
      <c r="CC927" s="70"/>
      <c r="CD927" s="75"/>
      <c r="CE927" s="26">
        <f t="shared" si="9006"/>
        <v>0</v>
      </c>
      <c r="CF927" s="27">
        <f t="shared" si="9007"/>
        <v>0</v>
      </c>
      <c r="CG927" s="738">
        <f t="shared" si="9008"/>
        <v>0</v>
      </c>
      <c r="CH927" s="162" t="s">
        <v>449</v>
      </c>
      <c r="CI927" s="163" t="s">
        <v>448</v>
      </c>
      <c r="CJ927" s="73" t="s">
        <v>41</v>
      </c>
      <c r="CK927" s="74" t="s">
        <v>214</v>
      </c>
      <c r="CL927" s="74" t="s">
        <v>364</v>
      </c>
      <c r="CM927" s="187">
        <v>41183</v>
      </c>
      <c r="CN927" s="74" t="s">
        <v>365</v>
      </c>
      <c r="CO927" s="180" t="str">
        <f>D927</f>
        <v>Установка промышленного оборудования на промышленных предприятиях</v>
      </c>
      <c r="CP927" s="180" t="str">
        <f>E927</f>
        <v>Установка промышленного оборудования на промышленных предприятиях</v>
      </c>
      <c r="CQ927" s="74"/>
      <c r="CR927" s="487"/>
      <c r="CS927" s="487"/>
      <c r="CT927" s="487"/>
      <c r="CU927" s="487"/>
      <c r="CV927" s="487"/>
      <c r="CW927" s="487"/>
      <c r="CX927" s="487"/>
      <c r="CY927" s="487"/>
      <c r="CZ927" s="487"/>
      <c r="DA927" s="488">
        <v>9662322540</v>
      </c>
      <c r="DB927" s="487">
        <f>DA927</f>
        <v>9662322540</v>
      </c>
      <c r="DC927" s="487"/>
      <c r="DD927" s="487"/>
      <c r="DE927" s="487"/>
      <c r="DF927" s="487"/>
      <c r="DG927" s="487"/>
      <c r="DH927" s="487"/>
      <c r="DI927" s="487"/>
      <c r="DJ927" s="487"/>
      <c r="DK927" s="487">
        <f>DB927</f>
        <v>9662322540</v>
      </c>
      <c r="DL927" s="489"/>
      <c r="DM927" s="490">
        <f>DB927</f>
        <v>9662322540</v>
      </c>
      <c r="DN927" s="491">
        <f>DM927/1.12</f>
        <v>8627073696.4285698</v>
      </c>
      <c r="DO927" s="490">
        <f>DC927</f>
        <v>0</v>
      </c>
      <c r="DP927" s="489">
        <f>DO927/1.12</f>
        <v>0</v>
      </c>
      <c r="DQ927" s="490">
        <v>0</v>
      </c>
      <c r="DR927" s="491">
        <f>DQ927/1.12</f>
        <v>0</v>
      </c>
      <c r="DS927" s="674"/>
      <c r="DT927" s="491"/>
      <c r="DU927" s="504"/>
      <c r="DV927" s="489"/>
      <c r="DW927" s="674"/>
      <c r="DX927" s="489"/>
      <c r="DY927" s="674"/>
      <c r="DZ927" s="489"/>
      <c r="EA927" s="508">
        <f t="shared" si="9009"/>
        <v>0</v>
      </c>
      <c r="EB927" s="457">
        <f t="shared" si="9010"/>
        <v>0</v>
      </c>
      <c r="EC927" s="674"/>
      <c r="ED927" s="487"/>
      <c r="EE927" s="492">
        <f>DM927</f>
        <v>9662322540</v>
      </c>
      <c r="EF927" s="489">
        <f>DN927</f>
        <v>8627073696.4285698</v>
      </c>
      <c r="EG927" s="461">
        <f t="shared" si="9011"/>
        <v>-8627073696.4285698</v>
      </c>
      <c r="EH927" s="257">
        <f t="shared" si="9012"/>
        <v>-9662322540</v>
      </c>
      <c r="EI927" s="460">
        <f t="shared" si="9013"/>
        <v>0</v>
      </c>
      <c r="EJ927" s="538">
        <f t="shared" si="9014"/>
        <v>0</v>
      </c>
      <c r="EK927" s="677">
        <f t="shared" si="9015"/>
        <v>0</v>
      </c>
      <c r="EL927" s="257">
        <f t="shared" si="9016"/>
        <v>0</v>
      </c>
      <c r="EM927" s="649">
        <f t="shared" si="9017"/>
        <v>0</v>
      </c>
      <c r="EN927" s="538">
        <f t="shared" si="9018"/>
        <v>0</v>
      </c>
      <c r="EO927" s="677">
        <f t="shared" si="9019"/>
        <v>0</v>
      </c>
      <c r="EP927" s="257">
        <f t="shared" si="9020"/>
        <v>0</v>
      </c>
      <c r="EQ927" s="649">
        <f t="shared" si="9021"/>
        <v>0</v>
      </c>
      <c r="ER927" s="538">
        <f t="shared" si="9022"/>
        <v>0</v>
      </c>
      <c r="ES927" s="677">
        <f t="shared" si="9023"/>
        <v>0</v>
      </c>
      <c r="ET927" s="538">
        <f t="shared" si="9024"/>
        <v>0</v>
      </c>
      <c r="EU927" s="462">
        <f t="shared" si="9025"/>
        <v>0</v>
      </c>
      <c r="EV927" s="263">
        <f t="shared" si="9026"/>
        <v>0</v>
      </c>
      <c r="EW927" s="462">
        <f t="shared" si="9027"/>
        <v>0</v>
      </c>
      <c r="EX927" s="263">
        <f t="shared" si="9028"/>
        <v>0</v>
      </c>
      <c r="EY927" s="472">
        <f t="shared" si="9029"/>
        <v>-8627073696.4285698</v>
      </c>
      <c r="EZ927" s="263">
        <f t="shared" si="9030"/>
        <v>-9662322540</v>
      </c>
    </row>
    <row r="928" spans="1:160" ht="18" hidden="1" customHeight="1" outlineLevel="1" x14ac:dyDescent="0.2">
      <c r="A928" s="8" t="s">
        <v>1166</v>
      </c>
      <c r="B928" s="64" t="s">
        <v>21</v>
      </c>
      <c r="C928" s="65" t="s">
        <v>1167</v>
      </c>
      <c r="D928" s="65" t="s">
        <v>1168</v>
      </c>
      <c r="E928" s="64" t="s">
        <v>1168</v>
      </c>
      <c r="F928" s="64" t="s">
        <v>443</v>
      </c>
      <c r="G928" s="66" t="s">
        <v>41</v>
      </c>
      <c r="H928" s="67">
        <v>0.2</v>
      </c>
      <c r="I928" s="69" t="s">
        <v>1145</v>
      </c>
      <c r="J928" s="68" t="s">
        <v>217</v>
      </c>
      <c r="K928" s="234"/>
      <c r="L928" s="64" t="s">
        <v>428</v>
      </c>
      <c r="M928" s="9"/>
      <c r="N928" s="82"/>
      <c r="O928" s="82"/>
      <c r="P928" s="82"/>
      <c r="Q928" s="245">
        <v>851982304.46428561</v>
      </c>
      <c r="R928" s="394">
        <v>7775091391.9642849</v>
      </c>
      <c r="S928" s="256"/>
      <c r="T928" s="256"/>
      <c r="U928" s="256">
        <f>R928</f>
        <v>7775091391.9642849</v>
      </c>
      <c r="V928" s="257">
        <f>U928*1.12</f>
        <v>8708102359</v>
      </c>
      <c r="W928" s="257">
        <f>V928*H928</f>
        <v>1741620471.8000002</v>
      </c>
      <c r="X928" s="395"/>
      <c r="Y928" s="395"/>
      <c r="Z928" s="395"/>
      <c r="AA928" s="395">
        <f>X928</f>
        <v>0</v>
      </c>
      <c r="AB928" s="395">
        <f>AA928*1.12</f>
        <v>0</v>
      </c>
      <c r="AC928" s="399">
        <f t="shared" si="8989"/>
        <v>0</v>
      </c>
      <c r="AD928" s="396"/>
      <c r="AE928" s="396"/>
      <c r="AF928" s="396"/>
      <c r="AG928" s="396"/>
      <c r="AH928" s="396"/>
      <c r="AI928" s="260">
        <f t="shared" si="8990"/>
        <v>0</v>
      </c>
      <c r="AJ928" s="396"/>
      <c r="AK928" s="396"/>
      <c r="AL928" s="396"/>
      <c r="AM928" s="396">
        <f t="shared" si="8991"/>
        <v>0</v>
      </c>
      <c r="AN928" s="396">
        <f t="shared" si="8992"/>
        <v>0</v>
      </c>
      <c r="AO928" s="396">
        <f t="shared" si="8993"/>
        <v>0</v>
      </c>
      <c r="AP928" s="396"/>
      <c r="AQ928" s="396"/>
      <c r="AR928" s="396"/>
      <c r="AS928" s="396">
        <f t="shared" si="8994"/>
        <v>0</v>
      </c>
      <c r="AT928" s="396">
        <f t="shared" si="8995"/>
        <v>0</v>
      </c>
      <c r="AU928" s="396">
        <f t="shared" si="8996"/>
        <v>0</v>
      </c>
      <c r="AV928" s="397"/>
      <c r="AW928" s="397"/>
      <c r="AX928" s="397"/>
      <c r="AY928" s="397">
        <f t="shared" si="9031"/>
        <v>0</v>
      </c>
      <c r="AZ928" s="397">
        <f t="shared" si="8998"/>
        <v>0</v>
      </c>
      <c r="BA928" s="397">
        <f t="shared" si="9032"/>
        <v>0</v>
      </c>
      <c r="BB928" s="397"/>
      <c r="BC928" s="397"/>
      <c r="BD928" s="397"/>
      <c r="BE928" s="397">
        <f t="shared" si="9033"/>
        <v>0</v>
      </c>
      <c r="BF928" s="397">
        <f t="shared" si="8999"/>
        <v>0</v>
      </c>
      <c r="BG928" s="397">
        <f t="shared" si="9034"/>
        <v>0</v>
      </c>
      <c r="BH928" s="397"/>
      <c r="BI928" s="397"/>
      <c r="BJ928" s="397"/>
      <c r="BK928" s="397">
        <f t="shared" si="9035"/>
        <v>0</v>
      </c>
      <c r="BL928" s="397">
        <f t="shared" si="9001"/>
        <v>0</v>
      </c>
      <c r="BM928" s="397">
        <f t="shared" si="9002"/>
        <v>0</v>
      </c>
      <c r="BN928" s="397"/>
      <c r="BO928" s="397"/>
      <c r="BP928" s="397"/>
      <c r="BQ928" s="397">
        <f t="shared" si="9036"/>
        <v>0</v>
      </c>
      <c r="BR928" s="397">
        <f t="shared" si="9003"/>
        <v>0</v>
      </c>
      <c r="BS928" s="397">
        <f t="shared" si="9004"/>
        <v>0</v>
      </c>
      <c r="BT928" s="256"/>
      <c r="BU928" s="256"/>
      <c r="BV928" s="256">
        <f>SUM(N928:R928,X928,AD928,AJ928,AP928,AV928,BB928,BH928)</f>
        <v>8627073696.4285698</v>
      </c>
      <c r="BW928" s="256">
        <f t="shared" ref="BW928" si="9038">BV928*1.12</f>
        <v>9662322540</v>
      </c>
      <c r="BX928" s="71"/>
      <c r="BY928" s="76">
        <v>2012</v>
      </c>
      <c r="BZ928" s="576" t="s">
        <v>1115</v>
      </c>
      <c r="CA928" s="529">
        <f t="shared" si="9005"/>
        <v>1932464508</v>
      </c>
      <c r="CB928" s="72"/>
      <c r="CC928" s="70"/>
      <c r="CD928" s="75"/>
      <c r="CE928" s="26">
        <f t="shared" si="9006"/>
        <v>8627073696.4285698</v>
      </c>
      <c r="CF928" s="27">
        <f t="shared" si="9007"/>
        <v>9662322540</v>
      </c>
      <c r="CG928" s="738">
        <f t="shared" si="9008"/>
        <v>1932464508</v>
      </c>
      <c r="CH928" s="162" t="s">
        <v>1179</v>
      </c>
      <c r="CI928" s="163"/>
      <c r="CJ928" s="73"/>
      <c r="CK928" s="74"/>
      <c r="CL928" s="74"/>
      <c r="CM928" s="187"/>
      <c r="CN928" s="74"/>
      <c r="CO928" s="180"/>
      <c r="CP928" s="180"/>
      <c r="CQ928" s="74"/>
      <c r="CR928" s="487"/>
      <c r="CS928" s="487"/>
      <c r="CT928" s="487"/>
      <c r="CU928" s="487"/>
      <c r="CV928" s="487"/>
      <c r="CW928" s="487"/>
      <c r="CX928" s="487"/>
      <c r="CY928" s="487"/>
      <c r="CZ928" s="487"/>
      <c r="DA928" s="488"/>
      <c r="DB928" s="487"/>
      <c r="DC928" s="487"/>
      <c r="DD928" s="487"/>
      <c r="DE928" s="487"/>
      <c r="DF928" s="487"/>
      <c r="DG928" s="487"/>
      <c r="DH928" s="487"/>
      <c r="DI928" s="487"/>
      <c r="DJ928" s="487"/>
      <c r="DK928" s="487"/>
      <c r="DL928" s="489"/>
      <c r="DM928" s="490"/>
      <c r="DN928" s="491"/>
      <c r="DO928" s="490"/>
      <c r="DP928" s="489"/>
      <c r="DQ928" s="490"/>
      <c r="DR928" s="491"/>
      <c r="DS928" s="674"/>
      <c r="DT928" s="491"/>
      <c r="DU928" s="504"/>
      <c r="DV928" s="489"/>
      <c r="DW928" s="674"/>
      <c r="DX928" s="489"/>
      <c r="DY928" s="674"/>
      <c r="DZ928" s="489"/>
      <c r="EA928" s="508">
        <f t="shared" si="9009"/>
        <v>0</v>
      </c>
      <c r="EB928" s="457">
        <f t="shared" si="9010"/>
        <v>0</v>
      </c>
      <c r="EC928" s="674"/>
      <c r="ED928" s="487"/>
      <c r="EE928" s="492"/>
      <c r="EF928" s="489"/>
      <c r="EG928" s="461">
        <f t="shared" si="9011"/>
        <v>7775091391.9642849</v>
      </c>
      <c r="EH928" s="257">
        <f t="shared" si="9012"/>
        <v>8708102359</v>
      </c>
      <c r="EI928" s="460">
        <f t="shared" si="9013"/>
        <v>0</v>
      </c>
      <c r="EJ928" s="538">
        <f t="shared" si="9014"/>
        <v>0</v>
      </c>
      <c r="EK928" s="677">
        <f t="shared" si="9015"/>
        <v>0</v>
      </c>
      <c r="EL928" s="257">
        <f t="shared" si="9016"/>
        <v>0</v>
      </c>
      <c r="EM928" s="649">
        <f t="shared" si="9017"/>
        <v>0</v>
      </c>
      <c r="EN928" s="538">
        <f t="shared" si="9018"/>
        <v>0</v>
      </c>
      <c r="EO928" s="677">
        <f t="shared" si="9019"/>
        <v>0</v>
      </c>
      <c r="EP928" s="257">
        <f t="shared" si="9020"/>
        <v>0</v>
      </c>
      <c r="EQ928" s="649">
        <f t="shared" si="9021"/>
        <v>0</v>
      </c>
      <c r="ER928" s="538">
        <f t="shared" si="9022"/>
        <v>0</v>
      </c>
      <c r="ES928" s="677">
        <f t="shared" si="9023"/>
        <v>0</v>
      </c>
      <c r="ET928" s="538">
        <f t="shared" si="9024"/>
        <v>0</v>
      </c>
      <c r="EU928" s="462">
        <f t="shared" si="9025"/>
        <v>0</v>
      </c>
      <c r="EV928" s="263">
        <f t="shared" si="9026"/>
        <v>0</v>
      </c>
      <c r="EW928" s="462">
        <f t="shared" si="9027"/>
        <v>0</v>
      </c>
      <c r="EX928" s="263">
        <f t="shared" si="9028"/>
        <v>0</v>
      </c>
      <c r="EY928" s="472">
        <f t="shared" si="9029"/>
        <v>8627073696.4285698</v>
      </c>
      <c r="EZ928" s="263">
        <f t="shared" si="9030"/>
        <v>9662322540</v>
      </c>
      <c r="FA928" s="312">
        <v>41803</v>
      </c>
    </row>
    <row r="929" spans="1:157" ht="18" hidden="1" customHeight="1" outlineLevel="1" x14ac:dyDescent="0.2">
      <c r="A929" s="8" t="s">
        <v>634</v>
      </c>
      <c r="B929" s="64" t="s">
        <v>21</v>
      </c>
      <c r="C929" s="65" t="s">
        <v>219</v>
      </c>
      <c r="D929" s="65" t="s">
        <v>378</v>
      </c>
      <c r="E929" s="64" t="s">
        <v>379</v>
      </c>
      <c r="F929" s="64"/>
      <c r="G929" s="66" t="s">
        <v>41</v>
      </c>
      <c r="H929" s="67">
        <v>0.2</v>
      </c>
      <c r="I929" s="69" t="s">
        <v>969</v>
      </c>
      <c r="J929" s="68" t="s">
        <v>217</v>
      </c>
      <c r="K929" s="69"/>
      <c r="L929" s="64" t="s">
        <v>277</v>
      </c>
      <c r="M929" s="9"/>
      <c r="N929" s="82"/>
      <c r="O929" s="82"/>
      <c r="P929" s="82"/>
      <c r="Q929" s="245"/>
      <c r="R929" s="394"/>
      <c r="S929" s="256"/>
      <c r="T929" s="256"/>
      <c r="U929" s="256">
        <f t="shared" ref="U929:U942" si="9039">R929</f>
        <v>0</v>
      </c>
      <c r="V929" s="257">
        <f t="shared" ref="V929:V947" si="9040">U929*1.12</f>
        <v>0</v>
      </c>
      <c r="W929" s="257">
        <f>V929*H929</f>
        <v>0</v>
      </c>
      <c r="X929" s="395"/>
      <c r="Y929" s="395"/>
      <c r="Z929" s="395"/>
      <c r="AA929" s="395">
        <f t="shared" ref="AA929:AA930" si="9041">X929</f>
        <v>0</v>
      </c>
      <c r="AB929" s="395">
        <f t="shared" ref="AB929:AB930" si="9042">AA929*1.12</f>
        <v>0</v>
      </c>
      <c r="AC929" s="399">
        <f t="shared" si="8989"/>
        <v>0</v>
      </c>
      <c r="AD929" s="396"/>
      <c r="AE929" s="396"/>
      <c r="AF929" s="396"/>
      <c r="AG929" s="396"/>
      <c r="AH929" s="396"/>
      <c r="AI929" s="260">
        <f t="shared" si="8990"/>
        <v>0</v>
      </c>
      <c r="AJ929" s="396"/>
      <c r="AK929" s="396"/>
      <c r="AL929" s="396"/>
      <c r="AM929" s="396">
        <f t="shared" si="8991"/>
        <v>0</v>
      </c>
      <c r="AN929" s="396">
        <f t="shared" si="8992"/>
        <v>0</v>
      </c>
      <c r="AO929" s="396">
        <f t="shared" si="8993"/>
        <v>0</v>
      </c>
      <c r="AP929" s="396"/>
      <c r="AQ929" s="396"/>
      <c r="AR929" s="396"/>
      <c r="AS929" s="396">
        <f t="shared" si="8994"/>
        <v>0</v>
      </c>
      <c r="AT929" s="396">
        <f t="shared" si="8995"/>
        <v>0</v>
      </c>
      <c r="AU929" s="396">
        <f t="shared" si="8996"/>
        <v>0</v>
      </c>
      <c r="AV929" s="397"/>
      <c r="AW929" s="397"/>
      <c r="AX929" s="397"/>
      <c r="AY929" s="397">
        <f t="shared" si="9031"/>
        <v>0</v>
      </c>
      <c r="AZ929" s="397">
        <f t="shared" si="8998"/>
        <v>0</v>
      </c>
      <c r="BA929" s="397">
        <f t="shared" si="9032"/>
        <v>0</v>
      </c>
      <c r="BB929" s="397"/>
      <c r="BC929" s="397"/>
      <c r="BD929" s="397"/>
      <c r="BE929" s="397">
        <f t="shared" si="9033"/>
        <v>0</v>
      </c>
      <c r="BF929" s="397">
        <f t="shared" si="8999"/>
        <v>0</v>
      </c>
      <c r="BG929" s="397">
        <f t="shared" si="9034"/>
        <v>0</v>
      </c>
      <c r="BH929" s="397"/>
      <c r="BI929" s="397"/>
      <c r="BJ929" s="397"/>
      <c r="BK929" s="397">
        <f t="shared" si="9035"/>
        <v>0</v>
      </c>
      <c r="BL929" s="397">
        <f t="shared" si="9001"/>
        <v>0</v>
      </c>
      <c r="BM929" s="397">
        <f t="shared" si="9002"/>
        <v>0</v>
      </c>
      <c r="BN929" s="397"/>
      <c r="BO929" s="397"/>
      <c r="BP929" s="397"/>
      <c r="BQ929" s="397">
        <f t="shared" si="9036"/>
        <v>0</v>
      </c>
      <c r="BR929" s="397">
        <f t="shared" si="9003"/>
        <v>0</v>
      </c>
      <c r="BS929" s="397">
        <f t="shared" si="9004"/>
        <v>0</v>
      </c>
      <c r="BT929" s="256"/>
      <c r="BU929" s="256"/>
      <c r="BV929" s="256">
        <f>SUM(N929:R929,X929,AD929,AJ929,AP929,AV929,BB929,BH929)</f>
        <v>0</v>
      </c>
      <c r="BW929" s="1431">
        <f t="shared" si="9037"/>
        <v>0</v>
      </c>
      <c r="BX929" s="71"/>
      <c r="BY929" s="64">
        <v>2011</v>
      </c>
      <c r="BZ929" s="576"/>
      <c r="CA929" s="529">
        <f t="shared" si="9005"/>
        <v>0</v>
      </c>
      <c r="CB929" s="72"/>
      <c r="CC929" s="70"/>
      <c r="CD929" s="75"/>
      <c r="CE929" s="26">
        <f t="shared" si="9006"/>
        <v>0</v>
      </c>
      <c r="CF929" s="27">
        <f t="shared" si="9007"/>
        <v>0</v>
      </c>
      <c r="CG929" s="738">
        <f t="shared" si="9008"/>
        <v>0</v>
      </c>
      <c r="CH929" s="162"/>
      <c r="CI929" s="163"/>
      <c r="CJ929" s="73"/>
      <c r="CK929" s="74"/>
      <c r="CL929" s="74"/>
      <c r="CM929" s="187"/>
      <c r="CN929" s="74"/>
      <c r="CO929" s="180"/>
      <c r="CP929" s="180"/>
      <c r="CQ929" s="74"/>
      <c r="CR929" s="487"/>
      <c r="CS929" s="487"/>
      <c r="CT929" s="487"/>
      <c r="CU929" s="487"/>
      <c r="CV929" s="487"/>
      <c r="CW929" s="487"/>
      <c r="CX929" s="487"/>
      <c r="CY929" s="487"/>
      <c r="CZ929" s="487"/>
      <c r="DA929" s="488"/>
      <c r="DB929" s="487"/>
      <c r="DC929" s="487"/>
      <c r="DD929" s="487"/>
      <c r="DE929" s="487"/>
      <c r="DF929" s="487"/>
      <c r="DG929" s="487"/>
      <c r="DH929" s="487"/>
      <c r="DI929" s="487"/>
      <c r="DJ929" s="487"/>
      <c r="DK929" s="487"/>
      <c r="DL929" s="489"/>
      <c r="DM929" s="490"/>
      <c r="DN929" s="491"/>
      <c r="DO929" s="490"/>
      <c r="DP929" s="489"/>
      <c r="DQ929" s="490"/>
      <c r="DR929" s="491"/>
      <c r="DS929" s="674"/>
      <c r="DT929" s="491"/>
      <c r="DU929" s="504"/>
      <c r="DV929" s="489"/>
      <c r="DW929" s="674"/>
      <c r="DX929" s="489"/>
      <c r="DY929" s="674"/>
      <c r="DZ929" s="489"/>
      <c r="EA929" s="508">
        <f t="shared" si="9009"/>
        <v>0</v>
      </c>
      <c r="EB929" s="457">
        <f t="shared" si="9010"/>
        <v>0</v>
      </c>
      <c r="EC929" s="674"/>
      <c r="ED929" s="487"/>
      <c r="EE929" s="492"/>
      <c r="EF929" s="489"/>
      <c r="EG929" s="461">
        <f t="shared" si="9011"/>
        <v>0</v>
      </c>
      <c r="EH929" s="257">
        <f t="shared" si="9012"/>
        <v>0</v>
      </c>
      <c r="EI929" s="460">
        <f t="shared" si="9013"/>
        <v>0</v>
      </c>
      <c r="EJ929" s="538">
        <f t="shared" si="9014"/>
        <v>0</v>
      </c>
      <c r="EK929" s="677">
        <f t="shared" si="9015"/>
        <v>0</v>
      </c>
      <c r="EL929" s="257">
        <f t="shared" si="9016"/>
        <v>0</v>
      </c>
      <c r="EM929" s="649">
        <f t="shared" si="9017"/>
        <v>0</v>
      </c>
      <c r="EN929" s="538">
        <f t="shared" si="9018"/>
        <v>0</v>
      </c>
      <c r="EO929" s="677">
        <f t="shared" si="9019"/>
        <v>0</v>
      </c>
      <c r="EP929" s="257">
        <f t="shared" si="9020"/>
        <v>0</v>
      </c>
      <c r="EQ929" s="649">
        <f t="shared" si="9021"/>
        <v>0</v>
      </c>
      <c r="ER929" s="538">
        <f t="shared" si="9022"/>
        <v>0</v>
      </c>
      <c r="ES929" s="677">
        <f t="shared" si="9023"/>
        <v>0</v>
      </c>
      <c r="ET929" s="538">
        <f t="shared" si="9024"/>
        <v>0</v>
      </c>
      <c r="EU929" s="462">
        <f t="shared" si="9025"/>
        <v>0</v>
      </c>
      <c r="EV929" s="263">
        <f t="shared" si="9026"/>
        <v>0</v>
      </c>
      <c r="EW929" s="462">
        <f t="shared" si="9027"/>
        <v>0</v>
      </c>
      <c r="EX929" s="263">
        <f t="shared" si="9028"/>
        <v>0</v>
      </c>
      <c r="EY929" s="472">
        <f t="shared" si="9029"/>
        <v>0</v>
      </c>
      <c r="EZ929" s="263">
        <f t="shared" si="9030"/>
        <v>0</v>
      </c>
    </row>
    <row r="930" spans="1:157" ht="18" hidden="1" customHeight="1" outlineLevel="1" x14ac:dyDescent="0.2">
      <c r="A930" s="8" t="s">
        <v>635</v>
      </c>
      <c r="B930" s="64" t="s">
        <v>21</v>
      </c>
      <c r="C930" s="65" t="s">
        <v>1642</v>
      </c>
      <c r="D930" s="65" t="s">
        <v>1643</v>
      </c>
      <c r="E930" s="64" t="s">
        <v>1643</v>
      </c>
      <c r="F930" s="64" t="s">
        <v>442</v>
      </c>
      <c r="G930" s="66" t="s">
        <v>41</v>
      </c>
      <c r="H930" s="67">
        <v>0.2</v>
      </c>
      <c r="I930" s="69" t="s">
        <v>969</v>
      </c>
      <c r="J930" s="68" t="s">
        <v>217</v>
      </c>
      <c r="K930" s="69"/>
      <c r="L930" s="64" t="s">
        <v>428</v>
      </c>
      <c r="M930" s="9"/>
      <c r="N930" s="82"/>
      <c r="O930" s="82"/>
      <c r="P930" s="82"/>
      <c r="Q930" s="245">
        <v>0</v>
      </c>
      <c r="R930" s="394">
        <v>0</v>
      </c>
      <c r="S930" s="256"/>
      <c r="T930" s="256"/>
      <c r="U930" s="256">
        <f t="shared" ref="U930" si="9043">R930</f>
        <v>0</v>
      </c>
      <c r="V930" s="257">
        <f t="shared" si="9040"/>
        <v>0</v>
      </c>
      <c r="W930" s="257">
        <f>V930*H930</f>
        <v>0</v>
      </c>
      <c r="X930" s="395"/>
      <c r="Y930" s="395"/>
      <c r="Z930" s="395"/>
      <c r="AA930" s="395">
        <f t="shared" si="9041"/>
        <v>0</v>
      </c>
      <c r="AB930" s="395">
        <f t="shared" si="9042"/>
        <v>0</v>
      </c>
      <c r="AC930" s="399">
        <f t="shared" si="8989"/>
        <v>0</v>
      </c>
      <c r="AD930" s="396"/>
      <c r="AE930" s="396"/>
      <c r="AF930" s="396"/>
      <c r="AG930" s="396"/>
      <c r="AH930" s="396"/>
      <c r="AI930" s="260">
        <f t="shared" si="8990"/>
        <v>0</v>
      </c>
      <c r="AJ930" s="396"/>
      <c r="AK930" s="396"/>
      <c r="AL930" s="396"/>
      <c r="AM930" s="396">
        <f t="shared" si="8991"/>
        <v>0</v>
      </c>
      <c r="AN930" s="396">
        <f t="shared" si="8992"/>
        <v>0</v>
      </c>
      <c r="AO930" s="396">
        <f t="shared" si="8993"/>
        <v>0</v>
      </c>
      <c r="AP930" s="396"/>
      <c r="AQ930" s="396"/>
      <c r="AR930" s="396"/>
      <c r="AS930" s="396">
        <f t="shared" si="8994"/>
        <v>0</v>
      </c>
      <c r="AT930" s="396">
        <f t="shared" si="8995"/>
        <v>0</v>
      </c>
      <c r="AU930" s="396">
        <f t="shared" si="8996"/>
        <v>0</v>
      </c>
      <c r="AV930" s="397"/>
      <c r="AW930" s="397"/>
      <c r="AX930" s="397"/>
      <c r="AY930" s="397">
        <f t="shared" si="9031"/>
        <v>0</v>
      </c>
      <c r="AZ930" s="397">
        <f t="shared" si="8998"/>
        <v>0</v>
      </c>
      <c r="BA930" s="397">
        <f t="shared" si="9032"/>
        <v>0</v>
      </c>
      <c r="BB930" s="397"/>
      <c r="BC930" s="397"/>
      <c r="BD930" s="397"/>
      <c r="BE930" s="397">
        <f t="shared" si="9033"/>
        <v>0</v>
      </c>
      <c r="BF930" s="397">
        <f t="shared" si="8999"/>
        <v>0</v>
      </c>
      <c r="BG930" s="397">
        <f t="shared" si="9034"/>
        <v>0</v>
      </c>
      <c r="BH930" s="397"/>
      <c r="BI930" s="397"/>
      <c r="BJ930" s="397"/>
      <c r="BK930" s="397">
        <f t="shared" si="9035"/>
        <v>0</v>
      </c>
      <c r="BL930" s="397">
        <f t="shared" si="9001"/>
        <v>0</v>
      </c>
      <c r="BM930" s="397">
        <f t="shared" si="9002"/>
        <v>0</v>
      </c>
      <c r="BN930" s="397"/>
      <c r="BO930" s="397"/>
      <c r="BP930" s="397"/>
      <c r="BQ930" s="397">
        <f t="shared" si="9036"/>
        <v>0</v>
      </c>
      <c r="BR930" s="397">
        <f t="shared" si="9003"/>
        <v>0</v>
      </c>
      <c r="BS930" s="397">
        <f t="shared" si="9004"/>
        <v>0</v>
      </c>
      <c r="BT930" s="256"/>
      <c r="BU930" s="256"/>
      <c r="BV930" s="256">
        <f>SUM(N930:R930,X930,AD930,AJ930,AP930,AV930,BB930,BH930)</f>
        <v>0</v>
      </c>
      <c r="BW930" s="1431">
        <f t="shared" si="9037"/>
        <v>0</v>
      </c>
      <c r="BX930" s="71"/>
      <c r="BY930" s="64">
        <v>2011</v>
      </c>
      <c r="BZ930" s="576" t="s">
        <v>1115</v>
      </c>
      <c r="CA930" s="529">
        <f t="shared" si="9005"/>
        <v>0</v>
      </c>
      <c r="CB930" s="72"/>
      <c r="CC930" s="70"/>
      <c r="CD930" s="75"/>
      <c r="CE930" s="26">
        <f t="shared" si="9006"/>
        <v>0</v>
      </c>
      <c r="CF930" s="27">
        <f t="shared" si="9007"/>
        <v>0</v>
      </c>
      <c r="CG930" s="738">
        <f t="shared" si="9008"/>
        <v>0</v>
      </c>
      <c r="CH930" s="162" t="s">
        <v>449</v>
      </c>
      <c r="CI930" s="163" t="s">
        <v>448</v>
      </c>
      <c r="CJ930" s="73"/>
      <c r="CK930" s="74"/>
      <c r="CL930" s="74"/>
      <c r="CM930" s="187"/>
      <c r="CN930" s="74"/>
      <c r="CO930" s="180"/>
      <c r="CP930" s="180"/>
      <c r="CQ930" s="74"/>
      <c r="CR930" s="487"/>
      <c r="CS930" s="487"/>
      <c r="CT930" s="487"/>
      <c r="CU930" s="487"/>
      <c r="CV930" s="487"/>
      <c r="CW930" s="487"/>
      <c r="CX930" s="487"/>
      <c r="CY930" s="487"/>
      <c r="CZ930" s="487"/>
      <c r="DA930" s="488"/>
      <c r="DB930" s="487"/>
      <c r="DC930" s="487"/>
      <c r="DD930" s="487"/>
      <c r="DE930" s="487"/>
      <c r="DF930" s="487"/>
      <c r="DG930" s="487"/>
      <c r="DH930" s="487"/>
      <c r="DI930" s="487"/>
      <c r="DJ930" s="487"/>
      <c r="DK930" s="487"/>
      <c r="DL930" s="489"/>
      <c r="DM930" s="490"/>
      <c r="DN930" s="491"/>
      <c r="DO930" s="490"/>
      <c r="DP930" s="489"/>
      <c r="DQ930" s="490"/>
      <c r="DR930" s="491"/>
      <c r="DS930" s="674"/>
      <c r="DT930" s="491"/>
      <c r="DU930" s="504"/>
      <c r="DV930" s="489"/>
      <c r="DW930" s="674"/>
      <c r="DX930" s="489"/>
      <c r="DY930" s="674"/>
      <c r="DZ930" s="489"/>
      <c r="EA930" s="508">
        <f t="shared" si="9009"/>
        <v>0</v>
      </c>
      <c r="EB930" s="457">
        <f t="shared" si="9010"/>
        <v>0</v>
      </c>
      <c r="EC930" s="674"/>
      <c r="ED930" s="487"/>
      <c r="EE930" s="492"/>
      <c r="EF930" s="489"/>
      <c r="EG930" s="461">
        <f t="shared" si="9011"/>
        <v>0</v>
      </c>
      <c r="EH930" s="257">
        <f t="shared" si="9012"/>
        <v>0</v>
      </c>
      <c r="EI930" s="460">
        <f t="shared" si="9013"/>
        <v>0</v>
      </c>
      <c r="EJ930" s="538">
        <f t="shared" si="9014"/>
        <v>0</v>
      </c>
      <c r="EK930" s="677">
        <f t="shared" si="9015"/>
        <v>0</v>
      </c>
      <c r="EL930" s="257">
        <f t="shared" si="9016"/>
        <v>0</v>
      </c>
      <c r="EM930" s="649">
        <f t="shared" si="9017"/>
        <v>0</v>
      </c>
      <c r="EN930" s="538">
        <f t="shared" si="9018"/>
        <v>0</v>
      </c>
      <c r="EO930" s="677">
        <f t="shared" si="9019"/>
        <v>0</v>
      </c>
      <c r="EP930" s="257">
        <f t="shared" si="9020"/>
        <v>0</v>
      </c>
      <c r="EQ930" s="649">
        <f t="shared" si="9021"/>
        <v>0</v>
      </c>
      <c r="ER930" s="538">
        <f t="shared" si="9022"/>
        <v>0</v>
      </c>
      <c r="ES930" s="677">
        <f t="shared" si="9023"/>
        <v>0</v>
      </c>
      <c r="ET930" s="538">
        <f t="shared" si="9024"/>
        <v>0</v>
      </c>
      <c r="EU930" s="462">
        <f t="shared" si="9025"/>
        <v>0</v>
      </c>
      <c r="EV930" s="263">
        <f t="shared" si="9026"/>
        <v>0</v>
      </c>
      <c r="EW930" s="462">
        <f t="shared" si="9027"/>
        <v>0</v>
      </c>
      <c r="EX930" s="263">
        <f t="shared" si="9028"/>
        <v>0</v>
      </c>
      <c r="EY930" s="472">
        <f t="shared" si="9029"/>
        <v>0</v>
      </c>
      <c r="EZ930" s="263">
        <f t="shared" si="9030"/>
        <v>0</v>
      </c>
    </row>
    <row r="931" spans="1:157" ht="18" hidden="1" customHeight="1" outlineLevel="1" x14ac:dyDescent="0.2">
      <c r="A931" s="8" t="s">
        <v>1169</v>
      </c>
      <c r="B931" s="64" t="s">
        <v>1170</v>
      </c>
      <c r="C931" s="65" t="s">
        <v>1642</v>
      </c>
      <c r="D931" s="65" t="s">
        <v>1643</v>
      </c>
      <c r="E931" s="64" t="s">
        <v>1643</v>
      </c>
      <c r="F931" s="64" t="s">
        <v>442</v>
      </c>
      <c r="G931" s="66" t="s">
        <v>41</v>
      </c>
      <c r="H931" s="67">
        <v>0.2</v>
      </c>
      <c r="I931" s="69" t="s">
        <v>969</v>
      </c>
      <c r="J931" s="68" t="s">
        <v>217</v>
      </c>
      <c r="K931" s="69"/>
      <c r="L931" s="64" t="s">
        <v>428</v>
      </c>
      <c r="M931" s="9"/>
      <c r="N931" s="82"/>
      <c r="O931" s="82"/>
      <c r="P931" s="82"/>
      <c r="Q931" s="245">
        <v>1307207880.3571427</v>
      </c>
      <c r="R931" s="394">
        <v>191267706.24999997</v>
      </c>
      <c r="S931" s="256"/>
      <c r="T931" s="256"/>
      <c r="U931" s="256">
        <f t="shared" ref="U931" si="9044">R931</f>
        <v>191267706.24999997</v>
      </c>
      <c r="V931" s="257">
        <f t="shared" ref="V931" si="9045">U931*1.12</f>
        <v>214219831</v>
      </c>
      <c r="W931" s="257">
        <f t="shared" ref="W931:W949" si="9046">V931*H931</f>
        <v>42843966.200000003</v>
      </c>
      <c r="X931" s="395"/>
      <c r="Y931" s="395"/>
      <c r="Z931" s="395"/>
      <c r="AA931" s="395">
        <f t="shared" ref="AA931:AA949" si="9047">X931</f>
        <v>0</v>
      </c>
      <c r="AB931" s="395">
        <f t="shared" ref="AB931:AB949" si="9048">AA931*1.12</f>
        <v>0</v>
      </c>
      <c r="AC931" s="399">
        <f t="shared" si="8989"/>
        <v>0</v>
      </c>
      <c r="AD931" s="396"/>
      <c r="AE931" s="396"/>
      <c r="AF931" s="396"/>
      <c r="AG931" s="396"/>
      <c r="AH931" s="396"/>
      <c r="AI931" s="260">
        <f t="shared" si="8990"/>
        <v>0</v>
      </c>
      <c r="AJ931" s="396"/>
      <c r="AK931" s="396"/>
      <c r="AL931" s="396"/>
      <c r="AM931" s="396">
        <f t="shared" si="8991"/>
        <v>0</v>
      </c>
      <c r="AN931" s="396">
        <f t="shared" si="8992"/>
        <v>0</v>
      </c>
      <c r="AO931" s="396">
        <f t="shared" si="8993"/>
        <v>0</v>
      </c>
      <c r="AP931" s="396"/>
      <c r="AQ931" s="396"/>
      <c r="AR931" s="396"/>
      <c r="AS931" s="396">
        <f t="shared" si="8994"/>
        <v>0</v>
      </c>
      <c r="AT931" s="396">
        <f t="shared" si="8995"/>
        <v>0</v>
      </c>
      <c r="AU931" s="396">
        <f t="shared" si="8996"/>
        <v>0</v>
      </c>
      <c r="AV931" s="397"/>
      <c r="AW931" s="397"/>
      <c r="AX931" s="397"/>
      <c r="AY931" s="397">
        <f t="shared" si="9031"/>
        <v>0</v>
      </c>
      <c r="AZ931" s="397">
        <f t="shared" si="8998"/>
        <v>0</v>
      </c>
      <c r="BA931" s="397">
        <f t="shared" si="9032"/>
        <v>0</v>
      </c>
      <c r="BB931" s="397"/>
      <c r="BC931" s="397"/>
      <c r="BD931" s="397"/>
      <c r="BE931" s="397">
        <f t="shared" si="9033"/>
        <v>0</v>
      </c>
      <c r="BF931" s="397">
        <f t="shared" si="8999"/>
        <v>0</v>
      </c>
      <c r="BG931" s="397">
        <f t="shared" si="9034"/>
        <v>0</v>
      </c>
      <c r="BH931" s="397"/>
      <c r="BI931" s="397"/>
      <c r="BJ931" s="397"/>
      <c r="BK931" s="397">
        <f t="shared" si="9035"/>
        <v>0</v>
      </c>
      <c r="BL931" s="397">
        <f t="shared" si="9001"/>
        <v>0</v>
      </c>
      <c r="BM931" s="397">
        <f t="shared" si="9002"/>
        <v>0</v>
      </c>
      <c r="BN931" s="397"/>
      <c r="BO931" s="397"/>
      <c r="BP931" s="397"/>
      <c r="BQ931" s="397">
        <f t="shared" si="9036"/>
        <v>0</v>
      </c>
      <c r="BR931" s="397">
        <f t="shared" si="9003"/>
        <v>0</v>
      </c>
      <c r="BS931" s="397">
        <f t="shared" si="9004"/>
        <v>0</v>
      </c>
      <c r="BT931" s="256"/>
      <c r="BU931" s="256"/>
      <c r="BV931" s="256">
        <v>1498475586.6071427</v>
      </c>
      <c r="BW931" s="256">
        <v>1678292657</v>
      </c>
      <c r="BX931" s="71"/>
      <c r="BY931" s="64">
        <v>2011</v>
      </c>
      <c r="BZ931" s="576" t="s">
        <v>1115</v>
      </c>
      <c r="CA931" s="529">
        <f t="shared" si="9005"/>
        <v>335658531.40000004</v>
      </c>
      <c r="CB931" s="72"/>
      <c r="CC931" s="70"/>
      <c r="CD931" s="75"/>
      <c r="CE931" s="26">
        <f t="shared" si="9006"/>
        <v>1498475586.6071427</v>
      </c>
      <c r="CF931" s="27">
        <f t="shared" si="9007"/>
        <v>1678292657</v>
      </c>
      <c r="CG931" s="738">
        <f t="shared" si="9008"/>
        <v>335658531.40000004</v>
      </c>
      <c r="CH931" s="162" t="s">
        <v>1179</v>
      </c>
      <c r="CI931" s="163"/>
      <c r="CJ931" s="73"/>
      <c r="CK931" s="74"/>
      <c r="CL931" s="74"/>
      <c r="CM931" s="187"/>
      <c r="CN931" s="74"/>
      <c r="CO931" s="180"/>
      <c r="CP931" s="180"/>
      <c r="CQ931" s="74"/>
      <c r="CR931" s="487"/>
      <c r="CS931" s="487"/>
      <c r="CT931" s="487"/>
      <c r="CU931" s="487"/>
      <c r="CV931" s="487"/>
      <c r="CW931" s="487"/>
      <c r="CX931" s="487"/>
      <c r="CY931" s="487"/>
      <c r="CZ931" s="487"/>
      <c r="DA931" s="488"/>
      <c r="DB931" s="487"/>
      <c r="DC931" s="487"/>
      <c r="DD931" s="487"/>
      <c r="DE931" s="487"/>
      <c r="DF931" s="487"/>
      <c r="DG931" s="487"/>
      <c r="DH931" s="487"/>
      <c r="DI931" s="487"/>
      <c r="DJ931" s="487"/>
      <c r="DK931" s="487"/>
      <c r="DL931" s="489"/>
      <c r="DM931" s="490"/>
      <c r="DN931" s="491"/>
      <c r="DO931" s="490"/>
      <c r="DP931" s="489"/>
      <c r="DQ931" s="490"/>
      <c r="DR931" s="491"/>
      <c r="DS931" s="674"/>
      <c r="DT931" s="491"/>
      <c r="DU931" s="504"/>
      <c r="DV931" s="489"/>
      <c r="DW931" s="674"/>
      <c r="DX931" s="489"/>
      <c r="DY931" s="674"/>
      <c r="DZ931" s="489"/>
      <c r="EA931" s="508">
        <f t="shared" si="9009"/>
        <v>0</v>
      </c>
      <c r="EB931" s="457">
        <f t="shared" si="9010"/>
        <v>0</v>
      </c>
      <c r="EC931" s="674"/>
      <c r="ED931" s="487"/>
      <c r="EE931" s="492"/>
      <c r="EF931" s="489"/>
      <c r="EG931" s="461">
        <f t="shared" si="9011"/>
        <v>191267706.24999997</v>
      </c>
      <c r="EH931" s="257">
        <f t="shared" si="9012"/>
        <v>214219831</v>
      </c>
      <c r="EI931" s="460">
        <f t="shared" si="9013"/>
        <v>0</v>
      </c>
      <c r="EJ931" s="538">
        <f t="shared" si="9014"/>
        <v>0</v>
      </c>
      <c r="EK931" s="677">
        <f t="shared" si="9015"/>
        <v>0</v>
      </c>
      <c r="EL931" s="257">
        <f t="shared" si="9016"/>
        <v>0</v>
      </c>
      <c r="EM931" s="649">
        <f t="shared" si="9017"/>
        <v>0</v>
      </c>
      <c r="EN931" s="538">
        <f t="shared" si="9018"/>
        <v>0</v>
      </c>
      <c r="EO931" s="677">
        <f t="shared" si="9019"/>
        <v>0</v>
      </c>
      <c r="EP931" s="257">
        <f t="shared" si="9020"/>
        <v>0</v>
      </c>
      <c r="EQ931" s="649">
        <f t="shared" si="9021"/>
        <v>0</v>
      </c>
      <c r="ER931" s="538">
        <f t="shared" si="9022"/>
        <v>0</v>
      </c>
      <c r="ES931" s="677">
        <f t="shared" si="9023"/>
        <v>0</v>
      </c>
      <c r="ET931" s="538">
        <f t="shared" si="9024"/>
        <v>0</v>
      </c>
      <c r="EU931" s="462">
        <f t="shared" si="9025"/>
        <v>0</v>
      </c>
      <c r="EV931" s="263">
        <f t="shared" si="9026"/>
        <v>0</v>
      </c>
      <c r="EW931" s="462">
        <f t="shared" si="9027"/>
        <v>0</v>
      </c>
      <c r="EX931" s="263">
        <f t="shared" si="9028"/>
        <v>0</v>
      </c>
      <c r="EY931" s="472">
        <f t="shared" si="9029"/>
        <v>1498475586.6071427</v>
      </c>
      <c r="EZ931" s="263">
        <f t="shared" si="9030"/>
        <v>1678292657</v>
      </c>
      <c r="FA931" s="312">
        <v>41803</v>
      </c>
    </row>
    <row r="932" spans="1:157" ht="18" hidden="1" customHeight="1" outlineLevel="1" x14ac:dyDescent="0.2">
      <c r="A932" s="8" t="s">
        <v>636</v>
      </c>
      <c r="B932" s="64" t="s">
        <v>21</v>
      </c>
      <c r="C932" s="65" t="s">
        <v>219</v>
      </c>
      <c r="D932" s="65" t="s">
        <v>380</v>
      </c>
      <c r="E932" s="64" t="s">
        <v>381</v>
      </c>
      <c r="F932" s="64"/>
      <c r="G932" s="66" t="s">
        <v>41</v>
      </c>
      <c r="H932" s="67">
        <v>0.2</v>
      </c>
      <c r="I932" s="69" t="s">
        <v>467</v>
      </c>
      <c r="J932" s="68" t="s">
        <v>217</v>
      </c>
      <c r="K932" s="69"/>
      <c r="L932" s="64" t="s">
        <v>277</v>
      </c>
      <c r="M932" s="9"/>
      <c r="N932" s="82"/>
      <c r="O932" s="82"/>
      <c r="P932" s="82"/>
      <c r="Q932" s="245"/>
      <c r="R932" s="394">
        <v>0</v>
      </c>
      <c r="S932" s="256"/>
      <c r="T932" s="256"/>
      <c r="U932" s="256">
        <f t="shared" si="9039"/>
        <v>0</v>
      </c>
      <c r="V932" s="257">
        <f t="shared" si="9040"/>
        <v>0</v>
      </c>
      <c r="W932" s="257">
        <f t="shared" si="9046"/>
        <v>0</v>
      </c>
      <c r="X932" s="395"/>
      <c r="Y932" s="395"/>
      <c r="Z932" s="395"/>
      <c r="AA932" s="395">
        <f t="shared" si="9047"/>
        <v>0</v>
      </c>
      <c r="AB932" s="395">
        <f t="shared" si="9048"/>
        <v>0</v>
      </c>
      <c r="AC932" s="399">
        <f t="shared" si="8989"/>
        <v>0</v>
      </c>
      <c r="AD932" s="396"/>
      <c r="AE932" s="396"/>
      <c r="AF932" s="396"/>
      <c r="AG932" s="396"/>
      <c r="AH932" s="396"/>
      <c r="AI932" s="260">
        <f t="shared" si="8990"/>
        <v>0</v>
      </c>
      <c r="AJ932" s="396"/>
      <c r="AK932" s="396"/>
      <c r="AL932" s="396"/>
      <c r="AM932" s="396">
        <f t="shared" si="8991"/>
        <v>0</v>
      </c>
      <c r="AN932" s="396">
        <f t="shared" si="8992"/>
        <v>0</v>
      </c>
      <c r="AO932" s="396">
        <f t="shared" si="8993"/>
        <v>0</v>
      </c>
      <c r="AP932" s="396"/>
      <c r="AQ932" s="396"/>
      <c r="AR932" s="396"/>
      <c r="AS932" s="396">
        <f t="shared" si="8994"/>
        <v>0</v>
      </c>
      <c r="AT932" s="396">
        <f t="shared" si="8995"/>
        <v>0</v>
      </c>
      <c r="AU932" s="396">
        <f t="shared" si="8996"/>
        <v>0</v>
      </c>
      <c r="AV932" s="397"/>
      <c r="AW932" s="397"/>
      <c r="AX932" s="397"/>
      <c r="AY932" s="397">
        <f t="shared" si="9031"/>
        <v>0</v>
      </c>
      <c r="AZ932" s="397">
        <f t="shared" si="8998"/>
        <v>0</v>
      </c>
      <c r="BA932" s="397">
        <f t="shared" si="9032"/>
        <v>0</v>
      </c>
      <c r="BB932" s="397"/>
      <c r="BC932" s="397"/>
      <c r="BD932" s="397"/>
      <c r="BE932" s="397">
        <f t="shared" si="9033"/>
        <v>0</v>
      </c>
      <c r="BF932" s="397">
        <f t="shared" si="8999"/>
        <v>0</v>
      </c>
      <c r="BG932" s="397">
        <f t="shared" si="9034"/>
        <v>0</v>
      </c>
      <c r="BH932" s="397"/>
      <c r="BI932" s="397"/>
      <c r="BJ932" s="397"/>
      <c r="BK932" s="397">
        <f t="shared" si="9035"/>
        <v>0</v>
      </c>
      <c r="BL932" s="397">
        <f t="shared" si="9001"/>
        <v>0</v>
      </c>
      <c r="BM932" s="397">
        <f t="shared" si="9002"/>
        <v>0</v>
      </c>
      <c r="BN932" s="397"/>
      <c r="BO932" s="397"/>
      <c r="BP932" s="397"/>
      <c r="BQ932" s="397">
        <f t="shared" si="9036"/>
        <v>0</v>
      </c>
      <c r="BR932" s="397">
        <f t="shared" si="9003"/>
        <v>0</v>
      </c>
      <c r="BS932" s="397">
        <f t="shared" si="9004"/>
        <v>0</v>
      </c>
      <c r="BT932" s="256"/>
      <c r="BU932" s="256"/>
      <c r="BV932" s="256">
        <f>SUM(N932:R932,X932,AD932,AJ932,AP932,AV932,BB932,BH932)</f>
        <v>0</v>
      </c>
      <c r="BW932" s="1431">
        <f t="shared" si="9037"/>
        <v>0</v>
      </c>
      <c r="BX932" s="71"/>
      <c r="BY932" s="64">
        <v>2011</v>
      </c>
      <c r="BZ932" s="576"/>
      <c r="CA932" s="529">
        <f t="shared" si="9005"/>
        <v>0</v>
      </c>
      <c r="CB932" s="72"/>
      <c r="CC932" s="70"/>
      <c r="CD932" s="75"/>
      <c r="CE932" s="26">
        <f t="shared" si="9006"/>
        <v>0</v>
      </c>
      <c r="CF932" s="27">
        <f t="shared" si="9007"/>
        <v>0</v>
      </c>
      <c r="CG932" s="738">
        <f t="shared" si="9008"/>
        <v>0</v>
      </c>
      <c r="CH932" s="162"/>
      <c r="CI932" s="163"/>
      <c r="CJ932" s="73"/>
      <c r="CK932" s="74"/>
      <c r="CL932" s="74"/>
      <c r="CM932" s="187"/>
      <c r="CN932" s="74"/>
      <c r="CO932" s="180"/>
      <c r="CP932" s="180"/>
      <c r="CQ932" s="74"/>
      <c r="CR932" s="487"/>
      <c r="CS932" s="487"/>
      <c r="CT932" s="487"/>
      <c r="CU932" s="487"/>
      <c r="CV932" s="487"/>
      <c r="CW932" s="487"/>
      <c r="CX932" s="487"/>
      <c r="CY932" s="487"/>
      <c r="CZ932" s="487"/>
      <c r="DA932" s="488"/>
      <c r="DB932" s="487"/>
      <c r="DC932" s="487"/>
      <c r="DD932" s="487"/>
      <c r="DE932" s="487"/>
      <c r="DF932" s="487"/>
      <c r="DG932" s="487"/>
      <c r="DH932" s="487"/>
      <c r="DI932" s="487"/>
      <c r="DJ932" s="487"/>
      <c r="DK932" s="487"/>
      <c r="DL932" s="489"/>
      <c r="DM932" s="490"/>
      <c r="DN932" s="491"/>
      <c r="DO932" s="490"/>
      <c r="DP932" s="489"/>
      <c r="DQ932" s="490"/>
      <c r="DR932" s="491"/>
      <c r="DS932" s="674"/>
      <c r="DT932" s="491"/>
      <c r="DU932" s="504"/>
      <c r="DV932" s="489"/>
      <c r="DW932" s="674"/>
      <c r="DX932" s="489"/>
      <c r="DY932" s="674"/>
      <c r="DZ932" s="489"/>
      <c r="EA932" s="508">
        <f t="shared" si="9009"/>
        <v>0</v>
      </c>
      <c r="EB932" s="457">
        <f t="shared" si="9010"/>
        <v>0</v>
      </c>
      <c r="EC932" s="674"/>
      <c r="ED932" s="487"/>
      <c r="EE932" s="492"/>
      <c r="EF932" s="489"/>
      <c r="EG932" s="461">
        <f t="shared" si="9011"/>
        <v>0</v>
      </c>
      <c r="EH932" s="257">
        <f t="shared" si="9012"/>
        <v>0</v>
      </c>
      <c r="EI932" s="460">
        <f t="shared" si="9013"/>
        <v>0</v>
      </c>
      <c r="EJ932" s="538">
        <f t="shared" si="9014"/>
        <v>0</v>
      </c>
      <c r="EK932" s="677">
        <f t="shared" si="9015"/>
        <v>0</v>
      </c>
      <c r="EL932" s="257">
        <f t="shared" si="9016"/>
        <v>0</v>
      </c>
      <c r="EM932" s="649">
        <f t="shared" si="9017"/>
        <v>0</v>
      </c>
      <c r="EN932" s="538">
        <f t="shared" si="9018"/>
        <v>0</v>
      </c>
      <c r="EO932" s="677">
        <f t="shared" si="9019"/>
        <v>0</v>
      </c>
      <c r="EP932" s="257">
        <f t="shared" si="9020"/>
        <v>0</v>
      </c>
      <c r="EQ932" s="649">
        <f t="shared" si="9021"/>
        <v>0</v>
      </c>
      <c r="ER932" s="538">
        <f t="shared" si="9022"/>
        <v>0</v>
      </c>
      <c r="ES932" s="677">
        <f t="shared" si="9023"/>
        <v>0</v>
      </c>
      <c r="ET932" s="538">
        <f t="shared" si="9024"/>
        <v>0</v>
      </c>
      <c r="EU932" s="462">
        <f t="shared" si="9025"/>
        <v>0</v>
      </c>
      <c r="EV932" s="263">
        <f t="shared" si="9026"/>
        <v>0</v>
      </c>
      <c r="EW932" s="462">
        <f t="shared" si="9027"/>
        <v>0</v>
      </c>
      <c r="EX932" s="263">
        <f t="shared" si="9028"/>
        <v>0</v>
      </c>
      <c r="EY932" s="472">
        <f t="shared" si="9029"/>
        <v>0</v>
      </c>
      <c r="EZ932" s="263">
        <f t="shared" si="9030"/>
        <v>0</v>
      </c>
    </row>
    <row r="933" spans="1:157" ht="18" hidden="1" customHeight="1" outlineLevel="1" x14ac:dyDescent="0.2">
      <c r="A933" s="8" t="s">
        <v>637</v>
      </c>
      <c r="B933" s="64" t="s">
        <v>21</v>
      </c>
      <c r="C933" s="65" t="s">
        <v>1642</v>
      </c>
      <c r="D933" s="65" t="s">
        <v>1643</v>
      </c>
      <c r="E933" s="64" t="s">
        <v>1643</v>
      </c>
      <c r="F933" s="64" t="s">
        <v>444</v>
      </c>
      <c r="G933" s="66" t="s">
        <v>41</v>
      </c>
      <c r="H933" s="67">
        <v>0.2</v>
      </c>
      <c r="I933" s="69" t="s">
        <v>467</v>
      </c>
      <c r="J933" s="68" t="s">
        <v>217</v>
      </c>
      <c r="K933" s="69"/>
      <c r="L933" s="64" t="s">
        <v>428</v>
      </c>
      <c r="M933" s="9"/>
      <c r="N933" s="82"/>
      <c r="O933" s="82"/>
      <c r="P933" s="82"/>
      <c r="Q933" s="245"/>
      <c r="R933" s="394"/>
      <c r="S933" s="256"/>
      <c r="T933" s="256"/>
      <c r="U933" s="256">
        <f t="shared" ref="U933" si="9049">R933</f>
        <v>0</v>
      </c>
      <c r="V933" s="257">
        <f t="shared" si="9040"/>
        <v>0</v>
      </c>
      <c r="W933" s="257">
        <f t="shared" si="9046"/>
        <v>0</v>
      </c>
      <c r="X933" s="395"/>
      <c r="Y933" s="395"/>
      <c r="Z933" s="395"/>
      <c r="AA933" s="395">
        <f t="shared" si="9047"/>
        <v>0</v>
      </c>
      <c r="AB933" s="395">
        <f t="shared" si="9048"/>
        <v>0</v>
      </c>
      <c r="AC933" s="399">
        <f t="shared" si="8989"/>
        <v>0</v>
      </c>
      <c r="AD933" s="396"/>
      <c r="AE933" s="396"/>
      <c r="AF933" s="396"/>
      <c r="AG933" s="396"/>
      <c r="AH933" s="396"/>
      <c r="AI933" s="260">
        <f t="shared" si="8990"/>
        <v>0</v>
      </c>
      <c r="AJ933" s="396"/>
      <c r="AK933" s="396"/>
      <c r="AL933" s="396"/>
      <c r="AM933" s="396">
        <f t="shared" si="8991"/>
        <v>0</v>
      </c>
      <c r="AN933" s="396">
        <f t="shared" si="8992"/>
        <v>0</v>
      </c>
      <c r="AO933" s="396">
        <f t="shared" si="8993"/>
        <v>0</v>
      </c>
      <c r="AP933" s="396"/>
      <c r="AQ933" s="396"/>
      <c r="AR933" s="396"/>
      <c r="AS933" s="396">
        <f t="shared" si="8994"/>
        <v>0</v>
      </c>
      <c r="AT933" s="396">
        <f t="shared" si="8995"/>
        <v>0</v>
      </c>
      <c r="AU933" s="396">
        <f t="shared" si="8996"/>
        <v>0</v>
      </c>
      <c r="AV933" s="397"/>
      <c r="AW933" s="397"/>
      <c r="AX933" s="397"/>
      <c r="AY933" s="397">
        <f t="shared" si="9031"/>
        <v>0</v>
      </c>
      <c r="AZ933" s="397">
        <f t="shared" si="8998"/>
        <v>0</v>
      </c>
      <c r="BA933" s="397">
        <f t="shared" si="9032"/>
        <v>0</v>
      </c>
      <c r="BB933" s="397"/>
      <c r="BC933" s="397"/>
      <c r="BD933" s="397"/>
      <c r="BE933" s="397">
        <f t="shared" si="9033"/>
        <v>0</v>
      </c>
      <c r="BF933" s="397">
        <f t="shared" si="8999"/>
        <v>0</v>
      </c>
      <c r="BG933" s="397">
        <f t="shared" si="9034"/>
        <v>0</v>
      </c>
      <c r="BH933" s="397"/>
      <c r="BI933" s="397"/>
      <c r="BJ933" s="397"/>
      <c r="BK933" s="397">
        <f t="shared" si="9035"/>
        <v>0</v>
      </c>
      <c r="BL933" s="397">
        <f t="shared" si="9001"/>
        <v>0</v>
      </c>
      <c r="BM933" s="397">
        <f t="shared" si="9002"/>
        <v>0</v>
      </c>
      <c r="BN933" s="397"/>
      <c r="BO933" s="397"/>
      <c r="BP933" s="397"/>
      <c r="BQ933" s="397">
        <f t="shared" si="9036"/>
        <v>0</v>
      </c>
      <c r="BR933" s="397">
        <f t="shared" si="9003"/>
        <v>0</v>
      </c>
      <c r="BS933" s="397">
        <f t="shared" si="9004"/>
        <v>0</v>
      </c>
      <c r="BT933" s="256"/>
      <c r="BU933" s="256"/>
      <c r="BV933" s="256">
        <f>SUM(N933:R933,X933,AD933,AJ933,AP933,AV933,BB933,BH933)</f>
        <v>0</v>
      </c>
      <c r="BW933" s="1431">
        <f t="shared" si="9037"/>
        <v>0</v>
      </c>
      <c r="BX933" s="71"/>
      <c r="BY933" s="576" t="s">
        <v>1150</v>
      </c>
      <c r="BZ933" s="576" t="s">
        <v>1115</v>
      </c>
      <c r="CA933" s="529">
        <f t="shared" si="9005"/>
        <v>0</v>
      </c>
      <c r="CB933" s="72"/>
      <c r="CC933" s="70"/>
      <c r="CD933" s="75"/>
      <c r="CE933" s="26">
        <f t="shared" si="9006"/>
        <v>0</v>
      </c>
      <c r="CF933" s="27">
        <f t="shared" si="9007"/>
        <v>0</v>
      </c>
      <c r="CG933" s="738">
        <f t="shared" si="9008"/>
        <v>0</v>
      </c>
      <c r="CH933" s="162" t="s">
        <v>449</v>
      </c>
      <c r="CI933" s="163" t="s">
        <v>448</v>
      </c>
      <c r="CJ933" s="532"/>
      <c r="CK933" s="533"/>
      <c r="CL933" s="533"/>
      <c r="CM933" s="534"/>
      <c r="CN933" s="533"/>
      <c r="CO933" s="533"/>
      <c r="CP933" s="533"/>
      <c r="CQ933" s="533"/>
      <c r="CR933" s="535"/>
      <c r="CS933" s="535"/>
      <c r="CT933" s="535"/>
      <c r="CU933" s="535"/>
      <c r="CV933" s="535"/>
      <c r="CW933" s="535"/>
      <c r="CX933" s="535"/>
      <c r="CY933" s="535"/>
      <c r="CZ933" s="535"/>
      <c r="DA933" s="536"/>
      <c r="DB933" s="535"/>
      <c r="DC933" s="535"/>
      <c r="DD933" s="535"/>
      <c r="DE933" s="535"/>
      <c r="DF933" s="535"/>
      <c r="DG933" s="535"/>
      <c r="DH933" s="535"/>
      <c r="DI933" s="535"/>
      <c r="DJ933" s="535"/>
      <c r="DK933" s="535"/>
      <c r="DL933" s="537"/>
      <c r="DM933" s="490"/>
      <c r="DN933" s="491"/>
      <c r="DO933" s="490"/>
      <c r="DP933" s="489"/>
      <c r="DQ933" s="490"/>
      <c r="DR933" s="491"/>
      <c r="DS933" s="674"/>
      <c r="DT933" s="491"/>
      <c r="DU933" s="504"/>
      <c r="DV933" s="489"/>
      <c r="DW933" s="674"/>
      <c r="DX933" s="489"/>
      <c r="DY933" s="674"/>
      <c r="DZ933" s="489"/>
      <c r="EA933" s="508">
        <f t="shared" si="9009"/>
        <v>0</v>
      </c>
      <c r="EB933" s="457">
        <f t="shared" si="9010"/>
        <v>0</v>
      </c>
      <c r="EC933" s="674"/>
      <c r="ED933" s="487"/>
      <c r="EE933" s="492"/>
      <c r="EF933" s="489"/>
      <c r="EG933" s="461">
        <f t="shared" si="9011"/>
        <v>0</v>
      </c>
      <c r="EH933" s="257">
        <f t="shared" si="9012"/>
        <v>0</v>
      </c>
      <c r="EI933" s="460">
        <f t="shared" si="9013"/>
        <v>0</v>
      </c>
      <c r="EJ933" s="538">
        <f t="shared" si="9014"/>
        <v>0</v>
      </c>
      <c r="EK933" s="677">
        <f t="shared" si="9015"/>
        <v>0</v>
      </c>
      <c r="EL933" s="257">
        <f t="shared" si="9016"/>
        <v>0</v>
      </c>
      <c r="EM933" s="649">
        <f t="shared" si="9017"/>
        <v>0</v>
      </c>
      <c r="EN933" s="538">
        <f t="shared" si="9018"/>
        <v>0</v>
      </c>
      <c r="EO933" s="677">
        <f t="shared" si="9019"/>
        <v>0</v>
      </c>
      <c r="EP933" s="257">
        <f t="shared" si="9020"/>
        <v>0</v>
      </c>
      <c r="EQ933" s="649">
        <f t="shared" si="9021"/>
        <v>0</v>
      </c>
      <c r="ER933" s="538">
        <f t="shared" si="9022"/>
        <v>0</v>
      </c>
      <c r="ES933" s="677">
        <f t="shared" si="9023"/>
        <v>0</v>
      </c>
      <c r="ET933" s="538">
        <f t="shared" si="9024"/>
        <v>0</v>
      </c>
      <c r="EU933" s="462">
        <f t="shared" si="9025"/>
        <v>0</v>
      </c>
      <c r="EV933" s="263">
        <f t="shared" si="9026"/>
        <v>0</v>
      </c>
      <c r="EW933" s="462">
        <f t="shared" si="9027"/>
        <v>0</v>
      </c>
      <c r="EX933" s="263">
        <f t="shared" si="9028"/>
        <v>0</v>
      </c>
      <c r="EY933" s="472">
        <f t="shared" si="9029"/>
        <v>0</v>
      </c>
      <c r="EZ933" s="263">
        <f t="shared" si="9030"/>
        <v>0</v>
      </c>
    </row>
    <row r="934" spans="1:157" ht="18" hidden="1" customHeight="1" outlineLevel="1" x14ac:dyDescent="0.2">
      <c r="A934" s="8" t="s">
        <v>1051</v>
      </c>
      <c r="B934" s="64" t="s">
        <v>21</v>
      </c>
      <c r="C934" s="65" t="s">
        <v>1642</v>
      </c>
      <c r="D934" s="65" t="s">
        <v>1643</v>
      </c>
      <c r="E934" s="64" t="s">
        <v>1643</v>
      </c>
      <c r="F934" s="64" t="s">
        <v>444</v>
      </c>
      <c r="G934" s="66" t="s">
        <v>41</v>
      </c>
      <c r="H934" s="67">
        <v>0.2</v>
      </c>
      <c r="I934" s="69" t="s">
        <v>467</v>
      </c>
      <c r="J934" s="68" t="s">
        <v>217</v>
      </c>
      <c r="K934" s="69"/>
      <c r="L934" s="64" t="s">
        <v>428</v>
      </c>
      <c r="M934" s="9"/>
      <c r="N934" s="82"/>
      <c r="O934" s="82"/>
      <c r="P934" s="82">
        <v>0</v>
      </c>
      <c r="Q934" s="245">
        <v>0</v>
      </c>
      <c r="R934" s="394">
        <v>0</v>
      </c>
      <c r="S934" s="256"/>
      <c r="T934" s="256"/>
      <c r="U934" s="256">
        <f t="shared" ref="U934:U935" si="9050">R934</f>
        <v>0</v>
      </c>
      <c r="V934" s="257">
        <f t="shared" ref="V934:V935" si="9051">U934*1.12</f>
        <v>0</v>
      </c>
      <c r="W934" s="257">
        <f t="shared" si="9046"/>
        <v>0</v>
      </c>
      <c r="X934" s="395">
        <v>0</v>
      </c>
      <c r="Y934" s="395"/>
      <c r="Z934" s="395"/>
      <c r="AA934" s="395">
        <f t="shared" si="9047"/>
        <v>0</v>
      </c>
      <c r="AB934" s="395">
        <f t="shared" si="9048"/>
        <v>0</v>
      </c>
      <c r="AC934" s="399">
        <f t="shared" si="8989"/>
        <v>0</v>
      </c>
      <c r="AD934" s="396"/>
      <c r="AE934" s="396"/>
      <c r="AF934" s="396"/>
      <c r="AG934" s="396"/>
      <c r="AH934" s="396"/>
      <c r="AI934" s="260">
        <f t="shared" si="8990"/>
        <v>0</v>
      </c>
      <c r="AJ934" s="396"/>
      <c r="AK934" s="396"/>
      <c r="AL934" s="396"/>
      <c r="AM934" s="396">
        <f t="shared" si="8991"/>
        <v>0</v>
      </c>
      <c r="AN934" s="396">
        <f t="shared" si="8992"/>
        <v>0</v>
      </c>
      <c r="AO934" s="396">
        <f t="shared" si="8993"/>
        <v>0</v>
      </c>
      <c r="AP934" s="396"/>
      <c r="AQ934" s="396"/>
      <c r="AR934" s="396"/>
      <c r="AS934" s="396">
        <f t="shared" si="8994"/>
        <v>0</v>
      </c>
      <c r="AT934" s="396">
        <f t="shared" si="8995"/>
        <v>0</v>
      </c>
      <c r="AU934" s="396">
        <f t="shared" si="8996"/>
        <v>0</v>
      </c>
      <c r="AV934" s="397"/>
      <c r="AW934" s="397"/>
      <c r="AX934" s="397"/>
      <c r="AY934" s="397">
        <f t="shared" si="9031"/>
        <v>0</v>
      </c>
      <c r="AZ934" s="397">
        <f t="shared" si="8998"/>
        <v>0</v>
      </c>
      <c r="BA934" s="397">
        <f t="shared" si="9032"/>
        <v>0</v>
      </c>
      <c r="BB934" s="397"/>
      <c r="BC934" s="397"/>
      <c r="BD934" s="397"/>
      <c r="BE934" s="397">
        <f t="shared" si="9033"/>
        <v>0</v>
      </c>
      <c r="BF934" s="397">
        <f t="shared" si="8999"/>
        <v>0</v>
      </c>
      <c r="BG934" s="397">
        <f t="shared" si="9034"/>
        <v>0</v>
      </c>
      <c r="BH934" s="397"/>
      <c r="BI934" s="397"/>
      <c r="BJ934" s="397"/>
      <c r="BK934" s="397">
        <f t="shared" si="9035"/>
        <v>0</v>
      </c>
      <c r="BL934" s="397">
        <f t="shared" si="9001"/>
        <v>0</v>
      </c>
      <c r="BM934" s="397">
        <f t="shared" si="9002"/>
        <v>0</v>
      </c>
      <c r="BN934" s="397"/>
      <c r="BO934" s="397"/>
      <c r="BP934" s="397"/>
      <c r="BQ934" s="397">
        <f t="shared" si="9036"/>
        <v>0</v>
      </c>
      <c r="BR934" s="397">
        <f t="shared" si="9003"/>
        <v>0</v>
      </c>
      <c r="BS934" s="397">
        <f t="shared" si="9004"/>
        <v>0</v>
      </c>
      <c r="BT934" s="256"/>
      <c r="BU934" s="256"/>
      <c r="BV934" s="256">
        <f>SUM(N934:R934,X934,AD934,AJ934,AP934,AV934,BB934,BH934)</f>
        <v>0</v>
      </c>
      <c r="BW934" s="1431">
        <f t="shared" ref="BW934" si="9052">BV934*1.12</f>
        <v>0</v>
      </c>
      <c r="BX934" s="71"/>
      <c r="BY934" s="576" t="s">
        <v>1150</v>
      </c>
      <c r="BZ934" s="576">
        <v>14</v>
      </c>
      <c r="CA934" s="529">
        <f t="shared" si="9005"/>
        <v>0</v>
      </c>
      <c r="CB934" s="72"/>
      <c r="CC934" s="70"/>
      <c r="CD934" s="75"/>
      <c r="CE934" s="26">
        <f t="shared" si="9006"/>
        <v>0</v>
      </c>
      <c r="CF934" s="27">
        <f t="shared" si="9007"/>
        <v>0</v>
      </c>
      <c r="CG934" s="738">
        <f t="shared" si="9008"/>
        <v>0</v>
      </c>
      <c r="CH934" s="162" t="s">
        <v>1082</v>
      </c>
      <c r="CI934" s="163"/>
      <c r="CJ934" s="532"/>
      <c r="CK934" s="533"/>
      <c r="CL934" s="533"/>
      <c r="CM934" s="534"/>
      <c r="CN934" s="533"/>
      <c r="CO934" s="533"/>
      <c r="CP934" s="533"/>
      <c r="CQ934" s="533"/>
      <c r="CR934" s="535"/>
      <c r="CS934" s="535"/>
      <c r="CT934" s="535"/>
      <c r="CU934" s="535"/>
      <c r="CV934" s="535"/>
      <c r="CW934" s="535"/>
      <c r="CX934" s="535"/>
      <c r="CY934" s="535"/>
      <c r="CZ934" s="535"/>
      <c r="DA934" s="536"/>
      <c r="DB934" s="535"/>
      <c r="DC934" s="535"/>
      <c r="DD934" s="535"/>
      <c r="DE934" s="535"/>
      <c r="DF934" s="535"/>
      <c r="DG934" s="535"/>
      <c r="DH934" s="535"/>
      <c r="DI934" s="535"/>
      <c r="DJ934" s="535"/>
      <c r="DK934" s="535"/>
      <c r="DL934" s="537"/>
      <c r="DM934" s="490"/>
      <c r="DN934" s="491"/>
      <c r="DO934" s="490"/>
      <c r="DP934" s="489"/>
      <c r="DQ934" s="490"/>
      <c r="DR934" s="491"/>
      <c r="DS934" s="674"/>
      <c r="DT934" s="491"/>
      <c r="DU934" s="504"/>
      <c r="DV934" s="489"/>
      <c r="DW934" s="674"/>
      <c r="DX934" s="489"/>
      <c r="DY934" s="674"/>
      <c r="DZ934" s="489"/>
      <c r="EA934" s="508">
        <f t="shared" si="9009"/>
        <v>0</v>
      </c>
      <c r="EB934" s="457">
        <f t="shared" si="9010"/>
        <v>0</v>
      </c>
      <c r="EC934" s="674"/>
      <c r="ED934" s="487"/>
      <c r="EE934" s="492"/>
      <c r="EF934" s="489"/>
      <c r="EG934" s="461">
        <f t="shared" si="9011"/>
        <v>0</v>
      </c>
      <c r="EH934" s="257">
        <f t="shared" si="9012"/>
        <v>0</v>
      </c>
      <c r="EI934" s="460">
        <f t="shared" si="9013"/>
        <v>0</v>
      </c>
      <c r="EJ934" s="538">
        <f t="shared" si="9014"/>
        <v>0</v>
      </c>
      <c r="EK934" s="677">
        <f t="shared" si="9015"/>
        <v>0</v>
      </c>
      <c r="EL934" s="257">
        <f t="shared" si="9016"/>
        <v>0</v>
      </c>
      <c r="EM934" s="649">
        <f t="shared" si="9017"/>
        <v>0</v>
      </c>
      <c r="EN934" s="538">
        <f t="shared" si="9018"/>
        <v>0</v>
      </c>
      <c r="EO934" s="677">
        <f t="shared" si="9019"/>
        <v>0</v>
      </c>
      <c r="EP934" s="257">
        <f t="shared" si="9020"/>
        <v>0</v>
      </c>
      <c r="EQ934" s="649">
        <f t="shared" si="9021"/>
        <v>0</v>
      </c>
      <c r="ER934" s="538">
        <f t="shared" si="9022"/>
        <v>0</v>
      </c>
      <c r="ES934" s="677">
        <f t="shared" si="9023"/>
        <v>0</v>
      </c>
      <c r="ET934" s="538">
        <f t="shared" si="9024"/>
        <v>0</v>
      </c>
      <c r="EU934" s="462">
        <f t="shared" si="9025"/>
        <v>0</v>
      </c>
      <c r="EV934" s="263">
        <f t="shared" si="9026"/>
        <v>0</v>
      </c>
      <c r="EW934" s="462">
        <f t="shared" si="9027"/>
        <v>0</v>
      </c>
      <c r="EX934" s="263">
        <f t="shared" si="9028"/>
        <v>0</v>
      </c>
      <c r="EY934" s="472">
        <f t="shared" si="9029"/>
        <v>0</v>
      </c>
      <c r="EZ934" s="263">
        <f t="shared" si="9030"/>
        <v>0</v>
      </c>
    </row>
    <row r="935" spans="1:157" ht="18" hidden="1" customHeight="1" outlineLevel="1" x14ac:dyDescent="0.2">
      <c r="A935" s="8" t="s">
        <v>1171</v>
      </c>
      <c r="B935" s="64" t="s">
        <v>21</v>
      </c>
      <c r="C935" s="65" t="s">
        <v>1642</v>
      </c>
      <c r="D935" s="65" t="s">
        <v>1643</v>
      </c>
      <c r="E935" s="64" t="s">
        <v>1643</v>
      </c>
      <c r="F935" s="64" t="s">
        <v>444</v>
      </c>
      <c r="G935" s="66" t="s">
        <v>41</v>
      </c>
      <c r="H935" s="67">
        <v>0.2</v>
      </c>
      <c r="I935" s="69" t="s">
        <v>467</v>
      </c>
      <c r="J935" s="68" t="s">
        <v>217</v>
      </c>
      <c r="K935" s="69"/>
      <c r="L935" s="64" t="s">
        <v>428</v>
      </c>
      <c r="M935" s="9"/>
      <c r="N935" s="82"/>
      <c r="O935" s="82"/>
      <c r="P935" s="82">
        <v>266964285.7142857</v>
      </c>
      <c r="Q935" s="245">
        <v>72766331.24999997</v>
      </c>
      <c r="R935" s="394">
        <v>2663606954.4642854</v>
      </c>
      <c r="S935" s="256"/>
      <c r="T935" s="256"/>
      <c r="U935" s="256">
        <f t="shared" si="9050"/>
        <v>2663606954.4642854</v>
      </c>
      <c r="V935" s="257">
        <f t="shared" si="9051"/>
        <v>2983239789</v>
      </c>
      <c r="W935" s="257">
        <f t="shared" si="9046"/>
        <v>596647957.80000007</v>
      </c>
      <c r="X935" s="395">
        <v>1647477316.0714283</v>
      </c>
      <c r="Y935" s="395"/>
      <c r="Z935" s="395"/>
      <c r="AA935" s="395">
        <f t="shared" si="9047"/>
        <v>1647477316.0714283</v>
      </c>
      <c r="AB935" s="395">
        <f t="shared" si="9048"/>
        <v>1845174593.9999998</v>
      </c>
      <c r="AC935" s="399">
        <f t="shared" si="8989"/>
        <v>369034918.79999995</v>
      </c>
      <c r="AD935" s="396"/>
      <c r="AE935" s="396"/>
      <c r="AF935" s="396"/>
      <c r="AG935" s="396"/>
      <c r="AH935" s="396"/>
      <c r="AI935" s="260">
        <f t="shared" si="8990"/>
        <v>0</v>
      </c>
      <c r="AJ935" s="396"/>
      <c r="AK935" s="396"/>
      <c r="AL935" s="396"/>
      <c r="AM935" s="396">
        <f t="shared" si="8991"/>
        <v>0</v>
      </c>
      <c r="AN935" s="396">
        <f t="shared" si="8992"/>
        <v>0</v>
      </c>
      <c r="AO935" s="396">
        <f t="shared" si="8993"/>
        <v>0</v>
      </c>
      <c r="AP935" s="396"/>
      <c r="AQ935" s="396"/>
      <c r="AR935" s="396"/>
      <c r="AS935" s="396">
        <f t="shared" si="8994"/>
        <v>0</v>
      </c>
      <c r="AT935" s="396">
        <f t="shared" si="8995"/>
        <v>0</v>
      </c>
      <c r="AU935" s="396">
        <f t="shared" si="8996"/>
        <v>0</v>
      </c>
      <c r="AV935" s="397"/>
      <c r="AW935" s="397"/>
      <c r="AX935" s="397"/>
      <c r="AY935" s="397">
        <f t="shared" si="9031"/>
        <v>0</v>
      </c>
      <c r="AZ935" s="397">
        <f t="shared" si="8998"/>
        <v>0</v>
      </c>
      <c r="BA935" s="397">
        <f t="shared" si="9032"/>
        <v>0</v>
      </c>
      <c r="BB935" s="397"/>
      <c r="BC935" s="397"/>
      <c r="BD935" s="397"/>
      <c r="BE935" s="397">
        <f t="shared" si="9033"/>
        <v>0</v>
      </c>
      <c r="BF935" s="397">
        <f t="shared" si="8999"/>
        <v>0</v>
      </c>
      <c r="BG935" s="397">
        <f t="shared" si="9034"/>
        <v>0</v>
      </c>
      <c r="BH935" s="397"/>
      <c r="BI935" s="397"/>
      <c r="BJ935" s="397"/>
      <c r="BK935" s="397">
        <f t="shared" si="9035"/>
        <v>0</v>
      </c>
      <c r="BL935" s="397">
        <f t="shared" si="9001"/>
        <v>0</v>
      </c>
      <c r="BM935" s="397">
        <f t="shared" si="9002"/>
        <v>0</v>
      </c>
      <c r="BN935" s="397"/>
      <c r="BO935" s="397"/>
      <c r="BP935" s="397"/>
      <c r="BQ935" s="397">
        <f t="shared" si="9036"/>
        <v>0</v>
      </c>
      <c r="BR935" s="397">
        <f t="shared" si="9003"/>
        <v>0</v>
      </c>
      <c r="BS935" s="397">
        <f t="shared" si="9004"/>
        <v>0</v>
      </c>
      <c r="BT935" s="256"/>
      <c r="BU935" s="256"/>
      <c r="BV935" s="256">
        <v>4650814887.5</v>
      </c>
      <c r="BW935" s="256">
        <v>5208912674</v>
      </c>
      <c r="BX935" s="71"/>
      <c r="BY935" s="576" t="s">
        <v>1150</v>
      </c>
      <c r="BZ935" s="576">
        <v>14</v>
      </c>
      <c r="CA935" s="529">
        <f t="shared" si="9005"/>
        <v>1041782534.8000001</v>
      </c>
      <c r="CB935" s="72"/>
      <c r="CC935" s="70"/>
      <c r="CD935" s="75"/>
      <c r="CE935" s="26">
        <f t="shared" si="9006"/>
        <v>4650814887.5</v>
      </c>
      <c r="CF935" s="27">
        <f t="shared" si="9007"/>
        <v>5208912674</v>
      </c>
      <c r="CG935" s="738">
        <f t="shared" si="9008"/>
        <v>1041782534.8000001</v>
      </c>
      <c r="CH935" s="162" t="s">
        <v>1179</v>
      </c>
      <c r="CI935" s="163"/>
      <c r="CJ935" s="532" t="s">
        <v>25</v>
      </c>
      <c r="CK935" s="533" t="s">
        <v>983</v>
      </c>
      <c r="CL935" s="533" t="s">
        <v>1320</v>
      </c>
      <c r="CM935" s="534">
        <v>41817</v>
      </c>
      <c r="CN935" s="533" t="s">
        <v>984</v>
      </c>
      <c r="CO935" s="533"/>
      <c r="CP935" s="533"/>
      <c r="CQ935" s="533"/>
      <c r="CR935" s="535"/>
      <c r="CS935" s="535"/>
      <c r="CT935" s="535"/>
      <c r="CU935" s="535"/>
      <c r="CV935" s="535"/>
      <c r="CW935" s="535"/>
      <c r="CX935" s="535"/>
      <c r="CY935" s="535"/>
      <c r="CZ935" s="535"/>
      <c r="DA935" s="536"/>
      <c r="DB935" s="535">
        <v>3003337571.4285712</v>
      </c>
      <c r="DC935" s="535">
        <v>1100664887.5</v>
      </c>
      <c r="DD935" s="535"/>
      <c r="DE935" s="535"/>
      <c r="DF935" s="535"/>
      <c r="DG935" s="535"/>
      <c r="DH935" s="535"/>
      <c r="DI935" s="535"/>
      <c r="DJ935" s="535"/>
      <c r="DK935" s="535">
        <f>5208912674/1.12</f>
        <v>4650814887.5</v>
      </c>
      <c r="DL935" s="537"/>
      <c r="DM935" s="490">
        <f>DB935*1.12</f>
        <v>3363738080</v>
      </c>
      <c r="DN935" s="491">
        <f>DM935/1.12</f>
        <v>3003337571.4285712</v>
      </c>
      <c r="DO935" s="490">
        <f>DC935*1.12</f>
        <v>1232744674</v>
      </c>
      <c r="DP935" s="489">
        <f>DC935</f>
        <v>1100664887.5</v>
      </c>
      <c r="DQ935" s="490">
        <f>DR935*1.12</f>
        <v>0</v>
      </c>
      <c r="DR935" s="491">
        <v>0</v>
      </c>
      <c r="DS935" s="674"/>
      <c r="DT935" s="491"/>
      <c r="DU935" s="504"/>
      <c r="DV935" s="489"/>
      <c r="DW935" s="674"/>
      <c r="DX935" s="489"/>
      <c r="DY935" s="674"/>
      <c r="DZ935" s="489"/>
      <c r="EA935" s="508">
        <f t="shared" si="9009"/>
        <v>0</v>
      </c>
      <c r="EB935" s="457">
        <f t="shared" si="9010"/>
        <v>0</v>
      </c>
      <c r="EC935" s="674"/>
      <c r="ED935" s="487"/>
      <c r="EE935" s="492">
        <v>5208912674</v>
      </c>
      <c r="EF935" s="489">
        <f>EE935/1.12</f>
        <v>4650814887.5</v>
      </c>
      <c r="EG935" s="461">
        <f t="shared" si="9011"/>
        <v>-339730616.96428585</v>
      </c>
      <c r="EH935" s="257">
        <f t="shared" si="9012"/>
        <v>-380498291</v>
      </c>
      <c r="EI935" s="460">
        <f t="shared" si="9013"/>
        <v>546812428.5714283</v>
      </c>
      <c r="EJ935" s="538">
        <f t="shared" si="9014"/>
        <v>612429919.99999976</v>
      </c>
      <c r="EK935" s="677">
        <f t="shared" si="9015"/>
        <v>0</v>
      </c>
      <c r="EL935" s="257">
        <f t="shared" si="9016"/>
        <v>0</v>
      </c>
      <c r="EM935" s="649">
        <f t="shared" si="9017"/>
        <v>0</v>
      </c>
      <c r="EN935" s="538">
        <f t="shared" si="9018"/>
        <v>0</v>
      </c>
      <c r="EO935" s="677">
        <f t="shared" si="9019"/>
        <v>0</v>
      </c>
      <c r="EP935" s="257">
        <f t="shared" si="9020"/>
        <v>0</v>
      </c>
      <c r="EQ935" s="649">
        <f t="shared" si="9021"/>
        <v>0</v>
      </c>
      <c r="ER935" s="538">
        <f t="shared" si="9022"/>
        <v>0</v>
      </c>
      <c r="ES935" s="677">
        <f t="shared" si="9023"/>
        <v>0</v>
      </c>
      <c r="ET935" s="538">
        <f t="shared" si="9024"/>
        <v>0</v>
      </c>
      <c r="EU935" s="462">
        <f t="shared" si="9025"/>
        <v>0</v>
      </c>
      <c r="EV935" s="263">
        <f t="shared" si="9026"/>
        <v>0</v>
      </c>
      <c r="EW935" s="462">
        <f t="shared" si="9027"/>
        <v>0</v>
      </c>
      <c r="EX935" s="263">
        <f t="shared" si="9028"/>
        <v>0</v>
      </c>
      <c r="EY935" s="472">
        <f t="shared" si="9029"/>
        <v>0</v>
      </c>
      <c r="EZ935" s="263">
        <f t="shared" si="9030"/>
        <v>0</v>
      </c>
      <c r="FA935" s="312">
        <v>41803</v>
      </c>
    </row>
    <row r="936" spans="1:157" ht="18" hidden="1" customHeight="1" outlineLevel="1" x14ac:dyDescent="0.2">
      <c r="A936" s="8" t="s">
        <v>382</v>
      </c>
      <c r="B936" s="64" t="s">
        <v>21</v>
      </c>
      <c r="C936" s="65" t="s">
        <v>219</v>
      </c>
      <c r="D936" s="65" t="s">
        <v>383</v>
      </c>
      <c r="E936" s="64" t="s">
        <v>381</v>
      </c>
      <c r="F936" s="64"/>
      <c r="G936" s="66" t="s">
        <v>41</v>
      </c>
      <c r="H936" s="67">
        <v>0.2</v>
      </c>
      <c r="I936" s="69" t="s">
        <v>478</v>
      </c>
      <c r="J936" s="68" t="s">
        <v>217</v>
      </c>
      <c r="K936" s="234"/>
      <c r="L936" s="64" t="s">
        <v>277</v>
      </c>
      <c r="M936" s="9"/>
      <c r="N936" s="82"/>
      <c r="O936" s="82"/>
      <c r="P936" s="82"/>
      <c r="Q936" s="245"/>
      <c r="R936" s="394"/>
      <c r="S936" s="256"/>
      <c r="T936" s="256"/>
      <c r="U936" s="256">
        <f t="shared" si="9039"/>
        <v>0</v>
      </c>
      <c r="V936" s="257">
        <f t="shared" si="9040"/>
        <v>0</v>
      </c>
      <c r="W936" s="257">
        <f t="shared" si="9046"/>
        <v>0</v>
      </c>
      <c r="X936" s="395"/>
      <c r="Y936" s="395"/>
      <c r="Z936" s="395"/>
      <c r="AA936" s="395">
        <f t="shared" si="9047"/>
        <v>0</v>
      </c>
      <c r="AB936" s="395">
        <f t="shared" si="9048"/>
        <v>0</v>
      </c>
      <c r="AC936" s="399">
        <f t="shared" si="8989"/>
        <v>0</v>
      </c>
      <c r="AD936" s="396"/>
      <c r="AE936" s="396"/>
      <c r="AF936" s="396"/>
      <c r="AG936" s="396"/>
      <c r="AH936" s="396"/>
      <c r="AI936" s="260">
        <f t="shared" si="8990"/>
        <v>0</v>
      </c>
      <c r="AJ936" s="396"/>
      <c r="AK936" s="396"/>
      <c r="AL936" s="396"/>
      <c r="AM936" s="396">
        <f t="shared" si="8991"/>
        <v>0</v>
      </c>
      <c r="AN936" s="396">
        <f t="shared" si="8992"/>
        <v>0</v>
      </c>
      <c r="AO936" s="396">
        <f t="shared" si="8993"/>
        <v>0</v>
      </c>
      <c r="AP936" s="396"/>
      <c r="AQ936" s="396"/>
      <c r="AR936" s="396"/>
      <c r="AS936" s="396">
        <f t="shared" si="8994"/>
        <v>0</v>
      </c>
      <c r="AT936" s="396">
        <f t="shared" si="8995"/>
        <v>0</v>
      </c>
      <c r="AU936" s="396">
        <f t="shared" si="8996"/>
        <v>0</v>
      </c>
      <c r="AV936" s="397"/>
      <c r="AW936" s="397"/>
      <c r="AX936" s="397"/>
      <c r="AY936" s="397">
        <f t="shared" si="9031"/>
        <v>0</v>
      </c>
      <c r="AZ936" s="397">
        <f t="shared" si="8998"/>
        <v>0</v>
      </c>
      <c r="BA936" s="397">
        <f t="shared" si="9032"/>
        <v>0</v>
      </c>
      <c r="BB936" s="397"/>
      <c r="BC936" s="397"/>
      <c r="BD936" s="397"/>
      <c r="BE936" s="397">
        <f t="shared" si="9033"/>
        <v>0</v>
      </c>
      <c r="BF936" s="397">
        <f t="shared" si="8999"/>
        <v>0</v>
      </c>
      <c r="BG936" s="397">
        <f t="shared" si="9034"/>
        <v>0</v>
      </c>
      <c r="BH936" s="397"/>
      <c r="BI936" s="397"/>
      <c r="BJ936" s="397"/>
      <c r="BK936" s="397">
        <f t="shared" si="9035"/>
        <v>0</v>
      </c>
      <c r="BL936" s="397">
        <f t="shared" si="9001"/>
        <v>0</v>
      </c>
      <c r="BM936" s="397">
        <f t="shared" si="9002"/>
        <v>0</v>
      </c>
      <c r="BN936" s="397"/>
      <c r="BO936" s="397"/>
      <c r="BP936" s="397"/>
      <c r="BQ936" s="397">
        <f t="shared" si="9036"/>
        <v>0</v>
      </c>
      <c r="BR936" s="397">
        <f t="shared" si="9003"/>
        <v>0</v>
      </c>
      <c r="BS936" s="397">
        <f t="shared" si="9004"/>
        <v>0</v>
      </c>
      <c r="BT936" s="256"/>
      <c r="BU936" s="256"/>
      <c r="BV936" s="256">
        <f t="shared" ref="BV936:BV949" si="9053">SUM(N936:R936,X936,AD936,AJ936,AP936,AV936,BB936,BH936)</f>
        <v>0</v>
      </c>
      <c r="BW936" s="1431">
        <f t="shared" ref="BW936:BW949" si="9054">BV936*1.12</f>
        <v>0</v>
      </c>
      <c r="BX936" s="71"/>
      <c r="BY936" s="64">
        <v>2011</v>
      </c>
      <c r="BZ936" s="576"/>
      <c r="CA936" s="529">
        <f t="shared" si="9005"/>
        <v>0</v>
      </c>
      <c r="CB936" s="72"/>
      <c r="CC936" s="70"/>
      <c r="CD936" s="75"/>
      <c r="CE936" s="26">
        <f t="shared" si="9006"/>
        <v>0</v>
      </c>
      <c r="CF936" s="27">
        <f t="shared" si="9007"/>
        <v>0</v>
      </c>
      <c r="CG936" s="738">
        <f t="shared" si="9008"/>
        <v>0</v>
      </c>
      <c r="CH936" s="162"/>
      <c r="CI936" s="163"/>
      <c r="CJ936" s="73"/>
      <c r="CK936" s="74"/>
      <c r="CL936" s="74"/>
      <c r="CM936" s="187"/>
      <c r="CN936" s="74"/>
      <c r="CO936" s="180"/>
      <c r="CP936" s="180"/>
      <c r="CQ936" s="74"/>
      <c r="CR936" s="487"/>
      <c r="CS936" s="487"/>
      <c r="CT936" s="487"/>
      <c r="CU936" s="487"/>
      <c r="CV936" s="487"/>
      <c r="CW936" s="487"/>
      <c r="CX936" s="487"/>
      <c r="CY936" s="487"/>
      <c r="CZ936" s="487"/>
      <c r="DA936" s="488"/>
      <c r="DB936" s="487"/>
      <c r="DC936" s="487"/>
      <c r="DD936" s="487"/>
      <c r="DE936" s="487"/>
      <c r="DF936" s="487"/>
      <c r="DG936" s="487"/>
      <c r="DH936" s="487"/>
      <c r="DI936" s="487"/>
      <c r="DJ936" s="487"/>
      <c r="DK936" s="487"/>
      <c r="DL936" s="489"/>
      <c r="DM936" s="490"/>
      <c r="DN936" s="491"/>
      <c r="DO936" s="490"/>
      <c r="DP936" s="489"/>
      <c r="DQ936" s="490"/>
      <c r="DR936" s="491"/>
      <c r="DS936" s="674"/>
      <c r="DT936" s="491"/>
      <c r="DU936" s="504"/>
      <c r="DV936" s="489"/>
      <c r="DW936" s="674"/>
      <c r="DX936" s="489"/>
      <c r="DY936" s="674"/>
      <c r="DZ936" s="489"/>
      <c r="EA936" s="508">
        <f t="shared" si="9009"/>
        <v>0</v>
      </c>
      <c r="EB936" s="457">
        <f t="shared" si="9010"/>
        <v>0</v>
      </c>
      <c r="EC936" s="674"/>
      <c r="ED936" s="487"/>
      <c r="EE936" s="492"/>
      <c r="EF936" s="489"/>
      <c r="EG936" s="461">
        <f t="shared" si="9011"/>
        <v>0</v>
      </c>
      <c r="EH936" s="257">
        <f t="shared" si="9012"/>
        <v>0</v>
      </c>
      <c r="EI936" s="460">
        <f t="shared" si="9013"/>
        <v>0</v>
      </c>
      <c r="EJ936" s="538">
        <f t="shared" si="9014"/>
        <v>0</v>
      </c>
      <c r="EK936" s="677">
        <f t="shared" si="9015"/>
        <v>0</v>
      </c>
      <c r="EL936" s="257">
        <f t="shared" si="9016"/>
        <v>0</v>
      </c>
      <c r="EM936" s="649">
        <f t="shared" si="9017"/>
        <v>0</v>
      </c>
      <c r="EN936" s="538">
        <f t="shared" si="9018"/>
        <v>0</v>
      </c>
      <c r="EO936" s="677">
        <f t="shared" si="9019"/>
        <v>0</v>
      </c>
      <c r="EP936" s="257">
        <f t="shared" si="9020"/>
        <v>0</v>
      </c>
      <c r="EQ936" s="649">
        <f t="shared" si="9021"/>
        <v>0</v>
      </c>
      <c r="ER936" s="538">
        <f t="shared" si="9022"/>
        <v>0</v>
      </c>
      <c r="ES936" s="677">
        <f t="shared" si="9023"/>
        <v>0</v>
      </c>
      <c r="ET936" s="538">
        <f t="shared" si="9024"/>
        <v>0</v>
      </c>
      <c r="EU936" s="462">
        <f t="shared" si="9025"/>
        <v>0</v>
      </c>
      <c r="EV936" s="263">
        <f t="shared" si="9026"/>
        <v>0</v>
      </c>
      <c r="EW936" s="462">
        <f t="shared" si="9027"/>
        <v>0</v>
      </c>
      <c r="EX936" s="263">
        <f t="shared" si="9028"/>
        <v>0</v>
      </c>
      <c r="EY936" s="472">
        <f t="shared" si="9029"/>
        <v>0</v>
      </c>
      <c r="EZ936" s="263">
        <f t="shared" si="9030"/>
        <v>0</v>
      </c>
    </row>
    <row r="937" spans="1:157" ht="18" hidden="1" customHeight="1" outlineLevel="1" x14ac:dyDescent="0.2">
      <c r="A937" s="8" t="s">
        <v>445</v>
      </c>
      <c r="B937" s="64" t="s">
        <v>21</v>
      </c>
      <c r="C937" s="65" t="s">
        <v>1642</v>
      </c>
      <c r="D937" s="65" t="s">
        <v>1643</v>
      </c>
      <c r="E937" s="64" t="s">
        <v>1643</v>
      </c>
      <c r="F937" s="64" t="s">
        <v>383</v>
      </c>
      <c r="G937" s="66" t="s">
        <v>41</v>
      </c>
      <c r="H937" s="67">
        <v>0.2</v>
      </c>
      <c r="I937" s="69" t="s">
        <v>478</v>
      </c>
      <c r="J937" s="68" t="s">
        <v>217</v>
      </c>
      <c r="K937" s="234"/>
      <c r="L937" s="64" t="s">
        <v>428</v>
      </c>
      <c r="M937" s="9"/>
      <c r="N937" s="82">
        <v>0</v>
      </c>
      <c r="O937" s="82">
        <v>0</v>
      </c>
      <c r="P937" s="82">
        <v>0</v>
      </c>
      <c r="Q937" s="245">
        <v>0</v>
      </c>
      <c r="R937" s="394">
        <v>0</v>
      </c>
      <c r="S937" s="256"/>
      <c r="T937" s="256"/>
      <c r="U937" s="256">
        <f t="shared" ref="U937:U938" si="9055">R937</f>
        <v>0</v>
      </c>
      <c r="V937" s="257">
        <f>U937*1.12</f>
        <v>0</v>
      </c>
      <c r="W937" s="257">
        <f t="shared" si="9046"/>
        <v>0</v>
      </c>
      <c r="X937" s="395"/>
      <c r="Y937" s="395"/>
      <c r="Z937" s="395"/>
      <c r="AA937" s="395">
        <f t="shared" si="9047"/>
        <v>0</v>
      </c>
      <c r="AB937" s="395">
        <f t="shared" si="9048"/>
        <v>0</v>
      </c>
      <c r="AC937" s="399">
        <f t="shared" si="8989"/>
        <v>0</v>
      </c>
      <c r="AD937" s="396"/>
      <c r="AE937" s="396"/>
      <c r="AF937" s="396"/>
      <c r="AG937" s="396"/>
      <c r="AH937" s="396"/>
      <c r="AI937" s="260">
        <f t="shared" si="8990"/>
        <v>0</v>
      </c>
      <c r="AJ937" s="396"/>
      <c r="AK937" s="396"/>
      <c r="AL937" s="396"/>
      <c r="AM937" s="396">
        <f t="shared" si="8991"/>
        <v>0</v>
      </c>
      <c r="AN937" s="396">
        <f t="shared" si="8992"/>
        <v>0</v>
      </c>
      <c r="AO937" s="396">
        <f t="shared" si="8993"/>
        <v>0</v>
      </c>
      <c r="AP937" s="396"/>
      <c r="AQ937" s="396"/>
      <c r="AR937" s="396"/>
      <c r="AS937" s="396">
        <f t="shared" si="8994"/>
        <v>0</v>
      </c>
      <c r="AT937" s="396">
        <f t="shared" si="8995"/>
        <v>0</v>
      </c>
      <c r="AU937" s="396">
        <f t="shared" si="8996"/>
        <v>0</v>
      </c>
      <c r="AV937" s="397"/>
      <c r="AW937" s="397"/>
      <c r="AX937" s="397"/>
      <c r="AY937" s="397">
        <f t="shared" si="9031"/>
        <v>0</v>
      </c>
      <c r="AZ937" s="397">
        <f t="shared" si="8998"/>
        <v>0</v>
      </c>
      <c r="BA937" s="397">
        <f t="shared" si="9032"/>
        <v>0</v>
      </c>
      <c r="BB937" s="397"/>
      <c r="BC937" s="397"/>
      <c r="BD937" s="397"/>
      <c r="BE937" s="397">
        <f t="shared" si="9033"/>
        <v>0</v>
      </c>
      <c r="BF937" s="397">
        <f t="shared" si="8999"/>
        <v>0</v>
      </c>
      <c r="BG937" s="397">
        <f t="shared" si="9034"/>
        <v>0</v>
      </c>
      <c r="BH937" s="397"/>
      <c r="BI937" s="397"/>
      <c r="BJ937" s="397"/>
      <c r="BK937" s="397">
        <f t="shared" si="9035"/>
        <v>0</v>
      </c>
      <c r="BL937" s="397">
        <f t="shared" si="9001"/>
        <v>0</v>
      </c>
      <c r="BM937" s="397">
        <f t="shared" si="9002"/>
        <v>0</v>
      </c>
      <c r="BN937" s="397"/>
      <c r="BO937" s="397"/>
      <c r="BP937" s="397"/>
      <c r="BQ937" s="397">
        <f t="shared" si="9036"/>
        <v>0</v>
      </c>
      <c r="BR937" s="397">
        <f t="shared" si="9003"/>
        <v>0</v>
      </c>
      <c r="BS937" s="397">
        <f t="shared" si="9004"/>
        <v>0</v>
      </c>
      <c r="BT937" s="256"/>
      <c r="BU937" s="256"/>
      <c r="BV937" s="256">
        <f t="shared" si="9053"/>
        <v>0</v>
      </c>
      <c r="BW937" s="1431">
        <f t="shared" si="9054"/>
        <v>0</v>
      </c>
      <c r="BX937" s="71"/>
      <c r="BY937" s="64">
        <v>2011</v>
      </c>
      <c r="BZ937" s="576" t="s">
        <v>1115</v>
      </c>
      <c r="CA937" s="529">
        <f t="shared" si="9005"/>
        <v>0</v>
      </c>
      <c r="CB937" s="72"/>
      <c r="CC937" s="70"/>
      <c r="CD937" s="75"/>
      <c r="CE937" s="26">
        <f t="shared" si="9006"/>
        <v>0</v>
      </c>
      <c r="CF937" s="27">
        <f t="shared" si="9007"/>
        <v>0</v>
      </c>
      <c r="CG937" s="738">
        <f t="shared" si="9008"/>
        <v>0</v>
      </c>
      <c r="CH937" s="162" t="s">
        <v>449</v>
      </c>
      <c r="CI937" s="163" t="s">
        <v>448</v>
      </c>
      <c r="CJ937" s="73"/>
      <c r="CK937" s="74"/>
      <c r="CL937" s="74"/>
      <c r="CM937" s="187"/>
      <c r="CN937" s="74"/>
      <c r="CO937" s="180"/>
      <c r="CP937" s="180"/>
      <c r="CQ937" s="74"/>
      <c r="CR937" s="487"/>
      <c r="CS937" s="487"/>
      <c r="CT937" s="487"/>
      <c r="CU937" s="487"/>
      <c r="CV937" s="487"/>
      <c r="CW937" s="487"/>
      <c r="CX937" s="487"/>
      <c r="CY937" s="487"/>
      <c r="CZ937" s="487"/>
      <c r="DA937" s="488"/>
      <c r="DB937" s="487"/>
      <c r="DC937" s="487"/>
      <c r="DD937" s="487"/>
      <c r="DE937" s="487"/>
      <c r="DF937" s="487"/>
      <c r="DG937" s="487"/>
      <c r="DH937" s="487"/>
      <c r="DI937" s="487"/>
      <c r="DJ937" s="487"/>
      <c r="DK937" s="487"/>
      <c r="DL937" s="489"/>
      <c r="DM937" s="490"/>
      <c r="DN937" s="491"/>
      <c r="DO937" s="490"/>
      <c r="DP937" s="489"/>
      <c r="DQ937" s="490"/>
      <c r="DR937" s="491"/>
      <c r="DS937" s="674"/>
      <c r="DT937" s="491"/>
      <c r="DU937" s="504"/>
      <c r="DV937" s="489"/>
      <c r="DW937" s="674"/>
      <c r="DX937" s="489"/>
      <c r="DY937" s="674"/>
      <c r="DZ937" s="489"/>
      <c r="EA937" s="508">
        <f t="shared" si="9009"/>
        <v>0</v>
      </c>
      <c r="EB937" s="457">
        <f t="shared" si="9010"/>
        <v>0</v>
      </c>
      <c r="EC937" s="674"/>
      <c r="ED937" s="487"/>
      <c r="EE937" s="492"/>
      <c r="EF937" s="489"/>
      <c r="EG937" s="461">
        <f t="shared" si="9011"/>
        <v>0</v>
      </c>
      <c r="EH937" s="257">
        <f t="shared" si="9012"/>
        <v>0</v>
      </c>
      <c r="EI937" s="460">
        <f t="shared" si="9013"/>
        <v>0</v>
      </c>
      <c r="EJ937" s="538">
        <f t="shared" si="9014"/>
        <v>0</v>
      </c>
      <c r="EK937" s="677">
        <f t="shared" si="9015"/>
        <v>0</v>
      </c>
      <c r="EL937" s="257">
        <f t="shared" si="9016"/>
        <v>0</v>
      </c>
      <c r="EM937" s="649">
        <f t="shared" si="9017"/>
        <v>0</v>
      </c>
      <c r="EN937" s="538">
        <f t="shared" si="9018"/>
        <v>0</v>
      </c>
      <c r="EO937" s="677">
        <f t="shared" si="9019"/>
        <v>0</v>
      </c>
      <c r="EP937" s="257">
        <f t="shared" si="9020"/>
        <v>0</v>
      </c>
      <c r="EQ937" s="649">
        <f t="shared" si="9021"/>
        <v>0</v>
      </c>
      <c r="ER937" s="538">
        <f t="shared" si="9022"/>
        <v>0</v>
      </c>
      <c r="ES937" s="677">
        <f t="shared" si="9023"/>
        <v>0</v>
      </c>
      <c r="ET937" s="538">
        <f t="shared" si="9024"/>
        <v>0</v>
      </c>
      <c r="EU937" s="462">
        <f t="shared" si="9025"/>
        <v>0</v>
      </c>
      <c r="EV937" s="263">
        <f t="shared" si="9026"/>
        <v>0</v>
      </c>
      <c r="EW937" s="462">
        <f t="shared" si="9027"/>
        <v>0</v>
      </c>
      <c r="EX937" s="263">
        <f t="shared" si="9028"/>
        <v>0</v>
      </c>
      <c r="EY937" s="472">
        <f t="shared" si="9029"/>
        <v>0</v>
      </c>
      <c r="EZ937" s="263">
        <f t="shared" si="9030"/>
        <v>0</v>
      </c>
    </row>
    <row r="938" spans="1:157" ht="18" hidden="1" customHeight="1" outlineLevel="1" x14ac:dyDescent="0.2">
      <c r="A938" s="8" t="s">
        <v>1172</v>
      </c>
      <c r="B938" s="64" t="s">
        <v>21</v>
      </c>
      <c r="C938" s="65" t="s">
        <v>1642</v>
      </c>
      <c r="D938" s="65" t="s">
        <v>1643</v>
      </c>
      <c r="E938" s="64" t="s">
        <v>1643</v>
      </c>
      <c r="F938" s="64" t="s">
        <v>383</v>
      </c>
      <c r="G938" s="66" t="s">
        <v>41</v>
      </c>
      <c r="H938" s="67">
        <v>0.2</v>
      </c>
      <c r="I938" s="64" t="s">
        <v>478</v>
      </c>
      <c r="J938" s="68" t="s">
        <v>217</v>
      </c>
      <c r="K938" s="234"/>
      <c r="L938" s="64" t="s">
        <v>428</v>
      </c>
      <c r="M938" s="9"/>
      <c r="N938" s="82"/>
      <c r="O938" s="82"/>
      <c r="P938" s="82"/>
      <c r="Q938" s="245">
        <v>11547399.999999998</v>
      </c>
      <c r="R938" s="394">
        <v>53707731.249999993</v>
      </c>
      <c r="S938" s="256"/>
      <c r="T938" s="256"/>
      <c r="U938" s="256">
        <f t="shared" si="9055"/>
        <v>53707731.249999993</v>
      </c>
      <c r="V938" s="257">
        <f t="shared" ref="V938" si="9056">U938*1.12</f>
        <v>60152659</v>
      </c>
      <c r="W938" s="257">
        <f t="shared" si="9046"/>
        <v>12030531.800000001</v>
      </c>
      <c r="X938" s="395"/>
      <c r="Y938" s="395"/>
      <c r="Z938" s="395"/>
      <c r="AA938" s="395">
        <f t="shared" si="9047"/>
        <v>0</v>
      </c>
      <c r="AB938" s="395">
        <f t="shared" si="9048"/>
        <v>0</v>
      </c>
      <c r="AC938" s="399">
        <f t="shared" si="8989"/>
        <v>0</v>
      </c>
      <c r="AD938" s="396"/>
      <c r="AE938" s="396"/>
      <c r="AF938" s="396"/>
      <c r="AG938" s="396"/>
      <c r="AH938" s="396"/>
      <c r="AI938" s="260">
        <f t="shared" si="8990"/>
        <v>0</v>
      </c>
      <c r="AJ938" s="396"/>
      <c r="AK938" s="396"/>
      <c r="AL938" s="396"/>
      <c r="AM938" s="396">
        <f t="shared" si="8991"/>
        <v>0</v>
      </c>
      <c r="AN938" s="396">
        <f t="shared" si="8992"/>
        <v>0</v>
      </c>
      <c r="AO938" s="396">
        <f t="shared" si="8993"/>
        <v>0</v>
      </c>
      <c r="AP938" s="396"/>
      <c r="AQ938" s="396"/>
      <c r="AR938" s="396"/>
      <c r="AS938" s="396">
        <f t="shared" si="8994"/>
        <v>0</v>
      </c>
      <c r="AT938" s="396">
        <f t="shared" si="8995"/>
        <v>0</v>
      </c>
      <c r="AU938" s="396">
        <f t="shared" si="8996"/>
        <v>0</v>
      </c>
      <c r="AV938" s="397"/>
      <c r="AW938" s="397"/>
      <c r="AX938" s="397"/>
      <c r="AY938" s="397">
        <f t="shared" si="9031"/>
        <v>0</v>
      </c>
      <c r="AZ938" s="397">
        <f t="shared" si="8998"/>
        <v>0</v>
      </c>
      <c r="BA938" s="397">
        <f t="shared" si="9032"/>
        <v>0</v>
      </c>
      <c r="BB938" s="397"/>
      <c r="BC938" s="397"/>
      <c r="BD938" s="397"/>
      <c r="BE938" s="397">
        <f t="shared" si="9033"/>
        <v>0</v>
      </c>
      <c r="BF938" s="397">
        <f t="shared" si="8999"/>
        <v>0</v>
      </c>
      <c r="BG938" s="397">
        <f t="shared" si="9034"/>
        <v>0</v>
      </c>
      <c r="BH938" s="397"/>
      <c r="BI938" s="397"/>
      <c r="BJ938" s="397"/>
      <c r="BK938" s="397">
        <f t="shared" si="9035"/>
        <v>0</v>
      </c>
      <c r="BL938" s="397">
        <f t="shared" si="9001"/>
        <v>0</v>
      </c>
      <c r="BM938" s="397">
        <f t="shared" si="9002"/>
        <v>0</v>
      </c>
      <c r="BN938" s="397"/>
      <c r="BO938" s="397"/>
      <c r="BP938" s="397"/>
      <c r="BQ938" s="397">
        <f t="shared" si="9036"/>
        <v>0</v>
      </c>
      <c r="BR938" s="397">
        <f t="shared" si="9003"/>
        <v>0</v>
      </c>
      <c r="BS938" s="397">
        <f t="shared" si="9004"/>
        <v>0</v>
      </c>
      <c r="BT938" s="256"/>
      <c r="BU938" s="256"/>
      <c r="BV938" s="256">
        <f t="shared" si="9053"/>
        <v>65255131.249999993</v>
      </c>
      <c r="BW938" s="256">
        <f t="shared" si="9054"/>
        <v>73085747</v>
      </c>
      <c r="BX938" s="71"/>
      <c r="BY938" s="64">
        <v>2011</v>
      </c>
      <c r="BZ938" s="576" t="s">
        <v>1115</v>
      </c>
      <c r="CA938" s="529">
        <f t="shared" si="9005"/>
        <v>14617149.4</v>
      </c>
      <c r="CB938" s="72"/>
      <c r="CC938" s="70"/>
      <c r="CD938" s="75"/>
      <c r="CE938" s="26">
        <f t="shared" si="9006"/>
        <v>65255131.249999993</v>
      </c>
      <c r="CF938" s="27">
        <f t="shared" si="9007"/>
        <v>73085747</v>
      </c>
      <c r="CG938" s="738">
        <f t="shared" si="9008"/>
        <v>14617149.4</v>
      </c>
      <c r="CH938" s="162" t="s">
        <v>1179</v>
      </c>
      <c r="CI938" s="163"/>
      <c r="CJ938" s="73"/>
      <c r="CK938" s="74"/>
      <c r="CL938" s="74"/>
      <c r="CM938" s="187"/>
      <c r="CN938" s="74"/>
      <c r="CO938" s="180"/>
      <c r="CP938" s="180"/>
      <c r="CQ938" s="74"/>
      <c r="CR938" s="487"/>
      <c r="CS938" s="487"/>
      <c r="CT938" s="487"/>
      <c r="CU938" s="487"/>
      <c r="CV938" s="487"/>
      <c r="CW938" s="487"/>
      <c r="CX938" s="487"/>
      <c r="CY938" s="487"/>
      <c r="CZ938" s="487"/>
      <c r="DA938" s="488"/>
      <c r="DB938" s="487"/>
      <c r="DC938" s="487"/>
      <c r="DD938" s="487"/>
      <c r="DE938" s="487"/>
      <c r="DF938" s="487"/>
      <c r="DG938" s="487"/>
      <c r="DH938" s="487"/>
      <c r="DI938" s="487"/>
      <c r="DJ938" s="487"/>
      <c r="DK938" s="487"/>
      <c r="DL938" s="489"/>
      <c r="DM938" s="490"/>
      <c r="DN938" s="491"/>
      <c r="DO938" s="490"/>
      <c r="DP938" s="489"/>
      <c r="DQ938" s="490"/>
      <c r="DR938" s="491"/>
      <c r="DS938" s="674"/>
      <c r="DT938" s="491"/>
      <c r="DU938" s="504"/>
      <c r="DV938" s="489"/>
      <c r="DW938" s="674"/>
      <c r="DX938" s="489"/>
      <c r="DY938" s="674"/>
      <c r="DZ938" s="489"/>
      <c r="EA938" s="508">
        <f t="shared" si="9009"/>
        <v>0</v>
      </c>
      <c r="EB938" s="457">
        <f t="shared" si="9010"/>
        <v>0</v>
      </c>
      <c r="EC938" s="674"/>
      <c r="ED938" s="487"/>
      <c r="EE938" s="492"/>
      <c r="EF938" s="489"/>
      <c r="EG938" s="461">
        <f t="shared" si="9011"/>
        <v>53707731.249999993</v>
      </c>
      <c r="EH938" s="257">
        <f t="shared" si="9012"/>
        <v>60152659</v>
      </c>
      <c r="EI938" s="460">
        <f t="shared" si="9013"/>
        <v>0</v>
      </c>
      <c r="EJ938" s="538">
        <f t="shared" si="9014"/>
        <v>0</v>
      </c>
      <c r="EK938" s="677">
        <f t="shared" si="9015"/>
        <v>0</v>
      </c>
      <c r="EL938" s="257">
        <f t="shared" si="9016"/>
        <v>0</v>
      </c>
      <c r="EM938" s="649">
        <f t="shared" si="9017"/>
        <v>0</v>
      </c>
      <c r="EN938" s="538">
        <f t="shared" si="9018"/>
        <v>0</v>
      </c>
      <c r="EO938" s="677">
        <f t="shared" si="9019"/>
        <v>0</v>
      </c>
      <c r="EP938" s="257">
        <f t="shared" si="9020"/>
        <v>0</v>
      </c>
      <c r="EQ938" s="649">
        <f t="shared" si="9021"/>
        <v>0</v>
      </c>
      <c r="ER938" s="538">
        <f t="shared" si="9022"/>
        <v>0</v>
      </c>
      <c r="ES938" s="677">
        <f t="shared" si="9023"/>
        <v>0</v>
      </c>
      <c r="ET938" s="538">
        <f t="shared" si="9024"/>
        <v>0</v>
      </c>
      <c r="EU938" s="462">
        <f t="shared" si="9025"/>
        <v>0</v>
      </c>
      <c r="EV938" s="263">
        <f t="shared" si="9026"/>
        <v>0</v>
      </c>
      <c r="EW938" s="462">
        <f t="shared" si="9027"/>
        <v>0</v>
      </c>
      <c r="EX938" s="263">
        <f t="shared" si="9028"/>
        <v>0</v>
      </c>
      <c r="EY938" s="472">
        <f t="shared" si="9029"/>
        <v>65255131.249999993</v>
      </c>
      <c r="EZ938" s="263">
        <f t="shared" si="9030"/>
        <v>73085747</v>
      </c>
      <c r="FA938" s="312">
        <v>41803</v>
      </c>
    </row>
    <row r="939" spans="1:157" ht="18" hidden="1" customHeight="1" outlineLevel="1" x14ac:dyDescent="0.2">
      <c r="A939" s="8" t="s">
        <v>640</v>
      </c>
      <c r="B939" s="64" t="s">
        <v>21</v>
      </c>
      <c r="C939" s="65" t="s">
        <v>219</v>
      </c>
      <c r="D939" s="65" t="s">
        <v>384</v>
      </c>
      <c r="E939" s="64" t="s">
        <v>381</v>
      </c>
      <c r="F939" s="64"/>
      <c r="G939" s="66" t="s">
        <v>41</v>
      </c>
      <c r="H939" s="67">
        <v>0.2</v>
      </c>
      <c r="I939" s="69" t="s">
        <v>478</v>
      </c>
      <c r="J939" s="68" t="s">
        <v>217</v>
      </c>
      <c r="K939" s="234"/>
      <c r="L939" s="64" t="s">
        <v>277</v>
      </c>
      <c r="M939" s="9"/>
      <c r="N939" s="82"/>
      <c r="O939" s="82"/>
      <c r="P939" s="82"/>
      <c r="Q939" s="245"/>
      <c r="R939" s="394"/>
      <c r="S939" s="256"/>
      <c r="T939" s="256"/>
      <c r="U939" s="256">
        <f t="shared" si="9039"/>
        <v>0</v>
      </c>
      <c r="V939" s="257">
        <f t="shared" si="9040"/>
        <v>0</v>
      </c>
      <c r="W939" s="257">
        <f t="shared" si="9046"/>
        <v>0</v>
      </c>
      <c r="X939" s="395"/>
      <c r="Y939" s="395"/>
      <c r="Z939" s="395"/>
      <c r="AA939" s="395">
        <f t="shared" si="9047"/>
        <v>0</v>
      </c>
      <c r="AB939" s="395">
        <f t="shared" si="9048"/>
        <v>0</v>
      </c>
      <c r="AC939" s="399">
        <f t="shared" si="8989"/>
        <v>0</v>
      </c>
      <c r="AD939" s="396"/>
      <c r="AE939" s="396"/>
      <c r="AF939" s="396"/>
      <c r="AG939" s="396"/>
      <c r="AH939" s="396"/>
      <c r="AI939" s="260">
        <f t="shared" si="8990"/>
        <v>0</v>
      </c>
      <c r="AJ939" s="396"/>
      <c r="AK939" s="396"/>
      <c r="AL939" s="396"/>
      <c r="AM939" s="396">
        <f t="shared" si="8991"/>
        <v>0</v>
      </c>
      <c r="AN939" s="396">
        <f t="shared" si="8992"/>
        <v>0</v>
      </c>
      <c r="AO939" s="396">
        <f t="shared" si="8993"/>
        <v>0</v>
      </c>
      <c r="AP939" s="396"/>
      <c r="AQ939" s="396"/>
      <c r="AR939" s="396"/>
      <c r="AS939" s="396">
        <f t="shared" si="8994"/>
        <v>0</v>
      </c>
      <c r="AT939" s="396">
        <f t="shared" si="8995"/>
        <v>0</v>
      </c>
      <c r="AU939" s="396">
        <f t="shared" si="8996"/>
        <v>0</v>
      </c>
      <c r="AV939" s="397"/>
      <c r="AW939" s="397"/>
      <c r="AX939" s="397"/>
      <c r="AY939" s="397">
        <f t="shared" si="9031"/>
        <v>0</v>
      </c>
      <c r="AZ939" s="397">
        <f t="shared" si="8998"/>
        <v>0</v>
      </c>
      <c r="BA939" s="397">
        <f t="shared" si="9032"/>
        <v>0</v>
      </c>
      <c r="BB939" s="397"/>
      <c r="BC939" s="397"/>
      <c r="BD939" s="397"/>
      <c r="BE939" s="397">
        <f t="shared" si="9033"/>
        <v>0</v>
      </c>
      <c r="BF939" s="397">
        <f t="shared" si="8999"/>
        <v>0</v>
      </c>
      <c r="BG939" s="397">
        <f t="shared" si="9034"/>
        <v>0</v>
      </c>
      <c r="BH939" s="397"/>
      <c r="BI939" s="397"/>
      <c r="BJ939" s="397"/>
      <c r="BK939" s="397">
        <f t="shared" si="9035"/>
        <v>0</v>
      </c>
      <c r="BL939" s="397">
        <f t="shared" si="9001"/>
        <v>0</v>
      </c>
      <c r="BM939" s="397">
        <f t="shared" si="9002"/>
        <v>0</v>
      </c>
      <c r="BN939" s="397"/>
      <c r="BO939" s="397"/>
      <c r="BP939" s="397"/>
      <c r="BQ939" s="397">
        <f t="shared" si="9036"/>
        <v>0</v>
      </c>
      <c r="BR939" s="397">
        <f t="shared" si="9003"/>
        <v>0</v>
      </c>
      <c r="BS939" s="397">
        <f t="shared" si="9004"/>
        <v>0</v>
      </c>
      <c r="BT939" s="256"/>
      <c r="BU939" s="256"/>
      <c r="BV939" s="256">
        <f t="shared" si="9053"/>
        <v>0</v>
      </c>
      <c r="BW939" s="1431">
        <f t="shared" si="9054"/>
        <v>0</v>
      </c>
      <c r="BX939" s="71"/>
      <c r="BY939" s="576" t="s">
        <v>1151</v>
      </c>
      <c r="BZ939" s="576"/>
      <c r="CA939" s="529">
        <f t="shared" si="9005"/>
        <v>0</v>
      </c>
      <c r="CB939" s="72"/>
      <c r="CC939" s="70"/>
      <c r="CD939" s="75"/>
      <c r="CE939" s="26">
        <f t="shared" si="9006"/>
        <v>0</v>
      </c>
      <c r="CF939" s="27">
        <f t="shared" si="9007"/>
        <v>0</v>
      </c>
      <c r="CG939" s="738">
        <f t="shared" si="9008"/>
        <v>0</v>
      </c>
      <c r="CH939" s="162"/>
      <c r="CI939" s="163"/>
      <c r="CJ939" s="73"/>
      <c r="CK939" s="74"/>
      <c r="CL939" s="74"/>
      <c r="CM939" s="187"/>
      <c r="CN939" s="74"/>
      <c r="CO939" s="180"/>
      <c r="CP939" s="180"/>
      <c r="CQ939" s="74"/>
      <c r="CR939" s="487"/>
      <c r="CS939" s="487"/>
      <c r="CT939" s="487"/>
      <c r="CU939" s="487"/>
      <c r="CV939" s="487"/>
      <c r="CW939" s="487"/>
      <c r="CX939" s="487"/>
      <c r="CY939" s="487"/>
      <c r="CZ939" s="487"/>
      <c r="DA939" s="488"/>
      <c r="DB939" s="487"/>
      <c r="DC939" s="487"/>
      <c r="DD939" s="487"/>
      <c r="DE939" s="487"/>
      <c r="DF939" s="487"/>
      <c r="DG939" s="487"/>
      <c r="DH939" s="487"/>
      <c r="DI939" s="487"/>
      <c r="DJ939" s="487"/>
      <c r="DK939" s="487"/>
      <c r="DL939" s="489"/>
      <c r="DM939" s="490"/>
      <c r="DN939" s="491"/>
      <c r="DO939" s="490"/>
      <c r="DP939" s="489"/>
      <c r="DQ939" s="490"/>
      <c r="DR939" s="491"/>
      <c r="DS939" s="674"/>
      <c r="DT939" s="491"/>
      <c r="DU939" s="504"/>
      <c r="DV939" s="489"/>
      <c r="DW939" s="674"/>
      <c r="DX939" s="489"/>
      <c r="DY939" s="674"/>
      <c r="DZ939" s="489"/>
      <c r="EA939" s="508">
        <f t="shared" si="9009"/>
        <v>0</v>
      </c>
      <c r="EB939" s="457">
        <f t="shared" si="9010"/>
        <v>0</v>
      </c>
      <c r="EC939" s="674"/>
      <c r="ED939" s="487"/>
      <c r="EE939" s="492"/>
      <c r="EF939" s="489"/>
      <c r="EG939" s="461">
        <f t="shared" si="9011"/>
        <v>0</v>
      </c>
      <c r="EH939" s="257">
        <f t="shared" si="9012"/>
        <v>0</v>
      </c>
      <c r="EI939" s="460">
        <f t="shared" si="9013"/>
        <v>0</v>
      </c>
      <c r="EJ939" s="538">
        <f t="shared" si="9014"/>
        <v>0</v>
      </c>
      <c r="EK939" s="677">
        <f t="shared" si="9015"/>
        <v>0</v>
      </c>
      <c r="EL939" s="257">
        <f t="shared" si="9016"/>
        <v>0</v>
      </c>
      <c r="EM939" s="649">
        <f t="shared" si="9017"/>
        <v>0</v>
      </c>
      <c r="EN939" s="538">
        <f t="shared" si="9018"/>
        <v>0</v>
      </c>
      <c r="EO939" s="677">
        <f t="shared" si="9019"/>
        <v>0</v>
      </c>
      <c r="EP939" s="257">
        <f t="shared" si="9020"/>
        <v>0</v>
      </c>
      <c r="EQ939" s="649">
        <f t="shared" si="9021"/>
        <v>0</v>
      </c>
      <c r="ER939" s="538">
        <f t="shared" si="9022"/>
        <v>0</v>
      </c>
      <c r="ES939" s="677">
        <f t="shared" si="9023"/>
        <v>0</v>
      </c>
      <c r="ET939" s="538">
        <f t="shared" si="9024"/>
        <v>0</v>
      </c>
      <c r="EU939" s="462">
        <f t="shared" si="9025"/>
        <v>0</v>
      </c>
      <c r="EV939" s="263">
        <f t="shared" si="9026"/>
        <v>0</v>
      </c>
      <c r="EW939" s="462">
        <f t="shared" si="9027"/>
        <v>0</v>
      </c>
      <c r="EX939" s="263">
        <f t="shared" si="9028"/>
        <v>0</v>
      </c>
      <c r="EY939" s="472">
        <f t="shared" si="9029"/>
        <v>0</v>
      </c>
      <c r="EZ939" s="263">
        <f t="shared" si="9030"/>
        <v>0</v>
      </c>
    </row>
    <row r="940" spans="1:157" ht="18" hidden="1" customHeight="1" outlineLevel="1" x14ac:dyDescent="0.2">
      <c r="A940" s="8" t="s">
        <v>641</v>
      </c>
      <c r="B940" s="64" t="s">
        <v>21</v>
      </c>
      <c r="C940" s="65" t="s">
        <v>1642</v>
      </c>
      <c r="D940" s="65" t="s">
        <v>1643</v>
      </c>
      <c r="E940" s="64" t="s">
        <v>1643</v>
      </c>
      <c r="F940" s="64" t="s">
        <v>439</v>
      </c>
      <c r="G940" s="66" t="s">
        <v>41</v>
      </c>
      <c r="H940" s="67">
        <v>0.2</v>
      </c>
      <c r="I940" s="69" t="s">
        <v>478</v>
      </c>
      <c r="J940" s="68" t="s">
        <v>217</v>
      </c>
      <c r="K940" s="234"/>
      <c r="L940" s="64" t="s">
        <v>440</v>
      </c>
      <c r="M940" s="9"/>
      <c r="N940" s="82">
        <v>0</v>
      </c>
      <c r="O940" s="82">
        <v>0</v>
      </c>
      <c r="P940" s="82">
        <v>0</v>
      </c>
      <c r="Q940" s="245">
        <v>0</v>
      </c>
      <c r="R940" s="394">
        <v>0</v>
      </c>
      <c r="S940" s="256"/>
      <c r="T940" s="256"/>
      <c r="U940" s="256">
        <f t="shared" si="9039"/>
        <v>0</v>
      </c>
      <c r="V940" s="257">
        <f t="shared" si="9040"/>
        <v>0</v>
      </c>
      <c r="W940" s="257">
        <f t="shared" si="9046"/>
        <v>0</v>
      </c>
      <c r="X940" s="395"/>
      <c r="Y940" s="395"/>
      <c r="Z940" s="395"/>
      <c r="AA940" s="395">
        <f t="shared" si="9047"/>
        <v>0</v>
      </c>
      <c r="AB940" s="395">
        <f t="shared" si="9048"/>
        <v>0</v>
      </c>
      <c r="AC940" s="399">
        <f t="shared" si="8989"/>
        <v>0</v>
      </c>
      <c r="AD940" s="396"/>
      <c r="AE940" s="396"/>
      <c r="AF940" s="396"/>
      <c r="AG940" s="396"/>
      <c r="AH940" s="396"/>
      <c r="AI940" s="260">
        <f t="shared" si="8990"/>
        <v>0</v>
      </c>
      <c r="AJ940" s="396"/>
      <c r="AK940" s="396"/>
      <c r="AL940" s="396"/>
      <c r="AM940" s="396">
        <f t="shared" si="8991"/>
        <v>0</v>
      </c>
      <c r="AN940" s="396">
        <f t="shared" si="8992"/>
        <v>0</v>
      </c>
      <c r="AO940" s="396">
        <f t="shared" si="8993"/>
        <v>0</v>
      </c>
      <c r="AP940" s="396"/>
      <c r="AQ940" s="396"/>
      <c r="AR940" s="396"/>
      <c r="AS940" s="396">
        <f t="shared" si="8994"/>
        <v>0</v>
      </c>
      <c r="AT940" s="396">
        <f t="shared" si="8995"/>
        <v>0</v>
      </c>
      <c r="AU940" s="396">
        <f t="shared" si="8996"/>
        <v>0</v>
      </c>
      <c r="AV940" s="397"/>
      <c r="AW940" s="397"/>
      <c r="AX940" s="397"/>
      <c r="AY940" s="397">
        <f t="shared" si="9031"/>
        <v>0</v>
      </c>
      <c r="AZ940" s="397">
        <f t="shared" si="8998"/>
        <v>0</v>
      </c>
      <c r="BA940" s="397">
        <f t="shared" si="9032"/>
        <v>0</v>
      </c>
      <c r="BB940" s="397"/>
      <c r="BC940" s="397"/>
      <c r="BD940" s="397"/>
      <c r="BE940" s="397">
        <f t="shared" si="9033"/>
        <v>0</v>
      </c>
      <c r="BF940" s="397">
        <f t="shared" si="8999"/>
        <v>0</v>
      </c>
      <c r="BG940" s="397">
        <f t="shared" si="9034"/>
        <v>0</v>
      </c>
      <c r="BH940" s="397"/>
      <c r="BI940" s="397"/>
      <c r="BJ940" s="397"/>
      <c r="BK940" s="397">
        <f t="shared" si="9035"/>
        <v>0</v>
      </c>
      <c r="BL940" s="397">
        <f t="shared" si="9001"/>
        <v>0</v>
      </c>
      <c r="BM940" s="397">
        <f t="shared" si="9002"/>
        <v>0</v>
      </c>
      <c r="BN940" s="397"/>
      <c r="BO940" s="397"/>
      <c r="BP940" s="397"/>
      <c r="BQ940" s="397">
        <f t="shared" si="9036"/>
        <v>0</v>
      </c>
      <c r="BR940" s="397">
        <f t="shared" si="9003"/>
        <v>0</v>
      </c>
      <c r="BS940" s="397">
        <f t="shared" si="9004"/>
        <v>0</v>
      </c>
      <c r="BT940" s="256"/>
      <c r="BU940" s="256"/>
      <c r="BV940" s="256">
        <f t="shared" si="9053"/>
        <v>0</v>
      </c>
      <c r="BW940" s="1431">
        <f t="shared" si="9054"/>
        <v>0</v>
      </c>
      <c r="BX940" s="71"/>
      <c r="BY940" s="576" t="s">
        <v>1151</v>
      </c>
      <c r="BZ940" s="576" t="s">
        <v>1115</v>
      </c>
      <c r="CA940" s="529">
        <f t="shared" si="9005"/>
        <v>0</v>
      </c>
      <c r="CB940" s="72"/>
      <c r="CC940" s="70"/>
      <c r="CD940" s="75"/>
      <c r="CE940" s="26">
        <f t="shared" si="9006"/>
        <v>0</v>
      </c>
      <c r="CF940" s="27">
        <f t="shared" si="9007"/>
        <v>0</v>
      </c>
      <c r="CG940" s="738">
        <f t="shared" si="9008"/>
        <v>0</v>
      </c>
      <c r="CH940" s="162" t="s">
        <v>449</v>
      </c>
      <c r="CI940" s="163" t="s">
        <v>448</v>
      </c>
      <c r="CJ940" s="73"/>
      <c r="CK940" s="74"/>
      <c r="CL940" s="74"/>
      <c r="CM940" s="187"/>
      <c r="CN940" s="74"/>
      <c r="CO940" s="180"/>
      <c r="CP940" s="180"/>
      <c r="CQ940" s="74"/>
      <c r="CR940" s="487"/>
      <c r="CS940" s="487"/>
      <c r="CT940" s="487"/>
      <c r="CU940" s="487"/>
      <c r="CV940" s="487"/>
      <c r="CW940" s="487"/>
      <c r="CX940" s="487"/>
      <c r="CY940" s="487"/>
      <c r="CZ940" s="487"/>
      <c r="DA940" s="488"/>
      <c r="DB940" s="487"/>
      <c r="DC940" s="487"/>
      <c r="DD940" s="487"/>
      <c r="DE940" s="487"/>
      <c r="DF940" s="487"/>
      <c r="DG940" s="487"/>
      <c r="DH940" s="487"/>
      <c r="DI940" s="487"/>
      <c r="DJ940" s="487"/>
      <c r="DK940" s="487"/>
      <c r="DL940" s="489"/>
      <c r="DM940" s="490"/>
      <c r="DN940" s="491"/>
      <c r="DO940" s="490"/>
      <c r="DP940" s="489"/>
      <c r="DQ940" s="490"/>
      <c r="DR940" s="491"/>
      <c r="DS940" s="674"/>
      <c r="DT940" s="491"/>
      <c r="DU940" s="504"/>
      <c r="DV940" s="489"/>
      <c r="DW940" s="674"/>
      <c r="DX940" s="489"/>
      <c r="DY940" s="674"/>
      <c r="DZ940" s="489"/>
      <c r="EA940" s="508">
        <f t="shared" si="9009"/>
        <v>0</v>
      </c>
      <c r="EB940" s="457">
        <f t="shared" si="9010"/>
        <v>0</v>
      </c>
      <c r="EC940" s="674"/>
      <c r="ED940" s="487"/>
      <c r="EE940" s="492"/>
      <c r="EF940" s="489"/>
      <c r="EG940" s="461">
        <f t="shared" si="9011"/>
        <v>0</v>
      </c>
      <c r="EH940" s="257">
        <f t="shared" si="9012"/>
        <v>0</v>
      </c>
      <c r="EI940" s="460">
        <f t="shared" si="9013"/>
        <v>0</v>
      </c>
      <c r="EJ940" s="538">
        <f t="shared" si="9014"/>
        <v>0</v>
      </c>
      <c r="EK940" s="677">
        <f t="shared" si="9015"/>
        <v>0</v>
      </c>
      <c r="EL940" s="257">
        <f t="shared" si="9016"/>
        <v>0</v>
      </c>
      <c r="EM940" s="649">
        <f t="shared" si="9017"/>
        <v>0</v>
      </c>
      <c r="EN940" s="538">
        <f t="shared" si="9018"/>
        <v>0</v>
      </c>
      <c r="EO940" s="677">
        <f t="shared" si="9019"/>
        <v>0</v>
      </c>
      <c r="EP940" s="257">
        <f t="shared" si="9020"/>
        <v>0</v>
      </c>
      <c r="EQ940" s="649">
        <f t="shared" si="9021"/>
        <v>0</v>
      </c>
      <c r="ER940" s="538">
        <f t="shared" si="9022"/>
        <v>0</v>
      </c>
      <c r="ES940" s="677">
        <f t="shared" si="9023"/>
        <v>0</v>
      </c>
      <c r="ET940" s="538">
        <f t="shared" si="9024"/>
        <v>0</v>
      </c>
      <c r="EU940" s="462">
        <f t="shared" si="9025"/>
        <v>0</v>
      </c>
      <c r="EV940" s="263">
        <f t="shared" si="9026"/>
        <v>0</v>
      </c>
      <c r="EW940" s="462">
        <f t="shared" si="9027"/>
        <v>0</v>
      </c>
      <c r="EX940" s="263">
        <f t="shared" si="9028"/>
        <v>0</v>
      </c>
      <c r="EY940" s="472">
        <f t="shared" si="9029"/>
        <v>0</v>
      </c>
      <c r="EZ940" s="263">
        <f t="shared" si="9030"/>
        <v>0</v>
      </c>
    </row>
    <row r="941" spans="1:157" ht="18" hidden="1" customHeight="1" outlineLevel="1" x14ac:dyDescent="0.2">
      <c r="A941" s="8" t="s">
        <v>1173</v>
      </c>
      <c r="B941" s="64" t="s">
        <v>1170</v>
      </c>
      <c r="C941" s="65" t="s">
        <v>1642</v>
      </c>
      <c r="D941" s="65" t="s">
        <v>1643</v>
      </c>
      <c r="E941" s="64" t="s">
        <v>1643</v>
      </c>
      <c r="F941" s="64" t="s">
        <v>439</v>
      </c>
      <c r="G941" s="66" t="s">
        <v>41</v>
      </c>
      <c r="H941" s="67">
        <v>0.2</v>
      </c>
      <c r="I941" s="64" t="s">
        <v>478</v>
      </c>
      <c r="J941" s="68" t="s">
        <v>217</v>
      </c>
      <c r="K941" s="234"/>
      <c r="L941" s="64" t="s">
        <v>440</v>
      </c>
      <c r="M941" s="9"/>
      <c r="N941" s="82">
        <v>447677622.32142854</v>
      </c>
      <c r="O941" s="82">
        <v>678196992.85714281</v>
      </c>
      <c r="P941" s="82">
        <v>626887133.92857134</v>
      </c>
      <c r="Q941" s="245">
        <v>236153058.03571427</v>
      </c>
      <c r="R941" s="394">
        <v>493790885.71428567</v>
      </c>
      <c r="S941" s="256"/>
      <c r="T941" s="256"/>
      <c r="U941" s="256">
        <f t="shared" ref="U941" si="9057">R941</f>
        <v>493790885.71428567</v>
      </c>
      <c r="V941" s="257">
        <f t="shared" ref="V941" si="9058">U941*1.12</f>
        <v>553045792</v>
      </c>
      <c r="W941" s="257">
        <f t="shared" ref="W941" si="9059">V941*H941</f>
        <v>110609158.40000001</v>
      </c>
      <c r="X941" s="395"/>
      <c r="Y941" s="395"/>
      <c r="Z941" s="395"/>
      <c r="AA941" s="395">
        <f t="shared" ref="AA941" si="9060">X941</f>
        <v>0</v>
      </c>
      <c r="AB941" s="395">
        <f t="shared" ref="AB941" si="9061">AA941*1.12</f>
        <v>0</v>
      </c>
      <c r="AC941" s="399">
        <f t="shared" si="8989"/>
        <v>0</v>
      </c>
      <c r="AD941" s="396"/>
      <c r="AE941" s="396"/>
      <c r="AF941" s="396"/>
      <c r="AG941" s="396"/>
      <c r="AH941" s="396"/>
      <c r="AI941" s="260">
        <f t="shared" si="8990"/>
        <v>0</v>
      </c>
      <c r="AJ941" s="396"/>
      <c r="AK941" s="396"/>
      <c r="AL941" s="396"/>
      <c r="AM941" s="396">
        <f t="shared" si="8991"/>
        <v>0</v>
      </c>
      <c r="AN941" s="396">
        <f t="shared" si="8992"/>
        <v>0</v>
      </c>
      <c r="AO941" s="396">
        <f t="shared" si="8993"/>
        <v>0</v>
      </c>
      <c r="AP941" s="396"/>
      <c r="AQ941" s="396"/>
      <c r="AR941" s="396"/>
      <c r="AS941" s="396">
        <f t="shared" si="8994"/>
        <v>0</v>
      </c>
      <c r="AT941" s="396">
        <f t="shared" si="8995"/>
        <v>0</v>
      </c>
      <c r="AU941" s="396">
        <f t="shared" si="8996"/>
        <v>0</v>
      </c>
      <c r="AV941" s="397"/>
      <c r="AW941" s="397"/>
      <c r="AX941" s="397"/>
      <c r="AY941" s="397">
        <f t="shared" si="9031"/>
        <v>0</v>
      </c>
      <c r="AZ941" s="397">
        <f t="shared" si="8998"/>
        <v>0</v>
      </c>
      <c r="BA941" s="397">
        <f t="shared" si="9032"/>
        <v>0</v>
      </c>
      <c r="BB941" s="397"/>
      <c r="BC941" s="397"/>
      <c r="BD941" s="397"/>
      <c r="BE941" s="397">
        <f t="shared" si="9033"/>
        <v>0</v>
      </c>
      <c r="BF941" s="397">
        <f t="shared" si="8999"/>
        <v>0</v>
      </c>
      <c r="BG941" s="397">
        <f t="shared" si="9034"/>
        <v>0</v>
      </c>
      <c r="BH941" s="397"/>
      <c r="BI941" s="397"/>
      <c r="BJ941" s="397"/>
      <c r="BK941" s="397">
        <f t="shared" si="9035"/>
        <v>0</v>
      </c>
      <c r="BL941" s="397">
        <f t="shared" si="9001"/>
        <v>0</v>
      </c>
      <c r="BM941" s="397">
        <f t="shared" si="9002"/>
        <v>0</v>
      </c>
      <c r="BN941" s="397"/>
      <c r="BO941" s="397"/>
      <c r="BP941" s="397"/>
      <c r="BQ941" s="397">
        <f t="shared" si="9036"/>
        <v>0</v>
      </c>
      <c r="BR941" s="397">
        <f t="shared" si="9003"/>
        <v>0</v>
      </c>
      <c r="BS941" s="397">
        <f t="shared" si="9004"/>
        <v>0</v>
      </c>
      <c r="BT941" s="256"/>
      <c r="BU941" s="256"/>
      <c r="BV941" s="256">
        <f t="shared" ref="BV941" si="9062">SUM(N941:R941,X941,AD941,AJ941,AP941,AV941,BB941,BH941)</f>
        <v>2482705692.8571424</v>
      </c>
      <c r="BW941" s="256">
        <f t="shared" ref="BW941" si="9063">BV941*1.12</f>
        <v>2780630376</v>
      </c>
      <c r="BX941" s="71"/>
      <c r="BY941" s="576" t="s">
        <v>1151</v>
      </c>
      <c r="BZ941" s="576" t="s">
        <v>1115</v>
      </c>
      <c r="CA941" s="529">
        <f t="shared" si="9005"/>
        <v>556126075.20000005</v>
      </c>
      <c r="CB941" s="72"/>
      <c r="CC941" s="70"/>
      <c r="CD941" s="75"/>
      <c r="CE941" s="26">
        <f t="shared" si="9006"/>
        <v>2482705692.8571424</v>
      </c>
      <c r="CF941" s="27">
        <f t="shared" si="9007"/>
        <v>2780630376</v>
      </c>
      <c r="CG941" s="738">
        <f t="shared" si="9008"/>
        <v>556126075.20000005</v>
      </c>
      <c r="CH941" s="162" t="s">
        <v>1179</v>
      </c>
      <c r="CI941" s="163"/>
      <c r="CJ941" s="73"/>
      <c r="CK941" s="74"/>
      <c r="CL941" s="74"/>
      <c r="CM941" s="187"/>
      <c r="CN941" s="74"/>
      <c r="CO941" s="180"/>
      <c r="CP941" s="180"/>
      <c r="CQ941" s="74"/>
      <c r="CR941" s="487"/>
      <c r="CS941" s="487"/>
      <c r="CT941" s="487"/>
      <c r="CU941" s="487"/>
      <c r="CV941" s="487"/>
      <c r="CW941" s="487"/>
      <c r="CX941" s="487"/>
      <c r="CY941" s="487"/>
      <c r="CZ941" s="487"/>
      <c r="DA941" s="488"/>
      <c r="DB941" s="487"/>
      <c r="DC941" s="487"/>
      <c r="DD941" s="487"/>
      <c r="DE941" s="487"/>
      <c r="DF941" s="487"/>
      <c r="DG941" s="487"/>
      <c r="DH941" s="487"/>
      <c r="DI941" s="487"/>
      <c r="DJ941" s="487"/>
      <c r="DK941" s="487"/>
      <c r="DL941" s="489"/>
      <c r="DM941" s="490"/>
      <c r="DN941" s="491"/>
      <c r="DO941" s="490"/>
      <c r="DP941" s="489"/>
      <c r="DQ941" s="490"/>
      <c r="DR941" s="491"/>
      <c r="DS941" s="674"/>
      <c r="DT941" s="491"/>
      <c r="DU941" s="504"/>
      <c r="DV941" s="489"/>
      <c r="DW941" s="674"/>
      <c r="DX941" s="489"/>
      <c r="DY941" s="674"/>
      <c r="DZ941" s="489"/>
      <c r="EA941" s="508">
        <f t="shared" si="9009"/>
        <v>0</v>
      </c>
      <c r="EB941" s="457">
        <f t="shared" si="9010"/>
        <v>0</v>
      </c>
      <c r="EC941" s="674"/>
      <c r="ED941" s="487"/>
      <c r="EE941" s="492"/>
      <c r="EF941" s="489"/>
      <c r="EG941" s="461">
        <f t="shared" si="9011"/>
        <v>493790885.71428567</v>
      </c>
      <c r="EH941" s="257">
        <f t="shared" si="9012"/>
        <v>553045792</v>
      </c>
      <c r="EI941" s="460">
        <f t="shared" si="9013"/>
        <v>0</v>
      </c>
      <c r="EJ941" s="538">
        <f t="shared" si="9014"/>
        <v>0</v>
      </c>
      <c r="EK941" s="677">
        <f t="shared" si="9015"/>
        <v>0</v>
      </c>
      <c r="EL941" s="257">
        <f t="shared" si="9016"/>
        <v>0</v>
      </c>
      <c r="EM941" s="649">
        <f t="shared" si="9017"/>
        <v>0</v>
      </c>
      <c r="EN941" s="538">
        <f t="shared" si="9018"/>
        <v>0</v>
      </c>
      <c r="EO941" s="677">
        <f t="shared" si="9019"/>
        <v>0</v>
      </c>
      <c r="EP941" s="257">
        <f t="shared" si="9020"/>
        <v>0</v>
      </c>
      <c r="EQ941" s="649">
        <f t="shared" si="9021"/>
        <v>0</v>
      </c>
      <c r="ER941" s="538">
        <f t="shared" si="9022"/>
        <v>0</v>
      </c>
      <c r="ES941" s="677">
        <f t="shared" si="9023"/>
        <v>0</v>
      </c>
      <c r="ET941" s="538">
        <f t="shared" si="9024"/>
        <v>0</v>
      </c>
      <c r="EU941" s="462">
        <f t="shared" si="9025"/>
        <v>0</v>
      </c>
      <c r="EV941" s="263">
        <f t="shared" si="9026"/>
        <v>0</v>
      </c>
      <c r="EW941" s="462">
        <f t="shared" si="9027"/>
        <v>0</v>
      </c>
      <c r="EX941" s="263">
        <f t="shared" si="9028"/>
        <v>0</v>
      </c>
      <c r="EY941" s="472">
        <f t="shared" si="9029"/>
        <v>2482705692.8571424</v>
      </c>
      <c r="EZ941" s="263">
        <f t="shared" si="9030"/>
        <v>2780630376</v>
      </c>
      <c r="FA941" s="312">
        <v>41803</v>
      </c>
    </row>
    <row r="942" spans="1:157" ht="18" hidden="1" customHeight="1" outlineLevel="1" x14ac:dyDescent="0.2">
      <c r="A942" s="8" t="s">
        <v>642</v>
      </c>
      <c r="B942" s="64" t="s">
        <v>21</v>
      </c>
      <c r="C942" s="65" t="s">
        <v>219</v>
      </c>
      <c r="D942" s="65" t="s">
        <v>385</v>
      </c>
      <c r="E942" s="64" t="s">
        <v>381</v>
      </c>
      <c r="F942" s="64"/>
      <c r="G942" s="66" t="s">
        <v>41</v>
      </c>
      <c r="H942" s="67">
        <v>0.2</v>
      </c>
      <c r="I942" s="69" t="s">
        <v>478</v>
      </c>
      <c r="J942" s="68" t="s">
        <v>217</v>
      </c>
      <c r="K942" s="234"/>
      <c r="L942" s="64" t="s">
        <v>277</v>
      </c>
      <c r="M942" s="9"/>
      <c r="N942" s="82"/>
      <c r="O942" s="82"/>
      <c r="P942" s="82"/>
      <c r="Q942" s="245"/>
      <c r="R942" s="394"/>
      <c r="S942" s="256"/>
      <c r="T942" s="256"/>
      <c r="U942" s="256">
        <f t="shared" si="9039"/>
        <v>0</v>
      </c>
      <c r="V942" s="257">
        <f t="shared" si="9040"/>
        <v>0</v>
      </c>
      <c r="W942" s="257">
        <f t="shared" si="9046"/>
        <v>0</v>
      </c>
      <c r="X942" s="395"/>
      <c r="Y942" s="395"/>
      <c r="Z942" s="395"/>
      <c r="AA942" s="395">
        <f t="shared" si="9047"/>
        <v>0</v>
      </c>
      <c r="AB942" s="395">
        <f t="shared" si="9048"/>
        <v>0</v>
      </c>
      <c r="AC942" s="399">
        <f t="shared" si="8989"/>
        <v>0</v>
      </c>
      <c r="AD942" s="396"/>
      <c r="AE942" s="396"/>
      <c r="AF942" s="396"/>
      <c r="AG942" s="396"/>
      <c r="AH942" s="396"/>
      <c r="AI942" s="260">
        <f t="shared" si="8990"/>
        <v>0</v>
      </c>
      <c r="AJ942" s="396"/>
      <c r="AK942" s="396"/>
      <c r="AL942" s="396"/>
      <c r="AM942" s="396">
        <f t="shared" si="8991"/>
        <v>0</v>
      </c>
      <c r="AN942" s="396">
        <f t="shared" si="8992"/>
        <v>0</v>
      </c>
      <c r="AO942" s="396">
        <f t="shared" si="8993"/>
        <v>0</v>
      </c>
      <c r="AP942" s="396"/>
      <c r="AQ942" s="396"/>
      <c r="AR942" s="396"/>
      <c r="AS942" s="396">
        <f t="shared" si="8994"/>
        <v>0</v>
      </c>
      <c r="AT942" s="396">
        <f t="shared" si="8995"/>
        <v>0</v>
      </c>
      <c r="AU942" s="396">
        <f t="shared" si="8996"/>
        <v>0</v>
      </c>
      <c r="AV942" s="397"/>
      <c r="AW942" s="397"/>
      <c r="AX942" s="397"/>
      <c r="AY942" s="397">
        <f t="shared" si="9031"/>
        <v>0</v>
      </c>
      <c r="AZ942" s="397">
        <f t="shared" si="8998"/>
        <v>0</v>
      </c>
      <c r="BA942" s="397">
        <f t="shared" si="9032"/>
        <v>0</v>
      </c>
      <c r="BB942" s="397"/>
      <c r="BC942" s="397"/>
      <c r="BD942" s="397"/>
      <c r="BE942" s="397">
        <f t="shared" si="9033"/>
        <v>0</v>
      </c>
      <c r="BF942" s="397">
        <f t="shared" si="8999"/>
        <v>0</v>
      </c>
      <c r="BG942" s="397">
        <f t="shared" si="9034"/>
        <v>0</v>
      </c>
      <c r="BH942" s="397"/>
      <c r="BI942" s="397"/>
      <c r="BJ942" s="397"/>
      <c r="BK942" s="397">
        <f t="shared" si="9035"/>
        <v>0</v>
      </c>
      <c r="BL942" s="397">
        <f t="shared" si="9001"/>
        <v>0</v>
      </c>
      <c r="BM942" s="397">
        <f t="shared" si="9002"/>
        <v>0</v>
      </c>
      <c r="BN942" s="397"/>
      <c r="BO942" s="397"/>
      <c r="BP942" s="397"/>
      <c r="BQ942" s="397">
        <f t="shared" si="9036"/>
        <v>0</v>
      </c>
      <c r="BR942" s="397">
        <f t="shared" si="9003"/>
        <v>0</v>
      </c>
      <c r="BS942" s="397">
        <f t="shared" si="9004"/>
        <v>0</v>
      </c>
      <c r="BT942" s="256"/>
      <c r="BU942" s="256"/>
      <c r="BV942" s="256">
        <f t="shared" si="9053"/>
        <v>0</v>
      </c>
      <c r="BW942" s="1431">
        <f t="shared" si="9054"/>
        <v>0</v>
      </c>
      <c r="BX942" s="71"/>
      <c r="BY942" s="576" t="s">
        <v>1151</v>
      </c>
      <c r="BZ942" s="576"/>
      <c r="CA942" s="529">
        <f t="shared" si="9005"/>
        <v>0</v>
      </c>
      <c r="CB942" s="72"/>
      <c r="CC942" s="70"/>
      <c r="CD942" s="75"/>
      <c r="CE942" s="26">
        <f t="shared" si="9006"/>
        <v>0</v>
      </c>
      <c r="CF942" s="27">
        <f t="shared" si="9007"/>
        <v>0</v>
      </c>
      <c r="CG942" s="738">
        <f t="shared" si="9008"/>
        <v>0</v>
      </c>
      <c r="CH942" s="162"/>
      <c r="CI942" s="163"/>
      <c r="CJ942" s="73"/>
      <c r="CK942" s="74"/>
      <c r="CL942" s="74"/>
      <c r="CM942" s="187"/>
      <c r="CN942" s="74"/>
      <c r="CO942" s="180"/>
      <c r="CP942" s="180"/>
      <c r="CQ942" s="74"/>
      <c r="CR942" s="487"/>
      <c r="CS942" s="487"/>
      <c r="CT942" s="487"/>
      <c r="CU942" s="487"/>
      <c r="CV942" s="487"/>
      <c r="CW942" s="487"/>
      <c r="CX942" s="487"/>
      <c r="CY942" s="487"/>
      <c r="CZ942" s="487"/>
      <c r="DA942" s="488"/>
      <c r="DB942" s="487"/>
      <c r="DC942" s="487"/>
      <c r="DD942" s="487"/>
      <c r="DE942" s="487"/>
      <c r="DF942" s="487"/>
      <c r="DG942" s="487"/>
      <c r="DH942" s="487"/>
      <c r="DI942" s="487"/>
      <c r="DJ942" s="487"/>
      <c r="DK942" s="487"/>
      <c r="DL942" s="489"/>
      <c r="DM942" s="490"/>
      <c r="DN942" s="491"/>
      <c r="DO942" s="490"/>
      <c r="DP942" s="489"/>
      <c r="DQ942" s="490"/>
      <c r="DR942" s="491"/>
      <c r="DS942" s="674"/>
      <c r="DT942" s="491"/>
      <c r="DU942" s="504"/>
      <c r="DV942" s="489"/>
      <c r="DW942" s="674"/>
      <c r="DX942" s="489"/>
      <c r="DY942" s="674"/>
      <c r="DZ942" s="489"/>
      <c r="EA942" s="508">
        <f t="shared" si="9009"/>
        <v>0</v>
      </c>
      <c r="EB942" s="457">
        <f t="shared" si="9010"/>
        <v>0</v>
      </c>
      <c r="EC942" s="674"/>
      <c r="ED942" s="487"/>
      <c r="EE942" s="492"/>
      <c r="EF942" s="489"/>
      <c r="EG942" s="461">
        <f t="shared" si="9011"/>
        <v>0</v>
      </c>
      <c r="EH942" s="257">
        <f t="shared" si="9012"/>
        <v>0</v>
      </c>
      <c r="EI942" s="460">
        <f t="shared" si="9013"/>
        <v>0</v>
      </c>
      <c r="EJ942" s="538">
        <f t="shared" si="9014"/>
        <v>0</v>
      </c>
      <c r="EK942" s="677">
        <f t="shared" si="9015"/>
        <v>0</v>
      </c>
      <c r="EL942" s="257">
        <f t="shared" si="9016"/>
        <v>0</v>
      </c>
      <c r="EM942" s="649">
        <f t="shared" si="9017"/>
        <v>0</v>
      </c>
      <c r="EN942" s="538">
        <f t="shared" si="9018"/>
        <v>0</v>
      </c>
      <c r="EO942" s="677">
        <f t="shared" si="9019"/>
        <v>0</v>
      </c>
      <c r="EP942" s="257">
        <f t="shared" si="9020"/>
        <v>0</v>
      </c>
      <c r="EQ942" s="649">
        <f t="shared" si="9021"/>
        <v>0</v>
      </c>
      <c r="ER942" s="538">
        <f t="shared" si="9022"/>
        <v>0</v>
      </c>
      <c r="ES942" s="677">
        <f t="shared" si="9023"/>
        <v>0</v>
      </c>
      <c r="ET942" s="538">
        <f t="shared" si="9024"/>
        <v>0</v>
      </c>
      <c r="EU942" s="462">
        <f t="shared" si="9025"/>
        <v>0</v>
      </c>
      <c r="EV942" s="263">
        <f t="shared" si="9026"/>
        <v>0</v>
      </c>
      <c r="EW942" s="462">
        <f t="shared" si="9027"/>
        <v>0</v>
      </c>
      <c r="EX942" s="263">
        <f t="shared" si="9028"/>
        <v>0</v>
      </c>
      <c r="EY942" s="472">
        <f t="shared" si="9029"/>
        <v>0</v>
      </c>
      <c r="EZ942" s="263">
        <f t="shared" si="9030"/>
        <v>0</v>
      </c>
    </row>
    <row r="943" spans="1:157" ht="18" hidden="1" customHeight="1" outlineLevel="1" x14ac:dyDescent="0.2">
      <c r="A943" s="8" t="s">
        <v>643</v>
      </c>
      <c r="B943" s="64" t="s">
        <v>21</v>
      </c>
      <c r="C943" s="65" t="s">
        <v>1642</v>
      </c>
      <c r="D943" s="65" t="s">
        <v>1643</v>
      </c>
      <c r="E943" s="64" t="s">
        <v>1643</v>
      </c>
      <c r="F943" s="64" t="s">
        <v>441</v>
      </c>
      <c r="G943" s="66" t="s">
        <v>41</v>
      </c>
      <c r="H943" s="67">
        <v>0.2</v>
      </c>
      <c r="I943" s="69" t="s">
        <v>478</v>
      </c>
      <c r="J943" s="68" t="s">
        <v>217</v>
      </c>
      <c r="K943" s="234"/>
      <c r="L943" s="64" t="s">
        <v>440</v>
      </c>
      <c r="M943" s="9"/>
      <c r="N943" s="82">
        <v>0</v>
      </c>
      <c r="O943" s="82">
        <v>0</v>
      </c>
      <c r="P943" s="82">
        <v>0</v>
      </c>
      <c r="Q943" s="82">
        <v>0</v>
      </c>
      <c r="R943" s="394">
        <v>0</v>
      </c>
      <c r="S943" s="256"/>
      <c r="T943" s="256"/>
      <c r="U943" s="256">
        <f t="shared" ref="U943" si="9064">R943</f>
        <v>0</v>
      </c>
      <c r="V943" s="257">
        <f t="shared" si="9040"/>
        <v>0</v>
      </c>
      <c r="W943" s="257">
        <f t="shared" si="9046"/>
        <v>0</v>
      </c>
      <c r="X943" s="395"/>
      <c r="Y943" s="395"/>
      <c r="Z943" s="395"/>
      <c r="AA943" s="395">
        <f t="shared" si="9047"/>
        <v>0</v>
      </c>
      <c r="AB943" s="395">
        <f t="shared" si="9048"/>
        <v>0</v>
      </c>
      <c r="AC943" s="399">
        <f t="shared" si="8989"/>
        <v>0</v>
      </c>
      <c r="AD943" s="396"/>
      <c r="AE943" s="396"/>
      <c r="AF943" s="396"/>
      <c r="AG943" s="396"/>
      <c r="AH943" s="396"/>
      <c r="AI943" s="260">
        <f t="shared" si="8990"/>
        <v>0</v>
      </c>
      <c r="AJ943" s="396"/>
      <c r="AK943" s="396"/>
      <c r="AL943" s="396"/>
      <c r="AM943" s="396">
        <f t="shared" si="8991"/>
        <v>0</v>
      </c>
      <c r="AN943" s="396">
        <f t="shared" si="8992"/>
        <v>0</v>
      </c>
      <c r="AO943" s="396">
        <f t="shared" si="8993"/>
        <v>0</v>
      </c>
      <c r="AP943" s="396"/>
      <c r="AQ943" s="396"/>
      <c r="AR943" s="396"/>
      <c r="AS943" s="396">
        <f t="shared" si="8994"/>
        <v>0</v>
      </c>
      <c r="AT943" s="396">
        <f t="shared" si="8995"/>
        <v>0</v>
      </c>
      <c r="AU943" s="396">
        <f t="shared" si="8996"/>
        <v>0</v>
      </c>
      <c r="AV943" s="397"/>
      <c r="AW943" s="397"/>
      <c r="AX943" s="397"/>
      <c r="AY943" s="397">
        <f t="shared" si="9031"/>
        <v>0</v>
      </c>
      <c r="AZ943" s="397">
        <f t="shared" si="8998"/>
        <v>0</v>
      </c>
      <c r="BA943" s="397">
        <f t="shared" si="9032"/>
        <v>0</v>
      </c>
      <c r="BB943" s="397"/>
      <c r="BC943" s="397"/>
      <c r="BD943" s="397"/>
      <c r="BE943" s="397">
        <f t="shared" si="9033"/>
        <v>0</v>
      </c>
      <c r="BF943" s="397">
        <f t="shared" si="8999"/>
        <v>0</v>
      </c>
      <c r="BG943" s="397">
        <f t="shared" si="9034"/>
        <v>0</v>
      </c>
      <c r="BH943" s="397"/>
      <c r="BI943" s="397"/>
      <c r="BJ943" s="397"/>
      <c r="BK943" s="397">
        <f t="shared" si="9035"/>
        <v>0</v>
      </c>
      <c r="BL943" s="397">
        <f t="shared" si="9001"/>
        <v>0</v>
      </c>
      <c r="BM943" s="397">
        <f t="shared" si="9002"/>
        <v>0</v>
      </c>
      <c r="BN943" s="397"/>
      <c r="BO943" s="397"/>
      <c r="BP943" s="397"/>
      <c r="BQ943" s="397">
        <f t="shared" si="9036"/>
        <v>0</v>
      </c>
      <c r="BR943" s="397">
        <f t="shared" si="9003"/>
        <v>0</v>
      </c>
      <c r="BS943" s="397">
        <f t="shared" si="9004"/>
        <v>0</v>
      </c>
      <c r="BT943" s="256"/>
      <c r="BU943" s="256"/>
      <c r="BV943" s="256">
        <f t="shared" si="9053"/>
        <v>0</v>
      </c>
      <c r="BW943" s="1431">
        <f t="shared" si="9054"/>
        <v>0</v>
      </c>
      <c r="BX943" s="71"/>
      <c r="BY943" s="576" t="s">
        <v>1151</v>
      </c>
      <c r="BZ943" s="576" t="s">
        <v>1115</v>
      </c>
      <c r="CA943" s="529">
        <f t="shared" si="9005"/>
        <v>0</v>
      </c>
      <c r="CB943" s="72"/>
      <c r="CC943" s="70"/>
      <c r="CD943" s="75"/>
      <c r="CE943" s="26">
        <f t="shared" si="9006"/>
        <v>0</v>
      </c>
      <c r="CF943" s="27">
        <f t="shared" si="9007"/>
        <v>0</v>
      </c>
      <c r="CG943" s="738">
        <f t="shared" si="9008"/>
        <v>0</v>
      </c>
      <c r="CH943" s="162" t="s">
        <v>449</v>
      </c>
      <c r="CI943" s="163" t="s">
        <v>448</v>
      </c>
      <c r="CJ943" s="73"/>
      <c r="CK943" s="74"/>
      <c r="CL943" s="74"/>
      <c r="CM943" s="187"/>
      <c r="CN943" s="74"/>
      <c r="CO943" s="180"/>
      <c r="CP943" s="180"/>
      <c r="CQ943" s="74"/>
      <c r="CR943" s="487"/>
      <c r="CS943" s="487"/>
      <c r="CT943" s="487"/>
      <c r="CU943" s="487"/>
      <c r="CV943" s="487"/>
      <c r="CW943" s="487"/>
      <c r="CX943" s="487"/>
      <c r="CY943" s="487"/>
      <c r="CZ943" s="487"/>
      <c r="DA943" s="488"/>
      <c r="DB943" s="487"/>
      <c r="DC943" s="487"/>
      <c r="DD943" s="487"/>
      <c r="DE943" s="487"/>
      <c r="DF943" s="487"/>
      <c r="DG943" s="487"/>
      <c r="DH943" s="487"/>
      <c r="DI943" s="487"/>
      <c r="DJ943" s="487"/>
      <c r="DK943" s="487"/>
      <c r="DL943" s="489"/>
      <c r="DM943" s="490"/>
      <c r="DN943" s="491"/>
      <c r="DO943" s="490"/>
      <c r="DP943" s="489"/>
      <c r="DQ943" s="490"/>
      <c r="DR943" s="491"/>
      <c r="DS943" s="674"/>
      <c r="DT943" s="491"/>
      <c r="DU943" s="504"/>
      <c r="DV943" s="489"/>
      <c r="DW943" s="674"/>
      <c r="DX943" s="489"/>
      <c r="DY943" s="674"/>
      <c r="DZ943" s="489"/>
      <c r="EA943" s="508">
        <f t="shared" si="9009"/>
        <v>0</v>
      </c>
      <c r="EB943" s="457">
        <f t="shared" si="9010"/>
        <v>0</v>
      </c>
      <c r="EC943" s="674"/>
      <c r="ED943" s="487"/>
      <c r="EE943" s="492"/>
      <c r="EF943" s="489"/>
      <c r="EG943" s="461">
        <f t="shared" si="9011"/>
        <v>0</v>
      </c>
      <c r="EH943" s="257">
        <f t="shared" si="9012"/>
        <v>0</v>
      </c>
      <c r="EI943" s="460">
        <f t="shared" si="9013"/>
        <v>0</v>
      </c>
      <c r="EJ943" s="538">
        <f t="shared" si="9014"/>
        <v>0</v>
      </c>
      <c r="EK943" s="677">
        <f t="shared" si="9015"/>
        <v>0</v>
      </c>
      <c r="EL943" s="257">
        <f t="shared" si="9016"/>
        <v>0</v>
      </c>
      <c r="EM943" s="649">
        <f t="shared" si="9017"/>
        <v>0</v>
      </c>
      <c r="EN943" s="538">
        <f t="shared" si="9018"/>
        <v>0</v>
      </c>
      <c r="EO943" s="677">
        <f t="shared" si="9019"/>
        <v>0</v>
      </c>
      <c r="EP943" s="257">
        <f t="shared" si="9020"/>
        <v>0</v>
      </c>
      <c r="EQ943" s="649">
        <f t="shared" si="9021"/>
        <v>0</v>
      </c>
      <c r="ER943" s="538">
        <f t="shared" si="9022"/>
        <v>0</v>
      </c>
      <c r="ES943" s="677">
        <f t="shared" si="9023"/>
        <v>0</v>
      </c>
      <c r="ET943" s="538">
        <f t="shared" si="9024"/>
        <v>0</v>
      </c>
      <c r="EU943" s="462">
        <f t="shared" si="9025"/>
        <v>0</v>
      </c>
      <c r="EV943" s="263">
        <f t="shared" si="9026"/>
        <v>0</v>
      </c>
      <c r="EW943" s="462">
        <f t="shared" si="9027"/>
        <v>0</v>
      </c>
      <c r="EX943" s="263">
        <f t="shared" si="9028"/>
        <v>0</v>
      </c>
      <c r="EY943" s="472">
        <f t="shared" si="9029"/>
        <v>0</v>
      </c>
      <c r="EZ943" s="263">
        <f t="shared" si="9030"/>
        <v>0</v>
      </c>
    </row>
    <row r="944" spans="1:157" ht="18" hidden="1" customHeight="1" outlineLevel="1" x14ac:dyDescent="0.2">
      <c r="A944" s="8" t="s">
        <v>1174</v>
      </c>
      <c r="B944" s="64" t="s">
        <v>1170</v>
      </c>
      <c r="C944" s="65" t="s">
        <v>1642</v>
      </c>
      <c r="D944" s="65" t="s">
        <v>1643</v>
      </c>
      <c r="E944" s="64" t="s">
        <v>1643</v>
      </c>
      <c r="F944" s="64" t="s">
        <v>441</v>
      </c>
      <c r="G944" s="66" t="s">
        <v>41</v>
      </c>
      <c r="H944" s="67">
        <v>0.2</v>
      </c>
      <c r="I944" s="64" t="s">
        <v>478</v>
      </c>
      <c r="J944" s="68" t="s">
        <v>217</v>
      </c>
      <c r="K944" s="234"/>
      <c r="L944" s="64" t="s">
        <v>440</v>
      </c>
      <c r="M944" s="9"/>
      <c r="N944" s="82">
        <v>251694448.2142857</v>
      </c>
      <c r="O944" s="82">
        <v>42592791.964285709</v>
      </c>
      <c r="P944" s="82">
        <v>368226805.35714281</v>
      </c>
      <c r="Q944" s="82">
        <v>257021002.67857099</v>
      </c>
      <c r="R944" s="394">
        <v>327859544.64285713</v>
      </c>
      <c r="S944" s="256"/>
      <c r="T944" s="256"/>
      <c r="U944" s="256">
        <f t="shared" ref="U944" si="9065">R944</f>
        <v>327859544.64285713</v>
      </c>
      <c r="V944" s="257">
        <f t="shared" ref="V944" si="9066">U944*1.12</f>
        <v>367202690</v>
      </c>
      <c r="W944" s="257">
        <f t="shared" ref="W944" si="9067">V944*H944</f>
        <v>73440538</v>
      </c>
      <c r="X944" s="395"/>
      <c r="Y944" s="395"/>
      <c r="Z944" s="395"/>
      <c r="AA944" s="395">
        <f t="shared" ref="AA944" si="9068">X944</f>
        <v>0</v>
      </c>
      <c r="AB944" s="395">
        <f t="shared" ref="AB944" si="9069">AA944*1.12</f>
        <v>0</v>
      </c>
      <c r="AC944" s="399">
        <f t="shared" si="8989"/>
        <v>0</v>
      </c>
      <c r="AD944" s="396"/>
      <c r="AE944" s="396"/>
      <c r="AF944" s="396"/>
      <c r="AG944" s="396"/>
      <c r="AH944" s="396"/>
      <c r="AI944" s="260">
        <f t="shared" si="8990"/>
        <v>0</v>
      </c>
      <c r="AJ944" s="396"/>
      <c r="AK944" s="396"/>
      <c r="AL944" s="396"/>
      <c r="AM944" s="396">
        <f t="shared" si="8991"/>
        <v>0</v>
      </c>
      <c r="AN944" s="396">
        <f t="shared" si="8992"/>
        <v>0</v>
      </c>
      <c r="AO944" s="396">
        <f t="shared" si="8993"/>
        <v>0</v>
      </c>
      <c r="AP944" s="396"/>
      <c r="AQ944" s="396"/>
      <c r="AR944" s="396"/>
      <c r="AS944" s="396">
        <f t="shared" si="8994"/>
        <v>0</v>
      </c>
      <c r="AT944" s="396">
        <f t="shared" si="8995"/>
        <v>0</v>
      </c>
      <c r="AU944" s="396">
        <f t="shared" si="8996"/>
        <v>0</v>
      </c>
      <c r="AV944" s="397"/>
      <c r="AW944" s="397"/>
      <c r="AX944" s="397"/>
      <c r="AY944" s="397">
        <f t="shared" si="9031"/>
        <v>0</v>
      </c>
      <c r="AZ944" s="397">
        <f t="shared" si="8998"/>
        <v>0</v>
      </c>
      <c r="BA944" s="397">
        <f t="shared" si="9032"/>
        <v>0</v>
      </c>
      <c r="BB944" s="397"/>
      <c r="BC944" s="397"/>
      <c r="BD944" s="397"/>
      <c r="BE944" s="397">
        <f t="shared" si="9033"/>
        <v>0</v>
      </c>
      <c r="BF944" s="397">
        <f t="shared" si="8999"/>
        <v>0</v>
      </c>
      <c r="BG944" s="397">
        <f t="shared" si="9034"/>
        <v>0</v>
      </c>
      <c r="BH944" s="397"/>
      <c r="BI944" s="397"/>
      <c r="BJ944" s="397"/>
      <c r="BK944" s="397">
        <f t="shared" si="9035"/>
        <v>0</v>
      </c>
      <c r="BL944" s="397">
        <f t="shared" si="9001"/>
        <v>0</v>
      </c>
      <c r="BM944" s="397">
        <f t="shared" si="9002"/>
        <v>0</v>
      </c>
      <c r="BN944" s="397"/>
      <c r="BO944" s="397"/>
      <c r="BP944" s="397"/>
      <c r="BQ944" s="397">
        <f t="shared" si="9036"/>
        <v>0</v>
      </c>
      <c r="BR944" s="397">
        <f t="shared" si="9003"/>
        <v>0</v>
      </c>
      <c r="BS944" s="397">
        <f t="shared" si="9004"/>
        <v>0</v>
      </c>
      <c r="BT944" s="256"/>
      <c r="BU944" s="256"/>
      <c r="BV944" s="256">
        <f t="shared" ref="BV944" si="9070">SUM(N944:R944,X944,AD944,AJ944,AP944,AV944,BB944,BH944)</f>
        <v>1247394592.8571422</v>
      </c>
      <c r="BW944" s="256">
        <f t="shared" ref="BW944" si="9071">BV944*1.12</f>
        <v>1397081943.9999995</v>
      </c>
      <c r="BX944" s="71"/>
      <c r="BY944" s="576" t="s">
        <v>1151</v>
      </c>
      <c r="BZ944" s="576" t="s">
        <v>1115</v>
      </c>
      <c r="CA944" s="529">
        <f t="shared" si="9005"/>
        <v>279416388.79999989</v>
      </c>
      <c r="CB944" s="72"/>
      <c r="CC944" s="70"/>
      <c r="CD944" s="75"/>
      <c r="CE944" s="26">
        <f t="shared" si="9006"/>
        <v>1247394592.8571422</v>
      </c>
      <c r="CF944" s="27">
        <f t="shared" si="9007"/>
        <v>1397081943.9999995</v>
      </c>
      <c r="CG944" s="738">
        <f t="shared" si="9008"/>
        <v>279416388.79999989</v>
      </c>
      <c r="CH944" s="162" t="s">
        <v>1179</v>
      </c>
      <c r="CI944" s="163"/>
      <c r="CJ944" s="73"/>
      <c r="CK944" s="74"/>
      <c r="CL944" s="74"/>
      <c r="CM944" s="187"/>
      <c r="CN944" s="74"/>
      <c r="CO944" s="180"/>
      <c r="CP944" s="180"/>
      <c r="CQ944" s="74"/>
      <c r="CR944" s="487"/>
      <c r="CS944" s="487"/>
      <c r="CT944" s="487"/>
      <c r="CU944" s="487"/>
      <c r="CV944" s="487"/>
      <c r="CW944" s="487"/>
      <c r="CX944" s="487"/>
      <c r="CY944" s="487"/>
      <c r="CZ944" s="487"/>
      <c r="DA944" s="488"/>
      <c r="DB944" s="487"/>
      <c r="DC944" s="487"/>
      <c r="DD944" s="487"/>
      <c r="DE944" s="487"/>
      <c r="DF944" s="487"/>
      <c r="DG944" s="487"/>
      <c r="DH944" s="487"/>
      <c r="DI944" s="487"/>
      <c r="DJ944" s="487"/>
      <c r="DK944" s="487"/>
      <c r="DL944" s="489"/>
      <c r="DM944" s="490"/>
      <c r="DN944" s="491"/>
      <c r="DO944" s="490"/>
      <c r="DP944" s="489"/>
      <c r="DQ944" s="490"/>
      <c r="DR944" s="491"/>
      <c r="DS944" s="674"/>
      <c r="DT944" s="491"/>
      <c r="DU944" s="504"/>
      <c r="DV944" s="489"/>
      <c r="DW944" s="674"/>
      <c r="DX944" s="489"/>
      <c r="DY944" s="674"/>
      <c r="DZ944" s="489"/>
      <c r="EA944" s="508">
        <f t="shared" si="9009"/>
        <v>0</v>
      </c>
      <c r="EB944" s="457">
        <f t="shared" si="9010"/>
        <v>0</v>
      </c>
      <c r="EC944" s="674"/>
      <c r="ED944" s="487"/>
      <c r="EE944" s="492"/>
      <c r="EF944" s="489"/>
      <c r="EG944" s="461">
        <f t="shared" si="9011"/>
        <v>327859544.64285713</v>
      </c>
      <c r="EH944" s="257">
        <f t="shared" si="9012"/>
        <v>367202690</v>
      </c>
      <c r="EI944" s="460">
        <f t="shared" si="9013"/>
        <v>0</v>
      </c>
      <c r="EJ944" s="538">
        <f t="shared" si="9014"/>
        <v>0</v>
      </c>
      <c r="EK944" s="677">
        <f t="shared" si="9015"/>
        <v>0</v>
      </c>
      <c r="EL944" s="257">
        <f t="shared" si="9016"/>
        <v>0</v>
      </c>
      <c r="EM944" s="649">
        <f t="shared" si="9017"/>
        <v>0</v>
      </c>
      <c r="EN944" s="538">
        <f t="shared" si="9018"/>
        <v>0</v>
      </c>
      <c r="EO944" s="677">
        <f t="shared" si="9019"/>
        <v>0</v>
      </c>
      <c r="EP944" s="257">
        <f t="shared" si="9020"/>
        <v>0</v>
      </c>
      <c r="EQ944" s="649">
        <f t="shared" si="9021"/>
        <v>0</v>
      </c>
      <c r="ER944" s="538">
        <f t="shared" si="9022"/>
        <v>0</v>
      </c>
      <c r="ES944" s="677">
        <f t="shared" si="9023"/>
        <v>0</v>
      </c>
      <c r="ET944" s="538">
        <f t="shared" si="9024"/>
        <v>0</v>
      </c>
      <c r="EU944" s="462">
        <f t="shared" si="9025"/>
        <v>0</v>
      </c>
      <c r="EV944" s="263">
        <f t="shared" si="9026"/>
        <v>0</v>
      </c>
      <c r="EW944" s="462">
        <f t="shared" si="9027"/>
        <v>0</v>
      </c>
      <c r="EX944" s="263">
        <f t="shared" si="9028"/>
        <v>0</v>
      </c>
      <c r="EY944" s="472">
        <f t="shared" si="9029"/>
        <v>1247394592.8571422</v>
      </c>
      <c r="EZ944" s="263">
        <f t="shared" si="9030"/>
        <v>1397081943.9999995</v>
      </c>
      <c r="FA944" s="312">
        <v>41803</v>
      </c>
    </row>
    <row r="945" spans="1:157" ht="18" hidden="1" customHeight="1" outlineLevel="1" x14ac:dyDescent="0.2">
      <c r="A945" s="8" t="s">
        <v>632</v>
      </c>
      <c r="B945" s="64" t="s">
        <v>21</v>
      </c>
      <c r="C945" s="65" t="s">
        <v>1642</v>
      </c>
      <c r="D945" s="65" t="s">
        <v>1643</v>
      </c>
      <c r="E945" s="64" t="s">
        <v>1643</v>
      </c>
      <c r="F945" s="64" t="s">
        <v>427</v>
      </c>
      <c r="G945" s="66" t="s">
        <v>41</v>
      </c>
      <c r="H945" s="67">
        <v>0.2</v>
      </c>
      <c r="I945" s="81" t="s">
        <v>1094</v>
      </c>
      <c r="J945" s="68" t="s">
        <v>217</v>
      </c>
      <c r="K945" s="234"/>
      <c r="L945" s="64" t="s">
        <v>428</v>
      </c>
      <c r="M945" s="9"/>
      <c r="N945" s="82"/>
      <c r="O945" s="82"/>
      <c r="P945" s="82"/>
      <c r="Q945" s="82">
        <v>0</v>
      </c>
      <c r="R945" s="394">
        <v>0</v>
      </c>
      <c r="S945" s="256"/>
      <c r="T945" s="256"/>
      <c r="U945" s="256">
        <f t="shared" ref="U945:U947" si="9072">R945</f>
        <v>0</v>
      </c>
      <c r="V945" s="257">
        <f t="shared" si="9040"/>
        <v>0</v>
      </c>
      <c r="W945" s="257">
        <f t="shared" si="9046"/>
        <v>0</v>
      </c>
      <c r="X945" s="395"/>
      <c r="Y945" s="395"/>
      <c r="Z945" s="395"/>
      <c r="AA945" s="395">
        <f t="shared" si="9047"/>
        <v>0</v>
      </c>
      <c r="AB945" s="395">
        <f t="shared" si="9048"/>
        <v>0</v>
      </c>
      <c r="AC945" s="399">
        <f t="shared" si="8989"/>
        <v>0</v>
      </c>
      <c r="AD945" s="396"/>
      <c r="AE945" s="396"/>
      <c r="AF945" s="396"/>
      <c r="AG945" s="396"/>
      <c r="AH945" s="396"/>
      <c r="AI945" s="260">
        <f t="shared" si="8990"/>
        <v>0</v>
      </c>
      <c r="AJ945" s="396"/>
      <c r="AK945" s="396"/>
      <c r="AL945" s="396"/>
      <c r="AM945" s="396">
        <f t="shared" si="8991"/>
        <v>0</v>
      </c>
      <c r="AN945" s="396">
        <f t="shared" si="8992"/>
        <v>0</v>
      </c>
      <c r="AO945" s="396">
        <f t="shared" si="8993"/>
        <v>0</v>
      </c>
      <c r="AP945" s="396"/>
      <c r="AQ945" s="396"/>
      <c r="AR945" s="396"/>
      <c r="AS945" s="396">
        <f t="shared" si="8994"/>
        <v>0</v>
      </c>
      <c r="AT945" s="396">
        <f t="shared" si="8995"/>
        <v>0</v>
      </c>
      <c r="AU945" s="396">
        <f t="shared" si="8996"/>
        <v>0</v>
      </c>
      <c r="AV945" s="397"/>
      <c r="AW945" s="397"/>
      <c r="AX945" s="397"/>
      <c r="AY945" s="397">
        <f t="shared" si="9031"/>
        <v>0</v>
      </c>
      <c r="AZ945" s="397">
        <f t="shared" si="8998"/>
        <v>0</v>
      </c>
      <c r="BA945" s="397">
        <f t="shared" si="9032"/>
        <v>0</v>
      </c>
      <c r="BB945" s="397"/>
      <c r="BC945" s="397"/>
      <c r="BD945" s="397"/>
      <c r="BE945" s="397">
        <f t="shared" si="9033"/>
        <v>0</v>
      </c>
      <c r="BF945" s="397">
        <f t="shared" si="8999"/>
        <v>0</v>
      </c>
      <c r="BG945" s="397">
        <f t="shared" si="9034"/>
        <v>0</v>
      </c>
      <c r="BH945" s="397"/>
      <c r="BI945" s="397"/>
      <c r="BJ945" s="397"/>
      <c r="BK945" s="397">
        <f t="shared" si="9035"/>
        <v>0</v>
      </c>
      <c r="BL945" s="397">
        <f t="shared" si="9001"/>
        <v>0</v>
      </c>
      <c r="BM945" s="397">
        <f t="shared" si="9002"/>
        <v>0</v>
      </c>
      <c r="BN945" s="397"/>
      <c r="BO945" s="397"/>
      <c r="BP945" s="397"/>
      <c r="BQ945" s="397">
        <f t="shared" si="9036"/>
        <v>0</v>
      </c>
      <c r="BR945" s="397">
        <f t="shared" si="9003"/>
        <v>0</v>
      </c>
      <c r="BS945" s="397">
        <f t="shared" si="9004"/>
        <v>0</v>
      </c>
      <c r="BT945" s="256"/>
      <c r="BU945" s="256"/>
      <c r="BV945" s="256">
        <f t="shared" si="9053"/>
        <v>0</v>
      </c>
      <c r="BW945" s="1431">
        <f t="shared" si="9054"/>
        <v>0</v>
      </c>
      <c r="BX945" s="71"/>
      <c r="BY945" s="64">
        <v>2012</v>
      </c>
      <c r="BZ945" s="576"/>
      <c r="CA945" s="529">
        <f t="shared" si="9005"/>
        <v>0</v>
      </c>
      <c r="CB945" s="72"/>
      <c r="CC945" s="70"/>
      <c r="CD945" s="75"/>
      <c r="CE945" s="26">
        <f t="shared" si="9006"/>
        <v>0</v>
      </c>
      <c r="CF945" s="27">
        <f t="shared" si="9007"/>
        <v>0</v>
      </c>
      <c r="CG945" s="738">
        <f t="shared" si="9008"/>
        <v>0</v>
      </c>
      <c r="CH945" s="162" t="s">
        <v>449</v>
      </c>
      <c r="CI945" s="163" t="s">
        <v>448</v>
      </c>
      <c r="CJ945" s="73"/>
      <c r="CK945" s="74"/>
      <c r="CL945" s="74"/>
      <c r="CM945" s="187"/>
      <c r="CN945" s="74"/>
      <c r="CO945" s="180"/>
      <c r="CP945" s="180"/>
      <c r="CQ945" s="74"/>
      <c r="CR945" s="487"/>
      <c r="CS945" s="487"/>
      <c r="CT945" s="487"/>
      <c r="CU945" s="487"/>
      <c r="CV945" s="487"/>
      <c r="CW945" s="487"/>
      <c r="CX945" s="487"/>
      <c r="CY945" s="487"/>
      <c r="CZ945" s="487"/>
      <c r="DA945" s="488"/>
      <c r="DB945" s="487"/>
      <c r="DC945" s="487"/>
      <c r="DD945" s="487"/>
      <c r="DE945" s="487"/>
      <c r="DF945" s="487"/>
      <c r="DG945" s="487"/>
      <c r="DH945" s="487"/>
      <c r="DI945" s="487"/>
      <c r="DJ945" s="487"/>
      <c r="DK945" s="487"/>
      <c r="DL945" s="489"/>
      <c r="DM945" s="490"/>
      <c r="DN945" s="491"/>
      <c r="DO945" s="490"/>
      <c r="DP945" s="489"/>
      <c r="DQ945" s="490"/>
      <c r="DR945" s="491"/>
      <c r="DS945" s="674"/>
      <c r="DT945" s="491"/>
      <c r="DU945" s="504"/>
      <c r="DV945" s="489"/>
      <c r="DW945" s="674"/>
      <c r="DX945" s="489"/>
      <c r="DY945" s="674"/>
      <c r="DZ945" s="489"/>
      <c r="EA945" s="508">
        <f t="shared" si="9009"/>
        <v>0</v>
      </c>
      <c r="EB945" s="457">
        <f t="shared" si="9010"/>
        <v>0</v>
      </c>
      <c r="EC945" s="674"/>
      <c r="ED945" s="487"/>
      <c r="EE945" s="492"/>
      <c r="EF945" s="489"/>
      <c r="EG945" s="461">
        <f t="shared" si="9011"/>
        <v>0</v>
      </c>
      <c r="EH945" s="257">
        <f t="shared" si="9012"/>
        <v>0</v>
      </c>
      <c r="EI945" s="460">
        <f t="shared" si="9013"/>
        <v>0</v>
      </c>
      <c r="EJ945" s="538">
        <f t="shared" si="9014"/>
        <v>0</v>
      </c>
      <c r="EK945" s="677">
        <f t="shared" si="9015"/>
        <v>0</v>
      </c>
      <c r="EL945" s="257">
        <f t="shared" si="9016"/>
        <v>0</v>
      </c>
      <c r="EM945" s="649">
        <f t="shared" si="9017"/>
        <v>0</v>
      </c>
      <c r="EN945" s="538">
        <f t="shared" si="9018"/>
        <v>0</v>
      </c>
      <c r="EO945" s="677">
        <f t="shared" si="9019"/>
        <v>0</v>
      </c>
      <c r="EP945" s="257">
        <f t="shared" si="9020"/>
        <v>0</v>
      </c>
      <c r="EQ945" s="649">
        <f t="shared" si="9021"/>
        <v>0</v>
      </c>
      <c r="ER945" s="538">
        <f t="shared" si="9022"/>
        <v>0</v>
      </c>
      <c r="ES945" s="677">
        <f t="shared" si="9023"/>
        <v>0</v>
      </c>
      <c r="ET945" s="538">
        <f t="shared" si="9024"/>
        <v>0</v>
      </c>
      <c r="EU945" s="462">
        <f t="shared" si="9025"/>
        <v>0</v>
      </c>
      <c r="EV945" s="263">
        <f t="shared" si="9026"/>
        <v>0</v>
      </c>
      <c r="EW945" s="462">
        <f t="shared" si="9027"/>
        <v>0</v>
      </c>
      <c r="EX945" s="263">
        <f t="shared" si="9028"/>
        <v>0</v>
      </c>
      <c r="EY945" s="472">
        <f t="shared" si="9029"/>
        <v>0</v>
      </c>
      <c r="EZ945" s="263">
        <f t="shared" si="9030"/>
        <v>0</v>
      </c>
    </row>
    <row r="946" spans="1:157" ht="18" hidden="1" customHeight="1" outlineLevel="1" x14ac:dyDescent="0.2">
      <c r="A946" s="8" t="s">
        <v>1175</v>
      </c>
      <c r="B946" s="64" t="s">
        <v>1170</v>
      </c>
      <c r="C946" s="65" t="s">
        <v>1642</v>
      </c>
      <c r="D946" s="65" t="s">
        <v>1643</v>
      </c>
      <c r="E946" s="64" t="s">
        <v>1643</v>
      </c>
      <c r="F946" s="64" t="s">
        <v>427</v>
      </c>
      <c r="G946" s="66" t="s">
        <v>41</v>
      </c>
      <c r="H946" s="67">
        <v>0.2</v>
      </c>
      <c r="I946" s="81" t="s">
        <v>1094</v>
      </c>
      <c r="J946" s="68" t="s">
        <v>217</v>
      </c>
      <c r="K946" s="234"/>
      <c r="L946" s="64" t="s">
        <v>428</v>
      </c>
      <c r="M946" s="9"/>
      <c r="N946" s="82"/>
      <c r="O946" s="82"/>
      <c r="P946" s="82"/>
      <c r="Q946" s="82">
        <v>239224608.9285714</v>
      </c>
      <c r="R946" s="394">
        <v>434875391.07142854</v>
      </c>
      <c r="S946" s="256"/>
      <c r="T946" s="256"/>
      <c r="U946" s="256">
        <f t="shared" ref="U946" si="9073">R946</f>
        <v>434875391.07142854</v>
      </c>
      <c r="V946" s="257">
        <f t="shared" ref="V946" si="9074">U946*1.12</f>
        <v>487060438</v>
      </c>
      <c r="W946" s="257">
        <f t="shared" ref="W946" si="9075">V946*H946</f>
        <v>97412087.600000009</v>
      </c>
      <c r="X946" s="395"/>
      <c r="Y946" s="395"/>
      <c r="Z946" s="395"/>
      <c r="AA946" s="395">
        <f t="shared" ref="AA946" si="9076">X946</f>
        <v>0</v>
      </c>
      <c r="AB946" s="395">
        <f t="shared" ref="AB946" si="9077">AA946*1.12</f>
        <v>0</v>
      </c>
      <c r="AC946" s="399">
        <f t="shared" si="8989"/>
        <v>0</v>
      </c>
      <c r="AD946" s="396"/>
      <c r="AE946" s="396"/>
      <c r="AF946" s="396"/>
      <c r="AG946" s="396"/>
      <c r="AH946" s="396"/>
      <c r="AI946" s="260">
        <f t="shared" si="8990"/>
        <v>0</v>
      </c>
      <c r="AJ946" s="396"/>
      <c r="AK946" s="396"/>
      <c r="AL946" s="396"/>
      <c r="AM946" s="396">
        <f t="shared" si="8991"/>
        <v>0</v>
      </c>
      <c r="AN946" s="396">
        <f t="shared" si="8992"/>
        <v>0</v>
      </c>
      <c r="AO946" s="396">
        <f t="shared" si="8993"/>
        <v>0</v>
      </c>
      <c r="AP946" s="396"/>
      <c r="AQ946" s="396"/>
      <c r="AR946" s="396"/>
      <c r="AS946" s="396">
        <f t="shared" si="8994"/>
        <v>0</v>
      </c>
      <c r="AT946" s="396">
        <f t="shared" si="8995"/>
        <v>0</v>
      </c>
      <c r="AU946" s="396">
        <f t="shared" si="8996"/>
        <v>0</v>
      </c>
      <c r="AV946" s="397"/>
      <c r="AW946" s="397"/>
      <c r="AX946" s="397"/>
      <c r="AY946" s="397">
        <f t="shared" si="9031"/>
        <v>0</v>
      </c>
      <c r="AZ946" s="397">
        <f t="shared" si="8998"/>
        <v>0</v>
      </c>
      <c r="BA946" s="397">
        <f t="shared" si="9032"/>
        <v>0</v>
      </c>
      <c r="BB946" s="397"/>
      <c r="BC946" s="397"/>
      <c r="BD946" s="397"/>
      <c r="BE946" s="397">
        <f t="shared" si="9033"/>
        <v>0</v>
      </c>
      <c r="BF946" s="397">
        <f t="shared" si="8999"/>
        <v>0</v>
      </c>
      <c r="BG946" s="397">
        <f t="shared" si="9034"/>
        <v>0</v>
      </c>
      <c r="BH946" s="397"/>
      <c r="BI946" s="397"/>
      <c r="BJ946" s="397"/>
      <c r="BK946" s="397">
        <f t="shared" si="9035"/>
        <v>0</v>
      </c>
      <c r="BL946" s="397">
        <f t="shared" si="9001"/>
        <v>0</v>
      </c>
      <c r="BM946" s="397">
        <f t="shared" si="9002"/>
        <v>0</v>
      </c>
      <c r="BN946" s="397"/>
      <c r="BO946" s="397"/>
      <c r="BP946" s="397"/>
      <c r="BQ946" s="397">
        <f t="shared" si="9036"/>
        <v>0</v>
      </c>
      <c r="BR946" s="397">
        <f t="shared" si="9003"/>
        <v>0</v>
      </c>
      <c r="BS946" s="397">
        <f t="shared" si="9004"/>
        <v>0</v>
      </c>
      <c r="BT946" s="256"/>
      <c r="BU946" s="256"/>
      <c r="BV946" s="256">
        <f t="shared" ref="BV946" si="9078">SUM(N946:R946,X946,AD946,AJ946,AP946,AV946,BB946,BH946)</f>
        <v>674100000</v>
      </c>
      <c r="BW946" s="256">
        <f t="shared" ref="BW946" si="9079">BV946*1.12</f>
        <v>754992000.00000012</v>
      </c>
      <c r="BX946" s="71"/>
      <c r="BY946" s="64">
        <v>2012</v>
      </c>
      <c r="BZ946" s="576"/>
      <c r="CA946" s="529">
        <f t="shared" si="9005"/>
        <v>150998400.00000003</v>
      </c>
      <c r="CB946" s="72"/>
      <c r="CC946" s="70"/>
      <c r="CD946" s="75"/>
      <c r="CE946" s="26">
        <f t="shared" si="9006"/>
        <v>674100000</v>
      </c>
      <c r="CF946" s="27">
        <f t="shared" si="9007"/>
        <v>754992000.00000012</v>
      </c>
      <c r="CG946" s="738">
        <f t="shared" si="9008"/>
        <v>150998400.00000003</v>
      </c>
      <c r="CH946" s="162" t="s">
        <v>1179</v>
      </c>
      <c r="CI946" s="163"/>
      <c r="CJ946" s="73"/>
      <c r="CK946" s="74"/>
      <c r="CL946" s="74"/>
      <c r="CM946" s="187"/>
      <c r="CN946" s="74"/>
      <c r="CO946" s="180"/>
      <c r="CP946" s="180"/>
      <c r="CQ946" s="74"/>
      <c r="CR946" s="487"/>
      <c r="CS946" s="487"/>
      <c r="CT946" s="487"/>
      <c r="CU946" s="487"/>
      <c r="CV946" s="487"/>
      <c r="CW946" s="487"/>
      <c r="CX946" s="487"/>
      <c r="CY946" s="487"/>
      <c r="CZ946" s="487"/>
      <c r="DA946" s="488"/>
      <c r="DB946" s="487"/>
      <c r="DC946" s="487"/>
      <c r="DD946" s="487"/>
      <c r="DE946" s="487"/>
      <c r="DF946" s="487"/>
      <c r="DG946" s="487"/>
      <c r="DH946" s="487"/>
      <c r="DI946" s="487"/>
      <c r="DJ946" s="487"/>
      <c r="DK946" s="487"/>
      <c r="DL946" s="489"/>
      <c r="DM946" s="490"/>
      <c r="DN946" s="491"/>
      <c r="DO946" s="490"/>
      <c r="DP946" s="489"/>
      <c r="DQ946" s="490"/>
      <c r="DR946" s="491"/>
      <c r="DS946" s="674"/>
      <c r="DT946" s="491"/>
      <c r="DU946" s="504"/>
      <c r="DV946" s="489"/>
      <c r="DW946" s="674"/>
      <c r="DX946" s="489"/>
      <c r="DY946" s="674"/>
      <c r="DZ946" s="489"/>
      <c r="EA946" s="508">
        <f t="shared" si="9009"/>
        <v>0</v>
      </c>
      <c r="EB946" s="457">
        <f t="shared" si="9010"/>
        <v>0</v>
      </c>
      <c r="EC946" s="674"/>
      <c r="ED946" s="487"/>
      <c r="EE946" s="492"/>
      <c r="EF946" s="489"/>
      <c r="EG946" s="461">
        <f t="shared" si="9011"/>
        <v>434875391.07142854</v>
      </c>
      <c r="EH946" s="257">
        <f t="shared" si="9012"/>
        <v>487060438</v>
      </c>
      <c r="EI946" s="460">
        <f t="shared" si="9013"/>
        <v>0</v>
      </c>
      <c r="EJ946" s="538">
        <f t="shared" si="9014"/>
        <v>0</v>
      </c>
      <c r="EK946" s="677">
        <f t="shared" si="9015"/>
        <v>0</v>
      </c>
      <c r="EL946" s="257">
        <f t="shared" si="9016"/>
        <v>0</v>
      </c>
      <c r="EM946" s="649">
        <f t="shared" si="9017"/>
        <v>0</v>
      </c>
      <c r="EN946" s="538">
        <f t="shared" si="9018"/>
        <v>0</v>
      </c>
      <c r="EO946" s="677">
        <f t="shared" si="9019"/>
        <v>0</v>
      </c>
      <c r="EP946" s="257">
        <f t="shared" si="9020"/>
        <v>0</v>
      </c>
      <c r="EQ946" s="649">
        <f t="shared" si="9021"/>
        <v>0</v>
      </c>
      <c r="ER946" s="538">
        <f t="shared" si="9022"/>
        <v>0</v>
      </c>
      <c r="ES946" s="677">
        <f t="shared" si="9023"/>
        <v>0</v>
      </c>
      <c r="ET946" s="538">
        <f t="shared" si="9024"/>
        <v>0</v>
      </c>
      <c r="EU946" s="462">
        <f t="shared" si="9025"/>
        <v>0</v>
      </c>
      <c r="EV946" s="263">
        <f t="shared" si="9026"/>
        <v>0</v>
      </c>
      <c r="EW946" s="462">
        <f t="shared" si="9027"/>
        <v>0</v>
      </c>
      <c r="EX946" s="263">
        <f t="shared" si="9028"/>
        <v>0</v>
      </c>
      <c r="EY946" s="472">
        <f t="shared" si="9029"/>
        <v>674100000</v>
      </c>
      <c r="EZ946" s="263">
        <f t="shared" si="9030"/>
        <v>754992000.00000012</v>
      </c>
      <c r="FA946" s="312">
        <v>41803</v>
      </c>
    </row>
    <row r="947" spans="1:157" ht="18" hidden="1" customHeight="1" outlineLevel="1" x14ac:dyDescent="0.2">
      <c r="A947" s="8" t="s">
        <v>660</v>
      </c>
      <c r="B947" s="64" t="s">
        <v>21</v>
      </c>
      <c r="C947" s="65" t="s">
        <v>1642</v>
      </c>
      <c r="D947" s="65" t="s">
        <v>1643</v>
      </c>
      <c r="E947" s="64" t="s">
        <v>1643</v>
      </c>
      <c r="F947" s="64" t="s">
        <v>477</v>
      </c>
      <c r="G947" s="66" t="s">
        <v>41</v>
      </c>
      <c r="H947" s="67">
        <v>0.2</v>
      </c>
      <c r="I947" s="64" t="s">
        <v>478</v>
      </c>
      <c r="J947" s="68" t="s">
        <v>217</v>
      </c>
      <c r="K947" s="69"/>
      <c r="L947" s="64" t="s">
        <v>428</v>
      </c>
      <c r="M947" s="9"/>
      <c r="N947" s="82"/>
      <c r="O947" s="82"/>
      <c r="P947" s="82"/>
      <c r="Q947" s="82"/>
      <c r="R947" s="394">
        <v>0</v>
      </c>
      <c r="S947" s="256"/>
      <c r="T947" s="256"/>
      <c r="U947" s="256">
        <f t="shared" si="9072"/>
        <v>0</v>
      </c>
      <c r="V947" s="257">
        <f t="shared" si="9040"/>
        <v>0</v>
      </c>
      <c r="W947" s="257">
        <f t="shared" si="9046"/>
        <v>0</v>
      </c>
      <c r="X947" s="395"/>
      <c r="Y947" s="395"/>
      <c r="Z947" s="395"/>
      <c r="AA947" s="395">
        <f t="shared" si="9047"/>
        <v>0</v>
      </c>
      <c r="AB947" s="395">
        <f t="shared" si="9048"/>
        <v>0</v>
      </c>
      <c r="AC947" s="399">
        <f t="shared" si="8989"/>
        <v>0</v>
      </c>
      <c r="AD947" s="396"/>
      <c r="AE947" s="396"/>
      <c r="AF947" s="396"/>
      <c r="AG947" s="396"/>
      <c r="AH947" s="396"/>
      <c r="AI947" s="260">
        <f t="shared" si="8990"/>
        <v>0</v>
      </c>
      <c r="AJ947" s="396"/>
      <c r="AK947" s="396"/>
      <c r="AL947" s="396"/>
      <c r="AM947" s="396">
        <f t="shared" si="8991"/>
        <v>0</v>
      </c>
      <c r="AN947" s="396">
        <f t="shared" si="8992"/>
        <v>0</v>
      </c>
      <c r="AO947" s="396">
        <f t="shared" si="8993"/>
        <v>0</v>
      </c>
      <c r="AP947" s="396"/>
      <c r="AQ947" s="396"/>
      <c r="AR947" s="396"/>
      <c r="AS947" s="396">
        <f t="shared" si="8994"/>
        <v>0</v>
      </c>
      <c r="AT947" s="396">
        <f t="shared" si="8995"/>
        <v>0</v>
      </c>
      <c r="AU947" s="396">
        <f t="shared" si="8996"/>
        <v>0</v>
      </c>
      <c r="AV947" s="397"/>
      <c r="AW947" s="397"/>
      <c r="AX947" s="397"/>
      <c r="AY947" s="397">
        <f t="shared" si="9031"/>
        <v>0</v>
      </c>
      <c r="AZ947" s="397">
        <f t="shared" si="8998"/>
        <v>0</v>
      </c>
      <c r="BA947" s="397">
        <f t="shared" si="9032"/>
        <v>0</v>
      </c>
      <c r="BB947" s="397"/>
      <c r="BC947" s="397"/>
      <c r="BD947" s="397"/>
      <c r="BE947" s="397">
        <f t="shared" si="9033"/>
        <v>0</v>
      </c>
      <c r="BF947" s="397">
        <f t="shared" si="8999"/>
        <v>0</v>
      </c>
      <c r="BG947" s="397">
        <f t="shared" si="9034"/>
        <v>0</v>
      </c>
      <c r="BH947" s="397"/>
      <c r="BI947" s="397"/>
      <c r="BJ947" s="397"/>
      <c r="BK947" s="397">
        <f t="shared" si="9035"/>
        <v>0</v>
      </c>
      <c r="BL947" s="397">
        <f t="shared" si="9001"/>
        <v>0</v>
      </c>
      <c r="BM947" s="397">
        <f t="shared" si="9002"/>
        <v>0</v>
      </c>
      <c r="BN947" s="397"/>
      <c r="BO947" s="397"/>
      <c r="BP947" s="397"/>
      <c r="BQ947" s="397">
        <f t="shared" si="9036"/>
        <v>0</v>
      </c>
      <c r="BR947" s="397">
        <f t="shared" si="9003"/>
        <v>0</v>
      </c>
      <c r="BS947" s="397">
        <f t="shared" si="9004"/>
        <v>0</v>
      </c>
      <c r="BT947" s="256"/>
      <c r="BU947" s="256"/>
      <c r="BV947" s="256">
        <f t="shared" si="9053"/>
        <v>0</v>
      </c>
      <c r="BW947" s="1431">
        <f t="shared" si="9054"/>
        <v>0</v>
      </c>
      <c r="BX947" s="71"/>
      <c r="BY947" s="64">
        <v>2012</v>
      </c>
      <c r="BZ947" s="576"/>
      <c r="CA947" s="529">
        <f t="shared" si="9005"/>
        <v>0</v>
      </c>
      <c r="CB947" s="72"/>
      <c r="CC947" s="70"/>
      <c r="CD947" s="75"/>
      <c r="CE947" s="26">
        <f t="shared" si="9006"/>
        <v>0</v>
      </c>
      <c r="CF947" s="27">
        <f t="shared" si="9007"/>
        <v>0</v>
      </c>
      <c r="CG947" s="738">
        <f t="shared" si="9008"/>
        <v>0</v>
      </c>
      <c r="CH947" s="162" t="s">
        <v>491</v>
      </c>
      <c r="CI947" s="163"/>
      <c r="CJ947" s="73"/>
      <c r="CK947" s="74"/>
      <c r="CL947" s="74"/>
      <c r="CM947" s="187"/>
      <c r="CN947" s="74"/>
      <c r="CO947" s="180"/>
      <c r="CP947" s="180"/>
      <c r="CQ947" s="74"/>
      <c r="CR947" s="487"/>
      <c r="CS947" s="487"/>
      <c r="CT947" s="487"/>
      <c r="CU947" s="487"/>
      <c r="CV947" s="487"/>
      <c r="CW947" s="487"/>
      <c r="CX947" s="487"/>
      <c r="CY947" s="487"/>
      <c r="CZ947" s="487"/>
      <c r="DA947" s="488"/>
      <c r="DB947" s="487"/>
      <c r="DC947" s="487"/>
      <c r="DD947" s="487"/>
      <c r="DE947" s="487"/>
      <c r="DF947" s="487"/>
      <c r="DG947" s="487"/>
      <c r="DH947" s="487"/>
      <c r="DI947" s="487"/>
      <c r="DJ947" s="487"/>
      <c r="DK947" s="487"/>
      <c r="DL947" s="489"/>
      <c r="DM947" s="490"/>
      <c r="DN947" s="491"/>
      <c r="DO947" s="490"/>
      <c r="DP947" s="489"/>
      <c r="DQ947" s="490"/>
      <c r="DR947" s="491"/>
      <c r="DS947" s="674"/>
      <c r="DT947" s="491"/>
      <c r="DU947" s="504"/>
      <c r="DV947" s="489"/>
      <c r="DW947" s="674"/>
      <c r="DX947" s="489"/>
      <c r="DY947" s="674"/>
      <c r="DZ947" s="489"/>
      <c r="EA947" s="508">
        <f t="shared" si="9009"/>
        <v>0</v>
      </c>
      <c r="EB947" s="457">
        <f t="shared" si="9010"/>
        <v>0</v>
      </c>
      <c r="EC947" s="674"/>
      <c r="ED947" s="487"/>
      <c r="EE947" s="492"/>
      <c r="EF947" s="489"/>
      <c r="EG947" s="461">
        <f t="shared" si="9011"/>
        <v>0</v>
      </c>
      <c r="EH947" s="257">
        <f t="shared" si="9012"/>
        <v>0</v>
      </c>
      <c r="EI947" s="460">
        <f t="shared" si="9013"/>
        <v>0</v>
      </c>
      <c r="EJ947" s="538">
        <f t="shared" si="9014"/>
        <v>0</v>
      </c>
      <c r="EK947" s="677">
        <f t="shared" si="9015"/>
        <v>0</v>
      </c>
      <c r="EL947" s="257">
        <f t="shared" si="9016"/>
        <v>0</v>
      </c>
      <c r="EM947" s="649">
        <f t="shared" si="9017"/>
        <v>0</v>
      </c>
      <c r="EN947" s="538">
        <f t="shared" si="9018"/>
        <v>0</v>
      </c>
      <c r="EO947" s="677">
        <f t="shared" si="9019"/>
        <v>0</v>
      </c>
      <c r="EP947" s="257">
        <f t="shared" si="9020"/>
        <v>0</v>
      </c>
      <c r="EQ947" s="649">
        <f t="shared" si="9021"/>
        <v>0</v>
      </c>
      <c r="ER947" s="538">
        <f t="shared" si="9022"/>
        <v>0</v>
      </c>
      <c r="ES947" s="677">
        <f t="shared" si="9023"/>
        <v>0</v>
      </c>
      <c r="ET947" s="538">
        <f t="shared" si="9024"/>
        <v>0</v>
      </c>
      <c r="EU947" s="462">
        <f t="shared" si="9025"/>
        <v>0</v>
      </c>
      <c r="EV947" s="263">
        <f t="shared" si="9026"/>
        <v>0</v>
      </c>
      <c r="EW947" s="462">
        <f t="shared" si="9027"/>
        <v>0</v>
      </c>
      <c r="EX947" s="263">
        <f t="shared" si="9028"/>
        <v>0</v>
      </c>
      <c r="EY947" s="472">
        <f t="shared" si="9029"/>
        <v>0</v>
      </c>
      <c r="EZ947" s="263">
        <f t="shared" si="9030"/>
        <v>0</v>
      </c>
    </row>
    <row r="948" spans="1:157" ht="18" hidden="1" customHeight="1" outlineLevel="1" x14ac:dyDescent="0.2">
      <c r="A948" s="8" t="s">
        <v>1176</v>
      </c>
      <c r="B948" s="64" t="s">
        <v>1170</v>
      </c>
      <c r="C948" s="65" t="s">
        <v>1642</v>
      </c>
      <c r="D948" s="65" t="s">
        <v>1643</v>
      </c>
      <c r="E948" s="64" t="s">
        <v>1643</v>
      </c>
      <c r="F948" s="64" t="s">
        <v>477</v>
      </c>
      <c r="G948" s="66" t="s">
        <v>41</v>
      </c>
      <c r="H948" s="67">
        <v>0.2</v>
      </c>
      <c r="I948" s="64" t="s">
        <v>478</v>
      </c>
      <c r="J948" s="68" t="s">
        <v>217</v>
      </c>
      <c r="K948" s="69"/>
      <c r="L948" s="64" t="s">
        <v>428</v>
      </c>
      <c r="M948" s="9"/>
      <c r="N948" s="82"/>
      <c r="O948" s="82"/>
      <c r="P948" s="82"/>
      <c r="Q948" s="82"/>
      <c r="R948" s="394">
        <v>105428463</v>
      </c>
      <c r="S948" s="256"/>
      <c r="T948" s="256"/>
      <c r="U948" s="256">
        <f t="shared" ref="U948" si="9080">R948</f>
        <v>105428463</v>
      </c>
      <c r="V948" s="257">
        <f t="shared" ref="V948" si="9081">U948*1.12</f>
        <v>118079878.56000002</v>
      </c>
      <c r="W948" s="257">
        <f t="shared" ref="W948" si="9082">V948*H948</f>
        <v>23615975.712000005</v>
      </c>
      <c r="X948" s="395"/>
      <c r="Y948" s="395"/>
      <c r="Z948" s="395"/>
      <c r="AA948" s="395">
        <f t="shared" ref="AA948" si="9083">X948</f>
        <v>0</v>
      </c>
      <c r="AB948" s="395">
        <f t="shared" ref="AB948" si="9084">AA948*1.12</f>
        <v>0</v>
      </c>
      <c r="AC948" s="399">
        <f t="shared" si="8989"/>
        <v>0</v>
      </c>
      <c r="AD948" s="396"/>
      <c r="AE948" s="396"/>
      <c r="AF948" s="396"/>
      <c r="AG948" s="396"/>
      <c r="AH948" s="396"/>
      <c r="AI948" s="260">
        <f t="shared" si="8990"/>
        <v>0</v>
      </c>
      <c r="AJ948" s="396"/>
      <c r="AK948" s="396"/>
      <c r="AL948" s="396"/>
      <c r="AM948" s="396">
        <f t="shared" si="8991"/>
        <v>0</v>
      </c>
      <c r="AN948" s="396">
        <f t="shared" si="8992"/>
        <v>0</v>
      </c>
      <c r="AO948" s="396">
        <f t="shared" si="8993"/>
        <v>0</v>
      </c>
      <c r="AP948" s="396"/>
      <c r="AQ948" s="396"/>
      <c r="AR948" s="396"/>
      <c r="AS948" s="396">
        <f t="shared" si="8994"/>
        <v>0</v>
      </c>
      <c r="AT948" s="396">
        <f t="shared" si="8995"/>
        <v>0</v>
      </c>
      <c r="AU948" s="396">
        <f t="shared" si="8996"/>
        <v>0</v>
      </c>
      <c r="AV948" s="397"/>
      <c r="AW948" s="397"/>
      <c r="AX948" s="397"/>
      <c r="AY948" s="397">
        <f t="shared" si="9031"/>
        <v>0</v>
      </c>
      <c r="AZ948" s="397">
        <f t="shared" si="8998"/>
        <v>0</v>
      </c>
      <c r="BA948" s="397">
        <f t="shared" si="9032"/>
        <v>0</v>
      </c>
      <c r="BB948" s="397"/>
      <c r="BC948" s="397"/>
      <c r="BD948" s="397"/>
      <c r="BE948" s="397">
        <f t="shared" si="9033"/>
        <v>0</v>
      </c>
      <c r="BF948" s="397">
        <f t="shared" si="8999"/>
        <v>0</v>
      </c>
      <c r="BG948" s="397">
        <f t="shared" si="9034"/>
        <v>0</v>
      </c>
      <c r="BH948" s="397"/>
      <c r="BI948" s="397"/>
      <c r="BJ948" s="397"/>
      <c r="BK948" s="397">
        <f t="shared" si="9035"/>
        <v>0</v>
      </c>
      <c r="BL948" s="397">
        <f t="shared" si="9001"/>
        <v>0</v>
      </c>
      <c r="BM948" s="397">
        <f t="shared" si="9002"/>
        <v>0</v>
      </c>
      <c r="BN948" s="397"/>
      <c r="BO948" s="397"/>
      <c r="BP948" s="397"/>
      <c r="BQ948" s="397">
        <f t="shared" si="9036"/>
        <v>0</v>
      </c>
      <c r="BR948" s="397">
        <f t="shared" si="9003"/>
        <v>0</v>
      </c>
      <c r="BS948" s="397">
        <f t="shared" si="9004"/>
        <v>0</v>
      </c>
      <c r="BT948" s="256"/>
      <c r="BU948" s="256"/>
      <c r="BV948" s="256">
        <f t="shared" ref="BV948" si="9085">SUM(N948:R948,X948,AD948,AJ948,AP948,AV948,BB948,BH948)</f>
        <v>105428463</v>
      </c>
      <c r="BW948" s="256">
        <f t="shared" ref="BW948" si="9086">BV948*1.12</f>
        <v>118079878.56000002</v>
      </c>
      <c r="BX948" s="71"/>
      <c r="BY948" s="64">
        <v>2012</v>
      </c>
      <c r="BZ948" s="576"/>
      <c r="CA948" s="529">
        <f t="shared" si="9005"/>
        <v>23615975.712000005</v>
      </c>
      <c r="CB948" s="72"/>
      <c r="CC948" s="70"/>
      <c r="CD948" s="75"/>
      <c r="CE948" s="26">
        <f t="shared" si="9006"/>
        <v>105428463</v>
      </c>
      <c r="CF948" s="27">
        <f t="shared" si="9007"/>
        <v>118079878.56000002</v>
      </c>
      <c r="CG948" s="738">
        <f t="shared" si="9008"/>
        <v>23615975.712000005</v>
      </c>
      <c r="CH948" s="162" t="s">
        <v>1179</v>
      </c>
      <c r="CI948" s="163"/>
      <c r="CJ948" s="73" t="s">
        <v>41</v>
      </c>
      <c r="CK948" s="74" t="str">
        <f>F948</f>
        <v>Разработка ТЭО. Строительство газотурбийннной электростанции ТОО "АНПЗ"</v>
      </c>
      <c r="CL948" s="74" t="s">
        <v>994</v>
      </c>
      <c r="CM948" s="187">
        <v>41190</v>
      </c>
      <c r="CN948" s="74" t="s">
        <v>993</v>
      </c>
      <c r="CO948" s="180" t="str">
        <f>E948</f>
        <v>Установка промышленного оборудования на промышленных предприятиях</v>
      </c>
      <c r="CP948" s="180" t="str">
        <f>F948</f>
        <v>Разработка ТЭО. Строительство газотурбийннной электростанции ТОО "АНПЗ"</v>
      </c>
      <c r="CQ948" s="74"/>
      <c r="CR948" s="487"/>
      <c r="CS948" s="487"/>
      <c r="CT948" s="487"/>
      <c r="CU948" s="487"/>
      <c r="CV948" s="487"/>
      <c r="CW948" s="487"/>
      <c r="CX948" s="487"/>
      <c r="CY948" s="487"/>
      <c r="CZ948" s="487"/>
      <c r="DA948" s="488"/>
      <c r="DB948" s="487">
        <f>DK948</f>
        <v>118079879</v>
      </c>
      <c r="DC948" s="487"/>
      <c r="DD948" s="487"/>
      <c r="DE948" s="487"/>
      <c r="DF948" s="487"/>
      <c r="DG948" s="487"/>
      <c r="DH948" s="487"/>
      <c r="DI948" s="487"/>
      <c r="DJ948" s="487"/>
      <c r="DK948" s="487">
        <v>118079879</v>
      </c>
      <c r="DL948" s="489"/>
      <c r="DM948" s="490">
        <f>DK948</f>
        <v>118079879</v>
      </c>
      <c r="DN948" s="491">
        <f>DM948/1.12</f>
        <v>105428463.39285713</v>
      </c>
      <c r="DO948" s="490">
        <f>DC948</f>
        <v>0</v>
      </c>
      <c r="DP948" s="489">
        <f>DO948/1.12</f>
        <v>0</v>
      </c>
      <c r="DQ948" s="490">
        <v>0</v>
      </c>
      <c r="DR948" s="491">
        <f>DQ948/1.12</f>
        <v>0</v>
      </c>
      <c r="DS948" s="674"/>
      <c r="DT948" s="491"/>
      <c r="DU948" s="504"/>
      <c r="DV948" s="489"/>
      <c r="DW948" s="674"/>
      <c r="DX948" s="489"/>
      <c r="DY948" s="674"/>
      <c r="DZ948" s="489"/>
      <c r="EA948" s="508">
        <f t="shared" si="9009"/>
        <v>0</v>
      </c>
      <c r="EB948" s="457">
        <f t="shared" si="9010"/>
        <v>0</v>
      </c>
      <c r="EC948" s="674"/>
      <c r="ED948" s="487"/>
      <c r="EE948" s="492">
        <f>DM948</f>
        <v>118079879</v>
      </c>
      <c r="EF948" s="489">
        <f>EE948/1.12</f>
        <v>105428463.39285713</v>
      </c>
      <c r="EG948" s="461">
        <f t="shared" si="9011"/>
        <v>-0.3928571343421936</v>
      </c>
      <c r="EH948" s="257">
        <f t="shared" si="9012"/>
        <v>-0.43999998271465302</v>
      </c>
      <c r="EI948" s="460">
        <f t="shared" si="9013"/>
        <v>0</v>
      </c>
      <c r="EJ948" s="538">
        <f t="shared" si="9014"/>
        <v>0</v>
      </c>
      <c r="EK948" s="677">
        <f t="shared" si="9015"/>
        <v>0</v>
      </c>
      <c r="EL948" s="257">
        <f t="shared" si="9016"/>
        <v>0</v>
      </c>
      <c r="EM948" s="649">
        <f t="shared" si="9017"/>
        <v>0</v>
      </c>
      <c r="EN948" s="538">
        <f t="shared" si="9018"/>
        <v>0</v>
      </c>
      <c r="EO948" s="677">
        <f t="shared" si="9019"/>
        <v>0</v>
      </c>
      <c r="EP948" s="257">
        <f t="shared" si="9020"/>
        <v>0</v>
      </c>
      <c r="EQ948" s="649">
        <f t="shared" si="9021"/>
        <v>0</v>
      </c>
      <c r="ER948" s="538">
        <f t="shared" si="9022"/>
        <v>0</v>
      </c>
      <c r="ES948" s="677">
        <f t="shared" si="9023"/>
        <v>0</v>
      </c>
      <c r="ET948" s="538">
        <f t="shared" si="9024"/>
        <v>0</v>
      </c>
      <c r="EU948" s="462">
        <f t="shared" si="9025"/>
        <v>0</v>
      </c>
      <c r="EV948" s="263">
        <f t="shared" si="9026"/>
        <v>0</v>
      </c>
      <c r="EW948" s="462">
        <f t="shared" si="9027"/>
        <v>0</v>
      </c>
      <c r="EX948" s="263">
        <f t="shared" si="9028"/>
        <v>0</v>
      </c>
      <c r="EY948" s="472">
        <f t="shared" si="9029"/>
        <v>-0.3928571343421936</v>
      </c>
      <c r="EZ948" s="263">
        <f t="shared" si="9030"/>
        <v>-0.43999998271465302</v>
      </c>
      <c r="FA948" s="312">
        <v>41803</v>
      </c>
    </row>
    <row r="949" spans="1:157" ht="18" hidden="1" customHeight="1" outlineLevel="1" x14ac:dyDescent="0.2">
      <c r="A949" s="8" t="s">
        <v>661</v>
      </c>
      <c r="B949" s="64" t="s">
        <v>21</v>
      </c>
      <c r="C949" s="65" t="s">
        <v>219</v>
      </c>
      <c r="D949" s="65" t="s">
        <v>426</v>
      </c>
      <c r="E949" s="64" t="s">
        <v>426</v>
      </c>
      <c r="F949" s="64" t="s">
        <v>479</v>
      </c>
      <c r="G949" s="66" t="s">
        <v>41</v>
      </c>
      <c r="H949" s="67">
        <v>0.2</v>
      </c>
      <c r="I949" s="64" t="s">
        <v>478</v>
      </c>
      <c r="J949" s="68" t="s">
        <v>217</v>
      </c>
      <c r="K949" s="69"/>
      <c r="L949" s="64" t="s">
        <v>480</v>
      </c>
      <c r="M949" s="9"/>
      <c r="N949" s="82"/>
      <c r="O949" s="82"/>
      <c r="P949" s="82"/>
      <c r="Q949" s="82"/>
      <c r="R949" s="394">
        <v>0</v>
      </c>
      <c r="S949" s="256"/>
      <c r="T949" s="256"/>
      <c r="U949" s="256">
        <f t="shared" ref="U949:U951" si="9087">R949</f>
        <v>0</v>
      </c>
      <c r="V949" s="257">
        <f t="shared" ref="V949:V951" si="9088">U949*1.12</f>
        <v>0</v>
      </c>
      <c r="W949" s="257">
        <f t="shared" si="9046"/>
        <v>0</v>
      </c>
      <c r="X949" s="395"/>
      <c r="Y949" s="395"/>
      <c r="Z949" s="395"/>
      <c r="AA949" s="395">
        <f t="shared" si="9047"/>
        <v>0</v>
      </c>
      <c r="AB949" s="395">
        <f t="shared" si="9048"/>
        <v>0</v>
      </c>
      <c r="AC949" s="399">
        <f t="shared" si="8989"/>
        <v>0</v>
      </c>
      <c r="AD949" s="396"/>
      <c r="AE949" s="396"/>
      <c r="AF949" s="396"/>
      <c r="AG949" s="396"/>
      <c r="AH949" s="396"/>
      <c r="AI949" s="260">
        <f t="shared" si="8990"/>
        <v>0</v>
      </c>
      <c r="AJ949" s="396"/>
      <c r="AK949" s="396"/>
      <c r="AL949" s="396"/>
      <c r="AM949" s="396">
        <f t="shared" si="8991"/>
        <v>0</v>
      </c>
      <c r="AN949" s="396">
        <f t="shared" si="8992"/>
        <v>0</v>
      </c>
      <c r="AO949" s="396">
        <f t="shared" si="8993"/>
        <v>0</v>
      </c>
      <c r="AP949" s="396"/>
      <c r="AQ949" s="396"/>
      <c r="AR949" s="396"/>
      <c r="AS949" s="396">
        <f t="shared" si="8994"/>
        <v>0</v>
      </c>
      <c r="AT949" s="396">
        <f t="shared" si="8995"/>
        <v>0</v>
      </c>
      <c r="AU949" s="396">
        <f t="shared" si="8996"/>
        <v>0</v>
      </c>
      <c r="AV949" s="397"/>
      <c r="AW949" s="397"/>
      <c r="AX949" s="397"/>
      <c r="AY949" s="397">
        <f t="shared" si="9031"/>
        <v>0</v>
      </c>
      <c r="AZ949" s="397">
        <f t="shared" si="8998"/>
        <v>0</v>
      </c>
      <c r="BA949" s="397">
        <f t="shared" si="9032"/>
        <v>0</v>
      </c>
      <c r="BB949" s="397"/>
      <c r="BC949" s="397"/>
      <c r="BD949" s="397"/>
      <c r="BE949" s="397">
        <f t="shared" si="9033"/>
        <v>0</v>
      </c>
      <c r="BF949" s="397">
        <f t="shared" si="8999"/>
        <v>0</v>
      </c>
      <c r="BG949" s="397">
        <f t="shared" si="9034"/>
        <v>0</v>
      </c>
      <c r="BH949" s="397"/>
      <c r="BI949" s="397"/>
      <c r="BJ949" s="397"/>
      <c r="BK949" s="397">
        <f t="shared" si="9035"/>
        <v>0</v>
      </c>
      <c r="BL949" s="397">
        <f t="shared" si="9001"/>
        <v>0</v>
      </c>
      <c r="BM949" s="397">
        <f t="shared" si="9002"/>
        <v>0</v>
      </c>
      <c r="BN949" s="397"/>
      <c r="BO949" s="397"/>
      <c r="BP949" s="397"/>
      <c r="BQ949" s="397">
        <f t="shared" si="9036"/>
        <v>0</v>
      </c>
      <c r="BR949" s="397">
        <f t="shared" si="9003"/>
        <v>0</v>
      </c>
      <c r="BS949" s="397">
        <f t="shared" si="9004"/>
        <v>0</v>
      </c>
      <c r="BT949" s="256"/>
      <c r="BU949" s="256"/>
      <c r="BV949" s="256">
        <f t="shared" si="9053"/>
        <v>0</v>
      </c>
      <c r="BW949" s="1431">
        <f t="shared" si="9054"/>
        <v>0</v>
      </c>
      <c r="BX949" s="71"/>
      <c r="BY949" s="64">
        <v>2012</v>
      </c>
      <c r="BZ949" s="576"/>
      <c r="CA949" s="529">
        <f t="shared" si="9005"/>
        <v>0</v>
      </c>
      <c r="CB949" s="72"/>
      <c r="CC949" s="70"/>
      <c r="CD949" s="75"/>
      <c r="CE949" s="26">
        <f t="shared" si="9006"/>
        <v>0</v>
      </c>
      <c r="CF949" s="27">
        <f t="shared" si="9007"/>
        <v>0</v>
      </c>
      <c r="CG949" s="738">
        <f t="shared" si="9008"/>
        <v>0</v>
      </c>
      <c r="CH949" s="162" t="s">
        <v>491</v>
      </c>
      <c r="CI949" s="163"/>
      <c r="CJ949" s="73"/>
      <c r="CK949" s="64"/>
      <c r="CL949" s="74"/>
      <c r="CM949" s="187"/>
      <c r="CN949" s="74"/>
      <c r="CO949" s="180"/>
      <c r="CP949" s="180"/>
      <c r="CQ949" s="74"/>
      <c r="CR949" s="487"/>
      <c r="CS949" s="487"/>
      <c r="CT949" s="487"/>
      <c r="CU949" s="487"/>
      <c r="CV949" s="487"/>
      <c r="CW949" s="487"/>
      <c r="CX949" s="487"/>
      <c r="CY949" s="487"/>
      <c r="CZ949" s="487"/>
      <c r="DA949" s="488"/>
      <c r="DB949" s="487"/>
      <c r="DC949" s="487"/>
      <c r="DD949" s="487"/>
      <c r="DE949" s="487"/>
      <c r="DF949" s="487"/>
      <c r="DG949" s="487"/>
      <c r="DH949" s="487"/>
      <c r="DI949" s="487"/>
      <c r="DJ949" s="487"/>
      <c r="DK949" s="487"/>
      <c r="DL949" s="489"/>
      <c r="DM949" s="490"/>
      <c r="DN949" s="491"/>
      <c r="DO949" s="490"/>
      <c r="DP949" s="489"/>
      <c r="DQ949" s="490"/>
      <c r="DR949" s="491"/>
      <c r="DS949" s="674"/>
      <c r="DT949" s="491"/>
      <c r="DU949" s="504"/>
      <c r="DV949" s="489"/>
      <c r="DW949" s="674"/>
      <c r="DX949" s="489"/>
      <c r="DY949" s="674"/>
      <c r="DZ949" s="489"/>
      <c r="EA949" s="508">
        <f t="shared" si="9009"/>
        <v>0</v>
      </c>
      <c r="EB949" s="457">
        <f t="shared" si="9010"/>
        <v>0</v>
      </c>
      <c r="EC949" s="674"/>
      <c r="ED949" s="487"/>
      <c r="EE949" s="492"/>
      <c r="EF949" s="489"/>
      <c r="EG949" s="461">
        <f t="shared" si="9011"/>
        <v>0</v>
      </c>
      <c r="EH949" s="257">
        <f t="shared" si="9012"/>
        <v>0</v>
      </c>
      <c r="EI949" s="460">
        <f t="shared" si="9013"/>
        <v>0</v>
      </c>
      <c r="EJ949" s="538">
        <f t="shared" si="9014"/>
        <v>0</v>
      </c>
      <c r="EK949" s="677">
        <f t="shared" si="9015"/>
        <v>0</v>
      </c>
      <c r="EL949" s="257">
        <f t="shared" si="9016"/>
        <v>0</v>
      </c>
      <c r="EM949" s="649">
        <f t="shared" si="9017"/>
        <v>0</v>
      </c>
      <c r="EN949" s="538">
        <f t="shared" si="9018"/>
        <v>0</v>
      </c>
      <c r="EO949" s="677">
        <f t="shared" si="9019"/>
        <v>0</v>
      </c>
      <c r="EP949" s="257">
        <f t="shared" si="9020"/>
        <v>0</v>
      </c>
      <c r="EQ949" s="649">
        <f t="shared" si="9021"/>
        <v>0</v>
      </c>
      <c r="ER949" s="538">
        <f t="shared" si="9022"/>
        <v>0</v>
      </c>
      <c r="ES949" s="677">
        <f t="shared" si="9023"/>
        <v>0</v>
      </c>
      <c r="ET949" s="538">
        <f t="shared" si="9024"/>
        <v>0</v>
      </c>
      <c r="EU949" s="462">
        <f t="shared" si="9025"/>
        <v>0</v>
      </c>
      <c r="EV949" s="263">
        <f t="shared" si="9026"/>
        <v>0</v>
      </c>
      <c r="EW949" s="462">
        <f t="shared" si="9027"/>
        <v>0</v>
      </c>
      <c r="EX949" s="263">
        <f t="shared" si="9028"/>
        <v>0</v>
      </c>
      <c r="EY949" s="472">
        <f t="shared" si="9029"/>
        <v>0</v>
      </c>
      <c r="EZ949" s="263">
        <f t="shared" si="9030"/>
        <v>0</v>
      </c>
    </row>
    <row r="950" spans="1:157" ht="18" hidden="1" customHeight="1" outlineLevel="1" x14ac:dyDescent="0.2">
      <c r="A950" s="8" t="s">
        <v>1177</v>
      </c>
      <c r="B950" s="64" t="s">
        <v>1170</v>
      </c>
      <c r="C950" s="65" t="s">
        <v>1642</v>
      </c>
      <c r="D950" s="65" t="s">
        <v>1643</v>
      </c>
      <c r="E950" s="64" t="s">
        <v>1643</v>
      </c>
      <c r="F950" s="64" t="s">
        <v>479</v>
      </c>
      <c r="G950" s="66" t="s">
        <v>41</v>
      </c>
      <c r="H950" s="67">
        <v>0.2</v>
      </c>
      <c r="I950" s="64" t="s">
        <v>478</v>
      </c>
      <c r="J950" s="68" t="s">
        <v>217</v>
      </c>
      <c r="K950" s="69"/>
      <c r="L950" s="64" t="s">
        <v>480</v>
      </c>
      <c r="M950" s="9"/>
      <c r="N950" s="82"/>
      <c r="O950" s="82"/>
      <c r="P950" s="82"/>
      <c r="Q950" s="82"/>
      <c r="R950" s="394">
        <f>84000000/1.12</f>
        <v>75000000</v>
      </c>
      <c r="S950" s="256"/>
      <c r="T950" s="256"/>
      <c r="U950" s="256">
        <f t="shared" ref="U950" si="9089">R950</f>
        <v>75000000</v>
      </c>
      <c r="V950" s="257">
        <f t="shared" ref="V950" si="9090">U950*1.12</f>
        <v>84000000.000000015</v>
      </c>
      <c r="W950" s="257">
        <f t="shared" ref="W950" si="9091">V950*H950</f>
        <v>16800000.000000004</v>
      </c>
      <c r="X950" s="395"/>
      <c r="Y950" s="395"/>
      <c r="Z950" s="395"/>
      <c r="AA950" s="395">
        <f t="shared" ref="AA950" si="9092">X950</f>
        <v>0</v>
      </c>
      <c r="AB950" s="395">
        <f t="shared" ref="AB950" si="9093">AA950*1.12</f>
        <v>0</v>
      </c>
      <c r="AC950" s="399">
        <f t="shared" si="8989"/>
        <v>0</v>
      </c>
      <c r="AD950" s="396"/>
      <c r="AE950" s="396"/>
      <c r="AF950" s="396"/>
      <c r="AG950" s="396"/>
      <c r="AH950" s="396"/>
      <c r="AI950" s="260">
        <f t="shared" si="8990"/>
        <v>0</v>
      </c>
      <c r="AJ950" s="396"/>
      <c r="AK950" s="396"/>
      <c r="AL950" s="396"/>
      <c r="AM950" s="396">
        <f t="shared" si="8991"/>
        <v>0</v>
      </c>
      <c r="AN950" s="396">
        <f t="shared" si="8992"/>
        <v>0</v>
      </c>
      <c r="AO950" s="396">
        <f t="shared" si="8993"/>
        <v>0</v>
      </c>
      <c r="AP950" s="396"/>
      <c r="AQ950" s="396"/>
      <c r="AR950" s="396"/>
      <c r="AS950" s="396">
        <f t="shared" si="8994"/>
        <v>0</v>
      </c>
      <c r="AT950" s="396">
        <f t="shared" si="8995"/>
        <v>0</v>
      </c>
      <c r="AU950" s="396">
        <f t="shared" si="8996"/>
        <v>0</v>
      </c>
      <c r="AV950" s="397"/>
      <c r="AW950" s="397"/>
      <c r="AX950" s="397"/>
      <c r="AY950" s="397">
        <f t="shared" si="9031"/>
        <v>0</v>
      </c>
      <c r="AZ950" s="397">
        <f t="shared" si="8998"/>
        <v>0</v>
      </c>
      <c r="BA950" s="397">
        <f t="shared" si="9032"/>
        <v>0</v>
      </c>
      <c r="BB950" s="397"/>
      <c r="BC950" s="397"/>
      <c r="BD950" s="397"/>
      <c r="BE950" s="397">
        <f t="shared" si="9033"/>
        <v>0</v>
      </c>
      <c r="BF950" s="397">
        <f t="shared" si="8999"/>
        <v>0</v>
      </c>
      <c r="BG950" s="397">
        <f t="shared" si="9034"/>
        <v>0</v>
      </c>
      <c r="BH950" s="397"/>
      <c r="BI950" s="397"/>
      <c r="BJ950" s="397"/>
      <c r="BK950" s="397">
        <f t="shared" si="9035"/>
        <v>0</v>
      </c>
      <c r="BL950" s="397">
        <f t="shared" si="9001"/>
        <v>0</v>
      </c>
      <c r="BM950" s="397">
        <f t="shared" si="9002"/>
        <v>0</v>
      </c>
      <c r="BN950" s="397"/>
      <c r="BO950" s="397"/>
      <c r="BP950" s="397"/>
      <c r="BQ950" s="397">
        <f t="shared" si="9036"/>
        <v>0</v>
      </c>
      <c r="BR950" s="397">
        <f t="shared" si="9003"/>
        <v>0</v>
      </c>
      <c r="BS950" s="397">
        <f t="shared" si="9004"/>
        <v>0</v>
      </c>
      <c r="BT950" s="256"/>
      <c r="BU950" s="256"/>
      <c r="BV950" s="256">
        <f t="shared" ref="BV950" si="9094">SUM(N950:R950,X950,AD950,AJ950,AP950,AV950,BB950,BH950)</f>
        <v>75000000</v>
      </c>
      <c r="BW950" s="256">
        <f t="shared" ref="BW950" si="9095">BV950*1.12</f>
        <v>84000000.000000015</v>
      </c>
      <c r="BX950" s="71"/>
      <c r="BY950" s="64">
        <v>2012</v>
      </c>
      <c r="BZ950" s="576"/>
      <c r="CA950" s="529">
        <f t="shared" si="9005"/>
        <v>16800000.000000004</v>
      </c>
      <c r="CB950" s="72"/>
      <c r="CC950" s="70"/>
      <c r="CD950" s="75"/>
      <c r="CE950" s="26">
        <f t="shared" si="9006"/>
        <v>75000000</v>
      </c>
      <c r="CF950" s="27">
        <f t="shared" si="9007"/>
        <v>84000000.000000015</v>
      </c>
      <c r="CG950" s="738">
        <f t="shared" si="9008"/>
        <v>16800000.000000004</v>
      </c>
      <c r="CH950" s="162" t="s">
        <v>1179</v>
      </c>
      <c r="CI950" s="163"/>
      <c r="CJ950" s="73" t="s">
        <v>41</v>
      </c>
      <c r="CK950" s="64" t="s">
        <v>479</v>
      </c>
      <c r="CL950" s="74" t="s">
        <v>887</v>
      </c>
      <c r="CM950" s="187" t="s">
        <v>954</v>
      </c>
      <c r="CN950" s="74" t="s">
        <v>888</v>
      </c>
      <c r="CO950" s="180" t="str">
        <f>E950</f>
        <v>Установка промышленного оборудования на промышленных предприятиях</v>
      </c>
      <c r="CP950" s="180" t="str">
        <f>F950</f>
        <v>Установка 2-х паровых котлов производительностью 50 тонн в час каждый. Разработка РП.</v>
      </c>
      <c r="CQ950" s="74"/>
      <c r="CR950" s="487"/>
      <c r="CS950" s="487"/>
      <c r="CT950" s="487"/>
      <c r="CU950" s="487"/>
      <c r="CV950" s="487"/>
      <c r="CW950" s="487"/>
      <c r="CX950" s="487"/>
      <c r="CY950" s="487"/>
      <c r="CZ950" s="487"/>
      <c r="DA950" s="488"/>
      <c r="DB950" s="487"/>
      <c r="DC950" s="487"/>
      <c r="DD950" s="487"/>
      <c r="DE950" s="487"/>
      <c r="DF950" s="487"/>
      <c r="DG950" s="487"/>
      <c r="DH950" s="487"/>
      <c r="DI950" s="487"/>
      <c r="DJ950" s="487"/>
      <c r="DK950" s="487"/>
      <c r="DL950" s="489"/>
      <c r="DM950" s="490">
        <v>84000000</v>
      </c>
      <c r="DN950" s="491">
        <f>DM950/1.12</f>
        <v>75000000</v>
      </c>
      <c r="DO950" s="490">
        <f>DC950</f>
        <v>0</v>
      </c>
      <c r="DP950" s="489">
        <f>DO950/1.12</f>
        <v>0</v>
      </c>
      <c r="DQ950" s="490">
        <f>DK950</f>
        <v>0</v>
      </c>
      <c r="DR950" s="491">
        <f>DQ950/1.12</f>
        <v>0</v>
      </c>
      <c r="DS950" s="674"/>
      <c r="DT950" s="491"/>
      <c r="DU950" s="504"/>
      <c r="DV950" s="489"/>
      <c r="DW950" s="674"/>
      <c r="DX950" s="489"/>
      <c r="DY950" s="674"/>
      <c r="DZ950" s="489"/>
      <c r="EA950" s="508">
        <f t="shared" si="9009"/>
        <v>0</v>
      </c>
      <c r="EB950" s="457">
        <f t="shared" si="9010"/>
        <v>0</v>
      </c>
      <c r="EC950" s="674"/>
      <c r="ED950" s="487"/>
      <c r="EE950" s="492">
        <v>84000000</v>
      </c>
      <c r="EF950" s="489">
        <f>EE950/1.12</f>
        <v>75000000</v>
      </c>
      <c r="EG950" s="461">
        <f t="shared" si="9011"/>
        <v>0</v>
      </c>
      <c r="EH950" s="257">
        <f t="shared" si="9012"/>
        <v>0</v>
      </c>
      <c r="EI950" s="460">
        <f t="shared" si="9013"/>
        <v>0</v>
      </c>
      <c r="EJ950" s="538">
        <f t="shared" si="9014"/>
        <v>0</v>
      </c>
      <c r="EK950" s="677">
        <f t="shared" si="9015"/>
        <v>0</v>
      </c>
      <c r="EL950" s="257">
        <f t="shared" si="9016"/>
        <v>0</v>
      </c>
      <c r="EM950" s="649">
        <f t="shared" si="9017"/>
        <v>0</v>
      </c>
      <c r="EN950" s="538">
        <f t="shared" si="9018"/>
        <v>0</v>
      </c>
      <c r="EO950" s="677">
        <f t="shared" si="9019"/>
        <v>0</v>
      </c>
      <c r="EP950" s="257">
        <f t="shared" si="9020"/>
        <v>0</v>
      </c>
      <c r="EQ950" s="649">
        <f t="shared" si="9021"/>
        <v>0</v>
      </c>
      <c r="ER950" s="538">
        <f t="shared" si="9022"/>
        <v>0</v>
      </c>
      <c r="ES950" s="677">
        <f t="shared" si="9023"/>
        <v>0</v>
      </c>
      <c r="ET950" s="538">
        <f t="shared" si="9024"/>
        <v>0</v>
      </c>
      <c r="EU950" s="462">
        <f t="shared" si="9025"/>
        <v>0</v>
      </c>
      <c r="EV950" s="263">
        <f t="shared" si="9026"/>
        <v>0</v>
      </c>
      <c r="EW950" s="462">
        <f t="shared" si="9027"/>
        <v>0</v>
      </c>
      <c r="EX950" s="263">
        <f t="shared" si="9028"/>
        <v>0</v>
      </c>
      <c r="EY950" s="472">
        <f t="shared" si="9029"/>
        <v>0</v>
      </c>
      <c r="EZ950" s="263">
        <f t="shared" si="9030"/>
        <v>0</v>
      </c>
      <c r="FA950" s="312">
        <v>41803</v>
      </c>
    </row>
    <row r="951" spans="1:157" s="551" customFormat="1" ht="18" hidden="1" customHeight="1" outlineLevel="1" x14ac:dyDescent="0.2">
      <c r="A951" s="8" t="s">
        <v>1052</v>
      </c>
      <c r="B951" s="64" t="s">
        <v>21</v>
      </c>
      <c r="C951" s="65" t="s">
        <v>1642</v>
      </c>
      <c r="D951" s="65" t="s">
        <v>1643</v>
      </c>
      <c r="E951" s="64" t="s">
        <v>1643</v>
      </c>
      <c r="F951" s="64" t="s">
        <v>1058</v>
      </c>
      <c r="G951" s="66" t="s">
        <v>41</v>
      </c>
      <c r="H951" s="67">
        <v>0.2</v>
      </c>
      <c r="I951" s="64" t="s">
        <v>1146</v>
      </c>
      <c r="J951" s="68" t="s">
        <v>217</v>
      </c>
      <c r="K951" s="69"/>
      <c r="L951" s="64" t="s">
        <v>1065</v>
      </c>
      <c r="M951" s="9"/>
      <c r="N951" s="82"/>
      <c r="O951" s="82"/>
      <c r="P951" s="82"/>
      <c r="Q951" s="82"/>
      <c r="R951" s="394"/>
      <c r="S951" s="256"/>
      <c r="T951" s="256"/>
      <c r="U951" s="256">
        <f t="shared" si="9087"/>
        <v>0</v>
      </c>
      <c r="V951" s="257">
        <f t="shared" si="9088"/>
        <v>0</v>
      </c>
      <c r="W951" s="257">
        <f t="shared" ref="W951:W959" si="9096">V951*H951</f>
        <v>0</v>
      </c>
      <c r="X951" s="395">
        <v>0</v>
      </c>
      <c r="Y951" s="395"/>
      <c r="Z951" s="395"/>
      <c r="AA951" s="395">
        <v>0</v>
      </c>
      <c r="AB951" s="395">
        <f t="shared" ref="AB951" si="9097">AA951*1.12</f>
        <v>0</v>
      </c>
      <c r="AC951" s="399">
        <f t="shared" si="8989"/>
        <v>0</v>
      </c>
      <c r="AD951" s="396">
        <v>1180000000</v>
      </c>
      <c r="AE951" s="396"/>
      <c r="AF951" s="396"/>
      <c r="AG951" s="396"/>
      <c r="AH951" s="396"/>
      <c r="AI951" s="260">
        <f t="shared" si="8990"/>
        <v>0</v>
      </c>
      <c r="AJ951" s="396"/>
      <c r="AK951" s="396"/>
      <c r="AL951" s="396"/>
      <c r="AM951" s="396">
        <f t="shared" si="8991"/>
        <v>0</v>
      </c>
      <c r="AN951" s="396">
        <f t="shared" si="8992"/>
        <v>0</v>
      </c>
      <c r="AO951" s="396">
        <f t="shared" si="8993"/>
        <v>0</v>
      </c>
      <c r="AP951" s="396"/>
      <c r="AQ951" s="396"/>
      <c r="AR951" s="396"/>
      <c r="AS951" s="396">
        <f t="shared" si="8994"/>
        <v>0</v>
      </c>
      <c r="AT951" s="396">
        <f t="shared" si="8995"/>
        <v>0</v>
      </c>
      <c r="AU951" s="396">
        <f t="shared" si="8996"/>
        <v>0</v>
      </c>
      <c r="AV951" s="397"/>
      <c r="AW951" s="397"/>
      <c r="AX951" s="397"/>
      <c r="AY951" s="397">
        <f t="shared" si="9031"/>
        <v>0</v>
      </c>
      <c r="AZ951" s="397">
        <f t="shared" si="8998"/>
        <v>0</v>
      </c>
      <c r="BA951" s="397">
        <f t="shared" si="9032"/>
        <v>0</v>
      </c>
      <c r="BB951" s="397"/>
      <c r="BC951" s="397"/>
      <c r="BD951" s="397"/>
      <c r="BE951" s="397">
        <f t="shared" si="9033"/>
        <v>0</v>
      </c>
      <c r="BF951" s="397">
        <f t="shared" si="8999"/>
        <v>0</v>
      </c>
      <c r="BG951" s="397">
        <f t="shared" si="9034"/>
        <v>0</v>
      </c>
      <c r="BH951" s="397"/>
      <c r="BI951" s="397"/>
      <c r="BJ951" s="397"/>
      <c r="BK951" s="397">
        <f t="shared" si="9035"/>
        <v>0</v>
      </c>
      <c r="BL951" s="397">
        <f t="shared" si="9001"/>
        <v>0</v>
      </c>
      <c r="BM951" s="397">
        <f t="shared" si="9002"/>
        <v>0</v>
      </c>
      <c r="BN951" s="397"/>
      <c r="BO951" s="397"/>
      <c r="BP951" s="397"/>
      <c r="BQ951" s="397">
        <f t="shared" si="9036"/>
        <v>0</v>
      </c>
      <c r="BR951" s="397">
        <f t="shared" si="9003"/>
        <v>0</v>
      </c>
      <c r="BS951" s="397">
        <f t="shared" si="9004"/>
        <v>0</v>
      </c>
      <c r="BT951" s="256"/>
      <c r="BU951" s="256"/>
      <c r="BV951" s="256">
        <v>0</v>
      </c>
      <c r="BW951" s="1431">
        <f t="shared" ref="BW951" si="9098">BV951*1.12</f>
        <v>0</v>
      </c>
      <c r="BX951" s="71"/>
      <c r="BY951" s="64">
        <v>2014</v>
      </c>
      <c r="BZ951" s="576"/>
      <c r="CA951" s="529">
        <f t="shared" si="9005"/>
        <v>0</v>
      </c>
      <c r="CB951" s="72"/>
      <c r="CC951" s="70"/>
      <c r="CD951" s="539"/>
      <c r="CE951" s="26">
        <f t="shared" si="9006"/>
        <v>0</v>
      </c>
      <c r="CF951" s="27">
        <f t="shared" si="9007"/>
        <v>0</v>
      </c>
      <c r="CG951" s="738">
        <f t="shared" si="9008"/>
        <v>0</v>
      </c>
      <c r="CH951" s="162" t="s">
        <v>1082</v>
      </c>
      <c r="CI951" s="541"/>
      <c r="CJ951" s="552"/>
      <c r="CK951" s="64"/>
      <c r="CL951" s="546"/>
      <c r="CM951" s="553"/>
      <c r="CN951" s="546"/>
      <c r="CO951" s="543"/>
      <c r="CP951" s="543"/>
      <c r="CQ951" s="546"/>
      <c r="CR951" s="547"/>
      <c r="CS951" s="547"/>
      <c r="CT951" s="547"/>
      <c r="CU951" s="547"/>
      <c r="CV951" s="547"/>
      <c r="CW951" s="547"/>
      <c r="CX951" s="547"/>
      <c r="CY951" s="547"/>
      <c r="CZ951" s="547"/>
      <c r="DA951" s="256"/>
      <c r="DB951" s="547"/>
      <c r="DC951" s="547"/>
      <c r="DD951" s="547"/>
      <c r="DE951" s="547"/>
      <c r="DF951" s="547"/>
      <c r="DG951" s="547"/>
      <c r="DH951" s="547"/>
      <c r="DI951" s="547"/>
      <c r="DJ951" s="547"/>
      <c r="DK951" s="547"/>
      <c r="DL951" s="554"/>
      <c r="DM951" s="548"/>
      <c r="DN951" s="549"/>
      <c r="DO951" s="548"/>
      <c r="DP951" s="554"/>
      <c r="DQ951" s="548"/>
      <c r="DR951" s="549"/>
      <c r="DS951" s="675"/>
      <c r="DT951" s="549"/>
      <c r="DU951" s="751"/>
      <c r="DV951" s="554"/>
      <c r="DW951" s="675"/>
      <c r="DX951" s="554"/>
      <c r="DY951" s="675"/>
      <c r="DZ951" s="554"/>
      <c r="EA951" s="847">
        <f t="shared" si="9009"/>
        <v>0</v>
      </c>
      <c r="EB951" s="942">
        <f t="shared" si="9010"/>
        <v>0</v>
      </c>
      <c r="EC951" s="675"/>
      <c r="ED951" s="547"/>
      <c r="EE951" s="665"/>
      <c r="EF951" s="554"/>
      <c r="EG951" s="461">
        <f t="shared" si="9011"/>
        <v>0</v>
      </c>
      <c r="EH951" s="257">
        <f t="shared" si="9012"/>
        <v>0</v>
      </c>
      <c r="EI951" s="460">
        <f t="shared" si="9013"/>
        <v>0</v>
      </c>
      <c r="EJ951" s="538">
        <f t="shared" si="9014"/>
        <v>0</v>
      </c>
      <c r="EK951" s="677">
        <f t="shared" si="9015"/>
        <v>0</v>
      </c>
      <c r="EL951" s="257">
        <f t="shared" si="9016"/>
        <v>0</v>
      </c>
      <c r="EM951" s="649">
        <f t="shared" si="9017"/>
        <v>0</v>
      </c>
      <c r="EN951" s="538">
        <f t="shared" si="9018"/>
        <v>0</v>
      </c>
      <c r="EO951" s="677">
        <f t="shared" si="9019"/>
        <v>0</v>
      </c>
      <c r="EP951" s="257">
        <f t="shared" si="9020"/>
        <v>0</v>
      </c>
      <c r="EQ951" s="649">
        <f t="shared" si="9021"/>
        <v>0</v>
      </c>
      <c r="ER951" s="538">
        <f t="shared" si="9022"/>
        <v>0</v>
      </c>
      <c r="ES951" s="677">
        <f t="shared" si="9023"/>
        <v>0</v>
      </c>
      <c r="ET951" s="538">
        <f t="shared" si="9024"/>
        <v>0</v>
      </c>
      <c r="EU951" s="462">
        <f t="shared" si="9025"/>
        <v>0</v>
      </c>
      <c r="EV951" s="263">
        <f t="shared" si="9026"/>
        <v>0</v>
      </c>
      <c r="EW951" s="462">
        <f t="shared" si="9027"/>
        <v>0</v>
      </c>
      <c r="EX951" s="263">
        <f t="shared" si="9028"/>
        <v>0</v>
      </c>
      <c r="EY951" s="472">
        <f t="shared" si="9029"/>
        <v>0</v>
      </c>
      <c r="EZ951" s="263">
        <f t="shared" si="9030"/>
        <v>0</v>
      </c>
      <c r="FA951" s="550"/>
    </row>
    <row r="952" spans="1:157" s="551" customFormat="1" ht="18" hidden="1" customHeight="1" outlineLevel="1" x14ac:dyDescent="0.2">
      <c r="A952" s="8" t="s">
        <v>1123</v>
      </c>
      <c r="B952" s="64" t="s">
        <v>21</v>
      </c>
      <c r="C952" s="65" t="s">
        <v>1055</v>
      </c>
      <c r="D952" s="65" t="s">
        <v>1056</v>
      </c>
      <c r="E952" s="64" t="s">
        <v>1057</v>
      </c>
      <c r="F952" s="64" t="s">
        <v>1058</v>
      </c>
      <c r="G952" s="66" t="s">
        <v>41</v>
      </c>
      <c r="H952" s="67">
        <v>0.2</v>
      </c>
      <c r="I952" s="64" t="s">
        <v>1146</v>
      </c>
      <c r="J952" s="68" t="s">
        <v>217</v>
      </c>
      <c r="K952" s="69"/>
      <c r="L952" s="64" t="s">
        <v>1065</v>
      </c>
      <c r="M952" s="9"/>
      <c r="N952" s="82"/>
      <c r="O952" s="82"/>
      <c r="P952" s="82"/>
      <c r="Q952" s="82"/>
      <c r="R952" s="394"/>
      <c r="S952" s="256"/>
      <c r="T952" s="256"/>
      <c r="U952" s="256">
        <f t="shared" ref="U952:U959" si="9099">R952</f>
        <v>0</v>
      </c>
      <c r="V952" s="257">
        <f t="shared" ref="V952:V959" si="9100">U952*1.12</f>
        <v>0</v>
      </c>
      <c r="W952" s="257">
        <f t="shared" si="9096"/>
        <v>0</v>
      </c>
      <c r="X952" s="395">
        <v>0</v>
      </c>
      <c r="Y952" s="395"/>
      <c r="Z952" s="395"/>
      <c r="AA952" s="395">
        <v>0</v>
      </c>
      <c r="AB952" s="395">
        <f t="shared" ref="AB952:AB959" si="9101">AA952*1.12</f>
        <v>0</v>
      </c>
      <c r="AC952" s="399">
        <f t="shared" si="8989"/>
        <v>0</v>
      </c>
      <c r="AD952" s="396">
        <v>1180000000</v>
      </c>
      <c r="AE952" s="396"/>
      <c r="AF952" s="396"/>
      <c r="AG952" s="396"/>
      <c r="AH952" s="396"/>
      <c r="AI952" s="260">
        <f t="shared" si="8990"/>
        <v>0</v>
      </c>
      <c r="AJ952" s="396"/>
      <c r="AK952" s="396"/>
      <c r="AL952" s="396"/>
      <c r="AM952" s="396">
        <f t="shared" si="8991"/>
        <v>0</v>
      </c>
      <c r="AN952" s="396">
        <f t="shared" si="8992"/>
        <v>0</v>
      </c>
      <c r="AO952" s="396">
        <f t="shared" si="8993"/>
        <v>0</v>
      </c>
      <c r="AP952" s="396"/>
      <c r="AQ952" s="396"/>
      <c r="AR952" s="396"/>
      <c r="AS952" s="396">
        <f t="shared" si="8994"/>
        <v>0</v>
      </c>
      <c r="AT952" s="396">
        <f t="shared" si="8995"/>
        <v>0</v>
      </c>
      <c r="AU952" s="396">
        <f t="shared" si="8996"/>
        <v>0</v>
      </c>
      <c r="AV952" s="397"/>
      <c r="AW952" s="397"/>
      <c r="AX952" s="397"/>
      <c r="AY952" s="397">
        <f t="shared" si="9031"/>
        <v>0</v>
      </c>
      <c r="AZ952" s="397">
        <f t="shared" si="8998"/>
        <v>0</v>
      </c>
      <c r="BA952" s="397">
        <f t="shared" si="9032"/>
        <v>0</v>
      </c>
      <c r="BB952" s="397"/>
      <c r="BC952" s="397"/>
      <c r="BD952" s="397"/>
      <c r="BE952" s="397">
        <f t="shared" si="9033"/>
        <v>0</v>
      </c>
      <c r="BF952" s="397">
        <f t="shared" si="8999"/>
        <v>0</v>
      </c>
      <c r="BG952" s="397">
        <f t="shared" si="9034"/>
        <v>0</v>
      </c>
      <c r="BH952" s="397"/>
      <c r="BI952" s="397"/>
      <c r="BJ952" s="397"/>
      <c r="BK952" s="397">
        <f t="shared" si="9035"/>
        <v>0</v>
      </c>
      <c r="BL952" s="397">
        <f t="shared" si="9001"/>
        <v>0</v>
      </c>
      <c r="BM952" s="397">
        <f t="shared" si="9002"/>
        <v>0</v>
      </c>
      <c r="BN952" s="397"/>
      <c r="BO952" s="397"/>
      <c r="BP952" s="397"/>
      <c r="BQ952" s="397">
        <f t="shared" si="9036"/>
        <v>0</v>
      </c>
      <c r="BR952" s="397">
        <f t="shared" si="9003"/>
        <v>0</v>
      </c>
      <c r="BS952" s="397">
        <f t="shared" si="9004"/>
        <v>0</v>
      </c>
      <c r="BT952" s="256"/>
      <c r="BU952" s="256"/>
      <c r="BV952" s="256">
        <v>0</v>
      </c>
      <c r="BW952" s="1431">
        <f t="shared" ref="BW952:BW959" si="9102">BV952*1.12</f>
        <v>0</v>
      </c>
      <c r="BX952" s="71"/>
      <c r="BY952" s="64">
        <v>2014</v>
      </c>
      <c r="BZ952" s="599" t="s">
        <v>1153</v>
      </c>
      <c r="CA952" s="529">
        <f t="shared" si="9005"/>
        <v>0</v>
      </c>
      <c r="CB952" s="72"/>
      <c r="CC952" s="70"/>
      <c r="CD952" s="539"/>
      <c r="CE952" s="26">
        <f t="shared" si="9006"/>
        <v>0</v>
      </c>
      <c r="CF952" s="27">
        <f t="shared" si="9007"/>
        <v>0</v>
      </c>
      <c r="CG952" s="738">
        <f t="shared" si="9008"/>
        <v>0</v>
      </c>
      <c r="CH952" s="162" t="s">
        <v>1126</v>
      </c>
      <c r="CI952" s="541"/>
      <c r="CJ952" s="552"/>
      <c r="CK952" s="64"/>
      <c r="CL952" s="546"/>
      <c r="CM952" s="553"/>
      <c r="CN952" s="546"/>
      <c r="CO952" s="543"/>
      <c r="CP952" s="543"/>
      <c r="CQ952" s="546"/>
      <c r="CR952" s="547"/>
      <c r="CS952" s="547"/>
      <c r="CT952" s="547"/>
      <c r="CU952" s="547"/>
      <c r="CV952" s="547"/>
      <c r="CW952" s="547"/>
      <c r="CX952" s="547"/>
      <c r="CY952" s="547"/>
      <c r="CZ952" s="547"/>
      <c r="DA952" s="256"/>
      <c r="DB952" s="547"/>
      <c r="DC952" s="547"/>
      <c r="DD952" s="547"/>
      <c r="DE952" s="547"/>
      <c r="DF952" s="547"/>
      <c r="DG952" s="547"/>
      <c r="DH952" s="547"/>
      <c r="DI952" s="547"/>
      <c r="DJ952" s="547"/>
      <c r="DK952" s="547"/>
      <c r="DL952" s="554"/>
      <c r="DM952" s="548"/>
      <c r="DN952" s="549"/>
      <c r="DO952" s="548"/>
      <c r="DP952" s="554"/>
      <c r="DQ952" s="548"/>
      <c r="DR952" s="549"/>
      <c r="DS952" s="675"/>
      <c r="DT952" s="549"/>
      <c r="DU952" s="751"/>
      <c r="DV952" s="554"/>
      <c r="DW952" s="675"/>
      <c r="DX952" s="554"/>
      <c r="DY952" s="675"/>
      <c r="DZ952" s="554"/>
      <c r="EA952" s="847">
        <f t="shared" si="9009"/>
        <v>0</v>
      </c>
      <c r="EB952" s="942">
        <f t="shared" si="9010"/>
        <v>0</v>
      </c>
      <c r="EC952" s="675"/>
      <c r="ED952" s="547"/>
      <c r="EE952" s="665"/>
      <c r="EF952" s="554"/>
      <c r="EG952" s="461">
        <f t="shared" si="9011"/>
        <v>0</v>
      </c>
      <c r="EH952" s="257">
        <f t="shared" si="9012"/>
        <v>0</v>
      </c>
      <c r="EI952" s="460">
        <f t="shared" si="9013"/>
        <v>0</v>
      </c>
      <c r="EJ952" s="538">
        <f t="shared" si="9014"/>
        <v>0</v>
      </c>
      <c r="EK952" s="677">
        <f t="shared" si="9015"/>
        <v>0</v>
      </c>
      <c r="EL952" s="257">
        <f t="shared" si="9016"/>
        <v>0</v>
      </c>
      <c r="EM952" s="649">
        <f t="shared" si="9017"/>
        <v>0</v>
      </c>
      <c r="EN952" s="538">
        <f t="shared" si="9018"/>
        <v>0</v>
      </c>
      <c r="EO952" s="677">
        <f t="shared" si="9019"/>
        <v>0</v>
      </c>
      <c r="EP952" s="257">
        <f t="shared" si="9020"/>
        <v>0</v>
      </c>
      <c r="EQ952" s="649">
        <f t="shared" si="9021"/>
        <v>0</v>
      </c>
      <c r="ER952" s="538">
        <f t="shared" si="9022"/>
        <v>0</v>
      </c>
      <c r="ES952" s="677">
        <f t="shared" si="9023"/>
        <v>0</v>
      </c>
      <c r="ET952" s="538">
        <f t="shared" si="9024"/>
        <v>0</v>
      </c>
      <c r="EU952" s="462">
        <f t="shared" si="9025"/>
        <v>0</v>
      </c>
      <c r="EV952" s="263">
        <f t="shared" si="9026"/>
        <v>0</v>
      </c>
      <c r="EW952" s="462">
        <f t="shared" si="9027"/>
        <v>0</v>
      </c>
      <c r="EX952" s="263">
        <f t="shared" si="9028"/>
        <v>0</v>
      </c>
      <c r="EY952" s="472">
        <f t="shared" si="9029"/>
        <v>0</v>
      </c>
      <c r="EZ952" s="263">
        <f t="shared" si="9030"/>
        <v>0</v>
      </c>
      <c r="FA952" s="550"/>
    </row>
    <row r="953" spans="1:157" s="551" customFormat="1" ht="18" hidden="1" customHeight="1" outlineLevel="1" x14ac:dyDescent="0.2">
      <c r="A953" s="8" t="s">
        <v>1154</v>
      </c>
      <c r="B953" s="64" t="s">
        <v>21</v>
      </c>
      <c r="C953" s="65" t="s">
        <v>1055</v>
      </c>
      <c r="D953" s="65" t="s">
        <v>1056</v>
      </c>
      <c r="E953" s="64" t="s">
        <v>1057</v>
      </c>
      <c r="F953" s="64" t="s">
        <v>1058</v>
      </c>
      <c r="G953" s="66" t="s">
        <v>41</v>
      </c>
      <c r="H953" s="67">
        <v>0.2</v>
      </c>
      <c r="I953" s="64" t="s">
        <v>1156</v>
      </c>
      <c r="J953" s="68" t="s">
        <v>217</v>
      </c>
      <c r="K953" s="69"/>
      <c r="L953" s="64" t="s">
        <v>1065</v>
      </c>
      <c r="M953" s="9"/>
      <c r="N953" s="82"/>
      <c r="O953" s="82"/>
      <c r="P953" s="82"/>
      <c r="Q953" s="82"/>
      <c r="R953" s="394"/>
      <c r="S953" s="256"/>
      <c r="T953" s="256"/>
      <c r="U953" s="256">
        <f t="shared" ref="U953" si="9103">R953</f>
        <v>0</v>
      </c>
      <c r="V953" s="257">
        <f t="shared" ref="V953" si="9104">U953*1.12</f>
        <v>0</v>
      </c>
      <c r="W953" s="257">
        <f t="shared" si="9096"/>
        <v>0</v>
      </c>
      <c r="X953" s="395">
        <v>0</v>
      </c>
      <c r="Y953" s="395"/>
      <c r="Z953" s="395"/>
      <c r="AA953" s="395">
        <v>0</v>
      </c>
      <c r="AB953" s="395">
        <f t="shared" ref="AB953" si="9105">AA953*1.12</f>
        <v>0</v>
      </c>
      <c r="AC953" s="399">
        <f t="shared" si="8989"/>
        <v>0</v>
      </c>
      <c r="AD953" s="396">
        <v>1180000000</v>
      </c>
      <c r="AE953" s="396"/>
      <c r="AF953" s="396"/>
      <c r="AG953" s="396">
        <v>0</v>
      </c>
      <c r="AH953" s="396">
        <f>AG953*1.12</f>
        <v>0</v>
      </c>
      <c r="AI953" s="260">
        <f t="shared" si="8990"/>
        <v>0</v>
      </c>
      <c r="AJ953" s="396"/>
      <c r="AK953" s="396"/>
      <c r="AL953" s="396"/>
      <c r="AM953" s="396">
        <f t="shared" si="8991"/>
        <v>0</v>
      </c>
      <c r="AN953" s="396">
        <f t="shared" si="8992"/>
        <v>0</v>
      </c>
      <c r="AO953" s="396">
        <f t="shared" si="8993"/>
        <v>0</v>
      </c>
      <c r="AP953" s="396"/>
      <c r="AQ953" s="396"/>
      <c r="AR953" s="396"/>
      <c r="AS953" s="396">
        <f t="shared" si="8994"/>
        <v>0</v>
      </c>
      <c r="AT953" s="396">
        <f t="shared" si="8995"/>
        <v>0</v>
      </c>
      <c r="AU953" s="396">
        <f t="shared" si="8996"/>
        <v>0</v>
      </c>
      <c r="AV953" s="397"/>
      <c r="AW953" s="397"/>
      <c r="AX953" s="397"/>
      <c r="AY953" s="397">
        <f t="shared" si="9031"/>
        <v>0</v>
      </c>
      <c r="AZ953" s="397">
        <f t="shared" si="8998"/>
        <v>0</v>
      </c>
      <c r="BA953" s="397">
        <f t="shared" si="9032"/>
        <v>0</v>
      </c>
      <c r="BB953" s="397"/>
      <c r="BC953" s="397"/>
      <c r="BD953" s="397"/>
      <c r="BE953" s="397">
        <f t="shared" si="9033"/>
        <v>0</v>
      </c>
      <c r="BF953" s="397">
        <f t="shared" si="8999"/>
        <v>0</v>
      </c>
      <c r="BG953" s="397">
        <f t="shared" si="9034"/>
        <v>0</v>
      </c>
      <c r="BH953" s="397"/>
      <c r="BI953" s="397"/>
      <c r="BJ953" s="397"/>
      <c r="BK953" s="397">
        <f t="shared" si="9035"/>
        <v>0</v>
      </c>
      <c r="BL953" s="397">
        <f t="shared" si="9001"/>
        <v>0</v>
      </c>
      <c r="BM953" s="397">
        <f t="shared" si="9002"/>
        <v>0</v>
      </c>
      <c r="BN953" s="397"/>
      <c r="BO953" s="397"/>
      <c r="BP953" s="397"/>
      <c r="BQ953" s="397">
        <f t="shared" si="9036"/>
        <v>0</v>
      </c>
      <c r="BR953" s="397">
        <f t="shared" si="9003"/>
        <v>0</v>
      </c>
      <c r="BS953" s="397">
        <f t="shared" si="9004"/>
        <v>0</v>
      </c>
      <c r="BT953" s="256"/>
      <c r="BU953" s="256"/>
      <c r="BV953" s="256">
        <v>0</v>
      </c>
      <c r="BW953" s="1431">
        <f t="shared" ref="BW953" si="9106">BV953*1.12</f>
        <v>0</v>
      </c>
      <c r="BX953" s="71"/>
      <c r="BY953" s="64">
        <v>2014</v>
      </c>
      <c r="BZ953" s="599">
        <v>9</v>
      </c>
      <c r="CA953" s="529">
        <f t="shared" si="9005"/>
        <v>0</v>
      </c>
      <c r="CB953" s="72"/>
      <c r="CC953" s="70"/>
      <c r="CD953" s="539"/>
      <c r="CE953" s="26">
        <f t="shared" si="9006"/>
        <v>0</v>
      </c>
      <c r="CF953" s="27">
        <f t="shared" si="9007"/>
        <v>0</v>
      </c>
      <c r="CG953" s="738">
        <f t="shared" si="9008"/>
        <v>0</v>
      </c>
      <c r="CH953" s="162" t="s">
        <v>1844</v>
      </c>
      <c r="CI953" s="541"/>
      <c r="CJ953" s="552"/>
      <c r="CK953" s="64"/>
      <c r="CL953" s="546"/>
      <c r="CM953" s="553"/>
      <c r="CN953" s="546"/>
      <c r="CO953" s="543"/>
      <c r="CP953" s="543"/>
      <c r="CQ953" s="546"/>
      <c r="CR953" s="547"/>
      <c r="CS953" s="547"/>
      <c r="CT953" s="547"/>
      <c r="CU953" s="547"/>
      <c r="CV953" s="547"/>
      <c r="CW953" s="547"/>
      <c r="CX953" s="547"/>
      <c r="CY953" s="547"/>
      <c r="CZ953" s="547"/>
      <c r="DA953" s="256"/>
      <c r="DB953" s="547"/>
      <c r="DC953" s="547"/>
      <c r="DD953" s="547"/>
      <c r="DE953" s="547"/>
      <c r="DF953" s="547"/>
      <c r="DG953" s="547"/>
      <c r="DH953" s="547"/>
      <c r="DI953" s="547"/>
      <c r="DJ953" s="547"/>
      <c r="DK953" s="547"/>
      <c r="DL953" s="554"/>
      <c r="DM953" s="548"/>
      <c r="DN953" s="549"/>
      <c r="DO953" s="548"/>
      <c r="DP953" s="554"/>
      <c r="DQ953" s="548"/>
      <c r="DR953" s="549"/>
      <c r="DS953" s="675"/>
      <c r="DT953" s="549"/>
      <c r="DU953" s="751"/>
      <c r="DV953" s="554"/>
      <c r="DW953" s="675"/>
      <c r="DX953" s="554"/>
      <c r="DY953" s="675"/>
      <c r="DZ953" s="554"/>
      <c r="EA953" s="847">
        <f t="shared" si="9009"/>
        <v>0</v>
      </c>
      <c r="EB953" s="942">
        <f t="shared" si="9010"/>
        <v>0</v>
      </c>
      <c r="EC953" s="675"/>
      <c r="ED953" s="547"/>
      <c r="EE953" s="665"/>
      <c r="EF953" s="554"/>
      <c r="EG953" s="461">
        <f t="shared" si="9011"/>
        <v>0</v>
      </c>
      <c r="EH953" s="257">
        <f t="shared" si="9012"/>
        <v>0</v>
      </c>
      <c r="EI953" s="460">
        <f t="shared" si="9013"/>
        <v>0</v>
      </c>
      <c r="EJ953" s="538">
        <f t="shared" si="9014"/>
        <v>0</v>
      </c>
      <c r="EK953" s="677">
        <f t="shared" si="9015"/>
        <v>0</v>
      </c>
      <c r="EL953" s="257">
        <f t="shared" si="9016"/>
        <v>0</v>
      </c>
      <c r="EM953" s="649">
        <f t="shared" si="9017"/>
        <v>0</v>
      </c>
      <c r="EN953" s="538">
        <f t="shared" si="9018"/>
        <v>0</v>
      </c>
      <c r="EO953" s="677">
        <f t="shared" si="9019"/>
        <v>0</v>
      </c>
      <c r="EP953" s="257">
        <f t="shared" si="9020"/>
        <v>0</v>
      </c>
      <c r="EQ953" s="649">
        <f t="shared" si="9021"/>
        <v>0</v>
      </c>
      <c r="ER953" s="538">
        <f t="shared" si="9022"/>
        <v>0</v>
      </c>
      <c r="ES953" s="677">
        <f t="shared" si="9023"/>
        <v>0</v>
      </c>
      <c r="ET953" s="538">
        <f t="shared" si="9024"/>
        <v>0</v>
      </c>
      <c r="EU953" s="462">
        <f t="shared" si="9025"/>
        <v>0</v>
      </c>
      <c r="EV953" s="263">
        <f t="shared" si="9026"/>
        <v>0</v>
      </c>
      <c r="EW953" s="462">
        <f t="shared" si="9027"/>
        <v>0</v>
      </c>
      <c r="EX953" s="263">
        <f t="shared" si="9028"/>
        <v>0</v>
      </c>
      <c r="EY953" s="472">
        <f t="shared" si="9029"/>
        <v>0</v>
      </c>
      <c r="EZ953" s="263">
        <f t="shared" si="9030"/>
        <v>0</v>
      </c>
      <c r="FA953" s="550">
        <v>41789</v>
      </c>
    </row>
    <row r="954" spans="1:157" s="551" customFormat="1" ht="18" hidden="1" customHeight="1" outlineLevel="1" x14ac:dyDescent="0.2">
      <c r="A954" s="8" t="s">
        <v>1053</v>
      </c>
      <c r="B954" s="64" t="s">
        <v>21</v>
      </c>
      <c r="C954" s="65" t="s">
        <v>1055</v>
      </c>
      <c r="D954" s="65" t="s">
        <v>1059</v>
      </c>
      <c r="E954" s="64" t="s">
        <v>1060</v>
      </c>
      <c r="F954" s="64" t="s">
        <v>1061</v>
      </c>
      <c r="G954" s="66" t="s">
        <v>41</v>
      </c>
      <c r="H954" s="67">
        <v>0.2</v>
      </c>
      <c r="I954" s="64" t="s">
        <v>1146</v>
      </c>
      <c r="J954" s="68" t="s">
        <v>217</v>
      </c>
      <c r="K954" s="69"/>
      <c r="L954" s="64" t="s">
        <v>1065</v>
      </c>
      <c r="M954" s="9"/>
      <c r="N954" s="82"/>
      <c r="O954" s="82"/>
      <c r="P954" s="82"/>
      <c r="Q954" s="82"/>
      <c r="R954" s="394"/>
      <c r="S954" s="256"/>
      <c r="T954" s="256"/>
      <c r="U954" s="256">
        <f t="shared" ref="U954" si="9107">R954</f>
        <v>0</v>
      </c>
      <c r="V954" s="257">
        <f t="shared" ref="V954" si="9108">U954*1.12</f>
        <v>0</v>
      </c>
      <c r="W954" s="257">
        <f t="shared" si="9096"/>
        <v>0</v>
      </c>
      <c r="X954" s="395">
        <v>0</v>
      </c>
      <c r="Y954" s="395"/>
      <c r="Z954" s="395"/>
      <c r="AA954" s="395">
        <v>0</v>
      </c>
      <c r="AB954" s="395">
        <f t="shared" ref="AB954" si="9109">AA954*1.12</f>
        <v>0</v>
      </c>
      <c r="AC954" s="399">
        <f t="shared" si="8989"/>
        <v>0</v>
      </c>
      <c r="AD954" s="396">
        <v>1180000000</v>
      </c>
      <c r="AE954" s="396"/>
      <c r="AF954" s="396"/>
      <c r="AG954" s="396">
        <v>0</v>
      </c>
      <c r="AH954" s="396">
        <f t="shared" ref="AH954:AH959" si="9110">AG954*1.12</f>
        <v>0</v>
      </c>
      <c r="AI954" s="260">
        <f t="shared" si="8990"/>
        <v>0</v>
      </c>
      <c r="AJ954" s="396"/>
      <c r="AK954" s="396"/>
      <c r="AL954" s="396"/>
      <c r="AM954" s="396">
        <f t="shared" si="8991"/>
        <v>0</v>
      </c>
      <c r="AN954" s="396">
        <f t="shared" si="8992"/>
        <v>0</v>
      </c>
      <c r="AO954" s="396">
        <f t="shared" si="8993"/>
        <v>0</v>
      </c>
      <c r="AP954" s="396"/>
      <c r="AQ954" s="396"/>
      <c r="AR954" s="396"/>
      <c r="AS954" s="396">
        <f t="shared" si="8994"/>
        <v>0</v>
      </c>
      <c r="AT954" s="396">
        <f t="shared" si="8995"/>
        <v>0</v>
      </c>
      <c r="AU954" s="396">
        <f t="shared" si="8996"/>
        <v>0</v>
      </c>
      <c r="AV954" s="397"/>
      <c r="AW954" s="397"/>
      <c r="AX954" s="397"/>
      <c r="AY954" s="397">
        <f t="shared" si="9031"/>
        <v>0</v>
      </c>
      <c r="AZ954" s="397">
        <f t="shared" si="8998"/>
        <v>0</v>
      </c>
      <c r="BA954" s="397">
        <f t="shared" si="9032"/>
        <v>0</v>
      </c>
      <c r="BB954" s="397"/>
      <c r="BC954" s="397"/>
      <c r="BD954" s="397"/>
      <c r="BE954" s="397">
        <f t="shared" si="9033"/>
        <v>0</v>
      </c>
      <c r="BF954" s="397">
        <f t="shared" si="8999"/>
        <v>0</v>
      </c>
      <c r="BG954" s="397">
        <f t="shared" si="9034"/>
        <v>0</v>
      </c>
      <c r="BH954" s="397"/>
      <c r="BI954" s="397"/>
      <c r="BJ954" s="397"/>
      <c r="BK954" s="397">
        <f t="shared" si="9035"/>
        <v>0</v>
      </c>
      <c r="BL954" s="397">
        <f t="shared" si="9001"/>
        <v>0</v>
      </c>
      <c r="BM954" s="397">
        <f t="shared" si="9002"/>
        <v>0</v>
      </c>
      <c r="BN954" s="397"/>
      <c r="BO954" s="397"/>
      <c r="BP954" s="397"/>
      <c r="BQ954" s="397">
        <f t="shared" si="9036"/>
        <v>0</v>
      </c>
      <c r="BR954" s="397">
        <f t="shared" si="9003"/>
        <v>0</v>
      </c>
      <c r="BS954" s="397">
        <f t="shared" si="9004"/>
        <v>0</v>
      </c>
      <c r="BT954" s="256"/>
      <c r="BU954" s="256"/>
      <c r="BV954" s="256">
        <v>0</v>
      </c>
      <c r="BW954" s="1431">
        <f t="shared" ref="BW954" si="9111">BV954*1.12</f>
        <v>0</v>
      </c>
      <c r="BX954" s="71"/>
      <c r="BY954" s="64">
        <v>2014</v>
      </c>
      <c r="BZ954" s="576"/>
      <c r="CA954" s="529">
        <f t="shared" si="9005"/>
        <v>0</v>
      </c>
      <c r="CB954" s="72"/>
      <c r="CC954" s="70"/>
      <c r="CD954" s="539"/>
      <c r="CE954" s="26">
        <f t="shared" si="9006"/>
        <v>0</v>
      </c>
      <c r="CF954" s="27">
        <f t="shared" si="9007"/>
        <v>0</v>
      </c>
      <c r="CG954" s="738">
        <f t="shared" si="9008"/>
        <v>0</v>
      </c>
      <c r="CH954" s="162" t="s">
        <v>1082</v>
      </c>
      <c r="CI954" s="541"/>
      <c r="CJ954" s="552"/>
      <c r="CK954" s="64"/>
      <c r="CL954" s="546"/>
      <c r="CM954" s="553"/>
      <c r="CN954" s="546"/>
      <c r="CO954" s="543"/>
      <c r="CP954" s="543"/>
      <c r="CQ954" s="546"/>
      <c r="CR954" s="547"/>
      <c r="CS954" s="547"/>
      <c r="CT954" s="547"/>
      <c r="CU954" s="547"/>
      <c r="CV954" s="547"/>
      <c r="CW954" s="547"/>
      <c r="CX954" s="547"/>
      <c r="CY954" s="547"/>
      <c r="CZ954" s="547"/>
      <c r="DA954" s="256"/>
      <c r="DB954" s="547"/>
      <c r="DC954" s="547"/>
      <c r="DD954" s="547"/>
      <c r="DE954" s="547"/>
      <c r="DF954" s="547"/>
      <c r="DG954" s="547"/>
      <c r="DH954" s="547"/>
      <c r="DI954" s="547"/>
      <c r="DJ954" s="547"/>
      <c r="DK954" s="547"/>
      <c r="DL954" s="554"/>
      <c r="DM954" s="548"/>
      <c r="DN954" s="549"/>
      <c r="DO954" s="548"/>
      <c r="DP954" s="554"/>
      <c r="DQ954" s="548"/>
      <c r="DR954" s="549"/>
      <c r="DS954" s="675"/>
      <c r="DT954" s="549"/>
      <c r="DU954" s="751"/>
      <c r="DV954" s="554"/>
      <c r="DW954" s="675"/>
      <c r="DX954" s="554"/>
      <c r="DY954" s="675"/>
      <c r="DZ954" s="554"/>
      <c r="EA954" s="847">
        <f t="shared" si="9009"/>
        <v>0</v>
      </c>
      <c r="EB954" s="942">
        <f t="shared" si="9010"/>
        <v>0</v>
      </c>
      <c r="EC954" s="675"/>
      <c r="ED954" s="547"/>
      <c r="EE954" s="665"/>
      <c r="EF954" s="554"/>
      <c r="EG954" s="461">
        <f t="shared" si="9011"/>
        <v>0</v>
      </c>
      <c r="EH954" s="257">
        <f t="shared" si="9012"/>
        <v>0</v>
      </c>
      <c r="EI954" s="460">
        <f t="shared" si="9013"/>
        <v>0</v>
      </c>
      <c r="EJ954" s="538">
        <f t="shared" si="9014"/>
        <v>0</v>
      </c>
      <c r="EK954" s="677">
        <f t="shared" si="9015"/>
        <v>0</v>
      </c>
      <c r="EL954" s="257">
        <f t="shared" si="9016"/>
        <v>0</v>
      </c>
      <c r="EM954" s="649">
        <f t="shared" si="9017"/>
        <v>0</v>
      </c>
      <c r="EN954" s="538">
        <f t="shared" si="9018"/>
        <v>0</v>
      </c>
      <c r="EO954" s="677">
        <f t="shared" si="9019"/>
        <v>0</v>
      </c>
      <c r="EP954" s="257">
        <f t="shared" si="9020"/>
        <v>0</v>
      </c>
      <c r="EQ954" s="649">
        <f t="shared" si="9021"/>
        <v>0</v>
      </c>
      <c r="ER954" s="538">
        <f t="shared" si="9022"/>
        <v>0</v>
      </c>
      <c r="ES954" s="677">
        <f t="shared" si="9023"/>
        <v>0</v>
      </c>
      <c r="ET954" s="538">
        <f t="shared" si="9024"/>
        <v>0</v>
      </c>
      <c r="EU954" s="462">
        <f t="shared" si="9025"/>
        <v>0</v>
      </c>
      <c r="EV954" s="263">
        <f t="shared" si="9026"/>
        <v>0</v>
      </c>
      <c r="EW954" s="462">
        <f t="shared" si="9027"/>
        <v>0</v>
      </c>
      <c r="EX954" s="263">
        <f t="shared" si="9028"/>
        <v>0</v>
      </c>
      <c r="EY954" s="472">
        <f t="shared" si="9029"/>
        <v>0</v>
      </c>
      <c r="EZ954" s="263">
        <f t="shared" si="9030"/>
        <v>0</v>
      </c>
      <c r="FA954" s="550"/>
    </row>
    <row r="955" spans="1:157" s="551" customFormat="1" ht="18" hidden="1" customHeight="1" outlineLevel="1" x14ac:dyDescent="0.2">
      <c r="A955" s="8" t="s">
        <v>1124</v>
      </c>
      <c r="B955" s="64" t="s">
        <v>21</v>
      </c>
      <c r="C955" s="65" t="s">
        <v>1055</v>
      </c>
      <c r="D955" s="65" t="s">
        <v>1059</v>
      </c>
      <c r="E955" s="64" t="s">
        <v>1060</v>
      </c>
      <c r="F955" s="64" t="s">
        <v>1061</v>
      </c>
      <c r="G955" s="66" t="s">
        <v>41</v>
      </c>
      <c r="H955" s="67">
        <v>0.2</v>
      </c>
      <c r="I955" s="64" t="s">
        <v>1146</v>
      </c>
      <c r="J955" s="68" t="s">
        <v>217</v>
      </c>
      <c r="K955" s="69"/>
      <c r="L955" s="64" t="s">
        <v>1065</v>
      </c>
      <c r="M955" s="9"/>
      <c r="N955" s="82"/>
      <c r="O955" s="82"/>
      <c r="P955" s="82"/>
      <c r="Q955" s="82"/>
      <c r="R955" s="394"/>
      <c r="S955" s="256"/>
      <c r="T955" s="256"/>
      <c r="U955" s="256">
        <f t="shared" si="9099"/>
        <v>0</v>
      </c>
      <c r="V955" s="257">
        <f t="shared" si="9100"/>
        <v>0</v>
      </c>
      <c r="W955" s="257">
        <f t="shared" si="9096"/>
        <v>0</v>
      </c>
      <c r="X955" s="395">
        <v>0</v>
      </c>
      <c r="Y955" s="395"/>
      <c r="Z955" s="395"/>
      <c r="AA955" s="395">
        <v>0</v>
      </c>
      <c r="AB955" s="395">
        <f t="shared" si="9101"/>
        <v>0</v>
      </c>
      <c r="AC955" s="399">
        <f t="shared" si="8989"/>
        <v>0</v>
      </c>
      <c r="AD955" s="396">
        <v>1180000000</v>
      </c>
      <c r="AE955" s="396"/>
      <c r="AF955" s="396"/>
      <c r="AG955" s="396">
        <v>0</v>
      </c>
      <c r="AH955" s="396">
        <f t="shared" si="9110"/>
        <v>0</v>
      </c>
      <c r="AI955" s="260">
        <f t="shared" si="8990"/>
        <v>0</v>
      </c>
      <c r="AJ955" s="396"/>
      <c r="AK955" s="396"/>
      <c r="AL955" s="396"/>
      <c r="AM955" s="396">
        <f t="shared" si="8991"/>
        <v>0</v>
      </c>
      <c r="AN955" s="396">
        <f t="shared" si="8992"/>
        <v>0</v>
      </c>
      <c r="AO955" s="396">
        <f t="shared" si="8993"/>
        <v>0</v>
      </c>
      <c r="AP955" s="396"/>
      <c r="AQ955" s="396"/>
      <c r="AR955" s="396"/>
      <c r="AS955" s="396">
        <f t="shared" si="8994"/>
        <v>0</v>
      </c>
      <c r="AT955" s="396">
        <f t="shared" si="8995"/>
        <v>0</v>
      </c>
      <c r="AU955" s="396">
        <f t="shared" si="8996"/>
        <v>0</v>
      </c>
      <c r="AV955" s="397"/>
      <c r="AW955" s="397"/>
      <c r="AX955" s="397"/>
      <c r="AY955" s="397">
        <f t="shared" si="9031"/>
        <v>0</v>
      </c>
      <c r="AZ955" s="397">
        <f t="shared" si="8998"/>
        <v>0</v>
      </c>
      <c r="BA955" s="397">
        <f t="shared" si="9032"/>
        <v>0</v>
      </c>
      <c r="BB955" s="397"/>
      <c r="BC955" s="397"/>
      <c r="BD955" s="397"/>
      <c r="BE955" s="397">
        <f t="shared" si="9033"/>
        <v>0</v>
      </c>
      <c r="BF955" s="397">
        <f t="shared" si="8999"/>
        <v>0</v>
      </c>
      <c r="BG955" s="397">
        <f t="shared" si="9034"/>
        <v>0</v>
      </c>
      <c r="BH955" s="397"/>
      <c r="BI955" s="397"/>
      <c r="BJ955" s="397"/>
      <c r="BK955" s="397">
        <f t="shared" si="9035"/>
        <v>0</v>
      </c>
      <c r="BL955" s="397">
        <f t="shared" si="9001"/>
        <v>0</v>
      </c>
      <c r="BM955" s="397">
        <f t="shared" si="9002"/>
        <v>0</v>
      </c>
      <c r="BN955" s="397"/>
      <c r="BO955" s="397"/>
      <c r="BP955" s="397"/>
      <c r="BQ955" s="397">
        <f t="shared" si="9036"/>
        <v>0</v>
      </c>
      <c r="BR955" s="397">
        <f t="shared" si="9003"/>
        <v>0</v>
      </c>
      <c r="BS955" s="397">
        <f t="shared" si="9004"/>
        <v>0</v>
      </c>
      <c r="BT955" s="256"/>
      <c r="BU955" s="256"/>
      <c r="BV955" s="256">
        <v>0</v>
      </c>
      <c r="BW955" s="1431">
        <f t="shared" si="9102"/>
        <v>0</v>
      </c>
      <c r="BX955" s="71"/>
      <c r="BY955" s="64">
        <v>2014</v>
      </c>
      <c r="BZ955" s="599" t="s">
        <v>1153</v>
      </c>
      <c r="CA955" s="529">
        <f t="shared" si="9005"/>
        <v>0</v>
      </c>
      <c r="CB955" s="72"/>
      <c r="CC955" s="70"/>
      <c r="CD955" s="539"/>
      <c r="CE955" s="26">
        <f t="shared" si="9006"/>
        <v>0</v>
      </c>
      <c r="CF955" s="27">
        <f t="shared" si="9007"/>
        <v>0</v>
      </c>
      <c r="CG955" s="738">
        <f t="shared" si="9008"/>
        <v>0</v>
      </c>
      <c r="CH955" s="162" t="s">
        <v>1126</v>
      </c>
      <c r="CI955" s="541"/>
      <c r="CJ955" s="552"/>
      <c r="CK955" s="64"/>
      <c r="CL955" s="546"/>
      <c r="CM955" s="553"/>
      <c r="CN955" s="546"/>
      <c r="CO955" s="543"/>
      <c r="CP955" s="543"/>
      <c r="CQ955" s="546"/>
      <c r="CR955" s="547"/>
      <c r="CS955" s="547"/>
      <c r="CT955" s="547"/>
      <c r="CU955" s="547"/>
      <c r="CV955" s="547"/>
      <c r="CW955" s="547"/>
      <c r="CX955" s="547"/>
      <c r="CY955" s="547"/>
      <c r="CZ955" s="547"/>
      <c r="DA955" s="256"/>
      <c r="DB955" s="547"/>
      <c r="DC955" s="547"/>
      <c r="DD955" s="547"/>
      <c r="DE955" s="547"/>
      <c r="DF955" s="547"/>
      <c r="DG955" s="547"/>
      <c r="DH955" s="547"/>
      <c r="DI955" s="547"/>
      <c r="DJ955" s="547"/>
      <c r="DK955" s="547"/>
      <c r="DL955" s="554"/>
      <c r="DM955" s="548"/>
      <c r="DN955" s="549"/>
      <c r="DO955" s="548"/>
      <c r="DP955" s="554"/>
      <c r="DQ955" s="548"/>
      <c r="DR955" s="549"/>
      <c r="DS955" s="675"/>
      <c r="DT955" s="549"/>
      <c r="DU955" s="751"/>
      <c r="DV955" s="554"/>
      <c r="DW955" s="675"/>
      <c r="DX955" s="554"/>
      <c r="DY955" s="675"/>
      <c r="DZ955" s="554"/>
      <c r="EA955" s="847">
        <f t="shared" si="9009"/>
        <v>0</v>
      </c>
      <c r="EB955" s="942">
        <f t="shared" si="9010"/>
        <v>0</v>
      </c>
      <c r="EC955" s="675"/>
      <c r="ED955" s="547"/>
      <c r="EE955" s="665"/>
      <c r="EF955" s="554"/>
      <c r="EG955" s="461">
        <f t="shared" si="9011"/>
        <v>0</v>
      </c>
      <c r="EH955" s="257">
        <f t="shared" si="9012"/>
        <v>0</v>
      </c>
      <c r="EI955" s="460">
        <f t="shared" si="9013"/>
        <v>0</v>
      </c>
      <c r="EJ955" s="538">
        <f t="shared" si="9014"/>
        <v>0</v>
      </c>
      <c r="EK955" s="677">
        <f t="shared" si="9015"/>
        <v>0</v>
      </c>
      <c r="EL955" s="257">
        <f t="shared" si="9016"/>
        <v>0</v>
      </c>
      <c r="EM955" s="649">
        <f t="shared" si="9017"/>
        <v>0</v>
      </c>
      <c r="EN955" s="538">
        <f t="shared" si="9018"/>
        <v>0</v>
      </c>
      <c r="EO955" s="677">
        <f t="shared" si="9019"/>
        <v>0</v>
      </c>
      <c r="EP955" s="257">
        <f t="shared" si="9020"/>
        <v>0</v>
      </c>
      <c r="EQ955" s="649">
        <f t="shared" si="9021"/>
        <v>0</v>
      </c>
      <c r="ER955" s="538">
        <f t="shared" si="9022"/>
        <v>0</v>
      </c>
      <c r="ES955" s="677">
        <f t="shared" si="9023"/>
        <v>0</v>
      </c>
      <c r="ET955" s="538">
        <f t="shared" si="9024"/>
        <v>0</v>
      </c>
      <c r="EU955" s="462">
        <f t="shared" si="9025"/>
        <v>0</v>
      </c>
      <c r="EV955" s="263">
        <f t="shared" si="9026"/>
        <v>0</v>
      </c>
      <c r="EW955" s="462">
        <f t="shared" si="9027"/>
        <v>0</v>
      </c>
      <c r="EX955" s="263">
        <f t="shared" si="9028"/>
        <v>0</v>
      </c>
      <c r="EY955" s="472">
        <f t="shared" si="9029"/>
        <v>0</v>
      </c>
      <c r="EZ955" s="263">
        <f t="shared" si="9030"/>
        <v>0</v>
      </c>
      <c r="FA955" s="550"/>
    </row>
    <row r="956" spans="1:157" s="551" customFormat="1" ht="18" hidden="1" customHeight="1" outlineLevel="1" x14ac:dyDescent="0.2">
      <c r="A956" s="8" t="s">
        <v>1155</v>
      </c>
      <c r="B956" s="64" t="s">
        <v>21</v>
      </c>
      <c r="C956" s="65" t="s">
        <v>1055</v>
      </c>
      <c r="D956" s="65" t="s">
        <v>1059</v>
      </c>
      <c r="E956" s="64" t="s">
        <v>1060</v>
      </c>
      <c r="F956" s="64" t="s">
        <v>1061</v>
      </c>
      <c r="G956" s="66" t="s">
        <v>41</v>
      </c>
      <c r="H956" s="67">
        <v>0.2</v>
      </c>
      <c r="I956" s="64" t="s">
        <v>1156</v>
      </c>
      <c r="J956" s="68" t="s">
        <v>217</v>
      </c>
      <c r="K956" s="69"/>
      <c r="L956" s="64" t="s">
        <v>1065</v>
      </c>
      <c r="M956" s="9"/>
      <c r="N956" s="82"/>
      <c r="O956" s="82"/>
      <c r="P956" s="82"/>
      <c r="Q956" s="82"/>
      <c r="R956" s="394"/>
      <c r="S956" s="256"/>
      <c r="T956" s="256"/>
      <c r="U956" s="256">
        <f t="shared" ref="U956" si="9112">R956</f>
        <v>0</v>
      </c>
      <c r="V956" s="257">
        <f t="shared" ref="V956" si="9113">U956*1.12</f>
        <v>0</v>
      </c>
      <c r="W956" s="257">
        <f t="shared" si="9096"/>
        <v>0</v>
      </c>
      <c r="X956" s="395">
        <v>0</v>
      </c>
      <c r="Y956" s="395"/>
      <c r="Z956" s="395"/>
      <c r="AA956" s="395">
        <v>0</v>
      </c>
      <c r="AB956" s="395">
        <f t="shared" ref="AB956" si="9114">AA956*1.12</f>
        <v>0</v>
      </c>
      <c r="AC956" s="399">
        <f t="shared" si="8989"/>
        <v>0</v>
      </c>
      <c r="AD956" s="396">
        <v>1180000000</v>
      </c>
      <c r="AE956" s="396"/>
      <c r="AF956" s="396"/>
      <c r="AG956" s="396">
        <v>0</v>
      </c>
      <c r="AH956" s="396">
        <f t="shared" si="9110"/>
        <v>0</v>
      </c>
      <c r="AI956" s="260">
        <f t="shared" si="8990"/>
        <v>0</v>
      </c>
      <c r="AJ956" s="396"/>
      <c r="AK956" s="396"/>
      <c r="AL956" s="396"/>
      <c r="AM956" s="396">
        <f t="shared" si="8991"/>
        <v>0</v>
      </c>
      <c r="AN956" s="396">
        <f t="shared" si="8992"/>
        <v>0</v>
      </c>
      <c r="AO956" s="396">
        <f t="shared" si="8993"/>
        <v>0</v>
      </c>
      <c r="AP956" s="396"/>
      <c r="AQ956" s="396"/>
      <c r="AR956" s="396"/>
      <c r="AS956" s="396">
        <f t="shared" si="8994"/>
        <v>0</v>
      </c>
      <c r="AT956" s="396">
        <f t="shared" si="8995"/>
        <v>0</v>
      </c>
      <c r="AU956" s="396">
        <f t="shared" si="8996"/>
        <v>0</v>
      </c>
      <c r="AV956" s="397"/>
      <c r="AW956" s="397"/>
      <c r="AX956" s="397"/>
      <c r="AY956" s="397">
        <f t="shared" si="9031"/>
        <v>0</v>
      </c>
      <c r="AZ956" s="397">
        <f t="shared" si="8998"/>
        <v>0</v>
      </c>
      <c r="BA956" s="397">
        <f t="shared" si="9032"/>
        <v>0</v>
      </c>
      <c r="BB956" s="397"/>
      <c r="BC956" s="397"/>
      <c r="BD956" s="397"/>
      <c r="BE956" s="397">
        <f t="shared" si="9033"/>
        <v>0</v>
      </c>
      <c r="BF956" s="397">
        <f t="shared" si="8999"/>
        <v>0</v>
      </c>
      <c r="BG956" s="397">
        <f t="shared" si="9034"/>
        <v>0</v>
      </c>
      <c r="BH956" s="397"/>
      <c r="BI956" s="397"/>
      <c r="BJ956" s="397"/>
      <c r="BK956" s="397">
        <f t="shared" si="9035"/>
        <v>0</v>
      </c>
      <c r="BL956" s="397">
        <f t="shared" si="9001"/>
        <v>0</v>
      </c>
      <c r="BM956" s="397">
        <f t="shared" si="9002"/>
        <v>0</v>
      </c>
      <c r="BN956" s="397"/>
      <c r="BO956" s="397"/>
      <c r="BP956" s="397"/>
      <c r="BQ956" s="397">
        <f t="shared" si="9036"/>
        <v>0</v>
      </c>
      <c r="BR956" s="397">
        <f t="shared" si="9003"/>
        <v>0</v>
      </c>
      <c r="BS956" s="397">
        <f t="shared" si="9004"/>
        <v>0</v>
      </c>
      <c r="BT956" s="256"/>
      <c r="BU956" s="256"/>
      <c r="BV956" s="256">
        <v>0</v>
      </c>
      <c r="BW956" s="1431">
        <f t="shared" ref="BW956" si="9115">BV956*1.12</f>
        <v>0</v>
      </c>
      <c r="BX956" s="71"/>
      <c r="BY956" s="64">
        <v>2014</v>
      </c>
      <c r="BZ956" s="599">
        <v>9</v>
      </c>
      <c r="CA956" s="529">
        <f t="shared" si="9005"/>
        <v>0</v>
      </c>
      <c r="CB956" s="72"/>
      <c r="CC956" s="70"/>
      <c r="CD956" s="539"/>
      <c r="CE956" s="26">
        <f t="shared" si="9006"/>
        <v>0</v>
      </c>
      <c r="CF956" s="27">
        <f t="shared" si="9007"/>
        <v>0</v>
      </c>
      <c r="CG956" s="738">
        <f t="shared" si="9008"/>
        <v>0</v>
      </c>
      <c r="CH956" s="162" t="s">
        <v>1844</v>
      </c>
      <c r="CI956" s="541"/>
      <c r="CJ956" s="552"/>
      <c r="CK956" s="64"/>
      <c r="CL956" s="546"/>
      <c r="CM956" s="553"/>
      <c r="CN956" s="546"/>
      <c r="CO956" s="543"/>
      <c r="CP956" s="543"/>
      <c r="CQ956" s="546"/>
      <c r="CR956" s="547"/>
      <c r="CS956" s="547"/>
      <c r="CT956" s="547"/>
      <c r="CU956" s="547"/>
      <c r="CV956" s="547"/>
      <c r="CW956" s="547"/>
      <c r="CX956" s="547"/>
      <c r="CY956" s="547"/>
      <c r="CZ956" s="547"/>
      <c r="DA956" s="256"/>
      <c r="DB956" s="547"/>
      <c r="DC956" s="547"/>
      <c r="DD956" s="547"/>
      <c r="DE956" s="547"/>
      <c r="DF956" s="547"/>
      <c r="DG956" s="547"/>
      <c r="DH956" s="547"/>
      <c r="DI956" s="547"/>
      <c r="DJ956" s="547"/>
      <c r="DK956" s="547"/>
      <c r="DL956" s="554"/>
      <c r="DM956" s="548"/>
      <c r="DN956" s="549"/>
      <c r="DO956" s="548"/>
      <c r="DP956" s="554"/>
      <c r="DQ956" s="548"/>
      <c r="DR956" s="549"/>
      <c r="DS956" s="675"/>
      <c r="DT956" s="549"/>
      <c r="DU956" s="751"/>
      <c r="DV956" s="554"/>
      <c r="DW956" s="675"/>
      <c r="DX956" s="554"/>
      <c r="DY956" s="675"/>
      <c r="DZ956" s="554"/>
      <c r="EA956" s="847">
        <f t="shared" si="9009"/>
        <v>0</v>
      </c>
      <c r="EB956" s="942">
        <f t="shared" si="9010"/>
        <v>0</v>
      </c>
      <c r="EC956" s="675"/>
      <c r="ED956" s="547"/>
      <c r="EE956" s="665"/>
      <c r="EF956" s="554"/>
      <c r="EG956" s="461">
        <f t="shared" si="9011"/>
        <v>0</v>
      </c>
      <c r="EH956" s="257">
        <f t="shared" si="9012"/>
        <v>0</v>
      </c>
      <c r="EI956" s="460">
        <f t="shared" si="9013"/>
        <v>0</v>
      </c>
      <c r="EJ956" s="538">
        <f t="shared" si="9014"/>
        <v>0</v>
      </c>
      <c r="EK956" s="677">
        <f t="shared" si="9015"/>
        <v>0</v>
      </c>
      <c r="EL956" s="257">
        <f t="shared" si="9016"/>
        <v>0</v>
      </c>
      <c r="EM956" s="649">
        <f t="shared" si="9017"/>
        <v>0</v>
      </c>
      <c r="EN956" s="538">
        <f t="shared" si="9018"/>
        <v>0</v>
      </c>
      <c r="EO956" s="677">
        <f t="shared" si="9019"/>
        <v>0</v>
      </c>
      <c r="EP956" s="257">
        <f t="shared" si="9020"/>
        <v>0</v>
      </c>
      <c r="EQ956" s="649">
        <f t="shared" si="9021"/>
        <v>0</v>
      </c>
      <c r="ER956" s="538">
        <f t="shared" si="9022"/>
        <v>0</v>
      </c>
      <c r="ES956" s="677">
        <f t="shared" si="9023"/>
        <v>0</v>
      </c>
      <c r="ET956" s="538">
        <f t="shared" si="9024"/>
        <v>0</v>
      </c>
      <c r="EU956" s="462">
        <f t="shared" si="9025"/>
        <v>0</v>
      </c>
      <c r="EV956" s="263">
        <f t="shared" si="9026"/>
        <v>0</v>
      </c>
      <c r="EW956" s="462">
        <f t="shared" si="9027"/>
        <v>0</v>
      </c>
      <c r="EX956" s="263">
        <f t="shared" si="9028"/>
        <v>0</v>
      </c>
      <c r="EY956" s="472">
        <f t="shared" si="9029"/>
        <v>0</v>
      </c>
      <c r="EZ956" s="263">
        <f t="shared" si="9030"/>
        <v>0</v>
      </c>
      <c r="FA956" s="550"/>
    </row>
    <row r="957" spans="1:157" s="551" customFormat="1" ht="18" hidden="1" customHeight="1" outlineLevel="1" x14ac:dyDescent="0.2">
      <c r="A957" s="8" t="s">
        <v>1054</v>
      </c>
      <c r="B957" s="64" t="s">
        <v>21</v>
      </c>
      <c r="C957" s="65" t="s">
        <v>1055</v>
      </c>
      <c r="D957" s="65" t="s">
        <v>1062</v>
      </c>
      <c r="E957" s="64" t="s">
        <v>1063</v>
      </c>
      <c r="F957" s="64" t="s">
        <v>1064</v>
      </c>
      <c r="G957" s="66" t="s">
        <v>41</v>
      </c>
      <c r="H957" s="67">
        <v>0.2</v>
      </c>
      <c r="I957" s="64" t="s">
        <v>1146</v>
      </c>
      <c r="J957" s="68" t="s">
        <v>217</v>
      </c>
      <c r="K957" s="69"/>
      <c r="L957" s="64" t="s">
        <v>1065</v>
      </c>
      <c r="M957" s="9"/>
      <c r="N957" s="82"/>
      <c r="O957" s="82"/>
      <c r="P957" s="82"/>
      <c r="Q957" s="82"/>
      <c r="R957" s="394"/>
      <c r="S957" s="256"/>
      <c r="T957" s="256"/>
      <c r="U957" s="256">
        <f t="shared" ref="U957:U958" si="9116">R957</f>
        <v>0</v>
      </c>
      <c r="V957" s="257">
        <f t="shared" ref="V957:V958" si="9117">U957*1.12</f>
        <v>0</v>
      </c>
      <c r="W957" s="257">
        <f t="shared" si="9096"/>
        <v>0</v>
      </c>
      <c r="X957" s="395">
        <v>0</v>
      </c>
      <c r="Y957" s="395"/>
      <c r="Z957" s="395"/>
      <c r="AA957" s="395">
        <v>0</v>
      </c>
      <c r="AB957" s="395">
        <f t="shared" ref="AB957:AB958" si="9118">AA957*1.12</f>
        <v>0</v>
      </c>
      <c r="AC957" s="399">
        <f t="shared" si="8989"/>
        <v>0</v>
      </c>
      <c r="AD957" s="396">
        <v>80000000</v>
      </c>
      <c r="AE957" s="396"/>
      <c r="AF957" s="396"/>
      <c r="AG957" s="396">
        <v>0</v>
      </c>
      <c r="AH957" s="396">
        <f t="shared" si="9110"/>
        <v>0</v>
      </c>
      <c r="AI957" s="260">
        <f t="shared" si="8990"/>
        <v>0</v>
      </c>
      <c r="AJ957" s="396"/>
      <c r="AK957" s="396"/>
      <c r="AL957" s="396"/>
      <c r="AM957" s="396">
        <f t="shared" si="8991"/>
        <v>0</v>
      </c>
      <c r="AN957" s="396">
        <f t="shared" si="8992"/>
        <v>0</v>
      </c>
      <c r="AO957" s="396">
        <f t="shared" si="8993"/>
        <v>0</v>
      </c>
      <c r="AP957" s="396"/>
      <c r="AQ957" s="396"/>
      <c r="AR957" s="396"/>
      <c r="AS957" s="396">
        <f t="shared" si="8994"/>
        <v>0</v>
      </c>
      <c r="AT957" s="396">
        <f t="shared" si="8995"/>
        <v>0</v>
      </c>
      <c r="AU957" s="396">
        <f t="shared" si="8996"/>
        <v>0</v>
      </c>
      <c r="AV957" s="397"/>
      <c r="AW957" s="397"/>
      <c r="AX957" s="397"/>
      <c r="AY957" s="397">
        <f t="shared" si="9031"/>
        <v>0</v>
      </c>
      <c r="AZ957" s="397">
        <f t="shared" si="8998"/>
        <v>0</v>
      </c>
      <c r="BA957" s="397">
        <f t="shared" si="9032"/>
        <v>0</v>
      </c>
      <c r="BB957" s="397"/>
      <c r="BC957" s="397"/>
      <c r="BD957" s="397"/>
      <c r="BE957" s="397">
        <f t="shared" si="9033"/>
        <v>0</v>
      </c>
      <c r="BF957" s="397">
        <f t="shared" si="8999"/>
        <v>0</v>
      </c>
      <c r="BG957" s="397">
        <f t="shared" si="9034"/>
        <v>0</v>
      </c>
      <c r="BH957" s="397"/>
      <c r="BI957" s="397"/>
      <c r="BJ957" s="397"/>
      <c r="BK957" s="397">
        <f t="shared" si="9035"/>
        <v>0</v>
      </c>
      <c r="BL957" s="397">
        <f t="shared" si="9001"/>
        <v>0</v>
      </c>
      <c r="BM957" s="397">
        <f t="shared" si="9002"/>
        <v>0</v>
      </c>
      <c r="BN957" s="397"/>
      <c r="BO957" s="397"/>
      <c r="BP957" s="397"/>
      <c r="BQ957" s="397">
        <f t="shared" si="9036"/>
        <v>0</v>
      </c>
      <c r="BR957" s="397">
        <f t="shared" si="9003"/>
        <v>0</v>
      </c>
      <c r="BS957" s="397">
        <f t="shared" si="9004"/>
        <v>0</v>
      </c>
      <c r="BT957" s="256"/>
      <c r="BU957" s="256"/>
      <c r="BV957" s="256">
        <v>0</v>
      </c>
      <c r="BW957" s="1431">
        <f t="shared" ref="BW957:BW958" si="9119">BV957*1.12</f>
        <v>0</v>
      </c>
      <c r="BX957" s="71"/>
      <c r="BY957" s="64">
        <v>2014</v>
      </c>
      <c r="BZ957" s="576"/>
      <c r="CA957" s="529">
        <f t="shared" si="9005"/>
        <v>0</v>
      </c>
      <c r="CB957" s="72"/>
      <c r="CC957" s="70"/>
      <c r="CD957" s="539"/>
      <c r="CE957" s="26">
        <f t="shared" si="9006"/>
        <v>0</v>
      </c>
      <c r="CF957" s="27">
        <f t="shared" si="9007"/>
        <v>0</v>
      </c>
      <c r="CG957" s="738">
        <f t="shared" si="9008"/>
        <v>0</v>
      </c>
      <c r="CH957" s="162" t="s">
        <v>1082</v>
      </c>
      <c r="CI957" s="541"/>
      <c r="CJ957" s="552"/>
      <c r="CK957" s="64"/>
      <c r="CL957" s="546"/>
      <c r="CM957" s="553"/>
      <c r="CN957" s="546"/>
      <c r="CO957" s="543"/>
      <c r="CP957" s="543"/>
      <c r="CQ957" s="546"/>
      <c r="CR957" s="547"/>
      <c r="CS957" s="547"/>
      <c r="CT957" s="547"/>
      <c r="CU957" s="547"/>
      <c r="CV957" s="547"/>
      <c r="CW957" s="547"/>
      <c r="CX957" s="547"/>
      <c r="CY957" s="547"/>
      <c r="CZ957" s="547"/>
      <c r="DA957" s="256"/>
      <c r="DB957" s="547"/>
      <c r="DC957" s="547"/>
      <c r="DD957" s="547"/>
      <c r="DE957" s="547"/>
      <c r="DF957" s="547"/>
      <c r="DG957" s="547"/>
      <c r="DH957" s="547"/>
      <c r="DI957" s="547"/>
      <c r="DJ957" s="547"/>
      <c r="DK957" s="547"/>
      <c r="DL957" s="554"/>
      <c r="DM957" s="548"/>
      <c r="DN957" s="549"/>
      <c r="DO957" s="548"/>
      <c r="DP957" s="554"/>
      <c r="DQ957" s="548"/>
      <c r="DR957" s="549"/>
      <c r="DS957" s="675"/>
      <c r="DT957" s="549"/>
      <c r="DU957" s="751"/>
      <c r="DV957" s="554"/>
      <c r="DW957" s="675"/>
      <c r="DX957" s="554"/>
      <c r="DY957" s="675"/>
      <c r="DZ957" s="554"/>
      <c r="EA957" s="847">
        <f t="shared" si="9009"/>
        <v>0</v>
      </c>
      <c r="EB957" s="942">
        <f t="shared" si="9010"/>
        <v>0</v>
      </c>
      <c r="EC957" s="675"/>
      <c r="ED957" s="547"/>
      <c r="EE957" s="665"/>
      <c r="EF957" s="554"/>
      <c r="EG957" s="461">
        <f t="shared" si="9011"/>
        <v>0</v>
      </c>
      <c r="EH957" s="257">
        <f t="shared" si="9012"/>
        <v>0</v>
      </c>
      <c r="EI957" s="460">
        <f t="shared" si="9013"/>
        <v>0</v>
      </c>
      <c r="EJ957" s="538">
        <f t="shared" si="9014"/>
        <v>0</v>
      </c>
      <c r="EK957" s="677">
        <f t="shared" si="9015"/>
        <v>0</v>
      </c>
      <c r="EL957" s="257">
        <f t="shared" si="9016"/>
        <v>0</v>
      </c>
      <c r="EM957" s="649">
        <f t="shared" si="9017"/>
        <v>0</v>
      </c>
      <c r="EN957" s="538">
        <f t="shared" si="9018"/>
        <v>0</v>
      </c>
      <c r="EO957" s="677">
        <f t="shared" si="9019"/>
        <v>0</v>
      </c>
      <c r="EP957" s="257">
        <f t="shared" si="9020"/>
        <v>0</v>
      </c>
      <c r="EQ957" s="649">
        <f t="shared" si="9021"/>
        <v>0</v>
      </c>
      <c r="ER957" s="538">
        <f t="shared" si="9022"/>
        <v>0</v>
      </c>
      <c r="ES957" s="677">
        <f t="shared" si="9023"/>
        <v>0</v>
      </c>
      <c r="ET957" s="538">
        <f t="shared" si="9024"/>
        <v>0</v>
      </c>
      <c r="EU957" s="462">
        <f t="shared" si="9025"/>
        <v>0</v>
      </c>
      <c r="EV957" s="263">
        <f t="shared" si="9026"/>
        <v>0</v>
      </c>
      <c r="EW957" s="462">
        <f t="shared" si="9027"/>
        <v>0</v>
      </c>
      <c r="EX957" s="263">
        <f t="shared" si="9028"/>
        <v>0</v>
      </c>
      <c r="EY957" s="472">
        <f t="shared" si="9029"/>
        <v>0</v>
      </c>
      <c r="EZ957" s="263">
        <f t="shared" si="9030"/>
        <v>0</v>
      </c>
      <c r="FA957" s="550"/>
    </row>
    <row r="958" spans="1:157" s="551" customFormat="1" ht="18" hidden="1" customHeight="1" outlineLevel="1" x14ac:dyDescent="0.2">
      <c r="A958" s="8" t="s">
        <v>1125</v>
      </c>
      <c r="B958" s="64" t="s">
        <v>21</v>
      </c>
      <c r="C958" s="65" t="s">
        <v>1055</v>
      </c>
      <c r="D958" s="65" t="s">
        <v>1062</v>
      </c>
      <c r="E958" s="64" t="s">
        <v>1063</v>
      </c>
      <c r="F958" s="64" t="s">
        <v>1064</v>
      </c>
      <c r="G958" s="66" t="s">
        <v>41</v>
      </c>
      <c r="H958" s="67">
        <v>0.2</v>
      </c>
      <c r="I958" s="64" t="s">
        <v>1146</v>
      </c>
      <c r="J958" s="68" t="s">
        <v>217</v>
      </c>
      <c r="K958" s="69"/>
      <c r="L958" s="64" t="s">
        <v>1065</v>
      </c>
      <c r="M958" s="9"/>
      <c r="N958" s="82"/>
      <c r="O958" s="82"/>
      <c r="P958" s="82"/>
      <c r="Q958" s="82"/>
      <c r="R958" s="394"/>
      <c r="S958" s="256"/>
      <c r="T958" s="256"/>
      <c r="U958" s="256">
        <f t="shared" si="9116"/>
        <v>0</v>
      </c>
      <c r="V958" s="257">
        <f t="shared" si="9117"/>
        <v>0</v>
      </c>
      <c r="W958" s="257">
        <f t="shared" si="9096"/>
        <v>0</v>
      </c>
      <c r="X958" s="395">
        <v>0</v>
      </c>
      <c r="Y958" s="395"/>
      <c r="Z958" s="395"/>
      <c r="AA958" s="395">
        <v>0</v>
      </c>
      <c r="AB958" s="395">
        <f t="shared" si="9118"/>
        <v>0</v>
      </c>
      <c r="AC958" s="399">
        <f t="shared" si="8989"/>
        <v>0</v>
      </c>
      <c r="AD958" s="396">
        <v>80000000</v>
      </c>
      <c r="AE958" s="396"/>
      <c r="AF958" s="396"/>
      <c r="AG958" s="396">
        <v>0</v>
      </c>
      <c r="AH958" s="396">
        <f t="shared" si="9110"/>
        <v>0</v>
      </c>
      <c r="AI958" s="260">
        <f t="shared" si="8990"/>
        <v>0</v>
      </c>
      <c r="AJ958" s="396"/>
      <c r="AK958" s="396"/>
      <c r="AL958" s="396"/>
      <c r="AM958" s="396">
        <f t="shared" si="8991"/>
        <v>0</v>
      </c>
      <c r="AN958" s="396">
        <f t="shared" si="8992"/>
        <v>0</v>
      </c>
      <c r="AO958" s="396">
        <f t="shared" si="8993"/>
        <v>0</v>
      </c>
      <c r="AP958" s="396"/>
      <c r="AQ958" s="396"/>
      <c r="AR958" s="396"/>
      <c r="AS958" s="396">
        <f t="shared" si="8994"/>
        <v>0</v>
      </c>
      <c r="AT958" s="396">
        <f t="shared" si="8995"/>
        <v>0</v>
      </c>
      <c r="AU958" s="396">
        <f t="shared" si="8996"/>
        <v>0</v>
      </c>
      <c r="AV958" s="397"/>
      <c r="AW958" s="397"/>
      <c r="AX958" s="397"/>
      <c r="AY958" s="397">
        <f t="shared" si="9031"/>
        <v>0</v>
      </c>
      <c r="AZ958" s="397">
        <f t="shared" si="8998"/>
        <v>0</v>
      </c>
      <c r="BA958" s="397">
        <f t="shared" si="9032"/>
        <v>0</v>
      </c>
      <c r="BB958" s="397"/>
      <c r="BC958" s="397"/>
      <c r="BD958" s="397"/>
      <c r="BE958" s="397">
        <f t="shared" si="9033"/>
        <v>0</v>
      </c>
      <c r="BF958" s="397">
        <f t="shared" si="8999"/>
        <v>0</v>
      </c>
      <c r="BG958" s="397">
        <f t="shared" si="9034"/>
        <v>0</v>
      </c>
      <c r="BH958" s="397"/>
      <c r="BI958" s="397"/>
      <c r="BJ958" s="397"/>
      <c r="BK958" s="397">
        <f t="shared" si="9035"/>
        <v>0</v>
      </c>
      <c r="BL958" s="397">
        <f t="shared" si="9001"/>
        <v>0</v>
      </c>
      <c r="BM958" s="397">
        <f t="shared" si="9002"/>
        <v>0</v>
      </c>
      <c r="BN958" s="397"/>
      <c r="BO958" s="397"/>
      <c r="BP958" s="397"/>
      <c r="BQ958" s="397">
        <f t="shared" si="9036"/>
        <v>0</v>
      </c>
      <c r="BR958" s="397">
        <f t="shared" si="9003"/>
        <v>0</v>
      </c>
      <c r="BS958" s="397">
        <f t="shared" si="9004"/>
        <v>0</v>
      </c>
      <c r="BT958" s="256"/>
      <c r="BU958" s="256"/>
      <c r="BV958" s="256">
        <v>0</v>
      </c>
      <c r="BW958" s="1431">
        <f t="shared" si="9119"/>
        <v>0</v>
      </c>
      <c r="BX958" s="71"/>
      <c r="BY958" s="64">
        <v>2014</v>
      </c>
      <c r="BZ958" s="599" t="s">
        <v>1153</v>
      </c>
      <c r="CA958" s="529">
        <f t="shared" si="9005"/>
        <v>0</v>
      </c>
      <c r="CB958" s="72"/>
      <c r="CC958" s="70"/>
      <c r="CD958" s="539"/>
      <c r="CE958" s="26">
        <f t="shared" si="9006"/>
        <v>0</v>
      </c>
      <c r="CF958" s="27">
        <f t="shared" si="9007"/>
        <v>0</v>
      </c>
      <c r="CG958" s="738">
        <f t="shared" si="9008"/>
        <v>0</v>
      </c>
      <c r="CH958" s="162" t="s">
        <v>1126</v>
      </c>
      <c r="CI958" s="541"/>
      <c r="CJ958" s="552"/>
      <c r="CK958" s="64"/>
      <c r="CL958" s="546"/>
      <c r="CM958" s="553"/>
      <c r="CN958" s="546"/>
      <c r="CO958" s="543"/>
      <c r="CP958" s="543"/>
      <c r="CQ958" s="546"/>
      <c r="CR958" s="547"/>
      <c r="CS958" s="547"/>
      <c r="CT958" s="547"/>
      <c r="CU958" s="547"/>
      <c r="CV958" s="547"/>
      <c r="CW958" s="547"/>
      <c r="CX958" s="547"/>
      <c r="CY958" s="547"/>
      <c r="CZ958" s="547"/>
      <c r="DA958" s="256"/>
      <c r="DB958" s="547"/>
      <c r="DC958" s="547"/>
      <c r="DD958" s="547"/>
      <c r="DE958" s="547"/>
      <c r="DF958" s="547"/>
      <c r="DG958" s="547"/>
      <c r="DH958" s="547"/>
      <c r="DI958" s="547"/>
      <c r="DJ958" s="547"/>
      <c r="DK958" s="547"/>
      <c r="DL958" s="554"/>
      <c r="DM958" s="548"/>
      <c r="DN958" s="549"/>
      <c r="DO958" s="548"/>
      <c r="DP958" s="554"/>
      <c r="DQ958" s="548"/>
      <c r="DR958" s="549"/>
      <c r="DS958" s="675"/>
      <c r="DT958" s="549"/>
      <c r="DU958" s="751"/>
      <c r="DV958" s="554"/>
      <c r="DW958" s="675"/>
      <c r="DX958" s="554"/>
      <c r="DY958" s="675"/>
      <c r="DZ958" s="554"/>
      <c r="EA958" s="847">
        <f t="shared" si="9009"/>
        <v>0</v>
      </c>
      <c r="EB958" s="942">
        <f t="shared" si="9010"/>
        <v>0</v>
      </c>
      <c r="EC958" s="675"/>
      <c r="ED958" s="547"/>
      <c r="EE958" s="665"/>
      <c r="EF958" s="554"/>
      <c r="EG958" s="461">
        <f t="shared" si="9011"/>
        <v>0</v>
      </c>
      <c r="EH958" s="257">
        <f t="shared" si="9012"/>
        <v>0</v>
      </c>
      <c r="EI958" s="460">
        <f t="shared" si="9013"/>
        <v>0</v>
      </c>
      <c r="EJ958" s="538">
        <f t="shared" si="9014"/>
        <v>0</v>
      </c>
      <c r="EK958" s="677">
        <f t="shared" si="9015"/>
        <v>0</v>
      </c>
      <c r="EL958" s="257">
        <f t="shared" si="9016"/>
        <v>0</v>
      </c>
      <c r="EM958" s="649">
        <f t="shared" si="9017"/>
        <v>0</v>
      </c>
      <c r="EN958" s="538">
        <f t="shared" si="9018"/>
        <v>0</v>
      </c>
      <c r="EO958" s="677">
        <f t="shared" si="9019"/>
        <v>0</v>
      </c>
      <c r="EP958" s="257">
        <f t="shared" si="9020"/>
        <v>0</v>
      </c>
      <c r="EQ958" s="649">
        <f t="shared" si="9021"/>
        <v>0</v>
      </c>
      <c r="ER958" s="538">
        <f t="shared" si="9022"/>
        <v>0</v>
      </c>
      <c r="ES958" s="677">
        <f t="shared" si="9023"/>
        <v>0</v>
      </c>
      <c r="ET958" s="538">
        <f t="shared" si="9024"/>
        <v>0</v>
      </c>
      <c r="EU958" s="462">
        <f t="shared" si="9025"/>
        <v>0</v>
      </c>
      <c r="EV958" s="263">
        <f t="shared" si="9026"/>
        <v>0</v>
      </c>
      <c r="EW958" s="462">
        <f t="shared" si="9027"/>
        <v>0</v>
      </c>
      <c r="EX958" s="263">
        <f t="shared" si="9028"/>
        <v>0</v>
      </c>
      <c r="EY958" s="472">
        <f t="shared" si="9029"/>
        <v>0</v>
      </c>
      <c r="EZ958" s="263">
        <f t="shared" si="9030"/>
        <v>0</v>
      </c>
      <c r="FA958" s="550"/>
    </row>
    <row r="959" spans="1:157" s="551" customFormat="1" ht="18" hidden="1" customHeight="1" outlineLevel="1" x14ac:dyDescent="0.2">
      <c r="A959" s="8" t="s">
        <v>1157</v>
      </c>
      <c r="B959" s="64" t="s">
        <v>21</v>
      </c>
      <c r="C959" s="65" t="s">
        <v>1055</v>
      </c>
      <c r="D959" s="65" t="s">
        <v>1062</v>
      </c>
      <c r="E959" s="64" t="s">
        <v>1063</v>
      </c>
      <c r="F959" s="64" t="s">
        <v>1064</v>
      </c>
      <c r="G959" s="66" t="s">
        <v>41</v>
      </c>
      <c r="H959" s="67">
        <v>0.2</v>
      </c>
      <c r="I959" s="64" t="s">
        <v>1156</v>
      </c>
      <c r="J959" s="68" t="s">
        <v>217</v>
      </c>
      <c r="K959" s="69"/>
      <c r="L959" s="64" t="s">
        <v>1065</v>
      </c>
      <c r="M959" s="9"/>
      <c r="N959" s="82"/>
      <c r="O959" s="82"/>
      <c r="P959" s="82"/>
      <c r="Q959" s="82"/>
      <c r="R959" s="394"/>
      <c r="S959" s="256"/>
      <c r="T959" s="256"/>
      <c r="U959" s="256">
        <f t="shared" si="9099"/>
        <v>0</v>
      </c>
      <c r="V959" s="257">
        <f t="shared" si="9100"/>
        <v>0</v>
      </c>
      <c r="W959" s="257">
        <f t="shared" si="9096"/>
        <v>0</v>
      </c>
      <c r="X959" s="395">
        <v>10346259</v>
      </c>
      <c r="Y959" s="395"/>
      <c r="Z959" s="395"/>
      <c r="AA959" s="395"/>
      <c r="AB959" s="395">
        <f t="shared" si="9101"/>
        <v>0</v>
      </c>
      <c r="AC959" s="399">
        <f t="shared" si="8989"/>
        <v>0</v>
      </c>
      <c r="AD959" s="396">
        <v>80000000</v>
      </c>
      <c r="AE959" s="396"/>
      <c r="AF959" s="396"/>
      <c r="AG959" s="396">
        <v>0</v>
      </c>
      <c r="AH959" s="396">
        <f t="shared" si="9110"/>
        <v>0</v>
      </c>
      <c r="AI959" s="260">
        <f t="shared" si="8990"/>
        <v>0</v>
      </c>
      <c r="AJ959" s="396"/>
      <c r="AK959" s="396"/>
      <c r="AL959" s="396"/>
      <c r="AM959" s="396">
        <f t="shared" si="8991"/>
        <v>0</v>
      </c>
      <c r="AN959" s="396">
        <f t="shared" si="8992"/>
        <v>0</v>
      </c>
      <c r="AO959" s="396">
        <f t="shared" si="8993"/>
        <v>0</v>
      </c>
      <c r="AP959" s="396"/>
      <c r="AQ959" s="396"/>
      <c r="AR959" s="396"/>
      <c r="AS959" s="396">
        <f t="shared" ref="AS959" si="9120">AP959</f>
        <v>0</v>
      </c>
      <c r="AT959" s="396">
        <f t="shared" si="8995"/>
        <v>0</v>
      </c>
      <c r="AU959" s="396">
        <f t="shared" ref="AU959" si="9121">AT959*H959</f>
        <v>0</v>
      </c>
      <c r="AV959" s="397"/>
      <c r="AW959" s="397"/>
      <c r="AX959" s="397"/>
      <c r="AY959" s="397">
        <f t="shared" si="9031"/>
        <v>0</v>
      </c>
      <c r="AZ959" s="397">
        <f t="shared" si="8998"/>
        <v>0</v>
      </c>
      <c r="BA959" s="397">
        <f t="shared" si="9032"/>
        <v>0</v>
      </c>
      <c r="BB959" s="397"/>
      <c r="BC959" s="397"/>
      <c r="BD959" s="397"/>
      <c r="BE959" s="397">
        <f t="shared" si="9033"/>
        <v>0</v>
      </c>
      <c r="BF959" s="397">
        <f t="shared" si="8999"/>
        <v>0</v>
      </c>
      <c r="BG959" s="397">
        <f t="shared" si="9034"/>
        <v>0</v>
      </c>
      <c r="BH959" s="397"/>
      <c r="BI959" s="397"/>
      <c r="BJ959" s="397"/>
      <c r="BK959" s="397">
        <f t="shared" si="9035"/>
        <v>0</v>
      </c>
      <c r="BL959" s="397">
        <f t="shared" si="9001"/>
        <v>0</v>
      </c>
      <c r="BM959" s="397">
        <f t="shared" si="9002"/>
        <v>0</v>
      </c>
      <c r="BN959" s="397"/>
      <c r="BO959" s="397"/>
      <c r="BP959" s="397"/>
      <c r="BQ959" s="397">
        <f t="shared" si="9036"/>
        <v>0</v>
      </c>
      <c r="BR959" s="397">
        <f t="shared" si="9003"/>
        <v>0</v>
      </c>
      <c r="BS959" s="397">
        <f t="shared" si="9004"/>
        <v>0</v>
      </c>
      <c r="BT959" s="256"/>
      <c r="BU959" s="256"/>
      <c r="BV959" s="256">
        <v>0</v>
      </c>
      <c r="BW959" s="1431">
        <f t="shared" si="9102"/>
        <v>0</v>
      </c>
      <c r="BX959" s="71"/>
      <c r="BY959" s="64">
        <v>2014</v>
      </c>
      <c r="BZ959" s="599">
        <v>9</v>
      </c>
      <c r="CA959" s="529">
        <f t="shared" si="9005"/>
        <v>0</v>
      </c>
      <c r="CB959" s="72"/>
      <c r="CC959" s="70"/>
      <c r="CD959" s="539"/>
      <c r="CE959" s="26">
        <f t="shared" si="9006"/>
        <v>0</v>
      </c>
      <c r="CF959" s="27">
        <f t="shared" si="9007"/>
        <v>0</v>
      </c>
      <c r="CG959" s="738">
        <f t="shared" si="9008"/>
        <v>0</v>
      </c>
      <c r="CH959" s="162" t="s">
        <v>1844</v>
      </c>
      <c r="CI959" s="541"/>
      <c r="CJ959" s="552"/>
      <c r="CK959" s="64"/>
      <c r="CL959" s="546"/>
      <c r="CM959" s="553"/>
      <c r="CN959" s="546"/>
      <c r="CO959" s="543"/>
      <c r="CP959" s="543"/>
      <c r="CQ959" s="546"/>
      <c r="CR959" s="547"/>
      <c r="CS959" s="547"/>
      <c r="CT959" s="547"/>
      <c r="CU959" s="547"/>
      <c r="CV959" s="547"/>
      <c r="CW959" s="547"/>
      <c r="CX959" s="547"/>
      <c r="CY959" s="547"/>
      <c r="CZ959" s="547"/>
      <c r="DA959" s="256"/>
      <c r="DB959" s="547"/>
      <c r="DC959" s="547"/>
      <c r="DD959" s="547"/>
      <c r="DE959" s="547"/>
      <c r="DF959" s="547"/>
      <c r="DG959" s="547"/>
      <c r="DH959" s="547"/>
      <c r="DI959" s="547"/>
      <c r="DJ959" s="547"/>
      <c r="DK959" s="547"/>
      <c r="DL959" s="554"/>
      <c r="DM959" s="548"/>
      <c r="DN959" s="549"/>
      <c r="DO959" s="548"/>
      <c r="DP959" s="554"/>
      <c r="DQ959" s="548"/>
      <c r="DR959" s="549"/>
      <c r="DS959" s="675"/>
      <c r="DT959" s="549"/>
      <c r="DU959" s="751"/>
      <c r="DV959" s="554"/>
      <c r="DW959" s="675"/>
      <c r="DX959" s="554"/>
      <c r="DY959" s="675"/>
      <c r="DZ959" s="554"/>
      <c r="EA959" s="847">
        <f t="shared" si="9009"/>
        <v>0</v>
      </c>
      <c r="EB959" s="942">
        <f t="shared" si="9010"/>
        <v>0</v>
      </c>
      <c r="EC959" s="675"/>
      <c r="ED959" s="547"/>
      <c r="EE959" s="665"/>
      <c r="EF959" s="554"/>
      <c r="EG959" s="461">
        <f t="shared" si="9011"/>
        <v>0</v>
      </c>
      <c r="EH959" s="257">
        <f t="shared" si="9012"/>
        <v>0</v>
      </c>
      <c r="EI959" s="460">
        <f t="shared" si="9013"/>
        <v>0</v>
      </c>
      <c r="EJ959" s="538">
        <f t="shared" si="9014"/>
        <v>0</v>
      </c>
      <c r="EK959" s="677">
        <f t="shared" si="9015"/>
        <v>0</v>
      </c>
      <c r="EL959" s="257">
        <f t="shared" si="9016"/>
        <v>0</v>
      </c>
      <c r="EM959" s="649">
        <f t="shared" si="9017"/>
        <v>0</v>
      </c>
      <c r="EN959" s="538">
        <f t="shared" si="9018"/>
        <v>0</v>
      </c>
      <c r="EO959" s="677">
        <f t="shared" si="9019"/>
        <v>0</v>
      </c>
      <c r="EP959" s="257">
        <f t="shared" si="9020"/>
        <v>0</v>
      </c>
      <c r="EQ959" s="649">
        <f t="shared" si="9021"/>
        <v>0</v>
      </c>
      <c r="ER959" s="538">
        <f t="shared" si="9022"/>
        <v>0</v>
      </c>
      <c r="ES959" s="677">
        <f t="shared" si="9023"/>
        <v>0</v>
      </c>
      <c r="ET959" s="538">
        <f t="shared" si="9024"/>
        <v>0</v>
      </c>
      <c r="EU959" s="462">
        <f t="shared" si="9025"/>
        <v>0</v>
      </c>
      <c r="EV959" s="263">
        <f t="shared" si="9026"/>
        <v>0</v>
      </c>
      <c r="EW959" s="462">
        <f t="shared" si="9027"/>
        <v>0</v>
      </c>
      <c r="EX959" s="263">
        <f t="shared" si="9028"/>
        <v>0</v>
      </c>
      <c r="EY959" s="472">
        <f t="shared" si="9029"/>
        <v>0</v>
      </c>
      <c r="EZ959" s="263">
        <f t="shared" si="9030"/>
        <v>0</v>
      </c>
      <c r="FA959" s="550"/>
    </row>
    <row r="960" spans="1:157" s="30" customFormat="1" ht="18" customHeight="1" collapsed="1" x14ac:dyDescent="0.2">
      <c r="A960" s="15"/>
      <c r="B960" s="124"/>
      <c r="C960" s="125"/>
      <c r="D960" s="125" t="s">
        <v>319</v>
      </c>
      <c r="E960" s="124"/>
      <c r="F960" s="124"/>
      <c r="G960" s="126"/>
      <c r="H960" s="127"/>
      <c r="I960" s="64" t="s">
        <v>1156</v>
      </c>
      <c r="J960" s="128"/>
      <c r="K960" s="129"/>
      <c r="L960" s="124"/>
      <c r="M960" s="16"/>
      <c r="N960" s="268">
        <f>SUM(N961:N976)</f>
        <v>0</v>
      </c>
      <c r="O960" s="268">
        <f>SUM(O961:O976)</f>
        <v>1636857288.5699999</v>
      </c>
      <c r="P960" s="268">
        <f>SUM(P961:P976)</f>
        <v>7322439077.1199999</v>
      </c>
      <c r="Q960" s="258">
        <f>SUM(Q961:Q976)</f>
        <v>42181121756.68</v>
      </c>
      <c r="R960" s="424"/>
      <c r="S960" s="268"/>
      <c r="T960" s="268"/>
      <c r="U960" s="268">
        <f>SUM(U961:U976)</f>
        <v>61016006031.150002</v>
      </c>
      <c r="V960" s="269">
        <f>SUM(V961:V976)</f>
        <v>68337926754.888008</v>
      </c>
      <c r="W960" s="318">
        <f>SUM(W961:W976)</f>
        <v>14537662377.610847</v>
      </c>
      <c r="X960" s="425"/>
      <c r="Y960" s="425"/>
      <c r="Z960" s="425"/>
      <c r="AA960" s="425">
        <f>SUM(AA961:AA976)</f>
        <v>44336317001.560005</v>
      </c>
      <c r="AB960" s="425">
        <f>SUM(AB961:AB976)</f>
        <v>49656675041.747208</v>
      </c>
      <c r="AC960" s="425">
        <f>SUM(AC961:AC976)</f>
        <v>10603199424.155073</v>
      </c>
      <c r="AD960" s="426"/>
      <c r="AE960" s="426"/>
      <c r="AF960" s="426"/>
      <c r="AG960" s="426">
        <f>SUM(AG961:AG976)</f>
        <v>95426185174.139999</v>
      </c>
      <c r="AH960" s="426">
        <f>SUM(AH961:AH976)</f>
        <v>106877327395.03682</v>
      </c>
      <c r="AI960" s="426">
        <f>SUM(AI961:AI976)</f>
        <v>24588486267.586754</v>
      </c>
      <c r="AJ960" s="426"/>
      <c r="AK960" s="426"/>
      <c r="AL960" s="426"/>
      <c r="AM960" s="426">
        <f>SUM(AM961:AM976)</f>
        <v>125487716549.87</v>
      </c>
      <c r="AN960" s="426">
        <f>SUM(AN961:AN976)</f>
        <v>140546242535.85437</v>
      </c>
      <c r="AO960" s="426">
        <f>SUM(AO961:AO976)</f>
        <v>32819461532.879169</v>
      </c>
      <c r="AP960" s="426"/>
      <c r="AQ960" s="426"/>
      <c r="AR960" s="426"/>
      <c r="AS960" s="426">
        <f>SUM(AS961:AS976)</f>
        <v>305655315491.71002</v>
      </c>
      <c r="AT960" s="426">
        <f>SUM(AT961:AT976)</f>
        <v>342333953350.71521</v>
      </c>
      <c r="AU960" s="426">
        <f>SUM(AU961:AU976)</f>
        <v>78886040373.142258</v>
      </c>
      <c r="AV960" s="427"/>
      <c r="AW960" s="427"/>
      <c r="AX960" s="427"/>
      <c r="AY960" s="393">
        <f t="shared" ref="AY960:BA960" si="9122">SUM(AY961:AY976)</f>
        <v>0</v>
      </c>
      <c r="AZ960" s="393">
        <f t="shared" si="9122"/>
        <v>0</v>
      </c>
      <c r="BA960" s="393">
        <f t="shared" si="9122"/>
        <v>0</v>
      </c>
      <c r="BB960" s="427"/>
      <c r="BC960" s="427"/>
      <c r="BD960" s="427"/>
      <c r="BE960" s="393">
        <f>SUM(BE961:BE976)</f>
        <v>0</v>
      </c>
      <c r="BF960" s="393">
        <f t="shared" ref="BE960:BG960" si="9123">SUM(BF961:BF976)</f>
        <v>0</v>
      </c>
      <c r="BG960" s="393">
        <f t="shared" si="9123"/>
        <v>0</v>
      </c>
      <c r="BH960" s="427"/>
      <c r="BI960" s="427"/>
      <c r="BJ960" s="427"/>
      <c r="BK960" s="393">
        <f t="shared" ref="BK960:BM960" si="9124">SUM(BK961:BK976)</f>
        <v>0</v>
      </c>
      <c r="BL960" s="393">
        <f t="shared" si="9124"/>
        <v>0</v>
      </c>
      <c r="BM960" s="393">
        <f t="shared" si="9124"/>
        <v>0</v>
      </c>
      <c r="BN960" s="427"/>
      <c r="BO960" s="427"/>
      <c r="BP960" s="427"/>
      <c r="BQ960" s="393">
        <f t="shared" ref="BQ960:BS960" si="9125">SUM(BQ961:BQ976)</f>
        <v>0</v>
      </c>
      <c r="BR960" s="393">
        <f t="shared" si="9125"/>
        <v>0</v>
      </c>
      <c r="BS960" s="393">
        <f t="shared" si="9125"/>
        <v>0</v>
      </c>
      <c r="BT960" s="268"/>
      <c r="BU960" s="268"/>
      <c r="BV960" s="268">
        <f t="shared" ref="BV960:BW960" si="9126">SUM(BV961:BV976)</f>
        <v>683061958370.79993</v>
      </c>
      <c r="BW960" s="268">
        <f t="shared" si="9126"/>
        <v>765029393375.29602</v>
      </c>
      <c r="BX960" s="131"/>
      <c r="BY960" s="124"/>
      <c r="BZ960" s="577"/>
      <c r="CA960" s="531">
        <f>SUM(CA961:CA976)</f>
        <v>172378286636.30469</v>
      </c>
      <c r="CB960" s="132">
        <v>243115587000</v>
      </c>
      <c r="CC960" s="130">
        <v>272289457440.00003</v>
      </c>
      <c r="CD960" s="135"/>
      <c r="CE960" s="132">
        <f>SUM(CE961:CE976)</f>
        <v>439946371370.79999</v>
      </c>
      <c r="CF960" s="132">
        <f>SUM(CF961:CF976)</f>
        <v>492739935935.2962</v>
      </c>
      <c r="CG960" s="132">
        <f>SUM(CG961:CG976)</f>
        <v>-99911170803.695343</v>
      </c>
      <c r="CH960" s="168"/>
      <c r="CI960" s="169"/>
      <c r="CJ960" s="133"/>
      <c r="CK960" s="134"/>
      <c r="CL960" s="134"/>
      <c r="CM960" s="134"/>
      <c r="CN960" s="134"/>
      <c r="CO960" s="134"/>
      <c r="CP960" s="134"/>
      <c r="CQ960" s="134"/>
      <c r="CR960" s="493"/>
      <c r="CS960" s="493"/>
      <c r="CT960" s="493"/>
      <c r="CU960" s="493"/>
      <c r="CV960" s="493"/>
      <c r="CW960" s="493"/>
      <c r="CX960" s="493"/>
      <c r="CY960" s="493"/>
      <c r="CZ960" s="493"/>
      <c r="DA960" s="493"/>
      <c r="DB960" s="493"/>
      <c r="DC960" s="493"/>
      <c r="DD960" s="493"/>
      <c r="DE960" s="493"/>
      <c r="DF960" s="493"/>
      <c r="DG960" s="493"/>
      <c r="DH960" s="493"/>
      <c r="DI960" s="493"/>
      <c r="DJ960" s="493"/>
      <c r="DK960" s="493"/>
      <c r="DL960" s="494"/>
      <c r="DM960" s="268">
        <f t="shared" ref="DM960:EZ960" si="9127">SUM(DM961:DM976)</f>
        <v>68214673629.491211</v>
      </c>
      <c r="DN960" s="588">
        <f t="shared" si="9127"/>
        <v>60905958597.760002</v>
      </c>
      <c r="DO960" s="258">
        <f t="shared" si="9127"/>
        <v>49656675041.747208</v>
      </c>
      <c r="DP960" s="656">
        <f t="shared" si="9127"/>
        <v>44336317001.560005</v>
      </c>
      <c r="DQ960" s="687">
        <f t="shared" si="9127"/>
        <v>106751757464.01602</v>
      </c>
      <c r="DR960" s="259">
        <f t="shared" si="9127"/>
        <v>95314069164.300003</v>
      </c>
      <c r="DS960" s="259">
        <f t="shared" si="9127"/>
        <v>140499056466.57437</v>
      </c>
      <c r="DT960" s="259">
        <f t="shared" si="9127"/>
        <v>125445586130.87</v>
      </c>
      <c r="DU960" s="259">
        <f t="shared" si="9127"/>
        <v>342333953350.71521</v>
      </c>
      <c r="DV960" s="259">
        <f t="shared" si="9127"/>
        <v>305655315491.71002</v>
      </c>
      <c r="DW960" s="259">
        <f t="shared" si="9127"/>
        <v>0</v>
      </c>
      <c r="DX960" s="656">
        <f t="shared" si="9127"/>
        <v>0</v>
      </c>
      <c r="DY960" s="318">
        <f t="shared" si="9127"/>
        <v>0</v>
      </c>
      <c r="DZ960" s="656">
        <f t="shared" si="9127"/>
        <v>0</v>
      </c>
      <c r="EA960" s="687">
        <f t="shared" si="9127"/>
        <v>0</v>
      </c>
      <c r="EB960" s="259">
        <f t="shared" si="9127"/>
        <v>0</v>
      </c>
      <c r="EC960" s="259">
        <f t="shared" si="9127"/>
        <v>0</v>
      </c>
      <c r="ED960" s="258">
        <f t="shared" si="9127"/>
        <v>0</v>
      </c>
      <c r="EE960" s="589">
        <f t="shared" si="9127"/>
        <v>759178638523.15527</v>
      </c>
      <c r="EF960" s="589">
        <f t="shared" si="9127"/>
        <v>677838070109.95996</v>
      </c>
      <c r="EG960" s="712">
        <f t="shared" si="9127"/>
        <v>110047433.39</v>
      </c>
      <c r="EH960" s="269">
        <f t="shared" si="9127"/>
        <v>123253125.39679727</v>
      </c>
      <c r="EI960" s="471">
        <f t="shared" si="9127"/>
        <v>0</v>
      </c>
      <c r="EJ960" s="656">
        <f t="shared" si="9127"/>
        <v>0</v>
      </c>
      <c r="EK960" s="673">
        <f t="shared" si="9127"/>
        <v>112116009.84000015</v>
      </c>
      <c r="EL960" s="259">
        <f t="shared" si="9127"/>
        <v>125569931.02079964</v>
      </c>
      <c r="EM960" s="259">
        <f t="shared" si="9127"/>
        <v>42130419</v>
      </c>
      <c r="EN960" s="259">
        <f t="shared" si="9127"/>
        <v>47186069.280000001</v>
      </c>
      <c r="EO960" s="259">
        <f t="shared" si="9127"/>
        <v>0</v>
      </c>
      <c r="EP960" s="259">
        <f t="shared" si="9127"/>
        <v>0</v>
      </c>
      <c r="EQ960" s="259">
        <f t="shared" si="9127"/>
        <v>0</v>
      </c>
      <c r="ER960" s="259">
        <f t="shared" si="9127"/>
        <v>0</v>
      </c>
      <c r="ES960" s="259">
        <f t="shared" si="9127"/>
        <v>0</v>
      </c>
      <c r="ET960" s="656">
        <f t="shared" si="9127"/>
        <v>0</v>
      </c>
      <c r="EU960" s="656">
        <f t="shared" si="9127"/>
        <v>0</v>
      </c>
      <c r="EV960" s="656">
        <f t="shared" si="9127"/>
        <v>0</v>
      </c>
      <c r="EW960" s="656">
        <f t="shared" si="9127"/>
        <v>0</v>
      </c>
      <c r="EX960" s="656">
        <f t="shared" si="9127"/>
        <v>0</v>
      </c>
      <c r="EY960" s="589">
        <f t="shared" si="9127"/>
        <v>5223888260.8399963</v>
      </c>
      <c r="EZ960" s="589">
        <f t="shared" si="9127"/>
        <v>5850754852.1408186</v>
      </c>
      <c r="FA960" s="311"/>
    </row>
    <row r="961" spans="1:197" ht="18" hidden="1" customHeight="1" outlineLevel="1" x14ac:dyDescent="0.2">
      <c r="A961" s="78" t="s">
        <v>211</v>
      </c>
      <c r="B961" s="76" t="s">
        <v>21</v>
      </c>
      <c r="C961" s="77" t="s">
        <v>208</v>
      </c>
      <c r="D961" s="77" t="s">
        <v>209</v>
      </c>
      <c r="E961" s="76" t="s">
        <v>210</v>
      </c>
      <c r="F961" s="76"/>
      <c r="G961" s="78" t="s">
        <v>41</v>
      </c>
      <c r="H961" s="79">
        <v>0.22</v>
      </c>
      <c r="I961" s="76" t="s">
        <v>969</v>
      </c>
      <c r="J961" s="80" t="s">
        <v>36</v>
      </c>
      <c r="K961" s="81"/>
      <c r="L961" s="76" t="s">
        <v>278</v>
      </c>
      <c r="M961" s="76"/>
      <c r="N961" s="82"/>
      <c r="O961" s="82"/>
      <c r="P961" s="82"/>
      <c r="Q961" s="82"/>
      <c r="R961" s="398">
        <v>0</v>
      </c>
      <c r="S961" s="262"/>
      <c r="T961" s="262"/>
      <c r="U961" s="262">
        <f t="shared" ref="U961" si="9128">R961</f>
        <v>0</v>
      </c>
      <c r="V961" s="263">
        <f t="shared" ref="V961" si="9129">U961*1.12</f>
        <v>0</v>
      </c>
      <c r="W961" s="317">
        <f t="shared" ref="W961:W972" si="9130">V961*H961</f>
        <v>0</v>
      </c>
      <c r="X961" s="399">
        <v>0</v>
      </c>
      <c r="Y961" s="399"/>
      <c r="Z961" s="399"/>
      <c r="AA961" s="399">
        <f t="shared" ref="AA961:AA971" si="9131">X961</f>
        <v>0</v>
      </c>
      <c r="AB961" s="399">
        <f t="shared" ref="AB961:AB971" si="9132">AA961*1.12</f>
        <v>0</v>
      </c>
      <c r="AC961" s="399">
        <f t="shared" ref="AC961:AC972" si="9133">AB961*H961</f>
        <v>0</v>
      </c>
      <c r="AD961" s="260">
        <v>0</v>
      </c>
      <c r="AE961" s="260"/>
      <c r="AF961" s="260"/>
      <c r="AG961" s="260"/>
      <c r="AH961" s="260"/>
      <c r="AI961" s="260">
        <f t="shared" ref="AI961:AI973" si="9134">AH961*H961</f>
        <v>0</v>
      </c>
      <c r="AJ961" s="260"/>
      <c r="AK961" s="260"/>
      <c r="AL961" s="260"/>
      <c r="AM961" s="260">
        <f t="shared" ref="AM961:AM971" si="9135">AJ961</f>
        <v>0</v>
      </c>
      <c r="AN961" s="260">
        <f t="shared" ref="AN961:AN973" si="9136">AM961*1.12</f>
        <v>0</v>
      </c>
      <c r="AO961" s="396">
        <f t="shared" ref="AO961:AO973" si="9137">AN961*H961</f>
        <v>0</v>
      </c>
      <c r="AP961" s="260"/>
      <c r="AQ961" s="260"/>
      <c r="AR961" s="260"/>
      <c r="AS961" s="260">
        <f t="shared" ref="AS961:AS971" si="9138">AP961</f>
        <v>0</v>
      </c>
      <c r="AT961" s="260">
        <f t="shared" si="8995"/>
        <v>0</v>
      </c>
      <c r="AU961" s="260">
        <f t="shared" ref="AU961:AU971" si="9139">AT961*H961</f>
        <v>0</v>
      </c>
      <c r="AV961" s="400"/>
      <c r="AW961" s="400"/>
      <c r="AX961" s="400"/>
      <c r="AY961" s="397">
        <f t="shared" si="9031"/>
        <v>0</v>
      </c>
      <c r="AZ961" s="397">
        <f t="shared" si="8998"/>
        <v>0</v>
      </c>
      <c r="BA961" s="397">
        <f t="shared" si="9032"/>
        <v>0</v>
      </c>
      <c r="BB961" s="400"/>
      <c r="BC961" s="400"/>
      <c r="BD961" s="400"/>
      <c r="BE961" s="397">
        <f t="shared" si="9033"/>
        <v>0</v>
      </c>
      <c r="BF961" s="397">
        <f t="shared" si="8999"/>
        <v>0</v>
      </c>
      <c r="BG961" s="397">
        <f t="shared" si="9034"/>
        <v>0</v>
      </c>
      <c r="BH961" s="400"/>
      <c r="BI961" s="400"/>
      <c r="BJ961" s="400"/>
      <c r="BK961" s="397">
        <f t="shared" ref="BK961:BK973" si="9140">BH961</f>
        <v>0</v>
      </c>
      <c r="BL961" s="397">
        <f t="shared" ref="BL961:BL973" si="9141">BK961*1.12</f>
        <v>0</v>
      </c>
      <c r="BM961" s="397">
        <f t="shared" ref="BM961:BM973" si="9142">BL961*N961</f>
        <v>0</v>
      </c>
      <c r="BN961" s="400"/>
      <c r="BO961" s="400"/>
      <c r="BP961" s="400"/>
      <c r="BQ961" s="397">
        <f t="shared" ref="BQ961:BQ974" si="9143">BN961</f>
        <v>0</v>
      </c>
      <c r="BR961" s="397">
        <f t="shared" ref="BR961:BR974" si="9144">BQ961*1.12</f>
        <v>0</v>
      </c>
      <c r="BS961" s="397">
        <f t="shared" ref="BS961:BS974" si="9145">BR961*T961</f>
        <v>0</v>
      </c>
      <c r="BT961" s="262"/>
      <c r="BU961" s="262"/>
      <c r="BV961" s="262">
        <f t="shared" ref="BV961:BV971" si="9146">SUM(N961:R961,X961,AD961,AJ961,AP961,AV961,BB961,BH961)</f>
        <v>0</v>
      </c>
      <c r="BW961" s="1427">
        <f t="shared" ref="BW961:BW970" si="9147">BV961*1.12</f>
        <v>0</v>
      </c>
      <c r="BX961" s="84"/>
      <c r="BY961" s="64">
        <v>2012</v>
      </c>
      <c r="BZ961" s="325"/>
      <c r="CA961" s="529">
        <f t="shared" ref="CA961:CA973" si="9148">BW961*H961</f>
        <v>0</v>
      </c>
      <c r="CB961" s="83">
        <v>243115587000</v>
      </c>
      <c r="CC961" s="83">
        <v>272289457440.00003</v>
      </c>
      <c r="CD961" s="87"/>
      <c r="CE961" s="26">
        <f t="shared" ref="CE961:CE972" si="9149">BV961-CB961</f>
        <v>-243115587000</v>
      </c>
      <c r="CF961" s="27">
        <f t="shared" ref="CF961:CF972" si="9150">BW961-CC961</f>
        <v>-272289457440.00003</v>
      </c>
      <c r="CG961" s="738">
        <f t="shared" ref="CG961:CG972" si="9151">CA961-CC961</f>
        <v>-272289457440.00003</v>
      </c>
      <c r="CH961" s="164"/>
      <c r="CI961" s="185"/>
      <c r="CJ961" s="87"/>
      <c r="CK961" s="87"/>
      <c r="CL961" s="87"/>
      <c r="CM961" s="172"/>
      <c r="CN961" s="87"/>
      <c r="CO961" s="175"/>
      <c r="CP961" s="175"/>
      <c r="CQ961" s="87"/>
      <c r="CR961" s="455"/>
      <c r="CS961" s="455"/>
      <c r="CT961" s="455"/>
      <c r="CU961" s="455"/>
      <c r="CV961" s="455"/>
      <c r="CW961" s="455"/>
      <c r="CX961" s="455"/>
      <c r="CY961" s="455"/>
      <c r="CZ961" s="455"/>
      <c r="DA961" s="456"/>
      <c r="DB961" s="455"/>
      <c r="DC961" s="455"/>
      <c r="DD961" s="455"/>
      <c r="DE961" s="455"/>
      <c r="DF961" s="455"/>
      <c r="DG961" s="455"/>
      <c r="DH961" s="455"/>
      <c r="DI961" s="455"/>
      <c r="DJ961" s="455"/>
      <c r="DK961" s="455"/>
      <c r="DL961" s="455"/>
      <c r="DM961" s="455"/>
      <c r="DN961" s="501"/>
      <c r="DO961" s="455"/>
      <c r="DP961" s="501"/>
      <c r="DQ961" s="672"/>
      <c r="DR961" s="457"/>
      <c r="DS961" s="672"/>
      <c r="DT961" s="457"/>
      <c r="DU961" s="503"/>
      <c r="DV961" s="501"/>
      <c r="DW961" s="672"/>
      <c r="DX961" s="501"/>
      <c r="DY961" s="672"/>
      <c r="DZ961" s="501"/>
      <c r="EA961" s="508">
        <f t="shared" ref="EA961:EA973" si="9152">DI961</f>
        <v>0</v>
      </c>
      <c r="EB961" s="457">
        <f t="shared" ref="EB961:EB973" si="9153">EA961/1.12</f>
        <v>0</v>
      </c>
      <c r="EC961" s="672"/>
      <c r="ED961" s="455"/>
      <c r="EE961" s="459"/>
      <c r="EF961" s="501"/>
      <c r="EG961" s="462">
        <f t="shared" ref="EG961:EG974" si="9154">U961-DN961</f>
        <v>0</v>
      </c>
      <c r="EH961" s="263">
        <f t="shared" ref="EH961:EH974" si="9155">V961-DM961</f>
        <v>0</v>
      </c>
      <c r="EI961" s="460">
        <f t="shared" ref="EI961:EI974" si="9156">AA961-DP961</f>
        <v>0</v>
      </c>
      <c r="EJ961" s="538">
        <f t="shared" ref="EJ961:EJ974" si="9157">AB961-DO961</f>
        <v>0</v>
      </c>
      <c r="EK961" s="706">
        <f t="shared" ref="EK961:EK974" si="9158">AG961-DR961</f>
        <v>0</v>
      </c>
      <c r="EL961" s="263">
        <f t="shared" ref="EL961:EL974" si="9159">AH961-DQ961</f>
        <v>0</v>
      </c>
      <c r="EM961" s="648">
        <f t="shared" ref="EM961:EM974" si="9160">AM961-DT961</f>
        <v>0</v>
      </c>
      <c r="EN961" s="597">
        <f t="shared" ref="EN961:EN974" si="9161">AN961-DS961</f>
        <v>0</v>
      </c>
      <c r="EO961" s="706">
        <f t="shared" ref="EO961:EO974" si="9162">AS961-DV961</f>
        <v>0</v>
      </c>
      <c r="EP961" s="263">
        <f t="shared" ref="EP961:EP974" si="9163">AT961-DU961</f>
        <v>0</v>
      </c>
      <c r="EQ961" s="648">
        <f t="shared" ref="EQ961:EQ974" si="9164">AY961-DX961</f>
        <v>0</v>
      </c>
      <c r="ER961" s="597">
        <f t="shared" ref="ER961:ER974" si="9165">AZ961-DW961</f>
        <v>0</v>
      </c>
      <c r="ES961" s="706">
        <f t="shared" ref="ES961:ES974" si="9166">BE961-DZ961</f>
        <v>0</v>
      </c>
      <c r="ET961" s="597">
        <f t="shared" ref="ET961:ET974" si="9167">BF961-DY961</f>
        <v>0</v>
      </c>
      <c r="EU961" s="462">
        <f t="shared" ref="EU961:EU974" si="9168">BK961-EB961</f>
        <v>0</v>
      </c>
      <c r="EV961" s="263">
        <f t="shared" ref="EV961:EV974" si="9169">BL961-EA961</f>
        <v>0</v>
      </c>
      <c r="EW961" s="462">
        <f t="shared" ref="EW961:EW974" si="9170">BM961-ED961</f>
        <v>0</v>
      </c>
      <c r="EX961" s="263">
        <f t="shared" ref="EX961:EX974" si="9171">BN961-EC961</f>
        <v>0</v>
      </c>
      <c r="EY961" s="472">
        <f t="shared" ref="EY961:EY974" si="9172">BV961-EF961</f>
        <v>0</v>
      </c>
      <c r="EZ961" s="263">
        <f>BW961-EE961</f>
        <v>0</v>
      </c>
      <c r="FA961" s="312">
        <f>BX961-EF961</f>
        <v>0</v>
      </c>
    </row>
    <row r="962" spans="1:197" ht="18" hidden="1" customHeight="1" outlineLevel="1" x14ac:dyDescent="0.2">
      <c r="A962" s="78" t="s">
        <v>457</v>
      </c>
      <c r="B962" s="76" t="s">
        <v>21</v>
      </c>
      <c r="C962" s="77" t="s">
        <v>451</v>
      </c>
      <c r="D962" s="77" t="s">
        <v>452</v>
      </c>
      <c r="E962" s="76" t="s">
        <v>453</v>
      </c>
      <c r="F962" s="76" t="s">
        <v>454</v>
      </c>
      <c r="G962" s="78" t="s">
        <v>41</v>
      </c>
      <c r="H962" s="79">
        <v>0.23</v>
      </c>
      <c r="I962" s="76" t="s">
        <v>969</v>
      </c>
      <c r="J962" s="80" t="s">
        <v>455</v>
      </c>
      <c r="K962" s="81"/>
      <c r="L962" s="76" t="s">
        <v>456</v>
      </c>
      <c r="M962" s="76"/>
      <c r="N962" s="82"/>
      <c r="O962" s="82"/>
      <c r="P962" s="82"/>
      <c r="Q962" s="82">
        <v>0</v>
      </c>
      <c r="R962" s="398">
        <v>0</v>
      </c>
      <c r="S962" s="262"/>
      <c r="T962" s="262"/>
      <c r="U962" s="262">
        <f t="shared" ref="U962:U971" si="9173">R962</f>
        <v>0</v>
      </c>
      <c r="V962" s="263">
        <f t="shared" ref="V962:V971" si="9174">U962*1.12</f>
        <v>0</v>
      </c>
      <c r="W962" s="257">
        <f t="shared" si="9130"/>
        <v>0</v>
      </c>
      <c r="X962" s="399"/>
      <c r="Y962" s="399"/>
      <c r="Z962" s="399"/>
      <c r="AA962" s="399">
        <f t="shared" si="9131"/>
        <v>0</v>
      </c>
      <c r="AB962" s="399">
        <f t="shared" si="9132"/>
        <v>0</v>
      </c>
      <c r="AC962" s="399">
        <f t="shared" si="9133"/>
        <v>0</v>
      </c>
      <c r="AD962" s="260">
        <v>0</v>
      </c>
      <c r="AE962" s="260"/>
      <c r="AF962" s="260"/>
      <c r="AG962" s="260"/>
      <c r="AH962" s="260"/>
      <c r="AI962" s="260">
        <f t="shared" si="9134"/>
        <v>0</v>
      </c>
      <c r="AJ962" s="260"/>
      <c r="AK962" s="260"/>
      <c r="AL962" s="260"/>
      <c r="AM962" s="260">
        <f t="shared" si="9135"/>
        <v>0</v>
      </c>
      <c r="AN962" s="260">
        <f t="shared" si="9136"/>
        <v>0</v>
      </c>
      <c r="AO962" s="396">
        <f t="shared" si="9137"/>
        <v>0</v>
      </c>
      <c r="AP962" s="260"/>
      <c r="AQ962" s="260"/>
      <c r="AR962" s="260"/>
      <c r="AS962" s="260">
        <f t="shared" si="9138"/>
        <v>0</v>
      </c>
      <c r="AT962" s="260">
        <f t="shared" si="8995"/>
        <v>0</v>
      </c>
      <c r="AU962" s="260">
        <f t="shared" si="9139"/>
        <v>0</v>
      </c>
      <c r="AV962" s="400"/>
      <c r="AW962" s="400"/>
      <c r="AX962" s="400"/>
      <c r="AY962" s="397">
        <f t="shared" si="9031"/>
        <v>0</v>
      </c>
      <c r="AZ962" s="397">
        <f t="shared" si="8998"/>
        <v>0</v>
      </c>
      <c r="BA962" s="397">
        <f t="shared" si="9032"/>
        <v>0</v>
      </c>
      <c r="BB962" s="400"/>
      <c r="BC962" s="400"/>
      <c r="BD962" s="400"/>
      <c r="BE962" s="397">
        <f t="shared" si="9033"/>
        <v>0</v>
      </c>
      <c r="BF962" s="397">
        <f t="shared" si="8999"/>
        <v>0</v>
      </c>
      <c r="BG962" s="397">
        <f t="shared" si="9034"/>
        <v>0</v>
      </c>
      <c r="BH962" s="400"/>
      <c r="BI962" s="400"/>
      <c r="BJ962" s="400"/>
      <c r="BK962" s="397">
        <f t="shared" si="9140"/>
        <v>0</v>
      </c>
      <c r="BL962" s="397">
        <f t="shared" si="9141"/>
        <v>0</v>
      </c>
      <c r="BM962" s="397">
        <f t="shared" si="9142"/>
        <v>0</v>
      </c>
      <c r="BN962" s="400"/>
      <c r="BO962" s="400"/>
      <c r="BP962" s="400"/>
      <c r="BQ962" s="397">
        <f t="shared" si="9143"/>
        <v>0</v>
      </c>
      <c r="BR962" s="397">
        <f t="shared" si="9144"/>
        <v>0</v>
      </c>
      <c r="BS962" s="397">
        <f t="shared" si="9145"/>
        <v>0</v>
      </c>
      <c r="BT962" s="262"/>
      <c r="BU962" s="262"/>
      <c r="BV962" s="256">
        <f t="shared" si="9146"/>
        <v>0</v>
      </c>
      <c r="BW962" s="1431">
        <f t="shared" si="9147"/>
        <v>0</v>
      </c>
      <c r="BX962" s="84"/>
      <c r="BY962" s="76">
        <v>2011</v>
      </c>
      <c r="BZ962" s="325" t="s">
        <v>1115</v>
      </c>
      <c r="CA962" s="529">
        <f t="shared" si="9148"/>
        <v>0</v>
      </c>
      <c r="CB962" s="83"/>
      <c r="CC962" s="83"/>
      <c r="CD962" s="87"/>
      <c r="CE962" s="26">
        <f t="shared" si="9149"/>
        <v>0</v>
      </c>
      <c r="CF962" s="27">
        <f t="shared" si="9150"/>
        <v>0</v>
      </c>
      <c r="CG962" s="738">
        <f t="shared" si="9151"/>
        <v>0</v>
      </c>
      <c r="CH962" s="162" t="s">
        <v>472</v>
      </c>
      <c r="CI962" s="185"/>
      <c r="CJ962" s="73"/>
      <c r="CK962" s="74"/>
      <c r="CL962" s="74"/>
      <c r="CM962" s="187"/>
      <c r="CN962" s="74"/>
      <c r="CO962" s="180"/>
      <c r="CP962" s="180"/>
      <c r="CQ962" s="74"/>
      <c r="CR962" s="487"/>
      <c r="CS962" s="487"/>
      <c r="CT962" s="487"/>
      <c r="CU962" s="487"/>
      <c r="CV962" s="487"/>
      <c r="CW962" s="487"/>
      <c r="CX962" s="487"/>
      <c r="CY962" s="487"/>
      <c r="CZ962" s="487"/>
      <c r="DA962" s="488"/>
      <c r="DB962" s="487"/>
      <c r="DC962" s="487"/>
      <c r="DD962" s="487"/>
      <c r="DE962" s="487"/>
      <c r="DF962" s="487"/>
      <c r="DG962" s="487"/>
      <c r="DH962" s="487"/>
      <c r="DI962" s="487"/>
      <c r="DJ962" s="487"/>
      <c r="DK962" s="487"/>
      <c r="DL962" s="455"/>
      <c r="DM962" s="455"/>
      <c r="DN962" s="455"/>
      <c r="DO962" s="455"/>
      <c r="DP962" s="501"/>
      <c r="DQ962" s="674"/>
      <c r="DR962" s="491"/>
      <c r="DS962" s="674"/>
      <c r="DT962" s="491"/>
      <c r="DU962" s="504"/>
      <c r="DV962" s="489"/>
      <c r="DW962" s="674"/>
      <c r="DX962" s="489"/>
      <c r="DY962" s="674"/>
      <c r="DZ962" s="489"/>
      <c r="EA962" s="508">
        <f t="shared" si="9152"/>
        <v>0</v>
      </c>
      <c r="EB962" s="457">
        <f t="shared" si="9153"/>
        <v>0</v>
      </c>
      <c r="EC962" s="674"/>
      <c r="ED962" s="487"/>
      <c r="EE962" s="492"/>
      <c r="EF962" s="489"/>
      <c r="EG962" s="461">
        <f t="shared" si="9154"/>
        <v>0</v>
      </c>
      <c r="EH962" s="257">
        <f t="shared" si="9155"/>
        <v>0</v>
      </c>
      <c r="EI962" s="460">
        <f t="shared" si="9156"/>
        <v>0</v>
      </c>
      <c r="EJ962" s="538">
        <f t="shared" si="9157"/>
        <v>0</v>
      </c>
      <c r="EK962" s="706">
        <f t="shared" si="9158"/>
        <v>0</v>
      </c>
      <c r="EL962" s="263">
        <f t="shared" si="9159"/>
        <v>0</v>
      </c>
      <c r="EM962" s="648">
        <f t="shared" si="9160"/>
        <v>0</v>
      </c>
      <c r="EN962" s="597">
        <f t="shared" si="9161"/>
        <v>0</v>
      </c>
      <c r="EO962" s="706">
        <f t="shared" si="9162"/>
        <v>0</v>
      </c>
      <c r="EP962" s="263">
        <f t="shared" si="9163"/>
        <v>0</v>
      </c>
      <c r="EQ962" s="648">
        <f t="shared" si="9164"/>
        <v>0</v>
      </c>
      <c r="ER962" s="597">
        <f t="shared" si="9165"/>
        <v>0</v>
      </c>
      <c r="ES962" s="706">
        <f t="shared" si="9166"/>
        <v>0</v>
      </c>
      <c r="ET962" s="597">
        <f t="shared" si="9167"/>
        <v>0</v>
      </c>
      <c r="EU962" s="462">
        <f t="shared" si="9168"/>
        <v>0</v>
      </c>
      <c r="EV962" s="263">
        <f t="shared" si="9169"/>
        <v>0</v>
      </c>
      <c r="EW962" s="462">
        <f t="shared" si="9170"/>
        <v>0</v>
      </c>
      <c r="EX962" s="263">
        <f t="shared" si="9171"/>
        <v>0</v>
      </c>
      <c r="EY962" s="472">
        <f t="shared" si="9172"/>
        <v>0</v>
      </c>
      <c r="EZ962" s="263">
        <f t="shared" ref="EZ962:EZ974" si="9175">BW962-EE962</f>
        <v>0</v>
      </c>
    </row>
    <row r="963" spans="1:197" ht="18" hidden="1" customHeight="1" outlineLevel="1" x14ac:dyDescent="0.2">
      <c r="A963" s="78" t="s">
        <v>1129</v>
      </c>
      <c r="B963" s="76" t="s">
        <v>21</v>
      </c>
      <c r="C963" s="77" t="s">
        <v>451</v>
      </c>
      <c r="D963" s="77" t="s">
        <v>452</v>
      </c>
      <c r="E963" s="76" t="s">
        <v>453</v>
      </c>
      <c r="F963" s="76" t="s">
        <v>454</v>
      </c>
      <c r="G963" s="78" t="s">
        <v>41</v>
      </c>
      <c r="H963" s="79">
        <v>0.23</v>
      </c>
      <c r="I963" s="76" t="s">
        <v>969</v>
      </c>
      <c r="J963" s="80" t="s">
        <v>455</v>
      </c>
      <c r="K963" s="81"/>
      <c r="L963" s="76" t="s">
        <v>456</v>
      </c>
      <c r="M963" s="76"/>
      <c r="N963" s="82"/>
      <c r="O963" s="82"/>
      <c r="P963" s="82"/>
      <c r="Q963" s="82"/>
      <c r="R963" s="398">
        <v>5638559246.8900003</v>
      </c>
      <c r="S963" s="262"/>
      <c r="T963" s="262"/>
      <c r="U963" s="262">
        <v>0</v>
      </c>
      <c r="V963" s="263">
        <f t="shared" ref="V963" si="9176">U963*1.12</f>
        <v>0</v>
      </c>
      <c r="W963" s="257">
        <f t="shared" si="9130"/>
        <v>0</v>
      </c>
      <c r="X963" s="399">
        <v>110809300753.11</v>
      </c>
      <c r="Y963" s="399"/>
      <c r="Z963" s="399"/>
      <c r="AA963" s="399">
        <v>0</v>
      </c>
      <c r="AB963" s="399">
        <f t="shared" ref="AB963" si="9177">AA963*1.12</f>
        <v>0</v>
      </c>
      <c r="AC963" s="399">
        <f t="shared" si="9133"/>
        <v>0</v>
      </c>
      <c r="AD963" s="260">
        <v>153042882000</v>
      </c>
      <c r="AE963" s="260"/>
      <c r="AF963" s="260"/>
      <c r="AG963" s="260">
        <v>0</v>
      </c>
      <c r="AH963" s="260">
        <f t="shared" ref="AH963" si="9178">AG963*1.12</f>
        <v>0</v>
      </c>
      <c r="AI963" s="260">
        <f t="shared" si="9134"/>
        <v>0</v>
      </c>
      <c r="AJ963" s="260">
        <v>6267621000</v>
      </c>
      <c r="AK963" s="260"/>
      <c r="AL963" s="260"/>
      <c r="AM963" s="260">
        <v>0</v>
      </c>
      <c r="AN963" s="260">
        <f t="shared" si="9136"/>
        <v>0</v>
      </c>
      <c r="AO963" s="396">
        <f t="shared" si="9137"/>
        <v>0</v>
      </c>
      <c r="AP963" s="260"/>
      <c r="AQ963" s="260"/>
      <c r="AR963" s="260"/>
      <c r="AS963" s="260">
        <f t="shared" si="9138"/>
        <v>0</v>
      </c>
      <c r="AT963" s="260">
        <f t="shared" si="8995"/>
        <v>0</v>
      </c>
      <c r="AU963" s="260">
        <f t="shared" si="9139"/>
        <v>0</v>
      </c>
      <c r="AV963" s="400"/>
      <c r="AW963" s="400"/>
      <c r="AX963" s="400"/>
      <c r="AY963" s="397">
        <f t="shared" si="9031"/>
        <v>0</v>
      </c>
      <c r="AZ963" s="397">
        <f t="shared" si="8998"/>
        <v>0</v>
      </c>
      <c r="BA963" s="397">
        <f t="shared" si="9032"/>
        <v>0</v>
      </c>
      <c r="BB963" s="400"/>
      <c r="BC963" s="400"/>
      <c r="BD963" s="400"/>
      <c r="BE963" s="397">
        <f t="shared" si="9033"/>
        <v>0</v>
      </c>
      <c r="BF963" s="397">
        <f t="shared" si="8999"/>
        <v>0</v>
      </c>
      <c r="BG963" s="397">
        <f t="shared" si="9034"/>
        <v>0</v>
      </c>
      <c r="BH963" s="400"/>
      <c r="BI963" s="400"/>
      <c r="BJ963" s="400"/>
      <c r="BK963" s="397">
        <f t="shared" si="9140"/>
        <v>0</v>
      </c>
      <c r="BL963" s="397">
        <f t="shared" si="9141"/>
        <v>0</v>
      </c>
      <c r="BM963" s="397">
        <f t="shared" si="9142"/>
        <v>0</v>
      </c>
      <c r="BN963" s="400"/>
      <c r="BO963" s="400"/>
      <c r="BP963" s="400"/>
      <c r="BQ963" s="397">
        <f t="shared" si="9143"/>
        <v>0</v>
      </c>
      <c r="BR963" s="397">
        <f t="shared" si="9144"/>
        <v>0</v>
      </c>
      <c r="BS963" s="397">
        <f t="shared" si="9145"/>
        <v>0</v>
      </c>
      <c r="BT963" s="262"/>
      <c r="BU963" s="262"/>
      <c r="BV963" s="256">
        <v>0</v>
      </c>
      <c r="BW963" s="1431">
        <f t="shared" si="9147"/>
        <v>0</v>
      </c>
      <c r="BX963" s="84"/>
      <c r="BY963" s="76">
        <v>2011</v>
      </c>
      <c r="BZ963" s="325">
        <v>16.170000000000002</v>
      </c>
      <c r="CA963" s="529">
        <f t="shared" si="9148"/>
        <v>0</v>
      </c>
      <c r="CB963" s="83"/>
      <c r="CC963" s="83"/>
      <c r="CD963" s="87"/>
      <c r="CE963" s="26">
        <f t="shared" si="9149"/>
        <v>0</v>
      </c>
      <c r="CF963" s="27">
        <f t="shared" si="9150"/>
        <v>0</v>
      </c>
      <c r="CG963" s="738">
        <f t="shared" si="9151"/>
        <v>0</v>
      </c>
      <c r="CH963" s="162" t="s">
        <v>1165</v>
      </c>
      <c r="CI963" s="185"/>
      <c r="CJ963" s="87"/>
      <c r="CK963" s="87"/>
      <c r="CL963" s="886"/>
      <c r="CM963" s="172"/>
      <c r="CN963" s="87"/>
      <c r="CO963" s="175"/>
      <c r="CP963" s="175"/>
      <c r="CQ963" s="87"/>
      <c r="CR963" s="455"/>
      <c r="CS963" s="455"/>
      <c r="CT963" s="455"/>
      <c r="CU963" s="455"/>
      <c r="CV963" s="455"/>
      <c r="CW963" s="455"/>
      <c r="CX963" s="455"/>
      <c r="CY963" s="455"/>
      <c r="CZ963" s="455"/>
      <c r="DA963" s="456"/>
      <c r="DB963" s="455"/>
      <c r="DC963" s="455"/>
      <c r="DD963" s="455"/>
      <c r="DE963" s="455"/>
      <c r="DF963" s="455"/>
      <c r="DG963" s="455"/>
      <c r="DH963" s="455"/>
      <c r="DI963" s="455"/>
      <c r="DJ963" s="455"/>
      <c r="DK963" s="455"/>
      <c r="DL963" s="455"/>
      <c r="DM963" s="455"/>
      <c r="DN963" s="501"/>
      <c r="DO963" s="455"/>
      <c r="DP963" s="501"/>
      <c r="DQ963" s="672"/>
      <c r="DR963" s="457"/>
      <c r="DS963" s="672"/>
      <c r="DT963" s="457"/>
      <c r="DU963" s="503"/>
      <c r="DV963" s="501"/>
      <c r="DW963" s="672"/>
      <c r="DX963" s="501"/>
      <c r="DY963" s="672"/>
      <c r="DZ963" s="501"/>
      <c r="EA963" s="508">
        <f t="shared" si="9152"/>
        <v>0</v>
      </c>
      <c r="EB963" s="457">
        <f t="shared" si="9153"/>
        <v>0</v>
      </c>
      <c r="EC963" s="672"/>
      <c r="ED963" s="455"/>
      <c r="EE963" s="459"/>
      <c r="EF963" s="501"/>
      <c r="EG963" s="461">
        <f t="shared" si="9154"/>
        <v>0</v>
      </c>
      <c r="EH963" s="257">
        <f t="shared" si="9155"/>
        <v>0</v>
      </c>
      <c r="EI963" s="460">
        <f t="shared" si="9156"/>
        <v>0</v>
      </c>
      <c r="EJ963" s="538">
        <f t="shared" si="9157"/>
        <v>0</v>
      </c>
      <c r="EK963" s="706">
        <f t="shared" si="9158"/>
        <v>0</v>
      </c>
      <c r="EL963" s="263">
        <f t="shared" si="9159"/>
        <v>0</v>
      </c>
      <c r="EM963" s="648">
        <f t="shared" si="9160"/>
        <v>0</v>
      </c>
      <c r="EN963" s="597">
        <f t="shared" si="9161"/>
        <v>0</v>
      </c>
      <c r="EO963" s="706">
        <f t="shared" si="9162"/>
        <v>0</v>
      </c>
      <c r="EP963" s="263">
        <f t="shared" si="9163"/>
        <v>0</v>
      </c>
      <c r="EQ963" s="648">
        <f t="shared" si="9164"/>
        <v>0</v>
      </c>
      <c r="ER963" s="597">
        <f t="shared" si="9165"/>
        <v>0</v>
      </c>
      <c r="ES963" s="706">
        <f t="shared" si="9166"/>
        <v>0</v>
      </c>
      <c r="ET963" s="597">
        <f t="shared" si="9167"/>
        <v>0</v>
      </c>
      <c r="EU963" s="462">
        <f t="shared" si="9168"/>
        <v>0</v>
      </c>
      <c r="EV963" s="263">
        <f t="shared" si="9169"/>
        <v>0</v>
      </c>
      <c r="EW963" s="462">
        <f t="shared" si="9170"/>
        <v>0</v>
      </c>
      <c r="EX963" s="263">
        <f t="shared" si="9171"/>
        <v>0</v>
      </c>
      <c r="EY963" s="472">
        <f t="shared" si="9172"/>
        <v>0</v>
      </c>
      <c r="EZ963" s="263">
        <f t="shared" si="9175"/>
        <v>0</v>
      </c>
    </row>
    <row r="964" spans="1:197" s="1312" customFormat="1" ht="18" hidden="1" customHeight="1" outlineLevel="1" x14ac:dyDescent="0.2">
      <c r="A964" s="1281" t="s">
        <v>2046</v>
      </c>
      <c r="B964" s="1282" t="s">
        <v>21</v>
      </c>
      <c r="C964" s="1283" t="s">
        <v>451</v>
      </c>
      <c r="D964" s="1283" t="s">
        <v>452</v>
      </c>
      <c r="E964" s="1282" t="s">
        <v>453</v>
      </c>
      <c r="F964" s="1282" t="s">
        <v>454</v>
      </c>
      <c r="G964" s="1281" t="s">
        <v>41</v>
      </c>
      <c r="H964" s="1284">
        <v>0.23</v>
      </c>
      <c r="I964" s="1282" t="s">
        <v>969</v>
      </c>
      <c r="J964" s="1285" t="s">
        <v>455</v>
      </c>
      <c r="K964" s="1286"/>
      <c r="L964" s="1282" t="s">
        <v>456</v>
      </c>
      <c r="M964" s="1282"/>
      <c r="N964" s="1287"/>
      <c r="O964" s="1287"/>
      <c r="P964" s="1287"/>
      <c r="Q964" s="1287"/>
      <c r="R964" s="1288">
        <v>5638559245.1400003</v>
      </c>
      <c r="S964" s="736"/>
      <c r="T964" s="736"/>
      <c r="U964" s="736">
        <v>0</v>
      </c>
      <c r="V964" s="1289">
        <f t="shared" ref="V964" si="9179">U964*1.12</f>
        <v>0</v>
      </c>
      <c r="W964" s="1083">
        <f t="shared" ref="W964" si="9180">V964*H964</f>
        <v>0</v>
      </c>
      <c r="X964" s="1290">
        <v>7825785333.3999996</v>
      </c>
      <c r="Y964" s="1290"/>
      <c r="Z964" s="1290"/>
      <c r="AA964" s="1290">
        <v>0</v>
      </c>
      <c r="AB964" s="1290">
        <f t="shared" ref="AB964" si="9181">AA964*1.12</f>
        <v>0</v>
      </c>
      <c r="AC964" s="1290">
        <f t="shared" ref="AC964" si="9182">AB964*H964</f>
        <v>0</v>
      </c>
      <c r="AD964" s="1067">
        <v>117928546978</v>
      </c>
      <c r="AE964" s="1067"/>
      <c r="AF964" s="1067"/>
      <c r="AG964" s="1067">
        <v>0</v>
      </c>
      <c r="AH964" s="1067">
        <f t="shared" ref="AH964" si="9183">AG964*1.12</f>
        <v>0</v>
      </c>
      <c r="AI964" s="1067">
        <f t="shared" ref="AI964" si="9184">AH964*H964</f>
        <v>0</v>
      </c>
      <c r="AJ964" s="1067">
        <v>144635075616</v>
      </c>
      <c r="AK964" s="1067"/>
      <c r="AL964" s="1067"/>
      <c r="AM964" s="1067">
        <v>0</v>
      </c>
      <c r="AN964" s="1067">
        <f t="shared" ref="AN964" si="9185">AM964*1.12</f>
        <v>0</v>
      </c>
      <c r="AO964" s="1220">
        <f t="shared" si="9137"/>
        <v>0</v>
      </c>
      <c r="AP964" s="1067"/>
      <c r="AQ964" s="1067"/>
      <c r="AR964" s="1067"/>
      <c r="AS964" s="1067">
        <f t="shared" ref="AS964" si="9186">AP964</f>
        <v>0</v>
      </c>
      <c r="AT964" s="1067">
        <f t="shared" ref="AT964" si="9187">AS964*1.12</f>
        <v>0</v>
      </c>
      <c r="AU964" s="1067">
        <f t="shared" ref="AU964" si="9188">AT964*H964</f>
        <v>0</v>
      </c>
      <c r="AV964" s="1291"/>
      <c r="AW964" s="1291"/>
      <c r="AX964" s="1291"/>
      <c r="AY964" s="1292">
        <f t="shared" ref="AY964" si="9189">AV964</f>
        <v>0</v>
      </c>
      <c r="AZ964" s="1292">
        <f t="shared" ref="AZ964" si="9190">AY964*1.12</f>
        <v>0</v>
      </c>
      <c r="BA964" s="1292">
        <f t="shared" ref="BA964" si="9191">AZ964*H964</f>
        <v>0</v>
      </c>
      <c r="BB964" s="1291"/>
      <c r="BC964" s="1291"/>
      <c r="BD964" s="1291"/>
      <c r="BE964" s="1292">
        <f t="shared" ref="BE964" si="9192">BB964</f>
        <v>0</v>
      </c>
      <c r="BF964" s="1292">
        <f t="shared" ref="BF964" si="9193">BE964*1.12</f>
        <v>0</v>
      </c>
      <c r="BG964" s="1292">
        <f t="shared" ref="BG964" si="9194">BF964*H964</f>
        <v>0</v>
      </c>
      <c r="BH964" s="1291"/>
      <c r="BI964" s="1291"/>
      <c r="BJ964" s="1291"/>
      <c r="BK964" s="1292">
        <f t="shared" si="9140"/>
        <v>0</v>
      </c>
      <c r="BL964" s="1292">
        <f t="shared" si="9141"/>
        <v>0</v>
      </c>
      <c r="BM964" s="1292">
        <f t="shared" si="9142"/>
        <v>0</v>
      </c>
      <c r="BN964" s="1291"/>
      <c r="BO964" s="1291"/>
      <c r="BP964" s="1291"/>
      <c r="BQ964" s="1292">
        <f t="shared" si="9143"/>
        <v>0</v>
      </c>
      <c r="BR964" s="1292">
        <f t="shared" si="9144"/>
        <v>0</v>
      </c>
      <c r="BS964" s="1292">
        <f t="shared" si="9145"/>
        <v>0</v>
      </c>
      <c r="BT964" s="736"/>
      <c r="BU964" s="736"/>
      <c r="BV964" s="1293">
        <v>0</v>
      </c>
      <c r="BW964" s="1438">
        <f t="shared" ref="BW964" si="9195">BV964*1.12</f>
        <v>0</v>
      </c>
      <c r="BX964" s="1294"/>
      <c r="BY964" s="1282">
        <v>2011</v>
      </c>
      <c r="BZ964" s="1295">
        <v>16.170000000000002</v>
      </c>
      <c r="CA964" s="1296">
        <f t="shared" ref="CA964" si="9196">BW964*H964</f>
        <v>0</v>
      </c>
      <c r="CB964" s="1297"/>
      <c r="CC964" s="1297"/>
      <c r="CD964" s="1298"/>
      <c r="CE964" s="1052">
        <f t="shared" ref="CE964" si="9197">BV964-CB964</f>
        <v>0</v>
      </c>
      <c r="CF964" s="1299">
        <f t="shared" ref="CF964" si="9198">BW964-CC964</f>
        <v>0</v>
      </c>
      <c r="CG964" s="1300">
        <f t="shared" ref="CG964" si="9199">CA964-CC964</f>
        <v>0</v>
      </c>
      <c r="CH964" s="1301" t="s">
        <v>2054</v>
      </c>
      <c r="CI964" s="1302"/>
      <c r="CJ964" s="1298"/>
      <c r="CK964" s="1298" t="s">
        <v>367</v>
      </c>
      <c r="CL964" s="1298" t="s">
        <v>2726</v>
      </c>
      <c r="CM964" s="849" t="s">
        <v>368</v>
      </c>
      <c r="CN964" s="1298" t="s">
        <v>369</v>
      </c>
      <c r="CO964" s="848" t="s">
        <v>370</v>
      </c>
      <c r="CP964" s="848" t="s">
        <v>210</v>
      </c>
      <c r="CQ964" s="1298"/>
      <c r="CR964" s="1080"/>
      <c r="CS964" s="1080"/>
      <c r="CT964" s="1080"/>
      <c r="CU964" s="1080"/>
      <c r="CV964" s="1080"/>
      <c r="CW964" s="1080"/>
      <c r="CX964" s="1080"/>
      <c r="CY964" s="1080"/>
      <c r="CZ964" s="1080"/>
      <c r="DA964" s="736"/>
      <c r="DB964" s="1080">
        <v>5638559245.1400003</v>
      </c>
      <c r="DC964" s="1080">
        <v>7825788633.3999996</v>
      </c>
      <c r="DD964" s="1080">
        <v>85487835474.440002</v>
      </c>
      <c r="DE964" s="1080">
        <v>124549597724.58</v>
      </c>
      <c r="DF964" s="1080">
        <v>305371821756</v>
      </c>
      <c r="DG964" s="1080"/>
      <c r="DH964" s="1080"/>
      <c r="DI964" s="1080"/>
      <c r="DJ964" s="1080"/>
      <c r="DK964" s="1080">
        <f>DB964+DC964+DD964+DE964+DF964</f>
        <v>528873602833.56</v>
      </c>
      <c r="DL964" s="1080"/>
      <c r="DM964" s="1080">
        <f>DN964*1.12</f>
        <v>6315186354.5568008</v>
      </c>
      <c r="DN964" s="1059">
        <v>5638559245.1400003</v>
      </c>
      <c r="DO964" s="1080">
        <f>DP964*1.12</f>
        <v>8764883269.4080009</v>
      </c>
      <c r="DP964" s="1059">
        <f>DC964</f>
        <v>7825788633.3999996</v>
      </c>
      <c r="DQ964" s="1062">
        <f>DR964*1.12</f>
        <v>95746375731.372818</v>
      </c>
      <c r="DR964" s="1060">
        <f>DD964</f>
        <v>85487835474.440002</v>
      </c>
      <c r="DS964" s="1062">
        <f>DT964*1.12</f>
        <v>139495549451.5296</v>
      </c>
      <c r="DT964" s="1060">
        <f>DE964</f>
        <v>124549597724.58</v>
      </c>
      <c r="DU964" s="1061">
        <f>DV964*1.12</f>
        <v>342016440366.72003</v>
      </c>
      <c r="DV964" s="1059">
        <f>DF964</f>
        <v>305371821756</v>
      </c>
      <c r="DW964" s="1062"/>
      <c r="DX964" s="1059"/>
      <c r="DY964" s="1062"/>
      <c r="DZ964" s="1059"/>
      <c r="EA964" s="1049">
        <f t="shared" si="9152"/>
        <v>0</v>
      </c>
      <c r="EB964" s="1060">
        <f t="shared" si="9153"/>
        <v>0</v>
      </c>
      <c r="EC964" s="1062"/>
      <c r="ED964" s="1080"/>
      <c r="EE964" s="1303">
        <f>DM964+DO964+DQ964+DS964+DU964</f>
        <v>592338435173.58728</v>
      </c>
      <c r="EF964" s="1059">
        <f>EE964/1.12</f>
        <v>528873602833.56</v>
      </c>
      <c r="EG964" s="1304">
        <f t="shared" si="9154"/>
        <v>-5638559245.1400003</v>
      </c>
      <c r="EH964" s="1083">
        <f t="shared" si="9155"/>
        <v>-6315186354.5568008</v>
      </c>
      <c r="EI964" s="1305">
        <f t="shared" si="9156"/>
        <v>-7825788633.3999996</v>
      </c>
      <c r="EJ964" s="1082">
        <f t="shared" si="9157"/>
        <v>-8764883269.4080009</v>
      </c>
      <c r="EK964" s="1306">
        <f t="shared" si="9158"/>
        <v>-85487835474.440002</v>
      </c>
      <c r="EL964" s="1289">
        <f t="shared" si="9159"/>
        <v>-95746375731.372818</v>
      </c>
      <c r="EM964" s="1307">
        <f t="shared" si="9160"/>
        <v>-124549597724.58</v>
      </c>
      <c r="EN964" s="1308">
        <f t="shared" si="9161"/>
        <v>-139495549451.5296</v>
      </c>
      <c r="EO964" s="1306">
        <f t="shared" si="9162"/>
        <v>-305371821756</v>
      </c>
      <c r="EP964" s="1289">
        <f t="shared" si="9163"/>
        <v>-342016440366.72003</v>
      </c>
      <c r="EQ964" s="1307">
        <f t="shared" si="9164"/>
        <v>0</v>
      </c>
      <c r="ER964" s="1308">
        <f t="shared" si="9165"/>
        <v>0</v>
      </c>
      <c r="ES964" s="1306">
        <f t="shared" si="9166"/>
        <v>0</v>
      </c>
      <c r="ET964" s="1308">
        <f t="shared" si="9167"/>
        <v>0</v>
      </c>
      <c r="EU964" s="1309">
        <f t="shared" si="9168"/>
        <v>0</v>
      </c>
      <c r="EV964" s="1289">
        <f t="shared" si="9169"/>
        <v>0</v>
      </c>
      <c r="EW964" s="1309">
        <f t="shared" si="9170"/>
        <v>0</v>
      </c>
      <c r="EX964" s="1289">
        <f t="shared" si="9171"/>
        <v>0</v>
      </c>
      <c r="EY964" s="1310">
        <f t="shared" si="9172"/>
        <v>-528873602833.56</v>
      </c>
      <c r="EZ964" s="1289">
        <f t="shared" si="9175"/>
        <v>-592338435173.58728</v>
      </c>
      <c r="FA964" s="1311"/>
    </row>
    <row r="965" spans="1:197" s="381" customFormat="1" ht="18" hidden="1" customHeight="1" outlineLevel="1" x14ac:dyDescent="0.2">
      <c r="A965" s="361" t="s">
        <v>2727</v>
      </c>
      <c r="B965" s="359" t="s">
        <v>21</v>
      </c>
      <c r="C965" s="360" t="s">
        <v>451</v>
      </c>
      <c r="D965" s="360" t="s">
        <v>452</v>
      </c>
      <c r="E965" s="359" t="s">
        <v>453</v>
      </c>
      <c r="F965" s="359" t="s">
        <v>454</v>
      </c>
      <c r="G965" s="361" t="s">
        <v>41</v>
      </c>
      <c r="H965" s="362">
        <v>0.23</v>
      </c>
      <c r="I965" s="359" t="s">
        <v>969</v>
      </c>
      <c r="J965" s="363" t="s">
        <v>455</v>
      </c>
      <c r="K965" s="364"/>
      <c r="L965" s="359" t="s">
        <v>456</v>
      </c>
      <c r="M965" s="359"/>
      <c r="N965" s="366"/>
      <c r="O965" s="366"/>
      <c r="P965" s="366"/>
      <c r="Q965" s="366"/>
      <c r="R965" s="416">
        <v>5638559245.1400003</v>
      </c>
      <c r="S965" s="369"/>
      <c r="T965" s="369"/>
      <c r="U965" s="369">
        <f>R965</f>
        <v>5638559245.1400003</v>
      </c>
      <c r="V965" s="370">
        <f t="shared" ref="V965" si="9200">U965*1.12</f>
        <v>6315186354.5568008</v>
      </c>
      <c r="W965" s="1407">
        <f t="shared" ref="W965" si="9201">V965*H965</f>
        <v>1452492861.5480642</v>
      </c>
      <c r="X965" s="417">
        <v>7825788633.3999996</v>
      </c>
      <c r="Y965" s="417"/>
      <c r="Z965" s="417"/>
      <c r="AA965" s="417">
        <f t="shared" ref="AA965" si="9202">X965</f>
        <v>7825788633.3999996</v>
      </c>
      <c r="AB965" s="417">
        <f t="shared" ref="AB965" si="9203">AA965*1.12</f>
        <v>8764883269.4080009</v>
      </c>
      <c r="AC965" s="417">
        <f t="shared" ref="AC965" si="9204">AB965*H965</f>
        <v>2015923151.9638402</v>
      </c>
      <c r="AD965" s="418">
        <v>85487835474.440002</v>
      </c>
      <c r="AE965" s="418"/>
      <c r="AF965" s="418"/>
      <c r="AG965" s="418">
        <f>AD965</f>
        <v>85487835474.440002</v>
      </c>
      <c r="AH965" s="418">
        <f t="shared" ref="AH965" si="9205">AG965*1.12</f>
        <v>95746375731.372818</v>
      </c>
      <c r="AI965" s="418">
        <f t="shared" ref="AI965" si="9206">AH965*H965</f>
        <v>22021666418.215748</v>
      </c>
      <c r="AJ965" s="418">
        <v>124549597724.58</v>
      </c>
      <c r="AK965" s="418"/>
      <c r="AL965" s="418"/>
      <c r="AM965" s="418">
        <f t="shared" ref="AM965" si="9207">AJ965</f>
        <v>124549597724.58</v>
      </c>
      <c r="AN965" s="418">
        <f t="shared" ref="AN965" si="9208">AM965*1.12</f>
        <v>139495549451.5296</v>
      </c>
      <c r="AO965" s="536">
        <f t="shared" ref="AO965" si="9209">AN965*H965</f>
        <v>32083976373.85181</v>
      </c>
      <c r="AP965" s="418">
        <v>305371821756</v>
      </c>
      <c r="AQ965" s="418"/>
      <c r="AR965" s="418"/>
      <c r="AS965" s="418">
        <f t="shared" ref="AS965" si="9210">AP965</f>
        <v>305371821756</v>
      </c>
      <c r="AT965" s="418">
        <f t="shared" ref="AT965" si="9211">AS965*1.12</f>
        <v>342016440366.72003</v>
      </c>
      <c r="AU965" s="418">
        <f t="shared" ref="AU965" si="9212">AT965*H965</f>
        <v>78663781284.345612</v>
      </c>
      <c r="AV965" s="419"/>
      <c r="AW965" s="419"/>
      <c r="AX965" s="419"/>
      <c r="AY965" s="1408">
        <f t="shared" ref="AY965" si="9213">AV965</f>
        <v>0</v>
      </c>
      <c r="AZ965" s="1408">
        <f t="shared" ref="AZ965" si="9214">AY965*1.12</f>
        <v>0</v>
      </c>
      <c r="BA965" s="1408">
        <f t="shared" ref="BA965" si="9215">AZ965*H965</f>
        <v>0</v>
      </c>
      <c r="BB965" s="419"/>
      <c r="BC965" s="419"/>
      <c r="BD965" s="419"/>
      <c r="BE965" s="1408">
        <f t="shared" ref="BE965" si="9216">BB965</f>
        <v>0</v>
      </c>
      <c r="BF965" s="1408">
        <f t="shared" ref="BF965" si="9217">BE965*1.12</f>
        <v>0</v>
      </c>
      <c r="BG965" s="1408">
        <f t="shared" ref="BG965" si="9218">BF965*H965</f>
        <v>0</v>
      </c>
      <c r="BH965" s="419"/>
      <c r="BI965" s="419"/>
      <c r="BJ965" s="419"/>
      <c r="BK965" s="1408">
        <f t="shared" ref="BK965" si="9219">BH965</f>
        <v>0</v>
      </c>
      <c r="BL965" s="1408">
        <f t="shared" ref="BL965" si="9220">BK965*1.12</f>
        <v>0</v>
      </c>
      <c r="BM965" s="1408">
        <f t="shared" ref="BM965" si="9221">BL965*N965</f>
        <v>0</v>
      </c>
      <c r="BN965" s="419"/>
      <c r="BO965" s="419"/>
      <c r="BP965" s="419"/>
      <c r="BQ965" s="1408">
        <f t="shared" ref="BQ965" si="9222">BN965</f>
        <v>0</v>
      </c>
      <c r="BR965" s="1408">
        <f t="shared" ref="BR965" si="9223">BQ965*1.12</f>
        <v>0</v>
      </c>
      <c r="BS965" s="1408">
        <f t="shared" ref="BS965" si="9224">BR965*T965</f>
        <v>0</v>
      </c>
      <c r="BT965" s="369"/>
      <c r="BU965" s="369"/>
      <c r="BV965" s="1409">
        <f t="shared" ref="BV965" si="9225">SUM(N965:R965,X965,AD965,AJ965,AP965,AV965,BB965,BH965)</f>
        <v>528873602833.56</v>
      </c>
      <c r="BW965" s="1409">
        <f t="shared" ref="BW965" si="9226">BV965*1.12</f>
        <v>592338435173.58728</v>
      </c>
      <c r="BX965" s="371"/>
      <c r="BY965" s="359">
        <v>2011</v>
      </c>
      <c r="BZ965" s="565">
        <v>16.170000000000002</v>
      </c>
      <c r="CA965" s="1410">
        <f t="shared" ref="CA965" si="9227">BW965*H965</f>
        <v>136237840089.92508</v>
      </c>
      <c r="CB965" s="368"/>
      <c r="CC965" s="368"/>
      <c r="CD965" s="379"/>
      <c r="CE965" s="1411">
        <f t="shared" ref="CE965" si="9228">BV965-CB965</f>
        <v>528873602833.56</v>
      </c>
      <c r="CF965" s="1412">
        <f t="shared" ref="CF965" si="9229">BW965-CC965</f>
        <v>592338435173.58728</v>
      </c>
      <c r="CG965" s="1413">
        <f t="shared" ref="CG965" si="9230">CA965-CC965</f>
        <v>136237840089.92508</v>
      </c>
      <c r="CH965" s="1414" t="s">
        <v>2725</v>
      </c>
      <c r="CI965" s="1415"/>
      <c r="CJ965" s="379"/>
      <c r="CK965" s="379"/>
      <c r="CL965" s="379"/>
      <c r="CM965" s="1416"/>
      <c r="CN965" s="379"/>
      <c r="CO965" s="376"/>
      <c r="CP965" s="376"/>
      <c r="CQ965" s="379"/>
      <c r="CR965" s="477"/>
      <c r="CS965" s="477"/>
      <c r="CT965" s="477"/>
      <c r="CU965" s="477"/>
      <c r="CV965" s="477"/>
      <c r="CW965" s="477"/>
      <c r="CX965" s="477"/>
      <c r="CY965" s="477"/>
      <c r="CZ965" s="477"/>
      <c r="DA965" s="369"/>
      <c r="DB965" s="477"/>
      <c r="DC965" s="477"/>
      <c r="DD965" s="477"/>
      <c r="DE965" s="477"/>
      <c r="DF965" s="477"/>
      <c r="DG965" s="477"/>
      <c r="DH965" s="477"/>
      <c r="DI965" s="477"/>
      <c r="DJ965" s="477"/>
      <c r="DK965" s="477"/>
      <c r="DL965" s="477"/>
      <c r="DM965" s="477"/>
      <c r="DN965" s="658"/>
      <c r="DO965" s="477"/>
      <c r="DP965" s="658"/>
      <c r="DQ965" s="840"/>
      <c r="DR965" s="478"/>
      <c r="DS965" s="840"/>
      <c r="DT965" s="478"/>
      <c r="DU965" s="749"/>
      <c r="DV965" s="658"/>
      <c r="DW965" s="840"/>
      <c r="DX965" s="658"/>
      <c r="DY965" s="840"/>
      <c r="DZ965" s="658"/>
      <c r="EA965" s="783"/>
      <c r="EB965" s="478"/>
      <c r="EC965" s="840"/>
      <c r="ED965" s="477"/>
      <c r="EE965" s="1417"/>
      <c r="EF965" s="658"/>
      <c r="EG965" s="1418">
        <f t="shared" ref="EG965" si="9231">U965-DN965</f>
        <v>5638559245.1400003</v>
      </c>
      <c r="EH965" s="1407">
        <f t="shared" ref="EH965" si="9232">V965-DM965</f>
        <v>6315186354.5568008</v>
      </c>
      <c r="EI965" s="1419">
        <f t="shared" ref="EI965" si="9233">AA965-DP965</f>
        <v>7825788633.3999996</v>
      </c>
      <c r="EJ965" s="1420">
        <f t="shared" ref="EJ965" si="9234">AB965-DO965</f>
        <v>8764883269.4080009</v>
      </c>
      <c r="EK965" s="1421">
        <f t="shared" ref="EK965" si="9235">AG965-DR965</f>
        <v>85487835474.440002</v>
      </c>
      <c r="EL965" s="370">
        <f t="shared" ref="EL965" si="9236">AH965-DQ965</f>
        <v>95746375731.372818</v>
      </c>
      <c r="EM965" s="1422">
        <f t="shared" ref="EM965" si="9237">AM965-DT965</f>
        <v>124549597724.58</v>
      </c>
      <c r="EN965" s="1423">
        <f t="shared" ref="EN965" si="9238">AN965-DS965</f>
        <v>139495549451.5296</v>
      </c>
      <c r="EO965" s="1421">
        <f>AS965-DV965</f>
        <v>305371821756</v>
      </c>
      <c r="EP965" s="370">
        <f t="shared" ref="EP965" si="9239">AT965-DU965</f>
        <v>342016440366.72003</v>
      </c>
      <c r="EQ965" s="1422">
        <f t="shared" ref="EQ965" si="9240">AY965-DX965</f>
        <v>0</v>
      </c>
      <c r="ER965" s="1423">
        <f t="shared" ref="ER965" si="9241">AZ965-DW965</f>
        <v>0</v>
      </c>
      <c r="ES965" s="1421">
        <f t="shared" ref="ES965" si="9242">BE965-DZ965</f>
        <v>0</v>
      </c>
      <c r="ET965" s="1423">
        <f t="shared" ref="ET965" si="9243">BF965-DY965</f>
        <v>0</v>
      </c>
      <c r="EU965" s="709">
        <f t="shared" ref="EU965" si="9244">BK965-EB965</f>
        <v>0</v>
      </c>
      <c r="EV965" s="370">
        <f t="shared" ref="EV965" si="9245">BL965-EA965</f>
        <v>0</v>
      </c>
      <c r="EW965" s="709">
        <f t="shared" ref="EW965" si="9246">BM965-ED965</f>
        <v>0</v>
      </c>
      <c r="EX965" s="370">
        <f t="shared" ref="EX965" si="9247">BN965-EC965</f>
        <v>0</v>
      </c>
      <c r="EY965" s="479">
        <f t="shared" ref="EY965" si="9248">BV965-EF965</f>
        <v>528873602833.56</v>
      </c>
      <c r="EZ965" s="370">
        <f t="shared" ref="EZ965" si="9249">BW965-EE965</f>
        <v>592338435173.58728</v>
      </c>
      <c r="FA965" s="380"/>
    </row>
    <row r="966" spans="1:197" ht="18" hidden="1" customHeight="1" outlineLevel="1" x14ac:dyDescent="0.2">
      <c r="A966" s="78" t="s">
        <v>638</v>
      </c>
      <c r="B966" s="76" t="s">
        <v>21</v>
      </c>
      <c r="C966" s="77" t="s">
        <v>208</v>
      </c>
      <c r="D966" s="77" t="s">
        <v>386</v>
      </c>
      <c r="E966" s="76" t="s">
        <v>210</v>
      </c>
      <c r="F966" s="76"/>
      <c r="G966" s="78" t="s">
        <v>41</v>
      </c>
      <c r="H966" s="79">
        <v>0.21</v>
      </c>
      <c r="I966" s="76" t="s">
        <v>1147</v>
      </c>
      <c r="J966" s="80" t="s">
        <v>36</v>
      </c>
      <c r="K966" s="81"/>
      <c r="L966" s="76" t="s">
        <v>387</v>
      </c>
      <c r="M966" s="76"/>
      <c r="N966" s="82"/>
      <c r="O966" s="82"/>
      <c r="P966" s="82"/>
      <c r="Q966" s="82"/>
      <c r="R966" s="398">
        <v>0</v>
      </c>
      <c r="S966" s="262"/>
      <c r="T966" s="262"/>
      <c r="U966" s="262">
        <f t="shared" si="9173"/>
        <v>0</v>
      </c>
      <c r="V966" s="263">
        <f t="shared" si="9174"/>
        <v>0</v>
      </c>
      <c r="W966" s="257">
        <f t="shared" si="9130"/>
        <v>0</v>
      </c>
      <c r="X966" s="399"/>
      <c r="Y966" s="399"/>
      <c r="Z966" s="399"/>
      <c r="AA966" s="399">
        <f t="shared" si="9131"/>
        <v>0</v>
      </c>
      <c r="AB966" s="399">
        <f t="shared" si="9132"/>
        <v>0</v>
      </c>
      <c r="AC966" s="399">
        <f t="shared" si="9133"/>
        <v>0</v>
      </c>
      <c r="AD966" s="260"/>
      <c r="AE966" s="260"/>
      <c r="AF966" s="260"/>
      <c r="AG966" s="260"/>
      <c r="AH966" s="260"/>
      <c r="AI966" s="260">
        <f t="shared" si="9134"/>
        <v>0</v>
      </c>
      <c r="AJ966" s="260"/>
      <c r="AK966" s="260"/>
      <c r="AL966" s="260"/>
      <c r="AM966" s="260">
        <f t="shared" si="9135"/>
        <v>0</v>
      </c>
      <c r="AN966" s="260">
        <f t="shared" si="9136"/>
        <v>0</v>
      </c>
      <c r="AO966" s="396">
        <f t="shared" si="9137"/>
        <v>0</v>
      </c>
      <c r="AP966" s="260"/>
      <c r="AQ966" s="260"/>
      <c r="AR966" s="260"/>
      <c r="AS966" s="260">
        <f t="shared" si="9138"/>
        <v>0</v>
      </c>
      <c r="AT966" s="260">
        <f t="shared" si="8995"/>
        <v>0</v>
      </c>
      <c r="AU966" s="260">
        <f t="shared" si="9139"/>
        <v>0</v>
      </c>
      <c r="AV966" s="400"/>
      <c r="AW966" s="400"/>
      <c r="AX966" s="400"/>
      <c r="AY966" s="397">
        <f t="shared" si="9031"/>
        <v>0</v>
      </c>
      <c r="AZ966" s="397">
        <f t="shared" si="8998"/>
        <v>0</v>
      </c>
      <c r="BA966" s="397">
        <f t="shared" si="9032"/>
        <v>0</v>
      </c>
      <c r="BB966" s="400"/>
      <c r="BC966" s="400"/>
      <c r="BD966" s="400"/>
      <c r="BE966" s="397">
        <f t="shared" si="9033"/>
        <v>0</v>
      </c>
      <c r="BF966" s="397">
        <f t="shared" si="8999"/>
        <v>0</v>
      </c>
      <c r="BG966" s="397">
        <f t="shared" si="9034"/>
        <v>0</v>
      </c>
      <c r="BH966" s="400"/>
      <c r="BI966" s="400"/>
      <c r="BJ966" s="400"/>
      <c r="BK966" s="397">
        <f t="shared" si="9140"/>
        <v>0</v>
      </c>
      <c r="BL966" s="397">
        <f t="shared" si="9141"/>
        <v>0</v>
      </c>
      <c r="BM966" s="397">
        <f t="shared" si="9142"/>
        <v>0</v>
      </c>
      <c r="BN966" s="400"/>
      <c r="BO966" s="400"/>
      <c r="BP966" s="400"/>
      <c r="BQ966" s="397">
        <f t="shared" si="9143"/>
        <v>0</v>
      </c>
      <c r="BR966" s="397">
        <f t="shared" si="9144"/>
        <v>0</v>
      </c>
      <c r="BS966" s="397">
        <f t="shared" si="9145"/>
        <v>0</v>
      </c>
      <c r="BT966" s="262"/>
      <c r="BU966" s="262"/>
      <c r="BV966" s="256">
        <f t="shared" si="9146"/>
        <v>0</v>
      </c>
      <c r="BW966" s="1431">
        <f t="shared" si="9147"/>
        <v>0</v>
      </c>
      <c r="BX966" s="84"/>
      <c r="BY966" s="76">
        <v>2009</v>
      </c>
      <c r="BZ966" s="325"/>
      <c r="CA966" s="529">
        <f t="shared" si="9148"/>
        <v>0</v>
      </c>
      <c r="CB966" s="83"/>
      <c r="CC966" s="83"/>
      <c r="CD966" s="87"/>
      <c r="CE966" s="26">
        <f t="shared" si="9149"/>
        <v>0</v>
      </c>
      <c r="CF966" s="27">
        <f t="shared" si="9150"/>
        <v>0</v>
      </c>
      <c r="CG966" s="738">
        <f t="shared" si="9151"/>
        <v>0</v>
      </c>
      <c r="CH966" s="162"/>
      <c r="CI966" s="163"/>
      <c r="CJ966" s="73"/>
      <c r="CK966" s="74"/>
      <c r="CL966" s="74"/>
      <c r="CM966" s="187"/>
      <c r="CN966" s="74"/>
      <c r="CO966" s="180"/>
      <c r="CP966" s="180"/>
      <c r="CQ966" s="74"/>
      <c r="CR966" s="487"/>
      <c r="CS966" s="487"/>
      <c r="CT966" s="487"/>
      <c r="CU966" s="487"/>
      <c r="CV966" s="487"/>
      <c r="CW966" s="487"/>
      <c r="CX966" s="487"/>
      <c r="CY966" s="487"/>
      <c r="CZ966" s="487"/>
      <c r="DA966" s="488"/>
      <c r="DB966" s="487"/>
      <c r="DC966" s="487"/>
      <c r="DD966" s="487"/>
      <c r="DE966" s="487"/>
      <c r="DF966" s="487"/>
      <c r="DG966" s="487"/>
      <c r="DH966" s="487"/>
      <c r="DI966" s="487"/>
      <c r="DJ966" s="487"/>
      <c r="DK966" s="487"/>
      <c r="DL966" s="455"/>
      <c r="DM966" s="455"/>
      <c r="DN966" s="455"/>
      <c r="DO966" s="455"/>
      <c r="DP966" s="501"/>
      <c r="DQ966" s="674"/>
      <c r="DR966" s="491"/>
      <c r="DS966" s="674"/>
      <c r="DT966" s="491"/>
      <c r="DU966" s="504"/>
      <c r="DV966" s="489"/>
      <c r="DW966" s="674"/>
      <c r="DX966" s="489"/>
      <c r="DY966" s="674"/>
      <c r="DZ966" s="489"/>
      <c r="EA966" s="508"/>
      <c r="EB966" s="457"/>
      <c r="EC966" s="674"/>
      <c r="ED966" s="487"/>
      <c r="EE966" s="492"/>
      <c r="EF966" s="489"/>
      <c r="EG966" s="461">
        <f t="shared" si="9154"/>
        <v>0</v>
      </c>
      <c r="EH966" s="257">
        <f t="shared" si="9155"/>
        <v>0</v>
      </c>
      <c r="EI966" s="460">
        <f t="shared" si="9156"/>
        <v>0</v>
      </c>
      <c r="EJ966" s="538">
        <f t="shared" si="9157"/>
        <v>0</v>
      </c>
      <c r="EK966" s="677">
        <f t="shared" si="9158"/>
        <v>0</v>
      </c>
      <c r="EL966" s="257">
        <f t="shared" si="9159"/>
        <v>0</v>
      </c>
      <c r="EM966" s="649">
        <f t="shared" si="9160"/>
        <v>0</v>
      </c>
      <c r="EN966" s="538">
        <f t="shared" si="9161"/>
        <v>0</v>
      </c>
      <c r="EO966" s="677">
        <f t="shared" si="9162"/>
        <v>0</v>
      </c>
      <c r="EP966" s="257">
        <f t="shared" si="9163"/>
        <v>0</v>
      </c>
      <c r="EQ966" s="649">
        <f t="shared" si="9164"/>
        <v>0</v>
      </c>
      <c r="ER966" s="538">
        <f t="shared" si="9165"/>
        <v>0</v>
      </c>
      <c r="ES966" s="677">
        <f t="shared" si="9166"/>
        <v>0</v>
      </c>
      <c r="ET966" s="538">
        <f t="shared" si="9167"/>
        <v>0</v>
      </c>
      <c r="EU966" s="462">
        <f t="shared" si="9168"/>
        <v>0</v>
      </c>
      <c r="EV966" s="263">
        <f t="shared" si="9169"/>
        <v>0</v>
      </c>
      <c r="EW966" s="462">
        <f t="shared" si="9170"/>
        <v>0</v>
      </c>
      <c r="EX966" s="263">
        <f t="shared" si="9171"/>
        <v>0</v>
      </c>
      <c r="EY966" s="472">
        <f t="shared" si="9172"/>
        <v>0</v>
      </c>
      <c r="EZ966" s="263">
        <f t="shared" si="9175"/>
        <v>0</v>
      </c>
    </row>
    <row r="967" spans="1:197" ht="18" hidden="1" customHeight="1" outlineLevel="1" x14ac:dyDescent="0.2">
      <c r="A967" s="78" t="s">
        <v>639</v>
      </c>
      <c r="B967" s="76" t="s">
        <v>21</v>
      </c>
      <c r="C967" s="77" t="s">
        <v>451</v>
      </c>
      <c r="D967" s="77" t="s">
        <v>452</v>
      </c>
      <c r="E967" s="76" t="s">
        <v>453</v>
      </c>
      <c r="F967" s="76" t="s">
        <v>458</v>
      </c>
      <c r="G967" s="78" t="s">
        <v>25</v>
      </c>
      <c r="H967" s="79">
        <v>0.21</v>
      </c>
      <c r="I967" s="76" t="s">
        <v>1147</v>
      </c>
      <c r="J967" s="80" t="s">
        <v>455</v>
      </c>
      <c r="K967" s="81"/>
      <c r="L967" s="76" t="s">
        <v>278</v>
      </c>
      <c r="M967" s="76"/>
      <c r="N967" s="82">
        <v>0</v>
      </c>
      <c r="O967" s="82">
        <v>0</v>
      </c>
      <c r="P967" s="82">
        <v>0</v>
      </c>
      <c r="Q967" s="82">
        <v>0</v>
      </c>
      <c r="R967" s="398">
        <v>0</v>
      </c>
      <c r="S967" s="262"/>
      <c r="T967" s="262"/>
      <c r="U967" s="262">
        <f t="shared" si="9173"/>
        <v>0</v>
      </c>
      <c r="V967" s="263">
        <f t="shared" si="9174"/>
        <v>0</v>
      </c>
      <c r="W967" s="257">
        <f t="shared" si="9130"/>
        <v>0</v>
      </c>
      <c r="X967" s="399"/>
      <c r="Y967" s="399"/>
      <c r="Z967" s="399"/>
      <c r="AA967" s="399">
        <f t="shared" si="9131"/>
        <v>0</v>
      </c>
      <c r="AB967" s="399">
        <f t="shared" si="9132"/>
        <v>0</v>
      </c>
      <c r="AC967" s="399">
        <f t="shared" si="9133"/>
        <v>0</v>
      </c>
      <c r="AD967" s="260"/>
      <c r="AE967" s="260"/>
      <c r="AF967" s="260"/>
      <c r="AG967" s="260"/>
      <c r="AH967" s="260"/>
      <c r="AI967" s="260">
        <f t="shared" si="9134"/>
        <v>0</v>
      </c>
      <c r="AJ967" s="260"/>
      <c r="AK967" s="260"/>
      <c r="AL967" s="260"/>
      <c r="AM967" s="260">
        <f t="shared" si="9135"/>
        <v>0</v>
      </c>
      <c r="AN967" s="260">
        <f t="shared" si="9136"/>
        <v>0</v>
      </c>
      <c r="AO967" s="396">
        <f t="shared" si="9137"/>
        <v>0</v>
      </c>
      <c r="AP967" s="260"/>
      <c r="AQ967" s="260"/>
      <c r="AR967" s="260"/>
      <c r="AS967" s="260">
        <f t="shared" si="9138"/>
        <v>0</v>
      </c>
      <c r="AT967" s="260">
        <f t="shared" si="8995"/>
        <v>0</v>
      </c>
      <c r="AU967" s="260">
        <f t="shared" si="9139"/>
        <v>0</v>
      </c>
      <c r="AV967" s="400"/>
      <c r="AW967" s="400"/>
      <c r="AX967" s="400"/>
      <c r="AY967" s="397">
        <f t="shared" si="9031"/>
        <v>0</v>
      </c>
      <c r="AZ967" s="397">
        <f t="shared" si="8998"/>
        <v>0</v>
      </c>
      <c r="BA967" s="397">
        <f t="shared" si="9032"/>
        <v>0</v>
      </c>
      <c r="BB967" s="400"/>
      <c r="BC967" s="400"/>
      <c r="BD967" s="400"/>
      <c r="BE967" s="397">
        <f t="shared" si="9033"/>
        <v>0</v>
      </c>
      <c r="BF967" s="397">
        <f t="shared" si="8999"/>
        <v>0</v>
      </c>
      <c r="BG967" s="397">
        <f t="shared" si="9034"/>
        <v>0</v>
      </c>
      <c r="BH967" s="400"/>
      <c r="BI967" s="400"/>
      <c r="BJ967" s="400"/>
      <c r="BK967" s="397">
        <f t="shared" si="9140"/>
        <v>0</v>
      </c>
      <c r="BL967" s="397">
        <f t="shared" si="9141"/>
        <v>0</v>
      </c>
      <c r="BM967" s="397">
        <f t="shared" si="9142"/>
        <v>0</v>
      </c>
      <c r="BN967" s="400"/>
      <c r="BO967" s="400"/>
      <c r="BP967" s="400"/>
      <c r="BQ967" s="397">
        <f t="shared" si="9143"/>
        <v>0</v>
      </c>
      <c r="BR967" s="397">
        <f t="shared" si="9144"/>
        <v>0</v>
      </c>
      <c r="BS967" s="397">
        <f t="shared" si="9145"/>
        <v>0</v>
      </c>
      <c r="BT967" s="262"/>
      <c r="BU967" s="262"/>
      <c r="BV967" s="256">
        <f t="shared" si="9146"/>
        <v>0</v>
      </c>
      <c r="BW967" s="1431">
        <f t="shared" si="9147"/>
        <v>0</v>
      </c>
      <c r="BX967" s="84"/>
      <c r="BY967" s="76">
        <v>2009</v>
      </c>
      <c r="BZ967" s="325" t="s">
        <v>1103</v>
      </c>
      <c r="CA967" s="529">
        <f t="shared" si="9148"/>
        <v>0</v>
      </c>
      <c r="CB967" s="83"/>
      <c r="CC967" s="83"/>
      <c r="CD967" s="87"/>
      <c r="CE967" s="26">
        <f t="shared" si="9149"/>
        <v>0</v>
      </c>
      <c r="CF967" s="27">
        <f t="shared" si="9150"/>
        <v>0</v>
      </c>
      <c r="CG967" s="738">
        <f t="shared" si="9151"/>
        <v>0</v>
      </c>
      <c r="CH967" s="162" t="s">
        <v>472</v>
      </c>
      <c r="CI967" s="185"/>
      <c r="CJ967" s="87"/>
      <c r="CK967" s="87"/>
      <c r="CL967" s="87"/>
      <c r="CM967" s="172"/>
      <c r="CN967" s="87"/>
      <c r="CO967" s="175"/>
      <c r="CP967" s="175"/>
      <c r="CQ967" s="87"/>
      <c r="CR967" s="455"/>
      <c r="CS967" s="455"/>
      <c r="CT967" s="455"/>
      <c r="CU967" s="455"/>
      <c r="CV967" s="455"/>
      <c r="CW967" s="455"/>
      <c r="CX967" s="455"/>
      <c r="CY967" s="455"/>
      <c r="CZ967" s="455"/>
      <c r="DA967" s="456"/>
      <c r="DB967" s="455"/>
      <c r="DC967" s="455"/>
      <c r="DD967" s="455"/>
      <c r="DE967" s="455"/>
      <c r="DF967" s="455"/>
      <c r="DG967" s="455"/>
      <c r="DH967" s="455"/>
      <c r="DI967" s="455"/>
      <c r="DJ967" s="455"/>
      <c r="DK967" s="455"/>
      <c r="DL967" s="455"/>
      <c r="DM967" s="455"/>
      <c r="DN967" s="455"/>
      <c r="DO967" s="455"/>
      <c r="DP967" s="501"/>
      <c r="DQ967" s="672"/>
      <c r="DR967" s="457"/>
      <c r="DS967" s="672"/>
      <c r="DT967" s="457"/>
      <c r="DU967" s="503"/>
      <c r="DV967" s="501"/>
      <c r="DW967" s="672"/>
      <c r="DX967" s="501"/>
      <c r="DY967" s="672"/>
      <c r="DZ967" s="501"/>
      <c r="EA967" s="508">
        <f t="shared" si="9152"/>
        <v>0</v>
      </c>
      <c r="EB967" s="457">
        <f t="shared" si="9153"/>
        <v>0</v>
      </c>
      <c r="EC967" s="672"/>
      <c r="ED967" s="455"/>
      <c r="EE967" s="459"/>
      <c r="EF967" s="501"/>
      <c r="EG967" s="461">
        <f t="shared" si="9154"/>
        <v>0</v>
      </c>
      <c r="EH967" s="257">
        <f t="shared" si="9155"/>
        <v>0</v>
      </c>
      <c r="EI967" s="460">
        <f t="shared" si="9156"/>
        <v>0</v>
      </c>
      <c r="EJ967" s="538">
        <f t="shared" si="9157"/>
        <v>0</v>
      </c>
      <c r="EK967" s="677">
        <f t="shared" si="9158"/>
        <v>0</v>
      </c>
      <c r="EL967" s="257">
        <f t="shared" si="9159"/>
        <v>0</v>
      </c>
      <c r="EM967" s="649">
        <f t="shared" si="9160"/>
        <v>0</v>
      </c>
      <c r="EN967" s="538">
        <f t="shared" si="9161"/>
        <v>0</v>
      </c>
      <c r="EO967" s="677">
        <f t="shared" si="9162"/>
        <v>0</v>
      </c>
      <c r="EP967" s="257">
        <f t="shared" si="9163"/>
        <v>0</v>
      </c>
      <c r="EQ967" s="649">
        <f t="shared" si="9164"/>
        <v>0</v>
      </c>
      <c r="ER967" s="538">
        <f t="shared" si="9165"/>
        <v>0</v>
      </c>
      <c r="ES967" s="677">
        <f t="shared" si="9166"/>
        <v>0</v>
      </c>
      <c r="ET967" s="538">
        <f t="shared" si="9167"/>
        <v>0</v>
      </c>
      <c r="EU967" s="462">
        <f t="shared" si="9168"/>
        <v>0</v>
      </c>
      <c r="EV967" s="263">
        <f t="shared" si="9169"/>
        <v>0</v>
      </c>
      <c r="EW967" s="462">
        <f t="shared" si="9170"/>
        <v>0</v>
      </c>
      <c r="EX967" s="263">
        <f t="shared" si="9171"/>
        <v>0</v>
      </c>
      <c r="EY967" s="472">
        <f t="shared" si="9172"/>
        <v>0</v>
      </c>
      <c r="EZ967" s="263">
        <f t="shared" si="9175"/>
        <v>0</v>
      </c>
    </row>
    <row r="968" spans="1:197" ht="18" hidden="1" customHeight="1" outlineLevel="1" x14ac:dyDescent="0.2">
      <c r="A968" s="78" t="s">
        <v>1130</v>
      </c>
      <c r="B968" s="76" t="s">
        <v>21</v>
      </c>
      <c r="C968" s="77" t="s">
        <v>451</v>
      </c>
      <c r="D968" s="77" t="s">
        <v>452</v>
      </c>
      <c r="E968" s="76" t="s">
        <v>453</v>
      </c>
      <c r="F968" s="76" t="s">
        <v>458</v>
      </c>
      <c r="G968" s="78" t="s">
        <v>25</v>
      </c>
      <c r="H968" s="79">
        <v>0.21</v>
      </c>
      <c r="I968" s="76" t="s">
        <v>1147</v>
      </c>
      <c r="J968" s="80" t="s">
        <v>455</v>
      </c>
      <c r="K968" s="81"/>
      <c r="L968" s="76" t="s">
        <v>278</v>
      </c>
      <c r="M968" s="76"/>
      <c r="N968" s="82"/>
      <c r="O968" s="82"/>
      <c r="P968" s="82"/>
      <c r="Q968" s="82"/>
      <c r="R968" s="398"/>
      <c r="S968" s="262"/>
      <c r="T968" s="262"/>
      <c r="U968" s="262">
        <v>0</v>
      </c>
      <c r="V968" s="263">
        <f t="shared" ref="V968" si="9250">U968*1.12</f>
        <v>0</v>
      </c>
      <c r="W968" s="257">
        <f t="shared" si="9130"/>
        <v>0</v>
      </c>
      <c r="X968" s="399">
        <v>46031020925</v>
      </c>
      <c r="Y968" s="399"/>
      <c r="Z968" s="399"/>
      <c r="AA968" s="399">
        <v>0</v>
      </c>
      <c r="AB968" s="399">
        <f t="shared" ref="AB968" si="9251">AA968*1.12</f>
        <v>0</v>
      </c>
      <c r="AC968" s="399">
        <f t="shared" si="9133"/>
        <v>0</v>
      </c>
      <c r="AD968" s="260"/>
      <c r="AE968" s="260"/>
      <c r="AF968" s="260"/>
      <c r="AG968" s="260"/>
      <c r="AH968" s="260"/>
      <c r="AI968" s="260">
        <f t="shared" si="9134"/>
        <v>0</v>
      </c>
      <c r="AJ968" s="260"/>
      <c r="AK968" s="260"/>
      <c r="AL968" s="260"/>
      <c r="AM968" s="260">
        <f t="shared" si="9135"/>
        <v>0</v>
      </c>
      <c r="AN968" s="260">
        <f t="shared" si="9136"/>
        <v>0</v>
      </c>
      <c r="AO968" s="396">
        <f t="shared" si="9137"/>
        <v>0</v>
      </c>
      <c r="AP968" s="260"/>
      <c r="AQ968" s="260"/>
      <c r="AR968" s="260"/>
      <c r="AS968" s="260">
        <f t="shared" si="9138"/>
        <v>0</v>
      </c>
      <c r="AT968" s="260">
        <f t="shared" si="8995"/>
        <v>0</v>
      </c>
      <c r="AU968" s="260">
        <f t="shared" si="9139"/>
        <v>0</v>
      </c>
      <c r="AV968" s="400"/>
      <c r="AW968" s="400"/>
      <c r="AX968" s="400"/>
      <c r="AY968" s="397">
        <f t="shared" si="9031"/>
        <v>0</v>
      </c>
      <c r="AZ968" s="397">
        <f t="shared" si="8998"/>
        <v>0</v>
      </c>
      <c r="BA968" s="397">
        <f t="shared" si="9032"/>
        <v>0</v>
      </c>
      <c r="BB968" s="400"/>
      <c r="BC968" s="400"/>
      <c r="BD968" s="400"/>
      <c r="BE968" s="397">
        <f t="shared" si="9033"/>
        <v>0</v>
      </c>
      <c r="BF968" s="397">
        <f t="shared" si="8999"/>
        <v>0</v>
      </c>
      <c r="BG968" s="397">
        <f t="shared" si="9034"/>
        <v>0</v>
      </c>
      <c r="BH968" s="400"/>
      <c r="BI968" s="400"/>
      <c r="BJ968" s="400"/>
      <c r="BK968" s="397">
        <f t="shared" si="9140"/>
        <v>0</v>
      </c>
      <c r="BL968" s="397">
        <f t="shared" si="9141"/>
        <v>0</v>
      </c>
      <c r="BM968" s="397">
        <f t="shared" si="9142"/>
        <v>0</v>
      </c>
      <c r="BN968" s="400"/>
      <c r="BO968" s="400"/>
      <c r="BP968" s="400"/>
      <c r="BQ968" s="397">
        <f t="shared" si="9143"/>
        <v>0</v>
      </c>
      <c r="BR968" s="397">
        <f t="shared" si="9144"/>
        <v>0</v>
      </c>
      <c r="BS968" s="397">
        <f t="shared" si="9145"/>
        <v>0</v>
      </c>
      <c r="BT968" s="262"/>
      <c r="BU968" s="262"/>
      <c r="BV968" s="256">
        <v>0</v>
      </c>
      <c r="BW968" s="1431">
        <f t="shared" ref="BW968" si="9252">BV968*1.12</f>
        <v>0</v>
      </c>
      <c r="BX968" s="84"/>
      <c r="BY968" s="76">
        <v>2009</v>
      </c>
      <c r="BZ968" s="325">
        <v>16.170000000000002</v>
      </c>
      <c r="CA968" s="529">
        <f t="shared" si="9148"/>
        <v>0</v>
      </c>
      <c r="CB968" s="83"/>
      <c r="CC968" s="83"/>
      <c r="CD968" s="87"/>
      <c r="CE968" s="26">
        <f t="shared" si="9149"/>
        <v>0</v>
      </c>
      <c r="CF968" s="27">
        <f t="shared" si="9150"/>
        <v>0</v>
      </c>
      <c r="CG968" s="738">
        <f t="shared" si="9151"/>
        <v>0</v>
      </c>
      <c r="CH968" s="162" t="s">
        <v>1165</v>
      </c>
      <c r="CI968" s="185"/>
      <c r="CJ968" s="87"/>
      <c r="CK968" s="77" t="s">
        <v>452</v>
      </c>
      <c r="CL968" s="845" t="s">
        <v>1737</v>
      </c>
      <c r="CM968" s="172">
        <v>40115</v>
      </c>
      <c r="CN968" s="175" t="s">
        <v>1043</v>
      </c>
      <c r="CO968" s="76" t="s">
        <v>458</v>
      </c>
      <c r="CP968" s="76" t="s">
        <v>458</v>
      </c>
      <c r="CQ968" s="87"/>
      <c r="CR968" s="455"/>
      <c r="CS968" s="455"/>
      <c r="CT968" s="455"/>
      <c r="CU968" s="455"/>
      <c r="CV968" s="455"/>
      <c r="CW968" s="455"/>
      <c r="CX968" s="455"/>
      <c r="CY968" s="455"/>
      <c r="CZ968" s="455"/>
      <c r="DA968" s="456"/>
      <c r="DB968" s="455">
        <v>55267399352.620003</v>
      </c>
      <c r="DC968" s="455">
        <v>36510528368.160004</v>
      </c>
      <c r="DD968" s="455">
        <v>9408376547</v>
      </c>
      <c r="DE968" s="455"/>
      <c r="DF968" s="455"/>
      <c r="DG968" s="455"/>
      <c r="DH968" s="455"/>
      <c r="DI968" s="455"/>
      <c r="DJ968" s="455"/>
      <c r="DK968" s="455">
        <f>DB968+DC968+DD968+O969+P969+Q969</f>
        <v>147367127991.54001</v>
      </c>
      <c r="DL968" s="455"/>
      <c r="DM968" s="455">
        <f>DN968*1.12</f>
        <v>61899487274.93441</v>
      </c>
      <c r="DN968" s="455">
        <f>DB968</f>
        <v>55267399352.620003</v>
      </c>
      <c r="DO968" s="455">
        <f>DP968*1.12</f>
        <v>40891791772.339211</v>
      </c>
      <c r="DP968" s="501">
        <f>DC968</f>
        <v>36510528368.160004</v>
      </c>
      <c r="DQ968" s="672">
        <f>DR968*1.12</f>
        <v>10537381732.640001</v>
      </c>
      <c r="DR968" s="457">
        <f>DD968</f>
        <v>9408376547</v>
      </c>
      <c r="DS968" s="672"/>
      <c r="DT968" s="457"/>
      <c r="DU968" s="503"/>
      <c r="DV968" s="501"/>
      <c r="DW968" s="672"/>
      <c r="DX968" s="501"/>
      <c r="DY968" s="672"/>
      <c r="DZ968" s="501"/>
      <c r="EA968" s="508">
        <f t="shared" si="9152"/>
        <v>0</v>
      </c>
      <c r="EB968" s="457">
        <f t="shared" si="9153"/>
        <v>0</v>
      </c>
      <c r="EC968" s="672"/>
      <c r="ED968" s="455"/>
      <c r="EE968" s="459">
        <f>EF968*1.12</f>
        <v>165051183350.52481</v>
      </c>
      <c r="EF968" s="501">
        <f>DK968</f>
        <v>147367127991.54001</v>
      </c>
      <c r="EG968" s="461">
        <f t="shared" si="9154"/>
        <v>-55267399352.620003</v>
      </c>
      <c r="EH968" s="257">
        <f t="shared" si="9155"/>
        <v>-61899487274.93441</v>
      </c>
      <c r="EI968" s="460">
        <f t="shared" si="9156"/>
        <v>-36510528368.160004</v>
      </c>
      <c r="EJ968" s="538">
        <f t="shared" si="9157"/>
        <v>-40891791772.339211</v>
      </c>
      <c r="EK968" s="677">
        <f t="shared" si="9158"/>
        <v>-9408376547</v>
      </c>
      <c r="EL968" s="257">
        <f t="shared" si="9159"/>
        <v>-10537381732.640001</v>
      </c>
      <c r="EM968" s="649">
        <f t="shared" si="9160"/>
        <v>0</v>
      </c>
      <c r="EN968" s="538">
        <f t="shared" si="9161"/>
        <v>0</v>
      </c>
      <c r="EO968" s="677">
        <f t="shared" si="9162"/>
        <v>0</v>
      </c>
      <c r="EP968" s="257">
        <f t="shared" si="9163"/>
        <v>0</v>
      </c>
      <c r="EQ968" s="649">
        <f t="shared" si="9164"/>
        <v>0</v>
      </c>
      <c r="ER968" s="538">
        <f t="shared" si="9165"/>
        <v>0</v>
      </c>
      <c r="ES968" s="677">
        <f t="shared" si="9166"/>
        <v>0</v>
      </c>
      <c r="ET968" s="538">
        <f t="shared" si="9167"/>
        <v>0</v>
      </c>
      <c r="EU968" s="462">
        <f t="shared" si="9168"/>
        <v>0</v>
      </c>
      <c r="EV968" s="263">
        <f t="shared" si="9169"/>
        <v>0</v>
      </c>
      <c r="EW968" s="462">
        <f t="shared" si="9170"/>
        <v>0</v>
      </c>
      <c r="EX968" s="263">
        <f t="shared" si="9171"/>
        <v>0</v>
      </c>
      <c r="EY968" s="472">
        <f t="shared" si="9172"/>
        <v>-147367127991.54001</v>
      </c>
      <c r="EZ968" s="263">
        <f t="shared" si="9175"/>
        <v>-165051183350.52481</v>
      </c>
    </row>
    <row r="969" spans="1:197" ht="18" hidden="1" customHeight="1" outlineLevel="1" x14ac:dyDescent="0.2">
      <c r="A969" s="78" t="s">
        <v>1729</v>
      </c>
      <c r="B969" s="76" t="s">
        <v>21</v>
      </c>
      <c r="C969" s="77" t="s">
        <v>451</v>
      </c>
      <c r="D969" s="77" t="s">
        <v>452</v>
      </c>
      <c r="E969" s="76" t="s">
        <v>453</v>
      </c>
      <c r="F969" s="76" t="s">
        <v>458</v>
      </c>
      <c r="G969" s="78" t="s">
        <v>25</v>
      </c>
      <c r="H969" s="79">
        <v>0.21</v>
      </c>
      <c r="I969" s="76" t="s">
        <v>1147</v>
      </c>
      <c r="J969" s="80" t="s">
        <v>455</v>
      </c>
      <c r="K969" s="81"/>
      <c r="L969" s="76" t="s">
        <v>278</v>
      </c>
      <c r="M969" s="76"/>
      <c r="N969" s="82"/>
      <c r="O969" s="82">
        <v>225191360.56999999</v>
      </c>
      <c r="P969" s="82">
        <v>3878728618.1199999</v>
      </c>
      <c r="Q969" s="82">
        <v>42076903745.07</v>
      </c>
      <c r="R969" s="398">
        <v>55267399351.620003</v>
      </c>
      <c r="S969" s="262"/>
      <c r="T969" s="262"/>
      <c r="U969" s="262">
        <f t="shared" ref="U969" si="9253">R969</f>
        <v>55267399351.620003</v>
      </c>
      <c r="V969" s="263">
        <f t="shared" ref="V969" si="9254">U969*1.12</f>
        <v>61899487273.814407</v>
      </c>
      <c r="W969" s="257">
        <f t="shared" ref="W969" si="9255">V969*H969</f>
        <v>12998892327.501024</v>
      </c>
      <c r="X969" s="399">
        <v>36510528368.160004</v>
      </c>
      <c r="Y969" s="399"/>
      <c r="Z969" s="399"/>
      <c r="AA969" s="399">
        <f>X969</f>
        <v>36510528368.160004</v>
      </c>
      <c r="AB969" s="399">
        <f t="shared" ref="AB969" si="9256">AA969*1.12</f>
        <v>40891791772.339211</v>
      </c>
      <c r="AC969" s="399">
        <f t="shared" si="9133"/>
        <v>8587276272.1912336</v>
      </c>
      <c r="AD969" s="260">
        <v>9520492556.8400002</v>
      </c>
      <c r="AE969" s="260"/>
      <c r="AF969" s="260"/>
      <c r="AG969" s="260">
        <f>AD969</f>
        <v>9520492556.8400002</v>
      </c>
      <c r="AH969" s="260">
        <f>AG969*1.12</f>
        <v>10662951663.660801</v>
      </c>
      <c r="AI969" s="260">
        <f t="shared" si="9134"/>
        <v>2239219849.3687682</v>
      </c>
      <c r="AJ969" s="260"/>
      <c r="AK969" s="260"/>
      <c r="AL969" s="260"/>
      <c r="AM969" s="260">
        <f t="shared" si="9135"/>
        <v>0</v>
      </c>
      <c r="AN969" s="260">
        <f t="shared" si="9136"/>
        <v>0</v>
      </c>
      <c r="AO969" s="396">
        <f t="shared" si="9137"/>
        <v>0</v>
      </c>
      <c r="AP969" s="260"/>
      <c r="AQ969" s="260"/>
      <c r="AR969" s="260"/>
      <c r="AS969" s="260">
        <f t="shared" si="9138"/>
        <v>0</v>
      </c>
      <c r="AT969" s="260">
        <f t="shared" si="8995"/>
        <v>0</v>
      </c>
      <c r="AU969" s="260">
        <f t="shared" si="9139"/>
        <v>0</v>
      </c>
      <c r="AV969" s="400"/>
      <c r="AW969" s="400"/>
      <c r="AX969" s="400"/>
      <c r="AY969" s="397">
        <f t="shared" si="9031"/>
        <v>0</v>
      </c>
      <c r="AZ969" s="397">
        <f t="shared" si="8998"/>
        <v>0</v>
      </c>
      <c r="BA969" s="397">
        <f t="shared" si="9032"/>
        <v>0</v>
      </c>
      <c r="BB969" s="400"/>
      <c r="BC969" s="400"/>
      <c r="BD969" s="400"/>
      <c r="BE969" s="397">
        <f t="shared" si="9033"/>
        <v>0</v>
      </c>
      <c r="BF969" s="397">
        <f t="shared" si="8999"/>
        <v>0</v>
      </c>
      <c r="BG969" s="397">
        <f t="shared" si="9034"/>
        <v>0</v>
      </c>
      <c r="BH969" s="400"/>
      <c r="BI969" s="400"/>
      <c r="BJ969" s="400"/>
      <c r="BK969" s="397">
        <f t="shared" si="9140"/>
        <v>0</v>
      </c>
      <c r="BL969" s="397">
        <f t="shared" si="9141"/>
        <v>0</v>
      </c>
      <c r="BM969" s="397">
        <f t="shared" si="9142"/>
        <v>0</v>
      </c>
      <c r="BN969" s="400"/>
      <c r="BO969" s="400"/>
      <c r="BP969" s="400"/>
      <c r="BQ969" s="397">
        <f t="shared" si="9143"/>
        <v>0</v>
      </c>
      <c r="BR969" s="397">
        <f t="shared" si="9144"/>
        <v>0</v>
      </c>
      <c r="BS969" s="397">
        <f t="shared" si="9145"/>
        <v>0</v>
      </c>
      <c r="BT969" s="262"/>
      <c r="BU969" s="262"/>
      <c r="BV969" s="256">
        <f t="shared" ref="BV969" si="9257">SUM(N969:R969,X969,AD969,AJ969,AP969,AV969,BB969,BH969)</f>
        <v>147479244000.38</v>
      </c>
      <c r="BW969" s="256">
        <f t="shared" ref="BW969" si="9258">BV969*1.12</f>
        <v>165176753280.42563</v>
      </c>
      <c r="BX969" s="84"/>
      <c r="BY969" s="325" t="s">
        <v>1730</v>
      </c>
      <c r="BZ969" s="325">
        <v>16.170000000000002</v>
      </c>
      <c r="CA969" s="529">
        <f t="shared" ref="CA969" si="9259">BW969*H969</f>
        <v>34687118188.889381</v>
      </c>
      <c r="CB969" s="83"/>
      <c r="CC969" s="83"/>
      <c r="CD969" s="87"/>
      <c r="CE969" s="26">
        <f t="shared" si="9149"/>
        <v>147479244000.38</v>
      </c>
      <c r="CF969" s="27">
        <f t="shared" si="9150"/>
        <v>165176753280.42563</v>
      </c>
      <c r="CG969" s="738">
        <f t="shared" si="9151"/>
        <v>34687118188.889381</v>
      </c>
      <c r="CH969" s="162" t="s">
        <v>1739</v>
      </c>
      <c r="CI969" s="185"/>
      <c r="CJ969" s="87"/>
      <c r="CK969" s="87"/>
      <c r="CL969" s="87"/>
      <c r="CM969" s="172"/>
      <c r="CN969" s="87"/>
      <c r="CO969" s="175"/>
      <c r="CP969" s="175"/>
      <c r="CQ969" s="87"/>
      <c r="CR969" s="455"/>
      <c r="CS969" s="455"/>
      <c r="CT969" s="455"/>
      <c r="CU969" s="455"/>
      <c r="CV969" s="455"/>
      <c r="CW969" s="455"/>
      <c r="CX969" s="455"/>
      <c r="CY969" s="455"/>
      <c r="CZ969" s="455"/>
      <c r="DA969" s="456"/>
      <c r="DB969" s="455"/>
      <c r="DC969" s="455"/>
      <c r="DD969" s="455"/>
      <c r="DE969" s="455"/>
      <c r="DF969" s="455"/>
      <c r="DG969" s="455"/>
      <c r="DH969" s="455"/>
      <c r="DI969" s="455"/>
      <c r="DJ969" s="455"/>
      <c r="DK969" s="455"/>
      <c r="DL969" s="455"/>
      <c r="DM969" s="455"/>
      <c r="DN969" s="455"/>
      <c r="DO969" s="455"/>
      <c r="DP969" s="501"/>
      <c r="DQ969" s="672"/>
      <c r="DR969" s="457"/>
      <c r="DS969" s="672"/>
      <c r="DT969" s="457"/>
      <c r="DU969" s="503"/>
      <c r="DV969" s="501"/>
      <c r="DW969" s="672"/>
      <c r="DX969" s="501"/>
      <c r="DY969" s="672"/>
      <c r="DZ969" s="501"/>
      <c r="EA969" s="508">
        <f t="shared" si="9152"/>
        <v>0</v>
      </c>
      <c r="EB969" s="457">
        <f t="shared" si="9153"/>
        <v>0</v>
      </c>
      <c r="EC969" s="672"/>
      <c r="ED969" s="455"/>
      <c r="EE969" s="459"/>
      <c r="EF969" s="501"/>
      <c r="EG969" s="461">
        <f t="shared" si="9154"/>
        <v>55267399351.620003</v>
      </c>
      <c r="EH969" s="257">
        <f t="shared" si="9155"/>
        <v>61899487273.814407</v>
      </c>
      <c r="EI969" s="460">
        <f t="shared" si="9156"/>
        <v>36510528368.160004</v>
      </c>
      <c r="EJ969" s="538">
        <f t="shared" si="9157"/>
        <v>40891791772.339211</v>
      </c>
      <c r="EK969" s="677">
        <f t="shared" si="9158"/>
        <v>9520492556.8400002</v>
      </c>
      <c r="EL969" s="257">
        <f t="shared" si="9159"/>
        <v>10662951663.660801</v>
      </c>
      <c r="EM969" s="649">
        <f t="shared" si="9160"/>
        <v>0</v>
      </c>
      <c r="EN969" s="538">
        <f t="shared" si="9161"/>
        <v>0</v>
      </c>
      <c r="EO969" s="677">
        <f t="shared" si="9162"/>
        <v>0</v>
      </c>
      <c r="EP969" s="257">
        <f t="shared" si="9163"/>
        <v>0</v>
      </c>
      <c r="EQ969" s="649">
        <f t="shared" si="9164"/>
        <v>0</v>
      </c>
      <c r="ER969" s="538">
        <f t="shared" si="9165"/>
        <v>0</v>
      </c>
      <c r="ES969" s="677">
        <f t="shared" si="9166"/>
        <v>0</v>
      </c>
      <c r="ET969" s="538">
        <f t="shared" si="9167"/>
        <v>0</v>
      </c>
      <c r="EU969" s="462">
        <f t="shared" si="9168"/>
        <v>0</v>
      </c>
      <c r="EV969" s="263">
        <f t="shared" si="9169"/>
        <v>0</v>
      </c>
      <c r="EW969" s="462">
        <f t="shared" si="9170"/>
        <v>0</v>
      </c>
      <c r="EX969" s="263">
        <f t="shared" si="9171"/>
        <v>0</v>
      </c>
      <c r="EY969" s="472">
        <f t="shared" si="9172"/>
        <v>147479244000.38</v>
      </c>
      <c r="EZ969" s="263">
        <f t="shared" si="9175"/>
        <v>165176753280.42563</v>
      </c>
    </row>
    <row r="970" spans="1:197" s="1312" customFormat="1" ht="18" hidden="1" customHeight="1" outlineLevel="1" x14ac:dyDescent="0.2">
      <c r="A970" s="1313" t="s">
        <v>633</v>
      </c>
      <c r="B970" s="1314" t="s">
        <v>21</v>
      </c>
      <c r="C970" s="1315" t="s">
        <v>459</v>
      </c>
      <c r="D970" s="1315" t="s">
        <v>460</v>
      </c>
      <c r="E970" s="1314" t="s">
        <v>461</v>
      </c>
      <c r="F970" s="1314" t="s">
        <v>462</v>
      </c>
      <c r="G970" s="1313" t="s">
        <v>41</v>
      </c>
      <c r="H970" s="1316">
        <v>0.7</v>
      </c>
      <c r="I970" s="1314" t="s">
        <v>1094</v>
      </c>
      <c r="J970" s="1317" t="s">
        <v>455</v>
      </c>
      <c r="K970" s="1318"/>
      <c r="L970" s="1314" t="s">
        <v>46</v>
      </c>
      <c r="M970" s="1314"/>
      <c r="N970" s="1319"/>
      <c r="O970" s="1319"/>
      <c r="P970" s="1319"/>
      <c r="Q970" s="1319">
        <v>104218011.61</v>
      </c>
      <c r="R970" s="1320">
        <v>110047434.39</v>
      </c>
      <c r="S970" s="1321"/>
      <c r="T970" s="1321"/>
      <c r="U970" s="1321">
        <f t="shared" si="9173"/>
        <v>110047434.39</v>
      </c>
      <c r="V970" s="1322">
        <f t="shared" si="9174"/>
        <v>123253126.51680002</v>
      </c>
      <c r="W970" s="1323">
        <f t="shared" si="9130"/>
        <v>86277188.561760008</v>
      </c>
      <c r="X970" s="1324"/>
      <c r="Y970" s="1324"/>
      <c r="Z970" s="1324"/>
      <c r="AA970" s="1324">
        <f t="shared" si="9131"/>
        <v>0</v>
      </c>
      <c r="AB970" s="1324">
        <f t="shared" si="9132"/>
        <v>0</v>
      </c>
      <c r="AC970" s="1290">
        <f t="shared" si="9133"/>
        <v>0</v>
      </c>
      <c r="AD970" s="1221"/>
      <c r="AE970" s="1221"/>
      <c r="AF970" s="1221"/>
      <c r="AG970" s="1221"/>
      <c r="AH970" s="1221"/>
      <c r="AI970" s="1067">
        <f t="shared" si="9134"/>
        <v>0</v>
      </c>
      <c r="AJ970" s="1221"/>
      <c r="AK970" s="1221"/>
      <c r="AL970" s="1221"/>
      <c r="AM970" s="1221">
        <f t="shared" si="9135"/>
        <v>0</v>
      </c>
      <c r="AN970" s="1221">
        <f t="shared" si="9136"/>
        <v>0</v>
      </c>
      <c r="AO970" s="1220">
        <f t="shared" si="9137"/>
        <v>0</v>
      </c>
      <c r="AP970" s="1221"/>
      <c r="AQ970" s="1221"/>
      <c r="AR970" s="1221"/>
      <c r="AS970" s="1067">
        <f t="shared" si="9138"/>
        <v>0</v>
      </c>
      <c r="AT970" s="1067">
        <f t="shared" si="8995"/>
        <v>0</v>
      </c>
      <c r="AU970" s="1067">
        <f t="shared" si="9139"/>
        <v>0</v>
      </c>
      <c r="AV970" s="1325"/>
      <c r="AW970" s="1325"/>
      <c r="AX970" s="1325"/>
      <c r="AY970" s="1292">
        <f t="shared" si="9031"/>
        <v>0</v>
      </c>
      <c r="AZ970" s="1292">
        <f t="shared" si="8998"/>
        <v>0</v>
      </c>
      <c r="BA970" s="1292">
        <f t="shared" si="9032"/>
        <v>0</v>
      </c>
      <c r="BB970" s="1325"/>
      <c r="BC970" s="1325"/>
      <c r="BD970" s="1325"/>
      <c r="BE970" s="1292">
        <f t="shared" si="9033"/>
        <v>0</v>
      </c>
      <c r="BF970" s="1292">
        <f t="shared" si="8999"/>
        <v>0</v>
      </c>
      <c r="BG970" s="1292">
        <f t="shared" si="9034"/>
        <v>0</v>
      </c>
      <c r="BH970" s="1325"/>
      <c r="BI970" s="1325"/>
      <c r="BJ970" s="1325"/>
      <c r="BK970" s="1292">
        <f t="shared" si="9140"/>
        <v>0</v>
      </c>
      <c r="BL970" s="1292">
        <f t="shared" si="9141"/>
        <v>0</v>
      </c>
      <c r="BM970" s="1292">
        <f t="shared" si="9142"/>
        <v>0</v>
      </c>
      <c r="BN970" s="1325"/>
      <c r="BO970" s="1325"/>
      <c r="BP970" s="1325"/>
      <c r="BQ970" s="1292">
        <f t="shared" si="9143"/>
        <v>0</v>
      </c>
      <c r="BR970" s="1292">
        <f t="shared" si="9144"/>
        <v>0</v>
      </c>
      <c r="BS970" s="1292">
        <f t="shared" si="9145"/>
        <v>0</v>
      </c>
      <c r="BT970" s="1321"/>
      <c r="BU970" s="1321"/>
      <c r="BV970" s="1326">
        <f t="shared" si="9146"/>
        <v>214265446</v>
      </c>
      <c r="BW970" s="1326">
        <f t="shared" si="9147"/>
        <v>239977299.52000001</v>
      </c>
      <c r="BX970" s="1327"/>
      <c r="BY970" s="1328">
        <v>2012</v>
      </c>
      <c r="BZ970" s="1329"/>
      <c r="CA970" s="1330">
        <f t="shared" si="9148"/>
        <v>167984109.664</v>
      </c>
      <c r="CB970" s="1297"/>
      <c r="CC970" s="1297"/>
      <c r="CD970" s="1298"/>
      <c r="CE970" s="1052">
        <f t="shared" si="9149"/>
        <v>214265446</v>
      </c>
      <c r="CF970" s="1299">
        <f t="shared" si="9150"/>
        <v>239977299.52000001</v>
      </c>
      <c r="CG970" s="1300">
        <f t="shared" si="9151"/>
        <v>167984109.664</v>
      </c>
      <c r="CH970" s="1331" t="s">
        <v>472</v>
      </c>
      <c r="CI970" s="1332"/>
      <c r="CJ970" s="1333"/>
      <c r="CK970" s="1333"/>
      <c r="CL970" s="1333"/>
      <c r="CM970" s="1334"/>
      <c r="CN970" s="1333"/>
      <c r="CO970" s="1335"/>
      <c r="CP970" s="1335"/>
      <c r="CQ970" s="1333"/>
      <c r="CR970" s="1336"/>
      <c r="CS970" s="1336"/>
      <c r="CT970" s="1336"/>
      <c r="CU970" s="1336"/>
      <c r="CV970" s="1336"/>
      <c r="CW970" s="1336"/>
      <c r="CX970" s="1336"/>
      <c r="CY970" s="1336"/>
      <c r="CZ970" s="1336"/>
      <c r="DA970" s="1321"/>
      <c r="DB970" s="1336"/>
      <c r="DC970" s="1336"/>
      <c r="DD970" s="1336"/>
      <c r="DE970" s="1336"/>
      <c r="DF970" s="1336"/>
      <c r="DG970" s="1336"/>
      <c r="DH970" s="1336"/>
      <c r="DI970" s="1336"/>
      <c r="DJ970" s="1336"/>
      <c r="DK970" s="1336"/>
      <c r="DL970" s="1336"/>
      <c r="DM970" s="1336"/>
      <c r="DN970" s="1336"/>
      <c r="DO970" s="1336"/>
      <c r="DP970" s="1076"/>
      <c r="DQ970" s="1073"/>
      <c r="DR970" s="1074"/>
      <c r="DS970" s="1073"/>
      <c r="DT970" s="1074"/>
      <c r="DU970" s="1075"/>
      <c r="DV970" s="1076"/>
      <c r="DW970" s="1073"/>
      <c r="DX970" s="1076"/>
      <c r="DY970" s="1073"/>
      <c r="DZ970" s="1076"/>
      <c r="EA970" s="1049">
        <f t="shared" si="9152"/>
        <v>0</v>
      </c>
      <c r="EB970" s="1060">
        <f t="shared" si="9153"/>
        <v>0</v>
      </c>
      <c r="EC970" s="1073"/>
      <c r="ED970" s="1336"/>
      <c r="EE970" s="1337"/>
      <c r="EF970" s="1076"/>
      <c r="EG970" s="1338">
        <f t="shared" si="9154"/>
        <v>110047434.39</v>
      </c>
      <c r="EH970" s="1323">
        <f t="shared" si="9155"/>
        <v>123253126.51680002</v>
      </c>
      <c r="EI970" s="1339">
        <f t="shared" si="9156"/>
        <v>0</v>
      </c>
      <c r="EJ970" s="1340">
        <f t="shared" si="9157"/>
        <v>0</v>
      </c>
      <c r="EK970" s="1341">
        <f t="shared" si="9158"/>
        <v>0</v>
      </c>
      <c r="EL970" s="1323">
        <f t="shared" si="9159"/>
        <v>0</v>
      </c>
      <c r="EM970" s="1342">
        <f t="shared" si="9160"/>
        <v>0</v>
      </c>
      <c r="EN970" s="1340">
        <f t="shared" si="9161"/>
        <v>0</v>
      </c>
      <c r="EO970" s="1341">
        <f t="shared" si="9162"/>
        <v>0</v>
      </c>
      <c r="EP970" s="1323">
        <f t="shared" si="9163"/>
        <v>0</v>
      </c>
      <c r="EQ970" s="1342">
        <f t="shared" si="9164"/>
        <v>0</v>
      </c>
      <c r="ER970" s="1340">
        <f t="shared" si="9165"/>
        <v>0</v>
      </c>
      <c r="ES970" s="1341">
        <f t="shared" si="9166"/>
        <v>0</v>
      </c>
      <c r="ET970" s="1340">
        <f t="shared" si="9167"/>
        <v>0</v>
      </c>
      <c r="EU970" s="1309">
        <f t="shared" si="9168"/>
        <v>0</v>
      </c>
      <c r="EV970" s="1289">
        <f t="shared" si="9169"/>
        <v>0</v>
      </c>
      <c r="EW970" s="1309">
        <f t="shared" si="9170"/>
        <v>0</v>
      </c>
      <c r="EX970" s="1289">
        <f t="shared" si="9171"/>
        <v>0</v>
      </c>
      <c r="EY970" s="1343">
        <f t="shared" si="9172"/>
        <v>214265446</v>
      </c>
      <c r="EZ970" s="1322">
        <f t="shared" si="9175"/>
        <v>239977299.52000001</v>
      </c>
      <c r="FA970" s="1311"/>
    </row>
    <row r="971" spans="1:197" s="87" customFormat="1" ht="18" hidden="1" customHeight="1" outlineLevel="1" x14ac:dyDescent="0.2">
      <c r="A971" s="78" t="s">
        <v>629</v>
      </c>
      <c r="B971" s="76" t="s">
        <v>21</v>
      </c>
      <c r="C971" s="77" t="s">
        <v>459</v>
      </c>
      <c r="D971" s="77" t="s">
        <v>460</v>
      </c>
      <c r="E971" s="76" t="s">
        <v>461</v>
      </c>
      <c r="F971" s="76" t="s">
        <v>463</v>
      </c>
      <c r="G971" s="78" t="s">
        <v>41</v>
      </c>
      <c r="H971" s="79">
        <v>0.7</v>
      </c>
      <c r="I971" s="102" t="s">
        <v>1094</v>
      </c>
      <c r="J971" s="80" t="s">
        <v>455</v>
      </c>
      <c r="K971" s="81"/>
      <c r="L971" s="76" t="s">
        <v>46</v>
      </c>
      <c r="M971" s="76"/>
      <c r="N971" s="82"/>
      <c r="O971" s="82"/>
      <c r="P971" s="82"/>
      <c r="Q971" s="82">
        <v>0</v>
      </c>
      <c r="R971" s="260">
        <v>0</v>
      </c>
      <c r="S971" s="262"/>
      <c r="T971" s="262"/>
      <c r="U971" s="262">
        <f t="shared" si="9173"/>
        <v>0</v>
      </c>
      <c r="V971" s="262">
        <f t="shared" si="9174"/>
        <v>0</v>
      </c>
      <c r="W971" s="262">
        <f t="shared" si="9130"/>
        <v>0</v>
      </c>
      <c r="X971" s="260">
        <v>0</v>
      </c>
      <c r="Y971" s="260"/>
      <c r="Z971" s="260"/>
      <c r="AA971" s="260">
        <f t="shared" si="9131"/>
        <v>0</v>
      </c>
      <c r="AB971" s="260">
        <f t="shared" si="9132"/>
        <v>0</v>
      </c>
      <c r="AC971" s="399">
        <f t="shared" si="9133"/>
        <v>0</v>
      </c>
      <c r="AD971" s="260"/>
      <c r="AE971" s="260"/>
      <c r="AF971" s="260"/>
      <c r="AG971" s="260"/>
      <c r="AH971" s="260"/>
      <c r="AI971" s="260">
        <f t="shared" si="9134"/>
        <v>0</v>
      </c>
      <c r="AJ971" s="260"/>
      <c r="AK971" s="260"/>
      <c r="AL971" s="260"/>
      <c r="AM971" s="260">
        <f t="shared" si="9135"/>
        <v>0</v>
      </c>
      <c r="AN971" s="260">
        <f t="shared" si="9136"/>
        <v>0</v>
      </c>
      <c r="AO971" s="396">
        <f t="shared" si="9137"/>
        <v>0</v>
      </c>
      <c r="AP971" s="260"/>
      <c r="AQ971" s="260"/>
      <c r="AR971" s="260"/>
      <c r="AS971" s="260">
        <f t="shared" si="9138"/>
        <v>0</v>
      </c>
      <c r="AT971" s="260">
        <f t="shared" si="8995"/>
        <v>0</v>
      </c>
      <c r="AU971" s="260">
        <f t="shared" si="9139"/>
        <v>0</v>
      </c>
      <c r="AV971" s="400"/>
      <c r="AW971" s="400"/>
      <c r="AX971" s="400"/>
      <c r="AY971" s="397">
        <f t="shared" si="9031"/>
        <v>0</v>
      </c>
      <c r="AZ971" s="397">
        <f t="shared" si="8998"/>
        <v>0</v>
      </c>
      <c r="BA971" s="397">
        <f t="shared" si="9032"/>
        <v>0</v>
      </c>
      <c r="BB971" s="400"/>
      <c r="BC971" s="400"/>
      <c r="BD971" s="400"/>
      <c r="BE971" s="397">
        <f t="shared" si="9033"/>
        <v>0</v>
      </c>
      <c r="BF971" s="397">
        <f t="shared" si="8999"/>
        <v>0</v>
      </c>
      <c r="BG971" s="397">
        <f t="shared" si="9034"/>
        <v>0</v>
      </c>
      <c r="BH971" s="400"/>
      <c r="BI971" s="400"/>
      <c r="BJ971" s="400"/>
      <c r="BK971" s="397">
        <f t="shared" si="9140"/>
        <v>0</v>
      </c>
      <c r="BL971" s="397">
        <f t="shared" si="9141"/>
        <v>0</v>
      </c>
      <c r="BM971" s="397">
        <f t="shared" si="9142"/>
        <v>0</v>
      </c>
      <c r="BN971" s="400"/>
      <c r="BO971" s="400"/>
      <c r="BP971" s="400"/>
      <c r="BQ971" s="397">
        <f t="shared" si="9143"/>
        <v>0</v>
      </c>
      <c r="BR971" s="397">
        <f t="shared" si="9144"/>
        <v>0</v>
      </c>
      <c r="BS971" s="397">
        <f t="shared" si="9145"/>
        <v>0</v>
      </c>
      <c r="BT971" s="262"/>
      <c r="BU971" s="262"/>
      <c r="BV971" s="262">
        <f t="shared" si="9146"/>
        <v>0</v>
      </c>
      <c r="BW971" s="1427">
        <f>BV971*1.12</f>
        <v>0</v>
      </c>
      <c r="BX971" s="84"/>
      <c r="BY971" s="64">
        <v>2012</v>
      </c>
      <c r="BZ971" s="325"/>
      <c r="CA971" s="722">
        <f t="shared" si="9148"/>
        <v>0</v>
      </c>
      <c r="CB971" s="83"/>
      <c r="CC971" s="83"/>
      <c r="CE971" s="26">
        <f t="shared" si="9149"/>
        <v>0</v>
      </c>
      <c r="CF971" s="27">
        <f t="shared" si="9150"/>
        <v>0</v>
      </c>
      <c r="CG971" s="738">
        <f t="shared" si="9151"/>
        <v>0</v>
      </c>
      <c r="CH971" s="185" t="s">
        <v>848</v>
      </c>
      <c r="CI971" s="185"/>
      <c r="CM971" s="172"/>
      <c r="CO971" s="175"/>
      <c r="CP971" s="175"/>
      <c r="CR971" s="455"/>
      <c r="CS971" s="455"/>
      <c r="CT971" s="455"/>
      <c r="CU971" s="455"/>
      <c r="CV971" s="455"/>
      <c r="CW971" s="455"/>
      <c r="CX971" s="455"/>
      <c r="CY971" s="455"/>
      <c r="CZ971" s="455"/>
      <c r="DA971" s="456"/>
      <c r="DB971" s="455"/>
      <c r="DC971" s="455"/>
      <c r="DD971" s="455"/>
      <c r="DE971" s="455"/>
      <c r="DF971" s="455"/>
      <c r="DG971" s="455"/>
      <c r="DH971" s="455"/>
      <c r="DI971" s="455"/>
      <c r="DJ971" s="455"/>
      <c r="DK971" s="455"/>
      <c r="DL971" s="455"/>
      <c r="DM971" s="455"/>
      <c r="DN971" s="455"/>
      <c r="DO971" s="455"/>
      <c r="DP971" s="501"/>
      <c r="DQ971" s="672"/>
      <c r="DR971" s="457"/>
      <c r="DS971" s="672"/>
      <c r="DT971" s="457"/>
      <c r="DU971" s="503"/>
      <c r="DV971" s="501"/>
      <c r="DW971" s="672"/>
      <c r="DX971" s="501"/>
      <c r="DY971" s="672"/>
      <c r="DZ971" s="501"/>
      <c r="EA971" s="508">
        <f t="shared" si="9152"/>
        <v>0</v>
      </c>
      <c r="EB971" s="457">
        <f t="shared" si="9153"/>
        <v>0</v>
      </c>
      <c r="EC971" s="672"/>
      <c r="ED971" s="455"/>
      <c r="EE971" s="459"/>
      <c r="EF971" s="501"/>
      <c r="EG971" s="462">
        <f t="shared" si="9154"/>
        <v>0</v>
      </c>
      <c r="EH971" s="263">
        <f t="shared" si="9155"/>
        <v>0</v>
      </c>
      <c r="EI971" s="472">
        <f t="shared" si="9156"/>
        <v>0</v>
      </c>
      <c r="EJ971" s="597">
        <f t="shared" si="9157"/>
        <v>0</v>
      </c>
      <c r="EK971" s="706">
        <f t="shared" si="9158"/>
        <v>0</v>
      </c>
      <c r="EL971" s="263">
        <f t="shared" si="9159"/>
        <v>0</v>
      </c>
      <c r="EM971" s="648">
        <f t="shared" si="9160"/>
        <v>0</v>
      </c>
      <c r="EN971" s="597">
        <f t="shared" si="9161"/>
        <v>0</v>
      </c>
      <c r="EO971" s="706">
        <f t="shared" si="9162"/>
        <v>0</v>
      </c>
      <c r="EP971" s="263">
        <f t="shared" si="9163"/>
        <v>0</v>
      </c>
      <c r="EQ971" s="648">
        <f t="shared" si="9164"/>
        <v>0</v>
      </c>
      <c r="ER971" s="597">
        <f t="shared" si="9165"/>
        <v>0</v>
      </c>
      <c r="ES971" s="706">
        <f t="shared" si="9166"/>
        <v>0</v>
      </c>
      <c r="ET971" s="597">
        <f t="shared" si="9167"/>
        <v>0</v>
      </c>
      <c r="EU971" s="462">
        <f t="shared" si="9168"/>
        <v>0</v>
      </c>
      <c r="EV971" s="263">
        <f t="shared" si="9169"/>
        <v>0</v>
      </c>
      <c r="EW971" s="462">
        <f t="shared" si="9170"/>
        <v>0</v>
      </c>
      <c r="EX971" s="263">
        <f t="shared" si="9171"/>
        <v>0</v>
      </c>
      <c r="EY971" s="648">
        <f t="shared" si="9172"/>
        <v>0</v>
      </c>
      <c r="EZ971" s="263">
        <f t="shared" si="9175"/>
        <v>0</v>
      </c>
      <c r="FA971" s="598"/>
      <c r="FB971" s="356"/>
      <c r="FC971" s="356"/>
      <c r="FD971" s="356"/>
      <c r="FE971" s="356"/>
      <c r="FF971" s="356"/>
      <c r="FG971" s="356"/>
      <c r="FH971" s="356"/>
      <c r="FI971" s="356"/>
      <c r="FJ971" s="356"/>
      <c r="FK971" s="356"/>
      <c r="FL971" s="356"/>
      <c r="FM971" s="356"/>
      <c r="FN971" s="356"/>
      <c r="FO971" s="356"/>
      <c r="FP971" s="356"/>
      <c r="FQ971" s="356"/>
      <c r="FR971" s="356"/>
      <c r="FS971" s="356"/>
      <c r="FT971" s="356"/>
      <c r="FU971" s="356"/>
      <c r="FV971" s="356"/>
      <c r="FW971" s="356"/>
      <c r="FX971" s="356"/>
      <c r="FY971" s="356"/>
      <c r="FZ971" s="356"/>
      <c r="GA971" s="356"/>
      <c r="GB971" s="356"/>
      <c r="GC971" s="356"/>
      <c r="GD971" s="356"/>
      <c r="GE971" s="356"/>
      <c r="GF971" s="356"/>
      <c r="GG971" s="356"/>
      <c r="GH971" s="356"/>
      <c r="GI971" s="356"/>
      <c r="GJ971" s="356"/>
      <c r="GK971" s="356"/>
      <c r="GL971" s="356"/>
      <c r="GM971" s="356"/>
      <c r="GN971" s="356"/>
      <c r="GO971" s="356"/>
    </row>
    <row r="972" spans="1:197" s="1298" customFormat="1" ht="18" hidden="1" customHeight="1" outlineLevel="1" x14ac:dyDescent="0.2">
      <c r="A972" s="1281" t="s">
        <v>1138</v>
      </c>
      <c r="B972" s="1282" t="s">
        <v>21</v>
      </c>
      <c r="C972" s="1283" t="s">
        <v>1139</v>
      </c>
      <c r="D972" s="1283" t="s">
        <v>1140</v>
      </c>
      <c r="E972" s="1282" t="s">
        <v>1140</v>
      </c>
      <c r="F972" s="1282" t="s">
        <v>1141</v>
      </c>
      <c r="G972" s="1281" t="s">
        <v>41</v>
      </c>
      <c r="H972" s="1284">
        <v>0</v>
      </c>
      <c r="I972" s="1282" t="s">
        <v>969</v>
      </c>
      <c r="J972" s="1285" t="s">
        <v>30</v>
      </c>
      <c r="K972" s="1286"/>
      <c r="L972" s="1282" t="s">
        <v>1142</v>
      </c>
      <c r="M972" s="1282"/>
      <c r="N972" s="1287"/>
      <c r="O972" s="1287">
        <v>1411665928</v>
      </c>
      <c r="P972" s="1287">
        <v>3443710459</v>
      </c>
      <c r="Q972" s="1287"/>
      <c r="R972" s="1067">
        <v>0</v>
      </c>
      <c r="S972" s="736"/>
      <c r="T972" s="736"/>
      <c r="U972" s="736">
        <f t="shared" ref="U972" si="9260">R972</f>
        <v>0</v>
      </c>
      <c r="V972" s="736">
        <f t="shared" ref="V972" si="9261">U972*1.12</f>
        <v>0</v>
      </c>
      <c r="W972" s="736">
        <f t="shared" si="9130"/>
        <v>0</v>
      </c>
      <c r="X972" s="1067">
        <v>0</v>
      </c>
      <c r="Y972" s="1067"/>
      <c r="Z972" s="1067"/>
      <c r="AA972" s="1067">
        <f t="shared" ref="AA972" si="9262">X972</f>
        <v>0</v>
      </c>
      <c r="AB972" s="1067">
        <f t="shared" ref="AB972" si="9263">AA972*1.12</f>
        <v>0</v>
      </c>
      <c r="AC972" s="1290">
        <f t="shared" si="9133"/>
        <v>0</v>
      </c>
      <c r="AD972" s="1067"/>
      <c r="AE972" s="1067"/>
      <c r="AF972" s="1067"/>
      <c r="AG972" s="1067"/>
      <c r="AH972" s="1067"/>
      <c r="AI972" s="1067">
        <f t="shared" si="9134"/>
        <v>0</v>
      </c>
      <c r="AJ972" s="1067"/>
      <c r="AK972" s="1067"/>
      <c r="AL972" s="1067"/>
      <c r="AM972" s="1067">
        <f>AJ972</f>
        <v>0</v>
      </c>
      <c r="AN972" s="1067">
        <f t="shared" si="9136"/>
        <v>0</v>
      </c>
      <c r="AO972" s="1220">
        <f t="shared" si="9137"/>
        <v>0</v>
      </c>
      <c r="AP972" s="1067"/>
      <c r="AQ972" s="1067"/>
      <c r="AR972" s="1067"/>
      <c r="AS972" s="1067">
        <f>AP972</f>
        <v>0</v>
      </c>
      <c r="AT972" s="1067">
        <f t="shared" si="8995"/>
        <v>0</v>
      </c>
      <c r="AU972" s="1067">
        <f t="shared" ref="AU972" si="9264">AT972*H972</f>
        <v>0</v>
      </c>
      <c r="AV972" s="1291"/>
      <c r="AW972" s="1291"/>
      <c r="AX972" s="1291"/>
      <c r="AY972" s="1292">
        <f t="shared" si="9031"/>
        <v>0</v>
      </c>
      <c r="AZ972" s="1292">
        <f t="shared" si="8998"/>
        <v>0</v>
      </c>
      <c r="BA972" s="1292">
        <f t="shared" si="9032"/>
        <v>0</v>
      </c>
      <c r="BB972" s="1291"/>
      <c r="BC972" s="1291"/>
      <c r="BD972" s="1291"/>
      <c r="BE972" s="1292">
        <f t="shared" si="9033"/>
        <v>0</v>
      </c>
      <c r="BF972" s="1292">
        <f t="shared" si="8999"/>
        <v>0</v>
      </c>
      <c r="BG972" s="1292">
        <f t="shared" si="9034"/>
        <v>0</v>
      </c>
      <c r="BH972" s="1291"/>
      <c r="BI972" s="1291"/>
      <c r="BJ972" s="1291"/>
      <c r="BK972" s="1292">
        <f t="shared" si="9140"/>
        <v>0</v>
      </c>
      <c r="BL972" s="1292">
        <f t="shared" si="9141"/>
        <v>0</v>
      </c>
      <c r="BM972" s="1292">
        <f t="shared" si="9142"/>
        <v>0</v>
      </c>
      <c r="BN972" s="1291"/>
      <c r="BO972" s="1291"/>
      <c r="BP972" s="1291"/>
      <c r="BQ972" s="1292">
        <f t="shared" si="9143"/>
        <v>0</v>
      </c>
      <c r="BR972" s="1292">
        <f t="shared" si="9144"/>
        <v>0</v>
      </c>
      <c r="BS972" s="1292">
        <f t="shared" si="9145"/>
        <v>0</v>
      </c>
      <c r="BT972" s="736"/>
      <c r="BU972" s="736"/>
      <c r="BV972" s="736">
        <f>SUM(N972:R972,X972,AD972,AJ972,AP972,AV972,BB972,BH972)</f>
        <v>4855376387</v>
      </c>
      <c r="BW972" s="736">
        <f>BV972*1.12</f>
        <v>5438021553.4400005</v>
      </c>
      <c r="BX972" s="1294"/>
      <c r="BY972" s="1282">
        <v>2009</v>
      </c>
      <c r="BZ972" s="1295"/>
      <c r="CA972" s="1344">
        <f t="shared" si="9148"/>
        <v>0</v>
      </c>
      <c r="CB972" s="1297"/>
      <c r="CC972" s="1297"/>
      <c r="CE972" s="1052">
        <f t="shared" si="9149"/>
        <v>4855376387</v>
      </c>
      <c r="CF972" s="1299">
        <f t="shared" si="9150"/>
        <v>5438021553.4400005</v>
      </c>
      <c r="CG972" s="1300">
        <f t="shared" si="9151"/>
        <v>0</v>
      </c>
      <c r="CH972" s="1302" t="s">
        <v>1165</v>
      </c>
      <c r="CI972" s="1302"/>
      <c r="CM972" s="849"/>
      <c r="CO972" s="848"/>
      <c r="CP972" s="848"/>
      <c r="CR972" s="1080"/>
      <c r="CS972" s="1080"/>
      <c r="CT972" s="1080"/>
      <c r="CU972" s="1080"/>
      <c r="CV972" s="1080"/>
      <c r="CW972" s="1080"/>
      <c r="CX972" s="1080"/>
      <c r="CY972" s="1080"/>
      <c r="CZ972" s="1080"/>
      <c r="DA972" s="736"/>
      <c r="DB972" s="1080"/>
      <c r="DC972" s="1080"/>
      <c r="DD972" s="1080"/>
      <c r="DE972" s="1080"/>
      <c r="DF972" s="1080"/>
      <c r="DG972" s="1080"/>
      <c r="DH972" s="1080"/>
      <c r="DI972" s="1080"/>
      <c r="DJ972" s="1080"/>
      <c r="DK972" s="1080"/>
      <c r="DL972" s="1080"/>
      <c r="DM972" s="1080"/>
      <c r="DN972" s="1080"/>
      <c r="DO972" s="1080"/>
      <c r="DP972" s="1059"/>
      <c r="DQ972" s="1062"/>
      <c r="DR972" s="1060"/>
      <c r="DS972" s="1062"/>
      <c r="DT972" s="1060"/>
      <c r="DU972" s="1061"/>
      <c r="DV972" s="1059"/>
      <c r="DW972" s="1062"/>
      <c r="DX972" s="1059"/>
      <c r="DY972" s="1062"/>
      <c r="DZ972" s="1059"/>
      <c r="EA972" s="1049">
        <f t="shared" si="9152"/>
        <v>0</v>
      </c>
      <c r="EB972" s="1060">
        <f t="shared" si="9153"/>
        <v>0</v>
      </c>
      <c r="EC972" s="1062"/>
      <c r="ED972" s="1080"/>
      <c r="EE972" s="1303"/>
      <c r="EF972" s="1059"/>
      <c r="EG972" s="1309">
        <f t="shared" si="9154"/>
        <v>0</v>
      </c>
      <c r="EH972" s="1289">
        <f t="shared" si="9155"/>
        <v>0</v>
      </c>
      <c r="EI972" s="1310">
        <f t="shared" si="9156"/>
        <v>0</v>
      </c>
      <c r="EJ972" s="1308">
        <f t="shared" si="9157"/>
        <v>0</v>
      </c>
      <c r="EK972" s="1306">
        <f t="shared" si="9158"/>
        <v>0</v>
      </c>
      <c r="EL972" s="1289">
        <f t="shared" si="9159"/>
        <v>0</v>
      </c>
      <c r="EM972" s="1307">
        <f t="shared" si="9160"/>
        <v>0</v>
      </c>
      <c r="EN972" s="1308">
        <f t="shared" si="9161"/>
        <v>0</v>
      </c>
      <c r="EO972" s="1306">
        <f t="shared" si="9162"/>
        <v>0</v>
      </c>
      <c r="EP972" s="1289">
        <f t="shared" si="9163"/>
        <v>0</v>
      </c>
      <c r="EQ972" s="1307">
        <f t="shared" si="9164"/>
        <v>0</v>
      </c>
      <c r="ER972" s="1308">
        <f t="shared" si="9165"/>
        <v>0</v>
      </c>
      <c r="ES972" s="1306">
        <f t="shared" si="9166"/>
        <v>0</v>
      </c>
      <c r="ET972" s="1308">
        <f t="shared" si="9167"/>
        <v>0</v>
      </c>
      <c r="EU972" s="1309">
        <f t="shared" si="9168"/>
        <v>0</v>
      </c>
      <c r="EV972" s="1289">
        <f t="shared" si="9169"/>
        <v>0</v>
      </c>
      <c r="EW972" s="1309">
        <f t="shared" si="9170"/>
        <v>0</v>
      </c>
      <c r="EX972" s="1289">
        <f t="shared" si="9171"/>
        <v>0</v>
      </c>
      <c r="EY972" s="1307">
        <f t="shared" si="9172"/>
        <v>4855376387</v>
      </c>
      <c r="EZ972" s="1289">
        <f t="shared" si="9175"/>
        <v>5438021553.4400005</v>
      </c>
      <c r="FA972" s="1345"/>
      <c r="FB972" s="1346"/>
      <c r="FC972" s="1346"/>
      <c r="FD972" s="1346"/>
      <c r="FE972" s="1346"/>
      <c r="FF972" s="1346"/>
      <c r="FG972" s="1346"/>
      <c r="FH972" s="1346"/>
      <c r="FI972" s="1346"/>
      <c r="FJ972" s="1346"/>
      <c r="FK972" s="1346"/>
      <c r="FL972" s="1346"/>
      <c r="FM972" s="1346"/>
      <c r="FN972" s="1346"/>
      <c r="FO972" s="1346"/>
      <c r="FP972" s="1346"/>
      <c r="FQ972" s="1346"/>
      <c r="FR972" s="1346"/>
      <c r="FS972" s="1346"/>
      <c r="FT972" s="1346"/>
      <c r="FU972" s="1346"/>
      <c r="FV972" s="1346"/>
      <c r="FW972" s="1346"/>
      <c r="FX972" s="1346"/>
      <c r="FY972" s="1346"/>
      <c r="FZ972" s="1346"/>
      <c r="GA972" s="1346"/>
      <c r="GB972" s="1346"/>
      <c r="GC972" s="1346"/>
      <c r="GD972" s="1346"/>
      <c r="GE972" s="1346"/>
      <c r="GF972" s="1346"/>
      <c r="GG972" s="1346"/>
      <c r="GH972" s="1346"/>
      <c r="GI972" s="1346"/>
      <c r="GJ972" s="1346"/>
      <c r="GK972" s="1346"/>
      <c r="GL972" s="1346"/>
      <c r="GM972" s="1346"/>
      <c r="GN972" s="1346"/>
      <c r="GO972" s="1346"/>
    </row>
    <row r="973" spans="1:197" s="356" customFormat="1" ht="18" hidden="1" customHeight="1" outlineLevel="1" x14ac:dyDescent="0.2">
      <c r="A973" s="78" t="s">
        <v>2116</v>
      </c>
      <c r="B973" s="76" t="s">
        <v>21</v>
      </c>
      <c r="C973" s="77" t="s">
        <v>2111</v>
      </c>
      <c r="D973" s="77" t="s">
        <v>2112</v>
      </c>
      <c r="E973" s="76" t="s">
        <v>2113</v>
      </c>
      <c r="F973" s="76" t="s">
        <v>2114</v>
      </c>
      <c r="G973" s="78" t="s">
        <v>25</v>
      </c>
      <c r="H973" s="79">
        <v>0.7</v>
      </c>
      <c r="I973" s="76" t="s">
        <v>823</v>
      </c>
      <c r="J973" s="80" t="s">
        <v>2021</v>
      </c>
      <c r="K973" s="81"/>
      <c r="L973" s="76" t="s">
        <v>2115</v>
      </c>
      <c r="M973" s="76"/>
      <c r="N973" s="82"/>
      <c r="O973" s="82"/>
      <c r="P973" s="82"/>
      <c r="Q973" s="82"/>
      <c r="R973" s="260"/>
      <c r="S973" s="262"/>
      <c r="T973" s="262"/>
      <c r="U973" s="262">
        <f t="shared" ref="U973" si="9265">R973</f>
        <v>0</v>
      </c>
      <c r="V973" s="262">
        <f t="shared" ref="V973" si="9266">U973*1.12</f>
        <v>0</v>
      </c>
      <c r="W973" s="262">
        <f t="shared" ref="W973" si="9267">V973*H973</f>
        <v>0</v>
      </c>
      <c r="X973" s="260"/>
      <c r="Y973" s="260"/>
      <c r="Z973" s="260"/>
      <c r="AA973" s="260">
        <f t="shared" ref="AA973" si="9268">X973</f>
        <v>0</v>
      </c>
      <c r="AB973" s="260">
        <f t="shared" ref="AB973" si="9269">AA973*1.12</f>
        <v>0</v>
      </c>
      <c r="AC973" s="399">
        <f t="shared" ref="AC973" si="9270">AB973*H973</f>
        <v>0</v>
      </c>
      <c r="AD973" s="260">
        <v>109821428.56999999</v>
      </c>
      <c r="AE973" s="260"/>
      <c r="AF973" s="260"/>
      <c r="AG973" s="260">
        <v>0</v>
      </c>
      <c r="AH973" s="260">
        <f>AG973*1.12</f>
        <v>0</v>
      </c>
      <c r="AI973" s="260">
        <f t="shared" si="9134"/>
        <v>0</v>
      </c>
      <c r="AJ973" s="260">
        <v>200483217.43000001</v>
      </c>
      <c r="AK973" s="260"/>
      <c r="AL973" s="260"/>
      <c r="AM973" s="260">
        <v>0</v>
      </c>
      <c r="AN973" s="260">
        <f t="shared" si="9136"/>
        <v>0</v>
      </c>
      <c r="AO973" s="396">
        <f t="shared" si="9137"/>
        <v>0</v>
      </c>
      <c r="AP973" s="260"/>
      <c r="AQ973" s="260"/>
      <c r="AR973" s="260"/>
      <c r="AS973" s="260">
        <f>AP973</f>
        <v>0</v>
      </c>
      <c r="AT973" s="260">
        <f t="shared" ref="AT973" si="9271">AS973*1.12</f>
        <v>0</v>
      </c>
      <c r="AU973" s="260">
        <f t="shared" ref="AU973" si="9272">AT973*H973</f>
        <v>0</v>
      </c>
      <c r="AV973" s="400"/>
      <c r="AW973" s="400"/>
      <c r="AX973" s="400"/>
      <c r="AY973" s="397">
        <f t="shared" ref="AY973" si="9273">AV973</f>
        <v>0</v>
      </c>
      <c r="AZ973" s="397">
        <f t="shared" ref="AZ973" si="9274">AY973*1.12</f>
        <v>0</v>
      </c>
      <c r="BA973" s="397">
        <f t="shared" ref="BA973" si="9275">AZ973*H973</f>
        <v>0</v>
      </c>
      <c r="BB973" s="400"/>
      <c r="BC973" s="400"/>
      <c r="BD973" s="400"/>
      <c r="BE973" s="397">
        <f t="shared" ref="BE973" si="9276">BB973</f>
        <v>0</v>
      </c>
      <c r="BF973" s="397">
        <f t="shared" ref="BF973" si="9277">BE973*1.12</f>
        <v>0</v>
      </c>
      <c r="BG973" s="397">
        <f t="shared" ref="BG973" si="9278">BF973*H973</f>
        <v>0</v>
      </c>
      <c r="BH973" s="400"/>
      <c r="BI973" s="400"/>
      <c r="BJ973" s="400"/>
      <c r="BK973" s="397">
        <f t="shared" si="9140"/>
        <v>0</v>
      </c>
      <c r="BL973" s="397">
        <f t="shared" si="9141"/>
        <v>0</v>
      </c>
      <c r="BM973" s="397">
        <f t="shared" si="9142"/>
        <v>0</v>
      </c>
      <c r="BN973" s="400"/>
      <c r="BO973" s="400"/>
      <c r="BP973" s="400"/>
      <c r="BQ973" s="397">
        <f t="shared" si="9143"/>
        <v>0</v>
      </c>
      <c r="BR973" s="397">
        <f t="shared" si="9144"/>
        <v>0</v>
      </c>
      <c r="BS973" s="397">
        <f t="shared" si="9145"/>
        <v>0</v>
      </c>
      <c r="BT973" s="262"/>
      <c r="BU973" s="262"/>
      <c r="BV973" s="262">
        <v>0</v>
      </c>
      <c r="BW973" s="1427">
        <v>0</v>
      </c>
      <c r="BX973" s="84"/>
      <c r="BY973" s="76">
        <v>2015</v>
      </c>
      <c r="BZ973" s="325"/>
      <c r="CA973" s="596">
        <f t="shared" si="9148"/>
        <v>0</v>
      </c>
      <c r="CB973" s="83"/>
      <c r="CC973" s="83"/>
      <c r="CD973" s="87"/>
      <c r="CE973" s="26">
        <f t="shared" ref="CE973" si="9279">BV973-CB973</f>
        <v>0</v>
      </c>
      <c r="CF973" s="27">
        <f t="shared" ref="CF973" si="9280">BW973-CC973</f>
        <v>0</v>
      </c>
      <c r="CG973" s="738">
        <f t="shared" ref="CG973" si="9281">CA973-CC973</f>
        <v>0</v>
      </c>
      <c r="CH973" s="185" t="s">
        <v>2130</v>
      </c>
      <c r="CI973" s="185"/>
      <c r="CJ973" s="87" t="s">
        <v>25</v>
      </c>
      <c r="CK973" s="76" t="s">
        <v>2114</v>
      </c>
      <c r="CL973" s="87" t="s">
        <v>2134</v>
      </c>
      <c r="CM973" s="172">
        <v>42275</v>
      </c>
      <c r="CN973" s="87" t="s">
        <v>2133</v>
      </c>
      <c r="CO973" s="77" t="s">
        <v>2112</v>
      </c>
      <c r="CP973" s="76" t="s">
        <v>2114</v>
      </c>
      <c r="CQ973" s="87"/>
      <c r="CR973" s="455"/>
      <c r="CS973" s="455"/>
      <c r="CT973" s="455"/>
      <c r="CU973" s="455"/>
      <c r="CV973" s="455"/>
      <c r="CW973" s="455"/>
      <c r="CX973" s="455"/>
      <c r="CY973" s="455"/>
      <c r="CZ973" s="455"/>
      <c r="DA973" s="456"/>
      <c r="DB973" s="455"/>
      <c r="DC973" s="455"/>
      <c r="DD973" s="455">
        <v>109821428.56999999</v>
      </c>
      <c r="DE973" s="455">
        <v>198678571</v>
      </c>
      <c r="DF973" s="455"/>
      <c r="DG973" s="455"/>
      <c r="DH973" s="455"/>
      <c r="DI973" s="455"/>
      <c r="DJ973" s="455"/>
      <c r="DK973" s="455">
        <f>DB973+DC973+DD973+DE973</f>
        <v>308499999.56999999</v>
      </c>
      <c r="DL973" s="455"/>
      <c r="DM973" s="455"/>
      <c r="DN973" s="455"/>
      <c r="DO973" s="455"/>
      <c r="DP973" s="501"/>
      <c r="DQ973" s="1062">
        <f>DR973*1.12</f>
        <v>122999999.9984</v>
      </c>
      <c r="DR973" s="1060">
        <f>DD973</f>
        <v>109821428.56999999</v>
      </c>
      <c r="DS973" s="1061">
        <f>DT973*1.12</f>
        <v>222519999.52000001</v>
      </c>
      <c r="DT973" s="1060">
        <f>DE973</f>
        <v>198678571</v>
      </c>
      <c r="DU973" s="503"/>
      <c r="DV973" s="501"/>
      <c r="DW973" s="503"/>
      <c r="DX973" s="501"/>
      <c r="DY973" s="672"/>
      <c r="DZ973" s="501"/>
      <c r="EA973" s="508">
        <f t="shared" si="9152"/>
        <v>0</v>
      </c>
      <c r="EB973" s="457">
        <f t="shared" si="9153"/>
        <v>0</v>
      </c>
      <c r="EC973" s="503"/>
      <c r="ED973" s="455"/>
      <c r="EE973" s="459">
        <f>DM973+DO973+DQ973+DS973</f>
        <v>345519999.51840001</v>
      </c>
      <c r="EF973" s="501">
        <f>EE973/1.12</f>
        <v>308499999.56999999</v>
      </c>
      <c r="EG973" s="462">
        <f t="shared" si="9154"/>
        <v>0</v>
      </c>
      <c r="EH973" s="263">
        <f t="shared" si="9155"/>
        <v>0</v>
      </c>
      <c r="EI973" s="472">
        <f t="shared" si="9156"/>
        <v>0</v>
      </c>
      <c r="EJ973" s="597">
        <f t="shared" si="9157"/>
        <v>0</v>
      </c>
      <c r="EK973" s="706">
        <f t="shared" si="9158"/>
        <v>-109821428.56999999</v>
      </c>
      <c r="EL973" s="263">
        <f t="shared" si="9159"/>
        <v>-122999999.9984</v>
      </c>
      <c r="EM973" s="648">
        <f t="shared" si="9160"/>
        <v>-198678571</v>
      </c>
      <c r="EN973" s="597">
        <f t="shared" si="9161"/>
        <v>-222519999.52000001</v>
      </c>
      <c r="EO973" s="706">
        <f t="shared" si="9162"/>
        <v>0</v>
      </c>
      <c r="EP973" s="263">
        <f t="shared" si="9163"/>
        <v>0</v>
      </c>
      <c r="EQ973" s="648">
        <f t="shared" si="9164"/>
        <v>0</v>
      </c>
      <c r="ER973" s="597">
        <f t="shared" si="9165"/>
        <v>0</v>
      </c>
      <c r="ES973" s="706">
        <f t="shared" si="9166"/>
        <v>0</v>
      </c>
      <c r="ET973" s="597">
        <f t="shared" si="9167"/>
        <v>0</v>
      </c>
      <c r="EU973" s="462">
        <f t="shared" si="9168"/>
        <v>0</v>
      </c>
      <c r="EV973" s="263">
        <f t="shared" si="9169"/>
        <v>0</v>
      </c>
      <c r="EW973" s="462">
        <f t="shared" si="9170"/>
        <v>0</v>
      </c>
      <c r="EX973" s="263">
        <f t="shared" si="9171"/>
        <v>0</v>
      </c>
      <c r="EY973" s="648">
        <f t="shared" si="9172"/>
        <v>-308499999.56999999</v>
      </c>
      <c r="EZ973" s="263">
        <f t="shared" si="9175"/>
        <v>-345519999.51840001</v>
      </c>
      <c r="FA973" s="598"/>
    </row>
    <row r="974" spans="1:197" s="1346" customFormat="1" ht="18" hidden="1" customHeight="1" outlineLevel="1" x14ac:dyDescent="0.2">
      <c r="A974" s="1281" t="s">
        <v>2498</v>
      </c>
      <c r="B974" s="1282" t="s">
        <v>21</v>
      </c>
      <c r="C974" s="1283" t="s">
        <v>2111</v>
      </c>
      <c r="D974" s="1283" t="s">
        <v>2112</v>
      </c>
      <c r="E974" s="1282" t="s">
        <v>2113</v>
      </c>
      <c r="F974" s="1282" t="s">
        <v>2114</v>
      </c>
      <c r="G974" s="1281" t="s">
        <v>25</v>
      </c>
      <c r="H974" s="1284">
        <v>0.7</v>
      </c>
      <c r="I974" s="1282" t="s">
        <v>823</v>
      </c>
      <c r="J974" s="1285" t="s">
        <v>2021</v>
      </c>
      <c r="K974" s="1286"/>
      <c r="L974" s="1282" t="s">
        <v>2115</v>
      </c>
      <c r="M974" s="1282"/>
      <c r="N974" s="1287"/>
      <c r="O974" s="1287"/>
      <c r="P974" s="1287"/>
      <c r="Q974" s="1287"/>
      <c r="R974" s="1067"/>
      <c r="S974" s="736"/>
      <c r="T974" s="736"/>
      <c r="U974" s="736">
        <f t="shared" ref="U974" si="9282">R974</f>
        <v>0</v>
      </c>
      <c r="V974" s="736">
        <f t="shared" ref="V974" si="9283">U974*1.12</f>
        <v>0</v>
      </c>
      <c r="W974" s="736">
        <f t="shared" ref="W974" si="9284">V974*H974</f>
        <v>0</v>
      </c>
      <c r="X974" s="1067"/>
      <c r="Y974" s="1067"/>
      <c r="Z974" s="1067"/>
      <c r="AA974" s="1067">
        <f t="shared" ref="AA974" si="9285">X974</f>
        <v>0</v>
      </c>
      <c r="AB974" s="1067">
        <f t="shared" ref="AB974" si="9286">AA974*1.12</f>
        <v>0</v>
      </c>
      <c r="AC974" s="1290">
        <f t="shared" ref="AC974" si="9287">AB974*H974</f>
        <v>0</v>
      </c>
      <c r="AD974" s="1067">
        <v>109821428.56999999</v>
      </c>
      <c r="AE974" s="1067"/>
      <c r="AF974" s="1067"/>
      <c r="AG974" s="1067">
        <f>AD974</f>
        <v>109821428.56999999</v>
      </c>
      <c r="AH974" s="1067">
        <f>AG974*1.12</f>
        <v>122999999.9984</v>
      </c>
      <c r="AI974" s="1067">
        <f t="shared" ref="AI974" si="9288">AH974*H974</f>
        <v>86099999.998879999</v>
      </c>
      <c r="AJ974" s="1067">
        <v>240808990</v>
      </c>
      <c r="AK974" s="1067"/>
      <c r="AL974" s="1067"/>
      <c r="AM974" s="1067">
        <f t="shared" ref="AM974" si="9289">AJ974</f>
        <v>240808990</v>
      </c>
      <c r="AN974" s="1067">
        <f t="shared" ref="AN974" si="9290">AM974*1.12</f>
        <v>269706068.80000001</v>
      </c>
      <c r="AO974" s="1220">
        <f t="shared" ref="AO974" si="9291">AN974*H974</f>
        <v>188794248.16</v>
      </c>
      <c r="AP974" s="1067"/>
      <c r="AQ974" s="1067"/>
      <c r="AR974" s="1067"/>
      <c r="AS974" s="1067">
        <f>AP974</f>
        <v>0</v>
      </c>
      <c r="AT974" s="1067">
        <f t="shared" ref="AT974" si="9292">AS974*1.12</f>
        <v>0</v>
      </c>
      <c r="AU974" s="1067">
        <f t="shared" ref="AU974" si="9293">AT974*H974</f>
        <v>0</v>
      </c>
      <c r="AV974" s="1291"/>
      <c r="AW974" s="1291"/>
      <c r="AX974" s="1291"/>
      <c r="AY974" s="1292">
        <f t="shared" ref="AY974" si="9294">AV974</f>
        <v>0</v>
      </c>
      <c r="AZ974" s="1292">
        <f t="shared" ref="AZ974" si="9295">AY974*1.12</f>
        <v>0</v>
      </c>
      <c r="BA974" s="1292">
        <f t="shared" ref="BA974" si="9296">AZ974*H974</f>
        <v>0</v>
      </c>
      <c r="BB974" s="1291"/>
      <c r="BC974" s="1291"/>
      <c r="BD974" s="1291"/>
      <c r="BE974" s="1292">
        <f t="shared" ref="BE974" si="9297">BB974</f>
        <v>0</v>
      </c>
      <c r="BF974" s="1292">
        <f t="shared" ref="BF974" si="9298">BE974*1.12</f>
        <v>0</v>
      </c>
      <c r="BG974" s="1292">
        <f t="shared" ref="BG974" si="9299">BF974*H974</f>
        <v>0</v>
      </c>
      <c r="BH974" s="1291"/>
      <c r="BI974" s="1291"/>
      <c r="BJ974" s="1291"/>
      <c r="BK974" s="1292">
        <f t="shared" ref="BK974" si="9300">BH974</f>
        <v>0</v>
      </c>
      <c r="BL974" s="1292">
        <f t="shared" ref="BL974" si="9301">BK974*1.12</f>
        <v>0</v>
      </c>
      <c r="BM974" s="1292">
        <f t="shared" ref="BM974" si="9302">BL974*N974</f>
        <v>0</v>
      </c>
      <c r="BN974" s="1291"/>
      <c r="BO974" s="1291"/>
      <c r="BP974" s="1291"/>
      <c r="BQ974" s="1292">
        <f t="shared" si="9143"/>
        <v>0</v>
      </c>
      <c r="BR974" s="1292">
        <f t="shared" si="9144"/>
        <v>0</v>
      </c>
      <c r="BS974" s="1292">
        <f t="shared" si="9145"/>
        <v>0</v>
      </c>
      <c r="BT974" s="736"/>
      <c r="BU974" s="736"/>
      <c r="BV974" s="736">
        <f>SUM(N974:R974,X974,AD974,AJ974,AP974,AV974,BB974,BH974)</f>
        <v>350630418.56999999</v>
      </c>
      <c r="BW974" s="736">
        <f>BV974*1.12</f>
        <v>392706068.79840004</v>
      </c>
      <c r="BX974" s="1294"/>
      <c r="BY974" s="1282" t="s">
        <v>2420</v>
      </c>
      <c r="BZ974" s="1295"/>
      <c r="CA974" s="1344">
        <f t="shared" ref="CA974" si="9303">BW974*H974</f>
        <v>274894248.15888</v>
      </c>
      <c r="CB974" s="1297"/>
      <c r="CC974" s="1297"/>
      <c r="CD974" s="1298"/>
      <c r="CE974" s="1052">
        <f t="shared" ref="CE974" si="9304">BV974-CB974</f>
        <v>350630418.56999999</v>
      </c>
      <c r="CF974" s="1299">
        <f t="shared" ref="CF974" si="9305">BW974-CC974</f>
        <v>392706068.79840004</v>
      </c>
      <c r="CG974" s="1300">
        <f t="shared" ref="CG974" si="9306">CA974-CC974</f>
        <v>274894248.15888</v>
      </c>
      <c r="CH974" s="1302" t="s">
        <v>2501</v>
      </c>
      <c r="CI974" s="1302"/>
      <c r="CJ974" s="1298"/>
      <c r="CK974" s="1282"/>
      <c r="CL974" s="1298"/>
      <c r="CM974" s="849"/>
      <c r="CN974" s="1298"/>
      <c r="CO974" s="1283"/>
      <c r="CP974" s="1282"/>
      <c r="CQ974" s="1298"/>
      <c r="CR974" s="1080"/>
      <c r="CS974" s="1080"/>
      <c r="CT974" s="1080"/>
      <c r="CU974" s="1080"/>
      <c r="CV974" s="1080"/>
      <c r="CW974" s="1080"/>
      <c r="CX974" s="1080"/>
      <c r="CY974" s="1080"/>
      <c r="CZ974" s="1080"/>
      <c r="DA974" s="736"/>
      <c r="DB974" s="1080"/>
      <c r="DC974" s="1080"/>
      <c r="DD974" s="1080"/>
      <c r="DE974" s="1080"/>
      <c r="DF974" s="1080"/>
      <c r="DG974" s="1080"/>
      <c r="DH974" s="1080"/>
      <c r="DI974" s="1080"/>
      <c r="DJ974" s="1080"/>
      <c r="DK974" s="1080"/>
      <c r="DL974" s="1080"/>
      <c r="DM974" s="1080"/>
      <c r="DN974" s="1080"/>
      <c r="DO974" s="1080"/>
      <c r="DP974" s="1059"/>
      <c r="DQ974" s="1062"/>
      <c r="DR974" s="1060"/>
      <c r="DS974" s="1061"/>
      <c r="DT974" s="1060"/>
      <c r="DU974" s="1061"/>
      <c r="DV974" s="1059"/>
      <c r="DW974" s="1061"/>
      <c r="DX974" s="1059"/>
      <c r="DY974" s="1062"/>
      <c r="DZ974" s="1059"/>
      <c r="EA974" s="1049"/>
      <c r="EB974" s="1060"/>
      <c r="EC974" s="1061"/>
      <c r="ED974" s="1080"/>
      <c r="EE974" s="1303"/>
      <c r="EF974" s="1059"/>
      <c r="EG974" s="1309">
        <f t="shared" si="9154"/>
        <v>0</v>
      </c>
      <c r="EH974" s="1289">
        <f t="shared" si="9155"/>
        <v>0</v>
      </c>
      <c r="EI974" s="1310">
        <f t="shared" si="9156"/>
        <v>0</v>
      </c>
      <c r="EJ974" s="1308">
        <f t="shared" si="9157"/>
        <v>0</v>
      </c>
      <c r="EK974" s="1306">
        <f t="shared" si="9158"/>
        <v>109821428.56999999</v>
      </c>
      <c r="EL974" s="1289">
        <f t="shared" si="9159"/>
        <v>122999999.9984</v>
      </c>
      <c r="EM974" s="1307">
        <f t="shared" si="9160"/>
        <v>240808990</v>
      </c>
      <c r="EN974" s="1308">
        <f t="shared" si="9161"/>
        <v>269706068.80000001</v>
      </c>
      <c r="EO974" s="1306">
        <f t="shared" si="9162"/>
        <v>0</v>
      </c>
      <c r="EP974" s="1289">
        <f t="shared" si="9163"/>
        <v>0</v>
      </c>
      <c r="EQ974" s="1307">
        <f t="shared" si="9164"/>
        <v>0</v>
      </c>
      <c r="ER974" s="1308">
        <f t="shared" si="9165"/>
        <v>0</v>
      </c>
      <c r="ES974" s="1306">
        <f t="shared" si="9166"/>
        <v>0</v>
      </c>
      <c r="ET974" s="1308">
        <f t="shared" si="9167"/>
        <v>0</v>
      </c>
      <c r="EU974" s="1309">
        <f t="shared" si="9168"/>
        <v>0</v>
      </c>
      <c r="EV974" s="1289">
        <f t="shared" si="9169"/>
        <v>0</v>
      </c>
      <c r="EW974" s="1309">
        <f t="shared" si="9170"/>
        <v>0</v>
      </c>
      <c r="EX974" s="1289">
        <f t="shared" si="9171"/>
        <v>0</v>
      </c>
      <c r="EY974" s="1307">
        <f t="shared" si="9172"/>
        <v>350630418.56999999</v>
      </c>
      <c r="EZ974" s="1289">
        <f t="shared" si="9175"/>
        <v>392706068.79840004</v>
      </c>
      <c r="FA974" s="1345">
        <v>42565</v>
      </c>
    </row>
    <row r="975" spans="1:197" s="1346" customFormat="1" ht="18" hidden="1" customHeight="1" outlineLevel="1" x14ac:dyDescent="0.2">
      <c r="A975" s="1281" t="s">
        <v>2605</v>
      </c>
      <c r="B975" s="1282" t="s">
        <v>21</v>
      </c>
      <c r="C975" s="1283" t="s">
        <v>2606</v>
      </c>
      <c r="D975" s="1283" t="s">
        <v>2607</v>
      </c>
      <c r="E975" s="1282" t="s">
        <v>2608</v>
      </c>
      <c r="F975" s="1282" t="s">
        <v>2609</v>
      </c>
      <c r="G975" s="1281" t="s">
        <v>25</v>
      </c>
      <c r="H975" s="1284">
        <v>0.7</v>
      </c>
      <c r="I975" s="1282" t="s">
        <v>486</v>
      </c>
      <c r="J975" s="1285" t="s">
        <v>455</v>
      </c>
      <c r="K975" s="1286"/>
      <c r="L975" s="1282" t="s">
        <v>46</v>
      </c>
      <c r="M975" s="1282"/>
      <c r="N975" s="1287"/>
      <c r="O975" s="1287"/>
      <c r="P975" s="1287"/>
      <c r="Q975" s="1287"/>
      <c r="R975" s="1067"/>
      <c r="S975" s="736"/>
      <c r="T975" s="736"/>
      <c r="U975" s="736">
        <f t="shared" ref="U975:U976" si="9307">R975</f>
        <v>0</v>
      </c>
      <c r="V975" s="736">
        <f t="shared" ref="V975:V976" si="9308">U975*1.12</f>
        <v>0</v>
      </c>
      <c r="W975" s="736">
        <f t="shared" ref="W975:W976" si="9309">V975*H975</f>
        <v>0</v>
      </c>
      <c r="X975" s="1067"/>
      <c r="Y975" s="1067"/>
      <c r="Z975" s="1067"/>
      <c r="AA975" s="1067">
        <f t="shared" ref="AA975:AA976" si="9310">X975</f>
        <v>0</v>
      </c>
      <c r="AB975" s="1067">
        <f t="shared" ref="AB975:AB976" si="9311">AA975*1.12</f>
        <v>0</v>
      </c>
      <c r="AC975" s="1290">
        <f t="shared" ref="AC975:AC976" si="9312">AB975*H975</f>
        <v>0</v>
      </c>
      <c r="AD975" s="1067">
        <v>308035714.29000002</v>
      </c>
      <c r="AE975" s="1067"/>
      <c r="AF975" s="1067"/>
      <c r="AG975" s="1067">
        <f>AD975</f>
        <v>308035714.29000002</v>
      </c>
      <c r="AH975" s="1067">
        <f>AG975*1.12</f>
        <v>345000000.00480008</v>
      </c>
      <c r="AI975" s="1067">
        <f t="shared" ref="AI975:AI976" si="9313">AH975*H975</f>
        <v>241500000.00336003</v>
      </c>
      <c r="AJ975" s="1067">
        <v>595535714.28999996</v>
      </c>
      <c r="AK975" s="1067"/>
      <c r="AL975" s="1067"/>
      <c r="AM975" s="1067">
        <f t="shared" ref="AM975:AM976" si="9314">AJ975</f>
        <v>595535714.28999996</v>
      </c>
      <c r="AN975" s="1067">
        <f t="shared" ref="AN975:AN976" si="9315">AM975*1.12</f>
        <v>667000000.00479996</v>
      </c>
      <c r="AO975" s="1220">
        <f t="shared" ref="AO975:AO976" si="9316">AN975*H975</f>
        <v>466900000.00335997</v>
      </c>
      <c r="AP975" s="1067">
        <v>123214285.70999999</v>
      </c>
      <c r="AQ975" s="1067"/>
      <c r="AR975" s="1067"/>
      <c r="AS975" s="1067">
        <f>AP975</f>
        <v>123214285.70999999</v>
      </c>
      <c r="AT975" s="1067">
        <f t="shared" ref="AT975:AT976" si="9317">AS975*1.12</f>
        <v>137999999.99520001</v>
      </c>
      <c r="AU975" s="1067">
        <f t="shared" ref="AU975:AU976" si="9318">AT975*H975</f>
        <v>96599999.996639997</v>
      </c>
      <c r="AV975" s="1291"/>
      <c r="AW975" s="1291"/>
      <c r="AX975" s="1291"/>
      <c r="AY975" s="1292">
        <f t="shared" ref="AY975:AY976" si="9319">AV975</f>
        <v>0</v>
      </c>
      <c r="AZ975" s="1292">
        <f t="shared" ref="AZ975:AZ976" si="9320">AY975*1.12</f>
        <v>0</v>
      </c>
      <c r="BA975" s="1292">
        <f t="shared" ref="BA975:BA976" si="9321">AZ975*H975</f>
        <v>0</v>
      </c>
      <c r="BB975" s="1291"/>
      <c r="BC975" s="1291"/>
      <c r="BD975" s="1291"/>
      <c r="BE975" s="1292">
        <f t="shared" ref="BE975:BE976" si="9322">BB975</f>
        <v>0</v>
      </c>
      <c r="BF975" s="1292">
        <f t="shared" ref="BF975:BF976" si="9323">BE975*1.12</f>
        <v>0</v>
      </c>
      <c r="BG975" s="1292">
        <f t="shared" ref="BG975:BG976" si="9324">BF975*H975</f>
        <v>0</v>
      </c>
      <c r="BH975" s="1291"/>
      <c r="BI975" s="1291"/>
      <c r="BJ975" s="1291"/>
      <c r="BK975" s="1292">
        <f t="shared" ref="BK975:BK976" si="9325">BH975</f>
        <v>0</v>
      </c>
      <c r="BL975" s="1292">
        <f t="shared" ref="BL975:BL976" si="9326">BK975*1.12</f>
        <v>0</v>
      </c>
      <c r="BM975" s="1292">
        <f t="shared" ref="BM975:BM976" si="9327">BL975*N975</f>
        <v>0</v>
      </c>
      <c r="BN975" s="1291"/>
      <c r="BO975" s="1291"/>
      <c r="BP975" s="1291"/>
      <c r="BQ975" s="1292">
        <f t="shared" ref="BQ975:BQ976" si="9328">BN975</f>
        <v>0</v>
      </c>
      <c r="BR975" s="1292">
        <f t="shared" ref="BR975:BR976" si="9329">BQ975*1.12</f>
        <v>0</v>
      </c>
      <c r="BS975" s="1292">
        <f t="shared" ref="BS975:BS976" si="9330">BR975*T975</f>
        <v>0</v>
      </c>
      <c r="BT975" s="736"/>
      <c r="BU975" s="736"/>
      <c r="BV975" s="736">
        <f>SUM(N975:R975,X975,AD975,AJ975,AP975,AV975,BB975,BH975)</f>
        <v>1026785714.29</v>
      </c>
      <c r="BW975" s="736">
        <f>BV975*1.12</f>
        <v>1150000000.0048001</v>
      </c>
      <c r="BX975" s="1294"/>
      <c r="BY975" s="1282">
        <v>2015</v>
      </c>
      <c r="BZ975" s="1295"/>
      <c r="CA975" s="1344">
        <f t="shared" ref="CA975:CA976" si="9331">BW975*H975</f>
        <v>805000000.00336003</v>
      </c>
      <c r="CB975" s="1297"/>
      <c r="CC975" s="1297"/>
      <c r="CD975" s="1298"/>
      <c r="CE975" s="1052">
        <f t="shared" ref="CE975:CE976" si="9332">BV975-CB975</f>
        <v>1026785714.29</v>
      </c>
      <c r="CF975" s="1299">
        <f t="shared" ref="CF975:CF976" si="9333">BW975-CC975</f>
        <v>1150000000.0048001</v>
      </c>
      <c r="CG975" s="1300">
        <f t="shared" ref="CG975:CG976" si="9334">CA975-CC975</f>
        <v>805000000.00336003</v>
      </c>
      <c r="CH975" s="1302" t="s">
        <v>2617</v>
      </c>
      <c r="CI975" s="1302"/>
      <c r="CJ975" s="1298"/>
      <c r="CK975" s="1282" t="s">
        <v>2609</v>
      </c>
      <c r="CL975" s="1298" t="s">
        <v>2742</v>
      </c>
      <c r="CM975" s="849">
        <v>42243</v>
      </c>
      <c r="CN975" s="1298" t="s">
        <v>1303</v>
      </c>
      <c r="CO975" s="1283" t="s">
        <v>2607</v>
      </c>
      <c r="CP975" s="1282" t="s">
        <v>2609</v>
      </c>
      <c r="CQ975" s="1298"/>
      <c r="CR975" s="1080"/>
      <c r="CS975" s="1080"/>
      <c r="CT975" s="1067"/>
      <c r="CU975" s="1080"/>
      <c r="CV975" s="1080"/>
      <c r="CW975" s="1080"/>
      <c r="CX975" s="1080"/>
      <c r="CY975" s="1080"/>
      <c r="CZ975" s="1080"/>
      <c r="DA975" s="736"/>
      <c r="DB975" s="1080"/>
      <c r="DC975" s="1080"/>
      <c r="DD975" s="1067">
        <v>308035714.29000002</v>
      </c>
      <c r="DE975" s="1080">
        <v>595535714.28999996</v>
      </c>
      <c r="DF975" s="1080">
        <v>123214285.70999999</v>
      </c>
      <c r="DG975" s="1080"/>
      <c r="DH975" s="1080"/>
      <c r="DI975" s="1080"/>
      <c r="DJ975" s="1080"/>
      <c r="DK975" s="1080">
        <f>DB975+DC975+DD975+DE975+DF975</f>
        <v>1026785714.29</v>
      </c>
      <c r="DL975" s="1080"/>
      <c r="DM975" s="1080"/>
      <c r="DN975" s="1080"/>
      <c r="DO975" s="1080"/>
      <c r="DP975" s="1059"/>
      <c r="DQ975" s="1062">
        <f>DR975*1.12</f>
        <v>345000000.00480008</v>
      </c>
      <c r="DR975" s="1060">
        <f>DD975</f>
        <v>308035714.29000002</v>
      </c>
      <c r="DS975" s="1061">
        <f>DT975*1.12</f>
        <v>667000000.00479996</v>
      </c>
      <c r="DT975" s="1060">
        <f>DE975</f>
        <v>595535714.28999996</v>
      </c>
      <c r="DU975" s="1061">
        <f>DV975*1.12</f>
        <v>137999999.99520001</v>
      </c>
      <c r="DV975" s="1059">
        <f>DF975</f>
        <v>123214285.70999999</v>
      </c>
      <c r="DW975" s="1061"/>
      <c r="DX975" s="1059"/>
      <c r="DY975" s="1062"/>
      <c r="DZ975" s="1059"/>
      <c r="EA975" s="1049"/>
      <c r="EB975" s="1060"/>
      <c r="EC975" s="1061"/>
      <c r="ED975" s="1080"/>
      <c r="EE975" s="1303">
        <f>DM975+DO975+DQ975+DS975+DU975</f>
        <v>1150000000.0048001</v>
      </c>
      <c r="EF975" s="1059">
        <f>EE975/1.12</f>
        <v>1026785714.29</v>
      </c>
      <c r="EG975" s="1309">
        <f t="shared" ref="EG975:EG976" si="9335">U975-DN975</f>
        <v>0</v>
      </c>
      <c r="EH975" s="1289">
        <f t="shared" ref="EH975:EH976" si="9336">V975-DM975</f>
        <v>0</v>
      </c>
      <c r="EI975" s="1310">
        <f t="shared" ref="EI975:EI976" si="9337">AA975-DP975</f>
        <v>0</v>
      </c>
      <c r="EJ975" s="1308">
        <f t="shared" ref="EJ975:EJ976" si="9338">AB975-DO975</f>
        <v>0</v>
      </c>
      <c r="EK975" s="1306">
        <f t="shared" ref="EK975:EK976" si="9339">AG975-DR975</f>
        <v>0</v>
      </c>
      <c r="EL975" s="1289">
        <f t="shared" ref="EL975:EL976" si="9340">AH975-DQ975</f>
        <v>0</v>
      </c>
      <c r="EM975" s="1307">
        <f t="shared" ref="EM975:EM976" si="9341">AM975-DT975</f>
        <v>0</v>
      </c>
      <c r="EN975" s="1308">
        <f t="shared" ref="EN975:EN976" si="9342">AN975-DS975</f>
        <v>0</v>
      </c>
      <c r="EO975" s="1306">
        <f t="shared" ref="EO975:EO976" si="9343">AS975-DV975</f>
        <v>0</v>
      </c>
      <c r="EP975" s="1289">
        <f t="shared" ref="EP975:EP976" si="9344">AT975-DU975</f>
        <v>0</v>
      </c>
      <c r="EQ975" s="1307">
        <f t="shared" ref="EQ975:EQ976" si="9345">AY975-DX975</f>
        <v>0</v>
      </c>
      <c r="ER975" s="1308">
        <f t="shared" ref="ER975:ER976" si="9346">AZ975-DW975</f>
        <v>0</v>
      </c>
      <c r="ES975" s="1306">
        <f t="shared" ref="ES975:ES976" si="9347">BE975-DZ975</f>
        <v>0</v>
      </c>
      <c r="ET975" s="1308">
        <f t="shared" ref="ET975:ET976" si="9348">BF975-DY975</f>
        <v>0</v>
      </c>
      <c r="EU975" s="1309">
        <f t="shared" ref="EU975:EU976" si="9349">BK975-EB975</f>
        <v>0</v>
      </c>
      <c r="EV975" s="1289">
        <f t="shared" ref="EV975:EV976" si="9350">BL975-EA975</f>
        <v>0</v>
      </c>
      <c r="EW975" s="1309">
        <f t="shared" ref="EW975:EW976" si="9351">BM975-ED975</f>
        <v>0</v>
      </c>
      <c r="EX975" s="1289">
        <f t="shared" ref="EX975:EX976" si="9352">BN975-EC975</f>
        <v>0</v>
      </c>
      <c r="EY975" s="1307">
        <f t="shared" ref="EY975:EY976" si="9353">BV975-EF975</f>
        <v>0</v>
      </c>
      <c r="EZ975" s="1289">
        <f t="shared" ref="EZ975:EZ976" si="9354">BW975-EE975</f>
        <v>0</v>
      </c>
      <c r="FA975" s="1345">
        <v>42664</v>
      </c>
    </row>
    <row r="976" spans="1:197" s="1640" customFormat="1" ht="18" hidden="1" customHeight="1" outlineLevel="1" x14ac:dyDescent="0.2">
      <c r="A976" s="692" t="s">
        <v>2803</v>
      </c>
      <c r="B976" s="691" t="s">
        <v>21</v>
      </c>
      <c r="C976" s="1168" t="s">
        <v>2804</v>
      </c>
      <c r="D976" s="1168" t="s">
        <v>2112</v>
      </c>
      <c r="E976" s="691" t="s">
        <v>2805</v>
      </c>
      <c r="F976" s="691" t="s">
        <v>2806</v>
      </c>
      <c r="G976" s="692" t="s">
        <v>25</v>
      </c>
      <c r="H976" s="693">
        <v>0.7</v>
      </c>
      <c r="I976" s="691" t="s">
        <v>823</v>
      </c>
      <c r="J976" s="694" t="s">
        <v>496</v>
      </c>
      <c r="K976" s="695"/>
      <c r="L976" s="691" t="s">
        <v>2216</v>
      </c>
      <c r="M976" s="691"/>
      <c r="N976" s="696"/>
      <c r="O976" s="696"/>
      <c r="P976" s="696"/>
      <c r="Q976" s="696"/>
      <c r="R976" s="1171"/>
      <c r="S976" s="698"/>
      <c r="T976" s="698"/>
      <c r="U976" s="698"/>
      <c r="V976" s="698"/>
      <c r="W976" s="698"/>
      <c r="X976" s="1171"/>
      <c r="Y976" s="1171"/>
      <c r="Z976" s="1171"/>
      <c r="AA976" s="1171"/>
      <c r="AB976" s="1171"/>
      <c r="AC976" s="700"/>
      <c r="AD976" s="1171"/>
      <c r="AE976" s="1171"/>
      <c r="AF976" s="1171"/>
      <c r="AG976" s="1171"/>
      <c r="AH976" s="1171"/>
      <c r="AI976" s="1171"/>
      <c r="AJ976" s="1171">
        <v>101774121</v>
      </c>
      <c r="AK976" s="1171"/>
      <c r="AL976" s="1171"/>
      <c r="AM976" s="1171">
        <f t="shared" si="9314"/>
        <v>101774121</v>
      </c>
      <c r="AN976" s="1171">
        <f t="shared" si="9315"/>
        <v>113987015.52000001</v>
      </c>
      <c r="AO976" s="1172">
        <f t="shared" si="9316"/>
        <v>79790910.864000008</v>
      </c>
      <c r="AP976" s="1171">
        <v>160279450</v>
      </c>
      <c r="AQ976" s="1171"/>
      <c r="AR976" s="1171"/>
      <c r="AS976" s="1171">
        <f>AP976</f>
        <v>160279450</v>
      </c>
      <c r="AT976" s="1171">
        <f t="shared" si="9317"/>
        <v>179512984.00000003</v>
      </c>
      <c r="AU976" s="1171">
        <f t="shared" si="9318"/>
        <v>125659088.80000001</v>
      </c>
      <c r="AV976" s="1173"/>
      <c r="AW976" s="1173"/>
      <c r="AX976" s="1173"/>
      <c r="AY976" s="1238">
        <f t="shared" si="9319"/>
        <v>0</v>
      </c>
      <c r="AZ976" s="1238">
        <f t="shared" si="9320"/>
        <v>0</v>
      </c>
      <c r="BA976" s="1238">
        <f t="shared" si="9321"/>
        <v>0</v>
      </c>
      <c r="BB976" s="1173"/>
      <c r="BC976" s="1173"/>
      <c r="BD976" s="1173"/>
      <c r="BE976" s="1238">
        <f t="shared" si="9322"/>
        <v>0</v>
      </c>
      <c r="BF976" s="1238">
        <f t="shared" si="9323"/>
        <v>0</v>
      </c>
      <c r="BG976" s="1238">
        <f t="shared" si="9324"/>
        <v>0</v>
      </c>
      <c r="BH976" s="1173"/>
      <c r="BI976" s="1173"/>
      <c r="BJ976" s="1173"/>
      <c r="BK976" s="1238">
        <f t="shared" si="9325"/>
        <v>0</v>
      </c>
      <c r="BL976" s="1238">
        <f t="shared" si="9326"/>
        <v>0</v>
      </c>
      <c r="BM976" s="1238">
        <f t="shared" si="9327"/>
        <v>0</v>
      </c>
      <c r="BN976" s="1173"/>
      <c r="BO976" s="1173"/>
      <c r="BP976" s="1173"/>
      <c r="BQ976" s="1238">
        <f t="shared" si="9328"/>
        <v>0</v>
      </c>
      <c r="BR976" s="1238">
        <f t="shared" si="9329"/>
        <v>0</v>
      </c>
      <c r="BS976" s="1238">
        <f t="shared" si="9330"/>
        <v>0</v>
      </c>
      <c r="BT976" s="698"/>
      <c r="BU976" s="698"/>
      <c r="BV976" s="698">
        <f>SUM(N976:R976,X976,AD976,AJ976,AP976,AV976,BB976,BH976)</f>
        <v>262053571</v>
      </c>
      <c r="BW976" s="698">
        <f>BV976*1.12</f>
        <v>293499999.52000004</v>
      </c>
      <c r="BX976" s="1175"/>
      <c r="BY976" s="691">
        <v>2017</v>
      </c>
      <c r="BZ976" s="1176"/>
      <c r="CA976" s="1638">
        <f t="shared" si="9331"/>
        <v>205449999.664</v>
      </c>
      <c r="CB976" s="1179"/>
      <c r="CC976" s="1179"/>
      <c r="CD976" s="1190"/>
      <c r="CE976" s="1181">
        <f t="shared" si="9332"/>
        <v>262053571</v>
      </c>
      <c r="CF976" s="1182">
        <f t="shared" si="9333"/>
        <v>293499999.52000004</v>
      </c>
      <c r="CG976" s="1183">
        <f t="shared" si="9334"/>
        <v>205449999.664</v>
      </c>
      <c r="CH976" s="1464" t="s">
        <v>2807</v>
      </c>
      <c r="CI976" s="1464"/>
      <c r="CJ976" s="1190" t="s">
        <v>25</v>
      </c>
      <c r="CK976" s="691" t="s">
        <v>2806</v>
      </c>
      <c r="CL976" s="1190" t="s">
        <v>2809</v>
      </c>
      <c r="CM976" s="1485">
        <v>42531</v>
      </c>
      <c r="CN976" s="1187" t="s">
        <v>2808</v>
      </c>
      <c r="CO976" s="1168" t="s">
        <v>2112</v>
      </c>
      <c r="CP976" s="691" t="s">
        <v>2806</v>
      </c>
      <c r="CQ976" s="1190"/>
      <c r="CR976" s="701"/>
      <c r="CS976" s="701"/>
      <c r="CT976" s="701"/>
      <c r="CU976" s="701">
        <v>101774121</v>
      </c>
      <c r="CV976" s="701">
        <v>160279450</v>
      </c>
      <c r="CW976" s="701"/>
      <c r="CX976" s="701"/>
      <c r="CY976" s="701"/>
      <c r="CZ976" s="701"/>
      <c r="DA976" s="702"/>
      <c r="DB976" s="701"/>
      <c r="DC976" s="701"/>
      <c r="DD976" s="701"/>
      <c r="DE976" s="701">
        <v>101774121</v>
      </c>
      <c r="DF976" s="701">
        <v>160279450</v>
      </c>
      <c r="DG976" s="701"/>
      <c r="DH976" s="701"/>
      <c r="DI976" s="701"/>
      <c r="DJ976" s="701"/>
      <c r="DK976" s="701">
        <f>DE976+DF976</f>
        <v>262053571</v>
      </c>
      <c r="DL976" s="701"/>
      <c r="DM976" s="701"/>
      <c r="DN976" s="701"/>
      <c r="DO976" s="701"/>
      <c r="DP976" s="653"/>
      <c r="DQ976" s="1257"/>
      <c r="DR976" s="1395"/>
      <c r="DS976" s="1372">
        <f>DT976*1.12</f>
        <v>113987015.52000001</v>
      </c>
      <c r="DT976" s="1395">
        <f>DE976</f>
        <v>101774121</v>
      </c>
      <c r="DU976" s="744">
        <f>DV976*1.12</f>
        <v>179512984.00000003</v>
      </c>
      <c r="DV976" s="653">
        <f>DF976</f>
        <v>160279450</v>
      </c>
      <c r="DW976" s="744"/>
      <c r="DX976" s="653"/>
      <c r="DY976" s="953"/>
      <c r="DZ976" s="653"/>
      <c r="EA976" s="740"/>
      <c r="EB976" s="458"/>
      <c r="EC976" s="744"/>
      <c r="ED976" s="701"/>
      <c r="EE976" s="946">
        <f>DM976+DO976+DQ976+DS976+DU976</f>
        <v>293499999.52000004</v>
      </c>
      <c r="EF976" s="653">
        <f>EE976/1.12</f>
        <v>262053571</v>
      </c>
      <c r="EG976" s="1192">
        <f t="shared" si="9335"/>
        <v>0</v>
      </c>
      <c r="EH976" s="699">
        <f t="shared" si="9336"/>
        <v>0</v>
      </c>
      <c r="EI976" s="1198">
        <f t="shared" si="9337"/>
        <v>0</v>
      </c>
      <c r="EJ976" s="1261">
        <f t="shared" si="9338"/>
        <v>0</v>
      </c>
      <c r="EK976" s="1262">
        <f t="shared" si="9339"/>
        <v>0</v>
      </c>
      <c r="EL976" s="699">
        <f t="shared" si="9340"/>
        <v>0</v>
      </c>
      <c r="EM976" s="1263">
        <f t="shared" si="9341"/>
        <v>0</v>
      </c>
      <c r="EN976" s="1261">
        <f t="shared" si="9342"/>
        <v>0</v>
      </c>
      <c r="EO976" s="1262">
        <f t="shared" si="9343"/>
        <v>0</v>
      </c>
      <c r="EP976" s="699">
        <f t="shared" si="9344"/>
        <v>0</v>
      </c>
      <c r="EQ976" s="1263">
        <f t="shared" si="9345"/>
        <v>0</v>
      </c>
      <c r="ER976" s="1261">
        <f t="shared" si="9346"/>
        <v>0</v>
      </c>
      <c r="ES976" s="1262">
        <f t="shared" si="9347"/>
        <v>0</v>
      </c>
      <c r="ET976" s="1261">
        <f t="shared" si="9348"/>
        <v>0</v>
      </c>
      <c r="EU976" s="1192">
        <f t="shared" si="9349"/>
        <v>0</v>
      </c>
      <c r="EV976" s="699">
        <f t="shared" si="9350"/>
        <v>0</v>
      </c>
      <c r="EW976" s="1192">
        <f t="shared" si="9351"/>
        <v>0</v>
      </c>
      <c r="EX976" s="699">
        <f t="shared" si="9352"/>
        <v>0</v>
      </c>
      <c r="EY976" s="1263">
        <f t="shared" si="9353"/>
        <v>0</v>
      </c>
      <c r="EZ976" s="699">
        <f t="shared" si="9354"/>
        <v>0</v>
      </c>
      <c r="FA976" s="1639">
        <v>43000</v>
      </c>
    </row>
    <row r="977" spans="1:157" s="221" customFormat="1" ht="18" customHeight="1" collapsed="1" x14ac:dyDescent="0.2">
      <c r="A977" s="19"/>
      <c r="B977" s="19"/>
      <c r="C977" s="90"/>
      <c r="D977" s="90" t="s">
        <v>1745</v>
      </c>
      <c r="E977" s="19"/>
      <c r="F977" s="19"/>
      <c r="G977" s="19"/>
      <c r="H977" s="218"/>
      <c r="I977" s="19"/>
      <c r="J977" s="92"/>
      <c r="K977" s="93"/>
      <c r="L977" s="19"/>
      <c r="M977" s="19"/>
      <c r="N977" s="94"/>
      <c r="O977" s="94"/>
      <c r="P977" s="94"/>
      <c r="Q977" s="94"/>
      <c r="R977" s="264"/>
      <c r="S977" s="264"/>
      <c r="T977" s="264"/>
      <c r="U977" s="264"/>
      <c r="V977" s="264"/>
      <c r="W977" s="258"/>
      <c r="X977" s="264"/>
      <c r="Y977" s="264"/>
      <c r="Z977" s="264"/>
      <c r="AA977" s="264"/>
      <c r="AB977" s="264"/>
      <c r="AC977" s="264"/>
      <c r="AD977" s="264"/>
      <c r="AE977" s="264"/>
      <c r="AF977" s="264"/>
      <c r="AG977" s="264">
        <f>SUM(AG978)</f>
        <v>822132000</v>
      </c>
      <c r="AH977" s="264">
        <f>SUM(AH978)</f>
        <v>920787840.00000012</v>
      </c>
      <c r="AI977" s="264">
        <f>SUM(AI978)</f>
        <v>368315136.00000006</v>
      </c>
      <c r="AJ977" s="264"/>
      <c r="AK977" s="264"/>
      <c r="AL977" s="264"/>
      <c r="AM977" s="264">
        <f>SUM(AM978)</f>
        <v>972747000</v>
      </c>
      <c r="AN977" s="264">
        <f>SUM(AN978)</f>
        <v>1089476640</v>
      </c>
      <c r="AO977" s="264">
        <f>SUM(AO978)</f>
        <v>435790656</v>
      </c>
      <c r="AP977" s="264"/>
      <c r="AQ977" s="264"/>
      <c r="AR977" s="264"/>
      <c r="AS977" s="264">
        <f>SUM(AS978)</f>
        <v>964991000</v>
      </c>
      <c r="AT977" s="264">
        <f>SUM(AT978)</f>
        <v>1080789920</v>
      </c>
      <c r="AU977" s="264">
        <f>SUM(AU978)</f>
        <v>432315968</v>
      </c>
      <c r="AV977" s="264"/>
      <c r="AW977" s="264"/>
      <c r="AX977" s="264"/>
      <c r="AY977" s="264">
        <f>SUM(AY978)</f>
        <v>956589000</v>
      </c>
      <c r="AZ977" s="264">
        <f>SUM(AZ978)</f>
        <v>1071379680.0000001</v>
      </c>
      <c r="BA977" s="264">
        <f>SUM(BA978)</f>
        <v>428551872.00000006</v>
      </c>
      <c r="BB977" s="407"/>
      <c r="BC977" s="407"/>
      <c r="BD977" s="407"/>
      <c r="BE977" s="264">
        <f>SUM(BE978)</f>
        <v>951919000</v>
      </c>
      <c r="BF977" s="264">
        <f>SUM(BF978)</f>
        <v>1066149280.0000001</v>
      </c>
      <c r="BG977" s="264">
        <f>SUM(BG978)</f>
        <v>426459712.00000006</v>
      </c>
      <c r="BH977" s="407"/>
      <c r="BI977" s="407"/>
      <c r="BJ977" s="407"/>
      <c r="BK977" s="264">
        <f>SUM(BK978)</f>
        <v>0</v>
      </c>
      <c r="BL977" s="264">
        <f>SUM(BL978)</f>
        <v>0</v>
      </c>
      <c r="BM977" s="264">
        <f>SUM(BM978)</f>
        <v>0</v>
      </c>
      <c r="BN977" s="407"/>
      <c r="BO977" s="407"/>
      <c r="BP977" s="407"/>
      <c r="BQ977" s="264">
        <f>SUM(BQ978)</f>
        <v>0</v>
      </c>
      <c r="BR977" s="264">
        <f>SUM(BR978)</f>
        <v>0</v>
      </c>
      <c r="BS977" s="264">
        <f>SUM(BS978)</f>
        <v>0</v>
      </c>
      <c r="BT977" s="264"/>
      <c r="BU977" s="264"/>
      <c r="BV977" s="258">
        <f>SUM(BV978)</f>
        <v>4668378000</v>
      </c>
      <c r="BW977" s="258">
        <f>SUM(BW978)</f>
        <v>5228583360.000001</v>
      </c>
      <c r="BX977" s="219"/>
      <c r="BY977" s="19"/>
      <c r="BZ977" s="571"/>
      <c r="CA977" s="644">
        <f>SUM(CA978)</f>
        <v>2091433344.0000005</v>
      </c>
      <c r="CB977" s="94"/>
      <c r="CC977" s="94"/>
      <c r="CD977" s="185"/>
      <c r="CE977" s="27">
        <f t="shared" ref="CE977:CG979" si="9355">SUM(CE978)</f>
        <v>4668378000</v>
      </c>
      <c r="CF977" s="27">
        <f t="shared" si="9355"/>
        <v>5228583360.000001</v>
      </c>
      <c r="CG977" s="95">
        <f t="shared" si="9355"/>
        <v>2091433344.0000005</v>
      </c>
      <c r="CH977" s="185"/>
      <c r="CI977" s="185"/>
      <c r="CJ977" s="185"/>
      <c r="CK977" s="90"/>
      <c r="CL977" s="185"/>
      <c r="CM977" s="186"/>
      <c r="CN977" s="90"/>
      <c r="CO977" s="90"/>
      <c r="CP977" s="691"/>
      <c r="CQ977" s="185"/>
      <c r="CR977" s="469"/>
      <c r="CS977" s="469"/>
      <c r="CT977" s="469"/>
      <c r="CU977" s="469"/>
      <c r="CV977" s="469"/>
      <c r="CW977" s="469"/>
      <c r="CX977" s="469"/>
      <c r="CY977" s="469"/>
      <c r="CZ977" s="469"/>
      <c r="DA977" s="470"/>
      <c r="DB977" s="470"/>
      <c r="DC977" s="470"/>
      <c r="DD977" s="470"/>
      <c r="DE977" s="470"/>
      <c r="DF977" s="470"/>
      <c r="DG977" s="470"/>
      <c r="DH977" s="470"/>
      <c r="DI977" s="470"/>
      <c r="DJ977" s="470"/>
      <c r="DK977" s="470"/>
      <c r="DL977" s="470"/>
      <c r="DM977" s="470"/>
      <c r="DN977" s="470"/>
      <c r="DO977" s="406"/>
      <c r="DP977" s="507"/>
      <c r="DQ977" s="476">
        <f t="shared" ref="DQ977:EF977" si="9356">SUM(DQ978)</f>
        <v>796587120.00000012</v>
      </c>
      <c r="DR977" s="338">
        <f t="shared" si="9356"/>
        <v>711238500</v>
      </c>
      <c r="DS977" s="338">
        <f t="shared" si="9356"/>
        <v>1014491811.2</v>
      </c>
      <c r="DT977" s="338">
        <f t="shared" si="9356"/>
        <v>905796260</v>
      </c>
      <c r="DU977" s="338">
        <f t="shared" si="9356"/>
        <v>953382942.4000001</v>
      </c>
      <c r="DV977" s="338">
        <f t="shared" si="9356"/>
        <v>851234770</v>
      </c>
      <c r="DW977" s="338">
        <f t="shared" si="9356"/>
        <v>950543652.80000007</v>
      </c>
      <c r="DX977" s="507">
        <f t="shared" si="9356"/>
        <v>848699690</v>
      </c>
      <c r="DY977" s="711">
        <f t="shared" si="9356"/>
        <v>944825873.60000014</v>
      </c>
      <c r="DZ977" s="507">
        <f t="shared" si="9356"/>
        <v>843594530</v>
      </c>
      <c r="EA977" s="476"/>
      <c r="EB977" s="338"/>
      <c r="EC977" s="338">
        <f t="shared" si="9356"/>
        <v>0</v>
      </c>
      <c r="ED977" s="406">
        <f t="shared" si="9356"/>
        <v>0</v>
      </c>
      <c r="EE977" s="728">
        <f t="shared" si="9356"/>
        <v>4659831400</v>
      </c>
      <c r="EF977" s="521">
        <f t="shared" si="9356"/>
        <v>4160563750</v>
      </c>
      <c r="EG977" s="401"/>
      <c r="EH977" s="265"/>
      <c r="EI977" s="471"/>
      <c r="EJ977" s="656"/>
      <c r="EK977" s="673">
        <f t="shared" ref="EK977:EZ977" si="9357">SUM(EK978)</f>
        <v>110893500</v>
      </c>
      <c r="EL977" s="259">
        <f t="shared" si="9357"/>
        <v>124200720</v>
      </c>
      <c r="EM977" s="259">
        <f t="shared" si="9357"/>
        <v>66950740</v>
      </c>
      <c r="EN977" s="259">
        <f t="shared" si="9357"/>
        <v>74984828.799999952</v>
      </c>
      <c r="EO977" s="259">
        <f t="shared" si="9357"/>
        <v>113756230</v>
      </c>
      <c r="EP977" s="259">
        <f t="shared" si="9357"/>
        <v>127406977.5999999</v>
      </c>
      <c r="EQ977" s="259">
        <f t="shared" si="9357"/>
        <v>107889310</v>
      </c>
      <c r="ER977" s="259">
        <f t="shared" si="9357"/>
        <v>120836027.20000005</v>
      </c>
      <c r="ES977" s="259">
        <f t="shared" si="9357"/>
        <v>108324470</v>
      </c>
      <c r="ET977" s="656">
        <f t="shared" si="9357"/>
        <v>121323406.39999998</v>
      </c>
      <c r="EU977" s="656">
        <f t="shared" si="9357"/>
        <v>0</v>
      </c>
      <c r="EV977" s="656">
        <f t="shared" si="9357"/>
        <v>0</v>
      </c>
      <c r="EW977" s="656">
        <f t="shared" si="9357"/>
        <v>0</v>
      </c>
      <c r="EX977" s="656">
        <f t="shared" si="9357"/>
        <v>0</v>
      </c>
      <c r="EY977" s="402">
        <f t="shared" si="9357"/>
        <v>507814250</v>
      </c>
      <c r="EZ977" s="265">
        <f t="shared" si="9357"/>
        <v>568751960.00000095</v>
      </c>
      <c r="FA977" s="314"/>
    </row>
    <row r="978" spans="1:157" s="183" customFormat="1" ht="18" hidden="1" customHeight="1" outlineLevel="1" x14ac:dyDescent="0.2">
      <c r="A978" s="729" t="s">
        <v>1752</v>
      </c>
      <c r="B978" s="76" t="s">
        <v>1746</v>
      </c>
      <c r="C978" s="77" t="s">
        <v>1747</v>
      </c>
      <c r="D978" s="77" t="s">
        <v>1748</v>
      </c>
      <c r="E978" s="76" t="s">
        <v>1748</v>
      </c>
      <c r="F978" s="76" t="s">
        <v>1749</v>
      </c>
      <c r="G978" s="76" t="s">
        <v>41</v>
      </c>
      <c r="H978" s="189">
        <v>0.4</v>
      </c>
      <c r="I978" s="76" t="s">
        <v>1750</v>
      </c>
      <c r="J978" s="80" t="s">
        <v>1751</v>
      </c>
      <c r="K978" s="81"/>
      <c r="L978" s="76" t="s">
        <v>213</v>
      </c>
      <c r="M978" s="10"/>
      <c r="N978" s="82"/>
      <c r="O978" s="82"/>
      <c r="P978" s="82"/>
      <c r="Q978" s="245"/>
      <c r="R978" s="399"/>
      <c r="S978" s="260"/>
      <c r="T978" s="260"/>
      <c r="U978" s="260"/>
      <c r="V978" s="260"/>
      <c r="W978" s="262"/>
      <c r="X978" s="399"/>
      <c r="Y978" s="399"/>
      <c r="Z978" s="399"/>
      <c r="AA978" s="260"/>
      <c r="AB978" s="260"/>
      <c r="AC978" s="260"/>
      <c r="AD978" s="260">
        <v>822132000</v>
      </c>
      <c r="AE978" s="260"/>
      <c r="AF978" s="260"/>
      <c r="AG978" s="260">
        <f>AD978</f>
        <v>822132000</v>
      </c>
      <c r="AH978" s="260">
        <f>AG978*1.12</f>
        <v>920787840.00000012</v>
      </c>
      <c r="AI978" s="260">
        <f>AH978*H978</f>
        <v>368315136.00000006</v>
      </c>
      <c r="AJ978" s="260">
        <v>972747000</v>
      </c>
      <c r="AK978" s="260"/>
      <c r="AL978" s="260"/>
      <c r="AM978" s="260">
        <f>AJ978</f>
        <v>972747000</v>
      </c>
      <c r="AN978" s="260">
        <f>AM978*1.12</f>
        <v>1089476640</v>
      </c>
      <c r="AO978" s="396">
        <f t="shared" ref="AO978" si="9358">AN978*H978</f>
        <v>435790656</v>
      </c>
      <c r="AP978" s="260">
        <v>964991000</v>
      </c>
      <c r="AQ978" s="260"/>
      <c r="AR978" s="260"/>
      <c r="AS978" s="260">
        <f>AP978</f>
        <v>964991000</v>
      </c>
      <c r="AT978" s="260">
        <f t="shared" si="8995"/>
        <v>1080789920</v>
      </c>
      <c r="AU978" s="260">
        <f t="shared" ref="AU978" si="9359">AT978*H978</f>
        <v>432315968</v>
      </c>
      <c r="AV978" s="260">
        <v>956589000</v>
      </c>
      <c r="AW978" s="260"/>
      <c r="AX978" s="260"/>
      <c r="AY978" s="397">
        <f t="shared" si="9031"/>
        <v>956589000</v>
      </c>
      <c r="AZ978" s="397">
        <f t="shared" si="8998"/>
        <v>1071379680.0000001</v>
      </c>
      <c r="BA978" s="397">
        <f t="shared" si="9032"/>
        <v>428551872.00000006</v>
      </c>
      <c r="BB978" s="404">
        <v>951919000</v>
      </c>
      <c r="BC978" s="404"/>
      <c r="BD978" s="404"/>
      <c r="BE978" s="397">
        <f t="shared" si="9033"/>
        <v>951919000</v>
      </c>
      <c r="BF978" s="397">
        <f t="shared" si="8999"/>
        <v>1066149280.0000001</v>
      </c>
      <c r="BG978" s="397">
        <f t="shared" si="9034"/>
        <v>426459712.00000006</v>
      </c>
      <c r="BH978" s="404"/>
      <c r="BI978" s="404"/>
      <c r="BJ978" s="404"/>
      <c r="BK978" s="397">
        <f t="shared" ref="BK978" si="9360">BH978</f>
        <v>0</v>
      </c>
      <c r="BL978" s="397">
        <f t="shared" ref="BL978" si="9361">BK978*1.12</f>
        <v>0</v>
      </c>
      <c r="BM978" s="397">
        <f t="shared" ref="BM978" si="9362">BL978*N978</f>
        <v>0</v>
      </c>
      <c r="BN978" s="404"/>
      <c r="BO978" s="404"/>
      <c r="BP978" s="404"/>
      <c r="BQ978" s="397">
        <f t="shared" ref="BQ978" si="9363">BN978</f>
        <v>0</v>
      </c>
      <c r="BR978" s="397">
        <f t="shared" ref="BR978" si="9364">BQ978*1.12</f>
        <v>0</v>
      </c>
      <c r="BS978" s="397">
        <f t="shared" ref="BS978" si="9365">BR978*T978</f>
        <v>0</v>
      </c>
      <c r="BT978" s="260"/>
      <c r="BU978" s="260"/>
      <c r="BV978" s="262">
        <f>AD978+AJ978+AP978+AV978+BB978</f>
        <v>4668378000</v>
      </c>
      <c r="BW978" s="262">
        <f>BV978*1.12</f>
        <v>5228583360.000001</v>
      </c>
      <c r="BX978" s="190" t="s">
        <v>1240</v>
      </c>
      <c r="BY978" s="76">
        <v>2015</v>
      </c>
      <c r="BZ978" s="325"/>
      <c r="CA978" s="596">
        <f>BW978*H978</f>
        <v>2091433344.0000005</v>
      </c>
      <c r="CB978" s="82"/>
      <c r="CC978" s="82"/>
      <c r="CD978" s="175"/>
      <c r="CE978" s="26">
        <f>BV978-CB978</f>
        <v>4668378000</v>
      </c>
      <c r="CF978" s="27">
        <f>BW978-CC978</f>
        <v>5228583360.000001</v>
      </c>
      <c r="CG978" s="738">
        <f>CA978-CC978</f>
        <v>2091433344.0000005</v>
      </c>
      <c r="CH978" s="164" t="s">
        <v>1755</v>
      </c>
      <c r="CI978" s="220" t="s">
        <v>1756</v>
      </c>
      <c r="CJ978" s="177" t="s">
        <v>41</v>
      </c>
      <c r="CK978" s="77" t="s">
        <v>1849</v>
      </c>
      <c r="CL978" s="175" t="s">
        <v>2661</v>
      </c>
      <c r="CM978" s="178" t="s">
        <v>2677</v>
      </c>
      <c r="CN978" s="77" t="s">
        <v>1848</v>
      </c>
      <c r="CO978" s="77" t="s">
        <v>1748</v>
      </c>
      <c r="CP978" s="77" t="s">
        <v>1849</v>
      </c>
      <c r="CQ978" s="175"/>
      <c r="CR978" s="463"/>
      <c r="CS978" s="463"/>
      <c r="CT978" s="463"/>
      <c r="CU978" s="463"/>
      <c r="CV978" s="463"/>
      <c r="CW978" s="463"/>
      <c r="CX978" s="463"/>
      <c r="CY978" s="463"/>
      <c r="CZ978" s="463"/>
      <c r="DA978" s="464"/>
      <c r="DB978" s="464"/>
      <c r="DC978" s="464"/>
      <c r="DD978" s="464">
        <v>711238500</v>
      </c>
      <c r="DE978" s="464">
        <v>905796260</v>
      </c>
      <c r="DF978" s="464">
        <v>851234770</v>
      </c>
      <c r="DG978" s="464">
        <v>848699690</v>
      </c>
      <c r="DH978" s="464">
        <v>843594530</v>
      </c>
      <c r="DI978" s="464"/>
      <c r="DJ978" s="464"/>
      <c r="DK978" s="464">
        <f>DD978+DE978+DF978+DG978+DH978</f>
        <v>4160563750</v>
      </c>
      <c r="DL978" s="519"/>
      <c r="DM978" s="464"/>
      <c r="DN978" s="464"/>
      <c r="DO978" s="455"/>
      <c r="DP978" s="501"/>
      <c r="DQ978" s="672">
        <f>DR978*1.12</f>
        <v>796587120.00000012</v>
      </c>
      <c r="DR978" s="457">
        <f>DD978</f>
        <v>711238500</v>
      </c>
      <c r="DS978" s="672">
        <f>DT978*1.12</f>
        <v>1014491811.2</v>
      </c>
      <c r="DT978" s="457">
        <f>DE978</f>
        <v>905796260</v>
      </c>
      <c r="DU978" s="503">
        <f>DV978*1.12</f>
        <v>953382942.4000001</v>
      </c>
      <c r="DV978" s="501">
        <f>DF978</f>
        <v>851234770</v>
      </c>
      <c r="DW978" s="672">
        <f>DX978*1.12</f>
        <v>950543652.80000007</v>
      </c>
      <c r="DX978" s="501">
        <f>DG978</f>
        <v>848699690</v>
      </c>
      <c r="DY978" s="672">
        <f>DZ978*1.12</f>
        <v>944825873.60000014</v>
      </c>
      <c r="DZ978" s="501">
        <f>DH978</f>
        <v>843594530</v>
      </c>
      <c r="EA978" s="508">
        <f>DI978</f>
        <v>0</v>
      </c>
      <c r="EB978" s="457">
        <f>EA978/1.12</f>
        <v>0</v>
      </c>
      <c r="EC978" s="672"/>
      <c r="ED978" s="455"/>
      <c r="EE978" s="667">
        <f>EF978*1.12</f>
        <v>4659831400</v>
      </c>
      <c r="EF978" s="519">
        <f>DK978</f>
        <v>4160563750</v>
      </c>
      <c r="EG978" s="401"/>
      <c r="EH978" s="265"/>
      <c r="EI978" s="472"/>
      <c r="EJ978" s="597"/>
      <c r="EK978" s="706">
        <f>AG978-DR978</f>
        <v>110893500</v>
      </c>
      <c r="EL978" s="263">
        <f>AH978-DQ978</f>
        <v>124200720</v>
      </c>
      <c r="EM978" s="648">
        <f>AM978-DT978</f>
        <v>66950740</v>
      </c>
      <c r="EN978" s="597">
        <f>AN978-DS978</f>
        <v>74984828.799999952</v>
      </c>
      <c r="EO978" s="706">
        <f>AS978-DV978</f>
        <v>113756230</v>
      </c>
      <c r="EP978" s="263">
        <f>AT978-DU978</f>
        <v>127406977.5999999</v>
      </c>
      <c r="EQ978" s="648">
        <f>AY978-DX978</f>
        <v>107889310</v>
      </c>
      <c r="ER978" s="597">
        <f>AZ978-DW978</f>
        <v>120836027.20000005</v>
      </c>
      <c r="ES978" s="706">
        <f>BE978-DZ978</f>
        <v>108324470</v>
      </c>
      <c r="ET978" s="597">
        <f>BF978-DY978</f>
        <v>121323406.39999998</v>
      </c>
      <c r="EU978" s="462">
        <f>BK978-EB978</f>
        <v>0</v>
      </c>
      <c r="EV978" s="263">
        <f>BL978-EA978</f>
        <v>0</v>
      </c>
      <c r="EW978" s="462">
        <f>BM978-ED978</f>
        <v>0</v>
      </c>
      <c r="EX978" s="263">
        <f>BN978-EC978</f>
        <v>0</v>
      </c>
      <c r="EY978" s="399">
        <f>BV978-EF978</f>
        <v>507814250</v>
      </c>
      <c r="EZ978" s="261">
        <f>BW978-EE978</f>
        <v>568751960.00000095</v>
      </c>
      <c r="FA978" s="313"/>
    </row>
    <row r="979" spans="1:157" s="221" customFormat="1" ht="18" customHeight="1" collapsed="1" x14ac:dyDescent="0.2">
      <c r="A979" s="853"/>
      <c r="B979" s="124"/>
      <c r="C979" s="125"/>
      <c r="D979" s="125" t="s">
        <v>1185</v>
      </c>
      <c r="E979" s="124"/>
      <c r="F979" s="124"/>
      <c r="G979" s="124"/>
      <c r="H979" s="854"/>
      <c r="I979" s="124"/>
      <c r="J979" s="128"/>
      <c r="K979" s="129"/>
      <c r="L979" s="124"/>
      <c r="M979" s="16"/>
      <c r="N979" s="855"/>
      <c r="O979" s="855"/>
      <c r="P979" s="855"/>
      <c r="Q979" s="856"/>
      <c r="R979" s="425"/>
      <c r="S979" s="426"/>
      <c r="T979" s="426"/>
      <c r="U979" s="426"/>
      <c r="V979" s="857"/>
      <c r="W979" s="588"/>
      <c r="X979" s="425"/>
      <c r="Y979" s="425"/>
      <c r="Z979" s="425"/>
      <c r="AA979" s="425"/>
      <c r="AB979" s="425"/>
      <c r="AC979" s="425"/>
      <c r="AD979" s="426"/>
      <c r="AE979" s="426"/>
      <c r="AF979" s="426"/>
      <c r="AG979" s="268">
        <f t="shared" ref="AG979:AI979" si="9366">AG980+AG981</f>
        <v>837925723</v>
      </c>
      <c r="AH979" s="268">
        <f>AH980+AH981</f>
        <v>938476809.76000011</v>
      </c>
      <c r="AI979" s="268">
        <f t="shared" si="9366"/>
        <v>641813187.90400004</v>
      </c>
      <c r="AJ979" s="426"/>
      <c r="AK979" s="426"/>
      <c r="AL979" s="426"/>
      <c r="AM979" s="268">
        <f>AM980+AM981</f>
        <v>953481507</v>
      </c>
      <c r="AN979" s="268">
        <f t="shared" ref="AN979:AO979" si="9367">AN980+AN981</f>
        <v>1067899287.8400002</v>
      </c>
      <c r="AO979" s="268">
        <f t="shared" si="9367"/>
        <v>962359331.13600016</v>
      </c>
      <c r="AP979" s="426"/>
      <c r="AQ979" s="426"/>
      <c r="AR979" s="426"/>
      <c r="AS979" s="268">
        <f t="shared" ref="AS979:AU979" si="9368">AS980+AS981</f>
        <v>788250000</v>
      </c>
      <c r="AT979" s="268">
        <f t="shared" si="9368"/>
        <v>882840000.00000012</v>
      </c>
      <c r="AU979" s="268">
        <f t="shared" si="9368"/>
        <v>882840000.00000012</v>
      </c>
      <c r="AV979" s="426"/>
      <c r="AW979" s="426"/>
      <c r="AX979" s="426"/>
      <c r="AY979" s="268">
        <f>AY980+AY981</f>
        <v>795133000</v>
      </c>
      <c r="AZ979" s="268">
        <f t="shared" ref="AZ979:BA979" si="9369">AZ980+AZ981</f>
        <v>890548960.00000012</v>
      </c>
      <c r="BA979" s="268">
        <f t="shared" si="9369"/>
        <v>890548960.00000012</v>
      </c>
      <c r="BB979" s="858"/>
      <c r="BC979" s="858"/>
      <c r="BD979" s="858"/>
      <c r="BE979" s="268">
        <f>BE980+BE981</f>
        <v>784914000</v>
      </c>
      <c r="BF979" s="268">
        <f t="shared" ref="BF979:BG979" si="9370">BF980+BF981</f>
        <v>879103680.00000012</v>
      </c>
      <c r="BG979" s="268">
        <f t="shared" si="9370"/>
        <v>879103680.00000012</v>
      </c>
      <c r="BH979" s="858"/>
      <c r="BI979" s="858"/>
      <c r="BJ979" s="858"/>
      <c r="BK979" s="268">
        <f t="shared" ref="BK979:BM979" si="9371">BK980+BK981</f>
        <v>0</v>
      </c>
      <c r="BL979" s="268">
        <f t="shared" si="9371"/>
        <v>0</v>
      </c>
      <c r="BM979" s="268">
        <f t="shared" si="9371"/>
        <v>0</v>
      </c>
      <c r="BN979" s="858"/>
      <c r="BO979" s="858"/>
      <c r="BP979" s="858"/>
      <c r="BQ979" s="268">
        <f t="shared" ref="BQ979:BS979" si="9372">BQ980+BQ981</f>
        <v>0</v>
      </c>
      <c r="BR979" s="268">
        <f t="shared" si="9372"/>
        <v>0</v>
      </c>
      <c r="BS979" s="268">
        <f t="shared" si="9372"/>
        <v>0</v>
      </c>
      <c r="BT979" s="426"/>
      <c r="BU979" s="426"/>
      <c r="BV979" s="268">
        <f>BV980+BV981</f>
        <v>4159704230</v>
      </c>
      <c r="BW979" s="268">
        <f>BW980+BW981</f>
        <v>4658868737.6000004</v>
      </c>
      <c r="BX979" s="859"/>
      <c r="BY979" s="124"/>
      <c r="BZ979" s="577"/>
      <c r="CA979" s="268">
        <f>CA980+CA981</f>
        <v>4256665159.0400004</v>
      </c>
      <c r="CB979" s="860"/>
      <c r="CC979" s="855"/>
      <c r="CD979" s="852"/>
      <c r="CE979" s="27">
        <f>BV979-CB979</f>
        <v>4159704230</v>
      </c>
      <c r="CF979" s="27">
        <f t="shared" ref="CF979:CF983" si="9373">BW979-CC979</f>
        <v>4658868737.6000004</v>
      </c>
      <c r="CG979" s="95">
        <f t="shared" si="9355"/>
        <v>3988529440.0000005</v>
      </c>
      <c r="CH979" s="168"/>
      <c r="CI979" s="852"/>
      <c r="CJ979" s="168"/>
      <c r="CK979" s="125"/>
      <c r="CL979" s="861"/>
      <c r="CM979" s="862"/>
      <c r="CN979" s="125"/>
      <c r="CO979" s="125"/>
      <c r="CP979" s="125"/>
      <c r="CQ979" s="861"/>
      <c r="CR979" s="863"/>
      <c r="CS979" s="863"/>
      <c r="CT979" s="863"/>
      <c r="CU979" s="863"/>
      <c r="CV979" s="863"/>
      <c r="CW979" s="863"/>
      <c r="CX979" s="863"/>
      <c r="CY979" s="863"/>
      <c r="CZ979" s="863"/>
      <c r="DA979" s="864"/>
      <c r="DB979" s="864"/>
      <c r="DC979" s="864"/>
      <c r="DD979" s="864"/>
      <c r="DE979" s="864"/>
      <c r="DF979" s="864"/>
      <c r="DG979" s="864"/>
      <c r="DH979" s="864"/>
      <c r="DI979" s="864"/>
      <c r="DJ979" s="864"/>
      <c r="DK979" s="864"/>
      <c r="DL979" s="865"/>
      <c r="DM979" s="866"/>
      <c r="DN979" s="866"/>
      <c r="DO979" s="867"/>
      <c r="DP979" s="868"/>
      <c r="DQ979" s="866">
        <f>DQ980+DQ981</f>
        <v>915350135.84000003</v>
      </c>
      <c r="DR979" s="866">
        <f t="shared" ref="DR979:EZ979" si="9374">DR980+DR981</f>
        <v>817276907</v>
      </c>
      <c r="DS979" s="866">
        <f t="shared" si="9374"/>
        <v>1017274236.2800001</v>
      </c>
      <c r="DT979" s="866">
        <f t="shared" si="9374"/>
        <v>908280568.10714281</v>
      </c>
      <c r="DU979" s="866">
        <f t="shared" si="9374"/>
        <v>877663360</v>
      </c>
      <c r="DV979" s="866">
        <f t="shared" si="9374"/>
        <v>783627999.99999988</v>
      </c>
      <c r="DW979" s="866">
        <f t="shared" si="9374"/>
        <v>890504160.00000012</v>
      </c>
      <c r="DX979" s="866">
        <f t="shared" si="9374"/>
        <v>795093000</v>
      </c>
      <c r="DY979" s="866">
        <f t="shared" si="9374"/>
        <v>879058880.00000012</v>
      </c>
      <c r="DZ979" s="866">
        <f t="shared" si="9374"/>
        <v>784874000</v>
      </c>
      <c r="EA979" s="866">
        <f t="shared" si="9374"/>
        <v>0</v>
      </c>
      <c r="EB979" s="866">
        <f t="shared" si="9374"/>
        <v>0</v>
      </c>
      <c r="EC979" s="866">
        <f t="shared" ref="EC979:ED979" si="9375">EC980+EC981</f>
        <v>0</v>
      </c>
      <c r="ED979" s="866">
        <f t="shared" si="9375"/>
        <v>0</v>
      </c>
      <c r="EE979" s="866">
        <f t="shared" si="9374"/>
        <v>4579850772.1199999</v>
      </c>
      <c r="EF979" s="866">
        <f t="shared" si="9374"/>
        <v>4089152475.1071424</v>
      </c>
      <c r="EG979" s="866">
        <f t="shared" si="9374"/>
        <v>0</v>
      </c>
      <c r="EH979" s="866">
        <f t="shared" si="9374"/>
        <v>0</v>
      </c>
      <c r="EI979" s="866">
        <f t="shared" si="9374"/>
        <v>0</v>
      </c>
      <c r="EJ979" s="866">
        <f t="shared" si="9374"/>
        <v>0</v>
      </c>
      <c r="EK979" s="866">
        <f t="shared" si="9374"/>
        <v>20648816.00000006</v>
      </c>
      <c r="EL979" s="866">
        <f t="shared" si="9374"/>
        <v>23126673.920000076</v>
      </c>
      <c r="EM979" s="866">
        <f t="shared" si="9374"/>
        <v>45200938.892857149</v>
      </c>
      <c r="EN979" s="866">
        <f t="shared" si="9374"/>
        <v>50625051.560000002</v>
      </c>
      <c r="EO979" s="866">
        <f t="shared" si="9374"/>
        <v>4622000.0000001192</v>
      </c>
      <c r="EP979" s="866">
        <f t="shared" si="9374"/>
        <v>5176640.0000001192</v>
      </c>
      <c r="EQ979" s="866">
        <f t="shared" si="9374"/>
        <v>40000</v>
      </c>
      <c r="ER979" s="866">
        <f t="shared" si="9374"/>
        <v>44800</v>
      </c>
      <c r="ES979" s="866">
        <f t="shared" si="9374"/>
        <v>40000</v>
      </c>
      <c r="ET979" s="866">
        <f t="shared" si="9374"/>
        <v>44800</v>
      </c>
      <c r="EU979" s="866">
        <f t="shared" si="9374"/>
        <v>0</v>
      </c>
      <c r="EV979" s="866">
        <f t="shared" si="9374"/>
        <v>0</v>
      </c>
      <c r="EW979" s="866">
        <f t="shared" ref="EW979:EX979" si="9376">EW980+EW981</f>
        <v>0</v>
      </c>
      <c r="EX979" s="866">
        <f t="shared" si="9376"/>
        <v>0</v>
      </c>
      <c r="EY979" s="866">
        <f t="shared" si="9374"/>
        <v>70551754.892857671</v>
      </c>
      <c r="EZ979" s="866">
        <f t="shared" si="9374"/>
        <v>79017965.480000496</v>
      </c>
      <c r="FA979" s="314"/>
    </row>
    <row r="980" spans="1:157" s="183" customFormat="1" ht="18" hidden="1" customHeight="1" outlineLevel="1" x14ac:dyDescent="0.2">
      <c r="A980" s="729" t="s">
        <v>1983</v>
      </c>
      <c r="B980" s="76" t="s">
        <v>21</v>
      </c>
      <c r="C980" s="77" t="s">
        <v>1978</v>
      </c>
      <c r="D980" s="77" t="s">
        <v>1979</v>
      </c>
      <c r="E980" s="76" t="s">
        <v>1980</v>
      </c>
      <c r="F980" s="76" t="s">
        <v>1980</v>
      </c>
      <c r="G980" s="76" t="s">
        <v>41</v>
      </c>
      <c r="H980" s="189">
        <v>1</v>
      </c>
      <c r="I980" s="76" t="s">
        <v>1981</v>
      </c>
      <c r="J980" s="80" t="s">
        <v>26</v>
      </c>
      <c r="K980" s="81"/>
      <c r="L980" s="76" t="s">
        <v>277</v>
      </c>
      <c r="M980" s="10"/>
      <c r="N980" s="82"/>
      <c r="O980" s="82"/>
      <c r="P980" s="82"/>
      <c r="Q980" s="82"/>
      <c r="R980" s="399"/>
      <c r="S980" s="260"/>
      <c r="T980" s="260"/>
      <c r="U980" s="260"/>
      <c r="V980" s="260"/>
      <c r="W980" s="262"/>
      <c r="X980" s="399"/>
      <c r="Y980" s="399"/>
      <c r="Z980" s="399"/>
      <c r="AA980" s="260"/>
      <c r="AB980" s="260"/>
      <c r="AC980" s="399"/>
      <c r="AD980" s="260">
        <v>396462000</v>
      </c>
      <c r="AE980" s="260"/>
      <c r="AF980" s="260"/>
      <c r="AG980" s="260">
        <f>AD980</f>
        <v>396462000</v>
      </c>
      <c r="AH980" s="260">
        <f>AG980*1.12</f>
        <v>444037440.00000006</v>
      </c>
      <c r="AI980" s="260">
        <f>AH980*H980</f>
        <v>444037440.00000006</v>
      </c>
      <c r="AJ980" s="260">
        <v>796428000</v>
      </c>
      <c r="AK980" s="260"/>
      <c r="AL980" s="260"/>
      <c r="AM980" s="260">
        <f>AJ980</f>
        <v>796428000</v>
      </c>
      <c r="AN980" s="260">
        <f>AM980*1.12</f>
        <v>891999360.00000012</v>
      </c>
      <c r="AO980" s="396">
        <f t="shared" ref="AO980:AO981" si="9377">AN980*H980</f>
        <v>891999360.00000012</v>
      </c>
      <c r="AP980" s="260">
        <v>788250000</v>
      </c>
      <c r="AQ980" s="260"/>
      <c r="AR980" s="260"/>
      <c r="AS980" s="260">
        <f>AP980</f>
        <v>788250000</v>
      </c>
      <c r="AT980" s="260">
        <f>AS980*1.12</f>
        <v>882840000.00000012</v>
      </c>
      <c r="AU980" s="260">
        <f t="shared" ref="AU980" si="9378">AT980*H980</f>
        <v>882840000.00000012</v>
      </c>
      <c r="AV980" s="260">
        <v>795133000</v>
      </c>
      <c r="AW980" s="260"/>
      <c r="AX980" s="260"/>
      <c r="AY980" s="260">
        <f>AV980</f>
        <v>795133000</v>
      </c>
      <c r="AZ980" s="260">
        <f>AY980*1.12</f>
        <v>890548960.00000012</v>
      </c>
      <c r="BA980" s="260">
        <f t="shared" ref="BA980:BA983" si="9379">AZ980*H980</f>
        <v>890548960.00000012</v>
      </c>
      <c r="BB980" s="404">
        <v>784914000</v>
      </c>
      <c r="BC980" s="404"/>
      <c r="BD980" s="404"/>
      <c r="BE980" s="397">
        <f>BB980</f>
        <v>784914000</v>
      </c>
      <c r="BF980" s="397">
        <f>BE980*1.12</f>
        <v>879103680.00000012</v>
      </c>
      <c r="BG980" s="397">
        <f t="shared" ref="BG980:BG983" si="9380">BF980*H980</f>
        <v>879103680.00000012</v>
      </c>
      <c r="BH980" s="404"/>
      <c r="BI980" s="404"/>
      <c r="BJ980" s="404"/>
      <c r="BK980" s="397">
        <f>BH980</f>
        <v>0</v>
      </c>
      <c r="BL980" s="397">
        <f>BK980*1.12</f>
        <v>0</v>
      </c>
      <c r="BM980" s="397">
        <f t="shared" ref="BM980:BM981" si="9381">BL980*N980</f>
        <v>0</v>
      </c>
      <c r="BN980" s="404"/>
      <c r="BO980" s="404"/>
      <c r="BP980" s="404"/>
      <c r="BQ980" s="397">
        <f>BN980</f>
        <v>0</v>
      </c>
      <c r="BR980" s="397">
        <f>BQ980*1.12</f>
        <v>0</v>
      </c>
      <c r="BS980" s="397">
        <f t="shared" ref="BS980:BS981" si="9382">BR980*T980</f>
        <v>0</v>
      </c>
      <c r="BT980" s="260"/>
      <c r="BU980" s="260"/>
      <c r="BV980" s="262">
        <f>AD980+AJ980+AP980+AV980+BB980</f>
        <v>3561187000</v>
      </c>
      <c r="BW980" s="262">
        <f>BV980*1.12</f>
        <v>3988529440.0000005</v>
      </c>
      <c r="BX980" s="190"/>
      <c r="BY980" s="76">
        <v>2015</v>
      </c>
      <c r="BZ980" s="325"/>
      <c r="CA980" s="596">
        <f t="shared" ref="CA980:CA981" si="9383">BW980*H980</f>
        <v>3988529440.0000005</v>
      </c>
      <c r="CB980" s="82"/>
      <c r="CC980" s="82"/>
      <c r="CD980" s="175"/>
      <c r="CE980" s="26">
        <f t="shared" ref="CE980:CE981" si="9384">BV980-CB980</f>
        <v>3561187000</v>
      </c>
      <c r="CF980" s="27">
        <f t="shared" si="9373"/>
        <v>3988529440.0000005</v>
      </c>
      <c r="CG980" s="738">
        <f t="shared" ref="CG980:CG981" si="9385">CA980-CC980</f>
        <v>3988529440.0000005</v>
      </c>
      <c r="CH980" s="164" t="s">
        <v>1990</v>
      </c>
      <c r="CI980" s="220"/>
      <c r="CJ980" s="177" t="s">
        <v>41</v>
      </c>
      <c r="CK980" s="77" t="s">
        <v>1980</v>
      </c>
      <c r="CL980" s="175" t="s">
        <v>2699</v>
      </c>
      <c r="CM980" s="178" t="s">
        <v>2705</v>
      </c>
      <c r="CN980" s="175" t="s">
        <v>2212</v>
      </c>
      <c r="CO980" s="77" t="s">
        <v>1980</v>
      </c>
      <c r="CP980" s="77" t="s">
        <v>1980</v>
      </c>
      <c r="CQ980" s="175"/>
      <c r="CR980" s="463"/>
      <c r="CS980" s="463"/>
      <c r="CT980" s="463">
        <f>396421*1000</f>
        <v>396421000</v>
      </c>
      <c r="CU980" s="883">
        <v>787818240</v>
      </c>
      <c r="CV980" s="883">
        <v>788211000</v>
      </c>
      <c r="CW980" s="883">
        <v>795093000</v>
      </c>
      <c r="CX980" s="883">
        <v>784874000</v>
      </c>
      <c r="CY980" s="883"/>
      <c r="CZ980" s="463"/>
      <c r="DA980" s="464"/>
      <c r="DB980" s="464"/>
      <c r="DC980" s="464"/>
      <c r="DD980" s="464">
        <f>CT980</f>
        <v>396421000</v>
      </c>
      <c r="DE980" s="464">
        <v>789082000</v>
      </c>
      <c r="DF980" s="464">
        <f>CV980</f>
        <v>788211000</v>
      </c>
      <c r="DG980" s="464">
        <f>CW980</f>
        <v>795093000</v>
      </c>
      <c r="DH980" s="464">
        <f>CX980</f>
        <v>784874000</v>
      </c>
      <c r="DI980" s="464"/>
      <c r="DJ980" s="464"/>
      <c r="DK980" s="464">
        <f>SUM(DD980:DH980)</f>
        <v>3553681000</v>
      </c>
      <c r="DL980" s="519"/>
      <c r="DM980" s="464"/>
      <c r="DN980" s="464"/>
      <c r="DO980" s="455"/>
      <c r="DP980" s="501"/>
      <c r="DQ980" s="846">
        <f>DR980*1.12</f>
        <v>443991520.00000006</v>
      </c>
      <c r="DR980" s="457">
        <f>DD980</f>
        <v>396421000</v>
      </c>
      <c r="DS980" s="672">
        <f>DT980*1.12</f>
        <v>883771840.00000012</v>
      </c>
      <c r="DT980" s="457">
        <v>789082000</v>
      </c>
      <c r="DU980" s="503">
        <v>877663360</v>
      </c>
      <c r="DV980" s="501">
        <f>DU980/1.12</f>
        <v>783627999.99999988</v>
      </c>
      <c r="DW980" s="672">
        <f>DX980*1.12</f>
        <v>890504160.00000012</v>
      </c>
      <c r="DX980" s="501">
        <f>DG980</f>
        <v>795093000</v>
      </c>
      <c r="DY980" s="672">
        <f>DZ980*1.12</f>
        <v>879058880.00000012</v>
      </c>
      <c r="DZ980" s="501">
        <f>DH980</f>
        <v>784874000</v>
      </c>
      <c r="EA980" s="508">
        <f>DI980</f>
        <v>0</v>
      </c>
      <c r="EB980" s="457">
        <f t="shared" ref="EB980:EB981" si="9386">EA980/1.12</f>
        <v>0</v>
      </c>
      <c r="EC980" s="672"/>
      <c r="ED980" s="455"/>
      <c r="EE980" s="667">
        <f>DQ980+DS980+DU980+DW980+DY980</f>
        <v>3974989760</v>
      </c>
      <c r="EF980" s="519">
        <f>EE980/1.12</f>
        <v>3549097999.9999995</v>
      </c>
      <c r="EG980" s="398"/>
      <c r="EH980" s="261"/>
      <c r="EI980" s="472"/>
      <c r="EJ980" s="597"/>
      <c r="EK980" s="706">
        <f>AG980-DR980</f>
        <v>41000</v>
      </c>
      <c r="EL980" s="263">
        <f>AH980-DQ980</f>
        <v>45920</v>
      </c>
      <c r="EM980" s="648">
        <f>AM980-DT980</f>
        <v>7346000</v>
      </c>
      <c r="EN980" s="597">
        <f>AN980-DS980</f>
        <v>8227520</v>
      </c>
      <c r="EO980" s="648">
        <f>AS980-DV980</f>
        <v>4622000.0000001192</v>
      </c>
      <c r="EP980" s="263">
        <f>AT980-DU980</f>
        <v>5176640.0000001192</v>
      </c>
      <c r="EQ980" s="648">
        <f>AY980-DX980</f>
        <v>40000</v>
      </c>
      <c r="ER980" s="597">
        <f>AZ980-DW980</f>
        <v>44800</v>
      </c>
      <c r="ES980" s="648">
        <f>BE980-DZ980</f>
        <v>40000</v>
      </c>
      <c r="ET980" s="597">
        <f>BF980-DY980</f>
        <v>44800</v>
      </c>
      <c r="EU980" s="462">
        <f>BK980-EB980</f>
        <v>0</v>
      </c>
      <c r="EV980" s="263">
        <f>BL980-EA980</f>
        <v>0</v>
      </c>
      <c r="EW980" s="462">
        <f>BM980-ED980</f>
        <v>0</v>
      </c>
      <c r="EX980" s="263">
        <f>BN980-EC980</f>
        <v>0</v>
      </c>
      <c r="EY980" s="402">
        <f>BV980-EF980</f>
        <v>12089000.000000477</v>
      </c>
      <c r="EZ980" s="265">
        <f>BW980-EE980</f>
        <v>13539680.000000477</v>
      </c>
      <c r="FA980" s="313"/>
    </row>
    <row r="981" spans="1:157" s="183" customFormat="1" ht="18" hidden="1" customHeight="1" outlineLevel="1" x14ac:dyDescent="0.2">
      <c r="A981" s="729" t="s">
        <v>2035</v>
      </c>
      <c r="B981" s="76" t="s">
        <v>21</v>
      </c>
      <c r="C981" s="77" t="s">
        <v>2036</v>
      </c>
      <c r="D981" s="77" t="s">
        <v>2037</v>
      </c>
      <c r="E981" s="76" t="s">
        <v>2038</v>
      </c>
      <c r="F981" s="76" t="s">
        <v>2027</v>
      </c>
      <c r="G981" s="76" t="s">
        <v>41</v>
      </c>
      <c r="H981" s="189">
        <v>0.4</v>
      </c>
      <c r="I981" s="76" t="s">
        <v>2029</v>
      </c>
      <c r="J981" s="80" t="s">
        <v>26</v>
      </c>
      <c r="K981" s="81"/>
      <c r="L981" s="76" t="s">
        <v>387</v>
      </c>
      <c r="M981" s="10"/>
      <c r="N981" s="82"/>
      <c r="O981" s="82"/>
      <c r="P981" s="82"/>
      <c r="Q981" s="82"/>
      <c r="R981" s="399"/>
      <c r="S981" s="260"/>
      <c r="T981" s="260"/>
      <c r="U981" s="260"/>
      <c r="V981" s="260"/>
      <c r="W981" s="262"/>
      <c r="X981" s="399"/>
      <c r="Y981" s="399"/>
      <c r="Z981" s="399"/>
      <c r="AA981" s="260"/>
      <c r="AB981" s="260"/>
      <c r="AC981" s="399"/>
      <c r="AD981" s="260">
        <v>441463723</v>
      </c>
      <c r="AE981" s="260"/>
      <c r="AF981" s="260"/>
      <c r="AG981" s="260">
        <f>AD981</f>
        <v>441463723</v>
      </c>
      <c r="AH981" s="260">
        <f>AG981*1.12</f>
        <v>494439369.76000005</v>
      </c>
      <c r="AI981" s="260">
        <f>AH981*H981</f>
        <v>197775747.90400004</v>
      </c>
      <c r="AJ981" s="260">
        <v>157053507</v>
      </c>
      <c r="AK981" s="260"/>
      <c r="AL981" s="260"/>
      <c r="AM981" s="260">
        <f>AJ981</f>
        <v>157053507</v>
      </c>
      <c r="AN981" s="260">
        <f>AM981*1.12</f>
        <v>175899927.84</v>
      </c>
      <c r="AO981" s="396">
        <f t="shared" si="9377"/>
        <v>70359971.136000007</v>
      </c>
      <c r="AP981" s="260"/>
      <c r="AQ981" s="260"/>
      <c r="AR981" s="260"/>
      <c r="AS981" s="260"/>
      <c r="AT981" s="260"/>
      <c r="AU981" s="260"/>
      <c r="AV981" s="260"/>
      <c r="AW981" s="260"/>
      <c r="AX981" s="260"/>
      <c r="AY981" s="260"/>
      <c r="AZ981" s="260"/>
      <c r="BA981" s="260"/>
      <c r="BB981" s="404"/>
      <c r="BC981" s="404"/>
      <c r="BD981" s="404"/>
      <c r="BE981" s="397">
        <f>BB981</f>
        <v>0</v>
      </c>
      <c r="BF981" s="397">
        <f>BE981*1.12</f>
        <v>0</v>
      </c>
      <c r="BG981" s="397">
        <f t="shared" ref="BG981" si="9387">BF981*H981</f>
        <v>0</v>
      </c>
      <c r="BH981" s="404"/>
      <c r="BI981" s="404"/>
      <c r="BJ981" s="404"/>
      <c r="BK981" s="397">
        <f>BH981</f>
        <v>0</v>
      </c>
      <c r="BL981" s="397">
        <f>BK981*1.12</f>
        <v>0</v>
      </c>
      <c r="BM981" s="397">
        <f t="shared" si="9381"/>
        <v>0</v>
      </c>
      <c r="BN981" s="404"/>
      <c r="BO981" s="404"/>
      <c r="BP981" s="404"/>
      <c r="BQ981" s="397">
        <f>BN981</f>
        <v>0</v>
      </c>
      <c r="BR981" s="397">
        <f>BQ981*1.12</f>
        <v>0</v>
      </c>
      <c r="BS981" s="397">
        <f t="shared" si="9382"/>
        <v>0</v>
      </c>
      <c r="BT981" s="260"/>
      <c r="BU981" s="260"/>
      <c r="BV981" s="262">
        <f>AD981+AJ981+AP981+AV981+BB981</f>
        <v>598517230</v>
      </c>
      <c r="BW981" s="262">
        <f>BV981*1.12</f>
        <v>670339297.60000002</v>
      </c>
      <c r="BX981" s="190"/>
      <c r="BY981" s="76"/>
      <c r="BZ981" s="325"/>
      <c r="CA981" s="596">
        <f t="shared" si="9383"/>
        <v>268135719.04000002</v>
      </c>
      <c r="CB981" s="82"/>
      <c r="CC981" s="82"/>
      <c r="CD981" s="175"/>
      <c r="CE981" s="26">
        <f t="shared" si="9384"/>
        <v>598517230</v>
      </c>
      <c r="CF981" s="27">
        <f t="shared" si="9373"/>
        <v>670339297.60000002</v>
      </c>
      <c r="CG981" s="738">
        <f t="shared" si="9385"/>
        <v>268135719.04000002</v>
      </c>
      <c r="CH981" s="164" t="s">
        <v>2040</v>
      </c>
      <c r="CI981" s="220"/>
      <c r="CJ981" s="177" t="s">
        <v>1690</v>
      </c>
      <c r="CK981" s="76" t="s">
        <v>2027</v>
      </c>
      <c r="CL981" s="175" t="s">
        <v>2637</v>
      </c>
      <c r="CM981" s="178" t="s">
        <v>2418</v>
      </c>
      <c r="CN981" s="175" t="s">
        <v>2234</v>
      </c>
      <c r="CO981" s="77" t="s">
        <v>2037</v>
      </c>
      <c r="CP981" s="76" t="s">
        <v>2027</v>
      </c>
      <c r="CQ981" s="175"/>
      <c r="CR981" s="463"/>
      <c r="CS981" s="463"/>
      <c r="CT981" s="463">
        <f>AD981</f>
        <v>441463723</v>
      </c>
      <c r="CU981" s="883"/>
      <c r="CV981" s="883"/>
      <c r="CW981" s="883"/>
      <c r="CX981" s="883"/>
      <c r="CY981" s="883"/>
      <c r="CZ981" s="463"/>
      <c r="DA981" s="464"/>
      <c r="DB981" s="464"/>
      <c r="DC981" s="464"/>
      <c r="DD981" s="464">
        <f>471358615.84/1.12</f>
        <v>420855906.99999994</v>
      </c>
      <c r="DE981" s="464">
        <f>133502396.28/1.12</f>
        <v>119198568.10714285</v>
      </c>
      <c r="DF981" s="464"/>
      <c r="DG981" s="464"/>
      <c r="DH981" s="464"/>
      <c r="DI981" s="464"/>
      <c r="DJ981" s="464"/>
      <c r="DK981" s="464"/>
      <c r="DL981" s="519"/>
      <c r="DM981" s="464"/>
      <c r="DN981" s="464"/>
      <c r="DO981" s="455"/>
      <c r="DP981" s="501"/>
      <c r="DQ981" s="1062">
        <f>DR981*1.12</f>
        <v>471358615.83999997</v>
      </c>
      <c r="DR981" s="1060">
        <f>DD981</f>
        <v>420855906.99999994</v>
      </c>
      <c r="DS981" s="1062">
        <f>DT981*1.12</f>
        <v>133502396.28</v>
      </c>
      <c r="DT981" s="1060">
        <f>DE981</f>
        <v>119198568.10714285</v>
      </c>
      <c r="DU981" s="503"/>
      <c r="DV981" s="501"/>
      <c r="DW981" s="672"/>
      <c r="DX981" s="501"/>
      <c r="DY981" s="672"/>
      <c r="DZ981" s="501"/>
      <c r="EA981" s="508">
        <f>DI981</f>
        <v>0</v>
      </c>
      <c r="EB981" s="457">
        <f t="shared" si="9386"/>
        <v>0</v>
      </c>
      <c r="EC981" s="672"/>
      <c r="ED981" s="455"/>
      <c r="EE981" s="667">
        <f>DQ981+DS981+DU981+DW981+DY981</f>
        <v>604861012.12</v>
      </c>
      <c r="EF981" s="519">
        <f>EE981/1.12</f>
        <v>540054475.10714281</v>
      </c>
      <c r="EG981" s="398"/>
      <c r="EH981" s="261"/>
      <c r="EI981" s="472"/>
      <c r="EJ981" s="597"/>
      <c r="EK981" s="706">
        <f>AG981-DR981</f>
        <v>20607816.00000006</v>
      </c>
      <c r="EL981" s="263">
        <f>AH981-DQ981</f>
        <v>23080753.920000076</v>
      </c>
      <c r="EM981" s="648">
        <f>AM981-DT981</f>
        <v>37854938.892857149</v>
      </c>
      <c r="EN981" s="597">
        <f>AN981-DS981</f>
        <v>42397531.560000002</v>
      </c>
      <c r="EO981" s="648">
        <f>AS981-DV981</f>
        <v>0</v>
      </c>
      <c r="EP981" s="263">
        <f>AT981-DU981</f>
        <v>0</v>
      </c>
      <c r="EQ981" s="648">
        <f>AY981-DX981</f>
        <v>0</v>
      </c>
      <c r="ER981" s="597">
        <f>AZ981-DW981</f>
        <v>0</v>
      </c>
      <c r="ES981" s="648">
        <f>BE981-DZ981</f>
        <v>0</v>
      </c>
      <c r="ET981" s="597">
        <f>BF981-DY981</f>
        <v>0</v>
      </c>
      <c r="EU981" s="462">
        <f>BK981-EB981</f>
        <v>0</v>
      </c>
      <c r="EV981" s="263">
        <f>BL981-EA981</f>
        <v>0</v>
      </c>
      <c r="EW981" s="462">
        <f>BM981-ED981</f>
        <v>0</v>
      </c>
      <c r="EX981" s="263">
        <f>BN981-EC981</f>
        <v>0</v>
      </c>
      <c r="EY981" s="402">
        <f>BV981-EF981</f>
        <v>58462754.892857194</v>
      </c>
      <c r="EZ981" s="265">
        <f>BW981-EE981</f>
        <v>65478285.480000019</v>
      </c>
      <c r="FA981" s="313"/>
    </row>
    <row r="982" spans="1:157" s="221" customFormat="1" ht="18" customHeight="1" collapsed="1" x14ac:dyDescent="0.2">
      <c r="A982" s="880"/>
      <c r="B982" s="19"/>
      <c r="C982" s="90"/>
      <c r="D982" s="90" t="s">
        <v>2011</v>
      </c>
      <c r="E982" s="19"/>
      <c r="F982" s="19"/>
      <c r="G982" s="19"/>
      <c r="H982" s="218"/>
      <c r="I982" s="19"/>
      <c r="J982" s="92"/>
      <c r="K982" s="93"/>
      <c r="L982" s="19"/>
      <c r="M982" s="11"/>
      <c r="N982" s="94"/>
      <c r="O982" s="94"/>
      <c r="P982" s="94"/>
      <c r="Q982" s="94"/>
      <c r="R982" s="402"/>
      <c r="S982" s="264"/>
      <c r="T982" s="264"/>
      <c r="U982" s="264"/>
      <c r="V982" s="264"/>
      <c r="W982" s="258"/>
      <c r="X982" s="402"/>
      <c r="Y982" s="402"/>
      <c r="Z982" s="402"/>
      <c r="AA982" s="264"/>
      <c r="AB982" s="264"/>
      <c r="AC982" s="402"/>
      <c r="AD982" s="264"/>
      <c r="AE982" s="264"/>
      <c r="AF982" s="264"/>
      <c r="AG982" s="258">
        <f>SUM(AG983:AG987)</f>
        <v>712648000</v>
      </c>
      <c r="AH982" s="258">
        <f t="shared" ref="AH982:AI982" si="9388">SUM(AH983:AH987)</f>
        <v>798165760.00000012</v>
      </c>
      <c r="AI982" s="258">
        <f t="shared" si="9388"/>
        <v>798165760.00000012</v>
      </c>
      <c r="AJ982" s="264"/>
      <c r="AK982" s="264"/>
      <c r="AL982" s="264"/>
      <c r="AM982" s="258">
        <f>SUM(AM983:AM987)</f>
        <v>1878536000</v>
      </c>
      <c r="AN982" s="258">
        <f>SUM(AN983:AN987)</f>
        <v>2103960320.0000002</v>
      </c>
      <c r="AO982" s="258">
        <f>SUM(AO983:AO987)</f>
        <v>1913957864.0000002</v>
      </c>
      <c r="AP982" s="264"/>
      <c r="AQ982" s="264"/>
      <c r="AR982" s="264"/>
      <c r="AS982" s="258">
        <f t="shared" ref="AS982:AU982" si="9389">SUM(AS983:AS987)</f>
        <v>2738452800</v>
      </c>
      <c r="AT982" s="258">
        <f t="shared" si="9389"/>
        <v>3067067136.0000005</v>
      </c>
      <c r="AU982" s="258">
        <f t="shared" si="9389"/>
        <v>1905556598.4000006</v>
      </c>
      <c r="AV982" s="264"/>
      <c r="AW982" s="264"/>
      <c r="AX982" s="264"/>
      <c r="AY982" s="258">
        <f t="shared" ref="AY982:BA982" si="9390">SUM(AY983:AY987)</f>
        <v>2024590420</v>
      </c>
      <c r="AZ982" s="258">
        <f t="shared" si="9390"/>
        <v>2267541270.4000001</v>
      </c>
      <c r="BA982" s="258">
        <f t="shared" si="9390"/>
        <v>967334388.16000009</v>
      </c>
      <c r="BB982" s="407"/>
      <c r="BC982" s="407"/>
      <c r="BD982" s="407"/>
      <c r="BE982" s="258">
        <f t="shared" ref="BE982:BG982" si="9391">SUM(BE983:BE987)</f>
        <v>1659332990</v>
      </c>
      <c r="BF982" s="258">
        <f t="shared" si="9391"/>
        <v>1858452948.8000002</v>
      </c>
      <c r="BG982" s="258">
        <f t="shared" si="9391"/>
        <v>743381179.5200001</v>
      </c>
      <c r="BH982" s="407"/>
      <c r="BI982" s="407"/>
      <c r="BJ982" s="407"/>
      <c r="BK982" s="258">
        <f t="shared" ref="BK982:BM982" si="9392">SUM(BK983:BK987)</f>
        <v>1656082680</v>
      </c>
      <c r="BL982" s="258">
        <f t="shared" si="9392"/>
        <v>1854812601.6000001</v>
      </c>
      <c r="BM982" s="258">
        <f t="shared" si="9392"/>
        <v>741925040.6400001</v>
      </c>
      <c r="BN982" s="407"/>
      <c r="BO982" s="407"/>
      <c r="BP982" s="407"/>
      <c r="BQ982" s="258">
        <f t="shared" ref="BQ982:BS982" si="9393">SUM(BQ983:BQ987)</f>
        <v>0</v>
      </c>
      <c r="BR982" s="258">
        <f t="shared" si="9393"/>
        <v>0</v>
      </c>
      <c r="BS982" s="258">
        <f t="shared" si="9393"/>
        <v>0</v>
      </c>
      <c r="BT982" s="264"/>
      <c r="BU982" s="264"/>
      <c r="BV982" s="258">
        <f t="shared" ref="BV982:BW982" si="9394">SUM(BV983:BV987)</f>
        <v>10669642890</v>
      </c>
      <c r="BW982" s="258">
        <f t="shared" si="9394"/>
        <v>11950000036.799999</v>
      </c>
      <c r="BX982" s="219"/>
      <c r="BY982" s="19"/>
      <c r="BZ982" s="571"/>
      <c r="CA982" s="258">
        <f>SUM(CA983:CA987)</f>
        <v>7070320830.7200003</v>
      </c>
      <c r="CB982" s="94"/>
      <c r="CC982" s="94"/>
      <c r="CD982" s="185"/>
      <c r="CE982" s="258">
        <f>SUM(CE983:CE987)</f>
        <v>10669642890</v>
      </c>
      <c r="CF982" s="258">
        <f>SUM(CF983:CF987)</f>
        <v>11950000036.799999</v>
      </c>
      <c r="CG982" s="258">
        <f>SUM(CG983:CG987)</f>
        <v>7070320830.7200003</v>
      </c>
      <c r="CH982" s="164"/>
      <c r="CI982" s="220"/>
      <c r="CJ982" s="164"/>
      <c r="CK982" s="90"/>
      <c r="CL982" s="185"/>
      <c r="CM982" s="186"/>
      <c r="CN982" s="185"/>
      <c r="CO982" s="90"/>
      <c r="CP982" s="19"/>
      <c r="CQ982" s="185"/>
      <c r="CR982" s="469"/>
      <c r="CS982" s="469"/>
      <c r="CT982" s="469"/>
      <c r="CU982" s="469"/>
      <c r="CV982" s="469"/>
      <c r="CW982" s="469"/>
      <c r="CX982" s="469"/>
      <c r="CY982" s="469"/>
      <c r="CZ982" s="469"/>
      <c r="DA982" s="470"/>
      <c r="DB982" s="470"/>
      <c r="DC982" s="470"/>
      <c r="DD982" s="470"/>
      <c r="DE982" s="470"/>
      <c r="DF982" s="470"/>
      <c r="DG982" s="470"/>
      <c r="DH982" s="470"/>
      <c r="DI982" s="470"/>
      <c r="DJ982" s="470"/>
      <c r="DK982" s="470"/>
      <c r="DL982" s="521"/>
      <c r="DM982" s="470"/>
      <c r="DN982" s="470"/>
      <c r="DO982" s="406"/>
      <c r="DP982" s="507"/>
      <c r="DQ982" s="258">
        <f t="shared" ref="DQ982:EZ982" si="9395">SUM(DQ983:DQ987)</f>
        <v>798165760</v>
      </c>
      <c r="DR982" s="258">
        <f t="shared" si="9395"/>
        <v>712647999.99999988</v>
      </c>
      <c r="DS982" s="258">
        <f t="shared" si="9395"/>
        <v>2089474526</v>
      </c>
      <c r="DT982" s="258">
        <f t="shared" si="9395"/>
        <v>1865602255.3571427</v>
      </c>
      <c r="DU982" s="258">
        <f t="shared" si="9395"/>
        <v>3024167283.6000004</v>
      </c>
      <c r="DV982" s="258">
        <f t="shared" si="9395"/>
        <v>2700149360.3571429</v>
      </c>
      <c r="DW982" s="258">
        <f t="shared" si="9395"/>
        <v>2187176644.8000002</v>
      </c>
      <c r="DX982" s="258">
        <f t="shared" si="9395"/>
        <v>1952836290</v>
      </c>
      <c r="DY982" s="258">
        <f t="shared" si="9395"/>
        <v>1778262561.6000001</v>
      </c>
      <c r="DZ982" s="258">
        <f t="shared" si="9395"/>
        <v>1587734430</v>
      </c>
      <c r="EA982" s="258">
        <f t="shared" si="9395"/>
        <v>1774713214.4000001</v>
      </c>
      <c r="EB982" s="258">
        <f t="shared" si="9395"/>
        <v>1584565370</v>
      </c>
      <c r="EC982" s="258">
        <f t="shared" si="9395"/>
        <v>0</v>
      </c>
      <c r="ED982" s="258">
        <f t="shared" si="9395"/>
        <v>0</v>
      </c>
      <c r="EE982" s="258">
        <f t="shared" si="9395"/>
        <v>12042889624.640001</v>
      </c>
      <c r="EF982" s="258">
        <f>SUM(EF983:EF987)</f>
        <v>10752580022</v>
      </c>
      <c r="EG982" s="258">
        <f t="shared" si="9395"/>
        <v>0</v>
      </c>
      <c r="EH982" s="258">
        <f t="shared" si="9395"/>
        <v>0</v>
      </c>
      <c r="EI982" s="258">
        <f t="shared" si="9395"/>
        <v>0</v>
      </c>
      <c r="EJ982" s="258">
        <f t="shared" si="9395"/>
        <v>0</v>
      </c>
      <c r="EK982" s="258">
        <f t="shared" si="9395"/>
        <v>1.1920928955078125E-7</v>
      </c>
      <c r="EL982" s="258">
        <f t="shared" si="9395"/>
        <v>1.1920928955078125E-7</v>
      </c>
      <c r="EM982" s="258">
        <f t="shared" si="9395"/>
        <v>12933744.642857313</v>
      </c>
      <c r="EN982" s="258">
        <f t="shared" si="9395"/>
        <v>14485794.000000238</v>
      </c>
      <c r="EO982" s="258">
        <f t="shared" si="9395"/>
        <v>38303439.642857194</v>
      </c>
      <c r="EP982" s="258">
        <f t="shared" si="9395"/>
        <v>42899852.400000095</v>
      </c>
      <c r="EQ982" s="258">
        <f t="shared" si="9395"/>
        <v>71754130</v>
      </c>
      <c r="ER982" s="258">
        <f t="shared" si="9395"/>
        <v>80364625.599999905</v>
      </c>
      <c r="ES982" s="258">
        <f t="shared" si="9395"/>
        <v>71598560</v>
      </c>
      <c r="ET982" s="258">
        <f t="shared" si="9395"/>
        <v>80190387.200000048</v>
      </c>
      <c r="EU982" s="258">
        <f t="shared" si="9395"/>
        <v>71517310</v>
      </c>
      <c r="EV982" s="258">
        <f t="shared" si="9395"/>
        <v>80099387.200000048</v>
      </c>
      <c r="EW982" s="258">
        <f t="shared" si="9395"/>
        <v>741925040.6400001</v>
      </c>
      <c r="EX982" s="258">
        <f t="shared" si="9395"/>
        <v>0</v>
      </c>
      <c r="EY982" s="258">
        <f t="shared" si="9395"/>
        <v>-82937132.000000954</v>
      </c>
      <c r="EZ982" s="258">
        <f t="shared" si="9395"/>
        <v>-92889587.840001106</v>
      </c>
      <c r="FA982" s="314"/>
    </row>
    <row r="983" spans="1:157" s="183" customFormat="1" ht="18" hidden="1" customHeight="1" outlineLevel="1" x14ac:dyDescent="0.2">
      <c r="A983" s="729" t="s">
        <v>2017</v>
      </c>
      <c r="B983" s="874" t="s">
        <v>21</v>
      </c>
      <c r="C983" s="875" t="s">
        <v>2012</v>
      </c>
      <c r="D983" s="876" t="s">
        <v>2013</v>
      </c>
      <c r="E983" s="877" t="s">
        <v>2014</v>
      </c>
      <c r="F983" s="877" t="s">
        <v>2015</v>
      </c>
      <c r="G983" s="875" t="s">
        <v>25</v>
      </c>
      <c r="H983" s="878">
        <v>1</v>
      </c>
      <c r="I983" s="875" t="s">
        <v>2016</v>
      </c>
      <c r="J983" s="879" t="s">
        <v>26</v>
      </c>
      <c r="K983" s="875"/>
      <c r="L983" s="874" t="s">
        <v>1230</v>
      </c>
      <c r="M983" s="875"/>
      <c r="N983" s="82"/>
      <c r="O983" s="82"/>
      <c r="P983" s="82"/>
      <c r="Q983" s="82"/>
      <c r="R983" s="399"/>
      <c r="S983" s="260"/>
      <c r="T983" s="260"/>
      <c r="U983" s="260"/>
      <c r="V983" s="260"/>
      <c r="W983" s="262"/>
      <c r="X983" s="399"/>
      <c r="Y983" s="399"/>
      <c r="Z983" s="399"/>
      <c r="AA983" s="260"/>
      <c r="AB983" s="260"/>
      <c r="AC983" s="399"/>
      <c r="AD983" s="260">
        <v>728594000</v>
      </c>
      <c r="AE983" s="260"/>
      <c r="AF983" s="260"/>
      <c r="AG983" s="260">
        <v>0</v>
      </c>
      <c r="AH983" s="260">
        <v>0</v>
      </c>
      <c r="AI983" s="260">
        <f>AH983*H983</f>
        <v>0</v>
      </c>
      <c r="AJ983" s="844">
        <v>1501547000</v>
      </c>
      <c r="AK983" s="260"/>
      <c r="AL983" s="260"/>
      <c r="AM983" s="260">
        <v>0</v>
      </c>
      <c r="AN983" s="260">
        <v>0</v>
      </c>
      <c r="AO983" s="396">
        <f t="shared" ref="AO983" si="9396">AN983*H983</f>
        <v>0</v>
      </c>
      <c r="AP983" s="260">
        <v>1497588000</v>
      </c>
      <c r="AQ983" s="260"/>
      <c r="AR983" s="260"/>
      <c r="AS983" s="260">
        <v>0</v>
      </c>
      <c r="AT983" s="260">
        <v>0</v>
      </c>
      <c r="AU983" s="260">
        <v>0</v>
      </c>
      <c r="AV983" s="260">
        <v>1494491000</v>
      </c>
      <c r="AW983" s="260"/>
      <c r="AX983" s="260"/>
      <c r="AY983" s="260">
        <v>0</v>
      </c>
      <c r="AZ983" s="260">
        <v>0</v>
      </c>
      <c r="BA983" s="260">
        <f t="shared" si="9379"/>
        <v>0</v>
      </c>
      <c r="BB983" s="404"/>
      <c r="BC983" s="404"/>
      <c r="BD983" s="404"/>
      <c r="BE983" s="397">
        <v>0</v>
      </c>
      <c r="BF983" s="397">
        <f>BE983*1.12</f>
        <v>0</v>
      </c>
      <c r="BG983" s="397">
        <f t="shared" si="9380"/>
        <v>0</v>
      </c>
      <c r="BH983" s="404"/>
      <c r="BI983" s="404"/>
      <c r="BJ983" s="404"/>
      <c r="BK983" s="397">
        <v>0</v>
      </c>
      <c r="BL983" s="397">
        <f>BK983*1.12</f>
        <v>0</v>
      </c>
      <c r="BM983" s="397">
        <f t="shared" ref="BM983:BM984" si="9397">BL983*N983</f>
        <v>0</v>
      </c>
      <c r="BN983" s="404"/>
      <c r="BO983" s="404"/>
      <c r="BP983" s="404"/>
      <c r="BQ983" s="397">
        <v>0</v>
      </c>
      <c r="BR983" s="397">
        <f>BQ983*1.12</f>
        <v>0</v>
      </c>
      <c r="BS983" s="397">
        <f t="shared" ref="BS983:BS984" si="9398">BR983*T983</f>
        <v>0</v>
      </c>
      <c r="BT983" s="260"/>
      <c r="BU983" s="260"/>
      <c r="BV983" s="262">
        <v>0</v>
      </c>
      <c r="BW983" s="1427">
        <v>0</v>
      </c>
      <c r="BX983" s="190"/>
      <c r="BY983" s="76">
        <v>2015</v>
      </c>
      <c r="BZ983" s="325"/>
      <c r="CA983" s="596">
        <f>BW983*H983</f>
        <v>0</v>
      </c>
      <c r="CB983" s="82"/>
      <c r="CC983" s="82"/>
      <c r="CD983" s="175"/>
      <c r="CE983" s="26">
        <f>BV983-CB983</f>
        <v>0</v>
      </c>
      <c r="CF983" s="27">
        <f t="shared" si="9373"/>
        <v>0</v>
      </c>
      <c r="CG983" s="738">
        <f t="shared" ref="CG983" si="9399">CA983-CC983</f>
        <v>0</v>
      </c>
      <c r="CH983" s="164" t="s">
        <v>2031</v>
      </c>
      <c r="CI983" s="220"/>
      <c r="CJ983" s="177"/>
      <c r="CK983" s="77"/>
      <c r="CL983" s="175"/>
      <c r="CM983" s="178"/>
      <c r="CN983" s="175"/>
      <c r="CO983" s="877"/>
      <c r="CP983" s="877"/>
      <c r="CQ983" s="175"/>
      <c r="CR983" s="463"/>
      <c r="CS983" s="463"/>
      <c r="CT983" s="463"/>
      <c r="CU983" s="463"/>
      <c r="CV983" s="463"/>
      <c r="CW983" s="463"/>
      <c r="CX983" s="463"/>
      <c r="CY983" s="463"/>
      <c r="CZ983" s="463"/>
      <c r="DA983" s="464"/>
      <c r="DB983" s="464"/>
      <c r="DC983" s="464"/>
      <c r="DD983" s="605"/>
      <c r="DE983" s="605"/>
      <c r="DF983" s="605"/>
      <c r="DG983" s="605"/>
      <c r="DH983" s="605"/>
      <c r="DI983" s="605"/>
      <c r="DJ983" s="605"/>
      <c r="DK983" s="464"/>
      <c r="DL983" s="519"/>
      <c r="DM983" s="464"/>
      <c r="DN983" s="464"/>
      <c r="DO983" s="455"/>
      <c r="DP983" s="501"/>
      <c r="DS983" s="672">
        <f>DE983</f>
        <v>0</v>
      </c>
      <c r="DT983" s="457">
        <f>DS983/1.12</f>
        <v>0</v>
      </c>
      <c r="DU983" s="503">
        <f>DF983</f>
        <v>0</v>
      </c>
      <c r="DV983" s="501">
        <f>DU983/1.12</f>
        <v>0</v>
      </c>
      <c r="DW983" s="672">
        <f>DG983</f>
        <v>0</v>
      </c>
      <c r="DX983" s="501">
        <f>DW983/1.12</f>
        <v>0</v>
      </c>
      <c r="DY983" s="672">
        <f>DH983</f>
        <v>0</v>
      </c>
      <c r="DZ983" s="501">
        <f>DY983/1.12</f>
        <v>0</v>
      </c>
      <c r="EA983" s="508">
        <f>DI983</f>
        <v>0</v>
      </c>
      <c r="EB983" s="457">
        <f t="shared" ref="EB983:EB984" si="9400">EA983/1.12</f>
        <v>0</v>
      </c>
      <c r="EC983" s="672"/>
      <c r="ED983" s="455"/>
      <c r="EE983" s="667">
        <f>DK983</f>
        <v>0</v>
      </c>
      <c r="EF983" s="519">
        <f>EE983/1.12</f>
        <v>0</v>
      </c>
      <c r="EG983" s="398"/>
      <c r="EH983" s="261"/>
      <c r="EI983" s="472"/>
      <c r="EJ983" s="597"/>
      <c r="EK983" s="706">
        <f>AG983-DR983</f>
        <v>0</v>
      </c>
      <c r="EL983" s="263">
        <f>AH983-DQ983</f>
        <v>0</v>
      </c>
      <c r="EM983" s="648">
        <f>EN983/1.12</f>
        <v>0</v>
      </c>
      <c r="EN983" s="597">
        <f>AN983-DE983</f>
        <v>0</v>
      </c>
      <c r="EO983" s="706">
        <f>AS983-DV983</f>
        <v>0</v>
      </c>
      <c r="EP983" s="263">
        <f>AT983-DU983</f>
        <v>0</v>
      </c>
      <c r="EQ983" s="648">
        <f>AY983-DX983</f>
        <v>0</v>
      </c>
      <c r="ER983" s="597">
        <f>AZ983-DW983</f>
        <v>0</v>
      </c>
      <c r="ES983" s="706">
        <f>BE983-DZ983</f>
        <v>0</v>
      </c>
      <c r="ET983" s="597">
        <f>BF983-DY983</f>
        <v>0</v>
      </c>
      <c r="EU983" s="462">
        <f>BK983-EB983</f>
        <v>0</v>
      </c>
      <c r="EV983" s="263">
        <f>BL983-EA983</f>
        <v>0</v>
      </c>
      <c r="EW983" s="462">
        <f>BM983-ED983</f>
        <v>0</v>
      </c>
      <c r="EX983" s="263">
        <f>BN983-EC983</f>
        <v>0</v>
      </c>
      <c r="EY983" s="402">
        <f>EZ983/1.12</f>
        <v>0</v>
      </c>
      <c r="EZ983" s="265">
        <f>BW983-DK983</f>
        <v>0</v>
      </c>
      <c r="FA983" s="313"/>
    </row>
    <row r="984" spans="1:157" s="183" customFormat="1" ht="18" hidden="1" customHeight="1" outlineLevel="1" x14ac:dyDescent="0.2">
      <c r="A984" s="1146" t="s">
        <v>2034</v>
      </c>
      <c r="B984" s="1147" t="s">
        <v>21</v>
      </c>
      <c r="C984" s="1148" t="s">
        <v>2012</v>
      </c>
      <c r="D984" s="1149" t="s">
        <v>2013</v>
      </c>
      <c r="E984" s="1150" t="s">
        <v>2014</v>
      </c>
      <c r="F984" s="1150" t="s">
        <v>2015</v>
      </c>
      <c r="G984" s="1148" t="s">
        <v>25</v>
      </c>
      <c r="H984" s="1151">
        <v>1</v>
      </c>
      <c r="I984" s="1148" t="s">
        <v>2016</v>
      </c>
      <c r="J984" s="1152" t="s">
        <v>26</v>
      </c>
      <c r="K984" s="1148"/>
      <c r="L984" s="1147" t="s">
        <v>1230</v>
      </c>
      <c r="M984" s="1148"/>
      <c r="N984" s="108"/>
      <c r="O984" s="108"/>
      <c r="P984" s="108"/>
      <c r="Q984" s="108"/>
      <c r="R984" s="409"/>
      <c r="S984" s="410"/>
      <c r="T984" s="410"/>
      <c r="U984" s="410"/>
      <c r="V984" s="410"/>
      <c r="W984" s="270"/>
      <c r="X984" s="409"/>
      <c r="Y984" s="409"/>
      <c r="Z984" s="409"/>
      <c r="AA984" s="410"/>
      <c r="AB984" s="410"/>
      <c r="AC984" s="409"/>
      <c r="AD984" s="1153">
        <v>712648000</v>
      </c>
      <c r="AE984" s="1153"/>
      <c r="AF984" s="1153"/>
      <c r="AG984" s="410">
        <v>0</v>
      </c>
      <c r="AH984" s="410">
        <f>AG984*1.12</f>
        <v>0</v>
      </c>
      <c r="AI984" s="410">
        <f>AH984*H984</f>
        <v>0</v>
      </c>
      <c r="AJ984" s="1153">
        <v>1501547000</v>
      </c>
      <c r="AK984" s="1153"/>
      <c r="AL984" s="1153"/>
      <c r="AM984" s="410">
        <v>0</v>
      </c>
      <c r="AN984" s="410">
        <f>AM984*1.12</f>
        <v>0</v>
      </c>
      <c r="AO984" s="260">
        <f>AN984*H984</f>
        <v>0</v>
      </c>
      <c r="AP984" s="1153">
        <v>714566000</v>
      </c>
      <c r="AQ984" s="1153"/>
      <c r="AR984" s="1153"/>
      <c r="AS984" s="410">
        <v>0</v>
      </c>
      <c r="AT984" s="410">
        <f>AS984*1.12</f>
        <v>0</v>
      </c>
      <c r="AU984" s="410">
        <f t="shared" ref="AU984" si="9401">AT984*H984</f>
        <v>0</v>
      </c>
      <c r="AV984" s="410"/>
      <c r="AW984" s="410"/>
      <c r="AX984" s="410"/>
      <c r="AY984" s="410">
        <f>AV984</f>
        <v>0</v>
      </c>
      <c r="AZ984" s="410">
        <f>AY984*1.12</f>
        <v>0</v>
      </c>
      <c r="BA984" s="410">
        <f t="shared" ref="BA984" si="9402">AZ984*H984</f>
        <v>0</v>
      </c>
      <c r="BB984" s="615"/>
      <c r="BC984" s="615"/>
      <c r="BD984" s="615"/>
      <c r="BE984" s="400">
        <f>BB984</f>
        <v>0</v>
      </c>
      <c r="BF984" s="400">
        <f>BE984*1.12</f>
        <v>0</v>
      </c>
      <c r="BG984" s="400">
        <f t="shared" ref="BG984" si="9403">BF984*H984</f>
        <v>0</v>
      </c>
      <c r="BH984" s="615"/>
      <c r="BI984" s="615"/>
      <c r="BJ984" s="615"/>
      <c r="BK984" s="400">
        <f>BH984</f>
        <v>0</v>
      </c>
      <c r="BL984" s="400">
        <f>BK984*1.12</f>
        <v>0</v>
      </c>
      <c r="BM984" s="400">
        <f t="shared" si="9397"/>
        <v>0</v>
      </c>
      <c r="BN984" s="615"/>
      <c r="BO984" s="615"/>
      <c r="BP984" s="615"/>
      <c r="BQ984" s="400">
        <f>BN984</f>
        <v>0</v>
      </c>
      <c r="BR984" s="400">
        <f>BQ984*1.12</f>
        <v>0</v>
      </c>
      <c r="BS984" s="400">
        <f t="shared" si="9398"/>
        <v>0</v>
      </c>
      <c r="BT984" s="410"/>
      <c r="BU984" s="410"/>
      <c r="BV984" s="270">
        <v>0</v>
      </c>
      <c r="BW984" s="1434">
        <f>BV984*1.12</f>
        <v>0</v>
      </c>
      <c r="BX984" s="616"/>
      <c r="BY984" s="102">
        <v>2015</v>
      </c>
      <c r="BZ984" s="326"/>
      <c r="CA984" s="1037">
        <f>BW984*H984</f>
        <v>0</v>
      </c>
      <c r="CB984" s="108"/>
      <c r="CC984" s="108"/>
      <c r="CD984" s="557"/>
      <c r="CE984" s="233">
        <f>BV984-CB984</f>
        <v>0</v>
      </c>
      <c r="CF984" s="896">
        <f>BW984-CC984</f>
        <v>0</v>
      </c>
      <c r="CG984" s="897">
        <f>CA984-CC984</f>
        <v>0</v>
      </c>
      <c r="CH984" s="166" t="s">
        <v>2055</v>
      </c>
      <c r="CI984" s="555"/>
      <c r="CJ984" s="1154" t="s">
        <v>25</v>
      </c>
      <c r="CK984" s="103" t="s">
        <v>2015</v>
      </c>
      <c r="CL984" s="557" t="s">
        <v>2732</v>
      </c>
      <c r="CM984" s="558" t="s">
        <v>2733</v>
      </c>
      <c r="CN984" s="557" t="s">
        <v>2211</v>
      </c>
      <c r="CO984" s="1150" t="s">
        <v>2014</v>
      </c>
      <c r="CP984" s="1150" t="s">
        <v>2015</v>
      </c>
      <c r="CQ984" s="557"/>
      <c r="CR984" s="899"/>
      <c r="CS984" s="899"/>
      <c r="CT984" s="899"/>
      <c r="CU984" s="899"/>
      <c r="CV984" s="899"/>
      <c r="CW984" s="899"/>
      <c r="CX984" s="899"/>
      <c r="CY984" s="899"/>
      <c r="CZ984" s="899"/>
      <c r="DA984" s="900"/>
      <c r="DB984" s="900"/>
      <c r="DC984" s="900"/>
      <c r="DD984" s="605">
        <v>798165760</v>
      </c>
      <c r="DE984" s="605">
        <v>1667246846</v>
      </c>
      <c r="DF984" s="605">
        <v>792334346</v>
      </c>
      <c r="DG984" s="605"/>
      <c r="DH984" s="605"/>
      <c r="DI984" s="605"/>
      <c r="DJ984" s="605"/>
      <c r="DK984" s="900">
        <f>DD984+DE984+DF984</f>
        <v>3257746952</v>
      </c>
      <c r="DL984" s="901"/>
      <c r="DM984" s="900"/>
      <c r="DN984" s="900"/>
      <c r="DO984" s="594"/>
      <c r="DP984" s="660"/>
      <c r="DQ984" s="1155">
        <f>DD984</f>
        <v>798165760</v>
      </c>
      <c r="DR984" s="676">
        <f>DQ984/1.12</f>
        <v>712647999.99999988</v>
      </c>
      <c r="DS984" s="681">
        <f>DE984</f>
        <v>1667246846</v>
      </c>
      <c r="DT984" s="676">
        <f>DS984/1.12</f>
        <v>1488613255.3571427</v>
      </c>
      <c r="DU984" s="752">
        <f>DF984</f>
        <v>792334346</v>
      </c>
      <c r="DV984" s="660">
        <f>DU984/1.12</f>
        <v>707441380.35714281</v>
      </c>
      <c r="DW984" s="681">
        <f>DG984</f>
        <v>0</v>
      </c>
      <c r="DX984" s="660">
        <f>DW984/1.12</f>
        <v>0</v>
      </c>
      <c r="DY984" s="681">
        <f>DH984</f>
        <v>0</v>
      </c>
      <c r="DZ984" s="660">
        <f>DY984/1.12</f>
        <v>0</v>
      </c>
      <c r="EA984" s="996">
        <f>DI984</f>
        <v>0</v>
      </c>
      <c r="EB984" s="676">
        <f t="shared" si="9400"/>
        <v>0</v>
      </c>
      <c r="EC984" s="681"/>
      <c r="ED984" s="594"/>
      <c r="EE984" s="1040">
        <f>EF984*1.12</f>
        <v>3648676586.2400002</v>
      </c>
      <c r="EF984" s="901">
        <f>DK984</f>
        <v>3257746952</v>
      </c>
      <c r="EG984" s="408"/>
      <c r="EH984" s="518"/>
      <c r="EI984" s="480"/>
      <c r="EJ984" s="647"/>
      <c r="EK984" s="817">
        <f>AG984-DR984</f>
        <v>-712647999.99999988</v>
      </c>
      <c r="EL984" s="271">
        <f>AH984-DQ984</f>
        <v>-798165760</v>
      </c>
      <c r="EM984" s="759">
        <f>AM984-DT984</f>
        <v>-1488613255.3571427</v>
      </c>
      <c r="EN984" s="647">
        <f>AN984-DS984</f>
        <v>-1667246846</v>
      </c>
      <c r="EO984" s="817">
        <f>AS984-DV984</f>
        <v>-707441380.35714281</v>
      </c>
      <c r="EP984" s="271">
        <f>AT984-DU984</f>
        <v>-792334346</v>
      </c>
      <c r="EQ984" s="759">
        <f>AY984-DX984</f>
        <v>0</v>
      </c>
      <c r="ER984" s="647">
        <f>AZ984-DW984</f>
        <v>0</v>
      </c>
      <c r="ES984" s="817">
        <f>BE984-DZ984</f>
        <v>0</v>
      </c>
      <c r="ET984" s="647">
        <f>BF984-DY984</f>
        <v>0</v>
      </c>
      <c r="EU984" s="481">
        <f>BK984-EB984</f>
        <v>0</v>
      </c>
      <c r="EV984" s="271">
        <f>BL984-EA984</f>
        <v>0</v>
      </c>
      <c r="EW984" s="481">
        <f>BM984-ED984</f>
        <v>0</v>
      </c>
      <c r="EX984" s="271">
        <f>BN984-EC984</f>
        <v>0</v>
      </c>
      <c r="EY984" s="413">
        <f>BV984-EF984</f>
        <v>-3257746952</v>
      </c>
      <c r="EZ984" s="1156">
        <f>BW984-EE984</f>
        <v>-3648676586.2400002</v>
      </c>
      <c r="FA984" s="313"/>
    </row>
    <row r="985" spans="1:157" s="183" customFormat="1" ht="18" hidden="1" customHeight="1" outlineLevel="1" x14ac:dyDescent="0.2">
      <c r="A985" s="1146" t="s">
        <v>2736</v>
      </c>
      <c r="B985" s="1147" t="s">
        <v>21</v>
      </c>
      <c r="C985" s="1148" t="s">
        <v>2012</v>
      </c>
      <c r="D985" s="1149" t="s">
        <v>2013</v>
      </c>
      <c r="E985" s="1150" t="s">
        <v>2014</v>
      </c>
      <c r="F985" s="1150" t="s">
        <v>2015</v>
      </c>
      <c r="G985" s="1148" t="s">
        <v>25</v>
      </c>
      <c r="H985" s="1151">
        <v>1</v>
      </c>
      <c r="I985" s="1148" t="s">
        <v>2016</v>
      </c>
      <c r="J985" s="1152" t="s">
        <v>26</v>
      </c>
      <c r="K985" s="1148"/>
      <c r="L985" s="1147" t="s">
        <v>1230</v>
      </c>
      <c r="M985" s="1148"/>
      <c r="N985" s="108"/>
      <c r="O985" s="108"/>
      <c r="P985" s="108"/>
      <c r="Q985" s="108"/>
      <c r="R985" s="409"/>
      <c r="S985" s="410"/>
      <c r="T985" s="410"/>
      <c r="U985" s="410"/>
      <c r="V985" s="410"/>
      <c r="W985" s="270"/>
      <c r="X985" s="409"/>
      <c r="Y985" s="409"/>
      <c r="Z985" s="409"/>
      <c r="AA985" s="410"/>
      <c r="AB985" s="410"/>
      <c r="AC985" s="409"/>
      <c r="AD985" s="1153">
        <v>712648000</v>
      </c>
      <c r="AE985" s="1153"/>
      <c r="AF985" s="1153"/>
      <c r="AG985" s="410">
        <f>AD985</f>
        <v>712648000</v>
      </c>
      <c r="AH985" s="410">
        <f>AG985*1.12</f>
        <v>798165760.00000012</v>
      </c>
      <c r="AI985" s="410">
        <f>AH985*H985</f>
        <v>798165760.00000012</v>
      </c>
      <c r="AJ985" s="1153">
        <v>1501547000</v>
      </c>
      <c r="AK985" s="1153"/>
      <c r="AL985" s="1153"/>
      <c r="AM985" s="410">
        <f>AJ985</f>
        <v>1501547000</v>
      </c>
      <c r="AN985" s="410">
        <f>AM985*1.12</f>
        <v>1681732640.0000002</v>
      </c>
      <c r="AO985" s="260">
        <f>AN985*H985</f>
        <v>1681732640.0000002</v>
      </c>
      <c r="AP985" s="1153">
        <v>710324000</v>
      </c>
      <c r="AQ985" s="1153"/>
      <c r="AR985" s="1153"/>
      <c r="AS985" s="410">
        <f>AP985</f>
        <v>710324000</v>
      </c>
      <c r="AT985" s="410">
        <f>AS985*1.12</f>
        <v>795562880.00000012</v>
      </c>
      <c r="AU985" s="410">
        <f t="shared" ref="AU985" si="9404">AT985*H985</f>
        <v>795562880.00000012</v>
      </c>
      <c r="AV985" s="410"/>
      <c r="AW985" s="410"/>
      <c r="AX985" s="410"/>
      <c r="AY985" s="410">
        <f>AV985</f>
        <v>0</v>
      </c>
      <c r="AZ985" s="410">
        <f>AY985*1.12</f>
        <v>0</v>
      </c>
      <c r="BA985" s="410">
        <f t="shared" ref="BA985" si="9405">AZ985*H985</f>
        <v>0</v>
      </c>
      <c r="BB985" s="615"/>
      <c r="BC985" s="615"/>
      <c r="BD985" s="615"/>
      <c r="BE985" s="400">
        <f>BB985</f>
        <v>0</v>
      </c>
      <c r="BF985" s="400">
        <f>BE985*1.12</f>
        <v>0</v>
      </c>
      <c r="BG985" s="400">
        <f t="shared" ref="BG985" si="9406">BF985*H985</f>
        <v>0</v>
      </c>
      <c r="BH985" s="615"/>
      <c r="BI985" s="615"/>
      <c r="BJ985" s="615"/>
      <c r="BK985" s="400">
        <f>BH985</f>
        <v>0</v>
      </c>
      <c r="BL985" s="400">
        <f>BK985*1.12</f>
        <v>0</v>
      </c>
      <c r="BM985" s="400">
        <f t="shared" ref="BM985" si="9407">BL985*N985</f>
        <v>0</v>
      </c>
      <c r="BN985" s="615"/>
      <c r="BO985" s="615"/>
      <c r="BP985" s="615"/>
      <c r="BQ985" s="400">
        <f>BN985</f>
        <v>0</v>
      </c>
      <c r="BR985" s="400">
        <f>BQ985*1.12</f>
        <v>0</v>
      </c>
      <c r="BS985" s="400">
        <f t="shared" ref="BS985" si="9408">BR985*T985</f>
        <v>0</v>
      </c>
      <c r="BT985" s="410"/>
      <c r="BU985" s="410"/>
      <c r="BV985" s="270">
        <f>AD985+AJ985+AP985+AV985+BB985</f>
        <v>2924519000</v>
      </c>
      <c r="BW985" s="270">
        <f>BV985*1.12</f>
        <v>3275461280.0000005</v>
      </c>
      <c r="BX985" s="616"/>
      <c r="BY985" s="102">
        <v>2015</v>
      </c>
      <c r="BZ985" s="326"/>
      <c r="CA985" s="1037">
        <f>BW985*H985</f>
        <v>3275461280.0000005</v>
      </c>
      <c r="CB985" s="108"/>
      <c r="CC985" s="108"/>
      <c r="CD985" s="557"/>
      <c r="CE985" s="233">
        <f>BV985-CB985</f>
        <v>2924519000</v>
      </c>
      <c r="CF985" s="896">
        <f>BW985-CC985</f>
        <v>3275461280.0000005</v>
      </c>
      <c r="CG985" s="897">
        <f>CA985-CC985</f>
        <v>3275461280.0000005</v>
      </c>
      <c r="CH985" s="166"/>
      <c r="CI985" s="555"/>
      <c r="CJ985" s="1154"/>
      <c r="CK985" s="103"/>
      <c r="CL985" s="557"/>
      <c r="CM985" s="558"/>
      <c r="CN985" s="557"/>
      <c r="CO985" s="1150"/>
      <c r="CP985" s="1150"/>
      <c r="CQ985" s="557"/>
      <c r="CR985" s="899"/>
      <c r="CS985" s="899"/>
      <c r="CT985" s="899"/>
      <c r="CU985" s="899"/>
      <c r="CV985" s="899"/>
      <c r="CW985" s="899"/>
      <c r="CX985" s="899"/>
      <c r="CY985" s="899"/>
      <c r="CZ985" s="899"/>
      <c r="DA985" s="900"/>
      <c r="DB985" s="900"/>
      <c r="DC985" s="900"/>
      <c r="DD985" s="605"/>
      <c r="DE985" s="605"/>
      <c r="DF985" s="605"/>
      <c r="DG985" s="605"/>
      <c r="DH985" s="605"/>
      <c r="DI985" s="605"/>
      <c r="DJ985" s="605"/>
      <c r="DK985" s="900">
        <f>DD985+DE985+DF985</f>
        <v>0</v>
      </c>
      <c r="DL985" s="901"/>
      <c r="DM985" s="900"/>
      <c r="DN985" s="900"/>
      <c r="DO985" s="594"/>
      <c r="DP985" s="660"/>
      <c r="DQ985" s="1155">
        <f>DD985</f>
        <v>0</v>
      </c>
      <c r="DR985" s="676">
        <f>DQ985/1.12</f>
        <v>0</v>
      </c>
      <c r="DS985" s="681">
        <f>DE985</f>
        <v>0</v>
      </c>
      <c r="DT985" s="676">
        <f>DS985/1.12</f>
        <v>0</v>
      </c>
      <c r="DU985" s="752">
        <f>DF985</f>
        <v>0</v>
      </c>
      <c r="DV985" s="660">
        <f>DU985/1.12</f>
        <v>0</v>
      </c>
      <c r="DW985" s="681">
        <f>DG985</f>
        <v>0</v>
      </c>
      <c r="DX985" s="660">
        <f>DW985/1.12</f>
        <v>0</v>
      </c>
      <c r="DY985" s="681">
        <f>DH985</f>
        <v>0</v>
      </c>
      <c r="DZ985" s="660">
        <f>DY985/1.12</f>
        <v>0</v>
      </c>
      <c r="EA985" s="996">
        <f>DI985</f>
        <v>0</v>
      </c>
      <c r="EB985" s="676">
        <f t="shared" ref="EB985" si="9409">EA985/1.12</f>
        <v>0</v>
      </c>
      <c r="EC985" s="681"/>
      <c r="ED985" s="594"/>
      <c r="EE985" s="1040">
        <f>EF985*1.12</f>
        <v>0</v>
      </c>
      <c r="EF985" s="901">
        <f>DK985</f>
        <v>0</v>
      </c>
      <c r="EG985" s="408"/>
      <c r="EH985" s="518"/>
      <c r="EI985" s="480"/>
      <c r="EJ985" s="647"/>
      <c r="EK985" s="817">
        <f>EL985/1.12</f>
        <v>712648000</v>
      </c>
      <c r="EL985" s="271">
        <f>AH985-DQ985</f>
        <v>798165760.00000012</v>
      </c>
      <c r="EM985" s="759">
        <f>AM985-DT985</f>
        <v>1501547000</v>
      </c>
      <c r="EN985" s="647">
        <f>AN985-DS985</f>
        <v>1681732640.0000002</v>
      </c>
      <c r="EO985" s="817">
        <f>AS985-DV985</f>
        <v>710324000</v>
      </c>
      <c r="EP985" s="271">
        <f>AT985-DU985</f>
        <v>795562880.00000012</v>
      </c>
      <c r="EQ985" s="759">
        <f>AY985-DX985</f>
        <v>0</v>
      </c>
      <c r="ER985" s="647">
        <f>AZ985-DW985</f>
        <v>0</v>
      </c>
      <c r="ES985" s="817">
        <f>BE985-DZ985</f>
        <v>0</v>
      </c>
      <c r="ET985" s="647">
        <f>BF985-DY985</f>
        <v>0</v>
      </c>
      <c r="EU985" s="481">
        <f>BK985-EB985</f>
        <v>0</v>
      </c>
      <c r="EV985" s="271">
        <f>BL985-EA985</f>
        <v>0</v>
      </c>
      <c r="EW985" s="481">
        <f>BM985-ED985</f>
        <v>0</v>
      </c>
      <c r="EX985" s="271">
        <f>BN985-EC985</f>
        <v>0</v>
      </c>
      <c r="EY985" s="413">
        <f>BV985-EF985</f>
        <v>2924519000</v>
      </c>
      <c r="EZ985" s="1156">
        <f>BW985-EE985</f>
        <v>3275461280.0000005</v>
      </c>
      <c r="FA985" s="313"/>
    </row>
    <row r="986" spans="1:157" s="183" customFormat="1" ht="18" hidden="1" customHeight="1" outlineLevel="1" x14ac:dyDescent="0.2">
      <c r="A986" s="1146" t="s">
        <v>2620</v>
      </c>
      <c r="B986" s="1147" t="s">
        <v>21</v>
      </c>
      <c r="C986" s="1148" t="s">
        <v>2621</v>
      </c>
      <c r="D986" s="1149" t="s">
        <v>2622</v>
      </c>
      <c r="E986" s="1150" t="s">
        <v>2623</v>
      </c>
      <c r="F986" s="1150" t="s">
        <v>2624</v>
      </c>
      <c r="G986" s="1148" t="s">
        <v>1924</v>
      </c>
      <c r="H986" s="1151">
        <v>0.55000000000000004</v>
      </c>
      <c r="I986" s="1148" t="s">
        <v>2625</v>
      </c>
      <c r="J986" s="1152" t="s">
        <v>26</v>
      </c>
      <c r="K986" s="1148"/>
      <c r="L986" s="1147" t="s">
        <v>1230</v>
      </c>
      <c r="M986" s="1148"/>
      <c r="N986" s="108"/>
      <c r="O986" s="108"/>
      <c r="P986" s="108"/>
      <c r="Q986" s="108"/>
      <c r="R986" s="409"/>
      <c r="S986" s="410"/>
      <c r="T986" s="410"/>
      <c r="U986" s="410"/>
      <c r="V986" s="410"/>
      <c r="W986" s="270"/>
      <c r="X986" s="409"/>
      <c r="Y986" s="409"/>
      <c r="Z986" s="409"/>
      <c r="AA986" s="410"/>
      <c r="AB986" s="410"/>
      <c r="AC986" s="409"/>
      <c r="AD986" s="1153"/>
      <c r="AE986" s="1153"/>
      <c r="AF986" s="1153"/>
      <c r="AG986" s="410"/>
      <c r="AH986" s="410"/>
      <c r="AI986" s="410"/>
      <c r="AJ986" s="1153">
        <f>422227680/1.12</f>
        <v>376988999.99999994</v>
      </c>
      <c r="AK986" s="1153"/>
      <c r="AL986" s="1153"/>
      <c r="AM986" s="410">
        <f>AJ986</f>
        <v>376988999.99999994</v>
      </c>
      <c r="AN986" s="410">
        <f>AM986*1.12</f>
        <v>422227680</v>
      </c>
      <c r="AO986" s="260">
        <f>AN986*H986</f>
        <v>232225224.00000003</v>
      </c>
      <c r="AP986" s="1153">
        <f>1342613440/1.12</f>
        <v>1198762000</v>
      </c>
      <c r="AQ986" s="1153"/>
      <c r="AR986" s="1153"/>
      <c r="AS986" s="410">
        <f>AP986</f>
        <v>1198762000</v>
      </c>
      <c r="AT986" s="410">
        <f>AS986*1.12</f>
        <v>1342613440.0000002</v>
      </c>
      <c r="AU986" s="410">
        <f t="shared" ref="AU986" si="9410">AT986*H986</f>
        <v>738437392.00000024</v>
      </c>
      <c r="AV986" s="410">
        <f>402119200/1.12</f>
        <v>359034999.99999994</v>
      </c>
      <c r="AW986" s="410"/>
      <c r="AX986" s="410"/>
      <c r="AY986" s="410">
        <f>AV986</f>
        <v>359034999.99999994</v>
      </c>
      <c r="AZ986" s="410">
        <f>AY986*1.12</f>
        <v>402119200</v>
      </c>
      <c r="BA986" s="410">
        <f t="shared" ref="BA986:BA987" si="9411">AZ986*H986</f>
        <v>221165560.00000003</v>
      </c>
      <c r="BB986" s="615"/>
      <c r="BC986" s="615"/>
      <c r="BD986" s="615"/>
      <c r="BE986" s="400">
        <f>BB986</f>
        <v>0</v>
      </c>
      <c r="BF986" s="400">
        <f>BE986*1.12</f>
        <v>0</v>
      </c>
      <c r="BG986" s="400">
        <f t="shared" ref="BG986" si="9412">BF986*H986</f>
        <v>0</v>
      </c>
      <c r="BH986" s="615"/>
      <c r="BI986" s="615"/>
      <c r="BJ986" s="615"/>
      <c r="BK986" s="400">
        <f>BH986</f>
        <v>0</v>
      </c>
      <c r="BL986" s="400">
        <f>BK986*1.12</f>
        <v>0</v>
      </c>
      <c r="BM986" s="400">
        <f t="shared" ref="BM986" si="9413">BL986*N986</f>
        <v>0</v>
      </c>
      <c r="BN986" s="615"/>
      <c r="BO986" s="615"/>
      <c r="BP986" s="615"/>
      <c r="BQ986" s="400">
        <f>BN986</f>
        <v>0</v>
      </c>
      <c r="BR986" s="400">
        <f>BQ986*1.12</f>
        <v>0</v>
      </c>
      <c r="BS986" s="400">
        <f t="shared" ref="BS986" si="9414">BR986*T986</f>
        <v>0</v>
      </c>
      <c r="BT986" s="410"/>
      <c r="BU986" s="410"/>
      <c r="BV986" s="270">
        <f>AD986+AJ986+AP986+AV986+BB986</f>
        <v>1934786000</v>
      </c>
      <c r="BW986" s="270">
        <f>BV986*1.12</f>
        <v>2166960320</v>
      </c>
      <c r="BX986" s="616"/>
      <c r="BY986" s="102">
        <v>2016</v>
      </c>
      <c r="BZ986" s="326"/>
      <c r="CA986" s="1037">
        <f>BW986*H986</f>
        <v>1191828176</v>
      </c>
      <c r="CB986" s="108"/>
      <c r="CC986" s="108"/>
      <c r="CD986" s="557"/>
      <c r="CE986" s="233">
        <f>BV986-CB986</f>
        <v>1934786000</v>
      </c>
      <c r="CF986" s="896">
        <f>BW986-CC986</f>
        <v>2166960320</v>
      </c>
      <c r="CG986" s="897">
        <f>CA986-CC986</f>
        <v>1191828176</v>
      </c>
      <c r="CH986" s="166" t="s">
        <v>2627</v>
      </c>
      <c r="CI986" s="555"/>
      <c r="CJ986" s="1154" t="s">
        <v>1690</v>
      </c>
      <c r="CK986" s="103" t="s">
        <v>2624</v>
      </c>
      <c r="CL986" s="557" t="s">
        <v>2762</v>
      </c>
      <c r="CM986" s="558">
        <v>42734</v>
      </c>
      <c r="CN986" s="557" t="s">
        <v>2638</v>
      </c>
      <c r="CO986" s="1150" t="s">
        <v>2622</v>
      </c>
      <c r="CP986" s="1150" t="s">
        <v>2624</v>
      </c>
      <c r="CQ986" s="557"/>
      <c r="CR986" s="899"/>
      <c r="CS986" s="899"/>
      <c r="CT986" s="899"/>
      <c r="CU986" s="899"/>
      <c r="CV986" s="899"/>
      <c r="CW986" s="899"/>
      <c r="CX986" s="899"/>
      <c r="CY986" s="899"/>
      <c r="CZ986" s="899"/>
      <c r="DA986" s="900"/>
      <c r="DB986" s="900"/>
      <c r="DC986" s="900"/>
      <c r="DD986" s="605"/>
      <c r="DE986" s="605"/>
      <c r="DF986" s="605"/>
      <c r="DG986" s="605"/>
      <c r="DH986" s="605"/>
      <c r="DI986" s="605"/>
      <c r="DJ986" s="605"/>
      <c r="DK986" s="900">
        <v>2166960320</v>
      </c>
      <c r="DL986" s="901"/>
      <c r="DM986" s="900"/>
      <c r="DN986" s="900"/>
      <c r="DO986" s="594"/>
      <c r="DP986" s="660"/>
      <c r="DQ986" s="1350"/>
      <c r="DR986" s="660"/>
      <c r="DS986" s="752">
        <f>AN986</f>
        <v>422227680</v>
      </c>
      <c r="DT986" s="676">
        <f>DS986/1.12</f>
        <v>376988999.99999994</v>
      </c>
      <c r="DU986" s="752">
        <f>AT986</f>
        <v>1342613440.0000002</v>
      </c>
      <c r="DV986" s="660">
        <f>DU986/1.12</f>
        <v>1198762000</v>
      </c>
      <c r="DW986" s="752">
        <f>AZ986</f>
        <v>402119200</v>
      </c>
      <c r="DX986" s="660">
        <f>DW986/1.12</f>
        <v>359034999.99999994</v>
      </c>
      <c r="DY986" s="752"/>
      <c r="DZ986" s="660"/>
      <c r="EA986" s="1348"/>
      <c r="EB986" s="660"/>
      <c r="EC986" s="752"/>
      <c r="ED986" s="594"/>
      <c r="EE986" s="1040">
        <f>DS986+DU986+DW986</f>
        <v>2166960320</v>
      </c>
      <c r="EF986" s="901">
        <f>EE986/1.12</f>
        <v>1934785999.9999998</v>
      </c>
      <c r="EG986" s="409"/>
      <c r="EH986" s="1351"/>
      <c r="EI986" s="480"/>
      <c r="EJ986" s="647"/>
      <c r="EK986" s="817">
        <f t="shared" ref="EK986:EK987" si="9415">EL986/1.12</f>
        <v>0</v>
      </c>
      <c r="EL986" s="271">
        <f t="shared" ref="EL986:EL987" si="9416">AH986-DQ986</f>
        <v>0</v>
      </c>
      <c r="EM986" s="759">
        <f t="shared" ref="EM986:EM987" si="9417">AM986-DT986</f>
        <v>0</v>
      </c>
      <c r="EN986" s="647">
        <f t="shared" ref="EN986:EN987" si="9418">AN986-DS986</f>
        <v>0</v>
      </c>
      <c r="EO986" s="817">
        <f t="shared" ref="EO986:EO987" si="9419">AS986-DV986</f>
        <v>0</v>
      </c>
      <c r="EP986" s="271">
        <f t="shared" ref="EP986:EP987" si="9420">AT986-DU986</f>
        <v>0</v>
      </c>
      <c r="EQ986" s="759">
        <f t="shared" ref="EQ986:EQ987" si="9421">AY986-DX986</f>
        <v>0</v>
      </c>
      <c r="ER986" s="647">
        <f t="shared" ref="ER986:ER987" si="9422">AZ986-DW986</f>
        <v>0</v>
      </c>
      <c r="ES986" s="817">
        <f t="shared" ref="ES986:ES987" si="9423">BE986-DZ986</f>
        <v>0</v>
      </c>
      <c r="ET986" s="647">
        <f t="shared" ref="ET986:ET987" si="9424">BF986-DY986</f>
        <v>0</v>
      </c>
      <c r="EU986" s="481">
        <f t="shared" ref="EU986:EU987" si="9425">BK986-EB986</f>
        <v>0</v>
      </c>
      <c r="EV986" s="271">
        <f t="shared" ref="EV986:EV987" si="9426">BL986-EA986</f>
        <v>0</v>
      </c>
      <c r="EW986" s="481">
        <f t="shared" ref="EW986" si="9427">BM986-ED986</f>
        <v>0</v>
      </c>
      <c r="EX986" s="271">
        <f t="shared" ref="EX986:EX987" si="9428">BN986-EC986</f>
        <v>0</v>
      </c>
      <c r="EY986" s="413">
        <f t="shared" ref="EY986:EY987" si="9429">BV986-EF986</f>
        <v>0</v>
      </c>
      <c r="EZ986" s="1156">
        <f t="shared" ref="EZ986:EZ987" si="9430">BW986-EE986</f>
        <v>0</v>
      </c>
      <c r="FA986" s="313"/>
    </row>
    <row r="987" spans="1:157" s="183" customFormat="1" ht="18" hidden="1" customHeight="1" outlineLevel="1" x14ac:dyDescent="0.2">
      <c r="A987" s="1146" t="s">
        <v>2747</v>
      </c>
      <c r="B987" s="1147" t="s">
        <v>21</v>
      </c>
      <c r="C987" s="1148" t="s">
        <v>2744</v>
      </c>
      <c r="D987" s="1149" t="s">
        <v>2745</v>
      </c>
      <c r="E987" s="1150" t="s">
        <v>2746</v>
      </c>
      <c r="F987" s="76" t="s">
        <v>2743</v>
      </c>
      <c r="G987" s="76" t="s">
        <v>1924</v>
      </c>
      <c r="H987" s="189">
        <v>0.4</v>
      </c>
      <c r="I987" s="1088" t="s">
        <v>2739</v>
      </c>
      <c r="J987" s="80" t="s">
        <v>1751</v>
      </c>
      <c r="K987" s="81"/>
      <c r="L987" s="76" t="s">
        <v>1230</v>
      </c>
      <c r="M987" s="76"/>
      <c r="N987" s="82"/>
      <c r="O987" s="82"/>
      <c r="P987" s="82"/>
      <c r="Q987" s="82"/>
      <c r="R987" s="260"/>
      <c r="S987" s="260"/>
      <c r="T987" s="260"/>
      <c r="U987" s="260"/>
      <c r="V987" s="260"/>
      <c r="W987" s="262"/>
      <c r="X987" s="260"/>
      <c r="Y987" s="260"/>
      <c r="Z987" s="260"/>
      <c r="AA987" s="260"/>
      <c r="AB987" s="260"/>
      <c r="AC987" s="260"/>
      <c r="AD987" s="260"/>
      <c r="AE987" s="260"/>
      <c r="AF987" s="260"/>
      <c r="AG987" s="260"/>
      <c r="AH987" s="260"/>
      <c r="AI987" s="260"/>
      <c r="AJ987" s="260"/>
      <c r="AK987" s="260"/>
      <c r="AL987" s="260"/>
      <c r="AM987" s="260">
        <f>AJ987</f>
        <v>0</v>
      </c>
      <c r="AN987" s="260">
        <f>AM987*1.12</f>
        <v>0</v>
      </c>
      <c r="AO987" s="260">
        <f t="shared" ref="AO987" si="9431">AN987*H987</f>
        <v>0</v>
      </c>
      <c r="AP987" s="260">
        <v>829366800</v>
      </c>
      <c r="AQ987" s="260"/>
      <c r="AR987" s="260"/>
      <c r="AS987" s="260">
        <f>AP987</f>
        <v>829366800</v>
      </c>
      <c r="AT987" s="260">
        <f>AS987*1.12</f>
        <v>928890816.00000012</v>
      </c>
      <c r="AU987" s="260">
        <f>AT987*H987</f>
        <v>371556326.4000001</v>
      </c>
      <c r="AV987" s="260">
        <v>1665555420</v>
      </c>
      <c r="AW987" s="260"/>
      <c r="AX987" s="260"/>
      <c r="AY987" s="260">
        <f>AV987</f>
        <v>1665555420</v>
      </c>
      <c r="AZ987" s="260">
        <f>AY987*1.12</f>
        <v>1865422070.4000001</v>
      </c>
      <c r="BA987" s="260">
        <f t="shared" si="9411"/>
        <v>746168828.16000009</v>
      </c>
      <c r="BB987" s="404">
        <v>1659332990</v>
      </c>
      <c r="BC987" s="404"/>
      <c r="BD987" s="404"/>
      <c r="BE987" s="400">
        <f t="shared" ref="BE987" si="9432">BB987</f>
        <v>1659332990</v>
      </c>
      <c r="BF987" s="400">
        <f>BE987*1.12</f>
        <v>1858452948.8000002</v>
      </c>
      <c r="BG987" s="400">
        <f>BF987*H987</f>
        <v>743381179.5200001</v>
      </c>
      <c r="BH987" s="404">
        <v>1656082680</v>
      </c>
      <c r="BI987" s="404"/>
      <c r="BJ987" s="404"/>
      <c r="BK987" s="400">
        <f t="shared" ref="BK987" si="9433">BH987</f>
        <v>1656082680</v>
      </c>
      <c r="BL987" s="400">
        <f t="shared" ref="BL987" si="9434">BK987*1.12</f>
        <v>1854812601.6000001</v>
      </c>
      <c r="BM987" s="400">
        <f>BL987*H987</f>
        <v>741925040.6400001</v>
      </c>
      <c r="BN987" s="404"/>
      <c r="BO987" s="404"/>
      <c r="BP987" s="404"/>
      <c r="BQ987" s="400">
        <v>0</v>
      </c>
      <c r="BR987" s="400">
        <f t="shared" ref="BR987" si="9435">BQ987*1.12</f>
        <v>0</v>
      </c>
      <c r="BS987" s="400">
        <f>BR987*N987</f>
        <v>0</v>
      </c>
      <c r="BT987" s="260"/>
      <c r="BU987" s="260"/>
      <c r="BV987" s="270">
        <f>AD987+AJ987+AP987+AV987+BB987+BH987</f>
        <v>5810337890</v>
      </c>
      <c r="BW987" s="262">
        <f t="shared" ref="BW987" si="9436">BV987*1.12</f>
        <v>6507578436.8000002</v>
      </c>
      <c r="BX987" s="190" t="s">
        <v>1240</v>
      </c>
      <c r="BY987" s="76">
        <v>2016</v>
      </c>
      <c r="BZ987" s="325"/>
      <c r="CA987" s="596">
        <f>BW987*H987</f>
        <v>2603031374.7200003</v>
      </c>
      <c r="CB987" s="108"/>
      <c r="CC987" s="108"/>
      <c r="CD987" s="557"/>
      <c r="CE987" s="233">
        <f>BV987-CB987</f>
        <v>5810337890</v>
      </c>
      <c r="CF987" s="896">
        <f>BW987-CC987</f>
        <v>6507578436.8000002</v>
      </c>
      <c r="CG987" s="897">
        <f>CA987-CC987</f>
        <v>2603031374.7200003</v>
      </c>
      <c r="CH987" s="166"/>
      <c r="CI987" s="555"/>
      <c r="CJ987" s="1154" t="s">
        <v>1690</v>
      </c>
      <c r="CK987" s="1483" t="str">
        <f>F987</f>
        <v>Работы по обеспечению бесперебойной работы технологического и динамического оборудования, техническому обслуживанию (ревизии) и текущему ремонту основного, вспомогательного  и теплоэнергетического оборудования, металлоконструкций, зданий и сооружений</v>
      </c>
      <c r="CL987" s="557" t="s">
        <v>2788</v>
      </c>
      <c r="CM987" s="558" t="s">
        <v>2789</v>
      </c>
      <c r="CN987" s="557" t="s">
        <v>2760</v>
      </c>
      <c r="CO987" s="1150" t="str">
        <f>D987</f>
        <v>Работы по ремонту/модернизации нефтеперерабатывающих установок/оборудования/систем/аппаратов</v>
      </c>
      <c r="CP987" s="1150" t="str">
        <f>F987</f>
        <v>Работы по обеспечению бесперебойной работы технологического и динамического оборудования, техническому обслуживанию (ревизии) и текущему ремонту основного, вспомогательного  и теплоэнергетического оборудования, металлоконструкций, зданий и сооружений</v>
      </c>
      <c r="CQ987" s="557"/>
      <c r="CR987" s="899"/>
      <c r="CS987" s="899"/>
      <c r="CT987" s="899"/>
      <c r="CU987" s="899"/>
      <c r="CV987" s="899">
        <v>793945980</v>
      </c>
      <c r="CW987" s="899">
        <v>1593801290</v>
      </c>
      <c r="CX987" s="899">
        <v>1587734430</v>
      </c>
      <c r="CY987" s="899">
        <v>1584565370</v>
      </c>
      <c r="CZ987" s="899">
        <v>5560047070</v>
      </c>
      <c r="DA987" s="900"/>
      <c r="DB987" s="900"/>
      <c r="DC987" s="900"/>
      <c r="DD987" s="605"/>
      <c r="DE987" s="605"/>
      <c r="DF987" s="605">
        <f>CV987*1.12</f>
        <v>889219497.60000014</v>
      </c>
      <c r="DG987" s="605">
        <f>CW987*1.12</f>
        <v>1785057444.8000002</v>
      </c>
      <c r="DH987" s="605">
        <f>CX987*1.12</f>
        <v>1778262561.6000001</v>
      </c>
      <c r="DI987" s="605">
        <f>CY987*1.12</f>
        <v>1774713214.4000001</v>
      </c>
      <c r="DJ987" s="605"/>
      <c r="DK987" s="900">
        <f>DF987+DG987+DH987+DI987</f>
        <v>6227252718.4000015</v>
      </c>
      <c r="DL987" s="901"/>
      <c r="DM987" s="900"/>
      <c r="DN987" s="900"/>
      <c r="DO987" s="594"/>
      <c r="DP987" s="660"/>
      <c r="DQ987" s="1350"/>
      <c r="DR987" s="660"/>
      <c r="DS987" s="752"/>
      <c r="DT987" s="660"/>
      <c r="DU987" s="752">
        <f>DF987</f>
        <v>889219497.60000014</v>
      </c>
      <c r="DV987" s="660">
        <f>DU987/1.12</f>
        <v>793945980</v>
      </c>
      <c r="DW987" s="752">
        <f>DG987</f>
        <v>1785057444.8000002</v>
      </c>
      <c r="DX987" s="660">
        <f>DW987/1.12</f>
        <v>1593801290</v>
      </c>
      <c r="DY987" s="752">
        <f>DH987</f>
        <v>1778262561.6000001</v>
      </c>
      <c r="DZ987" s="660">
        <f>DY987/1.12</f>
        <v>1587734430</v>
      </c>
      <c r="EA987" s="1348">
        <f>DI987</f>
        <v>1774713214.4000001</v>
      </c>
      <c r="EB987" s="660">
        <f>EA987/1.12</f>
        <v>1584565370</v>
      </c>
      <c r="EC987" s="752"/>
      <c r="ED987" s="594"/>
      <c r="EE987" s="1040">
        <f>DU987+DW987+DY987+EA987</f>
        <v>6227252718.4000015</v>
      </c>
      <c r="EF987" s="901">
        <f>EE987/1.12</f>
        <v>5560047070.000001</v>
      </c>
      <c r="EG987" s="409"/>
      <c r="EH987" s="1351"/>
      <c r="EI987" s="480"/>
      <c r="EJ987" s="647"/>
      <c r="EK987" s="817">
        <f t="shared" si="9415"/>
        <v>0</v>
      </c>
      <c r="EL987" s="271">
        <f t="shared" si="9416"/>
        <v>0</v>
      </c>
      <c r="EM987" s="759">
        <f t="shared" si="9417"/>
        <v>0</v>
      </c>
      <c r="EN987" s="647">
        <f t="shared" si="9418"/>
        <v>0</v>
      </c>
      <c r="EO987" s="817">
        <f t="shared" si="9419"/>
        <v>35420820</v>
      </c>
      <c r="EP987" s="271">
        <f t="shared" si="9420"/>
        <v>39671318.399999976</v>
      </c>
      <c r="EQ987" s="759">
        <f t="shared" si="9421"/>
        <v>71754130</v>
      </c>
      <c r="ER987" s="647">
        <f t="shared" si="9422"/>
        <v>80364625.599999905</v>
      </c>
      <c r="ES987" s="817">
        <f t="shared" si="9423"/>
        <v>71598560</v>
      </c>
      <c r="ET987" s="647">
        <f t="shared" si="9424"/>
        <v>80190387.200000048</v>
      </c>
      <c r="EU987" s="481">
        <f t="shared" si="9425"/>
        <v>71517310</v>
      </c>
      <c r="EV987" s="271">
        <f t="shared" si="9426"/>
        <v>80099387.200000048</v>
      </c>
      <c r="EW987" s="481">
        <f>BM987-ED987</f>
        <v>741925040.6400001</v>
      </c>
      <c r="EX987" s="271">
        <f t="shared" si="9428"/>
        <v>0</v>
      </c>
      <c r="EY987" s="413">
        <f t="shared" si="9429"/>
        <v>250290819.99999905</v>
      </c>
      <c r="EZ987" s="1156">
        <f t="shared" si="9430"/>
        <v>280325718.39999866</v>
      </c>
      <c r="FA987" s="313"/>
    </row>
    <row r="988" spans="1:157" s="221" customFormat="1" ht="18" customHeight="1" collapsed="1" x14ac:dyDescent="0.2">
      <c r="A988" s="19"/>
      <c r="B988" s="1158"/>
      <c r="C988" s="1159"/>
      <c r="D988" s="90" t="s">
        <v>1355</v>
      </c>
      <c r="E988" s="1160"/>
      <c r="F988" s="1160"/>
      <c r="G988" s="1159"/>
      <c r="H988" s="1161"/>
      <c r="I988" s="1159"/>
      <c r="J988" s="1162"/>
      <c r="K988" s="1159"/>
      <c r="L988" s="1158"/>
      <c r="M988" s="1159"/>
      <c r="N988" s="94"/>
      <c r="O988" s="94"/>
      <c r="P988" s="94"/>
      <c r="Q988" s="94"/>
      <c r="R988" s="264"/>
      <c r="S988" s="264"/>
      <c r="T988" s="264"/>
      <c r="U988" s="264"/>
      <c r="V988" s="264"/>
      <c r="W988" s="258"/>
      <c r="X988" s="264"/>
      <c r="Y988" s="264"/>
      <c r="Z988" s="264"/>
      <c r="AA988" s="264"/>
      <c r="AB988" s="264"/>
      <c r="AC988" s="264"/>
      <c r="AD988" s="1163"/>
      <c r="AE988" s="1163"/>
      <c r="AF988" s="1163"/>
      <c r="AG988" s="264"/>
      <c r="AH988" s="264"/>
      <c r="AI988" s="264"/>
      <c r="AJ988" s="1163"/>
      <c r="AK988" s="1163"/>
      <c r="AL988" s="1163"/>
      <c r="AM988" s="264">
        <f>SUM(AM989:AM990)</f>
        <v>157794057</v>
      </c>
      <c r="AN988" s="264">
        <f t="shared" ref="AN988:AO988" si="9437">SUM(AN989:AN990)</f>
        <v>176729343.84</v>
      </c>
      <c r="AO988" s="264">
        <f t="shared" si="9437"/>
        <v>123710540.68799999</v>
      </c>
      <c r="AP988" s="1163"/>
      <c r="AQ988" s="1163"/>
      <c r="AR988" s="1163"/>
      <c r="AS988" s="264">
        <f t="shared" ref="AS988" si="9438">SUM(AS989:AS990)</f>
        <v>183000000</v>
      </c>
      <c r="AT988" s="264">
        <f t="shared" ref="AT988" si="9439">SUM(AT989:AT990)</f>
        <v>204960000.00000003</v>
      </c>
      <c r="AU988" s="264">
        <f t="shared" ref="AU988" si="9440">SUM(AU989:AU990)</f>
        <v>143472000</v>
      </c>
      <c r="AV988" s="264"/>
      <c r="AW988" s="264"/>
      <c r="AX988" s="264"/>
      <c r="AY988" s="264">
        <f t="shared" ref="AY988" si="9441">SUM(AY989:AY990)</f>
        <v>183000000</v>
      </c>
      <c r="AZ988" s="264">
        <f t="shared" ref="AZ988" si="9442">SUM(AZ989:AZ990)</f>
        <v>204960000.00000003</v>
      </c>
      <c r="BA988" s="264">
        <f t="shared" ref="BA988" si="9443">SUM(BA989:BA990)</f>
        <v>143472000</v>
      </c>
      <c r="BB988" s="407"/>
      <c r="BC988" s="407"/>
      <c r="BD988" s="407"/>
      <c r="BE988" s="403">
        <f t="shared" ref="BE988" si="9444">SUM(BE989:BE990)</f>
        <v>0</v>
      </c>
      <c r="BF988" s="403">
        <f t="shared" ref="BF988" si="9445">SUM(BF989:BF990)</f>
        <v>0</v>
      </c>
      <c r="BG988" s="403">
        <f t="shared" ref="BG988" si="9446">SUM(BG989:BG990)</f>
        <v>0</v>
      </c>
      <c r="BH988" s="407"/>
      <c r="BI988" s="407"/>
      <c r="BJ988" s="407"/>
      <c r="BK988" s="403">
        <f t="shared" ref="BK988" si="9447">SUM(BK989:BK990)</f>
        <v>0</v>
      </c>
      <c r="BL988" s="403">
        <f t="shared" ref="BL988" si="9448">SUM(BL989:BL990)</f>
        <v>0</v>
      </c>
      <c r="BM988" s="403">
        <f t="shared" ref="BM988" si="9449">SUM(BM989:BM990)</f>
        <v>0</v>
      </c>
      <c r="BN988" s="407"/>
      <c r="BO988" s="407"/>
      <c r="BP988" s="407"/>
      <c r="BQ988" s="403">
        <f t="shared" ref="BQ988:BS988" si="9450">SUM(BQ989:BQ990)</f>
        <v>0</v>
      </c>
      <c r="BR988" s="403">
        <f t="shared" si="9450"/>
        <v>0</v>
      </c>
      <c r="BS988" s="403">
        <f t="shared" si="9450"/>
        <v>0</v>
      </c>
      <c r="BT988" s="264"/>
      <c r="BU988" s="264"/>
      <c r="BV988" s="258">
        <f t="shared" ref="BV988" si="9451">SUM(BV989:BV990)</f>
        <v>523794057</v>
      </c>
      <c r="BW988" s="258">
        <f t="shared" ref="BW988" si="9452">SUM(BW989:BW990)</f>
        <v>586649343.84000003</v>
      </c>
      <c r="BX988" s="219"/>
      <c r="BY988" s="19"/>
      <c r="BZ988" s="571"/>
      <c r="CA988" s="644">
        <f>SUM(CA989:CA990)</f>
        <v>410654540.68800002</v>
      </c>
      <c r="CB988" s="94"/>
      <c r="CC988" s="94"/>
      <c r="CD988" s="185"/>
      <c r="CE988" s="27">
        <f t="shared" ref="CE988" si="9453">SUM(CE989:CE990)</f>
        <v>523794057</v>
      </c>
      <c r="CF988" s="27">
        <f t="shared" ref="CF988" si="9454">SUM(CF989:CF990)</f>
        <v>586649343.84000003</v>
      </c>
      <c r="CG988" s="603">
        <f t="shared" ref="CG988" si="9455">SUM(CG989:CG990)</f>
        <v>410654540.68800002</v>
      </c>
      <c r="CH988" s="185"/>
      <c r="CI988" s="185"/>
      <c r="CJ988" s="185"/>
      <c r="CK988" s="90"/>
      <c r="CL988" s="185"/>
      <c r="CM988" s="186"/>
      <c r="CN988" s="185"/>
      <c r="CO988" s="1160"/>
      <c r="CP988" s="1160"/>
      <c r="CQ988" s="185"/>
      <c r="CR988" s="469"/>
      <c r="CS988" s="469"/>
      <c r="CT988" s="469"/>
      <c r="CU988" s="469"/>
      <c r="CV988" s="469"/>
      <c r="CW988" s="899"/>
      <c r="CX988" s="899"/>
      <c r="CY988" s="899"/>
      <c r="CZ988" s="469"/>
      <c r="DA988" s="470"/>
      <c r="DB988" s="470"/>
      <c r="DC988" s="470"/>
      <c r="DD988" s="1164"/>
      <c r="DE988" s="1164"/>
      <c r="DF988" s="1164"/>
      <c r="DG988" s="1164"/>
      <c r="DH988" s="1164"/>
      <c r="DI988" s="1164"/>
      <c r="DJ988" s="1164"/>
      <c r="DK988" s="470"/>
      <c r="DL988" s="470"/>
      <c r="DM988" s="470"/>
      <c r="DN988" s="470"/>
      <c r="DO988" s="406"/>
      <c r="DP988" s="406"/>
      <c r="DQ988" s="873">
        <f t="shared" ref="DQ988:EZ988" si="9456">SUM(DQ989:DQ990)</f>
        <v>0</v>
      </c>
      <c r="DR988" s="406">
        <f t="shared" si="9456"/>
        <v>0</v>
      </c>
      <c r="DS988" s="406">
        <f t="shared" si="9456"/>
        <v>132158388.90000001</v>
      </c>
      <c r="DT988" s="406">
        <f t="shared" si="9456"/>
        <v>117998561.51785713</v>
      </c>
      <c r="DU988" s="406">
        <f t="shared" si="9456"/>
        <v>153269303.44</v>
      </c>
      <c r="DV988" s="406">
        <f t="shared" si="9456"/>
        <v>136847592.35714284</v>
      </c>
      <c r="DW988" s="406">
        <f t="shared" si="9456"/>
        <v>153269301.12</v>
      </c>
      <c r="DX988" s="406">
        <f t="shared" si="9456"/>
        <v>136847590.28571427</v>
      </c>
      <c r="DY988" s="406">
        <f t="shared" si="9456"/>
        <v>0</v>
      </c>
      <c r="DZ988" s="406">
        <f t="shared" si="9456"/>
        <v>0</v>
      </c>
      <c r="EA988" s="406">
        <f t="shared" si="9456"/>
        <v>0</v>
      </c>
      <c r="EB988" s="406">
        <f t="shared" si="9456"/>
        <v>0</v>
      </c>
      <c r="EC988" s="406">
        <f t="shared" ref="EC988:ED988" si="9457">SUM(EC989:EC990)</f>
        <v>0</v>
      </c>
      <c r="ED988" s="406">
        <f t="shared" si="9457"/>
        <v>0</v>
      </c>
      <c r="EE988" s="728">
        <f t="shared" si="9456"/>
        <v>438696993.46000004</v>
      </c>
      <c r="EF988" s="470">
        <f t="shared" si="9456"/>
        <v>391693744.16071427</v>
      </c>
      <c r="EG988" s="264">
        <f t="shared" si="9456"/>
        <v>0</v>
      </c>
      <c r="EH988" s="264">
        <f t="shared" si="9456"/>
        <v>0</v>
      </c>
      <c r="EI988" s="258">
        <f t="shared" si="9456"/>
        <v>0</v>
      </c>
      <c r="EJ988" s="258">
        <f t="shared" si="9456"/>
        <v>0</v>
      </c>
      <c r="EK988" s="258">
        <f t="shared" si="9456"/>
        <v>0</v>
      </c>
      <c r="EL988" s="258">
        <f t="shared" si="9456"/>
        <v>0</v>
      </c>
      <c r="EM988" s="258">
        <f t="shared" si="9456"/>
        <v>39795495.482142866</v>
      </c>
      <c r="EN988" s="258">
        <f t="shared" si="9456"/>
        <v>44570954.939999998</v>
      </c>
      <c r="EO988" s="258">
        <f t="shared" si="9456"/>
        <v>46152407.642857164</v>
      </c>
      <c r="EP988" s="258">
        <f t="shared" si="9456"/>
        <v>51690696.560000032</v>
      </c>
      <c r="EQ988" s="258">
        <f t="shared" si="9456"/>
        <v>46152409.714285731</v>
      </c>
      <c r="ER988" s="258">
        <f t="shared" si="9456"/>
        <v>51690698.880000025</v>
      </c>
      <c r="ES988" s="258">
        <f t="shared" si="9456"/>
        <v>0</v>
      </c>
      <c r="ET988" s="258">
        <f t="shared" si="9456"/>
        <v>0</v>
      </c>
      <c r="EU988" s="258">
        <f t="shared" si="9456"/>
        <v>0</v>
      </c>
      <c r="EV988" s="258">
        <f t="shared" si="9456"/>
        <v>0</v>
      </c>
      <c r="EW988" s="258">
        <f t="shared" ref="EW988:EX988" si="9458">SUM(EW989:EW990)</f>
        <v>0</v>
      </c>
      <c r="EX988" s="258">
        <f t="shared" si="9458"/>
        <v>0</v>
      </c>
      <c r="EY988" s="264">
        <f t="shared" si="9456"/>
        <v>132100312.83928573</v>
      </c>
      <c r="EZ988" s="264">
        <f t="shared" si="9456"/>
        <v>147952350.38</v>
      </c>
      <c r="FA988" s="314"/>
    </row>
    <row r="989" spans="1:157" s="183" customFormat="1" ht="18" hidden="1" customHeight="1" outlineLevel="1" x14ac:dyDescent="0.2">
      <c r="A989" s="76" t="s">
        <v>2375</v>
      </c>
      <c r="B989" s="874" t="s">
        <v>21</v>
      </c>
      <c r="C989" s="875" t="s">
        <v>2376</v>
      </c>
      <c r="D989" s="876" t="s">
        <v>2377</v>
      </c>
      <c r="E989" s="877" t="s">
        <v>2377</v>
      </c>
      <c r="F989" s="877" t="s">
        <v>2378</v>
      </c>
      <c r="G989" s="875" t="s">
        <v>41</v>
      </c>
      <c r="H989" s="878">
        <v>0.7</v>
      </c>
      <c r="I989" s="875" t="s">
        <v>1981</v>
      </c>
      <c r="J989" s="879" t="s">
        <v>496</v>
      </c>
      <c r="K989" s="875"/>
      <c r="L989" s="874" t="s">
        <v>2216</v>
      </c>
      <c r="M989" s="875"/>
      <c r="N989" s="82"/>
      <c r="O989" s="82"/>
      <c r="P989" s="82"/>
      <c r="Q989" s="82"/>
      <c r="R989" s="260"/>
      <c r="S989" s="260"/>
      <c r="T989" s="260"/>
      <c r="U989" s="260"/>
      <c r="V989" s="260"/>
      <c r="W989" s="262"/>
      <c r="X989" s="260"/>
      <c r="Y989" s="260"/>
      <c r="Z989" s="260"/>
      <c r="AA989" s="260"/>
      <c r="AB989" s="260"/>
      <c r="AC989" s="260"/>
      <c r="AD989" s="844"/>
      <c r="AE989" s="844"/>
      <c r="AF989" s="844"/>
      <c r="AG989" s="260"/>
      <c r="AH989" s="260"/>
      <c r="AI989" s="260"/>
      <c r="AJ989" s="844">
        <v>157794057</v>
      </c>
      <c r="AK989" s="844"/>
      <c r="AL989" s="844"/>
      <c r="AM989" s="260">
        <v>0</v>
      </c>
      <c r="AN989" s="260">
        <f>AM989*1.12</f>
        <v>0</v>
      </c>
      <c r="AO989" s="260">
        <f t="shared" ref="AO989" si="9459">AN989*H989</f>
        <v>0</v>
      </c>
      <c r="AP989" s="844">
        <v>183000000</v>
      </c>
      <c r="AQ989" s="844"/>
      <c r="AR989" s="844"/>
      <c r="AS989" s="260">
        <v>0</v>
      </c>
      <c r="AT989" s="260">
        <f>AS989*1.12</f>
        <v>0</v>
      </c>
      <c r="AU989" s="260">
        <f t="shared" ref="AU989" si="9460">AT989*H989</f>
        <v>0</v>
      </c>
      <c r="AV989" s="260">
        <v>183000000</v>
      </c>
      <c r="AW989" s="260"/>
      <c r="AX989" s="260"/>
      <c r="AY989" s="260">
        <v>0</v>
      </c>
      <c r="AZ989" s="260">
        <f>AY989*1.12</f>
        <v>0</v>
      </c>
      <c r="BA989" s="260">
        <f t="shared" ref="BA989" si="9461">AZ989*H989</f>
        <v>0</v>
      </c>
      <c r="BB989" s="404"/>
      <c r="BC989" s="404"/>
      <c r="BD989" s="404"/>
      <c r="BE989" s="400">
        <f>BB989</f>
        <v>0</v>
      </c>
      <c r="BF989" s="400">
        <f>BE989*1.12</f>
        <v>0</v>
      </c>
      <c r="BG989" s="400">
        <f t="shared" ref="BG989" si="9462">BF989*H989</f>
        <v>0</v>
      </c>
      <c r="BH989" s="404"/>
      <c r="BI989" s="404"/>
      <c r="BJ989" s="404"/>
      <c r="BK989" s="400">
        <f>BH989</f>
        <v>0</v>
      </c>
      <c r="BL989" s="400">
        <f>BK989*1.12</f>
        <v>0</v>
      </c>
      <c r="BM989" s="400">
        <f t="shared" ref="BM989" si="9463">BL989*N989</f>
        <v>0</v>
      </c>
      <c r="BN989" s="404"/>
      <c r="BO989" s="404"/>
      <c r="BP989" s="404"/>
      <c r="BQ989" s="400">
        <f>BN989</f>
        <v>0</v>
      </c>
      <c r="BR989" s="400">
        <f>BQ989*1.12</f>
        <v>0</v>
      </c>
      <c r="BS989" s="400">
        <f t="shared" ref="BS989:BS990" si="9464">BR989*T989</f>
        <v>0</v>
      </c>
      <c r="BT989" s="260"/>
      <c r="BU989" s="260"/>
      <c r="BV989" s="262">
        <v>0</v>
      </c>
      <c r="BW989" s="1427">
        <f>BV989*1.12</f>
        <v>0</v>
      </c>
      <c r="BX989" s="190"/>
      <c r="BY989" s="76">
        <v>2016</v>
      </c>
      <c r="BZ989" s="325"/>
      <c r="CA989" s="596">
        <f t="shared" ref="CA989" si="9465">BW989*H989</f>
        <v>0</v>
      </c>
      <c r="CB989" s="82"/>
      <c r="CC989" s="82"/>
      <c r="CD989" s="175"/>
      <c r="CE989" s="1140">
        <f t="shared" ref="CE989" si="9466">BV989-CB989</f>
        <v>0</v>
      </c>
      <c r="CF989" s="1140">
        <f t="shared" ref="CF989" si="9467">BW989-CC989</f>
        <v>0</v>
      </c>
      <c r="CG989" s="905">
        <f t="shared" ref="CG989" si="9468">CA989-CC989</f>
        <v>0</v>
      </c>
      <c r="CH989" s="185" t="s">
        <v>2394</v>
      </c>
      <c r="CI989" s="185"/>
      <c r="CJ989" s="175"/>
      <c r="CK989" s="77"/>
      <c r="CL989" s="175"/>
      <c r="CM989" s="178"/>
      <c r="CN989" s="175"/>
      <c r="CO989" s="877"/>
      <c r="CP989" s="877"/>
      <c r="CQ989" s="175"/>
      <c r="CR989" s="463"/>
      <c r="CS989" s="463"/>
      <c r="CT989" s="463"/>
      <c r="CU989" s="463"/>
      <c r="CV989" s="463"/>
      <c r="CW989" s="463"/>
      <c r="CX989" s="463"/>
      <c r="CY989" s="463"/>
      <c r="CZ989" s="463"/>
      <c r="DA989" s="464"/>
      <c r="DB989" s="464"/>
      <c r="DC989" s="464"/>
      <c r="DD989" s="1157"/>
      <c r="DE989" s="1157"/>
      <c r="DF989" s="1157"/>
      <c r="DG989" s="1157"/>
      <c r="DH989" s="1157"/>
      <c r="DI989" s="1157"/>
      <c r="DJ989" s="1157"/>
      <c r="DK989" s="464"/>
      <c r="DL989" s="464"/>
      <c r="DM989" s="464"/>
      <c r="DN989" s="464"/>
      <c r="DO989" s="455"/>
      <c r="DP989" s="455"/>
      <c r="DQ989" s="892"/>
      <c r="DR989" s="455"/>
      <c r="DS989" s="455"/>
      <c r="DT989" s="455"/>
      <c r="DU989" s="455"/>
      <c r="DV989" s="455"/>
      <c r="DW989" s="455"/>
      <c r="DX989" s="455"/>
      <c r="DY989" s="455"/>
      <c r="DZ989" s="455"/>
      <c r="EA989" s="455"/>
      <c r="EB989" s="455"/>
      <c r="EC989" s="455"/>
      <c r="ED989" s="455"/>
      <c r="EE989" s="667"/>
      <c r="EF989" s="464"/>
      <c r="EG989" s="260"/>
      <c r="EH989" s="260"/>
      <c r="EI989" s="262"/>
      <c r="EJ989" s="262"/>
      <c r="EK989" s="262">
        <f>EL989/1.12</f>
        <v>0</v>
      </c>
      <c r="EL989" s="262">
        <f>AH989-DQ989</f>
        <v>0</v>
      </c>
      <c r="EM989" s="262">
        <f>AM989-DT989</f>
        <v>0</v>
      </c>
      <c r="EN989" s="262">
        <f>AN989-DS989</f>
        <v>0</v>
      </c>
      <c r="EO989" s="262">
        <f>AS989-DV989</f>
        <v>0</v>
      </c>
      <c r="EP989" s="262">
        <f>AT989-DU989</f>
        <v>0</v>
      </c>
      <c r="EQ989" s="262">
        <f>AY989-DX989</f>
        <v>0</v>
      </c>
      <c r="ER989" s="262">
        <f>AZ989-DW989</f>
        <v>0</v>
      </c>
      <c r="ES989" s="262">
        <f>BE989-DZ989</f>
        <v>0</v>
      </c>
      <c r="ET989" s="262">
        <f>BF989-DY989</f>
        <v>0</v>
      </c>
      <c r="EU989" s="262">
        <f>BK989-EB989</f>
        <v>0</v>
      </c>
      <c r="EV989" s="262">
        <f>BL989-EA989</f>
        <v>0</v>
      </c>
      <c r="EW989" s="262">
        <f>BM989-ED989</f>
        <v>0</v>
      </c>
      <c r="EX989" s="262">
        <f>BN989-EC989</f>
        <v>0</v>
      </c>
      <c r="EY989" s="260">
        <f>BV989-EF989</f>
        <v>0</v>
      </c>
      <c r="EZ989" s="260">
        <f>BW989-EE989</f>
        <v>0</v>
      </c>
      <c r="FA989" s="313">
        <v>42494</v>
      </c>
    </row>
    <row r="990" spans="1:157" s="183" customFormat="1" ht="18" hidden="1" customHeight="1" outlineLevel="1" x14ac:dyDescent="0.2">
      <c r="A990" s="76" t="s">
        <v>2505</v>
      </c>
      <c r="B990" s="874" t="s">
        <v>21</v>
      </c>
      <c r="C990" s="875" t="s">
        <v>2376</v>
      </c>
      <c r="D990" s="876" t="s">
        <v>2377</v>
      </c>
      <c r="E990" s="877" t="s">
        <v>2377</v>
      </c>
      <c r="F990" s="877" t="s">
        <v>2506</v>
      </c>
      <c r="G990" s="875" t="s">
        <v>41</v>
      </c>
      <c r="H990" s="878">
        <v>0.7</v>
      </c>
      <c r="I990" s="875" t="s">
        <v>1981</v>
      </c>
      <c r="J990" s="879" t="s">
        <v>496</v>
      </c>
      <c r="K990" s="875"/>
      <c r="L990" s="874" t="s">
        <v>2216</v>
      </c>
      <c r="M990" s="875"/>
      <c r="N990" s="82"/>
      <c r="O990" s="82"/>
      <c r="P990" s="82"/>
      <c r="Q990" s="82"/>
      <c r="R990" s="260"/>
      <c r="S990" s="260"/>
      <c r="T990" s="260"/>
      <c r="U990" s="260"/>
      <c r="V990" s="260"/>
      <c r="W990" s="262"/>
      <c r="X990" s="260"/>
      <c r="Y990" s="260"/>
      <c r="Z990" s="260"/>
      <c r="AA990" s="260"/>
      <c r="AB990" s="260"/>
      <c r="AC990" s="260"/>
      <c r="AD990" s="844"/>
      <c r="AE990" s="844"/>
      <c r="AF990" s="844"/>
      <c r="AG990" s="260"/>
      <c r="AH990" s="260"/>
      <c r="AI990" s="260"/>
      <c r="AJ990" s="844">
        <v>157794057</v>
      </c>
      <c r="AK990" s="844"/>
      <c r="AL990" s="844"/>
      <c r="AM990" s="260">
        <f>AJ990</f>
        <v>157794057</v>
      </c>
      <c r="AN990" s="260">
        <f>AM990*1.12</f>
        <v>176729343.84</v>
      </c>
      <c r="AO990" s="260">
        <f t="shared" ref="AO990" si="9469">AN990*H990</f>
        <v>123710540.68799999</v>
      </c>
      <c r="AP990" s="844">
        <v>183000000</v>
      </c>
      <c r="AQ990" s="844"/>
      <c r="AR990" s="844"/>
      <c r="AS990" s="260">
        <f>AP990</f>
        <v>183000000</v>
      </c>
      <c r="AT990" s="260">
        <f>AS990*1.12</f>
        <v>204960000.00000003</v>
      </c>
      <c r="AU990" s="260">
        <f t="shared" ref="AU990" si="9470">AT990*H990</f>
        <v>143472000</v>
      </c>
      <c r="AV990" s="260">
        <v>183000000</v>
      </c>
      <c r="AW990" s="260"/>
      <c r="AX990" s="260"/>
      <c r="AY990" s="260">
        <f>AV990</f>
        <v>183000000</v>
      </c>
      <c r="AZ990" s="260">
        <f>AY990*1.12</f>
        <v>204960000.00000003</v>
      </c>
      <c r="BA990" s="260">
        <f t="shared" ref="BA990" si="9471">AZ990*H990</f>
        <v>143472000</v>
      </c>
      <c r="BB990" s="404"/>
      <c r="BC990" s="404"/>
      <c r="BD990" s="404"/>
      <c r="BE990" s="400">
        <f>BB990</f>
        <v>0</v>
      </c>
      <c r="BF990" s="400">
        <f>BE990*1.12</f>
        <v>0</v>
      </c>
      <c r="BG990" s="400">
        <f t="shared" ref="BG990" si="9472">BF990*H990</f>
        <v>0</v>
      </c>
      <c r="BH990" s="404"/>
      <c r="BI990" s="404"/>
      <c r="BJ990" s="404"/>
      <c r="BK990" s="400">
        <f>BH990</f>
        <v>0</v>
      </c>
      <c r="BL990" s="400">
        <f>BK990*1.12</f>
        <v>0</v>
      </c>
      <c r="BM990" s="400">
        <f t="shared" ref="BM990" si="9473">BL990*N990</f>
        <v>0</v>
      </c>
      <c r="BN990" s="404"/>
      <c r="BO990" s="404"/>
      <c r="BP990" s="404"/>
      <c r="BQ990" s="400">
        <f>BN990</f>
        <v>0</v>
      </c>
      <c r="BR990" s="400">
        <f>BQ990*1.12</f>
        <v>0</v>
      </c>
      <c r="BS990" s="400">
        <f t="shared" si="9464"/>
        <v>0</v>
      </c>
      <c r="BT990" s="260"/>
      <c r="BU990" s="260"/>
      <c r="BV990" s="262">
        <f>AD990+AJ990+AP990+AV990+BB990</f>
        <v>523794057</v>
      </c>
      <c r="BW990" s="262">
        <f>BV990*1.12</f>
        <v>586649343.84000003</v>
      </c>
      <c r="BX990" s="190"/>
      <c r="BY990" s="76">
        <v>2016</v>
      </c>
      <c r="BZ990" s="325"/>
      <c r="CA990" s="596">
        <f t="shared" ref="CA990" si="9474">BW990*H990</f>
        <v>410654540.68800002</v>
      </c>
      <c r="CB990" s="82"/>
      <c r="CC990" s="82"/>
      <c r="CD990" s="175"/>
      <c r="CE990" s="1140">
        <f t="shared" ref="CE990" si="9475">BV990-CB990</f>
        <v>523794057</v>
      </c>
      <c r="CF990" s="1140">
        <f t="shared" ref="CF990" si="9476">BW990-CC990</f>
        <v>586649343.84000003</v>
      </c>
      <c r="CG990" s="905">
        <f t="shared" ref="CG990" si="9477">CA990-CC990</f>
        <v>410654540.68800002</v>
      </c>
      <c r="CH990" s="185" t="s">
        <v>2507</v>
      </c>
      <c r="CI990" s="185"/>
      <c r="CJ990" s="175" t="s">
        <v>25</v>
      </c>
      <c r="CK990" s="77" t="s">
        <v>2502</v>
      </c>
      <c r="CL990" s="175" t="s">
        <v>2589</v>
      </c>
      <c r="CM990" s="178" t="s">
        <v>2602</v>
      </c>
      <c r="CN990" s="175" t="s">
        <v>2503</v>
      </c>
      <c r="CO990" s="877" t="s">
        <v>2377</v>
      </c>
      <c r="CP990" s="877" t="s">
        <v>2377</v>
      </c>
      <c r="CQ990" s="175"/>
      <c r="CR990" s="463"/>
      <c r="CS990" s="463"/>
      <c r="CT990" s="463"/>
      <c r="CU990" s="463"/>
      <c r="CV990" s="463"/>
      <c r="CW990" s="463"/>
      <c r="CX990" s="463"/>
      <c r="CY990" s="463"/>
      <c r="CZ990" s="463"/>
      <c r="DA990" s="464"/>
      <c r="DB990" s="464"/>
      <c r="DC990" s="464"/>
      <c r="DD990" s="1157"/>
      <c r="DE990" s="1157">
        <v>132158388.90000001</v>
      </c>
      <c r="DF990" s="1223">
        <v>153269303.44</v>
      </c>
      <c r="DG990" s="1157">
        <v>153269301.12</v>
      </c>
      <c r="DH990" s="1157"/>
      <c r="DI990" s="1157"/>
      <c r="DJ990" s="1157"/>
      <c r="DK990" s="464">
        <f>DE990+DF990+DG990</f>
        <v>438696993.46000004</v>
      </c>
      <c r="DL990" s="464"/>
      <c r="DM990" s="464"/>
      <c r="DN990" s="464"/>
      <c r="DO990" s="455"/>
      <c r="DP990" s="455"/>
      <c r="DQ990" s="892"/>
      <c r="DR990" s="455"/>
      <c r="DS990" s="455">
        <f>DE990</f>
        <v>132158388.90000001</v>
      </c>
      <c r="DT990" s="455">
        <f>DS990/1.12</f>
        <v>117998561.51785713</v>
      </c>
      <c r="DU990" s="455">
        <f>DF990</f>
        <v>153269303.44</v>
      </c>
      <c r="DV990" s="455">
        <f>DU990/1.12</f>
        <v>136847592.35714284</v>
      </c>
      <c r="DW990" s="455">
        <f>DG990</f>
        <v>153269301.12</v>
      </c>
      <c r="DX990" s="455">
        <f>DW990/1.12</f>
        <v>136847590.28571427</v>
      </c>
      <c r="DY990" s="455"/>
      <c r="DZ990" s="455"/>
      <c r="EA990" s="455"/>
      <c r="EB990" s="455"/>
      <c r="EC990" s="455"/>
      <c r="ED990" s="455"/>
      <c r="EE990" s="667">
        <f>DK990</f>
        <v>438696993.46000004</v>
      </c>
      <c r="EF990" s="464">
        <f>EE990/1.12</f>
        <v>391693744.16071427</v>
      </c>
      <c r="EG990" s="260"/>
      <c r="EH990" s="260"/>
      <c r="EI990" s="262"/>
      <c r="EJ990" s="262"/>
      <c r="EK990" s="262">
        <f>EL990/1.12</f>
        <v>0</v>
      </c>
      <c r="EL990" s="262">
        <f>AH990-DQ990</f>
        <v>0</v>
      </c>
      <c r="EM990" s="262">
        <f>AM990-DT990</f>
        <v>39795495.482142866</v>
      </c>
      <c r="EN990" s="262">
        <f>AN990-DS990</f>
        <v>44570954.939999998</v>
      </c>
      <c r="EO990" s="262">
        <f>AS990-DV990</f>
        <v>46152407.642857164</v>
      </c>
      <c r="EP990" s="262">
        <f>AT990-DU990</f>
        <v>51690696.560000032</v>
      </c>
      <c r="EQ990" s="262">
        <f>AY990-DX990</f>
        <v>46152409.714285731</v>
      </c>
      <c r="ER990" s="262">
        <f>AZ990-DW990</f>
        <v>51690698.880000025</v>
      </c>
      <c r="ES990" s="262">
        <f>BE990-DZ990</f>
        <v>0</v>
      </c>
      <c r="ET990" s="262">
        <f>BF990-DY990</f>
        <v>0</v>
      </c>
      <c r="EU990" s="262">
        <f>BK990-EB990</f>
        <v>0</v>
      </c>
      <c r="EV990" s="262">
        <f>BL990-EA990</f>
        <v>0</v>
      </c>
      <c r="EW990" s="262">
        <f>BM990-ED990</f>
        <v>0</v>
      </c>
      <c r="EX990" s="262">
        <f>BN990-EC990</f>
        <v>0</v>
      </c>
      <c r="EY990" s="260">
        <f>BV990-EF990</f>
        <v>132100312.83928573</v>
      </c>
      <c r="EZ990" s="260">
        <f>BW990-EE990</f>
        <v>147952350.38</v>
      </c>
      <c r="FA990" s="313">
        <v>42585</v>
      </c>
    </row>
    <row r="991" spans="1:157" s="30" customFormat="1" ht="18" customHeight="1" collapsed="1" thickBot="1" x14ac:dyDescent="0.25">
      <c r="A991" s="288"/>
      <c r="B991" s="289"/>
      <c r="C991" s="290"/>
      <c r="D991" s="290" t="s">
        <v>281</v>
      </c>
      <c r="E991" s="289"/>
      <c r="F991" s="289"/>
      <c r="G991" s="291"/>
      <c r="H991" s="292"/>
      <c r="I991" s="289"/>
      <c r="J991" s="293"/>
      <c r="K991" s="294"/>
      <c r="L991" s="289"/>
      <c r="M991" s="295"/>
      <c r="N991" s="595"/>
      <c r="O991" s="595"/>
      <c r="P991" s="595"/>
      <c r="Q991" s="591"/>
      <c r="R991" s="420"/>
      <c r="S991" s="299"/>
      <c r="T991" s="299"/>
      <c r="U991" s="299">
        <f>U925+U960</f>
        <v>73136634099.507141</v>
      </c>
      <c r="V991" s="300">
        <f>V925+V960</f>
        <v>81913030191.448013</v>
      </c>
      <c r="W991" s="300">
        <f>W925+W960</f>
        <v>17252683064.922848</v>
      </c>
      <c r="X991" s="421"/>
      <c r="Y991" s="421"/>
      <c r="Z991" s="421"/>
      <c r="AA991" s="421">
        <f>AA925+AA960</f>
        <v>45983794317.631432</v>
      </c>
      <c r="AB991" s="421">
        <f>AB925+AB960</f>
        <v>51501849635.747208</v>
      </c>
      <c r="AC991" s="421">
        <f>AC925+AC960</f>
        <v>10972234342.955072</v>
      </c>
      <c r="AD991" s="422"/>
      <c r="AE991" s="422"/>
      <c r="AF991" s="422"/>
      <c r="AG991" s="422">
        <f>AG925+AG960+AG977+AG979+AG982</f>
        <v>97798890897.139999</v>
      </c>
      <c r="AH991" s="422">
        <f>AH925+AH960+AH977+AH979+AH982</f>
        <v>109534757804.79681</v>
      </c>
      <c r="AI991" s="422">
        <f>AI925+AI960+AI977+AI979+AI982</f>
        <v>26396780351.490753</v>
      </c>
      <c r="AJ991" s="422"/>
      <c r="AK991" s="422"/>
      <c r="AL991" s="422"/>
      <c r="AM991" s="422">
        <f>AM925+AM960+AM977+AM979+AM982+AM988</f>
        <v>129450275113.87</v>
      </c>
      <c r="AN991" s="422">
        <f t="shared" ref="AN991:AO991" si="9478">AN925+AN960+AN977+AN979+AN982+AN988</f>
        <v>144984308127.53436</v>
      </c>
      <c r="AO991" s="422">
        <f t="shared" si="9478"/>
        <v>36255279924.703178</v>
      </c>
      <c r="AP991" s="422"/>
      <c r="AQ991" s="422"/>
      <c r="AR991" s="422"/>
      <c r="AS991" s="422">
        <f t="shared" ref="AS991:AU991" si="9479">AS925+AS960+AS977+AS979+AS982+AS988</f>
        <v>310330009291.71002</v>
      </c>
      <c r="AT991" s="422">
        <f t="shared" si="9479"/>
        <v>347569610406.71521</v>
      </c>
      <c r="AU991" s="422">
        <f t="shared" si="9479"/>
        <v>82250224939.542252</v>
      </c>
      <c r="AV991" s="423"/>
      <c r="AW991" s="423"/>
      <c r="AX991" s="423"/>
      <c r="AY991" s="422">
        <f t="shared" ref="AY991:BA991" si="9480">AY925+AY960+AY977+AY979+AY982+AY988</f>
        <v>3959312420</v>
      </c>
      <c r="AZ991" s="422">
        <f t="shared" si="9480"/>
        <v>4434429910.4000006</v>
      </c>
      <c r="BA991" s="422">
        <f t="shared" si="9480"/>
        <v>2429907220.1600003</v>
      </c>
      <c r="BB991" s="423"/>
      <c r="BC991" s="423"/>
      <c r="BD991" s="423"/>
      <c r="BE991" s="422">
        <f t="shared" ref="BE991:BG991" si="9481">BE925+BE960+BE977+BE979+BE982+BE988</f>
        <v>3396165990</v>
      </c>
      <c r="BF991" s="422">
        <f t="shared" si="9481"/>
        <v>3803705908.8000002</v>
      </c>
      <c r="BG991" s="422">
        <f t="shared" si="9481"/>
        <v>2048944571.5200005</v>
      </c>
      <c r="BH991" s="423"/>
      <c r="BI991" s="423"/>
      <c r="BJ991" s="423"/>
      <c r="BK991" s="422">
        <f t="shared" ref="BK991:BM991" si="9482">BK925+BK960+BK977+BK979+BK982+BK988</f>
        <v>1656082680</v>
      </c>
      <c r="BL991" s="422">
        <f t="shared" si="9482"/>
        <v>1854812601.6000001</v>
      </c>
      <c r="BM991" s="422">
        <f t="shared" si="9482"/>
        <v>741925040.6400001</v>
      </c>
      <c r="BN991" s="423"/>
      <c r="BO991" s="423"/>
      <c r="BP991" s="423"/>
      <c r="BQ991" s="422">
        <f t="shared" ref="BQ991:BS991" si="9483">BQ925+BQ960+BQ977+BQ979+BQ982+BQ988</f>
        <v>0</v>
      </c>
      <c r="BR991" s="422">
        <f t="shared" si="9483"/>
        <v>0</v>
      </c>
      <c r="BS991" s="422">
        <f t="shared" si="9483"/>
        <v>0</v>
      </c>
      <c r="BT991" s="299"/>
      <c r="BU991" s="299"/>
      <c r="BV991" s="299">
        <f>BV925+BV960+BV977+BV979+BV982+BV988</f>
        <v>722509725598.29993</v>
      </c>
      <c r="BW991" s="299">
        <f t="shared" ref="BW991" si="9484">BW925+BW960+BW977+BW979+BW982+BW988</f>
        <v>809210892670.09607</v>
      </c>
      <c r="BX991" s="301"/>
      <c r="BY991" s="289"/>
      <c r="BZ991" s="574"/>
      <c r="CA991" s="299">
        <f>CA925+CA960+CA977+CA979+CA982+CA988</f>
        <v>186207360510.75269</v>
      </c>
      <c r="CB991" s="302">
        <v>251742660696.42856</v>
      </c>
      <c r="CC991" s="298">
        <v>281951779980</v>
      </c>
      <c r="CD991" s="308"/>
      <c r="CE991" s="299">
        <f t="shared" ref="CE991:CG991" si="9485">CE925+CE960+CE977+CE979+CE982+CE988</f>
        <v>470767064901.8714</v>
      </c>
      <c r="CF991" s="299">
        <f t="shared" si="9485"/>
        <v>527259112690.09619</v>
      </c>
      <c r="CG991" s="299">
        <f t="shared" si="9485"/>
        <v>-91661075624.975342</v>
      </c>
      <c r="CH991" s="305"/>
      <c r="CI991" s="586"/>
      <c r="CJ991" s="587"/>
      <c r="CK991" s="307"/>
      <c r="CL991" s="307"/>
      <c r="CM991" s="307"/>
      <c r="CN991" s="307"/>
      <c r="CO991" s="307"/>
      <c r="CP991" s="307"/>
      <c r="CQ991" s="307"/>
      <c r="CR991" s="483"/>
      <c r="CS991" s="483"/>
      <c r="CT991" s="483"/>
      <c r="CU991" s="483"/>
      <c r="CV991" s="483"/>
      <c r="CW991" s="483"/>
      <c r="CX991" s="483"/>
      <c r="CY991" s="483"/>
      <c r="CZ991" s="483"/>
      <c r="DA991" s="483"/>
      <c r="DB991" s="483"/>
      <c r="DC991" s="483"/>
      <c r="DD991" s="483"/>
      <c r="DE991" s="483"/>
      <c r="DF991" s="483"/>
      <c r="DG991" s="483"/>
      <c r="DH991" s="483"/>
      <c r="DI991" s="483"/>
      <c r="DJ991" s="483"/>
      <c r="DK991" s="483"/>
      <c r="DL991" s="484"/>
      <c r="DM991" s="585">
        <f>DM960+DM925</f>
        <v>81442814128.491211</v>
      </c>
      <c r="DN991" s="585">
        <f>DN960+DN925</f>
        <v>72716798329.009995</v>
      </c>
      <c r="DO991" s="585">
        <f>DO960+DO925</f>
        <v>50889419715.747208</v>
      </c>
      <c r="DP991" s="661">
        <f>DP960+DP925</f>
        <v>45436981889.060005</v>
      </c>
      <c r="DQ991" s="661">
        <f t="shared" ref="DQ991:EY991" si="9486">DQ925+DQ960+DQ977+DQ979+DQ982+DQ988</f>
        <v>109261860479.85602</v>
      </c>
      <c r="DR991" s="661">
        <f t="shared" si="9486"/>
        <v>97555232571.300003</v>
      </c>
      <c r="DS991" s="661">
        <f t="shared" si="9486"/>
        <v>144752455428.95438</v>
      </c>
      <c r="DT991" s="661">
        <f t="shared" si="9486"/>
        <v>129243263775.85214</v>
      </c>
      <c r="DU991" s="661">
        <f t="shared" si="9486"/>
        <v>347342436240.15521</v>
      </c>
      <c r="DV991" s="661">
        <f t="shared" si="9486"/>
        <v>310127175214.42426</v>
      </c>
      <c r="DW991" s="661">
        <f t="shared" si="9486"/>
        <v>4181493758.7200003</v>
      </c>
      <c r="DX991" s="661">
        <f t="shared" si="9486"/>
        <v>3733476570.2857141</v>
      </c>
      <c r="DY991" s="661">
        <f t="shared" si="9486"/>
        <v>3602147315.2000008</v>
      </c>
      <c r="DZ991" s="661">
        <f t="shared" si="9486"/>
        <v>3216202960</v>
      </c>
      <c r="EA991" s="661">
        <f t="shared" si="9486"/>
        <v>1774713214.4000001</v>
      </c>
      <c r="EB991" s="661">
        <f t="shared" si="9486"/>
        <v>1584565370</v>
      </c>
      <c r="EC991" s="661">
        <f t="shared" ref="EC991:ED991" si="9487">EC925+EC960+EC977+EC979+EC982+EC988</f>
        <v>0</v>
      </c>
      <c r="ED991" s="585">
        <f t="shared" si="9487"/>
        <v>0</v>
      </c>
      <c r="EE991" s="947">
        <f t="shared" si="9486"/>
        <v>795973222406.37524</v>
      </c>
      <c r="EF991" s="661">
        <f t="shared" si="9486"/>
        <v>710690377148.54932</v>
      </c>
      <c r="EG991" s="661">
        <f t="shared" si="9486"/>
        <v>419835770.49714345</v>
      </c>
      <c r="EH991" s="661">
        <f t="shared" si="9486"/>
        <v>470216062.95679724</v>
      </c>
      <c r="EI991" s="661">
        <f t="shared" si="9486"/>
        <v>546812428.5714283</v>
      </c>
      <c r="EJ991" s="661">
        <f t="shared" si="9486"/>
        <v>612429919.99999976</v>
      </c>
      <c r="EK991" s="661">
        <f t="shared" si="9486"/>
        <v>243658325.84000033</v>
      </c>
      <c r="EL991" s="661">
        <f t="shared" si="9486"/>
        <v>272897324.94079983</v>
      </c>
      <c r="EM991" s="661">
        <f t="shared" si="9486"/>
        <v>207011338.01785731</v>
      </c>
      <c r="EN991" s="661">
        <f t="shared" si="9486"/>
        <v>231852698.58000019</v>
      </c>
      <c r="EO991" s="661">
        <f t="shared" si="9486"/>
        <v>202834077.28571448</v>
      </c>
      <c r="EP991" s="661">
        <f t="shared" si="9486"/>
        <v>227174166.56000015</v>
      </c>
      <c r="EQ991" s="661">
        <f t="shared" si="9486"/>
        <v>225835849.71428573</v>
      </c>
      <c r="ER991" s="661">
        <f t="shared" si="9486"/>
        <v>252936151.67999998</v>
      </c>
      <c r="ES991" s="661">
        <f t="shared" si="9486"/>
        <v>179963030</v>
      </c>
      <c r="ET991" s="661">
        <f t="shared" si="9486"/>
        <v>201558593.60000002</v>
      </c>
      <c r="EU991" s="661">
        <f t="shared" si="9486"/>
        <v>71517310</v>
      </c>
      <c r="EV991" s="661">
        <f t="shared" si="9486"/>
        <v>80099387.200000048</v>
      </c>
      <c r="EW991" s="661">
        <f t="shared" ref="EW991:EX991" si="9488">EW925+EW960+EW977+EW979+EW982+EW988</f>
        <v>741925040.6400001</v>
      </c>
      <c r="EX991" s="661">
        <f t="shared" si="9488"/>
        <v>0</v>
      </c>
      <c r="EY991" s="661">
        <f t="shared" si="9486"/>
        <v>11819348449.750708</v>
      </c>
      <c r="EZ991" s="661">
        <f>EZ925+EZ960+EZ977+EZ979+EZ982+EZ988</f>
        <v>13237670263.720819</v>
      </c>
      <c r="FA991" s="311"/>
    </row>
    <row r="992" spans="1:157" s="30" customFormat="1" ht="18" customHeight="1" thickBot="1" x14ac:dyDescent="0.25">
      <c r="A992" s="198"/>
      <c r="B992" s="199"/>
      <c r="C992" s="200"/>
      <c r="D992" s="200" t="s">
        <v>322</v>
      </c>
      <c r="E992" s="199"/>
      <c r="F992" s="199"/>
      <c r="G992" s="201"/>
      <c r="H992" s="202"/>
      <c r="I992" s="199"/>
      <c r="J992" s="203"/>
      <c r="K992" s="204"/>
      <c r="L992" s="199"/>
      <c r="M992" s="205"/>
      <c r="N992" s="208"/>
      <c r="O992" s="208"/>
      <c r="P992" s="208"/>
      <c r="Q992" s="247"/>
      <c r="R992" s="428"/>
      <c r="S992" s="429"/>
      <c r="T992" s="429"/>
      <c r="U992" s="272">
        <f>U1170</f>
        <v>186190875.3742857</v>
      </c>
      <c r="V992" s="273">
        <f>V1170</f>
        <v>208461780.4192</v>
      </c>
      <c r="W992" s="273">
        <f>W1170</f>
        <v>123937351.60944</v>
      </c>
      <c r="X992" s="430"/>
      <c r="Y992" s="430"/>
      <c r="Z992" s="430"/>
      <c r="AA992" s="430">
        <f>AA1170</f>
        <v>980139791.75611103</v>
      </c>
      <c r="AB992" s="430">
        <f>AB1170</f>
        <v>1096912714.7628446</v>
      </c>
      <c r="AC992" s="430">
        <f>AC1170</f>
        <v>823287836.86799109</v>
      </c>
      <c r="AD992" s="431"/>
      <c r="AE992" s="431"/>
      <c r="AF992" s="431"/>
      <c r="AG992" s="431">
        <f>AG1170</f>
        <v>2084526131.182857</v>
      </c>
      <c r="AH992" s="431">
        <f>AH1170</f>
        <v>2334597266.9248004</v>
      </c>
      <c r="AI992" s="431">
        <f>AI1170</f>
        <v>1882477219.9433603</v>
      </c>
      <c r="AJ992" s="431"/>
      <c r="AK992" s="431"/>
      <c r="AL992" s="431"/>
      <c r="AM992" s="431">
        <f>AM1170</f>
        <v>3580213701.1900001</v>
      </c>
      <c r="AN992" s="431">
        <f>AN1170</f>
        <v>4009767345.3327999</v>
      </c>
      <c r="AO992" s="431">
        <f>AO1170</f>
        <v>2392001195.8129601</v>
      </c>
      <c r="AP992" s="431"/>
      <c r="AQ992" s="431"/>
      <c r="AR992" s="431"/>
      <c r="AS992" s="431">
        <f>AS1170</f>
        <v>4394160288.4300003</v>
      </c>
      <c r="AT992" s="431">
        <f>AT1170</f>
        <v>4921387523.0416012</v>
      </c>
      <c r="AU992" s="431">
        <f>AU1170</f>
        <v>2733490284.3051205</v>
      </c>
      <c r="AV992" s="432"/>
      <c r="AW992" s="432"/>
      <c r="AX992" s="432"/>
      <c r="AY992" s="432">
        <f>AY1170</f>
        <v>3817733134</v>
      </c>
      <c r="AZ992" s="432">
        <f>AZ1170</f>
        <v>4275861110.0800009</v>
      </c>
      <c r="BA992" s="432">
        <f>BA1170</f>
        <v>2399146463.2800002</v>
      </c>
      <c r="BB992" s="432"/>
      <c r="BC992" s="432"/>
      <c r="BD992" s="432"/>
      <c r="BE992" s="432">
        <f>BE1170</f>
        <v>2371493993</v>
      </c>
      <c r="BF992" s="432">
        <f>BF1170</f>
        <v>2656073272.1600003</v>
      </c>
      <c r="BG992" s="432">
        <f>BG1170</f>
        <v>1001155108.8000002</v>
      </c>
      <c r="BH992" s="432"/>
      <c r="BI992" s="432"/>
      <c r="BJ992" s="432"/>
      <c r="BK992" s="432">
        <f>BK1170</f>
        <v>813279447</v>
      </c>
      <c r="BL992" s="432">
        <f>BL1170</f>
        <v>910872980.6400001</v>
      </c>
      <c r="BM992" s="432">
        <f>BM1170</f>
        <v>215413580.48000002</v>
      </c>
      <c r="BN992" s="432"/>
      <c r="BO992" s="432"/>
      <c r="BP992" s="432"/>
      <c r="BQ992" s="432">
        <f>BQ1170</f>
        <v>105313055</v>
      </c>
      <c r="BR992" s="432">
        <f>BR1170</f>
        <v>117950621.60000001</v>
      </c>
      <c r="BS992" s="432">
        <f>BS1170</f>
        <v>0</v>
      </c>
      <c r="BT992" s="429"/>
      <c r="BU992" s="429"/>
      <c r="BV992" s="285">
        <f>BV1170</f>
        <v>18486076398.676113</v>
      </c>
      <c r="BW992" s="285">
        <f>BW1170</f>
        <v>20703273714.513245</v>
      </c>
      <c r="BX992" s="209"/>
      <c r="BY992" s="199"/>
      <c r="BZ992" s="578"/>
      <c r="CA992" s="1089">
        <f>CA1170</f>
        <v>10271019254.863359</v>
      </c>
      <c r="CB992" s="210"/>
      <c r="CC992" s="206"/>
      <c r="CD992" s="211"/>
      <c r="CE992" s="354">
        <f>CE1170</f>
        <v>16860588657.31897</v>
      </c>
      <c r="CF992" s="207">
        <f>CF1170</f>
        <v>19032276660.313244</v>
      </c>
      <c r="CG992" s="355">
        <f>CG1170</f>
        <v>10230696105.629272</v>
      </c>
      <c r="CH992" s="212"/>
      <c r="CI992" s="213"/>
      <c r="CJ992" s="214"/>
      <c r="CK992" s="215"/>
      <c r="CL992" s="215"/>
      <c r="CM992" s="215"/>
      <c r="CN992" s="215"/>
      <c r="CO992" s="215"/>
      <c r="CP992" s="215"/>
      <c r="CQ992" s="215"/>
      <c r="CR992" s="496"/>
      <c r="CS992" s="496"/>
      <c r="CT992" s="496"/>
      <c r="CU992" s="496"/>
      <c r="CV992" s="496"/>
      <c r="CW992" s="496"/>
      <c r="CX992" s="496"/>
      <c r="CY992" s="496"/>
      <c r="CZ992" s="496"/>
      <c r="DA992" s="496"/>
      <c r="DB992" s="496"/>
      <c r="DC992" s="496"/>
      <c r="DD992" s="496"/>
      <c r="DE992" s="496"/>
      <c r="DF992" s="496"/>
      <c r="DG992" s="496"/>
      <c r="DH992" s="496"/>
      <c r="DI992" s="496"/>
      <c r="DJ992" s="496"/>
      <c r="DK992" s="496"/>
      <c r="DL992" s="285"/>
      <c r="DM992" s="285">
        <f t="shared" ref="DM992:EY992" si="9489">DM1170</f>
        <v>191491627.81920001</v>
      </c>
      <c r="DN992" s="285">
        <f t="shared" si="9489"/>
        <v>171038953.41</v>
      </c>
      <c r="DO992" s="285">
        <f t="shared" ref="DO992:EF992" si="9490">DO1170</f>
        <v>1055029511.2016001</v>
      </c>
      <c r="DP992" s="285">
        <f t="shared" si="9490"/>
        <v>949152415.93999994</v>
      </c>
      <c r="DQ992" s="713">
        <f t="shared" si="9490"/>
        <v>2286766388.6431999</v>
      </c>
      <c r="DR992" s="714">
        <f t="shared" si="9490"/>
        <v>2059717959.645714</v>
      </c>
      <c r="DS992" s="714">
        <f t="shared" si="9490"/>
        <v>3684800791.7451816</v>
      </c>
      <c r="DT992" s="714">
        <f t="shared" si="9490"/>
        <v>3307898744.9778404</v>
      </c>
      <c r="DU992" s="714">
        <f t="shared" si="9490"/>
        <v>4272801906.3838663</v>
      </c>
      <c r="DV992" s="714">
        <f t="shared" si="9490"/>
        <v>3832717573.5480947</v>
      </c>
      <c r="DW992" s="997">
        <f t="shared" si="9490"/>
        <v>3776981281.5300002</v>
      </c>
      <c r="DX992" s="522">
        <f t="shared" si="9490"/>
        <v>3389999450.6785717</v>
      </c>
      <c r="DY992" s="997">
        <f t="shared" si="9490"/>
        <v>2197887255.6100001</v>
      </c>
      <c r="DZ992" s="522">
        <f t="shared" si="9490"/>
        <v>1963196160.0357141</v>
      </c>
      <c r="EA992" s="522">
        <f t="shared" ref="EA992:ED992" si="9491">EA1170</f>
        <v>893611384.24000001</v>
      </c>
      <c r="EB992" s="522">
        <f t="shared" si="9491"/>
        <v>797867307.35714281</v>
      </c>
      <c r="EC992" s="997">
        <f t="shared" si="9491"/>
        <v>117950621.60000001</v>
      </c>
      <c r="ED992" s="1121">
        <f t="shared" si="9491"/>
        <v>105313055</v>
      </c>
      <c r="EE992" s="948">
        <f t="shared" si="9490"/>
        <v>18637293629.534462</v>
      </c>
      <c r="EF992" s="714">
        <f t="shared" si="9490"/>
        <v>16712766209.370052</v>
      </c>
      <c r="EG992" s="713">
        <f t="shared" si="9489"/>
        <v>15151921.964285716</v>
      </c>
      <c r="EH992" s="714">
        <f t="shared" si="9489"/>
        <v>16970152.59999999</v>
      </c>
      <c r="EI992" s="666">
        <f t="shared" ref="EI992:ET992" si="9492">EI1170</f>
        <v>45826375.816111147</v>
      </c>
      <c r="EJ992" s="285">
        <f t="shared" si="9492"/>
        <v>58502883.561244443</v>
      </c>
      <c r="EK992" s="713">
        <f t="shared" si="9492"/>
        <v>24808171.537142958</v>
      </c>
      <c r="EL992" s="714">
        <f t="shared" si="9492"/>
        <v>47830878.281600244</v>
      </c>
      <c r="EM992" s="714">
        <f t="shared" si="9492"/>
        <v>272314956.21215945</v>
      </c>
      <c r="EN992" s="714">
        <f t="shared" si="9492"/>
        <v>324966553.58761877</v>
      </c>
      <c r="EO992" s="714">
        <f t="shared" si="9492"/>
        <v>561442714.88190484</v>
      </c>
      <c r="EP992" s="714">
        <f t="shared" si="9492"/>
        <v>648585616.65773356</v>
      </c>
      <c r="EQ992" s="714">
        <f t="shared" si="9492"/>
        <v>427733683.32142866</v>
      </c>
      <c r="ER992" s="714">
        <f t="shared" si="9492"/>
        <v>498879828.55000031</v>
      </c>
      <c r="ES992" s="714">
        <f t="shared" si="9492"/>
        <v>408297832.96428585</v>
      </c>
      <c r="ET992" s="714">
        <f t="shared" si="9492"/>
        <v>458186016.55000013</v>
      </c>
      <c r="EU992" s="1001">
        <f t="shared" ref="EU992:EV992" si="9493">EU1170</f>
        <v>15412139.642857149</v>
      </c>
      <c r="EV992" s="1001">
        <f t="shared" si="9493"/>
        <v>17261596.40000001</v>
      </c>
      <c r="EW992" s="1001">
        <f t="shared" ref="EW992:EX992" si="9494">EW1170</f>
        <v>182942644.64000005</v>
      </c>
      <c r="EX992" s="1001">
        <f t="shared" si="9494"/>
        <v>0</v>
      </c>
      <c r="EY992" s="666">
        <f t="shared" si="9489"/>
        <v>1773310189.3060584</v>
      </c>
      <c r="EZ992" s="714">
        <f>EZ1170</f>
        <v>2065980084.9787855</v>
      </c>
      <c r="FA992" s="311"/>
    </row>
    <row r="993" spans="1:157" s="30" customFormat="1" ht="18" customHeight="1" x14ac:dyDescent="0.2">
      <c r="A993" s="21"/>
      <c r="B993" s="52"/>
      <c r="C993" s="53"/>
      <c r="D993" s="53" t="s">
        <v>318</v>
      </c>
      <c r="E993" s="52"/>
      <c r="F993" s="52"/>
      <c r="G993" s="54"/>
      <c r="H993" s="55"/>
      <c r="I993" s="52"/>
      <c r="J993" s="56"/>
      <c r="K993" s="57"/>
      <c r="L993" s="52"/>
      <c r="M993" s="22"/>
      <c r="N993" s="255">
        <f t="shared" ref="N993:Q993" si="9495">SUM(N994:N1019)</f>
        <v>0</v>
      </c>
      <c r="O993" s="255">
        <f t="shared" si="9495"/>
        <v>2792295.5357142854</v>
      </c>
      <c r="P993" s="255">
        <f t="shared" si="9495"/>
        <v>2390680.3571428568</v>
      </c>
      <c r="Q993" s="255">
        <f t="shared" si="9495"/>
        <v>1999999.9999999998</v>
      </c>
      <c r="R993" s="390"/>
      <c r="S993" s="255"/>
      <c r="T993" s="255"/>
      <c r="U993" s="255">
        <f>SUM(U994:U1019)</f>
        <v>23444572.321428571</v>
      </c>
      <c r="V993" s="274">
        <f>SUM(V994:V1019)</f>
        <v>26257921</v>
      </c>
      <c r="W993" s="274">
        <f>SUM(W994:W1019)</f>
        <v>5251584.1999999993</v>
      </c>
      <c r="X993" s="391"/>
      <c r="Y993" s="391"/>
      <c r="Z993" s="391"/>
      <c r="AA993" s="391">
        <f>SUM(AA994:AA1019)</f>
        <v>2786866.0714285714</v>
      </c>
      <c r="AB993" s="391">
        <f>SUM(AB994:AB1019)</f>
        <v>3121290</v>
      </c>
      <c r="AC993" s="391">
        <f>SUM(AC994:AC1019)</f>
        <v>624258</v>
      </c>
      <c r="AD993" s="392"/>
      <c r="AE993" s="392"/>
      <c r="AF993" s="392"/>
      <c r="AG993" s="392">
        <f>SUM(AG994:AG1019)</f>
        <v>0</v>
      </c>
      <c r="AH993" s="392">
        <f>SUM(AH994:AH1019)</f>
        <v>0</v>
      </c>
      <c r="AI993" s="392">
        <f>SUM(AI994:AI1019)</f>
        <v>0</v>
      </c>
      <c r="AJ993" s="392"/>
      <c r="AK993" s="392"/>
      <c r="AL993" s="392"/>
      <c r="AM993" s="392">
        <f t="shared" ref="AM993:AO993" si="9496">SUM(AM994:AM1019)</f>
        <v>0</v>
      </c>
      <c r="AN993" s="392">
        <f t="shared" si="9496"/>
        <v>0</v>
      </c>
      <c r="AO993" s="392">
        <f t="shared" si="9496"/>
        <v>0</v>
      </c>
      <c r="AP993" s="392"/>
      <c r="AQ993" s="392"/>
      <c r="AR993" s="392"/>
      <c r="AS993" s="392">
        <f t="shared" ref="AS993" si="9497">SUM(AS994:AS1019)</f>
        <v>0</v>
      </c>
      <c r="AT993" s="392">
        <f t="shared" ref="AT993" si="9498">SUM(AT994:AT1019)</f>
        <v>0</v>
      </c>
      <c r="AU993" s="392">
        <f t="shared" ref="AU993" si="9499">SUM(AU994:AU1019)</f>
        <v>0</v>
      </c>
      <c r="AV993" s="393"/>
      <c r="AW993" s="393"/>
      <c r="AX993" s="393"/>
      <c r="AY993" s="393">
        <f t="shared" ref="AY993" si="9500">SUM(AY994:AY1019)</f>
        <v>0</v>
      </c>
      <c r="AZ993" s="393">
        <f t="shared" ref="AZ993" si="9501">SUM(AZ994:AZ1019)</f>
        <v>0</v>
      </c>
      <c r="BA993" s="393">
        <f t="shared" ref="BA993" si="9502">SUM(BA994:BA1019)</f>
        <v>0</v>
      </c>
      <c r="BB993" s="393"/>
      <c r="BC993" s="393"/>
      <c r="BD993" s="393"/>
      <c r="BE993" s="393">
        <f t="shared" ref="BE993" si="9503">SUM(BE994:BE1019)</f>
        <v>0</v>
      </c>
      <c r="BF993" s="393">
        <f t="shared" ref="BF993" si="9504">SUM(BF994:BF1019)</f>
        <v>0</v>
      </c>
      <c r="BG993" s="393">
        <f t="shared" ref="BG993" si="9505">SUM(BG994:BG1019)</f>
        <v>0</v>
      </c>
      <c r="BH993" s="393"/>
      <c r="BI993" s="393"/>
      <c r="BJ993" s="393"/>
      <c r="BK993" s="393">
        <f t="shared" ref="BK993:BM993" si="9506">SUM(BK994:BK1019)</f>
        <v>0</v>
      </c>
      <c r="BL993" s="393">
        <f t="shared" si="9506"/>
        <v>0</v>
      </c>
      <c r="BM993" s="393">
        <f t="shared" si="9506"/>
        <v>0</v>
      </c>
      <c r="BN993" s="393"/>
      <c r="BO993" s="393"/>
      <c r="BP993" s="393"/>
      <c r="BQ993" s="393">
        <f t="shared" ref="BQ993:BS993" si="9507">SUM(BQ994:BQ1019)</f>
        <v>0</v>
      </c>
      <c r="BR993" s="393">
        <f t="shared" si="9507"/>
        <v>0</v>
      </c>
      <c r="BS993" s="393">
        <f t="shared" si="9507"/>
        <v>0</v>
      </c>
      <c r="BT993" s="255"/>
      <c r="BU993" s="255"/>
      <c r="BV993" s="255">
        <f>SUM(BV994:BV1019)</f>
        <v>33414414.28571428</v>
      </c>
      <c r="BW993" s="255">
        <f>SUM(BW994:BW1019)</f>
        <v>37424144</v>
      </c>
      <c r="BX993" s="59"/>
      <c r="BY993" s="52"/>
      <c r="BZ993" s="575"/>
      <c r="CA993" s="528">
        <f t="shared" ref="CA993:CA1019" si="9508">BW993*H993</f>
        <v>0</v>
      </c>
      <c r="CB993" s="58">
        <f>SUM(CB994:CB1007)</f>
        <v>17181580.357142854</v>
      </c>
      <c r="CC993" s="58">
        <f>SUM(CC994:CC1007)</f>
        <v>19243370</v>
      </c>
      <c r="CD993" s="63"/>
      <c r="CE993" s="60">
        <f>SUM(CE994:CE1019)</f>
        <v>16232833.928571427</v>
      </c>
      <c r="CF993" s="58">
        <f>SUM(CF994:CF1019)</f>
        <v>18180774</v>
      </c>
      <c r="CG993" s="58">
        <f>SUM(CG994:CG1019)</f>
        <v>-11758541.199999999</v>
      </c>
      <c r="CH993" s="162"/>
      <c r="CI993" s="163"/>
      <c r="CJ993" s="61"/>
      <c r="CK993" s="62"/>
      <c r="CL993" s="62"/>
      <c r="CM993" s="62"/>
      <c r="CN993" s="62"/>
      <c r="CO993" s="62"/>
      <c r="CP993" s="62"/>
      <c r="CQ993" s="62"/>
      <c r="CR993" s="485"/>
      <c r="CS993" s="485"/>
      <c r="CT993" s="485"/>
      <c r="CU993" s="485"/>
      <c r="CV993" s="485"/>
      <c r="CW993" s="485"/>
      <c r="CX993" s="485"/>
      <c r="CY993" s="485"/>
      <c r="CZ993" s="485"/>
      <c r="DA993" s="485"/>
      <c r="DB993" s="485"/>
      <c r="DC993" s="485"/>
      <c r="DD993" s="485"/>
      <c r="DE993" s="485"/>
      <c r="DF993" s="485"/>
      <c r="DG993" s="485"/>
      <c r="DH993" s="485"/>
      <c r="DI993" s="485"/>
      <c r="DJ993" s="485"/>
      <c r="DK993" s="485"/>
      <c r="DL993" s="486"/>
      <c r="DM993" s="255">
        <f>SUM(DM994:DM1019)</f>
        <v>24750482</v>
      </c>
      <c r="DN993" s="255">
        <f>SUM(DN994:DN1019)</f>
        <v>22098644.642857142</v>
      </c>
      <c r="DO993" s="255">
        <f t="shared" ref="DO993:DZ993" si="9509">SUM(DO994:DO1007)</f>
        <v>3121290</v>
      </c>
      <c r="DP993" s="659">
        <f t="shared" si="9509"/>
        <v>2786866.0714285714</v>
      </c>
      <c r="DQ993" s="815">
        <f>SUM(DQ994:DQ1019)</f>
        <v>0</v>
      </c>
      <c r="DR993" s="274">
        <f t="shared" si="9509"/>
        <v>0</v>
      </c>
      <c r="DS993" s="274">
        <f t="shared" si="9509"/>
        <v>0</v>
      </c>
      <c r="DT993" s="274">
        <f t="shared" si="9509"/>
        <v>0</v>
      </c>
      <c r="DU993" s="274">
        <f t="shared" si="9509"/>
        <v>0</v>
      </c>
      <c r="DV993" s="274">
        <f t="shared" si="9509"/>
        <v>0</v>
      </c>
      <c r="DW993" s="274">
        <f t="shared" si="9509"/>
        <v>0</v>
      </c>
      <c r="DX993" s="659">
        <f t="shared" si="9509"/>
        <v>0</v>
      </c>
      <c r="DY993" s="959">
        <f t="shared" si="9509"/>
        <v>0</v>
      </c>
      <c r="DZ993" s="659">
        <f t="shared" si="9509"/>
        <v>0</v>
      </c>
      <c r="EA993" s="686"/>
      <c r="EB993" s="274"/>
      <c r="EC993" s="274">
        <f t="shared" ref="EC993:ED993" si="9510">SUM(EC994:EC1007)</f>
        <v>0</v>
      </c>
      <c r="ED993" s="255">
        <f t="shared" si="9510"/>
        <v>0</v>
      </c>
      <c r="EE993" s="454">
        <f>SUM(EE994:EE1019)</f>
        <v>25550304</v>
      </c>
      <c r="EF993" s="659">
        <f t="shared" ref="EF993:EZ993" si="9511">SUM(EF994:EF1019)</f>
        <v>22812771.428571425</v>
      </c>
      <c r="EG993" s="686">
        <f t="shared" si="9511"/>
        <v>1345927.6785714284</v>
      </c>
      <c r="EH993" s="274">
        <f t="shared" si="9511"/>
        <v>1507439</v>
      </c>
      <c r="EI993" s="454">
        <f t="shared" si="9511"/>
        <v>0</v>
      </c>
      <c r="EJ993" s="659">
        <f t="shared" si="9511"/>
        <v>0</v>
      </c>
      <c r="EK993" s="815">
        <f t="shared" si="9511"/>
        <v>0</v>
      </c>
      <c r="EL993" s="274">
        <f t="shared" si="9511"/>
        <v>0</v>
      </c>
      <c r="EM993" s="274">
        <f t="shared" si="9511"/>
        <v>0</v>
      </c>
      <c r="EN993" s="274">
        <f>SUM(EN994:EN1019)</f>
        <v>0</v>
      </c>
      <c r="EO993" s="274">
        <f t="shared" si="9511"/>
        <v>0</v>
      </c>
      <c r="EP993" s="274">
        <f t="shared" si="9511"/>
        <v>0</v>
      </c>
      <c r="EQ993" s="274">
        <f t="shared" si="9511"/>
        <v>0</v>
      </c>
      <c r="ER993" s="274">
        <f t="shared" si="9511"/>
        <v>0</v>
      </c>
      <c r="ES993" s="274">
        <f t="shared" si="9511"/>
        <v>0</v>
      </c>
      <c r="ET993" s="659">
        <f t="shared" si="9511"/>
        <v>0</v>
      </c>
      <c r="EU993" s="659">
        <f t="shared" si="9511"/>
        <v>0</v>
      </c>
      <c r="EV993" s="659">
        <f t="shared" si="9511"/>
        <v>0</v>
      </c>
      <c r="EW993" s="659">
        <f t="shared" ref="EW993:EX993" si="9512">SUM(EW994:EW1019)</f>
        <v>0</v>
      </c>
      <c r="EX993" s="659">
        <f t="shared" si="9512"/>
        <v>0</v>
      </c>
      <c r="EY993" s="454">
        <f t="shared" si="9511"/>
        <v>10601642.857142856</v>
      </c>
      <c r="EZ993" s="274">
        <f t="shared" si="9511"/>
        <v>11873840</v>
      </c>
      <c r="FA993" s="311"/>
    </row>
    <row r="994" spans="1:157" ht="18" hidden="1" customHeight="1" outlineLevel="1" x14ac:dyDescent="0.2">
      <c r="A994" s="8" t="s">
        <v>644</v>
      </c>
      <c r="B994" s="64" t="s">
        <v>21</v>
      </c>
      <c r="C994" s="65" t="s">
        <v>218</v>
      </c>
      <c r="D994" s="65" t="s">
        <v>214</v>
      </c>
      <c r="E994" s="64" t="s">
        <v>215</v>
      </c>
      <c r="F994" s="64"/>
      <c r="G994" s="66" t="s">
        <v>25</v>
      </c>
      <c r="H994" s="67">
        <v>0.2</v>
      </c>
      <c r="I994" s="64" t="s">
        <v>216</v>
      </c>
      <c r="J994" s="68" t="s">
        <v>217</v>
      </c>
      <c r="K994" s="234"/>
      <c r="L994" s="64" t="s">
        <v>279</v>
      </c>
      <c r="M994" s="9"/>
      <c r="N994" s="82"/>
      <c r="O994" s="82"/>
      <c r="P994" s="82"/>
      <c r="Q994" s="245"/>
      <c r="R994" s="394">
        <v>0</v>
      </c>
      <c r="S994" s="256"/>
      <c r="T994" s="256"/>
      <c r="U994" s="256">
        <f t="shared" ref="U994:U1005" si="9513">R994</f>
        <v>0</v>
      </c>
      <c r="V994" s="257">
        <f t="shared" ref="V994:V1007" si="9514">U994*1.12</f>
        <v>0</v>
      </c>
      <c r="W994" s="257">
        <f t="shared" ref="W994:W1019" si="9515">V994*H994</f>
        <v>0</v>
      </c>
      <c r="X994" s="395"/>
      <c r="Y994" s="395"/>
      <c r="Z994" s="395"/>
      <c r="AA994" s="395">
        <f t="shared" ref="AA994:AA1007" si="9516">X994</f>
        <v>0</v>
      </c>
      <c r="AB994" s="395">
        <f t="shared" ref="AB994:AB1007" si="9517">AA994*1.12</f>
        <v>0</v>
      </c>
      <c r="AC994" s="399">
        <f t="shared" ref="AC994:AC1019" si="9518">AB994*H994</f>
        <v>0</v>
      </c>
      <c r="AD994" s="396"/>
      <c r="AE994" s="396"/>
      <c r="AF994" s="396"/>
      <c r="AG994" s="396">
        <f t="shared" ref="AG994:AG1007" si="9519">AD994</f>
        <v>0</v>
      </c>
      <c r="AH994" s="396">
        <f t="shared" ref="AH994:AH1007" si="9520">AG994*1.12</f>
        <v>0</v>
      </c>
      <c r="AI994" s="260">
        <f t="shared" ref="AI994:AI1019" si="9521">AH994*H994</f>
        <v>0</v>
      </c>
      <c r="AJ994" s="396"/>
      <c r="AK994" s="396"/>
      <c r="AL994" s="396"/>
      <c r="AM994" s="396">
        <f t="shared" ref="AM994:AM1018" si="9522">AJ994</f>
        <v>0</v>
      </c>
      <c r="AN994" s="396">
        <f t="shared" ref="AN994:AN1018" si="9523">AM994*1.12</f>
        <v>0</v>
      </c>
      <c r="AO994" s="396">
        <f t="shared" ref="AO994:AO1019" si="9524">AN994*H994</f>
        <v>0</v>
      </c>
      <c r="AP994" s="396"/>
      <c r="AQ994" s="396"/>
      <c r="AR994" s="396"/>
      <c r="AS994" s="396">
        <f>AP994</f>
        <v>0</v>
      </c>
      <c r="AT994" s="396">
        <f t="shared" ref="AT994:AT1086" si="9525">AS994*1.12</f>
        <v>0</v>
      </c>
      <c r="AU994" s="396">
        <f t="shared" ref="AU994" si="9526">AT994*H994</f>
        <v>0</v>
      </c>
      <c r="AV994" s="397"/>
      <c r="AW994" s="397"/>
      <c r="AX994" s="397"/>
      <c r="AY994" s="397">
        <f>AV994</f>
        <v>0</v>
      </c>
      <c r="AZ994" s="397">
        <f t="shared" ref="AZ994:AZ1086" si="9527">AY994*1.12</f>
        <v>0</v>
      </c>
      <c r="BA994" s="397">
        <f t="shared" ref="BA994" si="9528">AZ994*H994</f>
        <v>0</v>
      </c>
      <c r="BB994" s="397"/>
      <c r="BC994" s="397"/>
      <c r="BD994" s="397"/>
      <c r="BE994" s="397">
        <f t="shared" ref="BE994" si="9529">BB994</f>
        <v>0</v>
      </c>
      <c r="BF994" s="397">
        <f t="shared" ref="BF994:BF1082" si="9530">BE994*1.12</f>
        <v>0</v>
      </c>
      <c r="BG994" s="397">
        <f t="shared" ref="BG994" si="9531">BF994*H994</f>
        <v>0</v>
      </c>
      <c r="BH994" s="397"/>
      <c r="BI994" s="397"/>
      <c r="BJ994" s="397"/>
      <c r="BK994" s="397">
        <f t="shared" ref="BK994:BK1019" si="9532">BH994</f>
        <v>0</v>
      </c>
      <c r="BL994" s="397">
        <f t="shared" ref="BL994:BL1019" si="9533">BK994*1.12</f>
        <v>0</v>
      </c>
      <c r="BM994" s="397">
        <f t="shared" ref="BM994:BM1019" si="9534">BL994*N994</f>
        <v>0</v>
      </c>
      <c r="BN994" s="397"/>
      <c r="BO994" s="397"/>
      <c r="BP994" s="397"/>
      <c r="BQ994" s="397">
        <f t="shared" ref="BQ994:BQ1019" si="9535">BN994</f>
        <v>0</v>
      </c>
      <c r="BR994" s="397">
        <f t="shared" ref="BR994:BR1019" si="9536">BQ994*1.12</f>
        <v>0</v>
      </c>
      <c r="BS994" s="397">
        <f t="shared" ref="BS994:BS1019" si="9537">BR994*T994</f>
        <v>0</v>
      </c>
      <c r="BT994" s="256"/>
      <c r="BU994" s="256"/>
      <c r="BV994" s="256">
        <f t="shared" ref="BV994:BV1007" si="9538">SUM(N994:R994,X994,AD994,AJ994,AP994,AV994,BB994,BH994)</f>
        <v>0</v>
      </c>
      <c r="BW994" s="1431">
        <f t="shared" ref="BW994:BW1007" si="9539">BV994*1.12</f>
        <v>0</v>
      </c>
      <c r="BX994" s="71"/>
      <c r="BY994" s="64">
        <v>2012</v>
      </c>
      <c r="BZ994" s="576"/>
      <c r="CA994" s="529">
        <f t="shared" si="9508"/>
        <v>0</v>
      </c>
      <c r="CB994" s="72">
        <v>17181580.357142854</v>
      </c>
      <c r="CC994" s="70">
        <v>19243370</v>
      </c>
      <c r="CD994" s="75"/>
      <c r="CE994" s="26">
        <f t="shared" ref="CE994:CE1019" si="9540">BV994-CB994</f>
        <v>-17181580.357142854</v>
      </c>
      <c r="CF994" s="27">
        <f t="shared" ref="CF994:CF1019" si="9541">BW994-CC994</f>
        <v>-19243370</v>
      </c>
      <c r="CG994" s="738">
        <f t="shared" ref="CG994:CG1019" si="9542">CA994-CC994</f>
        <v>-19243370</v>
      </c>
      <c r="CH994" s="162"/>
      <c r="CI994" s="163"/>
      <c r="CJ994" s="179" t="s">
        <v>25</v>
      </c>
      <c r="CK994" s="180" t="s">
        <v>214</v>
      </c>
      <c r="CL994" s="180" t="s">
        <v>362</v>
      </c>
      <c r="CM994" s="181">
        <v>41272</v>
      </c>
      <c r="CN994" s="180" t="s">
        <v>363</v>
      </c>
      <c r="CO994" s="182" t="str">
        <f>D994</f>
        <v xml:space="preserve">Оснащение оборудования системами контроля вибрации  и диагностики. Авторский надзор. </v>
      </c>
      <c r="CP994" s="180" t="str">
        <f>E994</f>
        <v>Авторский надзор</v>
      </c>
      <c r="CQ994" s="74"/>
      <c r="CR994" s="487"/>
      <c r="CS994" s="487"/>
      <c r="CT994" s="487"/>
      <c r="CU994" s="487"/>
      <c r="CV994" s="487"/>
      <c r="CW994" s="487"/>
      <c r="CX994" s="487"/>
      <c r="CY994" s="487"/>
      <c r="CZ994" s="487"/>
      <c r="DA994" s="488"/>
      <c r="DB994" s="488">
        <v>19243370</v>
      </c>
      <c r="DC994" s="488"/>
      <c r="DD994" s="488"/>
      <c r="DE994" s="488"/>
      <c r="DF994" s="488"/>
      <c r="DG994" s="488"/>
      <c r="DH994" s="488"/>
      <c r="DI994" s="488"/>
      <c r="DJ994" s="488"/>
      <c r="DK994" s="488">
        <v>19243370</v>
      </c>
      <c r="DL994" s="497"/>
      <c r="DM994" s="498">
        <v>19243370</v>
      </c>
      <c r="DN994" s="499">
        <v>17181580.357142854</v>
      </c>
      <c r="DO994" s="490">
        <f>DC994</f>
        <v>0</v>
      </c>
      <c r="DP994" s="489">
        <f>DO994/1.12</f>
        <v>0</v>
      </c>
      <c r="DQ994" s="674"/>
      <c r="DR994" s="491"/>
      <c r="DS994" s="674"/>
      <c r="DT994" s="491"/>
      <c r="DU994" s="504"/>
      <c r="DV994" s="489"/>
      <c r="DW994" s="674"/>
      <c r="DX994" s="489"/>
      <c r="DY994" s="674"/>
      <c r="DZ994" s="489"/>
      <c r="EA994" s="508">
        <f t="shared" ref="EA994:EA1019" si="9543">DI994</f>
        <v>0</v>
      </c>
      <c r="EB994" s="457">
        <f t="shared" ref="EB994:EB1019" si="9544">EA994/1.12</f>
        <v>0</v>
      </c>
      <c r="EC994" s="674"/>
      <c r="ED994" s="487"/>
      <c r="EE994" s="500">
        <v>19243370</v>
      </c>
      <c r="EF994" s="497">
        <v>17181580.357142854</v>
      </c>
      <c r="EG994" s="461">
        <f t="shared" ref="EG994:EG1019" si="9545">U994-DN994</f>
        <v>-17181580.357142854</v>
      </c>
      <c r="EH994" s="257">
        <f t="shared" ref="EH994:EH1019" si="9546">V994-DM994</f>
        <v>-19243370</v>
      </c>
      <c r="EI994" s="460">
        <f t="shared" ref="EI994:EI1019" si="9547">AA994-DP994</f>
        <v>0</v>
      </c>
      <c r="EJ994" s="538">
        <f t="shared" ref="EJ994:EJ1019" si="9548">AB994-DO994</f>
        <v>0</v>
      </c>
      <c r="EK994" s="677">
        <f t="shared" ref="EK994:EK1019" si="9549">AG994-DR994</f>
        <v>0</v>
      </c>
      <c r="EL994" s="257">
        <f t="shared" ref="EL994:EL1019" si="9550">AH994-DQ994</f>
        <v>0</v>
      </c>
      <c r="EM994" s="649">
        <f t="shared" ref="EM994:EM1019" si="9551">AM994-DT994</f>
        <v>0</v>
      </c>
      <c r="EN994" s="538">
        <f t="shared" ref="EN994:EN1019" si="9552">AN994-DS994</f>
        <v>0</v>
      </c>
      <c r="EO994" s="677">
        <f t="shared" ref="EO994:EO1019" si="9553">AS994-DV994</f>
        <v>0</v>
      </c>
      <c r="EP994" s="257">
        <f t="shared" ref="EP994:EP1019" si="9554">AT994-DU994</f>
        <v>0</v>
      </c>
      <c r="EQ994" s="649">
        <f t="shared" ref="EQ994:EQ1019" si="9555">AY994-DX994</f>
        <v>0</v>
      </c>
      <c r="ER994" s="538">
        <f t="shared" ref="ER994:ER1019" si="9556">AZ994-DW994</f>
        <v>0</v>
      </c>
      <c r="ES994" s="677">
        <f t="shared" ref="ES994:ES1019" si="9557">BE994-DZ994</f>
        <v>0</v>
      </c>
      <c r="ET994" s="538">
        <f t="shared" ref="ET994:ET1019" si="9558">BF994-DY994</f>
        <v>0</v>
      </c>
      <c r="EU994" s="462">
        <f t="shared" ref="EU994:EU1019" si="9559">BK994-EB994</f>
        <v>0</v>
      </c>
      <c r="EV994" s="263">
        <f t="shared" ref="EV994:EV1019" si="9560">BL994-EA994</f>
        <v>0</v>
      </c>
      <c r="EW994" s="462">
        <f t="shared" ref="EW994:EW1019" si="9561">BM994-ED994</f>
        <v>0</v>
      </c>
      <c r="EX994" s="263">
        <f t="shared" ref="EX994:EX1019" si="9562">BN994-EC994</f>
        <v>0</v>
      </c>
      <c r="EY994" s="472">
        <f t="shared" ref="EY994:EY1019" si="9563">BV994-EF994</f>
        <v>-17181580.357142854</v>
      </c>
      <c r="EZ994" s="263">
        <f t="shared" ref="EZ994:EZ1019" si="9564">BW994-EE994</f>
        <v>-19243370</v>
      </c>
    </row>
    <row r="995" spans="1:157" ht="18" hidden="1" customHeight="1" outlineLevel="1" x14ac:dyDescent="0.2">
      <c r="A995" s="8" t="s">
        <v>645</v>
      </c>
      <c r="B995" s="64" t="s">
        <v>21</v>
      </c>
      <c r="C995" s="65" t="s">
        <v>218</v>
      </c>
      <c r="D995" s="65" t="s">
        <v>429</v>
      </c>
      <c r="E995" s="64" t="s">
        <v>429</v>
      </c>
      <c r="F995" s="64" t="s">
        <v>437</v>
      </c>
      <c r="G995" s="66" t="s">
        <v>25</v>
      </c>
      <c r="H995" s="67">
        <v>0.2</v>
      </c>
      <c r="I995" s="64" t="s">
        <v>1145</v>
      </c>
      <c r="J995" s="68" t="s">
        <v>217</v>
      </c>
      <c r="K995" s="234"/>
      <c r="L995" s="64" t="s">
        <v>433</v>
      </c>
      <c r="M995" s="9"/>
      <c r="N995" s="82"/>
      <c r="O995" s="82"/>
      <c r="P995" s="82"/>
      <c r="Q995" s="245"/>
      <c r="R995" s="394">
        <v>17181580.357142854</v>
      </c>
      <c r="S995" s="256"/>
      <c r="T995" s="256"/>
      <c r="U995" s="256">
        <f t="shared" ref="U995" si="9565">R995</f>
        <v>17181580.357142854</v>
      </c>
      <c r="V995" s="257">
        <f t="shared" si="9514"/>
        <v>19243370</v>
      </c>
      <c r="W995" s="257">
        <f t="shared" si="9515"/>
        <v>3848674</v>
      </c>
      <c r="X995" s="395"/>
      <c r="Y995" s="395"/>
      <c r="Z995" s="395"/>
      <c r="AA995" s="395">
        <f t="shared" si="9516"/>
        <v>0</v>
      </c>
      <c r="AB995" s="395">
        <f t="shared" si="9517"/>
        <v>0</v>
      </c>
      <c r="AC995" s="399">
        <f t="shared" si="9518"/>
        <v>0</v>
      </c>
      <c r="AD995" s="396"/>
      <c r="AE995" s="396"/>
      <c r="AF995" s="396"/>
      <c r="AG995" s="396">
        <f t="shared" si="9519"/>
        <v>0</v>
      </c>
      <c r="AH995" s="396">
        <f t="shared" si="9520"/>
        <v>0</v>
      </c>
      <c r="AI995" s="260">
        <f t="shared" si="9521"/>
        <v>0</v>
      </c>
      <c r="AJ995" s="396"/>
      <c r="AK995" s="396"/>
      <c r="AL995" s="396"/>
      <c r="AM995" s="396">
        <f t="shared" si="9522"/>
        <v>0</v>
      </c>
      <c r="AN995" s="396">
        <f t="shared" si="9523"/>
        <v>0</v>
      </c>
      <c r="AO995" s="396">
        <f t="shared" si="9524"/>
        <v>0</v>
      </c>
      <c r="AP995" s="396"/>
      <c r="AQ995" s="396"/>
      <c r="AR995" s="396"/>
      <c r="AS995" s="396">
        <f t="shared" ref="AS995:AS1019" si="9566">AP995</f>
        <v>0</v>
      </c>
      <c r="AT995" s="396">
        <f t="shared" si="9525"/>
        <v>0</v>
      </c>
      <c r="AU995" s="396">
        <f t="shared" ref="AU995:AU1019" si="9567">AT995*H995</f>
        <v>0</v>
      </c>
      <c r="AV995" s="397"/>
      <c r="AW995" s="397"/>
      <c r="AX995" s="397"/>
      <c r="AY995" s="397">
        <f t="shared" ref="AY995:AY1072" si="9568">AV995</f>
        <v>0</v>
      </c>
      <c r="AZ995" s="397">
        <f t="shared" si="9527"/>
        <v>0</v>
      </c>
      <c r="BA995" s="397">
        <f t="shared" ref="BA995:BA1078" si="9569">AZ995*H995</f>
        <v>0</v>
      </c>
      <c r="BB995" s="397"/>
      <c r="BC995" s="397"/>
      <c r="BD995" s="397"/>
      <c r="BE995" s="397">
        <f t="shared" ref="BE995:BE1084" si="9570">BB995</f>
        <v>0</v>
      </c>
      <c r="BF995" s="397">
        <f t="shared" si="9530"/>
        <v>0</v>
      </c>
      <c r="BG995" s="397">
        <f t="shared" ref="BG995:BG1084" si="9571">BF995*H995</f>
        <v>0</v>
      </c>
      <c r="BH995" s="397"/>
      <c r="BI995" s="397"/>
      <c r="BJ995" s="397"/>
      <c r="BK995" s="397">
        <f t="shared" si="9532"/>
        <v>0</v>
      </c>
      <c r="BL995" s="397">
        <f t="shared" si="9533"/>
        <v>0</v>
      </c>
      <c r="BM995" s="397">
        <f t="shared" si="9534"/>
        <v>0</v>
      </c>
      <c r="BN995" s="397"/>
      <c r="BO995" s="397"/>
      <c r="BP995" s="397"/>
      <c r="BQ995" s="397">
        <f t="shared" si="9535"/>
        <v>0</v>
      </c>
      <c r="BR995" s="397">
        <f t="shared" si="9536"/>
        <v>0</v>
      </c>
      <c r="BS995" s="397">
        <f t="shared" si="9537"/>
        <v>0</v>
      </c>
      <c r="BT995" s="256"/>
      <c r="BU995" s="256"/>
      <c r="BV995" s="256">
        <f t="shared" si="9538"/>
        <v>17181580.357142854</v>
      </c>
      <c r="BW995" s="1431">
        <f t="shared" si="9539"/>
        <v>19243370</v>
      </c>
      <c r="BX995" s="71"/>
      <c r="BY995" s="64">
        <v>2012</v>
      </c>
      <c r="BZ995" s="576" t="s">
        <v>1116</v>
      </c>
      <c r="CA995" s="529">
        <f t="shared" si="9508"/>
        <v>3848674</v>
      </c>
      <c r="CB995" s="72"/>
      <c r="CC995" s="70"/>
      <c r="CD995" s="75"/>
      <c r="CE995" s="26">
        <f t="shared" si="9540"/>
        <v>17181580.357142854</v>
      </c>
      <c r="CF995" s="27">
        <f t="shared" si="9541"/>
        <v>19243370</v>
      </c>
      <c r="CG995" s="738">
        <f t="shared" si="9542"/>
        <v>3848674</v>
      </c>
      <c r="CH995" s="162" t="s">
        <v>449</v>
      </c>
      <c r="CI995" s="163" t="s">
        <v>448</v>
      </c>
      <c r="CJ995" s="179"/>
      <c r="CK995" s="180"/>
      <c r="CL995" s="180"/>
      <c r="CM995" s="181"/>
      <c r="CN995" s="180"/>
      <c r="CO995" s="182"/>
      <c r="CP995" s="180"/>
      <c r="CQ995" s="74"/>
      <c r="CR995" s="487"/>
      <c r="CS995" s="487"/>
      <c r="CT995" s="487"/>
      <c r="CU995" s="487"/>
      <c r="CV995" s="487"/>
      <c r="CW995" s="487"/>
      <c r="CX995" s="487"/>
      <c r="CY995" s="487"/>
      <c r="CZ995" s="487"/>
      <c r="DA995" s="488"/>
      <c r="DB995" s="488"/>
      <c r="DC995" s="488"/>
      <c r="DD995" s="488"/>
      <c r="DE995" s="488"/>
      <c r="DF995" s="488"/>
      <c r="DG995" s="488"/>
      <c r="DH995" s="488"/>
      <c r="DI995" s="488"/>
      <c r="DJ995" s="488"/>
      <c r="DK995" s="488"/>
      <c r="DL995" s="497"/>
      <c r="DM995" s="498"/>
      <c r="DN995" s="499"/>
      <c r="DO995" s="498"/>
      <c r="DP995" s="497"/>
      <c r="DQ995" s="505"/>
      <c r="DR995" s="499"/>
      <c r="DS995" s="505"/>
      <c r="DT995" s="499"/>
      <c r="DU995" s="502"/>
      <c r="DV995" s="497"/>
      <c r="DW995" s="505"/>
      <c r="DX995" s="497"/>
      <c r="DY995" s="505"/>
      <c r="DZ995" s="497"/>
      <c r="EA995" s="994">
        <f t="shared" si="9543"/>
        <v>0</v>
      </c>
      <c r="EB995" s="506">
        <f t="shared" si="9544"/>
        <v>0</v>
      </c>
      <c r="EC995" s="505"/>
      <c r="ED995" s="488"/>
      <c r="EE995" s="500"/>
      <c r="EF995" s="497"/>
      <c r="EG995" s="461">
        <f t="shared" si="9545"/>
        <v>17181580.357142854</v>
      </c>
      <c r="EH995" s="257">
        <f t="shared" si="9546"/>
        <v>19243370</v>
      </c>
      <c r="EI995" s="460">
        <f t="shared" si="9547"/>
        <v>0</v>
      </c>
      <c r="EJ995" s="538">
        <f t="shared" si="9548"/>
        <v>0</v>
      </c>
      <c r="EK995" s="677">
        <f t="shared" si="9549"/>
        <v>0</v>
      </c>
      <c r="EL995" s="257">
        <f t="shared" si="9550"/>
        <v>0</v>
      </c>
      <c r="EM995" s="649">
        <f t="shared" si="9551"/>
        <v>0</v>
      </c>
      <c r="EN995" s="538">
        <f t="shared" si="9552"/>
        <v>0</v>
      </c>
      <c r="EO995" s="677">
        <f t="shared" si="9553"/>
        <v>0</v>
      </c>
      <c r="EP995" s="257">
        <f t="shared" si="9554"/>
        <v>0</v>
      </c>
      <c r="EQ995" s="649">
        <f t="shared" si="9555"/>
        <v>0</v>
      </c>
      <c r="ER995" s="538">
        <f t="shared" si="9556"/>
        <v>0</v>
      </c>
      <c r="ES995" s="677">
        <f t="shared" si="9557"/>
        <v>0</v>
      </c>
      <c r="ET995" s="538">
        <f t="shared" si="9558"/>
        <v>0</v>
      </c>
      <c r="EU995" s="462">
        <f t="shared" si="9559"/>
        <v>0</v>
      </c>
      <c r="EV995" s="263">
        <f t="shared" si="9560"/>
        <v>0</v>
      </c>
      <c r="EW995" s="462">
        <f t="shared" si="9561"/>
        <v>0</v>
      </c>
      <c r="EX995" s="263">
        <f t="shared" si="9562"/>
        <v>0</v>
      </c>
      <c r="EY995" s="472">
        <f t="shared" si="9563"/>
        <v>17181580.357142854</v>
      </c>
      <c r="EZ995" s="263">
        <f t="shared" si="9564"/>
        <v>19243370</v>
      </c>
    </row>
    <row r="996" spans="1:157" ht="18" hidden="1" customHeight="1" outlineLevel="1" x14ac:dyDescent="0.2">
      <c r="A996" s="8" t="s">
        <v>646</v>
      </c>
      <c r="B996" s="64" t="s">
        <v>21</v>
      </c>
      <c r="C996" s="65" t="s">
        <v>218</v>
      </c>
      <c r="D996" s="65" t="s">
        <v>389</v>
      </c>
      <c r="E996" s="64" t="s">
        <v>215</v>
      </c>
      <c r="F996" s="64"/>
      <c r="G996" s="66" t="s">
        <v>25</v>
      </c>
      <c r="H996" s="67">
        <v>0.2</v>
      </c>
      <c r="I996" s="64" t="s">
        <v>478</v>
      </c>
      <c r="J996" s="68" t="s">
        <v>217</v>
      </c>
      <c r="K996" s="69"/>
      <c r="L996" s="64" t="s">
        <v>213</v>
      </c>
      <c r="M996" s="9"/>
      <c r="N996" s="82"/>
      <c r="O996" s="82"/>
      <c r="P996" s="82"/>
      <c r="Q996" s="245"/>
      <c r="R996" s="394">
        <v>0</v>
      </c>
      <c r="S996" s="256"/>
      <c r="T996" s="256"/>
      <c r="U996" s="256">
        <f t="shared" si="9513"/>
        <v>0</v>
      </c>
      <c r="V996" s="257">
        <f t="shared" si="9514"/>
        <v>0</v>
      </c>
      <c r="W996" s="257">
        <f t="shared" si="9515"/>
        <v>0</v>
      </c>
      <c r="X996" s="395"/>
      <c r="Y996" s="395"/>
      <c r="Z996" s="395"/>
      <c r="AA996" s="395">
        <f t="shared" si="9516"/>
        <v>0</v>
      </c>
      <c r="AB996" s="395">
        <f t="shared" si="9517"/>
        <v>0</v>
      </c>
      <c r="AC996" s="399">
        <f t="shared" si="9518"/>
        <v>0</v>
      </c>
      <c r="AD996" s="396"/>
      <c r="AE996" s="396"/>
      <c r="AF996" s="396"/>
      <c r="AG996" s="396">
        <f t="shared" si="9519"/>
        <v>0</v>
      </c>
      <c r="AH996" s="396">
        <f t="shared" si="9520"/>
        <v>0</v>
      </c>
      <c r="AI996" s="260">
        <f t="shared" si="9521"/>
        <v>0</v>
      </c>
      <c r="AJ996" s="396"/>
      <c r="AK996" s="396"/>
      <c r="AL996" s="396"/>
      <c r="AM996" s="396">
        <f t="shared" si="9522"/>
        <v>0</v>
      </c>
      <c r="AN996" s="396">
        <f t="shared" si="9523"/>
        <v>0</v>
      </c>
      <c r="AO996" s="396">
        <f t="shared" si="9524"/>
        <v>0</v>
      </c>
      <c r="AP996" s="396"/>
      <c r="AQ996" s="396"/>
      <c r="AR996" s="396"/>
      <c r="AS996" s="396">
        <f t="shared" si="9566"/>
        <v>0</v>
      </c>
      <c r="AT996" s="396">
        <f t="shared" si="9525"/>
        <v>0</v>
      </c>
      <c r="AU996" s="396">
        <f t="shared" si="9567"/>
        <v>0</v>
      </c>
      <c r="AV996" s="397"/>
      <c r="AW996" s="397"/>
      <c r="AX996" s="397"/>
      <c r="AY996" s="397">
        <f t="shared" si="9568"/>
        <v>0</v>
      </c>
      <c r="AZ996" s="397">
        <f t="shared" si="9527"/>
        <v>0</v>
      </c>
      <c r="BA996" s="397">
        <f t="shared" si="9569"/>
        <v>0</v>
      </c>
      <c r="BB996" s="397"/>
      <c r="BC996" s="397"/>
      <c r="BD996" s="397"/>
      <c r="BE996" s="397">
        <f t="shared" si="9570"/>
        <v>0</v>
      </c>
      <c r="BF996" s="397">
        <f t="shared" si="9530"/>
        <v>0</v>
      </c>
      <c r="BG996" s="397">
        <f t="shared" si="9571"/>
        <v>0</v>
      </c>
      <c r="BH996" s="397"/>
      <c r="BI996" s="397"/>
      <c r="BJ996" s="397"/>
      <c r="BK996" s="397">
        <f t="shared" si="9532"/>
        <v>0</v>
      </c>
      <c r="BL996" s="397">
        <f t="shared" si="9533"/>
        <v>0</v>
      </c>
      <c r="BM996" s="397">
        <f t="shared" si="9534"/>
        <v>0</v>
      </c>
      <c r="BN996" s="397"/>
      <c r="BO996" s="397"/>
      <c r="BP996" s="397"/>
      <c r="BQ996" s="397">
        <f t="shared" si="9535"/>
        <v>0</v>
      </c>
      <c r="BR996" s="397">
        <f t="shared" si="9536"/>
        <v>0</v>
      </c>
      <c r="BS996" s="397">
        <f t="shared" si="9537"/>
        <v>0</v>
      </c>
      <c r="BT996" s="256"/>
      <c r="BU996" s="256"/>
      <c r="BV996" s="256">
        <f t="shared" si="9538"/>
        <v>0</v>
      </c>
      <c r="BW996" s="1431">
        <f t="shared" si="9539"/>
        <v>0</v>
      </c>
      <c r="BX996" s="71"/>
      <c r="BY996" s="64">
        <v>2011</v>
      </c>
      <c r="BZ996" s="576"/>
      <c r="CA996" s="529">
        <f t="shared" si="9508"/>
        <v>0</v>
      </c>
      <c r="CB996" s="72"/>
      <c r="CC996" s="70"/>
      <c r="CD996" s="75"/>
      <c r="CE996" s="26">
        <f t="shared" si="9540"/>
        <v>0</v>
      </c>
      <c r="CF996" s="27">
        <f t="shared" si="9541"/>
        <v>0</v>
      </c>
      <c r="CG996" s="738">
        <f t="shared" si="9542"/>
        <v>0</v>
      </c>
      <c r="CH996" s="162"/>
      <c r="CI996" s="163"/>
      <c r="CJ996" s="179" t="s">
        <v>25</v>
      </c>
      <c r="CK996" s="180" t="s">
        <v>214</v>
      </c>
      <c r="CL996" s="180" t="s">
        <v>1321</v>
      </c>
      <c r="CM996" s="181" t="s">
        <v>1322</v>
      </c>
      <c r="CN996" s="180" t="s">
        <v>985</v>
      </c>
      <c r="CO996" s="182" t="str">
        <f>D996</f>
        <v>авторского надзора за строительством на объекте «Реконструкция установки УПНК. Под ключ».</v>
      </c>
      <c r="CP996" s="180" t="str">
        <f>E996</f>
        <v>Авторский надзор</v>
      </c>
      <c r="CQ996" s="74"/>
      <c r="CR996" s="487"/>
      <c r="CS996" s="487"/>
      <c r="CT996" s="487"/>
      <c r="CU996" s="487"/>
      <c r="CV996" s="487"/>
      <c r="CW996" s="487"/>
      <c r="CX996" s="487"/>
      <c r="CY996" s="487"/>
      <c r="CZ996" s="487"/>
      <c r="DA996" s="488"/>
      <c r="DB996" s="488">
        <f>1700000/1.12</f>
        <v>1517857.1428571427</v>
      </c>
      <c r="DC996" s="488">
        <f>3121290/1.12</f>
        <v>2786866.0714285714</v>
      </c>
      <c r="DD996" s="488"/>
      <c r="DE996" s="488"/>
      <c r="DF996" s="488"/>
      <c r="DG996" s="488"/>
      <c r="DH996" s="488"/>
      <c r="DI996" s="488"/>
      <c r="DJ996" s="488"/>
      <c r="DK996" s="488">
        <f>DB996+DC996</f>
        <v>4304723.2142857146</v>
      </c>
      <c r="DL996" s="497"/>
      <c r="DM996" s="498">
        <f>DN996*1.12</f>
        <v>1700000</v>
      </c>
      <c r="DN996" s="499">
        <f>DB996</f>
        <v>1517857.1428571427</v>
      </c>
      <c r="DO996" s="490">
        <f>DP996*1.12</f>
        <v>3121290</v>
      </c>
      <c r="DP996" s="489">
        <f>DC996</f>
        <v>2786866.0714285714</v>
      </c>
      <c r="DQ996" s="674"/>
      <c r="DR996" s="491"/>
      <c r="DS996" s="674"/>
      <c r="DT996" s="491"/>
      <c r="DU996" s="504"/>
      <c r="DV996" s="489"/>
      <c r="DW996" s="674"/>
      <c r="DX996" s="489"/>
      <c r="DY996" s="674"/>
      <c r="DZ996" s="489"/>
      <c r="EA996" s="508">
        <f t="shared" si="9543"/>
        <v>0</v>
      </c>
      <c r="EB996" s="457">
        <f t="shared" si="9544"/>
        <v>0</v>
      </c>
      <c r="EC996" s="674"/>
      <c r="ED996" s="487"/>
      <c r="EE996" s="502">
        <f>EF996*1.12</f>
        <v>4821290.0000000009</v>
      </c>
      <c r="EF996" s="497">
        <f>DK996</f>
        <v>4304723.2142857146</v>
      </c>
      <c r="EG996" s="461">
        <f t="shared" si="9545"/>
        <v>-1517857.1428571427</v>
      </c>
      <c r="EH996" s="257">
        <f t="shared" si="9546"/>
        <v>-1700000</v>
      </c>
      <c r="EI996" s="460">
        <f t="shared" si="9547"/>
        <v>-2786866.0714285714</v>
      </c>
      <c r="EJ996" s="538">
        <f t="shared" si="9548"/>
        <v>-3121290</v>
      </c>
      <c r="EK996" s="677">
        <f t="shared" si="9549"/>
        <v>0</v>
      </c>
      <c r="EL996" s="257">
        <f t="shared" si="9550"/>
        <v>0</v>
      </c>
      <c r="EM996" s="649">
        <f t="shared" si="9551"/>
        <v>0</v>
      </c>
      <c r="EN996" s="538">
        <f t="shared" si="9552"/>
        <v>0</v>
      </c>
      <c r="EO996" s="677">
        <f t="shared" si="9553"/>
        <v>0</v>
      </c>
      <c r="EP996" s="257">
        <f t="shared" si="9554"/>
        <v>0</v>
      </c>
      <c r="EQ996" s="649">
        <f t="shared" si="9555"/>
        <v>0</v>
      </c>
      <c r="ER996" s="538">
        <f t="shared" si="9556"/>
        <v>0</v>
      </c>
      <c r="ES996" s="677">
        <f t="shared" si="9557"/>
        <v>0</v>
      </c>
      <c r="ET996" s="538">
        <f t="shared" si="9558"/>
        <v>0</v>
      </c>
      <c r="EU996" s="462">
        <f t="shared" si="9559"/>
        <v>0</v>
      </c>
      <c r="EV996" s="263">
        <f t="shared" si="9560"/>
        <v>0</v>
      </c>
      <c r="EW996" s="462">
        <f t="shared" si="9561"/>
        <v>0</v>
      </c>
      <c r="EX996" s="263">
        <f t="shared" si="9562"/>
        <v>0</v>
      </c>
      <c r="EY996" s="472">
        <f t="shared" si="9563"/>
        <v>-4304723.2142857146</v>
      </c>
      <c r="EZ996" s="263">
        <f t="shared" si="9564"/>
        <v>-4821290.0000000009</v>
      </c>
    </row>
    <row r="997" spans="1:157" ht="18" hidden="1" customHeight="1" outlineLevel="1" x14ac:dyDescent="0.2">
      <c r="A997" s="8" t="s">
        <v>647</v>
      </c>
      <c r="B997" s="64" t="s">
        <v>21</v>
      </c>
      <c r="C997" s="65" t="s">
        <v>218</v>
      </c>
      <c r="D997" s="65" t="s">
        <v>429</v>
      </c>
      <c r="E997" s="64" t="s">
        <v>429</v>
      </c>
      <c r="F997" s="64" t="s">
        <v>438</v>
      </c>
      <c r="G997" s="66" t="s">
        <v>25</v>
      </c>
      <c r="H997" s="67">
        <v>0.2</v>
      </c>
      <c r="I997" s="64" t="s">
        <v>478</v>
      </c>
      <c r="J997" s="68" t="s">
        <v>217</v>
      </c>
      <c r="K997" s="69"/>
      <c r="L997" s="64" t="s">
        <v>433</v>
      </c>
      <c r="M997" s="9"/>
      <c r="N997" s="82"/>
      <c r="O997" s="82"/>
      <c r="P997" s="82"/>
      <c r="Q997" s="245"/>
      <c r="R997" s="394">
        <v>0</v>
      </c>
      <c r="S997" s="256"/>
      <c r="T997" s="256"/>
      <c r="U997" s="256">
        <f t="shared" ref="U997" si="9572">R997</f>
        <v>0</v>
      </c>
      <c r="V997" s="257">
        <f t="shared" si="9514"/>
        <v>0</v>
      </c>
      <c r="W997" s="257">
        <f t="shared" si="9515"/>
        <v>0</v>
      </c>
      <c r="X997" s="395"/>
      <c r="Y997" s="395"/>
      <c r="Z997" s="395"/>
      <c r="AA997" s="395">
        <f t="shared" si="9516"/>
        <v>0</v>
      </c>
      <c r="AB997" s="395">
        <f t="shared" si="9517"/>
        <v>0</v>
      </c>
      <c r="AC997" s="399">
        <f t="shared" si="9518"/>
        <v>0</v>
      </c>
      <c r="AD997" s="396"/>
      <c r="AE997" s="396"/>
      <c r="AF997" s="396"/>
      <c r="AG997" s="396">
        <f t="shared" si="9519"/>
        <v>0</v>
      </c>
      <c r="AH997" s="396">
        <f t="shared" si="9520"/>
        <v>0</v>
      </c>
      <c r="AI997" s="260">
        <f t="shared" si="9521"/>
        <v>0</v>
      </c>
      <c r="AJ997" s="396"/>
      <c r="AK997" s="396"/>
      <c r="AL997" s="396"/>
      <c r="AM997" s="396">
        <f t="shared" si="9522"/>
        <v>0</v>
      </c>
      <c r="AN997" s="396">
        <f t="shared" si="9523"/>
        <v>0</v>
      </c>
      <c r="AO997" s="396">
        <f t="shared" si="9524"/>
        <v>0</v>
      </c>
      <c r="AP997" s="396"/>
      <c r="AQ997" s="396"/>
      <c r="AR997" s="396"/>
      <c r="AS997" s="396">
        <f t="shared" si="9566"/>
        <v>0</v>
      </c>
      <c r="AT997" s="396">
        <f t="shared" si="9525"/>
        <v>0</v>
      </c>
      <c r="AU997" s="396">
        <f t="shared" si="9567"/>
        <v>0</v>
      </c>
      <c r="AV997" s="397"/>
      <c r="AW997" s="397"/>
      <c r="AX997" s="397"/>
      <c r="AY997" s="397">
        <f t="shared" si="9568"/>
        <v>0</v>
      </c>
      <c r="AZ997" s="397">
        <f t="shared" si="9527"/>
        <v>0</v>
      </c>
      <c r="BA997" s="397">
        <f t="shared" si="9569"/>
        <v>0</v>
      </c>
      <c r="BB997" s="397"/>
      <c r="BC997" s="397"/>
      <c r="BD997" s="397"/>
      <c r="BE997" s="397">
        <f t="shared" si="9570"/>
        <v>0</v>
      </c>
      <c r="BF997" s="397">
        <f t="shared" si="9530"/>
        <v>0</v>
      </c>
      <c r="BG997" s="397">
        <f t="shared" si="9571"/>
        <v>0</v>
      </c>
      <c r="BH997" s="397"/>
      <c r="BI997" s="397"/>
      <c r="BJ997" s="397"/>
      <c r="BK997" s="397">
        <f t="shared" si="9532"/>
        <v>0</v>
      </c>
      <c r="BL997" s="397">
        <f t="shared" si="9533"/>
        <v>0</v>
      </c>
      <c r="BM997" s="397">
        <f t="shared" si="9534"/>
        <v>0</v>
      </c>
      <c r="BN997" s="397"/>
      <c r="BO997" s="397"/>
      <c r="BP997" s="397"/>
      <c r="BQ997" s="397">
        <f t="shared" si="9535"/>
        <v>0</v>
      </c>
      <c r="BR997" s="397">
        <f t="shared" si="9536"/>
        <v>0</v>
      </c>
      <c r="BS997" s="397">
        <f t="shared" si="9537"/>
        <v>0</v>
      </c>
      <c r="BT997" s="256"/>
      <c r="BU997" s="256"/>
      <c r="BV997" s="256">
        <f t="shared" si="9538"/>
        <v>0</v>
      </c>
      <c r="BW997" s="1431">
        <f t="shared" si="9539"/>
        <v>0</v>
      </c>
      <c r="BX997" s="71"/>
      <c r="BY997" s="64">
        <v>2011</v>
      </c>
      <c r="BZ997" s="576" t="s">
        <v>1115</v>
      </c>
      <c r="CA997" s="529">
        <f t="shared" si="9508"/>
        <v>0</v>
      </c>
      <c r="CB997" s="72"/>
      <c r="CC997" s="70"/>
      <c r="CD997" s="75"/>
      <c r="CE997" s="26">
        <f t="shared" si="9540"/>
        <v>0</v>
      </c>
      <c r="CF997" s="27">
        <f t="shared" si="9541"/>
        <v>0</v>
      </c>
      <c r="CG997" s="738">
        <f t="shared" si="9542"/>
        <v>0</v>
      </c>
      <c r="CH997" s="162" t="s">
        <v>449</v>
      </c>
      <c r="CI997" s="163" t="s">
        <v>448</v>
      </c>
      <c r="CJ997" s="179"/>
      <c r="CK997" s="180"/>
      <c r="CL997" s="180"/>
      <c r="CM997" s="181"/>
      <c r="CN997" s="180"/>
      <c r="CO997" s="182"/>
      <c r="CP997" s="180"/>
      <c r="CQ997" s="74"/>
      <c r="CR997" s="487"/>
      <c r="CS997" s="487"/>
      <c r="CT997" s="487"/>
      <c r="CU997" s="487"/>
      <c r="CV997" s="487"/>
      <c r="CW997" s="487"/>
      <c r="CX997" s="487"/>
      <c r="CY997" s="487"/>
      <c r="CZ997" s="487"/>
      <c r="DA997" s="488"/>
      <c r="DB997" s="488"/>
      <c r="DC997" s="488"/>
      <c r="DD997" s="488"/>
      <c r="DE997" s="488"/>
      <c r="DF997" s="488"/>
      <c r="DG997" s="488"/>
      <c r="DH997" s="488"/>
      <c r="DI997" s="488"/>
      <c r="DJ997" s="488"/>
      <c r="DK997" s="488"/>
      <c r="DL997" s="497"/>
      <c r="DM997" s="498"/>
      <c r="DN997" s="499"/>
      <c r="DO997" s="498"/>
      <c r="DP997" s="497"/>
      <c r="DQ997" s="505"/>
      <c r="DR997" s="499"/>
      <c r="DS997" s="505"/>
      <c r="DT997" s="499"/>
      <c r="DU997" s="502"/>
      <c r="DV997" s="497"/>
      <c r="DW997" s="505"/>
      <c r="DX997" s="497"/>
      <c r="DY997" s="505"/>
      <c r="DZ997" s="497"/>
      <c r="EA997" s="994">
        <f t="shared" si="9543"/>
        <v>0</v>
      </c>
      <c r="EB997" s="506">
        <f t="shared" si="9544"/>
        <v>0</v>
      </c>
      <c r="EC997" s="505"/>
      <c r="ED997" s="488"/>
      <c r="EE997" s="500"/>
      <c r="EF997" s="497"/>
      <c r="EG997" s="461">
        <f t="shared" si="9545"/>
        <v>0</v>
      </c>
      <c r="EH997" s="257">
        <f t="shared" si="9546"/>
        <v>0</v>
      </c>
      <c r="EI997" s="460">
        <f t="shared" si="9547"/>
        <v>0</v>
      </c>
      <c r="EJ997" s="538">
        <f t="shared" si="9548"/>
        <v>0</v>
      </c>
      <c r="EK997" s="677">
        <f t="shared" si="9549"/>
        <v>0</v>
      </c>
      <c r="EL997" s="257">
        <f t="shared" si="9550"/>
        <v>0</v>
      </c>
      <c r="EM997" s="649">
        <f t="shared" si="9551"/>
        <v>0</v>
      </c>
      <c r="EN997" s="538">
        <f t="shared" si="9552"/>
        <v>0</v>
      </c>
      <c r="EO997" s="677">
        <f t="shared" si="9553"/>
        <v>0</v>
      </c>
      <c r="EP997" s="257">
        <f t="shared" si="9554"/>
        <v>0</v>
      </c>
      <c r="EQ997" s="649">
        <f t="shared" si="9555"/>
        <v>0</v>
      </c>
      <c r="ER997" s="538">
        <f t="shared" si="9556"/>
        <v>0</v>
      </c>
      <c r="ES997" s="677">
        <f t="shared" si="9557"/>
        <v>0</v>
      </c>
      <c r="ET997" s="538">
        <f t="shared" si="9558"/>
        <v>0</v>
      </c>
      <c r="EU997" s="462">
        <f t="shared" si="9559"/>
        <v>0</v>
      </c>
      <c r="EV997" s="263">
        <f t="shared" si="9560"/>
        <v>0</v>
      </c>
      <c r="EW997" s="462">
        <f t="shared" si="9561"/>
        <v>0</v>
      </c>
      <c r="EX997" s="263">
        <f t="shared" si="9562"/>
        <v>0</v>
      </c>
      <c r="EY997" s="472">
        <f t="shared" si="9563"/>
        <v>0</v>
      </c>
      <c r="EZ997" s="263">
        <f t="shared" si="9564"/>
        <v>0</v>
      </c>
    </row>
    <row r="998" spans="1:157" s="551" customFormat="1" ht="18" hidden="1" customHeight="1" outlineLevel="1" x14ac:dyDescent="0.2">
      <c r="A998" s="8" t="s">
        <v>1067</v>
      </c>
      <c r="B998" s="64" t="s">
        <v>21</v>
      </c>
      <c r="C998" s="65" t="s">
        <v>218</v>
      </c>
      <c r="D998" s="65" t="s">
        <v>429</v>
      </c>
      <c r="E998" s="64" t="s">
        <v>429</v>
      </c>
      <c r="F998" s="64" t="s">
        <v>438</v>
      </c>
      <c r="G998" s="66" t="s">
        <v>25</v>
      </c>
      <c r="H998" s="67">
        <v>0.2</v>
      </c>
      <c r="I998" s="64" t="s">
        <v>478</v>
      </c>
      <c r="J998" s="68" t="s">
        <v>217</v>
      </c>
      <c r="K998" s="69"/>
      <c r="L998" s="64" t="s">
        <v>433</v>
      </c>
      <c r="M998" s="9"/>
      <c r="N998" s="82"/>
      <c r="O998" s="82"/>
      <c r="P998" s="82"/>
      <c r="Q998" s="245"/>
      <c r="R998" s="394">
        <v>1517857.1428571427</v>
      </c>
      <c r="S998" s="256"/>
      <c r="T998" s="256"/>
      <c r="U998" s="256">
        <f t="shared" ref="U998" si="9573">R998</f>
        <v>1517857.1428571427</v>
      </c>
      <c r="V998" s="257">
        <f t="shared" ref="V998" si="9574">U998*1.12</f>
        <v>1700000</v>
      </c>
      <c r="W998" s="257">
        <f t="shared" si="9515"/>
        <v>340000</v>
      </c>
      <c r="X998" s="395">
        <v>2786866.0714285714</v>
      </c>
      <c r="Y998" s="395"/>
      <c r="Z998" s="395"/>
      <c r="AA998" s="395">
        <f t="shared" ref="AA998" si="9575">X998</f>
        <v>2786866.0714285714</v>
      </c>
      <c r="AB998" s="395">
        <f t="shared" ref="AB998" si="9576">AA998*1.12</f>
        <v>3121290</v>
      </c>
      <c r="AC998" s="399">
        <f t="shared" si="9518"/>
        <v>624258</v>
      </c>
      <c r="AD998" s="396"/>
      <c r="AE998" s="396"/>
      <c r="AF998" s="396"/>
      <c r="AG998" s="396">
        <f t="shared" si="9519"/>
        <v>0</v>
      </c>
      <c r="AH998" s="396">
        <f t="shared" si="9520"/>
        <v>0</v>
      </c>
      <c r="AI998" s="260">
        <f t="shared" si="9521"/>
        <v>0</v>
      </c>
      <c r="AJ998" s="396"/>
      <c r="AK998" s="396"/>
      <c r="AL998" s="396"/>
      <c r="AM998" s="396">
        <f t="shared" si="9522"/>
        <v>0</v>
      </c>
      <c r="AN998" s="396">
        <f t="shared" si="9523"/>
        <v>0</v>
      </c>
      <c r="AO998" s="396">
        <f t="shared" si="9524"/>
        <v>0</v>
      </c>
      <c r="AP998" s="396"/>
      <c r="AQ998" s="396"/>
      <c r="AR998" s="396"/>
      <c r="AS998" s="396">
        <f t="shared" si="9566"/>
        <v>0</v>
      </c>
      <c r="AT998" s="396">
        <f t="shared" si="9525"/>
        <v>0</v>
      </c>
      <c r="AU998" s="396">
        <f t="shared" si="9567"/>
        <v>0</v>
      </c>
      <c r="AV998" s="397"/>
      <c r="AW998" s="397"/>
      <c r="AX998" s="397"/>
      <c r="AY998" s="397">
        <f t="shared" si="9568"/>
        <v>0</v>
      </c>
      <c r="AZ998" s="397">
        <f t="shared" si="9527"/>
        <v>0</v>
      </c>
      <c r="BA998" s="397">
        <f t="shared" si="9569"/>
        <v>0</v>
      </c>
      <c r="BB998" s="397"/>
      <c r="BC998" s="397"/>
      <c r="BD998" s="397"/>
      <c r="BE998" s="397">
        <f t="shared" si="9570"/>
        <v>0</v>
      </c>
      <c r="BF998" s="397">
        <f t="shared" si="9530"/>
        <v>0</v>
      </c>
      <c r="BG998" s="397">
        <f t="shared" si="9571"/>
        <v>0</v>
      </c>
      <c r="BH998" s="397"/>
      <c r="BI998" s="397"/>
      <c r="BJ998" s="397"/>
      <c r="BK998" s="397">
        <f t="shared" si="9532"/>
        <v>0</v>
      </c>
      <c r="BL998" s="397">
        <f t="shared" si="9533"/>
        <v>0</v>
      </c>
      <c r="BM998" s="397">
        <f t="shared" si="9534"/>
        <v>0</v>
      </c>
      <c r="BN998" s="397"/>
      <c r="BO998" s="397"/>
      <c r="BP998" s="397"/>
      <c r="BQ998" s="397">
        <f t="shared" si="9535"/>
        <v>0</v>
      </c>
      <c r="BR998" s="397">
        <f t="shared" si="9536"/>
        <v>0</v>
      </c>
      <c r="BS998" s="397">
        <f t="shared" si="9537"/>
        <v>0</v>
      </c>
      <c r="BT998" s="256"/>
      <c r="BU998" s="256"/>
      <c r="BV998" s="256">
        <f t="shared" si="9538"/>
        <v>4304723.2142857146</v>
      </c>
      <c r="BW998" s="1431">
        <f t="shared" ref="BW998" si="9577">BV998*1.12</f>
        <v>4821290.0000000009</v>
      </c>
      <c r="BX998" s="71"/>
      <c r="BY998" s="576" t="s">
        <v>1150</v>
      </c>
      <c r="BZ998" s="576" t="s">
        <v>1047</v>
      </c>
      <c r="CA998" s="529">
        <f t="shared" si="9508"/>
        <v>964258.00000000023</v>
      </c>
      <c r="CB998" s="72"/>
      <c r="CC998" s="70"/>
      <c r="CD998" s="539"/>
      <c r="CE998" s="26">
        <f t="shared" si="9540"/>
        <v>4304723.2142857146</v>
      </c>
      <c r="CF998" s="27">
        <f t="shared" si="9541"/>
        <v>4821290.0000000009</v>
      </c>
      <c r="CG998" s="738">
        <f t="shared" si="9542"/>
        <v>964258.00000000023</v>
      </c>
      <c r="CH998" s="540" t="s">
        <v>1082</v>
      </c>
      <c r="CI998" s="541"/>
      <c r="CJ998" s="542"/>
      <c r="CK998" s="543"/>
      <c r="CL998" s="543"/>
      <c r="CM998" s="544"/>
      <c r="CN998" s="543"/>
      <c r="CO998" s="545"/>
      <c r="CP998" s="543"/>
      <c r="CQ998" s="546"/>
      <c r="CR998" s="547"/>
      <c r="CS998" s="547"/>
      <c r="CT998" s="547"/>
      <c r="CU998" s="547"/>
      <c r="CV998" s="547"/>
      <c r="CW998" s="547"/>
      <c r="CX998" s="547"/>
      <c r="CY998" s="547"/>
      <c r="CZ998" s="547"/>
      <c r="DA998" s="256"/>
      <c r="DB998" s="256"/>
      <c r="DC998" s="256"/>
      <c r="DD998" s="256"/>
      <c r="DE998" s="256"/>
      <c r="DF998" s="256"/>
      <c r="DG998" s="256"/>
      <c r="DH998" s="256"/>
      <c r="DI998" s="256"/>
      <c r="DJ998" s="256"/>
      <c r="DK998" s="256"/>
      <c r="DL998" s="538"/>
      <c r="DM998" s="461"/>
      <c r="DN998" s="257"/>
      <c r="DO998" s="461"/>
      <c r="DP998" s="538"/>
      <c r="DQ998" s="677"/>
      <c r="DR998" s="257"/>
      <c r="DS998" s="677"/>
      <c r="DT998" s="257"/>
      <c r="DU998" s="649"/>
      <c r="DV998" s="538"/>
      <c r="DW998" s="677"/>
      <c r="DX998" s="538"/>
      <c r="DY998" s="677"/>
      <c r="DZ998" s="538"/>
      <c r="EA998" s="462">
        <f t="shared" si="9543"/>
        <v>0</v>
      </c>
      <c r="EB998" s="263">
        <f t="shared" si="9544"/>
        <v>0</v>
      </c>
      <c r="EC998" s="677"/>
      <c r="ED998" s="256"/>
      <c r="EE998" s="460"/>
      <c r="EF998" s="538"/>
      <c r="EG998" s="461">
        <f t="shared" si="9545"/>
        <v>1517857.1428571427</v>
      </c>
      <c r="EH998" s="257">
        <f t="shared" si="9546"/>
        <v>1700000</v>
      </c>
      <c r="EI998" s="460">
        <f t="shared" si="9547"/>
        <v>2786866.0714285714</v>
      </c>
      <c r="EJ998" s="538">
        <f t="shared" si="9548"/>
        <v>3121290</v>
      </c>
      <c r="EK998" s="677">
        <f t="shared" si="9549"/>
        <v>0</v>
      </c>
      <c r="EL998" s="257">
        <f t="shared" si="9550"/>
        <v>0</v>
      </c>
      <c r="EM998" s="649">
        <f t="shared" si="9551"/>
        <v>0</v>
      </c>
      <c r="EN998" s="538">
        <f t="shared" si="9552"/>
        <v>0</v>
      </c>
      <c r="EO998" s="677">
        <f t="shared" si="9553"/>
        <v>0</v>
      </c>
      <c r="EP998" s="257">
        <f t="shared" si="9554"/>
        <v>0</v>
      </c>
      <c r="EQ998" s="649">
        <f t="shared" si="9555"/>
        <v>0</v>
      </c>
      <c r="ER998" s="538">
        <f t="shared" si="9556"/>
        <v>0</v>
      </c>
      <c r="ES998" s="677">
        <f t="shared" si="9557"/>
        <v>0</v>
      </c>
      <c r="ET998" s="538">
        <f t="shared" si="9558"/>
        <v>0</v>
      </c>
      <c r="EU998" s="462">
        <f t="shared" si="9559"/>
        <v>0</v>
      </c>
      <c r="EV998" s="263">
        <f t="shared" si="9560"/>
        <v>0</v>
      </c>
      <c r="EW998" s="462">
        <f t="shared" si="9561"/>
        <v>0</v>
      </c>
      <c r="EX998" s="263">
        <f t="shared" si="9562"/>
        <v>0</v>
      </c>
      <c r="EY998" s="472">
        <f t="shared" si="9563"/>
        <v>4304723.2142857146</v>
      </c>
      <c r="EZ998" s="263">
        <f t="shared" si="9564"/>
        <v>4821290.0000000009</v>
      </c>
      <c r="FA998" s="550"/>
    </row>
    <row r="999" spans="1:157" ht="18" hidden="1" customHeight="1" outlineLevel="1" x14ac:dyDescent="0.2">
      <c r="A999" s="8" t="s">
        <v>648</v>
      </c>
      <c r="B999" s="64" t="s">
        <v>21</v>
      </c>
      <c r="C999" s="65" t="s">
        <v>390</v>
      </c>
      <c r="D999" s="65" t="s">
        <v>391</v>
      </c>
      <c r="E999" s="64" t="s">
        <v>215</v>
      </c>
      <c r="F999" s="64"/>
      <c r="G999" s="66" t="s">
        <v>25</v>
      </c>
      <c r="H999" s="67">
        <v>0.2</v>
      </c>
      <c r="I999" s="64" t="s">
        <v>478</v>
      </c>
      <c r="J999" s="68" t="s">
        <v>217</v>
      </c>
      <c r="K999" s="69"/>
      <c r="L999" s="64" t="s">
        <v>213</v>
      </c>
      <c r="M999" s="9"/>
      <c r="N999" s="82"/>
      <c r="O999" s="82"/>
      <c r="P999" s="82"/>
      <c r="Q999" s="245"/>
      <c r="R999" s="394">
        <v>0</v>
      </c>
      <c r="S999" s="256"/>
      <c r="T999" s="256"/>
      <c r="U999" s="256">
        <f t="shared" si="9513"/>
        <v>0</v>
      </c>
      <c r="V999" s="257">
        <f t="shared" si="9514"/>
        <v>0</v>
      </c>
      <c r="W999" s="257">
        <f t="shared" si="9515"/>
        <v>0</v>
      </c>
      <c r="X999" s="395"/>
      <c r="Y999" s="395"/>
      <c r="Z999" s="395"/>
      <c r="AA999" s="395">
        <f t="shared" si="9516"/>
        <v>0</v>
      </c>
      <c r="AB999" s="395">
        <f t="shared" si="9517"/>
        <v>0</v>
      </c>
      <c r="AC999" s="399">
        <f t="shared" si="9518"/>
        <v>0</v>
      </c>
      <c r="AD999" s="396"/>
      <c r="AE999" s="396"/>
      <c r="AF999" s="396"/>
      <c r="AG999" s="396">
        <f t="shared" si="9519"/>
        <v>0</v>
      </c>
      <c r="AH999" s="396">
        <f t="shared" si="9520"/>
        <v>0</v>
      </c>
      <c r="AI999" s="260">
        <f t="shared" si="9521"/>
        <v>0</v>
      </c>
      <c r="AJ999" s="396"/>
      <c r="AK999" s="396"/>
      <c r="AL999" s="396"/>
      <c r="AM999" s="396">
        <f t="shared" si="9522"/>
        <v>0</v>
      </c>
      <c r="AN999" s="396">
        <f t="shared" si="9523"/>
        <v>0</v>
      </c>
      <c r="AO999" s="396">
        <f t="shared" si="9524"/>
        <v>0</v>
      </c>
      <c r="AP999" s="396"/>
      <c r="AQ999" s="396"/>
      <c r="AR999" s="396"/>
      <c r="AS999" s="396">
        <f t="shared" si="9566"/>
        <v>0</v>
      </c>
      <c r="AT999" s="396">
        <f t="shared" si="9525"/>
        <v>0</v>
      </c>
      <c r="AU999" s="396">
        <f t="shared" si="9567"/>
        <v>0</v>
      </c>
      <c r="AV999" s="397"/>
      <c r="AW999" s="397"/>
      <c r="AX999" s="397"/>
      <c r="AY999" s="397">
        <f t="shared" si="9568"/>
        <v>0</v>
      </c>
      <c r="AZ999" s="397">
        <f t="shared" si="9527"/>
        <v>0</v>
      </c>
      <c r="BA999" s="397">
        <f t="shared" si="9569"/>
        <v>0</v>
      </c>
      <c r="BB999" s="397"/>
      <c r="BC999" s="397"/>
      <c r="BD999" s="397"/>
      <c r="BE999" s="397">
        <f t="shared" si="9570"/>
        <v>0</v>
      </c>
      <c r="BF999" s="397">
        <f t="shared" si="9530"/>
        <v>0</v>
      </c>
      <c r="BG999" s="397">
        <f t="shared" si="9571"/>
        <v>0</v>
      </c>
      <c r="BH999" s="397"/>
      <c r="BI999" s="397"/>
      <c r="BJ999" s="397"/>
      <c r="BK999" s="397">
        <f t="shared" si="9532"/>
        <v>0</v>
      </c>
      <c r="BL999" s="397">
        <f t="shared" si="9533"/>
        <v>0</v>
      </c>
      <c r="BM999" s="397">
        <f t="shared" si="9534"/>
        <v>0</v>
      </c>
      <c r="BN999" s="397"/>
      <c r="BO999" s="397"/>
      <c r="BP999" s="397"/>
      <c r="BQ999" s="397">
        <f t="shared" si="9535"/>
        <v>0</v>
      </c>
      <c r="BR999" s="397">
        <f t="shared" si="9536"/>
        <v>0</v>
      </c>
      <c r="BS999" s="397">
        <f t="shared" si="9537"/>
        <v>0</v>
      </c>
      <c r="BT999" s="256"/>
      <c r="BU999" s="256"/>
      <c r="BV999" s="256">
        <f t="shared" si="9538"/>
        <v>0</v>
      </c>
      <c r="BW999" s="1431">
        <f t="shared" si="9539"/>
        <v>0</v>
      </c>
      <c r="BX999" s="71"/>
      <c r="BY999" s="64">
        <v>2011</v>
      </c>
      <c r="BZ999" s="576"/>
      <c r="CA999" s="529">
        <f t="shared" si="9508"/>
        <v>0</v>
      </c>
      <c r="CB999" s="72"/>
      <c r="CC999" s="70"/>
      <c r="CD999" s="75"/>
      <c r="CE999" s="26">
        <f t="shared" si="9540"/>
        <v>0</v>
      </c>
      <c r="CF999" s="27">
        <f t="shared" si="9541"/>
        <v>0</v>
      </c>
      <c r="CG999" s="738">
        <f t="shared" si="9542"/>
        <v>0</v>
      </c>
      <c r="CH999" s="162"/>
      <c r="CI999" s="163"/>
      <c r="CJ999" s="179"/>
      <c r="CK999" s="180"/>
      <c r="CL999" s="180"/>
      <c r="CM999" s="181"/>
      <c r="CN999" s="180"/>
      <c r="CO999" s="182"/>
      <c r="CP999" s="180"/>
      <c r="CQ999" s="74"/>
      <c r="CR999" s="487"/>
      <c r="CS999" s="487"/>
      <c r="CT999" s="487"/>
      <c r="CU999" s="487"/>
      <c r="CV999" s="487"/>
      <c r="CW999" s="487"/>
      <c r="CX999" s="487"/>
      <c r="CY999" s="487"/>
      <c r="CZ999" s="487"/>
      <c r="DA999" s="488"/>
      <c r="DB999" s="488"/>
      <c r="DC999" s="488"/>
      <c r="DD999" s="488"/>
      <c r="DE999" s="488"/>
      <c r="DF999" s="488"/>
      <c r="DG999" s="488"/>
      <c r="DH999" s="488"/>
      <c r="DI999" s="488"/>
      <c r="DJ999" s="488"/>
      <c r="DK999" s="488"/>
      <c r="DL999" s="497"/>
      <c r="DM999" s="498"/>
      <c r="DN999" s="499"/>
      <c r="DO999" s="498"/>
      <c r="DP999" s="497"/>
      <c r="DQ999" s="505"/>
      <c r="DR999" s="499"/>
      <c r="DS999" s="505"/>
      <c r="DT999" s="499"/>
      <c r="DU999" s="502"/>
      <c r="DV999" s="497"/>
      <c r="DW999" s="505"/>
      <c r="DX999" s="497"/>
      <c r="DY999" s="505"/>
      <c r="DZ999" s="497"/>
      <c r="EA999" s="994">
        <f t="shared" si="9543"/>
        <v>0</v>
      </c>
      <c r="EB999" s="506">
        <f t="shared" si="9544"/>
        <v>0</v>
      </c>
      <c r="EC999" s="505"/>
      <c r="ED999" s="488"/>
      <c r="EE999" s="500"/>
      <c r="EF999" s="497"/>
      <c r="EG999" s="461">
        <f t="shared" si="9545"/>
        <v>0</v>
      </c>
      <c r="EH999" s="257">
        <f t="shared" si="9546"/>
        <v>0</v>
      </c>
      <c r="EI999" s="460">
        <f t="shared" si="9547"/>
        <v>0</v>
      </c>
      <c r="EJ999" s="538">
        <f t="shared" si="9548"/>
        <v>0</v>
      </c>
      <c r="EK999" s="677">
        <f t="shared" si="9549"/>
        <v>0</v>
      </c>
      <c r="EL999" s="257">
        <f t="shared" si="9550"/>
        <v>0</v>
      </c>
      <c r="EM999" s="649">
        <f t="shared" si="9551"/>
        <v>0</v>
      </c>
      <c r="EN999" s="538">
        <f t="shared" si="9552"/>
        <v>0</v>
      </c>
      <c r="EO999" s="677">
        <f t="shared" si="9553"/>
        <v>0</v>
      </c>
      <c r="EP999" s="257">
        <f t="shared" si="9554"/>
        <v>0</v>
      </c>
      <c r="EQ999" s="649">
        <f t="shared" si="9555"/>
        <v>0</v>
      </c>
      <c r="ER999" s="538">
        <f t="shared" si="9556"/>
        <v>0</v>
      </c>
      <c r="ES999" s="677">
        <f t="shared" si="9557"/>
        <v>0</v>
      </c>
      <c r="ET999" s="538">
        <f t="shared" si="9558"/>
        <v>0</v>
      </c>
      <c r="EU999" s="462">
        <f t="shared" si="9559"/>
        <v>0</v>
      </c>
      <c r="EV999" s="263">
        <f t="shared" si="9560"/>
        <v>0</v>
      </c>
      <c r="EW999" s="462">
        <f t="shared" si="9561"/>
        <v>0</v>
      </c>
      <c r="EX999" s="263">
        <f t="shared" si="9562"/>
        <v>0</v>
      </c>
      <c r="EY999" s="472">
        <f t="shared" si="9563"/>
        <v>0</v>
      </c>
      <c r="EZ999" s="263">
        <f t="shared" si="9564"/>
        <v>0</v>
      </c>
    </row>
    <row r="1000" spans="1:157" ht="18" hidden="1" customHeight="1" outlineLevel="1" x14ac:dyDescent="0.2">
      <c r="A1000" s="8" t="s">
        <v>649</v>
      </c>
      <c r="B1000" s="64" t="s">
        <v>21</v>
      </c>
      <c r="C1000" s="65" t="s">
        <v>218</v>
      </c>
      <c r="D1000" s="65" t="s">
        <v>429</v>
      </c>
      <c r="E1000" s="64" t="s">
        <v>429</v>
      </c>
      <c r="F1000" s="64" t="s">
        <v>436</v>
      </c>
      <c r="G1000" s="66" t="s">
        <v>25</v>
      </c>
      <c r="H1000" s="67">
        <v>0.2</v>
      </c>
      <c r="I1000" s="64" t="s">
        <v>478</v>
      </c>
      <c r="J1000" s="68" t="s">
        <v>217</v>
      </c>
      <c r="K1000" s="69"/>
      <c r="L1000" s="64" t="s">
        <v>433</v>
      </c>
      <c r="M1000" s="9"/>
      <c r="N1000" s="82"/>
      <c r="O1000" s="82"/>
      <c r="P1000" s="82"/>
      <c r="Q1000" s="245"/>
      <c r="R1000" s="394">
        <v>2072739.2857142854</v>
      </c>
      <c r="S1000" s="256"/>
      <c r="T1000" s="256"/>
      <c r="U1000" s="256">
        <f t="shared" ref="U1000" si="9578">R1000</f>
        <v>2072739.2857142854</v>
      </c>
      <c r="V1000" s="257">
        <f t="shared" si="9514"/>
        <v>2321468</v>
      </c>
      <c r="W1000" s="257">
        <f t="shared" si="9515"/>
        <v>464293.60000000003</v>
      </c>
      <c r="X1000" s="395"/>
      <c r="Y1000" s="395"/>
      <c r="Z1000" s="395"/>
      <c r="AA1000" s="395">
        <f t="shared" si="9516"/>
        <v>0</v>
      </c>
      <c r="AB1000" s="395">
        <f t="shared" si="9517"/>
        <v>0</v>
      </c>
      <c r="AC1000" s="399">
        <f t="shared" si="9518"/>
        <v>0</v>
      </c>
      <c r="AD1000" s="396"/>
      <c r="AE1000" s="396"/>
      <c r="AF1000" s="396"/>
      <c r="AG1000" s="396">
        <f t="shared" si="9519"/>
        <v>0</v>
      </c>
      <c r="AH1000" s="396">
        <f t="shared" si="9520"/>
        <v>0</v>
      </c>
      <c r="AI1000" s="260">
        <f t="shared" si="9521"/>
        <v>0</v>
      </c>
      <c r="AJ1000" s="396"/>
      <c r="AK1000" s="396"/>
      <c r="AL1000" s="396"/>
      <c r="AM1000" s="396">
        <f t="shared" si="9522"/>
        <v>0</v>
      </c>
      <c r="AN1000" s="396">
        <f t="shared" si="9523"/>
        <v>0</v>
      </c>
      <c r="AO1000" s="396">
        <f t="shared" si="9524"/>
        <v>0</v>
      </c>
      <c r="AP1000" s="396"/>
      <c r="AQ1000" s="396"/>
      <c r="AR1000" s="396"/>
      <c r="AS1000" s="396">
        <f t="shared" si="9566"/>
        <v>0</v>
      </c>
      <c r="AT1000" s="396">
        <f t="shared" si="9525"/>
        <v>0</v>
      </c>
      <c r="AU1000" s="396">
        <f t="shared" si="9567"/>
        <v>0</v>
      </c>
      <c r="AV1000" s="397"/>
      <c r="AW1000" s="397"/>
      <c r="AX1000" s="397"/>
      <c r="AY1000" s="397">
        <f t="shared" si="9568"/>
        <v>0</v>
      </c>
      <c r="AZ1000" s="397">
        <f t="shared" si="9527"/>
        <v>0</v>
      </c>
      <c r="BA1000" s="397">
        <f t="shared" si="9569"/>
        <v>0</v>
      </c>
      <c r="BB1000" s="397"/>
      <c r="BC1000" s="397"/>
      <c r="BD1000" s="397"/>
      <c r="BE1000" s="397">
        <f t="shared" si="9570"/>
        <v>0</v>
      </c>
      <c r="BF1000" s="397">
        <f t="shared" si="9530"/>
        <v>0</v>
      </c>
      <c r="BG1000" s="397">
        <f t="shared" si="9571"/>
        <v>0</v>
      </c>
      <c r="BH1000" s="397"/>
      <c r="BI1000" s="397"/>
      <c r="BJ1000" s="397"/>
      <c r="BK1000" s="397">
        <f t="shared" si="9532"/>
        <v>0</v>
      </c>
      <c r="BL1000" s="397">
        <f t="shared" si="9533"/>
        <v>0</v>
      </c>
      <c r="BM1000" s="397">
        <f t="shared" si="9534"/>
        <v>0</v>
      </c>
      <c r="BN1000" s="397"/>
      <c r="BO1000" s="397"/>
      <c r="BP1000" s="397"/>
      <c r="BQ1000" s="397">
        <f t="shared" si="9535"/>
        <v>0</v>
      </c>
      <c r="BR1000" s="397">
        <f t="shared" si="9536"/>
        <v>0</v>
      </c>
      <c r="BS1000" s="397">
        <f t="shared" si="9537"/>
        <v>0</v>
      </c>
      <c r="BT1000" s="256"/>
      <c r="BU1000" s="256"/>
      <c r="BV1000" s="256">
        <f t="shared" si="9538"/>
        <v>2072739.2857142854</v>
      </c>
      <c r="BW1000" s="1431">
        <f t="shared" si="9539"/>
        <v>2321468</v>
      </c>
      <c r="BX1000" s="71"/>
      <c r="BY1000" s="64">
        <v>2011</v>
      </c>
      <c r="BZ1000" s="576" t="s">
        <v>1115</v>
      </c>
      <c r="CA1000" s="529">
        <f t="shared" si="9508"/>
        <v>464293.60000000003</v>
      </c>
      <c r="CB1000" s="72"/>
      <c r="CC1000" s="70"/>
      <c r="CD1000" s="75"/>
      <c r="CE1000" s="26">
        <f t="shared" si="9540"/>
        <v>2072739.2857142854</v>
      </c>
      <c r="CF1000" s="27">
        <f t="shared" si="9541"/>
        <v>2321468</v>
      </c>
      <c r="CG1000" s="738">
        <f t="shared" si="9542"/>
        <v>464293.60000000003</v>
      </c>
      <c r="CH1000" s="162" t="s">
        <v>449</v>
      </c>
      <c r="CI1000" s="163" t="s">
        <v>448</v>
      </c>
      <c r="CJ1000" s="179" t="s">
        <v>25</v>
      </c>
      <c r="CK1000" s="180" t="str">
        <f>F1000</f>
        <v>Авторский надзор. Развитие ТЭЦ Атырауского НПЗ. Комплекс работ по монтажу турбоагрегата ПТ-12/13-3,4/1,0. Под ключ</v>
      </c>
      <c r="CL1000" s="180" t="s">
        <v>2045</v>
      </c>
      <c r="CM1000" s="181">
        <v>40876</v>
      </c>
      <c r="CN1000" s="180" t="s">
        <v>2044</v>
      </c>
      <c r="CO1000" s="180" t="s">
        <v>436</v>
      </c>
      <c r="CP1000" s="180" t="s">
        <v>436</v>
      </c>
      <c r="CQ1000" s="74"/>
      <c r="CR1000" s="487"/>
      <c r="CS1000" s="487"/>
      <c r="CT1000" s="487"/>
      <c r="CU1000" s="487"/>
      <c r="CV1000" s="487"/>
      <c r="CW1000" s="487"/>
      <c r="CX1000" s="487"/>
      <c r="CY1000" s="487"/>
      <c r="CZ1000" s="487"/>
      <c r="DA1000" s="488"/>
      <c r="DB1000" s="488">
        <v>2072739.2857142854</v>
      </c>
      <c r="DC1000" s="488"/>
      <c r="DD1000" s="488"/>
      <c r="DE1000" s="488"/>
      <c r="DF1000" s="488"/>
      <c r="DG1000" s="488"/>
      <c r="DH1000" s="488"/>
      <c r="DI1000" s="488"/>
      <c r="DJ1000" s="488"/>
      <c r="DK1000" s="488">
        <f>DB1000</f>
        <v>2072739.2857142854</v>
      </c>
      <c r="DL1000" s="497"/>
      <c r="DM1000" s="498">
        <f>DN1000*1.12</f>
        <v>2321468</v>
      </c>
      <c r="DN1000" s="499">
        <f>DK1000</f>
        <v>2072739.2857142854</v>
      </c>
      <c r="DO1000" s="498"/>
      <c r="DP1000" s="497"/>
      <c r="DQ1000" s="505"/>
      <c r="DR1000" s="499"/>
      <c r="DS1000" s="505"/>
      <c r="DT1000" s="499"/>
      <c r="DU1000" s="502"/>
      <c r="DV1000" s="497"/>
      <c r="DW1000" s="505"/>
      <c r="DX1000" s="497"/>
      <c r="DY1000" s="505"/>
      <c r="DZ1000" s="497"/>
      <c r="EA1000" s="994">
        <f t="shared" si="9543"/>
        <v>0</v>
      </c>
      <c r="EB1000" s="506">
        <f t="shared" si="9544"/>
        <v>0</v>
      </c>
      <c r="EC1000" s="505"/>
      <c r="ED1000" s="488"/>
      <c r="EE1000" s="500"/>
      <c r="EF1000" s="497"/>
      <c r="EG1000" s="461">
        <f t="shared" si="9545"/>
        <v>0</v>
      </c>
      <c r="EH1000" s="257">
        <f t="shared" si="9546"/>
        <v>0</v>
      </c>
      <c r="EI1000" s="460">
        <f t="shared" si="9547"/>
        <v>0</v>
      </c>
      <c r="EJ1000" s="538">
        <f t="shared" si="9548"/>
        <v>0</v>
      </c>
      <c r="EK1000" s="677">
        <f t="shared" si="9549"/>
        <v>0</v>
      </c>
      <c r="EL1000" s="257">
        <f t="shared" si="9550"/>
        <v>0</v>
      </c>
      <c r="EM1000" s="649">
        <f t="shared" si="9551"/>
        <v>0</v>
      </c>
      <c r="EN1000" s="538">
        <f t="shared" si="9552"/>
        <v>0</v>
      </c>
      <c r="EO1000" s="677">
        <f t="shared" si="9553"/>
        <v>0</v>
      </c>
      <c r="EP1000" s="257">
        <f t="shared" si="9554"/>
        <v>0</v>
      </c>
      <c r="EQ1000" s="649">
        <f t="shared" si="9555"/>
        <v>0</v>
      </c>
      <c r="ER1000" s="538">
        <f t="shared" si="9556"/>
        <v>0</v>
      </c>
      <c r="ES1000" s="677">
        <f t="shared" si="9557"/>
        <v>0</v>
      </c>
      <c r="ET1000" s="538">
        <f t="shared" si="9558"/>
        <v>0</v>
      </c>
      <c r="EU1000" s="462">
        <f t="shared" si="9559"/>
        <v>0</v>
      </c>
      <c r="EV1000" s="263">
        <f t="shared" si="9560"/>
        <v>0</v>
      </c>
      <c r="EW1000" s="462">
        <f t="shared" si="9561"/>
        <v>0</v>
      </c>
      <c r="EX1000" s="263">
        <f t="shared" si="9562"/>
        <v>0</v>
      </c>
      <c r="EY1000" s="472">
        <f t="shared" si="9563"/>
        <v>2072739.2857142854</v>
      </c>
      <c r="EZ1000" s="263">
        <f t="shared" si="9564"/>
        <v>2321468</v>
      </c>
    </row>
    <row r="1001" spans="1:157" ht="18" hidden="1" customHeight="1" outlineLevel="1" x14ac:dyDescent="0.2">
      <c r="A1001" s="8" t="s">
        <v>654</v>
      </c>
      <c r="B1001" s="64" t="s">
        <v>21</v>
      </c>
      <c r="C1001" s="65" t="s">
        <v>218</v>
      </c>
      <c r="D1001" s="65" t="s">
        <v>392</v>
      </c>
      <c r="E1001" s="64" t="s">
        <v>215</v>
      </c>
      <c r="F1001" s="64"/>
      <c r="G1001" s="66" t="s">
        <v>25</v>
      </c>
      <c r="H1001" s="67">
        <v>0.2</v>
      </c>
      <c r="I1001" s="64" t="s">
        <v>478</v>
      </c>
      <c r="J1001" s="68" t="s">
        <v>217</v>
      </c>
      <c r="K1001" s="234"/>
      <c r="L1001" s="64" t="s">
        <v>213</v>
      </c>
      <c r="M1001" s="9"/>
      <c r="N1001" s="82"/>
      <c r="O1001" s="82"/>
      <c r="P1001" s="82"/>
      <c r="Q1001" s="245"/>
      <c r="R1001" s="394">
        <v>0</v>
      </c>
      <c r="S1001" s="256"/>
      <c r="T1001" s="256"/>
      <c r="U1001" s="256">
        <f t="shared" si="9513"/>
        <v>0</v>
      </c>
      <c r="V1001" s="257">
        <f t="shared" si="9514"/>
        <v>0</v>
      </c>
      <c r="W1001" s="257">
        <f t="shared" si="9515"/>
        <v>0</v>
      </c>
      <c r="X1001" s="395"/>
      <c r="Y1001" s="395"/>
      <c r="Z1001" s="395"/>
      <c r="AA1001" s="395">
        <f t="shared" si="9516"/>
        <v>0</v>
      </c>
      <c r="AB1001" s="395">
        <f t="shared" si="9517"/>
        <v>0</v>
      </c>
      <c r="AC1001" s="399">
        <f t="shared" si="9518"/>
        <v>0</v>
      </c>
      <c r="AD1001" s="396"/>
      <c r="AE1001" s="396"/>
      <c r="AF1001" s="396"/>
      <c r="AG1001" s="396">
        <f t="shared" si="9519"/>
        <v>0</v>
      </c>
      <c r="AH1001" s="396">
        <f t="shared" si="9520"/>
        <v>0</v>
      </c>
      <c r="AI1001" s="260">
        <f t="shared" si="9521"/>
        <v>0</v>
      </c>
      <c r="AJ1001" s="396"/>
      <c r="AK1001" s="396"/>
      <c r="AL1001" s="396"/>
      <c r="AM1001" s="396">
        <f t="shared" si="9522"/>
        <v>0</v>
      </c>
      <c r="AN1001" s="396">
        <f t="shared" si="9523"/>
        <v>0</v>
      </c>
      <c r="AO1001" s="396">
        <f t="shared" si="9524"/>
        <v>0</v>
      </c>
      <c r="AP1001" s="396"/>
      <c r="AQ1001" s="396"/>
      <c r="AR1001" s="396"/>
      <c r="AS1001" s="396">
        <f t="shared" si="9566"/>
        <v>0</v>
      </c>
      <c r="AT1001" s="396">
        <f t="shared" si="9525"/>
        <v>0</v>
      </c>
      <c r="AU1001" s="396">
        <f t="shared" si="9567"/>
        <v>0</v>
      </c>
      <c r="AV1001" s="397"/>
      <c r="AW1001" s="397"/>
      <c r="AX1001" s="397"/>
      <c r="AY1001" s="397">
        <f t="shared" si="9568"/>
        <v>0</v>
      </c>
      <c r="AZ1001" s="397">
        <f t="shared" si="9527"/>
        <v>0</v>
      </c>
      <c r="BA1001" s="397">
        <f t="shared" si="9569"/>
        <v>0</v>
      </c>
      <c r="BB1001" s="397"/>
      <c r="BC1001" s="397"/>
      <c r="BD1001" s="397"/>
      <c r="BE1001" s="397">
        <f t="shared" si="9570"/>
        <v>0</v>
      </c>
      <c r="BF1001" s="397">
        <f t="shared" si="9530"/>
        <v>0</v>
      </c>
      <c r="BG1001" s="397">
        <f t="shared" si="9571"/>
        <v>0</v>
      </c>
      <c r="BH1001" s="397"/>
      <c r="BI1001" s="397"/>
      <c r="BJ1001" s="397"/>
      <c r="BK1001" s="397">
        <f t="shared" si="9532"/>
        <v>0</v>
      </c>
      <c r="BL1001" s="397">
        <f t="shared" si="9533"/>
        <v>0</v>
      </c>
      <c r="BM1001" s="397">
        <f t="shared" si="9534"/>
        <v>0</v>
      </c>
      <c r="BN1001" s="397"/>
      <c r="BO1001" s="397"/>
      <c r="BP1001" s="397"/>
      <c r="BQ1001" s="397">
        <f t="shared" si="9535"/>
        <v>0</v>
      </c>
      <c r="BR1001" s="397">
        <f t="shared" si="9536"/>
        <v>0</v>
      </c>
      <c r="BS1001" s="397">
        <f t="shared" si="9537"/>
        <v>0</v>
      </c>
      <c r="BT1001" s="256"/>
      <c r="BU1001" s="256"/>
      <c r="BV1001" s="256">
        <f t="shared" si="9538"/>
        <v>0</v>
      </c>
      <c r="BW1001" s="1431">
        <f t="shared" si="9539"/>
        <v>0</v>
      </c>
      <c r="BX1001" s="71"/>
      <c r="BY1001" s="576" t="s">
        <v>1151</v>
      </c>
      <c r="BZ1001" s="576"/>
      <c r="CA1001" s="529">
        <f t="shared" si="9508"/>
        <v>0</v>
      </c>
      <c r="CB1001" s="72"/>
      <c r="CC1001" s="70"/>
      <c r="CD1001" s="75"/>
      <c r="CE1001" s="26">
        <f t="shared" si="9540"/>
        <v>0</v>
      </c>
      <c r="CF1001" s="27">
        <f t="shared" si="9541"/>
        <v>0</v>
      </c>
      <c r="CG1001" s="738">
        <f t="shared" si="9542"/>
        <v>0</v>
      </c>
      <c r="CH1001" s="162"/>
      <c r="CI1001" s="163"/>
      <c r="CJ1001" s="179"/>
      <c r="CK1001" s="180"/>
      <c r="CL1001" s="180"/>
      <c r="CM1001" s="181"/>
      <c r="CN1001" s="180"/>
      <c r="CO1001" s="182"/>
      <c r="CP1001" s="180"/>
      <c r="CQ1001" s="74"/>
      <c r="CR1001" s="487"/>
      <c r="CS1001" s="487"/>
      <c r="CT1001" s="487"/>
      <c r="CU1001" s="487"/>
      <c r="CV1001" s="487"/>
      <c r="CW1001" s="487"/>
      <c r="CX1001" s="487"/>
      <c r="CY1001" s="487"/>
      <c r="CZ1001" s="487"/>
      <c r="DA1001" s="488"/>
      <c r="DB1001" s="488"/>
      <c r="DC1001" s="488"/>
      <c r="DD1001" s="488"/>
      <c r="DE1001" s="488"/>
      <c r="DF1001" s="488"/>
      <c r="DG1001" s="488"/>
      <c r="DH1001" s="488"/>
      <c r="DI1001" s="488"/>
      <c r="DJ1001" s="488"/>
      <c r="DK1001" s="488"/>
      <c r="DL1001" s="497"/>
      <c r="DM1001" s="498"/>
      <c r="DN1001" s="499"/>
      <c r="DO1001" s="498"/>
      <c r="DP1001" s="497"/>
      <c r="DQ1001" s="505"/>
      <c r="DR1001" s="499"/>
      <c r="DS1001" s="505"/>
      <c r="DT1001" s="499"/>
      <c r="DU1001" s="502"/>
      <c r="DV1001" s="497"/>
      <c r="DW1001" s="505"/>
      <c r="DX1001" s="497"/>
      <c r="DY1001" s="505"/>
      <c r="DZ1001" s="497"/>
      <c r="EA1001" s="994">
        <f t="shared" si="9543"/>
        <v>0</v>
      </c>
      <c r="EB1001" s="506">
        <f t="shared" si="9544"/>
        <v>0</v>
      </c>
      <c r="EC1001" s="505"/>
      <c r="ED1001" s="488"/>
      <c r="EE1001" s="500"/>
      <c r="EF1001" s="497"/>
      <c r="EG1001" s="461">
        <f t="shared" si="9545"/>
        <v>0</v>
      </c>
      <c r="EH1001" s="257">
        <f t="shared" si="9546"/>
        <v>0</v>
      </c>
      <c r="EI1001" s="460">
        <f t="shared" si="9547"/>
        <v>0</v>
      </c>
      <c r="EJ1001" s="538">
        <f t="shared" si="9548"/>
        <v>0</v>
      </c>
      <c r="EK1001" s="677">
        <f t="shared" si="9549"/>
        <v>0</v>
      </c>
      <c r="EL1001" s="257">
        <f t="shared" si="9550"/>
        <v>0</v>
      </c>
      <c r="EM1001" s="649">
        <f t="shared" si="9551"/>
        <v>0</v>
      </c>
      <c r="EN1001" s="538">
        <f t="shared" si="9552"/>
        <v>0</v>
      </c>
      <c r="EO1001" s="677">
        <f t="shared" si="9553"/>
        <v>0</v>
      </c>
      <c r="EP1001" s="257">
        <f t="shared" si="9554"/>
        <v>0</v>
      </c>
      <c r="EQ1001" s="649">
        <f t="shared" si="9555"/>
        <v>0</v>
      </c>
      <c r="ER1001" s="538">
        <f t="shared" si="9556"/>
        <v>0</v>
      </c>
      <c r="ES1001" s="677">
        <f t="shared" si="9557"/>
        <v>0</v>
      </c>
      <c r="ET1001" s="538">
        <f t="shared" si="9558"/>
        <v>0</v>
      </c>
      <c r="EU1001" s="462">
        <f t="shared" si="9559"/>
        <v>0</v>
      </c>
      <c r="EV1001" s="263">
        <f t="shared" si="9560"/>
        <v>0</v>
      </c>
      <c r="EW1001" s="462">
        <f t="shared" si="9561"/>
        <v>0</v>
      </c>
      <c r="EX1001" s="263">
        <f t="shared" si="9562"/>
        <v>0</v>
      </c>
      <c r="EY1001" s="472">
        <f t="shared" si="9563"/>
        <v>0</v>
      </c>
      <c r="EZ1001" s="263">
        <f t="shared" si="9564"/>
        <v>0</v>
      </c>
    </row>
    <row r="1002" spans="1:157" ht="18" hidden="1" customHeight="1" outlineLevel="1" x14ac:dyDescent="0.2">
      <c r="A1002" s="8" t="s">
        <v>655</v>
      </c>
      <c r="B1002" s="64" t="s">
        <v>21</v>
      </c>
      <c r="C1002" s="65" t="s">
        <v>218</v>
      </c>
      <c r="D1002" s="65" t="s">
        <v>429</v>
      </c>
      <c r="E1002" s="64" t="s">
        <v>429</v>
      </c>
      <c r="F1002" s="64" t="s">
        <v>432</v>
      </c>
      <c r="G1002" s="66" t="s">
        <v>25</v>
      </c>
      <c r="H1002" s="67">
        <v>0.2</v>
      </c>
      <c r="I1002" s="64" t="s">
        <v>478</v>
      </c>
      <c r="J1002" s="68" t="s">
        <v>217</v>
      </c>
      <c r="K1002" s="234"/>
      <c r="L1002" s="64" t="s">
        <v>433</v>
      </c>
      <c r="M1002" s="9"/>
      <c r="N1002" s="82"/>
      <c r="O1002" s="82"/>
      <c r="P1002" s="82">
        <v>1097083.9285714284</v>
      </c>
      <c r="Q1002" s="245">
        <v>999999.99999999988</v>
      </c>
      <c r="R1002" s="394">
        <v>485346.42857142852</v>
      </c>
      <c r="S1002" s="256"/>
      <c r="T1002" s="256"/>
      <c r="U1002" s="256">
        <f t="shared" ref="U1002" si="9579">R1002</f>
        <v>485346.42857142852</v>
      </c>
      <c r="V1002" s="257">
        <f t="shared" si="9514"/>
        <v>543588</v>
      </c>
      <c r="W1002" s="257">
        <f t="shared" si="9515"/>
        <v>108717.6</v>
      </c>
      <c r="X1002" s="395"/>
      <c r="Y1002" s="395"/>
      <c r="Z1002" s="395"/>
      <c r="AA1002" s="395">
        <f t="shared" si="9516"/>
        <v>0</v>
      </c>
      <c r="AB1002" s="395">
        <f t="shared" si="9517"/>
        <v>0</v>
      </c>
      <c r="AC1002" s="399">
        <f t="shared" si="9518"/>
        <v>0</v>
      </c>
      <c r="AD1002" s="396"/>
      <c r="AE1002" s="396"/>
      <c r="AF1002" s="396"/>
      <c r="AG1002" s="396">
        <f t="shared" si="9519"/>
        <v>0</v>
      </c>
      <c r="AH1002" s="396">
        <f t="shared" si="9520"/>
        <v>0</v>
      </c>
      <c r="AI1002" s="260">
        <f t="shared" si="9521"/>
        <v>0</v>
      </c>
      <c r="AJ1002" s="396"/>
      <c r="AK1002" s="396"/>
      <c r="AL1002" s="396"/>
      <c r="AM1002" s="396">
        <f t="shared" si="9522"/>
        <v>0</v>
      </c>
      <c r="AN1002" s="396">
        <f t="shared" si="9523"/>
        <v>0</v>
      </c>
      <c r="AO1002" s="396">
        <f t="shared" si="9524"/>
        <v>0</v>
      </c>
      <c r="AP1002" s="396"/>
      <c r="AQ1002" s="396"/>
      <c r="AR1002" s="396"/>
      <c r="AS1002" s="396">
        <f t="shared" si="9566"/>
        <v>0</v>
      </c>
      <c r="AT1002" s="396">
        <f t="shared" si="9525"/>
        <v>0</v>
      </c>
      <c r="AU1002" s="396">
        <f t="shared" si="9567"/>
        <v>0</v>
      </c>
      <c r="AV1002" s="397"/>
      <c r="AW1002" s="397"/>
      <c r="AX1002" s="397"/>
      <c r="AY1002" s="397">
        <f t="shared" si="9568"/>
        <v>0</v>
      </c>
      <c r="AZ1002" s="397">
        <f t="shared" si="9527"/>
        <v>0</v>
      </c>
      <c r="BA1002" s="397">
        <f t="shared" si="9569"/>
        <v>0</v>
      </c>
      <c r="BB1002" s="397"/>
      <c r="BC1002" s="397"/>
      <c r="BD1002" s="397"/>
      <c r="BE1002" s="397">
        <f t="shared" si="9570"/>
        <v>0</v>
      </c>
      <c r="BF1002" s="397">
        <f t="shared" si="9530"/>
        <v>0</v>
      </c>
      <c r="BG1002" s="397">
        <f t="shared" si="9571"/>
        <v>0</v>
      </c>
      <c r="BH1002" s="397"/>
      <c r="BI1002" s="397"/>
      <c r="BJ1002" s="397"/>
      <c r="BK1002" s="397">
        <f t="shared" si="9532"/>
        <v>0</v>
      </c>
      <c r="BL1002" s="397">
        <f t="shared" si="9533"/>
        <v>0</v>
      </c>
      <c r="BM1002" s="397">
        <f t="shared" si="9534"/>
        <v>0</v>
      </c>
      <c r="BN1002" s="397"/>
      <c r="BO1002" s="397"/>
      <c r="BP1002" s="397"/>
      <c r="BQ1002" s="397">
        <f t="shared" si="9535"/>
        <v>0</v>
      </c>
      <c r="BR1002" s="397">
        <f t="shared" si="9536"/>
        <v>0</v>
      </c>
      <c r="BS1002" s="397">
        <f t="shared" si="9537"/>
        <v>0</v>
      </c>
      <c r="BT1002" s="256"/>
      <c r="BU1002" s="256"/>
      <c r="BV1002" s="256">
        <f t="shared" si="9538"/>
        <v>2582430.3571428568</v>
      </c>
      <c r="BW1002" s="1431">
        <f t="shared" si="9539"/>
        <v>2892322</v>
      </c>
      <c r="BX1002" s="71"/>
      <c r="BY1002" s="576" t="s">
        <v>1151</v>
      </c>
      <c r="BZ1002" s="576" t="s">
        <v>1115</v>
      </c>
      <c r="CA1002" s="529">
        <f t="shared" si="9508"/>
        <v>578464.4</v>
      </c>
      <c r="CB1002" s="72"/>
      <c r="CC1002" s="70"/>
      <c r="CD1002" s="75"/>
      <c r="CE1002" s="26">
        <f t="shared" si="9540"/>
        <v>2582430.3571428568</v>
      </c>
      <c r="CF1002" s="27">
        <f t="shared" si="9541"/>
        <v>2892322</v>
      </c>
      <c r="CG1002" s="738">
        <f t="shared" si="9542"/>
        <v>578464.4</v>
      </c>
      <c r="CH1002" s="162" t="s">
        <v>449</v>
      </c>
      <c r="CI1002" s="163" t="s">
        <v>448</v>
      </c>
      <c r="CJ1002" s="179"/>
      <c r="CK1002" s="180"/>
      <c r="CL1002" s="180"/>
      <c r="CM1002" s="181"/>
      <c r="CN1002" s="180"/>
      <c r="CO1002" s="182"/>
      <c r="CP1002" s="180"/>
      <c r="CQ1002" s="74"/>
      <c r="CR1002" s="487"/>
      <c r="CS1002" s="487"/>
      <c r="CT1002" s="487"/>
      <c r="CU1002" s="487"/>
      <c r="CV1002" s="487"/>
      <c r="CW1002" s="487"/>
      <c r="CX1002" s="487"/>
      <c r="CY1002" s="487"/>
      <c r="CZ1002" s="487"/>
      <c r="DA1002" s="488"/>
      <c r="DB1002" s="488"/>
      <c r="DC1002" s="488"/>
      <c r="DD1002" s="488"/>
      <c r="DE1002" s="488"/>
      <c r="DF1002" s="488"/>
      <c r="DG1002" s="488"/>
      <c r="DH1002" s="488"/>
      <c r="DI1002" s="488"/>
      <c r="DJ1002" s="488"/>
      <c r="DK1002" s="488"/>
      <c r="DL1002" s="497"/>
      <c r="DM1002" s="498"/>
      <c r="DN1002" s="499"/>
      <c r="DO1002" s="498"/>
      <c r="DP1002" s="497"/>
      <c r="DQ1002" s="505"/>
      <c r="DR1002" s="499"/>
      <c r="DS1002" s="505"/>
      <c r="DT1002" s="499"/>
      <c r="DU1002" s="502"/>
      <c r="DV1002" s="497"/>
      <c r="DW1002" s="505"/>
      <c r="DX1002" s="497"/>
      <c r="DY1002" s="505"/>
      <c r="DZ1002" s="497"/>
      <c r="EA1002" s="994">
        <f t="shared" si="9543"/>
        <v>0</v>
      </c>
      <c r="EB1002" s="506">
        <f t="shared" si="9544"/>
        <v>0</v>
      </c>
      <c r="EC1002" s="505"/>
      <c r="ED1002" s="488"/>
      <c r="EE1002" s="500"/>
      <c r="EF1002" s="497"/>
      <c r="EG1002" s="461">
        <f t="shared" si="9545"/>
        <v>485346.42857142852</v>
      </c>
      <c r="EH1002" s="257">
        <f t="shared" si="9546"/>
        <v>543588</v>
      </c>
      <c r="EI1002" s="460">
        <f t="shared" si="9547"/>
        <v>0</v>
      </c>
      <c r="EJ1002" s="538">
        <f t="shared" si="9548"/>
        <v>0</v>
      </c>
      <c r="EK1002" s="677">
        <f t="shared" si="9549"/>
        <v>0</v>
      </c>
      <c r="EL1002" s="257">
        <f t="shared" si="9550"/>
        <v>0</v>
      </c>
      <c r="EM1002" s="649">
        <f t="shared" si="9551"/>
        <v>0</v>
      </c>
      <c r="EN1002" s="538">
        <f t="shared" si="9552"/>
        <v>0</v>
      </c>
      <c r="EO1002" s="677">
        <f t="shared" si="9553"/>
        <v>0</v>
      </c>
      <c r="EP1002" s="257">
        <f t="shared" si="9554"/>
        <v>0</v>
      </c>
      <c r="EQ1002" s="649">
        <f t="shared" si="9555"/>
        <v>0</v>
      </c>
      <c r="ER1002" s="538">
        <f t="shared" si="9556"/>
        <v>0</v>
      </c>
      <c r="ES1002" s="677">
        <f t="shared" si="9557"/>
        <v>0</v>
      </c>
      <c r="ET1002" s="538">
        <f t="shared" si="9558"/>
        <v>0</v>
      </c>
      <c r="EU1002" s="462">
        <f t="shared" si="9559"/>
        <v>0</v>
      </c>
      <c r="EV1002" s="263">
        <f t="shared" si="9560"/>
        <v>0</v>
      </c>
      <c r="EW1002" s="462">
        <f t="shared" si="9561"/>
        <v>0</v>
      </c>
      <c r="EX1002" s="263">
        <f t="shared" si="9562"/>
        <v>0</v>
      </c>
      <c r="EY1002" s="472">
        <f t="shared" si="9563"/>
        <v>2582430.3571428568</v>
      </c>
      <c r="EZ1002" s="263">
        <f t="shared" si="9564"/>
        <v>2892322</v>
      </c>
    </row>
    <row r="1003" spans="1:157" ht="18" hidden="1" customHeight="1" outlineLevel="1" x14ac:dyDescent="0.2">
      <c r="A1003" s="8" t="s">
        <v>656</v>
      </c>
      <c r="B1003" s="64" t="s">
        <v>21</v>
      </c>
      <c r="C1003" s="65" t="s">
        <v>218</v>
      </c>
      <c r="D1003" s="65" t="s">
        <v>393</v>
      </c>
      <c r="E1003" s="64" t="s">
        <v>215</v>
      </c>
      <c r="F1003" s="64"/>
      <c r="G1003" s="66" t="s">
        <v>25</v>
      </c>
      <c r="H1003" s="67">
        <v>0.2</v>
      </c>
      <c r="I1003" s="64" t="s">
        <v>478</v>
      </c>
      <c r="J1003" s="68" t="s">
        <v>217</v>
      </c>
      <c r="K1003" s="234"/>
      <c r="L1003" s="64" t="s">
        <v>213</v>
      </c>
      <c r="M1003" s="9"/>
      <c r="N1003" s="82"/>
      <c r="O1003" s="82"/>
      <c r="P1003" s="82"/>
      <c r="Q1003" s="245"/>
      <c r="R1003" s="394">
        <v>0</v>
      </c>
      <c r="S1003" s="256"/>
      <c r="T1003" s="256"/>
      <c r="U1003" s="256">
        <f t="shared" si="9513"/>
        <v>0</v>
      </c>
      <c r="V1003" s="257">
        <f t="shared" si="9514"/>
        <v>0</v>
      </c>
      <c r="W1003" s="257">
        <f t="shared" si="9515"/>
        <v>0</v>
      </c>
      <c r="X1003" s="395"/>
      <c r="Y1003" s="395"/>
      <c r="Z1003" s="395"/>
      <c r="AA1003" s="395">
        <f t="shared" si="9516"/>
        <v>0</v>
      </c>
      <c r="AB1003" s="395">
        <f t="shared" si="9517"/>
        <v>0</v>
      </c>
      <c r="AC1003" s="399">
        <f t="shared" si="9518"/>
        <v>0</v>
      </c>
      <c r="AD1003" s="396"/>
      <c r="AE1003" s="396"/>
      <c r="AF1003" s="396"/>
      <c r="AG1003" s="396">
        <f t="shared" si="9519"/>
        <v>0</v>
      </c>
      <c r="AH1003" s="396">
        <f t="shared" si="9520"/>
        <v>0</v>
      </c>
      <c r="AI1003" s="260">
        <f t="shared" si="9521"/>
        <v>0</v>
      </c>
      <c r="AJ1003" s="396"/>
      <c r="AK1003" s="396"/>
      <c r="AL1003" s="396"/>
      <c r="AM1003" s="396">
        <f t="shared" si="9522"/>
        <v>0</v>
      </c>
      <c r="AN1003" s="396">
        <f t="shared" si="9523"/>
        <v>0</v>
      </c>
      <c r="AO1003" s="396">
        <f t="shared" si="9524"/>
        <v>0</v>
      </c>
      <c r="AP1003" s="396"/>
      <c r="AQ1003" s="396"/>
      <c r="AR1003" s="396"/>
      <c r="AS1003" s="396">
        <f t="shared" si="9566"/>
        <v>0</v>
      </c>
      <c r="AT1003" s="396">
        <f t="shared" si="9525"/>
        <v>0</v>
      </c>
      <c r="AU1003" s="396">
        <f t="shared" si="9567"/>
        <v>0</v>
      </c>
      <c r="AV1003" s="397"/>
      <c r="AW1003" s="397"/>
      <c r="AX1003" s="397"/>
      <c r="AY1003" s="397">
        <f t="shared" si="9568"/>
        <v>0</v>
      </c>
      <c r="AZ1003" s="397">
        <f t="shared" si="9527"/>
        <v>0</v>
      </c>
      <c r="BA1003" s="397">
        <f t="shared" si="9569"/>
        <v>0</v>
      </c>
      <c r="BB1003" s="397"/>
      <c r="BC1003" s="397"/>
      <c r="BD1003" s="397"/>
      <c r="BE1003" s="397">
        <f t="shared" si="9570"/>
        <v>0</v>
      </c>
      <c r="BF1003" s="397">
        <f t="shared" si="9530"/>
        <v>0</v>
      </c>
      <c r="BG1003" s="397">
        <f t="shared" si="9571"/>
        <v>0</v>
      </c>
      <c r="BH1003" s="397"/>
      <c r="BI1003" s="397"/>
      <c r="BJ1003" s="397"/>
      <c r="BK1003" s="397">
        <f t="shared" si="9532"/>
        <v>0</v>
      </c>
      <c r="BL1003" s="397">
        <f t="shared" si="9533"/>
        <v>0</v>
      </c>
      <c r="BM1003" s="397">
        <f t="shared" si="9534"/>
        <v>0</v>
      </c>
      <c r="BN1003" s="397"/>
      <c r="BO1003" s="397"/>
      <c r="BP1003" s="397"/>
      <c r="BQ1003" s="397">
        <f t="shared" si="9535"/>
        <v>0</v>
      </c>
      <c r="BR1003" s="397">
        <f t="shared" si="9536"/>
        <v>0</v>
      </c>
      <c r="BS1003" s="397">
        <f t="shared" si="9537"/>
        <v>0</v>
      </c>
      <c r="BT1003" s="256"/>
      <c r="BU1003" s="256"/>
      <c r="BV1003" s="256">
        <f t="shared" si="9538"/>
        <v>0</v>
      </c>
      <c r="BW1003" s="1431">
        <f t="shared" si="9539"/>
        <v>0</v>
      </c>
      <c r="BX1003" s="71"/>
      <c r="BY1003" s="576" t="s">
        <v>1151</v>
      </c>
      <c r="BZ1003" s="576"/>
      <c r="CA1003" s="529">
        <f t="shared" si="9508"/>
        <v>0</v>
      </c>
      <c r="CB1003" s="72"/>
      <c r="CC1003" s="70"/>
      <c r="CD1003" s="75"/>
      <c r="CE1003" s="26">
        <f t="shared" si="9540"/>
        <v>0</v>
      </c>
      <c r="CF1003" s="27">
        <f t="shared" si="9541"/>
        <v>0</v>
      </c>
      <c r="CG1003" s="738">
        <f t="shared" si="9542"/>
        <v>0</v>
      </c>
      <c r="CH1003" s="162"/>
      <c r="CI1003" s="163"/>
      <c r="CJ1003" s="179"/>
      <c r="CK1003" s="180"/>
      <c r="CL1003" s="180"/>
      <c r="CM1003" s="181"/>
      <c r="CN1003" s="180"/>
      <c r="CO1003" s="182"/>
      <c r="CP1003" s="180"/>
      <c r="CQ1003" s="74"/>
      <c r="CR1003" s="487"/>
      <c r="CS1003" s="487"/>
      <c r="CT1003" s="487"/>
      <c r="CU1003" s="487"/>
      <c r="CV1003" s="487"/>
      <c r="CW1003" s="487"/>
      <c r="CX1003" s="487"/>
      <c r="CY1003" s="487"/>
      <c r="CZ1003" s="487"/>
      <c r="DA1003" s="488"/>
      <c r="DB1003" s="488"/>
      <c r="DC1003" s="488"/>
      <c r="DD1003" s="488"/>
      <c r="DE1003" s="488"/>
      <c r="DF1003" s="488"/>
      <c r="DG1003" s="488"/>
      <c r="DH1003" s="488"/>
      <c r="DI1003" s="488"/>
      <c r="DJ1003" s="488"/>
      <c r="DK1003" s="488"/>
      <c r="DL1003" s="497"/>
      <c r="DM1003" s="498"/>
      <c r="DN1003" s="499"/>
      <c r="DO1003" s="498"/>
      <c r="DP1003" s="497"/>
      <c r="DQ1003" s="505"/>
      <c r="DR1003" s="499"/>
      <c r="DS1003" s="505"/>
      <c r="DT1003" s="499"/>
      <c r="DU1003" s="502"/>
      <c r="DV1003" s="497"/>
      <c r="DW1003" s="505"/>
      <c r="DX1003" s="497"/>
      <c r="DY1003" s="505"/>
      <c r="DZ1003" s="497"/>
      <c r="EA1003" s="994">
        <f t="shared" si="9543"/>
        <v>0</v>
      </c>
      <c r="EB1003" s="506">
        <f t="shared" si="9544"/>
        <v>0</v>
      </c>
      <c r="EC1003" s="505"/>
      <c r="ED1003" s="488"/>
      <c r="EE1003" s="500"/>
      <c r="EF1003" s="497"/>
      <c r="EG1003" s="461">
        <f t="shared" si="9545"/>
        <v>0</v>
      </c>
      <c r="EH1003" s="257">
        <f t="shared" si="9546"/>
        <v>0</v>
      </c>
      <c r="EI1003" s="460">
        <f t="shared" si="9547"/>
        <v>0</v>
      </c>
      <c r="EJ1003" s="538">
        <f t="shared" si="9548"/>
        <v>0</v>
      </c>
      <c r="EK1003" s="677">
        <f t="shared" si="9549"/>
        <v>0</v>
      </c>
      <c r="EL1003" s="257">
        <f t="shared" si="9550"/>
        <v>0</v>
      </c>
      <c r="EM1003" s="649">
        <f t="shared" si="9551"/>
        <v>0</v>
      </c>
      <c r="EN1003" s="538">
        <f t="shared" si="9552"/>
        <v>0</v>
      </c>
      <c r="EO1003" s="677">
        <f t="shared" si="9553"/>
        <v>0</v>
      </c>
      <c r="EP1003" s="257">
        <f t="shared" si="9554"/>
        <v>0</v>
      </c>
      <c r="EQ1003" s="649">
        <f t="shared" si="9555"/>
        <v>0</v>
      </c>
      <c r="ER1003" s="538">
        <f t="shared" si="9556"/>
        <v>0</v>
      </c>
      <c r="ES1003" s="677">
        <f t="shared" si="9557"/>
        <v>0</v>
      </c>
      <c r="ET1003" s="538">
        <f t="shared" si="9558"/>
        <v>0</v>
      </c>
      <c r="EU1003" s="462">
        <f t="shared" si="9559"/>
        <v>0</v>
      </c>
      <c r="EV1003" s="263">
        <f t="shared" si="9560"/>
        <v>0</v>
      </c>
      <c r="EW1003" s="462">
        <f t="shared" si="9561"/>
        <v>0</v>
      </c>
      <c r="EX1003" s="263">
        <f t="shared" si="9562"/>
        <v>0</v>
      </c>
      <c r="EY1003" s="472">
        <f t="shared" si="9563"/>
        <v>0</v>
      </c>
      <c r="EZ1003" s="263">
        <f t="shared" si="9564"/>
        <v>0</v>
      </c>
    </row>
    <row r="1004" spans="1:157" ht="18" hidden="1" customHeight="1" outlineLevel="1" x14ac:dyDescent="0.2">
      <c r="A1004" s="8" t="s">
        <v>657</v>
      </c>
      <c r="B1004" s="64" t="s">
        <v>21</v>
      </c>
      <c r="C1004" s="65" t="s">
        <v>218</v>
      </c>
      <c r="D1004" s="65" t="s">
        <v>429</v>
      </c>
      <c r="E1004" s="64" t="s">
        <v>429</v>
      </c>
      <c r="F1004" s="64" t="s">
        <v>430</v>
      </c>
      <c r="G1004" s="66" t="s">
        <v>25</v>
      </c>
      <c r="H1004" s="67">
        <v>0.2</v>
      </c>
      <c r="I1004" s="64" t="s">
        <v>478</v>
      </c>
      <c r="J1004" s="68" t="s">
        <v>217</v>
      </c>
      <c r="K1004" s="234"/>
      <c r="L1004" s="64" t="s">
        <v>431</v>
      </c>
      <c r="M1004" s="9"/>
      <c r="N1004" s="82"/>
      <c r="O1004" s="82">
        <v>2293284.8214285714</v>
      </c>
      <c r="P1004" s="82">
        <v>1293596.4285714284</v>
      </c>
      <c r="Q1004" s="245">
        <v>999999.99999999988</v>
      </c>
      <c r="R1004" s="394">
        <v>486318.74999999994</v>
      </c>
      <c r="S1004" s="256"/>
      <c r="T1004" s="256"/>
      <c r="U1004" s="256">
        <f t="shared" si="9513"/>
        <v>486318.74999999994</v>
      </c>
      <c r="V1004" s="257">
        <f t="shared" si="9514"/>
        <v>544677</v>
      </c>
      <c r="W1004" s="257">
        <f t="shared" si="9515"/>
        <v>108935.40000000001</v>
      </c>
      <c r="X1004" s="395"/>
      <c r="Y1004" s="395"/>
      <c r="Z1004" s="395"/>
      <c r="AA1004" s="395">
        <f t="shared" si="9516"/>
        <v>0</v>
      </c>
      <c r="AB1004" s="395">
        <f t="shared" si="9517"/>
        <v>0</v>
      </c>
      <c r="AC1004" s="399">
        <f t="shared" si="9518"/>
        <v>0</v>
      </c>
      <c r="AD1004" s="396"/>
      <c r="AE1004" s="396"/>
      <c r="AF1004" s="396"/>
      <c r="AG1004" s="396">
        <f t="shared" si="9519"/>
        <v>0</v>
      </c>
      <c r="AH1004" s="396">
        <f t="shared" si="9520"/>
        <v>0</v>
      </c>
      <c r="AI1004" s="260">
        <f t="shared" si="9521"/>
        <v>0</v>
      </c>
      <c r="AJ1004" s="396"/>
      <c r="AK1004" s="396"/>
      <c r="AL1004" s="396"/>
      <c r="AM1004" s="396">
        <f t="shared" si="9522"/>
        <v>0</v>
      </c>
      <c r="AN1004" s="396">
        <f t="shared" si="9523"/>
        <v>0</v>
      </c>
      <c r="AO1004" s="396">
        <f t="shared" si="9524"/>
        <v>0</v>
      </c>
      <c r="AP1004" s="396"/>
      <c r="AQ1004" s="396"/>
      <c r="AR1004" s="396"/>
      <c r="AS1004" s="396">
        <f t="shared" si="9566"/>
        <v>0</v>
      </c>
      <c r="AT1004" s="396">
        <f t="shared" si="9525"/>
        <v>0</v>
      </c>
      <c r="AU1004" s="396">
        <f t="shared" si="9567"/>
        <v>0</v>
      </c>
      <c r="AV1004" s="397"/>
      <c r="AW1004" s="397"/>
      <c r="AX1004" s="397"/>
      <c r="AY1004" s="397">
        <f t="shared" si="9568"/>
        <v>0</v>
      </c>
      <c r="AZ1004" s="397">
        <f t="shared" si="9527"/>
        <v>0</v>
      </c>
      <c r="BA1004" s="397">
        <f t="shared" si="9569"/>
        <v>0</v>
      </c>
      <c r="BB1004" s="397"/>
      <c r="BC1004" s="397"/>
      <c r="BD1004" s="397"/>
      <c r="BE1004" s="397">
        <f t="shared" si="9570"/>
        <v>0</v>
      </c>
      <c r="BF1004" s="397">
        <f t="shared" si="9530"/>
        <v>0</v>
      </c>
      <c r="BG1004" s="397">
        <f t="shared" si="9571"/>
        <v>0</v>
      </c>
      <c r="BH1004" s="397"/>
      <c r="BI1004" s="397"/>
      <c r="BJ1004" s="397"/>
      <c r="BK1004" s="397">
        <f t="shared" si="9532"/>
        <v>0</v>
      </c>
      <c r="BL1004" s="397">
        <f t="shared" si="9533"/>
        <v>0</v>
      </c>
      <c r="BM1004" s="397">
        <f t="shared" si="9534"/>
        <v>0</v>
      </c>
      <c r="BN1004" s="397"/>
      <c r="BO1004" s="397"/>
      <c r="BP1004" s="397"/>
      <c r="BQ1004" s="397">
        <f t="shared" si="9535"/>
        <v>0</v>
      </c>
      <c r="BR1004" s="397">
        <f t="shared" si="9536"/>
        <v>0</v>
      </c>
      <c r="BS1004" s="397">
        <f t="shared" si="9537"/>
        <v>0</v>
      </c>
      <c r="BT1004" s="256"/>
      <c r="BU1004" s="256"/>
      <c r="BV1004" s="256">
        <f t="shared" si="9538"/>
        <v>5073200</v>
      </c>
      <c r="BW1004" s="1431">
        <f t="shared" si="9539"/>
        <v>5681984.0000000009</v>
      </c>
      <c r="BX1004" s="71"/>
      <c r="BY1004" s="576" t="s">
        <v>1151</v>
      </c>
      <c r="BZ1004" s="576" t="s">
        <v>1115</v>
      </c>
      <c r="CA1004" s="529">
        <f t="shared" si="9508"/>
        <v>1136396.8000000003</v>
      </c>
      <c r="CB1004" s="72"/>
      <c r="CC1004" s="70"/>
      <c r="CD1004" s="75"/>
      <c r="CE1004" s="26">
        <f t="shared" si="9540"/>
        <v>5073200</v>
      </c>
      <c r="CF1004" s="27">
        <f t="shared" si="9541"/>
        <v>5681984.0000000009</v>
      </c>
      <c r="CG1004" s="738">
        <f t="shared" si="9542"/>
        <v>1136396.8000000003</v>
      </c>
      <c r="CH1004" s="162" t="s">
        <v>449</v>
      </c>
      <c r="CI1004" s="163" t="s">
        <v>448</v>
      </c>
      <c r="CJ1004" s="179"/>
      <c r="CK1004" s="180"/>
      <c r="CL1004" s="180"/>
      <c r="CM1004" s="181"/>
      <c r="CN1004" s="180"/>
      <c r="CO1004" s="182"/>
      <c r="CP1004" s="180"/>
      <c r="CQ1004" s="74"/>
      <c r="CR1004" s="487"/>
      <c r="CS1004" s="487"/>
      <c r="CT1004" s="487"/>
      <c r="CU1004" s="487"/>
      <c r="CV1004" s="487"/>
      <c r="CW1004" s="487"/>
      <c r="CX1004" s="487"/>
      <c r="CY1004" s="487"/>
      <c r="CZ1004" s="487"/>
      <c r="DA1004" s="488"/>
      <c r="DB1004" s="488"/>
      <c r="DC1004" s="488"/>
      <c r="DD1004" s="488"/>
      <c r="DE1004" s="488"/>
      <c r="DF1004" s="488"/>
      <c r="DG1004" s="488"/>
      <c r="DH1004" s="488"/>
      <c r="DI1004" s="488"/>
      <c r="DJ1004" s="488"/>
      <c r="DK1004" s="488"/>
      <c r="DL1004" s="497"/>
      <c r="DM1004" s="498"/>
      <c r="DN1004" s="499"/>
      <c r="DO1004" s="498"/>
      <c r="DP1004" s="497"/>
      <c r="DQ1004" s="505"/>
      <c r="DR1004" s="499"/>
      <c r="DS1004" s="505"/>
      <c r="DT1004" s="499"/>
      <c r="DU1004" s="502"/>
      <c r="DV1004" s="497"/>
      <c r="DW1004" s="505"/>
      <c r="DX1004" s="497"/>
      <c r="DY1004" s="505"/>
      <c r="DZ1004" s="497"/>
      <c r="EA1004" s="994">
        <f t="shared" si="9543"/>
        <v>0</v>
      </c>
      <c r="EB1004" s="506">
        <f t="shared" si="9544"/>
        <v>0</v>
      </c>
      <c r="EC1004" s="505"/>
      <c r="ED1004" s="488"/>
      <c r="EE1004" s="500"/>
      <c r="EF1004" s="497"/>
      <c r="EG1004" s="461">
        <f t="shared" si="9545"/>
        <v>486318.74999999994</v>
      </c>
      <c r="EH1004" s="257">
        <f t="shared" si="9546"/>
        <v>544677</v>
      </c>
      <c r="EI1004" s="460">
        <f t="shared" si="9547"/>
        <v>0</v>
      </c>
      <c r="EJ1004" s="538">
        <f t="shared" si="9548"/>
        <v>0</v>
      </c>
      <c r="EK1004" s="677">
        <f t="shared" si="9549"/>
        <v>0</v>
      </c>
      <c r="EL1004" s="257">
        <f t="shared" si="9550"/>
        <v>0</v>
      </c>
      <c r="EM1004" s="649">
        <f t="shared" si="9551"/>
        <v>0</v>
      </c>
      <c r="EN1004" s="538">
        <f t="shared" si="9552"/>
        <v>0</v>
      </c>
      <c r="EO1004" s="677">
        <f t="shared" si="9553"/>
        <v>0</v>
      </c>
      <c r="EP1004" s="257">
        <f t="shared" si="9554"/>
        <v>0</v>
      </c>
      <c r="EQ1004" s="649">
        <f t="shared" si="9555"/>
        <v>0</v>
      </c>
      <c r="ER1004" s="538">
        <f t="shared" si="9556"/>
        <v>0</v>
      </c>
      <c r="ES1004" s="677">
        <f t="shared" si="9557"/>
        <v>0</v>
      </c>
      <c r="ET1004" s="538">
        <f t="shared" si="9558"/>
        <v>0</v>
      </c>
      <c r="EU1004" s="462">
        <f t="shared" si="9559"/>
        <v>0</v>
      </c>
      <c r="EV1004" s="263">
        <f t="shared" si="9560"/>
        <v>0</v>
      </c>
      <c r="EW1004" s="462">
        <f t="shared" si="9561"/>
        <v>0</v>
      </c>
      <c r="EX1004" s="263">
        <f t="shared" si="9562"/>
        <v>0</v>
      </c>
      <c r="EY1004" s="472">
        <f t="shared" si="9563"/>
        <v>5073200</v>
      </c>
      <c r="EZ1004" s="263">
        <f t="shared" si="9564"/>
        <v>5681984.0000000009</v>
      </c>
    </row>
    <row r="1005" spans="1:157" ht="18" hidden="1" customHeight="1" outlineLevel="1" x14ac:dyDescent="0.2">
      <c r="A1005" s="8" t="s">
        <v>658</v>
      </c>
      <c r="B1005" s="64" t="s">
        <v>21</v>
      </c>
      <c r="C1005" s="65" t="s">
        <v>218</v>
      </c>
      <c r="D1005" s="65" t="s">
        <v>394</v>
      </c>
      <c r="E1005" s="64" t="s">
        <v>215</v>
      </c>
      <c r="F1005" s="64"/>
      <c r="G1005" s="66" t="s">
        <v>25</v>
      </c>
      <c r="H1005" s="67">
        <v>0.2</v>
      </c>
      <c r="I1005" s="64" t="s">
        <v>478</v>
      </c>
      <c r="J1005" s="68" t="s">
        <v>217</v>
      </c>
      <c r="K1005" s="234"/>
      <c r="L1005" s="64" t="s">
        <v>213</v>
      </c>
      <c r="M1005" s="9"/>
      <c r="N1005" s="82"/>
      <c r="O1005" s="82"/>
      <c r="P1005" s="82"/>
      <c r="Q1005" s="245"/>
      <c r="R1005" s="394">
        <v>0</v>
      </c>
      <c r="S1005" s="256"/>
      <c r="T1005" s="256"/>
      <c r="U1005" s="256">
        <f t="shared" si="9513"/>
        <v>0</v>
      </c>
      <c r="V1005" s="257">
        <f t="shared" si="9514"/>
        <v>0</v>
      </c>
      <c r="W1005" s="257">
        <f t="shared" si="9515"/>
        <v>0</v>
      </c>
      <c r="X1005" s="395"/>
      <c r="Y1005" s="395"/>
      <c r="Z1005" s="395"/>
      <c r="AA1005" s="395">
        <f t="shared" si="9516"/>
        <v>0</v>
      </c>
      <c r="AB1005" s="395">
        <f t="shared" si="9517"/>
        <v>0</v>
      </c>
      <c r="AC1005" s="399">
        <f t="shared" si="9518"/>
        <v>0</v>
      </c>
      <c r="AD1005" s="396"/>
      <c r="AE1005" s="396"/>
      <c r="AF1005" s="396"/>
      <c r="AG1005" s="396">
        <f t="shared" si="9519"/>
        <v>0</v>
      </c>
      <c r="AH1005" s="396">
        <f t="shared" si="9520"/>
        <v>0</v>
      </c>
      <c r="AI1005" s="260">
        <f t="shared" si="9521"/>
        <v>0</v>
      </c>
      <c r="AJ1005" s="396"/>
      <c r="AK1005" s="396"/>
      <c r="AL1005" s="396"/>
      <c r="AM1005" s="396">
        <f t="shared" si="9522"/>
        <v>0</v>
      </c>
      <c r="AN1005" s="396">
        <f t="shared" si="9523"/>
        <v>0</v>
      </c>
      <c r="AO1005" s="396">
        <f t="shared" si="9524"/>
        <v>0</v>
      </c>
      <c r="AP1005" s="396"/>
      <c r="AQ1005" s="396"/>
      <c r="AR1005" s="396"/>
      <c r="AS1005" s="396">
        <f t="shared" si="9566"/>
        <v>0</v>
      </c>
      <c r="AT1005" s="396">
        <f t="shared" si="9525"/>
        <v>0</v>
      </c>
      <c r="AU1005" s="396">
        <f t="shared" si="9567"/>
        <v>0</v>
      </c>
      <c r="AV1005" s="397"/>
      <c r="AW1005" s="397"/>
      <c r="AX1005" s="397"/>
      <c r="AY1005" s="397">
        <f t="shared" si="9568"/>
        <v>0</v>
      </c>
      <c r="AZ1005" s="397">
        <f t="shared" si="9527"/>
        <v>0</v>
      </c>
      <c r="BA1005" s="397">
        <f t="shared" si="9569"/>
        <v>0</v>
      </c>
      <c r="BB1005" s="397"/>
      <c r="BC1005" s="397"/>
      <c r="BD1005" s="397"/>
      <c r="BE1005" s="397">
        <f t="shared" si="9570"/>
        <v>0</v>
      </c>
      <c r="BF1005" s="397">
        <f t="shared" si="9530"/>
        <v>0</v>
      </c>
      <c r="BG1005" s="397">
        <f t="shared" si="9571"/>
        <v>0</v>
      </c>
      <c r="BH1005" s="397"/>
      <c r="BI1005" s="397"/>
      <c r="BJ1005" s="397"/>
      <c r="BK1005" s="397">
        <f t="shared" si="9532"/>
        <v>0</v>
      </c>
      <c r="BL1005" s="397">
        <f t="shared" si="9533"/>
        <v>0</v>
      </c>
      <c r="BM1005" s="397">
        <f t="shared" si="9534"/>
        <v>0</v>
      </c>
      <c r="BN1005" s="397"/>
      <c r="BO1005" s="397"/>
      <c r="BP1005" s="397"/>
      <c r="BQ1005" s="397">
        <f t="shared" si="9535"/>
        <v>0</v>
      </c>
      <c r="BR1005" s="397">
        <f t="shared" si="9536"/>
        <v>0</v>
      </c>
      <c r="BS1005" s="397">
        <f t="shared" si="9537"/>
        <v>0</v>
      </c>
      <c r="BT1005" s="256"/>
      <c r="BU1005" s="256"/>
      <c r="BV1005" s="256">
        <f t="shared" si="9538"/>
        <v>0</v>
      </c>
      <c r="BW1005" s="1431">
        <f t="shared" si="9539"/>
        <v>0</v>
      </c>
      <c r="BX1005" s="71"/>
      <c r="BY1005" s="64">
        <v>2008</v>
      </c>
      <c r="BZ1005" s="576"/>
      <c r="CA1005" s="529">
        <f t="shared" si="9508"/>
        <v>0</v>
      </c>
      <c r="CB1005" s="72"/>
      <c r="CC1005" s="70"/>
      <c r="CD1005" s="75"/>
      <c r="CE1005" s="26">
        <f t="shared" si="9540"/>
        <v>0</v>
      </c>
      <c r="CF1005" s="27">
        <f t="shared" si="9541"/>
        <v>0</v>
      </c>
      <c r="CG1005" s="738">
        <f t="shared" si="9542"/>
        <v>0</v>
      </c>
      <c r="CH1005" s="162"/>
      <c r="CI1005" s="163"/>
      <c r="CJ1005" s="179"/>
      <c r="CK1005" s="180"/>
      <c r="CL1005" s="180"/>
      <c r="CM1005" s="181"/>
      <c r="CN1005" s="180"/>
      <c r="CO1005" s="182"/>
      <c r="CP1005" s="180"/>
      <c r="CQ1005" s="74"/>
      <c r="CR1005" s="487"/>
      <c r="CS1005" s="487"/>
      <c r="CT1005" s="487"/>
      <c r="CU1005" s="487"/>
      <c r="CV1005" s="487"/>
      <c r="CW1005" s="487"/>
      <c r="CX1005" s="487"/>
      <c r="CY1005" s="487"/>
      <c r="CZ1005" s="487"/>
      <c r="DA1005" s="488"/>
      <c r="DB1005" s="488"/>
      <c r="DC1005" s="488"/>
      <c r="DD1005" s="488"/>
      <c r="DE1005" s="488"/>
      <c r="DF1005" s="488"/>
      <c r="DG1005" s="488"/>
      <c r="DH1005" s="488"/>
      <c r="DI1005" s="488"/>
      <c r="DJ1005" s="488"/>
      <c r="DK1005" s="488"/>
      <c r="DL1005" s="497"/>
      <c r="DM1005" s="498"/>
      <c r="DN1005" s="499"/>
      <c r="DO1005" s="498"/>
      <c r="DP1005" s="497"/>
      <c r="DQ1005" s="505"/>
      <c r="DR1005" s="499"/>
      <c r="DS1005" s="505"/>
      <c r="DT1005" s="499"/>
      <c r="DU1005" s="502"/>
      <c r="DV1005" s="497"/>
      <c r="DW1005" s="505"/>
      <c r="DX1005" s="497"/>
      <c r="DY1005" s="505"/>
      <c r="DZ1005" s="497"/>
      <c r="EA1005" s="994">
        <f t="shared" si="9543"/>
        <v>0</v>
      </c>
      <c r="EB1005" s="506">
        <f t="shared" si="9544"/>
        <v>0</v>
      </c>
      <c r="EC1005" s="505"/>
      <c r="ED1005" s="488"/>
      <c r="EE1005" s="500"/>
      <c r="EF1005" s="497"/>
      <c r="EG1005" s="461">
        <f t="shared" si="9545"/>
        <v>0</v>
      </c>
      <c r="EH1005" s="257">
        <f t="shared" si="9546"/>
        <v>0</v>
      </c>
      <c r="EI1005" s="460">
        <f t="shared" si="9547"/>
        <v>0</v>
      </c>
      <c r="EJ1005" s="538">
        <f t="shared" si="9548"/>
        <v>0</v>
      </c>
      <c r="EK1005" s="677">
        <f t="shared" si="9549"/>
        <v>0</v>
      </c>
      <c r="EL1005" s="257">
        <f t="shared" si="9550"/>
        <v>0</v>
      </c>
      <c r="EM1005" s="649">
        <f t="shared" si="9551"/>
        <v>0</v>
      </c>
      <c r="EN1005" s="538">
        <f t="shared" si="9552"/>
        <v>0</v>
      </c>
      <c r="EO1005" s="677">
        <f t="shared" si="9553"/>
        <v>0</v>
      </c>
      <c r="EP1005" s="257">
        <f t="shared" si="9554"/>
        <v>0</v>
      </c>
      <c r="EQ1005" s="649">
        <f t="shared" si="9555"/>
        <v>0</v>
      </c>
      <c r="ER1005" s="538">
        <f t="shared" si="9556"/>
        <v>0</v>
      </c>
      <c r="ES1005" s="677">
        <f t="shared" si="9557"/>
        <v>0</v>
      </c>
      <c r="ET1005" s="538">
        <f t="shared" si="9558"/>
        <v>0</v>
      </c>
      <c r="EU1005" s="462">
        <f t="shared" si="9559"/>
        <v>0</v>
      </c>
      <c r="EV1005" s="263">
        <f t="shared" si="9560"/>
        <v>0</v>
      </c>
      <c r="EW1005" s="462">
        <f t="shared" si="9561"/>
        <v>0</v>
      </c>
      <c r="EX1005" s="263">
        <f t="shared" si="9562"/>
        <v>0</v>
      </c>
      <c r="EY1005" s="472">
        <f t="shared" si="9563"/>
        <v>0</v>
      </c>
      <c r="EZ1005" s="263">
        <f t="shared" si="9564"/>
        <v>0</v>
      </c>
    </row>
    <row r="1006" spans="1:157" ht="18" hidden="1" customHeight="1" outlineLevel="1" x14ac:dyDescent="0.2">
      <c r="A1006" s="8" t="s">
        <v>659</v>
      </c>
      <c r="B1006" s="64" t="s">
        <v>21</v>
      </c>
      <c r="C1006" s="65" t="s">
        <v>218</v>
      </c>
      <c r="D1006" s="65" t="s">
        <v>429</v>
      </c>
      <c r="E1006" s="64" t="s">
        <v>429</v>
      </c>
      <c r="F1006" s="64" t="s">
        <v>435</v>
      </c>
      <c r="G1006" s="66" t="s">
        <v>25</v>
      </c>
      <c r="H1006" s="67">
        <v>0.2</v>
      </c>
      <c r="I1006" s="64" t="s">
        <v>478</v>
      </c>
      <c r="J1006" s="68" t="s">
        <v>217</v>
      </c>
      <c r="K1006" s="234"/>
      <c r="L1006" s="64" t="s">
        <v>433</v>
      </c>
      <c r="M1006" s="9"/>
      <c r="N1006" s="82"/>
      <c r="O1006" s="82">
        <v>499010.71428571426</v>
      </c>
      <c r="P1006" s="82">
        <v>0</v>
      </c>
      <c r="Q1006" s="245">
        <v>0</v>
      </c>
      <c r="R1006" s="394">
        <v>374262.49999999994</v>
      </c>
      <c r="S1006" s="256"/>
      <c r="T1006" s="256"/>
      <c r="U1006" s="256">
        <f t="shared" ref="U1006" si="9580">R1006</f>
        <v>374262.49999999994</v>
      </c>
      <c r="V1006" s="257">
        <f t="shared" si="9514"/>
        <v>419174</v>
      </c>
      <c r="W1006" s="257">
        <f t="shared" si="9515"/>
        <v>83834.8</v>
      </c>
      <c r="X1006" s="395"/>
      <c r="Y1006" s="395"/>
      <c r="Z1006" s="395"/>
      <c r="AA1006" s="395">
        <f t="shared" si="9516"/>
        <v>0</v>
      </c>
      <c r="AB1006" s="395">
        <f t="shared" si="9517"/>
        <v>0</v>
      </c>
      <c r="AC1006" s="399">
        <f t="shared" si="9518"/>
        <v>0</v>
      </c>
      <c r="AD1006" s="396"/>
      <c r="AE1006" s="396"/>
      <c r="AF1006" s="396"/>
      <c r="AG1006" s="396">
        <f t="shared" si="9519"/>
        <v>0</v>
      </c>
      <c r="AH1006" s="396">
        <f t="shared" si="9520"/>
        <v>0</v>
      </c>
      <c r="AI1006" s="260">
        <f t="shared" si="9521"/>
        <v>0</v>
      </c>
      <c r="AJ1006" s="396"/>
      <c r="AK1006" s="396"/>
      <c r="AL1006" s="396"/>
      <c r="AM1006" s="396">
        <f t="shared" si="9522"/>
        <v>0</v>
      </c>
      <c r="AN1006" s="396">
        <f t="shared" si="9523"/>
        <v>0</v>
      </c>
      <c r="AO1006" s="396">
        <f t="shared" si="9524"/>
        <v>0</v>
      </c>
      <c r="AP1006" s="396"/>
      <c r="AQ1006" s="396"/>
      <c r="AR1006" s="396"/>
      <c r="AS1006" s="396">
        <f t="shared" si="9566"/>
        <v>0</v>
      </c>
      <c r="AT1006" s="396">
        <f t="shared" si="9525"/>
        <v>0</v>
      </c>
      <c r="AU1006" s="396">
        <f t="shared" si="9567"/>
        <v>0</v>
      </c>
      <c r="AV1006" s="397"/>
      <c r="AW1006" s="397"/>
      <c r="AX1006" s="397"/>
      <c r="AY1006" s="397">
        <f t="shared" si="9568"/>
        <v>0</v>
      </c>
      <c r="AZ1006" s="397">
        <f t="shared" si="9527"/>
        <v>0</v>
      </c>
      <c r="BA1006" s="397">
        <f t="shared" si="9569"/>
        <v>0</v>
      </c>
      <c r="BB1006" s="397"/>
      <c r="BC1006" s="397"/>
      <c r="BD1006" s="397"/>
      <c r="BE1006" s="397">
        <f t="shared" si="9570"/>
        <v>0</v>
      </c>
      <c r="BF1006" s="397">
        <f t="shared" si="9530"/>
        <v>0</v>
      </c>
      <c r="BG1006" s="397">
        <f t="shared" si="9571"/>
        <v>0</v>
      </c>
      <c r="BH1006" s="397"/>
      <c r="BI1006" s="397"/>
      <c r="BJ1006" s="397"/>
      <c r="BK1006" s="397">
        <f t="shared" si="9532"/>
        <v>0</v>
      </c>
      <c r="BL1006" s="397">
        <f t="shared" si="9533"/>
        <v>0</v>
      </c>
      <c r="BM1006" s="397">
        <f t="shared" si="9534"/>
        <v>0</v>
      </c>
      <c r="BN1006" s="397"/>
      <c r="BO1006" s="397"/>
      <c r="BP1006" s="397"/>
      <c r="BQ1006" s="397">
        <f t="shared" si="9535"/>
        <v>0</v>
      </c>
      <c r="BR1006" s="397">
        <f t="shared" si="9536"/>
        <v>0</v>
      </c>
      <c r="BS1006" s="397">
        <f t="shared" si="9537"/>
        <v>0</v>
      </c>
      <c r="BT1006" s="256"/>
      <c r="BU1006" s="256"/>
      <c r="BV1006" s="256">
        <f t="shared" si="9538"/>
        <v>873273.2142857142</v>
      </c>
      <c r="BW1006" s="1431">
        <f t="shared" si="9539"/>
        <v>978066</v>
      </c>
      <c r="BX1006" s="71"/>
      <c r="BY1006" s="64">
        <v>2008</v>
      </c>
      <c r="BZ1006" s="576" t="s">
        <v>1115</v>
      </c>
      <c r="CA1006" s="529">
        <f t="shared" si="9508"/>
        <v>195613.2</v>
      </c>
      <c r="CB1006" s="72"/>
      <c r="CC1006" s="70"/>
      <c r="CD1006" s="75"/>
      <c r="CE1006" s="26">
        <f t="shared" si="9540"/>
        <v>873273.2142857142</v>
      </c>
      <c r="CF1006" s="27">
        <f t="shared" si="9541"/>
        <v>978066</v>
      </c>
      <c r="CG1006" s="738">
        <f t="shared" si="9542"/>
        <v>195613.2</v>
      </c>
      <c r="CH1006" s="162" t="s">
        <v>449</v>
      </c>
      <c r="CI1006" s="163" t="s">
        <v>448</v>
      </c>
      <c r="CJ1006" s="179"/>
      <c r="CK1006" s="180"/>
      <c r="CL1006" s="180"/>
      <c r="CM1006" s="181"/>
      <c r="CN1006" s="180"/>
      <c r="CO1006" s="182"/>
      <c r="CP1006" s="180"/>
      <c r="CQ1006" s="74"/>
      <c r="CR1006" s="487"/>
      <c r="CS1006" s="487"/>
      <c r="CT1006" s="487"/>
      <c r="CU1006" s="487"/>
      <c r="CV1006" s="487"/>
      <c r="CW1006" s="487"/>
      <c r="CX1006" s="487"/>
      <c r="CY1006" s="487"/>
      <c r="CZ1006" s="487"/>
      <c r="DA1006" s="488"/>
      <c r="DB1006" s="488"/>
      <c r="DC1006" s="488"/>
      <c r="DD1006" s="488"/>
      <c r="DE1006" s="488"/>
      <c r="DF1006" s="488"/>
      <c r="DG1006" s="488"/>
      <c r="DH1006" s="488"/>
      <c r="DI1006" s="488"/>
      <c r="DJ1006" s="488"/>
      <c r="DK1006" s="488"/>
      <c r="DL1006" s="497"/>
      <c r="DM1006" s="498"/>
      <c r="DN1006" s="499"/>
      <c r="DO1006" s="498"/>
      <c r="DP1006" s="497"/>
      <c r="DQ1006" s="505"/>
      <c r="DR1006" s="499"/>
      <c r="DS1006" s="505"/>
      <c r="DT1006" s="499"/>
      <c r="DU1006" s="502"/>
      <c r="DV1006" s="497"/>
      <c r="DW1006" s="505"/>
      <c r="DX1006" s="497"/>
      <c r="DY1006" s="505"/>
      <c r="DZ1006" s="497"/>
      <c r="EA1006" s="994">
        <f t="shared" si="9543"/>
        <v>0</v>
      </c>
      <c r="EB1006" s="506">
        <f t="shared" si="9544"/>
        <v>0</v>
      </c>
      <c r="EC1006" s="505"/>
      <c r="ED1006" s="488"/>
      <c r="EE1006" s="500"/>
      <c r="EF1006" s="497"/>
      <c r="EG1006" s="461">
        <f t="shared" si="9545"/>
        <v>374262.49999999994</v>
      </c>
      <c r="EH1006" s="257">
        <f t="shared" si="9546"/>
        <v>419174</v>
      </c>
      <c r="EI1006" s="460">
        <f t="shared" si="9547"/>
        <v>0</v>
      </c>
      <c r="EJ1006" s="538">
        <f t="shared" si="9548"/>
        <v>0</v>
      </c>
      <c r="EK1006" s="677">
        <f t="shared" si="9549"/>
        <v>0</v>
      </c>
      <c r="EL1006" s="257">
        <f t="shared" si="9550"/>
        <v>0</v>
      </c>
      <c r="EM1006" s="649">
        <f t="shared" si="9551"/>
        <v>0</v>
      </c>
      <c r="EN1006" s="538">
        <f t="shared" si="9552"/>
        <v>0</v>
      </c>
      <c r="EO1006" s="677">
        <f t="shared" si="9553"/>
        <v>0</v>
      </c>
      <c r="EP1006" s="257">
        <f t="shared" si="9554"/>
        <v>0</v>
      </c>
      <c r="EQ1006" s="649">
        <f t="shared" si="9555"/>
        <v>0</v>
      </c>
      <c r="ER1006" s="538">
        <f t="shared" si="9556"/>
        <v>0</v>
      </c>
      <c r="ES1006" s="677">
        <f t="shared" si="9557"/>
        <v>0</v>
      </c>
      <c r="ET1006" s="538">
        <f t="shared" si="9558"/>
        <v>0</v>
      </c>
      <c r="EU1006" s="462">
        <f t="shared" si="9559"/>
        <v>0</v>
      </c>
      <c r="EV1006" s="263">
        <f t="shared" si="9560"/>
        <v>0</v>
      </c>
      <c r="EW1006" s="462">
        <f t="shared" si="9561"/>
        <v>0</v>
      </c>
      <c r="EX1006" s="263">
        <f t="shared" si="9562"/>
        <v>0</v>
      </c>
      <c r="EY1006" s="472">
        <f t="shared" si="9563"/>
        <v>873273.2142857142</v>
      </c>
      <c r="EZ1006" s="263">
        <f t="shared" si="9564"/>
        <v>978066</v>
      </c>
    </row>
    <row r="1007" spans="1:157" ht="18" hidden="1" customHeight="1" outlineLevel="1" x14ac:dyDescent="0.2">
      <c r="A1007" s="8" t="s">
        <v>388</v>
      </c>
      <c r="B1007" s="64" t="s">
        <v>21</v>
      </c>
      <c r="C1007" s="65" t="s">
        <v>218</v>
      </c>
      <c r="D1007" s="65" t="s">
        <v>429</v>
      </c>
      <c r="E1007" s="64" t="s">
        <v>429</v>
      </c>
      <c r="F1007" s="64" t="s">
        <v>434</v>
      </c>
      <c r="G1007" s="66" t="s">
        <v>25</v>
      </c>
      <c r="H1007" s="67">
        <v>0.2</v>
      </c>
      <c r="I1007" s="64" t="s">
        <v>1094</v>
      </c>
      <c r="J1007" s="68" t="s">
        <v>217</v>
      </c>
      <c r="K1007" s="69"/>
      <c r="L1007" s="64" t="s">
        <v>431</v>
      </c>
      <c r="M1007" s="9"/>
      <c r="N1007" s="82"/>
      <c r="O1007" s="82"/>
      <c r="P1007" s="82"/>
      <c r="Q1007" s="245"/>
      <c r="R1007" s="394">
        <v>1326467.857142857</v>
      </c>
      <c r="S1007" s="256"/>
      <c r="T1007" s="256"/>
      <c r="U1007" s="256">
        <f t="shared" ref="U1007" si="9581">R1007</f>
        <v>1326467.857142857</v>
      </c>
      <c r="V1007" s="257">
        <f t="shared" si="9514"/>
        <v>1485644</v>
      </c>
      <c r="W1007" s="257">
        <f t="shared" si="9515"/>
        <v>297128.8</v>
      </c>
      <c r="X1007" s="395"/>
      <c r="Y1007" s="395"/>
      <c r="Z1007" s="395"/>
      <c r="AA1007" s="395">
        <f t="shared" si="9516"/>
        <v>0</v>
      </c>
      <c r="AB1007" s="395">
        <f t="shared" si="9517"/>
        <v>0</v>
      </c>
      <c r="AC1007" s="399">
        <f t="shared" si="9518"/>
        <v>0</v>
      </c>
      <c r="AD1007" s="396"/>
      <c r="AE1007" s="396"/>
      <c r="AF1007" s="396"/>
      <c r="AG1007" s="396">
        <f t="shared" si="9519"/>
        <v>0</v>
      </c>
      <c r="AH1007" s="396">
        <f t="shared" si="9520"/>
        <v>0</v>
      </c>
      <c r="AI1007" s="260">
        <f t="shared" si="9521"/>
        <v>0</v>
      </c>
      <c r="AJ1007" s="396"/>
      <c r="AK1007" s="396"/>
      <c r="AL1007" s="396"/>
      <c r="AM1007" s="396">
        <f t="shared" si="9522"/>
        <v>0</v>
      </c>
      <c r="AN1007" s="396">
        <f t="shared" si="9523"/>
        <v>0</v>
      </c>
      <c r="AO1007" s="396">
        <f t="shared" si="9524"/>
        <v>0</v>
      </c>
      <c r="AP1007" s="396"/>
      <c r="AQ1007" s="396"/>
      <c r="AR1007" s="396"/>
      <c r="AS1007" s="396">
        <f t="shared" si="9566"/>
        <v>0</v>
      </c>
      <c r="AT1007" s="396">
        <f t="shared" si="9525"/>
        <v>0</v>
      </c>
      <c r="AU1007" s="396">
        <f t="shared" si="9567"/>
        <v>0</v>
      </c>
      <c r="AV1007" s="397"/>
      <c r="AW1007" s="397"/>
      <c r="AX1007" s="397"/>
      <c r="AY1007" s="397">
        <f t="shared" si="9568"/>
        <v>0</v>
      </c>
      <c r="AZ1007" s="397">
        <f t="shared" si="9527"/>
        <v>0</v>
      </c>
      <c r="BA1007" s="397">
        <f t="shared" si="9569"/>
        <v>0</v>
      </c>
      <c r="BB1007" s="397"/>
      <c r="BC1007" s="397"/>
      <c r="BD1007" s="397"/>
      <c r="BE1007" s="397">
        <f t="shared" si="9570"/>
        <v>0</v>
      </c>
      <c r="BF1007" s="397">
        <f t="shared" si="9530"/>
        <v>0</v>
      </c>
      <c r="BG1007" s="397">
        <f t="shared" si="9571"/>
        <v>0</v>
      </c>
      <c r="BH1007" s="397"/>
      <c r="BI1007" s="397"/>
      <c r="BJ1007" s="397"/>
      <c r="BK1007" s="397">
        <f t="shared" si="9532"/>
        <v>0</v>
      </c>
      <c r="BL1007" s="397">
        <f t="shared" si="9533"/>
        <v>0</v>
      </c>
      <c r="BM1007" s="397">
        <f t="shared" si="9534"/>
        <v>0</v>
      </c>
      <c r="BN1007" s="397"/>
      <c r="BO1007" s="397"/>
      <c r="BP1007" s="397"/>
      <c r="BQ1007" s="397">
        <f t="shared" si="9535"/>
        <v>0</v>
      </c>
      <c r="BR1007" s="397">
        <f t="shared" si="9536"/>
        <v>0</v>
      </c>
      <c r="BS1007" s="397">
        <f t="shared" si="9537"/>
        <v>0</v>
      </c>
      <c r="BT1007" s="256"/>
      <c r="BU1007" s="256"/>
      <c r="BV1007" s="256">
        <f t="shared" si="9538"/>
        <v>1326467.857142857</v>
      </c>
      <c r="BW1007" s="1431">
        <f t="shared" si="9539"/>
        <v>1485644</v>
      </c>
      <c r="BX1007" s="71"/>
      <c r="BY1007" s="64">
        <v>2012</v>
      </c>
      <c r="BZ1007" s="576"/>
      <c r="CA1007" s="529">
        <f t="shared" si="9508"/>
        <v>297128.8</v>
      </c>
      <c r="CB1007" s="72"/>
      <c r="CC1007" s="70"/>
      <c r="CD1007" s="75"/>
      <c r="CE1007" s="26">
        <f t="shared" si="9540"/>
        <v>1326467.857142857</v>
      </c>
      <c r="CF1007" s="27">
        <f t="shared" si="9541"/>
        <v>1485644</v>
      </c>
      <c r="CG1007" s="738">
        <f t="shared" si="9542"/>
        <v>297128.8</v>
      </c>
      <c r="CH1007" s="162" t="s">
        <v>449</v>
      </c>
      <c r="CI1007" s="163" t="s">
        <v>448</v>
      </c>
      <c r="CJ1007" s="179" t="s">
        <v>25</v>
      </c>
      <c r="CK1007" s="180" t="str">
        <f>F1007</f>
        <v>Авторский надзор. Реконструкция силосов сырого кокса под хранение и выгрузки прокаленного кокса</v>
      </c>
      <c r="CL1007" s="180" t="s">
        <v>2042</v>
      </c>
      <c r="CM1007" s="181">
        <v>41025</v>
      </c>
      <c r="CN1007" s="180" t="s">
        <v>2043</v>
      </c>
      <c r="CO1007" s="180" t="s">
        <v>434</v>
      </c>
      <c r="CP1007" s="180" t="str">
        <f>CK1007</f>
        <v>Авторский надзор. Реконструкция силосов сырого кокса под хранение и выгрузки прокаленного кокса</v>
      </c>
      <c r="CQ1007" s="74"/>
      <c r="CR1007" s="487"/>
      <c r="CS1007" s="487"/>
      <c r="CT1007" s="487"/>
      <c r="CU1007" s="487"/>
      <c r="CV1007" s="487"/>
      <c r="CW1007" s="487"/>
      <c r="CX1007" s="487"/>
      <c r="CY1007" s="487"/>
      <c r="CZ1007" s="487"/>
      <c r="DA1007" s="488"/>
      <c r="DB1007" s="488">
        <f>DN1007</f>
        <v>1326467.857142857</v>
      </c>
      <c r="DC1007" s="488"/>
      <c r="DD1007" s="488"/>
      <c r="DE1007" s="488"/>
      <c r="DF1007" s="488"/>
      <c r="DG1007" s="488"/>
      <c r="DH1007" s="488"/>
      <c r="DI1007" s="488"/>
      <c r="DJ1007" s="488"/>
      <c r="DK1007" s="488"/>
      <c r="DL1007" s="497"/>
      <c r="DM1007" s="499">
        <v>1485644</v>
      </c>
      <c r="DN1007" s="499">
        <f>DM1007/1.12</f>
        <v>1326467.857142857</v>
      </c>
      <c r="DO1007" s="490">
        <f>DC1007</f>
        <v>0</v>
      </c>
      <c r="DP1007" s="489">
        <f>DO1007/1.12</f>
        <v>0</v>
      </c>
      <c r="DQ1007" s="674"/>
      <c r="DR1007" s="491"/>
      <c r="DS1007" s="674"/>
      <c r="DT1007" s="491"/>
      <c r="DU1007" s="504"/>
      <c r="DV1007" s="489"/>
      <c r="DW1007" s="674"/>
      <c r="DX1007" s="489"/>
      <c r="DY1007" s="674"/>
      <c r="DZ1007" s="489"/>
      <c r="EA1007" s="508">
        <f t="shared" si="9543"/>
        <v>0</v>
      </c>
      <c r="EB1007" s="457">
        <f t="shared" si="9544"/>
        <v>0</v>
      </c>
      <c r="EC1007" s="674"/>
      <c r="ED1007" s="487"/>
      <c r="EE1007" s="500">
        <f>DM1007</f>
        <v>1485644</v>
      </c>
      <c r="EF1007" s="497">
        <f>DN1007</f>
        <v>1326467.857142857</v>
      </c>
      <c r="EG1007" s="461">
        <f t="shared" si="9545"/>
        <v>0</v>
      </c>
      <c r="EH1007" s="257">
        <f t="shared" si="9546"/>
        <v>0</v>
      </c>
      <c r="EI1007" s="460">
        <f t="shared" si="9547"/>
        <v>0</v>
      </c>
      <c r="EJ1007" s="538">
        <f t="shared" si="9548"/>
        <v>0</v>
      </c>
      <c r="EK1007" s="677">
        <f t="shared" si="9549"/>
        <v>0</v>
      </c>
      <c r="EL1007" s="257">
        <f t="shared" si="9550"/>
        <v>0</v>
      </c>
      <c r="EM1007" s="649">
        <f t="shared" si="9551"/>
        <v>0</v>
      </c>
      <c r="EN1007" s="538">
        <f t="shared" si="9552"/>
        <v>0</v>
      </c>
      <c r="EO1007" s="677">
        <f t="shared" si="9553"/>
        <v>0</v>
      </c>
      <c r="EP1007" s="257">
        <f t="shared" si="9554"/>
        <v>0</v>
      </c>
      <c r="EQ1007" s="649">
        <f t="shared" si="9555"/>
        <v>0</v>
      </c>
      <c r="ER1007" s="538">
        <f t="shared" si="9556"/>
        <v>0</v>
      </c>
      <c r="ES1007" s="677">
        <f t="shared" si="9557"/>
        <v>0</v>
      </c>
      <c r="ET1007" s="538">
        <f t="shared" si="9558"/>
        <v>0</v>
      </c>
      <c r="EU1007" s="462">
        <f t="shared" si="9559"/>
        <v>0</v>
      </c>
      <c r="EV1007" s="263">
        <f t="shared" si="9560"/>
        <v>0</v>
      </c>
      <c r="EW1007" s="462">
        <f t="shared" si="9561"/>
        <v>0</v>
      </c>
      <c r="EX1007" s="263">
        <f t="shared" si="9562"/>
        <v>0</v>
      </c>
      <c r="EY1007" s="472">
        <f t="shared" si="9563"/>
        <v>0</v>
      </c>
      <c r="EZ1007" s="263">
        <f t="shared" si="9564"/>
        <v>0</v>
      </c>
    </row>
    <row r="1008" spans="1:157" s="551" customFormat="1" ht="18" hidden="1" customHeight="1" outlineLevel="1" x14ac:dyDescent="0.2">
      <c r="A1008" s="8" t="s">
        <v>1068</v>
      </c>
      <c r="B1008" s="64" t="s">
        <v>21</v>
      </c>
      <c r="C1008" s="65" t="s">
        <v>218</v>
      </c>
      <c r="D1008" s="65" t="s">
        <v>429</v>
      </c>
      <c r="E1008" s="64" t="s">
        <v>429</v>
      </c>
      <c r="F1008" s="64" t="s">
        <v>1074</v>
      </c>
      <c r="G1008" s="66" t="s">
        <v>25</v>
      </c>
      <c r="H1008" s="67">
        <v>0.2</v>
      </c>
      <c r="I1008" s="64" t="s">
        <v>1164</v>
      </c>
      <c r="J1008" s="68" t="s">
        <v>217</v>
      </c>
      <c r="K1008" s="69" t="s">
        <v>1066</v>
      </c>
      <c r="L1008" s="64" t="s">
        <v>433</v>
      </c>
      <c r="M1008" s="9"/>
      <c r="N1008" s="82"/>
      <c r="O1008" s="82"/>
      <c r="P1008" s="82"/>
      <c r="Q1008" s="245"/>
      <c r="R1008" s="394"/>
      <c r="S1008" s="256"/>
      <c r="T1008" s="256"/>
      <c r="U1008" s="256">
        <f t="shared" ref="U1008" si="9582">R1008</f>
        <v>0</v>
      </c>
      <c r="V1008" s="257">
        <f t="shared" ref="V1008" si="9583">U1008*1.12</f>
        <v>0</v>
      </c>
      <c r="W1008" s="257">
        <f t="shared" si="9515"/>
        <v>0</v>
      </c>
      <c r="X1008" s="395">
        <v>6000000</v>
      </c>
      <c r="Y1008" s="395"/>
      <c r="Z1008" s="395"/>
      <c r="AA1008" s="395">
        <v>0</v>
      </c>
      <c r="AB1008" s="395">
        <f t="shared" ref="AB1008" si="9584">AA1008*1.12</f>
        <v>0</v>
      </c>
      <c r="AC1008" s="399">
        <f t="shared" si="9518"/>
        <v>0</v>
      </c>
      <c r="AD1008" s="396">
        <v>0</v>
      </c>
      <c r="AE1008" s="396"/>
      <c r="AF1008" s="396"/>
      <c r="AG1008" s="396">
        <f>AD1008</f>
        <v>0</v>
      </c>
      <c r="AH1008" s="396">
        <f>AG1008*1.12</f>
        <v>0</v>
      </c>
      <c r="AI1008" s="260">
        <f t="shared" si="9521"/>
        <v>0</v>
      </c>
      <c r="AJ1008" s="396"/>
      <c r="AK1008" s="396"/>
      <c r="AL1008" s="396"/>
      <c r="AM1008" s="396">
        <f t="shared" si="9522"/>
        <v>0</v>
      </c>
      <c r="AN1008" s="396">
        <f t="shared" si="9523"/>
        <v>0</v>
      </c>
      <c r="AO1008" s="396">
        <f t="shared" si="9524"/>
        <v>0</v>
      </c>
      <c r="AP1008" s="396"/>
      <c r="AQ1008" s="396"/>
      <c r="AR1008" s="396"/>
      <c r="AS1008" s="396">
        <f t="shared" si="9566"/>
        <v>0</v>
      </c>
      <c r="AT1008" s="396">
        <f t="shared" si="9525"/>
        <v>0</v>
      </c>
      <c r="AU1008" s="396">
        <f t="shared" si="9567"/>
        <v>0</v>
      </c>
      <c r="AV1008" s="397"/>
      <c r="AW1008" s="397"/>
      <c r="AX1008" s="397"/>
      <c r="AY1008" s="397">
        <f t="shared" si="9568"/>
        <v>0</v>
      </c>
      <c r="AZ1008" s="397">
        <f t="shared" si="9527"/>
        <v>0</v>
      </c>
      <c r="BA1008" s="397">
        <f t="shared" si="9569"/>
        <v>0</v>
      </c>
      <c r="BB1008" s="397"/>
      <c r="BC1008" s="397"/>
      <c r="BD1008" s="397"/>
      <c r="BE1008" s="397">
        <f t="shared" si="9570"/>
        <v>0</v>
      </c>
      <c r="BF1008" s="397">
        <f t="shared" si="9530"/>
        <v>0</v>
      </c>
      <c r="BG1008" s="397">
        <f t="shared" si="9571"/>
        <v>0</v>
      </c>
      <c r="BH1008" s="397"/>
      <c r="BI1008" s="397"/>
      <c r="BJ1008" s="397"/>
      <c r="BK1008" s="397">
        <f t="shared" si="9532"/>
        <v>0</v>
      </c>
      <c r="BL1008" s="397">
        <f t="shared" si="9533"/>
        <v>0</v>
      </c>
      <c r="BM1008" s="397">
        <f t="shared" si="9534"/>
        <v>0</v>
      </c>
      <c r="BN1008" s="397"/>
      <c r="BO1008" s="397"/>
      <c r="BP1008" s="397"/>
      <c r="BQ1008" s="397">
        <f t="shared" si="9535"/>
        <v>0</v>
      </c>
      <c r="BR1008" s="397">
        <f t="shared" si="9536"/>
        <v>0</v>
      </c>
      <c r="BS1008" s="397">
        <f t="shared" si="9537"/>
        <v>0</v>
      </c>
      <c r="BT1008" s="256"/>
      <c r="BU1008" s="256"/>
      <c r="BV1008" s="256">
        <v>0</v>
      </c>
      <c r="BW1008" s="1431">
        <f t="shared" ref="BW1008" si="9585">BV1008*1.12</f>
        <v>0</v>
      </c>
      <c r="BX1008" s="71"/>
      <c r="BY1008" s="576">
        <v>2014</v>
      </c>
      <c r="BZ1008" s="576"/>
      <c r="CA1008" s="529">
        <f t="shared" si="9508"/>
        <v>0</v>
      </c>
      <c r="CB1008" s="72"/>
      <c r="CC1008" s="70"/>
      <c r="CD1008" s="539"/>
      <c r="CE1008" s="26">
        <f t="shared" si="9540"/>
        <v>0</v>
      </c>
      <c r="CF1008" s="27">
        <f t="shared" si="9541"/>
        <v>0</v>
      </c>
      <c r="CG1008" s="738">
        <f t="shared" si="9542"/>
        <v>0</v>
      </c>
      <c r="CH1008" s="540" t="s">
        <v>1082</v>
      </c>
      <c r="CI1008" s="541"/>
      <c r="CJ1008" s="542"/>
      <c r="CK1008" s="543"/>
      <c r="CL1008" s="543"/>
      <c r="CM1008" s="544"/>
      <c r="CN1008" s="543"/>
      <c r="CO1008" s="545"/>
      <c r="CP1008" s="543"/>
      <c r="CQ1008" s="546"/>
      <c r="CR1008" s="547"/>
      <c r="CS1008" s="547"/>
      <c r="CT1008" s="547"/>
      <c r="CU1008" s="547"/>
      <c r="CV1008" s="547"/>
      <c r="CW1008" s="547"/>
      <c r="CX1008" s="547"/>
      <c r="CY1008" s="547"/>
      <c r="CZ1008" s="547"/>
      <c r="DA1008" s="256"/>
      <c r="DB1008" s="256"/>
      <c r="DC1008" s="256"/>
      <c r="DD1008" s="256"/>
      <c r="DE1008" s="256"/>
      <c r="DF1008" s="256"/>
      <c r="DG1008" s="256"/>
      <c r="DH1008" s="256"/>
      <c r="DI1008" s="256"/>
      <c r="DJ1008" s="256"/>
      <c r="DK1008" s="256"/>
      <c r="DL1008" s="538"/>
      <c r="DM1008" s="257"/>
      <c r="DN1008" s="257"/>
      <c r="DO1008" s="548"/>
      <c r="DP1008" s="554"/>
      <c r="DQ1008" s="675"/>
      <c r="DR1008" s="549"/>
      <c r="DS1008" s="675"/>
      <c r="DT1008" s="549"/>
      <c r="DU1008" s="751"/>
      <c r="DV1008" s="554"/>
      <c r="DW1008" s="675"/>
      <c r="DX1008" s="554"/>
      <c r="DY1008" s="675"/>
      <c r="DZ1008" s="554"/>
      <c r="EA1008" s="847">
        <f t="shared" si="9543"/>
        <v>0</v>
      </c>
      <c r="EB1008" s="942">
        <f t="shared" si="9544"/>
        <v>0</v>
      </c>
      <c r="EC1008" s="675"/>
      <c r="ED1008" s="547"/>
      <c r="EE1008" s="460"/>
      <c r="EF1008" s="538"/>
      <c r="EG1008" s="461">
        <f t="shared" si="9545"/>
        <v>0</v>
      </c>
      <c r="EH1008" s="257">
        <f t="shared" si="9546"/>
        <v>0</v>
      </c>
      <c r="EI1008" s="460">
        <f t="shared" si="9547"/>
        <v>0</v>
      </c>
      <c r="EJ1008" s="538">
        <f t="shared" si="9548"/>
        <v>0</v>
      </c>
      <c r="EK1008" s="677">
        <f t="shared" si="9549"/>
        <v>0</v>
      </c>
      <c r="EL1008" s="257">
        <f t="shared" si="9550"/>
        <v>0</v>
      </c>
      <c r="EM1008" s="649">
        <f t="shared" si="9551"/>
        <v>0</v>
      </c>
      <c r="EN1008" s="538">
        <f t="shared" si="9552"/>
        <v>0</v>
      </c>
      <c r="EO1008" s="677">
        <f t="shared" si="9553"/>
        <v>0</v>
      </c>
      <c r="EP1008" s="257">
        <f t="shared" si="9554"/>
        <v>0</v>
      </c>
      <c r="EQ1008" s="649">
        <f t="shared" si="9555"/>
        <v>0</v>
      </c>
      <c r="ER1008" s="538">
        <f t="shared" si="9556"/>
        <v>0</v>
      </c>
      <c r="ES1008" s="677">
        <f t="shared" si="9557"/>
        <v>0</v>
      </c>
      <c r="ET1008" s="538">
        <f t="shared" si="9558"/>
        <v>0</v>
      </c>
      <c r="EU1008" s="462">
        <f t="shared" si="9559"/>
        <v>0</v>
      </c>
      <c r="EV1008" s="263">
        <f t="shared" si="9560"/>
        <v>0</v>
      </c>
      <c r="EW1008" s="462">
        <f t="shared" si="9561"/>
        <v>0</v>
      </c>
      <c r="EX1008" s="263">
        <f t="shared" si="9562"/>
        <v>0</v>
      </c>
      <c r="EY1008" s="472">
        <f t="shared" si="9563"/>
        <v>0</v>
      </c>
      <c r="EZ1008" s="263">
        <f t="shared" si="9564"/>
        <v>0</v>
      </c>
      <c r="FA1008" s="550"/>
    </row>
    <row r="1009" spans="1:158" s="551" customFormat="1" ht="18" hidden="1" customHeight="1" outlineLevel="1" x14ac:dyDescent="0.2">
      <c r="A1009" s="8" t="s">
        <v>1158</v>
      </c>
      <c r="B1009" s="64" t="s">
        <v>21</v>
      </c>
      <c r="C1009" s="65" t="s">
        <v>218</v>
      </c>
      <c r="D1009" s="65" t="s">
        <v>429</v>
      </c>
      <c r="E1009" s="64" t="s">
        <v>429</v>
      </c>
      <c r="F1009" s="64" t="s">
        <v>1074</v>
      </c>
      <c r="G1009" s="66" t="s">
        <v>25</v>
      </c>
      <c r="H1009" s="67">
        <v>0.2</v>
      </c>
      <c r="I1009" s="64" t="s">
        <v>1156</v>
      </c>
      <c r="J1009" s="68" t="s">
        <v>217</v>
      </c>
      <c r="K1009" s="69"/>
      <c r="L1009" s="64" t="s">
        <v>433</v>
      </c>
      <c r="M1009" s="9"/>
      <c r="N1009" s="82"/>
      <c r="O1009" s="82"/>
      <c r="P1009" s="82"/>
      <c r="Q1009" s="245"/>
      <c r="R1009" s="394"/>
      <c r="S1009" s="256"/>
      <c r="T1009" s="256"/>
      <c r="U1009" s="256">
        <f t="shared" ref="U1009" si="9586">R1009</f>
        <v>0</v>
      </c>
      <c r="V1009" s="257">
        <f t="shared" ref="V1009" si="9587">U1009*1.12</f>
        <v>0</v>
      </c>
      <c r="W1009" s="257">
        <f t="shared" si="9515"/>
        <v>0</v>
      </c>
      <c r="X1009" s="395">
        <v>6000000</v>
      </c>
      <c r="Y1009" s="395"/>
      <c r="Z1009" s="395"/>
      <c r="AA1009" s="395">
        <v>0</v>
      </c>
      <c r="AB1009" s="395">
        <f t="shared" ref="AB1009" si="9588">AA1009*1.12</f>
        <v>0</v>
      </c>
      <c r="AC1009" s="399">
        <f t="shared" si="9518"/>
        <v>0</v>
      </c>
      <c r="AD1009" s="396">
        <v>18000000</v>
      </c>
      <c r="AE1009" s="396"/>
      <c r="AF1009" s="396"/>
      <c r="AG1009" s="396">
        <v>0</v>
      </c>
      <c r="AH1009" s="396">
        <f>AG1009*1.12</f>
        <v>0</v>
      </c>
      <c r="AI1009" s="260">
        <f t="shared" si="9521"/>
        <v>0</v>
      </c>
      <c r="AJ1009" s="396"/>
      <c r="AK1009" s="396"/>
      <c r="AL1009" s="396"/>
      <c r="AM1009" s="396">
        <f t="shared" si="9522"/>
        <v>0</v>
      </c>
      <c r="AN1009" s="396">
        <f t="shared" si="9523"/>
        <v>0</v>
      </c>
      <c r="AO1009" s="396">
        <f t="shared" si="9524"/>
        <v>0</v>
      </c>
      <c r="AP1009" s="396"/>
      <c r="AQ1009" s="396"/>
      <c r="AR1009" s="396"/>
      <c r="AS1009" s="396">
        <f t="shared" si="9566"/>
        <v>0</v>
      </c>
      <c r="AT1009" s="396">
        <f t="shared" si="9525"/>
        <v>0</v>
      </c>
      <c r="AU1009" s="396">
        <f t="shared" si="9567"/>
        <v>0</v>
      </c>
      <c r="AV1009" s="397"/>
      <c r="AW1009" s="397"/>
      <c r="AX1009" s="397"/>
      <c r="AY1009" s="397">
        <f t="shared" si="9568"/>
        <v>0</v>
      </c>
      <c r="AZ1009" s="397">
        <f t="shared" si="9527"/>
        <v>0</v>
      </c>
      <c r="BA1009" s="397">
        <f t="shared" si="9569"/>
        <v>0</v>
      </c>
      <c r="BB1009" s="397"/>
      <c r="BC1009" s="397"/>
      <c r="BD1009" s="397"/>
      <c r="BE1009" s="397">
        <f t="shared" si="9570"/>
        <v>0</v>
      </c>
      <c r="BF1009" s="397">
        <f t="shared" si="9530"/>
        <v>0</v>
      </c>
      <c r="BG1009" s="397">
        <f t="shared" si="9571"/>
        <v>0</v>
      </c>
      <c r="BH1009" s="397"/>
      <c r="BI1009" s="397"/>
      <c r="BJ1009" s="397"/>
      <c r="BK1009" s="397">
        <f t="shared" si="9532"/>
        <v>0</v>
      </c>
      <c r="BL1009" s="397">
        <f t="shared" si="9533"/>
        <v>0</v>
      </c>
      <c r="BM1009" s="397">
        <f t="shared" si="9534"/>
        <v>0</v>
      </c>
      <c r="BN1009" s="397"/>
      <c r="BO1009" s="397"/>
      <c r="BP1009" s="397"/>
      <c r="BQ1009" s="397">
        <f t="shared" si="9535"/>
        <v>0</v>
      </c>
      <c r="BR1009" s="397">
        <f t="shared" si="9536"/>
        <v>0</v>
      </c>
      <c r="BS1009" s="397">
        <f t="shared" si="9537"/>
        <v>0</v>
      </c>
      <c r="BT1009" s="256"/>
      <c r="BU1009" s="256"/>
      <c r="BV1009" s="256">
        <v>0</v>
      </c>
      <c r="BW1009" s="1431">
        <f t="shared" ref="BW1009" si="9589">BV1009*1.12</f>
        <v>0</v>
      </c>
      <c r="BX1009" s="71"/>
      <c r="BY1009" s="576">
        <v>2014</v>
      </c>
      <c r="BZ1009" s="576"/>
      <c r="CA1009" s="529">
        <f t="shared" si="9508"/>
        <v>0</v>
      </c>
      <c r="CB1009" s="72"/>
      <c r="CC1009" s="70"/>
      <c r="CD1009" s="539"/>
      <c r="CE1009" s="26">
        <f t="shared" si="9540"/>
        <v>0</v>
      </c>
      <c r="CF1009" s="27">
        <f t="shared" si="9541"/>
        <v>0</v>
      </c>
      <c r="CG1009" s="738">
        <f t="shared" si="9542"/>
        <v>0</v>
      </c>
      <c r="CH1009" s="162" t="s">
        <v>1738</v>
      </c>
      <c r="CI1009" s="541"/>
      <c r="CJ1009" s="542"/>
      <c r="CK1009" s="543"/>
      <c r="CL1009" s="543"/>
      <c r="CM1009" s="544"/>
      <c r="CN1009" s="543"/>
      <c r="CO1009" s="545"/>
      <c r="CP1009" s="543"/>
      <c r="CQ1009" s="546"/>
      <c r="CR1009" s="547"/>
      <c r="CS1009" s="547"/>
      <c r="CT1009" s="547"/>
      <c r="CU1009" s="547"/>
      <c r="CV1009" s="547"/>
      <c r="CW1009" s="547"/>
      <c r="CX1009" s="547"/>
      <c r="CY1009" s="547"/>
      <c r="CZ1009" s="547"/>
      <c r="DA1009" s="256"/>
      <c r="DB1009" s="256"/>
      <c r="DC1009" s="256"/>
      <c r="DD1009" s="256"/>
      <c r="DE1009" s="256"/>
      <c r="DF1009" s="256"/>
      <c r="DG1009" s="256"/>
      <c r="DH1009" s="256"/>
      <c r="DI1009" s="256"/>
      <c r="DJ1009" s="256"/>
      <c r="DK1009" s="256"/>
      <c r="DL1009" s="538"/>
      <c r="DM1009" s="257"/>
      <c r="DN1009" s="257"/>
      <c r="DO1009" s="548"/>
      <c r="DP1009" s="554"/>
      <c r="DQ1009" s="675"/>
      <c r="DR1009" s="549"/>
      <c r="DS1009" s="675"/>
      <c r="DT1009" s="549"/>
      <c r="DU1009" s="751"/>
      <c r="DV1009" s="554"/>
      <c r="DW1009" s="675"/>
      <c r="DX1009" s="554"/>
      <c r="DY1009" s="675"/>
      <c r="DZ1009" s="554"/>
      <c r="EA1009" s="847">
        <f t="shared" si="9543"/>
        <v>0</v>
      </c>
      <c r="EB1009" s="942">
        <f t="shared" si="9544"/>
        <v>0</v>
      </c>
      <c r="EC1009" s="675"/>
      <c r="ED1009" s="547"/>
      <c r="EE1009" s="460"/>
      <c r="EF1009" s="538"/>
      <c r="EG1009" s="461">
        <f t="shared" si="9545"/>
        <v>0</v>
      </c>
      <c r="EH1009" s="257">
        <f t="shared" si="9546"/>
        <v>0</v>
      </c>
      <c r="EI1009" s="460">
        <f t="shared" si="9547"/>
        <v>0</v>
      </c>
      <c r="EJ1009" s="538">
        <f t="shared" si="9548"/>
        <v>0</v>
      </c>
      <c r="EK1009" s="677">
        <f t="shared" si="9549"/>
        <v>0</v>
      </c>
      <c r="EL1009" s="257">
        <f t="shared" si="9550"/>
        <v>0</v>
      </c>
      <c r="EM1009" s="649">
        <f t="shared" si="9551"/>
        <v>0</v>
      </c>
      <c r="EN1009" s="538">
        <f t="shared" si="9552"/>
        <v>0</v>
      </c>
      <c r="EO1009" s="677">
        <f t="shared" si="9553"/>
        <v>0</v>
      </c>
      <c r="EP1009" s="257">
        <f t="shared" si="9554"/>
        <v>0</v>
      </c>
      <c r="EQ1009" s="649">
        <f t="shared" si="9555"/>
        <v>0</v>
      </c>
      <c r="ER1009" s="538">
        <f t="shared" si="9556"/>
        <v>0</v>
      </c>
      <c r="ES1009" s="677">
        <f t="shared" si="9557"/>
        <v>0</v>
      </c>
      <c r="ET1009" s="538">
        <f t="shared" si="9558"/>
        <v>0</v>
      </c>
      <c r="EU1009" s="462">
        <f t="shared" si="9559"/>
        <v>0</v>
      </c>
      <c r="EV1009" s="263">
        <f t="shared" si="9560"/>
        <v>0</v>
      </c>
      <c r="EW1009" s="462">
        <f t="shared" si="9561"/>
        <v>0</v>
      </c>
      <c r="EX1009" s="263">
        <f t="shared" si="9562"/>
        <v>0</v>
      </c>
      <c r="EY1009" s="472">
        <f t="shared" si="9563"/>
        <v>0</v>
      </c>
      <c r="EZ1009" s="263">
        <f t="shared" si="9564"/>
        <v>0</v>
      </c>
      <c r="FA1009" s="550"/>
    </row>
    <row r="1010" spans="1:158" s="551" customFormat="1" ht="18" hidden="1" customHeight="1" outlineLevel="1" x14ac:dyDescent="0.2">
      <c r="A1010" s="8" t="s">
        <v>1069</v>
      </c>
      <c r="B1010" s="64" t="s">
        <v>21</v>
      </c>
      <c r="C1010" s="65" t="s">
        <v>218</v>
      </c>
      <c r="D1010" s="65" t="s">
        <v>429</v>
      </c>
      <c r="E1010" s="64" t="s">
        <v>429</v>
      </c>
      <c r="F1010" s="64" t="s">
        <v>1075</v>
      </c>
      <c r="G1010" s="66" t="s">
        <v>41</v>
      </c>
      <c r="H1010" s="67">
        <v>0.2</v>
      </c>
      <c r="I1010" s="64" t="s">
        <v>1164</v>
      </c>
      <c r="J1010" s="68" t="s">
        <v>217</v>
      </c>
      <c r="K1010" s="69" t="s">
        <v>1066</v>
      </c>
      <c r="L1010" s="64" t="s">
        <v>433</v>
      </c>
      <c r="M1010" s="9"/>
      <c r="N1010" s="82"/>
      <c r="O1010" s="82"/>
      <c r="P1010" s="82"/>
      <c r="Q1010" s="245"/>
      <c r="R1010" s="394"/>
      <c r="S1010" s="256"/>
      <c r="T1010" s="256"/>
      <c r="U1010" s="256">
        <f t="shared" ref="U1010:U1019" si="9590">R1010</f>
        <v>0</v>
      </c>
      <c r="V1010" s="257">
        <f t="shared" ref="V1010:V1019" si="9591">U1010*1.12</f>
        <v>0</v>
      </c>
      <c r="W1010" s="257">
        <f t="shared" si="9515"/>
        <v>0</v>
      </c>
      <c r="X1010" s="395">
        <v>3000000</v>
      </c>
      <c r="Y1010" s="395"/>
      <c r="Z1010" s="395"/>
      <c r="AA1010" s="395">
        <v>0</v>
      </c>
      <c r="AB1010" s="395">
        <f t="shared" ref="AB1010:AB1019" si="9592">AA1010*1.12</f>
        <v>0</v>
      </c>
      <c r="AC1010" s="399">
        <f t="shared" si="9518"/>
        <v>0</v>
      </c>
      <c r="AD1010" s="396">
        <v>0</v>
      </c>
      <c r="AE1010" s="396"/>
      <c r="AF1010" s="396"/>
      <c r="AG1010" s="396">
        <f t="shared" ref="AG1010:AG1018" si="9593">AD1010</f>
        <v>0</v>
      </c>
      <c r="AH1010" s="396">
        <f t="shared" ref="AH1010:AH1019" si="9594">AG1010*1.12</f>
        <v>0</v>
      </c>
      <c r="AI1010" s="260">
        <f t="shared" si="9521"/>
        <v>0</v>
      </c>
      <c r="AJ1010" s="396"/>
      <c r="AK1010" s="396"/>
      <c r="AL1010" s="396"/>
      <c r="AM1010" s="396">
        <f t="shared" si="9522"/>
        <v>0</v>
      </c>
      <c r="AN1010" s="396">
        <f t="shared" si="9523"/>
        <v>0</v>
      </c>
      <c r="AO1010" s="396">
        <f t="shared" si="9524"/>
        <v>0</v>
      </c>
      <c r="AP1010" s="396"/>
      <c r="AQ1010" s="396"/>
      <c r="AR1010" s="396"/>
      <c r="AS1010" s="396">
        <f t="shared" si="9566"/>
        <v>0</v>
      </c>
      <c r="AT1010" s="396">
        <f t="shared" si="9525"/>
        <v>0</v>
      </c>
      <c r="AU1010" s="396">
        <f t="shared" si="9567"/>
        <v>0</v>
      </c>
      <c r="AV1010" s="397"/>
      <c r="AW1010" s="397"/>
      <c r="AX1010" s="397"/>
      <c r="AY1010" s="397">
        <f t="shared" si="9568"/>
        <v>0</v>
      </c>
      <c r="AZ1010" s="397">
        <f t="shared" si="9527"/>
        <v>0</v>
      </c>
      <c r="BA1010" s="397">
        <f t="shared" si="9569"/>
        <v>0</v>
      </c>
      <c r="BB1010" s="397"/>
      <c r="BC1010" s="397"/>
      <c r="BD1010" s="397"/>
      <c r="BE1010" s="397">
        <f t="shared" si="9570"/>
        <v>0</v>
      </c>
      <c r="BF1010" s="397">
        <f t="shared" si="9530"/>
        <v>0</v>
      </c>
      <c r="BG1010" s="397">
        <f t="shared" si="9571"/>
        <v>0</v>
      </c>
      <c r="BH1010" s="397"/>
      <c r="BI1010" s="397"/>
      <c r="BJ1010" s="397"/>
      <c r="BK1010" s="397">
        <f t="shared" si="9532"/>
        <v>0</v>
      </c>
      <c r="BL1010" s="397">
        <f t="shared" si="9533"/>
        <v>0</v>
      </c>
      <c r="BM1010" s="397">
        <f t="shared" si="9534"/>
        <v>0</v>
      </c>
      <c r="BN1010" s="397"/>
      <c r="BO1010" s="397"/>
      <c r="BP1010" s="397"/>
      <c r="BQ1010" s="397">
        <f t="shared" si="9535"/>
        <v>0</v>
      </c>
      <c r="BR1010" s="397">
        <f t="shared" si="9536"/>
        <v>0</v>
      </c>
      <c r="BS1010" s="397">
        <f t="shared" si="9537"/>
        <v>0</v>
      </c>
      <c r="BT1010" s="256"/>
      <c r="BU1010" s="256"/>
      <c r="BV1010" s="256">
        <v>0</v>
      </c>
      <c r="BW1010" s="1431">
        <f t="shared" ref="BW1010:BW1019" si="9595">BV1010*1.12</f>
        <v>0</v>
      </c>
      <c r="BX1010" s="71"/>
      <c r="BY1010" s="576">
        <v>2014</v>
      </c>
      <c r="BZ1010" s="576"/>
      <c r="CA1010" s="529">
        <f t="shared" si="9508"/>
        <v>0</v>
      </c>
      <c r="CB1010" s="72"/>
      <c r="CC1010" s="70"/>
      <c r="CD1010" s="539"/>
      <c r="CE1010" s="26">
        <f t="shared" si="9540"/>
        <v>0</v>
      </c>
      <c r="CF1010" s="27">
        <f t="shared" si="9541"/>
        <v>0</v>
      </c>
      <c r="CG1010" s="738">
        <f t="shared" si="9542"/>
        <v>0</v>
      </c>
      <c r="CH1010" s="540" t="s">
        <v>1082</v>
      </c>
      <c r="CI1010" s="541"/>
      <c r="CJ1010" s="542"/>
      <c r="CK1010" s="543"/>
      <c r="CL1010" s="543"/>
      <c r="CM1010" s="544"/>
      <c r="CN1010" s="543"/>
      <c r="CO1010" s="545"/>
      <c r="CP1010" s="543"/>
      <c r="CQ1010" s="546"/>
      <c r="CR1010" s="547"/>
      <c r="CS1010" s="547"/>
      <c r="CT1010" s="547"/>
      <c r="CU1010" s="547"/>
      <c r="CV1010" s="547"/>
      <c r="CW1010" s="547"/>
      <c r="CX1010" s="547"/>
      <c r="CY1010" s="547"/>
      <c r="CZ1010" s="547"/>
      <c r="DA1010" s="256"/>
      <c r="DB1010" s="256"/>
      <c r="DC1010" s="256"/>
      <c r="DD1010" s="256"/>
      <c r="DE1010" s="256"/>
      <c r="DF1010" s="256"/>
      <c r="DG1010" s="256"/>
      <c r="DH1010" s="256"/>
      <c r="DI1010" s="256"/>
      <c r="DJ1010" s="256"/>
      <c r="DK1010" s="256"/>
      <c r="DL1010" s="538"/>
      <c r="DM1010" s="257"/>
      <c r="DN1010" s="257"/>
      <c r="DO1010" s="548"/>
      <c r="DP1010" s="554"/>
      <c r="DQ1010" s="675"/>
      <c r="DR1010" s="549"/>
      <c r="DS1010" s="675"/>
      <c r="DT1010" s="549"/>
      <c r="DU1010" s="751"/>
      <c r="DV1010" s="554"/>
      <c r="DW1010" s="675"/>
      <c r="DX1010" s="554"/>
      <c r="DY1010" s="675"/>
      <c r="DZ1010" s="554"/>
      <c r="EA1010" s="847">
        <f t="shared" si="9543"/>
        <v>0</v>
      </c>
      <c r="EB1010" s="942">
        <f t="shared" si="9544"/>
        <v>0</v>
      </c>
      <c r="EC1010" s="675"/>
      <c r="ED1010" s="547"/>
      <c r="EE1010" s="460"/>
      <c r="EF1010" s="538"/>
      <c r="EG1010" s="461">
        <f t="shared" si="9545"/>
        <v>0</v>
      </c>
      <c r="EH1010" s="257">
        <f t="shared" si="9546"/>
        <v>0</v>
      </c>
      <c r="EI1010" s="460">
        <f t="shared" si="9547"/>
        <v>0</v>
      </c>
      <c r="EJ1010" s="538">
        <f t="shared" si="9548"/>
        <v>0</v>
      </c>
      <c r="EK1010" s="677">
        <f t="shared" si="9549"/>
        <v>0</v>
      </c>
      <c r="EL1010" s="257">
        <f t="shared" si="9550"/>
        <v>0</v>
      </c>
      <c r="EM1010" s="649">
        <f t="shared" si="9551"/>
        <v>0</v>
      </c>
      <c r="EN1010" s="538">
        <f t="shared" si="9552"/>
        <v>0</v>
      </c>
      <c r="EO1010" s="677">
        <f t="shared" si="9553"/>
        <v>0</v>
      </c>
      <c r="EP1010" s="257">
        <f t="shared" si="9554"/>
        <v>0</v>
      </c>
      <c r="EQ1010" s="649">
        <f t="shared" si="9555"/>
        <v>0</v>
      </c>
      <c r="ER1010" s="538">
        <f t="shared" si="9556"/>
        <v>0</v>
      </c>
      <c r="ES1010" s="677">
        <f t="shared" si="9557"/>
        <v>0</v>
      </c>
      <c r="ET1010" s="538">
        <f t="shared" si="9558"/>
        <v>0</v>
      </c>
      <c r="EU1010" s="462">
        <f t="shared" si="9559"/>
        <v>0</v>
      </c>
      <c r="EV1010" s="263">
        <f t="shared" si="9560"/>
        <v>0</v>
      </c>
      <c r="EW1010" s="462">
        <f t="shared" si="9561"/>
        <v>0</v>
      </c>
      <c r="EX1010" s="263">
        <f t="shared" si="9562"/>
        <v>0</v>
      </c>
      <c r="EY1010" s="472">
        <f t="shared" si="9563"/>
        <v>0</v>
      </c>
      <c r="EZ1010" s="263">
        <f t="shared" si="9564"/>
        <v>0</v>
      </c>
      <c r="FA1010" s="550"/>
    </row>
    <row r="1011" spans="1:158" s="551" customFormat="1" ht="18" hidden="1" customHeight="1" outlineLevel="1" x14ac:dyDescent="0.2">
      <c r="A1011" s="8" t="s">
        <v>1159</v>
      </c>
      <c r="B1011" s="64" t="s">
        <v>21</v>
      </c>
      <c r="C1011" s="65" t="s">
        <v>218</v>
      </c>
      <c r="D1011" s="65" t="s">
        <v>429</v>
      </c>
      <c r="E1011" s="64" t="s">
        <v>429</v>
      </c>
      <c r="F1011" s="64" t="s">
        <v>1075</v>
      </c>
      <c r="G1011" s="66" t="s">
        <v>41</v>
      </c>
      <c r="H1011" s="67">
        <v>0.2</v>
      </c>
      <c r="I1011" s="64" t="s">
        <v>1156</v>
      </c>
      <c r="J1011" s="68" t="s">
        <v>217</v>
      </c>
      <c r="K1011" s="69"/>
      <c r="L1011" s="64" t="s">
        <v>433</v>
      </c>
      <c r="M1011" s="9"/>
      <c r="N1011" s="82"/>
      <c r="O1011" s="82"/>
      <c r="P1011" s="82"/>
      <c r="Q1011" s="245"/>
      <c r="R1011" s="394"/>
      <c r="S1011" s="256"/>
      <c r="T1011" s="256"/>
      <c r="U1011" s="256">
        <f t="shared" ref="U1011:U1012" si="9596">R1011</f>
        <v>0</v>
      </c>
      <c r="V1011" s="257">
        <f t="shared" ref="V1011:V1012" si="9597">U1011*1.12</f>
        <v>0</v>
      </c>
      <c r="W1011" s="257">
        <f t="shared" si="9515"/>
        <v>0</v>
      </c>
      <c r="X1011" s="395">
        <v>3000000</v>
      </c>
      <c r="Y1011" s="395"/>
      <c r="Z1011" s="395"/>
      <c r="AA1011" s="395">
        <v>0</v>
      </c>
      <c r="AB1011" s="395">
        <f t="shared" ref="AB1011:AB1012" si="9598">AA1011*1.12</f>
        <v>0</v>
      </c>
      <c r="AC1011" s="399">
        <f t="shared" si="9518"/>
        <v>0</v>
      </c>
      <c r="AD1011" s="396">
        <v>8424000</v>
      </c>
      <c r="AE1011" s="396"/>
      <c r="AF1011" s="396"/>
      <c r="AG1011" s="396">
        <v>0</v>
      </c>
      <c r="AH1011" s="396">
        <f t="shared" si="9594"/>
        <v>0</v>
      </c>
      <c r="AI1011" s="260">
        <f t="shared" si="9521"/>
        <v>0</v>
      </c>
      <c r="AJ1011" s="396"/>
      <c r="AK1011" s="396"/>
      <c r="AL1011" s="396"/>
      <c r="AM1011" s="396">
        <f t="shared" si="9522"/>
        <v>0</v>
      </c>
      <c r="AN1011" s="396">
        <f t="shared" si="9523"/>
        <v>0</v>
      </c>
      <c r="AO1011" s="396">
        <f t="shared" si="9524"/>
        <v>0</v>
      </c>
      <c r="AP1011" s="396"/>
      <c r="AQ1011" s="396"/>
      <c r="AR1011" s="396"/>
      <c r="AS1011" s="396">
        <f t="shared" si="9566"/>
        <v>0</v>
      </c>
      <c r="AT1011" s="396">
        <f t="shared" si="9525"/>
        <v>0</v>
      </c>
      <c r="AU1011" s="396">
        <f t="shared" si="9567"/>
        <v>0</v>
      </c>
      <c r="AV1011" s="397"/>
      <c r="AW1011" s="397"/>
      <c r="AX1011" s="397"/>
      <c r="AY1011" s="397">
        <f t="shared" si="9568"/>
        <v>0</v>
      </c>
      <c r="AZ1011" s="397">
        <f t="shared" si="9527"/>
        <v>0</v>
      </c>
      <c r="BA1011" s="397">
        <f t="shared" si="9569"/>
        <v>0</v>
      </c>
      <c r="BB1011" s="397"/>
      <c r="BC1011" s="397"/>
      <c r="BD1011" s="397"/>
      <c r="BE1011" s="397">
        <f t="shared" si="9570"/>
        <v>0</v>
      </c>
      <c r="BF1011" s="397">
        <f t="shared" si="9530"/>
        <v>0</v>
      </c>
      <c r="BG1011" s="397">
        <f t="shared" si="9571"/>
        <v>0</v>
      </c>
      <c r="BH1011" s="397"/>
      <c r="BI1011" s="397"/>
      <c r="BJ1011" s="397"/>
      <c r="BK1011" s="397">
        <f t="shared" si="9532"/>
        <v>0</v>
      </c>
      <c r="BL1011" s="397">
        <f t="shared" si="9533"/>
        <v>0</v>
      </c>
      <c r="BM1011" s="397">
        <f t="shared" si="9534"/>
        <v>0</v>
      </c>
      <c r="BN1011" s="397"/>
      <c r="BO1011" s="397"/>
      <c r="BP1011" s="397"/>
      <c r="BQ1011" s="397">
        <f t="shared" si="9535"/>
        <v>0</v>
      </c>
      <c r="BR1011" s="397">
        <f t="shared" si="9536"/>
        <v>0</v>
      </c>
      <c r="BS1011" s="397">
        <f t="shared" si="9537"/>
        <v>0</v>
      </c>
      <c r="BT1011" s="256"/>
      <c r="BU1011" s="256"/>
      <c r="BV1011" s="256">
        <v>0</v>
      </c>
      <c r="BW1011" s="1431">
        <f t="shared" ref="BW1011:BW1012" si="9599">BV1011*1.12</f>
        <v>0</v>
      </c>
      <c r="BX1011" s="71"/>
      <c r="BY1011" s="576">
        <v>2014</v>
      </c>
      <c r="BZ1011" s="576"/>
      <c r="CA1011" s="529">
        <f t="shared" si="9508"/>
        <v>0</v>
      </c>
      <c r="CB1011" s="72"/>
      <c r="CC1011" s="70"/>
      <c r="CD1011" s="539"/>
      <c r="CE1011" s="26">
        <f t="shared" si="9540"/>
        <v>0</v>
      </c>
      <c r="CF1011" s="27">
        <f t="shared" si="9541"/>
        <v>0</v>
      </c>
      <c r="CG1011" s="738">
        <f t="shared" si="9542"/>
        <v>0</v>
      </c>
      <c r="CH1011" s="162" t="s">
        <v>1738</v>
      </c>
      <c r="CI1011" s="541"/>
      <c r="CJ1011" s="542"/>
      <c r="CK1011" s="543"/>
      <c r="CL1011" s="543"/>
      <c r="CM1011" s="544"/>
      <c r="CN1011" s="543"/>
      <c r="CO1011" s="545"/>
      <c r="CP1011" s="543"/>
      <c r="CQ1011" s="546"/>
      <c r="CR1011" s="547"/>
      <c r="CS1011" s="547"/>
      <c r="CT1011" s="547"/>
      <c r="CU1011" s="547"/>
      <c r="CV1011" s="547"/>
      <c r="CW1011" s="547"/>
      <c r="CX1011" s="547"/>
      <c r="CY1011" s="547"/>
      <c r="CZ1011" s="547"/>
      <c r="DA1011" s="256"/>
      <c r="DB1011" s="256"/>
      <c r="DC1011" s="256"/>
      <c r="DD1011" s="256"/>
      <c r="DE1011" s="256"/>
      <c r="DF1011" s="256"/>
      <c r="DG1011" s="256"/>
      <c r="DH1011" s="256"/>
      <c r="DI1011" s="256"/>
      <c r="DJ1011" s="256"/>
      <c r="DK1011" s="256"/>
      <c r="DL1011" s="538"/>
      <c r="DM1011" s="257"/>
      <c r="DN1011" s="257"/>
      <c r="DO1011" s="548"/>
      <c r="DP1011" s="554"/>
      <c r="DQ1011" s="675"/>
      <c r="DR1011" s="549"/>
      <c r="DS1011" s="675"/>
      <c r="DT1011" s="549"/>
      <c r="DU1011" s="751"/>
      <c r="DV1011" s="554"/>
      <c r="DW1011" s="675"/>
      <c r="DX1011" s="554"/>
      <c r="DY1011" s="675"/>
      <c r="DZ1011" s="554"/>
      <c r="EA1011" s="847">
        <f t="shared" si="9543"/>
        <v>0</v>
      </c>
      <c r="EB1011" s="942">
        <f t="shared" si="9544"/>
        <v>0</v>
      </c>
      <c r="EC1011" s="675"/>
      <c r="ED1011" s="547"/>
      <c r="EE1011" s="460"/>
      <c r="EF1011" s="538"/>
      <c r="EG1011" s="461">
        <f t="shared" si="9545"/>
        <v>0</v>
      </c>
      <c r="EH1011" s="257">
        <f t="shared" si="9546"/>
        <v>0</v>
      </c>
      <c r="EI1011" s="460">
        <f t="shared" si="9547"/>
        <v>0</v>
      </c>
      <c r="EJ1011" s="538">
        <f t="shared" si="9548"/>
        <v>0</v>
      </c>
      <c r="EK1011" s="677">
        <f t="shared" si="9549"/>
        <v>0</v>
      </c>
      <c r="EL1011" s="257">
        <f t="shared" si="9550"/>
        <v>0</v>
      </c>
      <c r="EM1011" s="649">
        <f t="shared" si="9551"/>
        <v>0</v>
      </c>
      <c r="EN1011" s="538">
        <f t="shared" si="9552"/>
        <v>0</v>
      </c>
      <c r="EO1011" s="677">
        <f t="shared" si="9553"/>
        <v>0</v>
      </c>
      <c r="EP1011" s="257">
        <f t="shared" si="9554"/>
        <v>0</v>
      </c>
      <c r="EQ1011" s="649">
        <f t="shared" si="9555"/>
        <v>0</v>
      </c>
      <c r="ER1011" s="538">
        <f t="shared" si="9556"/>
        <v>0</v>
      </c>
      <c r="ES1011" s="677">
        <f t="shared" si="9557"/>
        <v>0</v>
      </c>
      <c r="ET1011" s="538">
        <f t="shared" si="9558"/>
        <v>0</v>
      </c>
      <c r="EU1011" s="462">
        <f t="shared" si="9559"/>
        <v>0</v>
      </c>
      <c r="EV1011" s="263">
        <f t="shared" si="9560"/>
        <v>0</v>
      </c>
      <c r="EW1011" s="462">
        <f t="shared" si="9561"/>
        <v>0</v>
      </c>
      <c r="EX1011" s="263">
        <f t="shared" si="9562"/>
        <v>0</v>
      </c>
      <c r="EY1011" s="472">
        <f t="shared" si="9563"/>
        <v>0</v>
      </c>
      <c r="EZ1011" s="263">
        <f t="shared" si="9564"/>
        <v>0</v>
      </c>
      <c r="FA1011" s="550"/>
    </row>
    <row r="1012" spans="1:158" s="551" customFormat="1" ht="18" hidden="1" customHeight="1" outlineLevel="1" x14ac:dyDescent="0.2">
      <c r="A1012" s="8" t="s">
        <v>1070</v>
      </c>
      <c r="B1012" s="64" t="s">
        <v>21</v>
      </c>
      <c r="C1012" s="65" t="s">
        <v>218</v>
      </c>
      <c r="D1012" s="65" t="s">
        <v>429</v>
      </c>
      <c r="E1012" s="64" t="s">
        <v>429</v>
      </c>
      <c r="F1012" s="64" t="s">
        <v>1076</v>
      </c>
      <c r="G1012" s="66" t="s">
        <v>25</v>
      </c>
      <c r="H1012" s="67">
        <v>0.2</v>
      </c>
      <c r="I1012" s="64" t="s">
        <v>1164</v>
      </c>
      <c r="J1012" s="68" t="s">
        <v>217</v>
      </c>
      <c r="K1012" s="69" t="s">
        <v>1066</v>
      </c>
      <c r="L1012" s="64" t="s">
        <v>433</v>
      </c>
      <c r="M1012" s="9"/>
      <c r="N1012" s="82"/>
      <c r="O1012" s="82"/>
      <c r="P1012" s="82"/>
      <c r="Q1012" s="245"/>
      <c r="R1012" s="394"/>
      <c r="S1012" s="256"/>
      <c r="T1012" s="256"/>
      <c r="U1012" s="256">
        <f t="shared" si="9596"/>
        <v>0</v>
      </c>
      <c r="V1012" s="257">
        <f t="shared" si="9597"/>
        <v>0</v>
      </c>
      <c r="W1012" s="257">
        <f t="shared" si="9515"/>
        <v>0</v>
      </c>
      <c r="X1012" s="395">
        <v>6000000</v>
      </c>
      <c r="Y1012" s="395"/>
      <c r="Z1012" s="395"/>
      <c r="AA1012" s="395">
        <v>0</v>
      </c>
      <c r="AB1012" s="395">
        <f t="shared" si="9598"/>
        <v>0</v>
      </c>
      <c r="AC1012" s="399">
        <f t="shared" si="9518"/>
        <v>0</v>
      </c>
      <c r="AD1012" s="396">
        <v>0</v>
      </c>
      <c r="AE1012" s="396"/>
      <c r="AF1012" s="396"/>
      <c r="AG1012" s="396">
        <f t="shared" si="9593"/>
        <v>0</v>
      </c>
      <c r="AH1012" s="396">
        <f t="shared" si="9594"/>
        <v>0</v>
      </c>
      <c r="AI1012" s="260">
        <f t="shared" si="9521"/>
        <v>0</v>
      </c>
      <c r="AJ1012" s="396"/>
      <c r="AK1012" s="396"/>
      <c r="AL1012" s="396"/>
      <c r="AM1012" s="396">
        <f t="shared" si="9522"/>
        <v>0</v>
      </c>
      <c r="AN1012" s="396">
        <f t="shared" si="9523"/>
        <v>0</v>
      </c>
      <c r="AO1012" s="396">
        <f t="shared" si="9524"/>
        <v>0</v>
      </c>
      <c r="AP1012" s="396"/>
      <c r="AQ1012" s="396"/>
      <c r="AR1012" s="396"/>
      <c r="AS1012" s="396">
        <f t="shared" si="9566"/>
        <v>0</v>
      </c>
      <c r="AT1012" s="396">
        <f t="shared" si="9525"/>
        <v>0</v>
      </c>
      <c r="AU1012" s="396">
        <f t="shared" si="9567"/>
        <v>0</v>
      </c>
      <c r="AV1012" s="397"/>
      <c r="AW1012" s="397"/>
      <c r="AX1012" s="397"/>
      <c r="AY1012" s="397">
        <f t="shared" si="9568"/>
        <v>0</v>
      </c>
      <c r="AZ1012" s="397">
        <f t="shared" si="9527"/>
        <v>0</v>
      </c>
      <c r="BA1012" s="397">
        <f t="shared" si="9569"/>
        <v>0</v>
      </c>
      <c r="BB1012" s="397"/>
      <c r="BC1012" s="397"/>
      <c r="BD1012" s="397"/>
      <c r="BE1012" s="397">
        <f t="shared" si="9570"/>
        <v>0</v>
      </c>
      <c r="BF1012" s="397">
        <f t="shared" si="9530"/>
        <v>0</v>
      </c>
      <c r="BG1012" s="397">
        <f t="shared" si="9571"/>
        <v>0</v>
      </c>
      <c r="BH1012" s="397"/>
      <c r="BI1012" s="397"/>
      <c r="BJ1012" s="397"/>
      <c r="BK1012" s="397">
        <f t="shared" si="9532"/>
        <v>0</v>
      </c>
      <c r="BL1012" s="397">
        <f t="shared" si="9533"/>
        <v>0</v>
      </c>
      <c r="BM1012" s="397">
        <f t="shared" si="9534"/>
        <v>0</v>
      </c>
      <c r="BN1012" s="397"/>
      <c r="BO1012" s="397"/>
      <c r="BP1012" s="397"/>
      <c r="BQ1012" s="397">
        <f t="shared" si="9535"/>
        <v>0</v>
      </c>
      <c r="BR1012" s="397">
        <f t="shared" si="9536"/>
        <v>0</v>
      </c>
      <c r="BS1012" s="397">
        <f t="shared" si="9537"/>
        <v>0</v>
      </c>
      <c r="BT1012" s="256"/>
      <c r="BU1012" s="256"/>
      <c r="BV1012" s="256">
        <v>0</v>
      </c>
      <c r="BW1012" s="1431">
        <f t="shared" si="9599"/>
        <v>0</v>
      </c>
      <c r="BX1012" s="71"/>
      <c r="BY1012" s="576">
        <v>2014</v>
      </c>
      <c r="BZ1012" s="576"/>
      <c r="CA1012" s="529">
        <f t="shared" si="9508"/>
        <v>0</v>
      </c>
      <c r="CB1012" s="72"/>
      <c r="CC1012" s="70"/>
      <c r="CD1012" s="539"/>
      <c r="CE1012" s="26">
        <f t="shared" si="9540"/>
        <v>0</v>
      </c>
      <c r="CF1012" s="27">
        <f t="shared" si="9541"/>
        <v>0</v>
      </c>
      <c r="CG1012" s="738">
        <f t="shared" si="9542"/>
        <v>0</v>
      </c>
      <c r="CH1012" s="540" t="s">
        <v>1082</v>
      </c>
      <c r="CI1012" s="541"/>
      <c r="CJ1012" s="542"/>
      <c r="CK1012" s="543"/>
      <c r="CL1012" s="543"/>
      <c r="CM1012" s="544"/>
      <c r="CN1012" s="543"/>
      <c r="CO1012" s="545"/>
      <c r="CP1012" s="543"/>
      <c r="CQ1012" s="546"/>
      <c r="CR1012" s="547"/>
      <c r="CS1012" s="547"/>
      <c r="CT1012" s="547"/>
      <c r="CU1012" s="547"/>
      <c r="CV1012" s="547"/>
      <c r="CW1012" s="547"/>
      <c r="CX1012" s="547"/>
      <c r="CY1012" s="547"/>
      <c r="CZ1012" s="547"/>
      <c r="DA1012" s="256"/>
      <c r="DB1012" s="256"/>
      <c r="DC1012" s="256"/>
      <c r="DD1012" s="256"/>
      <c r="DE1012" s="256"/>
      <c r="DF1012" s="256"/>
      <c r="DG1012" s="256"/>
      <c r="DH1012" s="256"/>
      <c r="DI1012" s="256"/>
      <c r="DJ1012" s="256"/>
      <c r="DK1012" s="256"/>
      <c r="DL1012" s="538"/>
      <c r="DM1012" s="257"/>
      <c r="DN1012" s="257"/>
      <c r="DO1012" s="548"/>
      <c r="DP1012" s="554"/>
      <c r="DQ1012" s="675"/>
      <c r="DR1012" s="549"/>
      <c r="DS1012" s="675"/>
      <c r="DT1012" s="549"/>
      <c r="DU1012" s="751"/>
      <c r="DV1012" s="554"/>
      <c r="DW1012" s="675"/>
      <c r="DX1012" s="554"/>
      <c r="DY1012" s="675"/>
      <c r="DZ1012" s="554"/>
      <c r="EA1012" s="847">
        <f t="shared" si="9543"/>
        <v>0</v>
      </c>
      <c r="EB1012" s="942">
        <f t="shared" si="9544"/>
        <v>0</v>
      </c>
      <c r="EC1012" s="675"/>
      <c r="ED1012" s="547"/>
      <c r="EE1012" s="460"/>
      <c r="EF1012" s="538"/>
      <c r="EG1012" s="461">
        <f t="shared" si="9545"/>
        <v>0</v>
      </c>
      <c r="EH1012" s="257">
        <f t="shared" si="9546"/>
        <v>0</v>
      </c>
      <c r="EI1012" s="460">
        <f t="shared" si="9547"/>
        <v>0</v>
      </c>
      <c r="EJ1012" s="538">
        <f t="shared" si="9548"/>
        <v>0</v>
      </c>
      <c r="EK1012" s="677">
        <f t="shared" si="9549"/>
        <v>0</v>
      </c>
      <c r="EL1012" s="257">
        <f t="shared" si="9550"/>
        <v>0</v>
      </c>
      <c r="EM1012" s="649">
        <f t="shared" si="9551"/>
        <v>0</v>
      </c>
      <c r="EN1012" s="538">
        <f t="shared" si="9552"/>
        <v>0</v>
      </c>
      <c r="EO1012" s="677">
        <f t="shared" si="9553"/>
        <v>0</v>
      </c>
      <c r="EP1012" s="257">
        <f t="shared" si="9554"/>
        <v>0</v>
      </c>
      <c r="EQ1012" s="649">
        <f t="shared" si="9555"/>
        <v>0</v>
      </c>
      <c r="ER1012" s="538">
        <f t="shared" si="9556"/>
        <v>0</v>
      </c>
      <c r="ES1012" s="677">
        <f t="shared" si="9557"/>
        <v>0</v>
      </c>
      <c r="ET1012" s="538">
        <f t="shared" si="9558"/>
        <v>0</v>
      </c>
      <c r="EU1012" s="462">
        <f t="shared" si="9559"/>
        <v>0</v>
      </c>
      <c r="EV1012" s="263">
        <f t="shared" si="9560"/>
        <v>0</v>
      </c>
      <c r="EW1012" s="462">
        <f t="shared" si="9561"/>
        <v>0</v>
      </c>
      <c r="EX1012" s="263">
        <f t="shared" si="9562"/>
        <v>0</v>
      </c>
      <c r="EY1012" s="472">
        <f t="shared" si="9563"/>
        <v>0</v>
      </c>
      <c r="EZ1012" s="263">
        <f t="shared" si="9564"/>
        <v>0</v>
      </c>
      <c r="FA1012" s="550"/>
    </row>
    <row r="1013" spans="1:158" s="551" customFormat="1" ht="18" hidden="1" customHeight="1" outlineLevel="1" x14ac:dyDescent="0.2">
      <c r="A1013" s="8" t="s">
        <v>1160</v>
      </c>
      <c r="B1013" s="64" t="s">
        <v>21</v>
      </c>
      <c r="C1013" s="65" t="s">
        <v>218</v>
      </c>
      <c r="D1013" s="65" t="s">
        <v>429</v>
      </c>
      <c r="E1013" s="64" t="s">
        <v>429</v>
      </c>
      <c r="F1013" s="64" t="s">
        <v>1076</v>
      </c>
      <c r="G1013" s="66" t="s">
        <v>25</v>
      </c>
      <c r="H1013" s="67">
        <v>0.2</v>
      </c>
      <c r="I1013" s="64" t="s">
        <v>1156</v>
      </c>
      <c r="J1013" s="68" t="s">
        <v>217</v>
      </c>
      <c r="K1013" s="69"/>
      <c r="L1013" s="64" t="s">
        <v>433</v>
      </c>
      <c r="M1013" s="9"/>
      <c r="N1013" s="82"/>
      <c r="O1013" s="82"/>
      <c r="P1013" s="82"/>
      <c r="Q1013" s="245"/>
      <c r="R1013" s="394"/>
      <c r="S1013" s="256"/>
      <c r="T1013" s="256"/>
      <c r="U1013" s="256">
        <f t="shared" si="9590"/>
        <v>0</v>
      </c>
      <c r="V1013" s="257">
        <f t="shared" si="9591"/>
        <v>0</v>
      </c>
      <c r="W1013" s="257">
        <f t="shared" si="9515"/>
        <v>0</v>
      </c>
      <c r="X1013" s="395">
        <v>6000000</v>
      </c>
      <c r="Y1013" s="395"/>
      <c r="Z1013" s="395"/>
      <c r="AA1013" s="395">
        <v>0</v>
      </c>
      <c r="AB1013" s="395">
        <f t="shared" si="9592"/>
        <v>0</v>
      </c>
      <c r="AC1013" s="399">
        <f t="shared" si="9518"/>
        <v>0</v>
      </c>
      <c r="AD1013" s="396">
        <v>18000000</v>
      </c>
      <c r="AE1013" s="396"/>
      <c r="AF1013" s="396"/>
      <c r="AG1013" s="396">
        <v>0</v>
      </c>
      <c r="AH1013" s="396">
        <f t="shared" si="9594"/>
        <v>0</v>
      </c>
      <c r="AI1013" s="260">
        <f t="shared" si="9521"/>
        <v>0</v>
      </c>
      <c r="AJ1013" s="396"/>
      <c r="AK1013" s="396"/>
      <c r="AL1013" s="396"/>
      <c r="AM1013" s="396">
        <f t="shared" si="9522"/>
        <v>0</v>
      </c>
      <c r="AN1013" s="396">
        <f t="shared" si="9523"/>
        <v>0</v>
      </c>
      <c r="AO1013" s="396">
        <f t="shared" si="9524"/>
        <v>0</v>
      </c>
      <c r="AP1013" s="396"/>
      <c r="AQ1013" s="396"/>
      <c r="AR1013" s="396"/>
      <c r="AS1013" s="396">
        <f t="shared" si="9566"/>
        <v>0</v>
      </c>
      <c r="AT1013" s="396">
        <f t="shared" si="9525"/>
        <v>0</v>
      </c>
      <c r="AU1013" s="396">
        <f t="shared" si="9567"/>
        <v>0</v>
      </c>
      <c r="AV1013" s="397"/>
      <c r="AW1013" s="397"/>
      <c r="AX1013" s="397"/>
      <c r="AY1013" s="397">
        <f t="shared" si="9568"/>
        <v>0</v>
      </c>
      <c r="AZ1013" s="397">
        <f t="shared" si="9527"/>
        <v>0</v>
      </c>
      <c r="BA1013" s="397">
        <f t="shared" si="9569"/>
        <v>0</v>
      </c>
      <c r="BB1013" s="397"/>
      <c r="BC1013" s="397"/>
      <c r="BD1013" s="397"/>
      <c r="BE1013" s="397">
        <f t="shared" si="9570"/>
        <v>0</v>
      </c>
      <c r="BF1013" s="397">
        <f t="shared" si="9530"/>
        <v>0</v>
      </c>
      <c r="BG1013" s="397">
        <f t="shared" si="9571"/>
        <v>0</v>
      </c>
      <c r="BH1013" s="397"/>
      <c r="BI1013" s="397"/>
      <c r="BJ1013" s="397"/>
      <c r="BK1013" s="397">
        <f t="shared" si="9532"/>
        <v>0</v>
      </c>
      <c r="BL1013" s="397">
        <f t="shared" si="9533"/>
        <v>0</v>
      </c>
      <c r="BM1013" s="397">
        <f t="shared" si="9534"/>
        <v>0</v>
      </c>
      <c r="BN1013" s="397"/>
      <c r="BO1013" s="397"/>
      <c r="BP1013" s="397"/>
      <c r="BQ1013" s="397">
        <f t="shared" si="9535"/>
        <v>0</v>
      </c>
      <c r="BR1013" s="397">
        <f t="shared" si="9536"/>
        <v>0</v>
      </c>
      <c r="BS1013" s="397">
        <f t="shared" si="9537"/>
        <v>0</v>
      </c>
      <c r="BT1013" s="256"/>
      <c r="BU1013" s="256"/>
      <c r="BV1013" s="256">
        <v>0</v>
      </c>
      <c r="BW1013" s="1431">
        <f t="shared" si="9595"/>
        <v>0</v>
      </c>
      <c r="BX1013" s="71"/>
      <c r="BY1013" s="576">
        <v>2014</v>
      </c>
      <c r="BZ1013" s="576"/>
      <c r="CA1013" s="529">
        <f t="shared" si="9508"/>
        <v>0</v>
      </c>
      <c r="CB1013" s="72"/>
      <c r="CC1013" s="70"/>
      <c r="CD1013" s="539"/>
      <c r="CE1013" s="26">
        <f t="shared" si="9540"/>
        <v>0</v>
      </c>
      <c r="CF1013" s="27">
        <f t="shared" si="9541"/>
        <v>0</v>
      </c>
      <c r="CG1013" s="738">
        <f t="shared" si="9542"/>
        <v>0</v>
      </c>
      <c r="CH1013" s="162" t="s">
        <v>1738</v>
      </c>
      <c r="CI1013" s="541"/>
      <c r="CJ1013" s="542"/>
      <c r="CK1013" s="543"/>
      <c r="CL1013" s="543"/>
      <c r="CM1013" s="544"/>
      <c r="CN1013" s="543"/>
      <c r="CO1013" s="545"/>
      <c r="CP1013" s="543"/>
      <c r="CQ1013" s="546"/>
      <c r="CR1013" s="547"/>
      <c r="CS1013" s="547"/>
      <c r="CT1013" s="547"/>
      <c r="CU1013" s="547"/>
      <c r="CV1013" s="547"/>
      <c r="CW1013" s="547"/>
      <c r="CX1013" s="547"/>
      <c r="CY1013" s="547"/>
      <c r="CZ1013" s="547"/>
      <c r="DA1013" s="256"/>
      <c r="DB1013" s="256"/>
      <c r="DC1013" s="256"/>
      <c r="DD1013" s="256"/>
      <c r="DE1013" s="256"/>
      <c r="DF1013" s="256"/>
      <c r="DG1013" s="256"/>
      <c r="DH1013" s="256"/>
      <c r="DI1013" s="256"/>
      <c r="DJ1013" s="256"/>
      <c r="DK1013" s="256"/>
      <c r="DL1013" s="538"/>
      <c r="DM1013" s="257"/>
      <c r="DN1013" s="257"/>
      <c r="DO1013" s="548"/>
      <c r="DP1013" s="554"/>
      <c r="DQ1013" s="675"/>
      <c r="DR1013" s="549"/>
      <c r="DS1013" s="675"/>
      <c r="DT1013" s="549"/>
      <c r="DU1013" s="751"/>
      <c r="DV1013" s="554"/>
      <c r="DW1013" s="675"/>
      <c r="DX1013" s="554"/>
      <c r="DY1013" s="675"/>
      <c r="DZ1013" s="554"/>
      <c r="EA1013" s="847">
        <f t="shared" si="9543"/>
        <v>0</v>
      </c>
      <c r="EB1013" s="942">
        <f t="shared" si="9544"/>
        <v>0</v>
      </c>
      <c r="EC1013" s="675"/>
      <c r="ED1013" s="547"/>
      <c r="EE1013" s="460"/>
      <c r="EF1013" s="538"/>
      <c r="EG1013" s="461">
        <f t="shared" si="9545"/>
        <v>0</v>
      </c>
      <c r="EH1013" s="257">
        <f t="shared" si="9546"/>
        <v>0</v>
      </c>
      <c r="EI1013" s="460">
        <f t="shared" si="9547"/>
        <v>0</v>
      </c>
      <c r="EJ1013" s="538">
        <f t="shared" si="9548"/>
        <v>0</v>
      </c>
      <c r="EK1013" s="677">
        <f t="shared" si="9549"/>
        <v>0</v>
      </c>
      <c r="EL1013" s="257">
        <f t="shared" si="9550"/>
        <v>0</v>
      </c>
      <c r="EM1013" s="649">
        <f t="shared" si="9551"/>
        <v>0</v>
      </c>
      <c r="EN1013" s="538">
        <f t="shared" si="9552"/>
        <v>0</v>
      </c>
      <c r="EO1013" s="677">
        <f t="shared" si="9553"/>
        <v>0</v>
      </c>
      <c r="EP1013" s="257">
        <f t="shared" si="9554"/>
        <v>0</v>
      </c>
      <c r="EQ1013" s="649">
        <f t="shared" si="9555"/>
        <v>0</v>
      </c>
      <c r="ER1013" s="538">
        <f t="shared" si="9556"/>
        <v>0</v>
      </c>
      <c r="ES1013" s="677">
        <f t="shared" si="9557"/>
        <v>0</v>
      </c>
      <c r="ET1013" s="538">
        <f t="shared" si="9558"/>
        <v>0</v>
      </c>
      <c r="EU1013" s="462">
        <f t="shared" si="9559"/>
        <v>0</v>
      </c>
      <c r="EV1013" s="263">
        <f t="shared" si="9560"/>
        <v>0</v>
      </c>
      <c r="EW1013" s="462">
        <f t="shared" si="9561"/>
        <v>0</v>
      </c>
      <c r="EX1013" s="263">
        <f t="shared" si="9562"/>
        <v>0</v>
      </c>
      <c r="EY1013" s="472">
        <f t="shared" si="9563"/>
        <v>0</v>
      </c>
      <c r="EZ1013" s="263">
        <f t="shared" si="9564"/>
        <v>0</v>
      </c>
      <c r="FA1013" s="550"/>
    </row>
    <row r="1014" spans="1:158" s="551" customFormat="1" ht="18" hidden="1" customHeight="1" outlineLevel="1" x14ac:dyDescent="0.2">
      <c r="A1014" s="8" t="s">
        <v>1071</v>
      </c>
      <c r="B1014" s="64" t="s">
        <v>21</v>
      </c>
      <c r="C1014" s="65" t="s">
        <v>218</v>
      </c>
      <c r="D1014" s="65" t="s">
        <v>429</v>
      </c>
      <c r="E1014" s="64" t="s">
        <v>429</v>
      </c>
      <c r="F1014" s="64" t="s">
        <v>1077</v>
      </c>
      <c r="G1014" s="66" t="s">
        <v>41</v>
      </c>
      <c r="H1014" s="67">
        <v>0.2</v>
      </c>
      <c r="I1014" s="64" t="s">
        <v>1164</v>
      </c>
      <c r="J1014" s="68" t="s">
        <v>217</v>
      </c>
      <c r="K1014" s="69" t="s">
        <v>1066</v>
      </c>
      <c r="L1014" s="64" t="s">
        <v>433</v>
      </c>
      <c r="M1014" s="9"/>
      <c r="N1014" s="82"/>
      <c r="O1014" s="82"/>
      <c r="P1014" s="82"/>
      <c r="Q1014" s="245"/>
      <c r="R1014" s="394"/>
      <c r="S1014" s="256"/>
      <c r="T1014" s="256"/>
      <c r="U1014" s="256">
        <f t="shared" ref="U1014" si="9600">R1014</f>
        <v>0</v>
      </c>
      <c r="V1014" s="257">
        <f t="shared" ref="V1014" si="9601">U1014*1.12</f>
        <v>0</v>
      </c>
      <c r="W1014" s="257">
        <f t="shared" si="9515"/>
        <v>0</v>
      </c>
      <c r="X1014" s="395">
        <v>3000000</v>
      </c>
      <c r="Y1014" s="395"/>
      <c r="Z1014" s="395"/>
      <c r="AA1014" s="395">
        <v>0</v>
      </c>
      <c r="AB1014" s="395">
        <f t="shared" ref="AB1014" si="9602">AA1014*1.12</f>
        <v>0</v>
      </c>
      <c r="AC1014" s="399">
        <f t="shared" si="9518"/>
        <v>0</v>
      </c>
      <c r="AD1014" s="396">
        <v>0</v>
      </c>
      <c r="AE1014" s="396"/>
      <c r="AF1014" s="396"/>
      <c r="AG1014" s="396">
        <f t="shared" si="9593"/>
        <v>0</v>
      </c>
      <c r="AH1014" s="396">
        <f t="shared" si="9594"/>
        <v>0</v>
      </c>
      <c r="AI1014" s="260">
        <f t="shared" si="9521"/>
        <v>0</v>
      </c>
      <c r="AJ1014" s="396"/>
      <c r="AK1014" s="396"/>
      <c r="AL1014" s="396"/>
      <c r="AM1014" s="396">
        <f t="shared" si="9522"/>
        <v>0</v>
      </c>
      <c r="AN1014" s="396">
        <f t="shared" si="9523"/>
        <v>0</v>
      </c>
      <c r="AO1014" s="396">
        <f t="shared" si="9524"/>
        <v>0</v>
      </c>
      <c r="AP1014" s="396"/>
      <c r="AQ1014" s="396"/>
      <c r="AR1014" s="396"/>
      <c r="AS1014" s="396">
        <f t="shared" si="9566"/>
        <v>0</v>
      </c>
      <c r="AT1014" s="396">
        <f t="shared" si="9525"/>
        <v>0</v>
      </c>
      <c r="AU1014" s="396">
        <f t="shared" si="9567"/>
        <v>0</v>
      </c>
      <c r="AV1014" s="397"/>
      <c r="AW1014" s="397"/>
      <c r="AX1014" s="397"/>
      <c r="AY1014" s="397">
        <f t="shared" si="9568"/>
        <v>0</v>
      </c>
      <c r="AZ1014" s="397">
        <f t="shared" si="9527"/>
        <v>0</v>
      </c>
      <c r="BA1014" s="397">
        <f t="shared" si="9569"/>
        <v>0</v>
      </c>
      <c r="BB1014" s="397"/>
      <c r="BC1014" s="397"/>
      <c r="BD1014" s="397"/>
      <c r="BE1014" s="397">
        <f t="shared" si="9570"/>
        <v>0</v>
      </c>
      <c r="BF1014" s="397">
        <f t="shared" si="9530"/>
        <v>0</v>
      </c>
      <c r="BG1014" s="397">
        <f t="shared" si="9571"/>
        <v>0</v>
      </c>
      <c r="BH1014" s="397"/>
      <c r="BI1014" s="397"/>
      <c r="BJ1014" s="397"/>
      <c r="BK1014" s="397">
        <f t="shared" si="9532"/>
        <v>0</v>
      </c>
      <c r="BL1014" s="397">
        <f t="shared" si="9533"/>
        <v>0</v>
      </c>
      <c r="BM1014" s="397">
        <f t="shared" si="9534"/>
        <v>0</v>
      </c>
      <c r="BN1014" s="397"/>
      <c r="BO1014" s="397"/>
      <c r="BP1014" s="397"/>
      <c r="BQ1014" s="397">
        <f t="shared" si="9535"/>
        <v>0</v>
      </c>
      <c r="BR1014" s="397">
        <f t="shared" si="9536"/>
        <v>0</v>
      </c>
      <c r="BS1014" s="397">
        <f t="shared" si="9537"/>
        <v>0</v>
      </c>
      <c r="BT1014" s="256"/>
      <c r="BU1014" s="256"/>
      <c r="BV1014" s="256">
        <v>0</v>
      </c>
      <c r="BW1014" s="1431">
        <f t="shared" ref="BW1014" si="9603">BV1014*1.12</f>
        <v>0</v>
      </c>
      <c r="BX1014" s="71"/>
      <c r="BY1014" s="576">
        <v>2014</v>
      </c>
      <c r="BZ1014" s="576"/>
      <c r="CA1014" s="529">
        <f t="shared" si="9508"/>
        <v>0</v>
      </c>
      <c r="CB1014" s="72"/>
      <c r="CC1014" s="70"/>
      <c r="CD1014" s="539"/>
      <c r="CE1014" s="26">
        <f t="shared" si="9540"/>
        <v>0</v>
      </c>
      <c r="CF1014" s="27">
        <f t="shared" si="9541"/>
        <v>0</v>
      </c>
      <c r="CG1014" s="738">
        <f t="shared" si="9542"/>
        <v>0</v>
      </c>
      <c r="CH1014" s="540" t="s">
        <v>1082</v>
      </c>
      <c r="CI1014" s="541"/>
      <c r="CJ1014" s="542"/>
      <c r="CK1014" s="543"/>
      <c r="CL1014" s="543"/>
      <c r="CM1014" s="544"/>
      <c r="CN1014" s="543"/>
      <c r="CO1014" s="545"/>
      <c r="CP1014" s="543"/>
      <c r="CQ1014" s="546"/>
      <c r="CR1014" s="547"/>
      <c r="CS1014" s="547"/>
      <c r="CT1014" s="547"/>
      <c r="CU1014" s="547"/>
      <c r="CV1014" s="547"/>
      <c r="CW1014" s="547"/>
      <c r="CX1014" s="547"/>
      <c r="CY1014" s="547"/>
      <c r="CZ1014" s="547"/>
      <c r="DA1014" s="256"/>
      <c r="DB1014" s="256"/>
      <c r="DC1014" s="256"/>
      <c r="DD1014" s="256"/>
      <c r="DE1014" s="256"/>
      <c r="DF1014" s="256"/>
      <c r="DG1014" s="256"/>
      <c r="DH1014" s="256"/>
      <c r="DI1014" s="256"/>
      <c r="DJ1014" s="256"/>
      <c r="DK1014" s="256"/>
      <c r="DL1014" s="538"/>
      <c r="DM1014" s="257"/>
      <c r="DN1014" s="257"/>
      <c r="DO1014" s="548"/>
      <c r="DP1014" s="554"/>
      <c r="DQ1014" s="675"/>
      <c r="DR1014" s="549"/>
      <c r="DS1014" s="675"/>
      <c r="DT1014" s="549"/>
      <c r="DU1014" s="751"/>
      <c r="DV1014" s="554"/>
      <c r="DW1014" s="675"/>
      <c r="DX1014" s="554"/>
      <c r="DY1014" s="675"/>
      <c r="DZ1014" s="554"/>
      <c r="EA1014" s="847">
        <f t="shared" si="9543"/>
        <v>0</v>
      </c>
      <c r="EB1014" s="942">
        <f t="shared" si="9544"/>
        <v>0</v>
      </c>
      <c r="EC1014" s="675"/>
      <c r="ED1014" s="547"/>
      <c r="EE1014" s="460"/>
      <c r="EF1014" s="538"/>
      <c r="EG1014" s="461">
        <f t="shared" si="9545"/>
        <v>0</v>
      </c>
      <c r="EH1014" s="257">
        <f t="shared" si="9546"/>
        <v>0</v>
      </c>
      <c r="EI1014" s="460">
        <f t="shared" si="9547"/>
        <v>0</v>
      </c>
      <c r="EJ1014" s="538">
        <f t="shared" si="9548"/>
        <v>0</v>
      </c>
      <c r="EK1014" s="677">
        <f t="shared" si="9549"/>
        <v>0</v>
      </c>
      <c r="EL1014" s="257">
        <f t="shared" si="9550"/>
        <v>0</v>
      </c>
      <c r="EM1014" s="649">
        <f t="shared" si="9551"/>
        <v>0</v>
      </c>
      <c r="EN1014" s="538">
        <f t="shared" si="9552"/>
        <v>0</v>
      </c>
      <c r="EO1014" s="677">
        <f t="shared" si="9553"/>
        <v>0</v>
      </c>
      <c r="EP1014" s="257">
        <f t="shared" si="9554"/>
        <v>0</v>
      </c>
      <c r="EQ1014" s="649">
        <f t="shared" si="9555"/>
        <v>0</v>
      </c>
      <c r="ER1014" s="538">
        <f t="shared" si="9556"/>
        <v>0</v>
      </c>
      <c r="ES1014" s="677">
        <f t="shared" si="9557"/>
        <v>0</v>
      </c>
      <c r="ET1014" s="538">
        <f t="shared" si="9558"/>
        <v>0</v>
      </c>
      <c r="EU1014" s="462">
        <f t="shared" si="9559"/>
        <v>0</v>
      </c>
      <c r="EV1014" s="263">
        <f t="shared" si="9560"/>
        <v>0</v>
      </c>
      <c r="EW1014" s="462">
        <f t="shared" si="9561"/>
        <v>0</v>
      </c>
      <c r="EX1014" s="263">
        <f t="shared" si="9562"/>
        <v>0</v>
      </c>
      <c r="EY1014" s="472">
        <f t="shared" si="9563"/>
        <v>0</v>
      </c>
      <c r="EZ1014" s="263">
        <f t="shared" si="9564"/>
        <v>0</v>
      </c>
      <c r="FA1014" s="550"/>
    </row>
    <row r="1015" spans="1:158" s="551" customFormat="1" ht="18" hidden="1" customHeight="1" outlineLevel="1" x14ac:dyDescent="0.2">
      <c r="A1015" s="8" t="s">
        <v>1161</v>
      </c>
      <c r="B1015" s="64" t="s">
        <v>21</v>
      </c>
      <c r="C1015" s="65" t="s">
        <v>218</v>
      </c>
      <c r="D1015" s="65" t="s">
        <v>429</v>
      </c>
      <c r="E1015" s="64" t="s">
        <v>429</v>
      </c>
      <c r="F1015" s="64" t="s">
        <v>1077</v>
      </c>
      <c r="G1015" s="66" t="s">
        <v>41</v>
      </c>
      <c r="H1015" s="67">
        <v>0.2</v>
      </c>
      <c r="I1015" s="64" t="s">
        <v>1156</v>
      </c>
      <c r="J1015" s="68" t="s">
        <v>217</v>
      </c>
      <c r="K1015" s="69"/>
      <c r="L1015" s="64" t="s">
        <v>433</v>
      </c>
      <c r="M1015" s="9"/>
      <c r="N1015" s="82"/>
      <c r="O1015" s="82"/>
      <c r="P1015" s="82"/>
      <c r="Q1015" s="245"/>
      <c r="R1015" s="394"/>
      <c r="S1015" s="256"/>
      <c r="T1015" s="256"/>
      <c r="U1015" s="256">
        <f t="shared" si="9590"/>
        <v>0</v>
      </c>
      <c r="V1015" s="257">
        <f t="shared" si="9591"/>
        <v>0</v>
      </c>
      <c r="W1015" s="257">
        <f t="shared" si="9515"/>
        <v>0</v>
      </c>
      <c r="X1015" s="395">
        <v>3000000</v>
      </c>
      <c r="Y1015" s="395"/>
      <c r="Z1015" s="395"/>
      <c r="AA1015" s="395">
        <v>0</v>
      </c>
      <c r="AB1015" s="395">
        <f t="shared" si="9592"/>
        <v>0</v>
      </c>
      <c r="AC1015" s="399">
        <f t="shared" si="9518"/>
        <v>0</v>
      </c>
      <c r="AD1015" s="396">
        <v>8424000</v>
      </c>
      <c r="AE1015" s="396"/>
      <c r="AF1015" s="396"/>
      <c r="AG1015" s="396">
        <v>0</v>
      </c>
      <c r="AH1015" s="396">
        <f t="shared" si="9594"/>
        <v>0</v>
      </c>
      <c r="AI1015" s="260">
        <f t="shared" si="9521"/>
        <v>0</v>
      </c>
      <c r="AJ1015" s="396"/>
      <c r="AK1015" s="396"/>
      <c r="AL1015" s="396"/>
      <c r="AM1015" s="396">
        <f t="shared" si="9522"/>
        <v>0</v>
      </c>
      <c r="AN1015" s="396">
        <f t="shared" si="9523"/>
        <v>0</v>
      </c>
      <c r="AO1015" s="396">
        <f t="shared" si="9524"/>
        <v>0</v>
      </c>
      <c r="AP1015" s="396"/>
      <c r="AQ1015" s="396"/>
      <c r="AR1015" s="396"/>
      <c r="AS1015" s="396">
        <f t="shared" si="9566"/>
        <v>0</v>
      </c>
      <c r="AT1015" s="396">
        <f t="shared" si="9525"/>
        <v>0</v>
      </c>
      <c r="AU1015" s="396">
        <f t="shared" si="9567"/>
        <v>0</v>
      </c>
      <c r="AV1015" s="397"/>
      <c r="AW1015" s="397"/>
      <c r="AX1015" s="397"/>
      <c r="AY1015" s="397">
        <f t="shared" si="9568"/>
        <v>0</v>
      </c>
      <c r="AZ1015" s="397">
        <f t="shared" si="9527"/>
        <v>0</v>
      </c>
      <c r="BA1015" s="397">
        <f t="shared" si="9569"/>
        <v>0</v>
      </c>
      <c r="BB1015" s="397"/>
      <c r="BC1015" s="397"/>
      <c r="BD1015" s="397"/>
      <c r="BE1015" s="397">
        <f t="shared" si="9570"/>
        <v>0</v>
      </c>
      <c r="BF1015" s="397">
        <f t="shared" si="9530"/>
        <v>0</v>
      </c>
      <c r="BG1015" s="397">
        <f t="shared" si="9571"/>
        <v>0</v>
      </c>
      <c r="BH1015" s="397"/>
      <c r="BI1015" s="397"/>
      <c r="BJ1015" s="397"/>
      <c r="BK1015" s="397">
        <f t="shared" si="9532"/>
        <v>0</v>
      </c>
      <c r="BL1015" s="397">
        <f t="shared" si="9533"/>
        <v>0</v>
      </c>
      <c r="BM1015" s="397">
        <f t="shared" si="9534"/>
        <v>0</v>
      </c>
      <c r="BN1015" s="397"/>
      <c r="BO1015" s="397"/>
      <c r="BP1015" s="397"/>
      <c r="BQ1015" s="397">
        <f t="shared" si="9535"/>
        <v>0</v>
      </c>
      <c r="BR1015" s="397">
        <f t="shared" si="9536"/>
        <v>0</v>
      </c>
      <c r="BS1015" s="397">
        <f t="shared" si="9537"/>
        <v>0</v>
      </c>
      <c r="BT1015" s="256"/>
      <c r="BU1015" s="256"/>
      <c r="BV1015" s="256">
        <v>0</v>
      </c>
      <c r="BW1015" s="1431">
        <f t="shared" si="9595"/>
        <v>0</v>
      </c>
      <c r="BX1015" s="71"/>
      <c r="BY1015" s="576">
        <v>2014</v>
      </c>
      <c r="BZ1015" s="576"/>
      <c r="CA1015" s="529">
        <f t="shared" si="9508"/>
        <v>0</v>
      </c>
      <c r="CB1015" s="72"/>
      <c r="CC1015" s="70"/>
      <c r="CD1015" s="539"/>
      <c r="CE1015" s="26">
        <f t="shared" si="9540"/>
        <v>0</v>
      </c>
      <c r="CF1015" s="27">
        <f t="shared" si="9541"/>
        <v>0</v>
      </c>
      <c r="CG1015" s="738">
        <f t="shared" si="9542"/>
        <v>0</v>
      </c>
      <c r="CH1015" s="162" t="s">
        <v>1738</v>
      </c>
      <c r="CI1015" s="541"/>
      <c r="CJ1015" s="542"/>
      <c r="CK1015" s="543"/>
      <c r="CL1015" s="543"/>
      <c r="CM1015" s="544"/>
      <c r="CN1015" s="543"/>
      <c r="CO1015" s="545"/>
      <c r="CP1015" s="543"/>
      <c r="CQ1015" s="546"/>
      <c r="CR1015" s="547"/>
      <c r="CS1015" s="547"/>
      <c r="CT1015" s="547"/>
      <c r="CU1015" s="547"/>
      <c r="CV1015" s="547"/>
      <c r="CW1015" s="547"/>
      <c r="CX1015" s="547"/>
      <c r="CY1015" s="547"/>
      <c r="CZ1015" s="547"/>
      <c r="DA1015" s="256"/>
      <c r="DB1015" s="256"/>
      <c r="DC1015" s="256"/>
      <c r="DD1015" s="256"/>
      <c r="DE1015" s="256"/>
      <c r="DF1015" s="256"/>
      <c r="DG1015" s="256"/>
      <c r="DH1015" s="256"/>
      <c r="DI1015" s="256"/>
      <c r="DJ1015" s="256"/>
      <c r="DK1015" s="256"/>
      <c r="DL1015" s="538"/>
      <c r="DM1015" s="257"/>
      <c r="DN1015" s="257"/>
      <c r="DO1015" s="548"/>
      <c r="DP1015" s="554"/>
      <c r="DQ1015" s="675"/>
      <c r="DR1015" s="549"/>
      <c r="DS1015" s="675"/>
      <c r="DT1015" s="549"/>
      <c r="DU1015" s="751"/>
      <c r="DV1015" s="554"/>
      <c r="DW1015" s="675"/>
      <c r="DX1015" s="554"/>
      <c r="DY1015" s="675"/>
      <c r="DZ1015" s="554"/>
      <c r="EA1015" s="847">
        <f t="shared" si="9543"/>
        <v>0</v>
      </c>
      <c r="EB1015" s="942">
        <f t="shared" si="9544"/>
        <v>0</v>
      </c>
      <c r="EC1015" s="675"/>
      <c r="ED1015" s="547"/>
      <c r="EE1015" s="460"/>
      <c r="EF1015" s="538"/>
      <c r="EG1015" s="461">
        <f t="shared" si="9545"/>
        <v>0</v>
      </c>
      <c r="EH1015" s="257">
        <f t="shared" si="9546"/>
        <v>0</v>
      </c>
      <c r="EI1015" s="460">
        <f t="shared" si="9547"/>
        <v>0</v>
      </c>
      <c r="EJ1015" s="538">
        <f t="shared" si="9548"/>
        <v>0</v>
      </c>
      <c r="EK1015" s="677">
        <f t="shared" si="9549"/>
        <v>0</v>
      </c>
      <c r="EL1015" s="257">
        <f t="shared" si="9550"/>
        <v>0</v>
      </c>
      <c r="EM1015" s="649">
        <f t="shared" si="9551"/>
        <v>0</v>
      </c>
      <c r="EN1015" s="538">
        <f t="shared" si="9552"/>
        <v>0</v>
      </c>
      <c r="EO1015" s="677">
        <f t="shared" si="9553"/>
        <v>0</v>
      </c>
      <c r="EP1015" s="257">
        <f t="shared" si="9554"/>
        <v>0</v>
      </c>
      <c r="EQ1015" s="649">
        <f t="shared" si="9555"/>
        <v>0</v>
      </c>
      <c r="ER1015" s="538">
        <f t="shared" si="9556"/>
        <v>0</v>
      </c>
      <c r="ES1015" s="677">
        <f t="shared" si="9557"/>
        <v>0</v>
      </c>
      <c r="ET1015" s="538">
        <f t="shared" si="9558"/>
        <v>0</v>
      </c>
      <c r="EU1015" s="462">
        <f t="shared" si="9559"/>
        <v>0</v>
      </c>
      <c r="EV1015" s="263">
        <f t="shared" si="9560"/>
        <v>0</v>
      </c>
      <c r="EW1015" s="462">
        <f t="shared" si="9561"/>
        <v>0</v>
      </c>
      <c r="EX1015" s="263">
        <f t="shared" si="9562"/>
        <v>0</v>
      </c>
      <c r="EY1015" s="472">
        <f t="shared" si="9563"/>
        <v>0</v>
      </c>
      <c r="EZ1015" s="263">
        <f t="shared" si="9564"/>
        <v>0</v>
      </c>
      <c r="FA1015" s="550"/>
    </row>
    <row r="1016" spans="1:158" s="551" customFormat="1" ht="18" hidden="1" customHeight="1" outlineLevel="1" x14ac:dyDescent="0.2">
      <c r="A1016" s="8" t="s">
        <v>1072</v>
      </c>
      <c r="B1016" s="64" t="s">
        <v>21</v>
      </c>
      <c r="C1016" s="65" t="s">
        <v>218</v>
      </c>
      <c r="D1016" s="65" t="s">
        <v>429</v>
      </c>
      <c r="E1016" s="64" t="s">
        <v>429</v>
      </c>
      <c r="F1016" s="64" t="s">
        <v>1078</v>
      </c>
      <c r="G1016" s="66" t="s">
        <v>25</v>
      </c>
      <c r="H1016" s="67">
        <v>0.2</v>
      </c>
      <c r="I1016" s="64" t="s">
        <v>1164</v>
      </c>
      <c r="J1016" s="68" t="s">
        <v>217</v>
      </c>
      <c r="K1016" s="69" t="s">
        <v>1066</v>
      </c>
      <c r="L1016" s="64" t="s">
        <v>433</v>
      </c>
      <c r="M1016" s="9"/>
      <c r="N1016" s="82"/>
      <c r="O1016" s="82"/>
      <c r="P1016" s="82"/>
      <c r="Q1016" s="245"/>
      <c r="R1016" s="394"/>
      <c r="S1016" s="256"/>
      <c r="T1016" s="256"/>
      <c r="U1016" s="256">
        <f t="shared" ref="U1016" si="9604">R1016</f>
        <v>0</v>
      </c>
      <c r="V1016" s="257">
        <f t="shared" ref="V1016" si="9605">U1016*1.12</f>
        <v>0</v>
      </c>
      <c r="W1016" s="257">
        <f t="shared" si="9515"/>
        <v>0</v>
      </c>
      <c r="X1016" s="395">
        <v>300000</v>
      </c>
      <c r="Y1016" s="395"/>
      <c r="Z1016" s="395"/>
      <c r="AA1016" s="395">
        <v>0</v>
      </c>
      <c r="AB1016" s="395">
        <f t="shared" ref="AB1016" si="9606">AA1016*1.12</f>
        <v>0</v>
      </c>
      <c r="AC1016" s="399">
        <f t="shared" si="9518"/>
        <v>0</v>
      </c>
      <c r="AD1016" s="396">
        <v>0</v>
      </c>
      <c r="AE1016" s="396"/>
      <c r="AF1016" s="396"/>
      <c r="AG1016" s="396">
        <f t="shared" si="9593"/>
        <v>0</v>
      </c>
      <c r="AH1016" s="396">
        <f t="shared" si="9594"/>
        <v>0</v>
      </c>
      <c r="AI1016" s="260">
        <f t="shared" si="9521"/>
        <v>0</v>
      </c>
      <c r="AJ1016" s="396"/>
      <c r="AK1016" s="396"/>
      <c r="AL1016" s="396"/>
      <c r="AM1016" s="396">
        <f t="shared" si="9522"/>
        <v>0</v>
      </c>
      <c r="AN1016" s="396">
        <f t="shared" si="9523"/>
        <v>0</v>
      </c>
      <c r="AO1016" s="396">
        <f t="shared" si="9524"/>
        <v>0</v>
      </c>
      <c r="AP1016" s="396"/>
      <c r="AQ1016" s="396"/>
      <c r="AR1016" s="396"/>
      <c r="AS1016" s="396">
        <f t="shared" si="9566"/>
        <v>0</v>
      </c>
      <c r="AT1016" s="396">
        <f t="shared" si="9525"/>
        <v>0</v>
      </c>
      <c r="AU1016" s="396">
        <f t="shared" si="9567"/>
        <v>0</v>
      </c>
      <c r="AV1016" s="397"/>
      <c r="AW1016" s="397"/>
      <c r="AX1016" s="397"/>
      <c r="AY1016" s="397">
        <f t="shared" si="9568"/>
        <v>0</v>
      </c>
      <c r="AZ1016" s="397">
        <f t="shared" si="9527"/>
        <v>0</v>
      </c>
      <c r="BA1016" s="397">
        <f t="shared" si="9569"/>
        <v>0</v>
      </c>
      <c r="BB1016" s="397"/>
      <c r="BC1016" s="397"/>
      <c r="BD1016" s="397"/>
      <c r="BE1016" s="397">
        <f t="shared" si="9570"/>
        <v>0</v>
      </c>
      <c r="BF1016" s="397">
        <f t="shared" si="9530"/>
        <v>0</v>
      </c>
      <c r="BG1016" s="397">
        <f t="shared" si="9571"/>
        <v>0</v>
      </c>
      <c r="BH1016" s="397"/>
      <c r="BI1016" s="397"/>
      <c r="BJ1016" s="397"/>
      <c r="BK1016" s="397">
        <f t="shared" si="9532"/>
        <v>0</v>
      </c>
      <c r="BL1016" s="397">
        <f t="shared" si="9533"/>
        <v>0</v>
      </c>
      <c r="BM1016" s="397">
        <f t="shared" si="9534"/>
        <v>0</v>
      </c>
      <c r="BN1016" s="397"/>
      <c r="BO1016" s="397"/>
      <c r="BP1016" s="397"/>
      <c r="BQ1016" s="397">
        <f t="shared" si="9535"/>
        <v>0</v>
      </c>
      <c r="BR1016" s="397">
        <f t="shared" si="9536"/>
        <v>0</v>
      </c>
      <c r="BS1016" s="397">
        <f t="shared" si="9537"/>
        <v>0</v>
      </c>
      <c r="BT1016" s="256"/>
      <c r="BU1016" s="256"/>
      <c r="BV1016" s="256">
        <v>0</v>
      </c>
      <c r="BW1016" s="1431">
        <f t="shared" ref="BW1016" si="9607">BV1016*1.12</f>
        <v>0</v>
      </c>
      <c r="BX1016" s="71"/>
      <c r="BY1016" s="576">
        <v>2014</v>
      </c>
      <c r="BZ1016" s="576"/>
      <c r="CA1016" s="529">
        <f t="shared" si="9508"/>
        <v>0</v>
      </c>
      <c r="CB1016" s="72"/>
      <c r="CC1016" s="70"/>
      <c r="CD1016" s="539"/>
      <c r="CE1016" s="26">
        <f t="shared" si="9540"/>
        <v>0</v>
      </c>
      <c r="CF1016" s="27">
        <f t="shared" si="9541"/>
        <v>0</v>
      </c>
      <c r="CG1016" s="738">
        <f t="shared" si="9542"/>
        <v>0</v>
      </c>
      <c r="CH1016" s="540" t="s">
        <v>1082</v>
      </c>
      <c r="CI1016" s="541"/>
      <c r="CJ1016" s="542"/>
      <c r="CK1016" s="543"/>
      <c r="CL1016" s="543"/>
      <c r="CM1016" s="544"/>
      <c r="CN1016" s="543"/>
      <c r="CO1016" s="545"/>
      <c r="CP1016" s="543"/>
      <c r="CQ1016" s="546"/>
      <c r="CR1016" s="547"/>
      <c r="CS1016" s="547"/>
      <c r="CT1016" s="547"/>
      <c r="CU1016" s="547"/>
      <c r="CV1016" s="547"/>
      <c r="CW1016" s="547"/>
      <c r="CX1016" s="547"/>
      <c r="CY1016" s="547"/>
      <c r="CZ1016" s="547"/>
      <c r="DA1016" s="256"/>
      <c r="DB1016" s="256"/>
      <c r="DC1016" s="256"/>
      <c r="DD1016" s="256"/>
      <c r="DE1016" s="256"/>
      <c r="DF1016" s="256"/>
      <c r="DG1016" s="256"/>
      <c r="DH1016" s="256"/>
      <c r="DI1016" s="256"/>
      <c r="DJ1016" s="256"/>
      <c r="DK1016" s="256"/>
      <c r="DL1016" s="538"/>
      <c r="DM1016" s="257"/>
      <c r="DN1016" s="257"/>
      <c r="DO1016" s="548"/>
      <c r="DP1016" s="554"/>
      <c r="DQ1016" s="675"/>
      <c r="DR1016" s="549"/>
      <c r="DS1016" s="675"/>
      <c r="DT1016" s="549"/>
      <c r="DU1016" s="751"/>
      <c r="DV1016" s="554"/>
      <c r="DW1016" s="675"/>
      <c r="DX1016" s="554"/>
      <c r="DY1016" s="675"/>
      <c r="DZ1016" s="554"/>
      <c r="EA1016" s="847">
        <f t="shared" si="9543"/>
        <v>0</v>
      </c>
      <c r="EB1016" s="942">
        <f t="shared" si="9544"/>
        <v>0</v>
      </c>
      <c r="EC1016" s="675"/>
      <c r="ED1016" s="547"/>
      <c r="EE1016" s="460"/>
      <c r="EF1016" s="538"/>
      <c r="EG1016" s="461">
        <f t="shared" si="9545"/>
        <v>0</v>
      </c>
      <c r="EH1016" s="257">
        <f t="shared" si="9546"/>
        <v>0</v>
      </c>
      <c r="EI1016" s="460">
        <f t="shared" si="9547"/>
        <v>0</v>
      </c>
      <c r="EJ1016" s="538">
        <f t="shared" si="9548"/>
        <v>0</v>
      </c>
      <c r="EK1016" s="677">
        <f t="shared" si="9549"/>
        <v>0</v>
      </c>
      <c r="EL1016" s="257">
        <f t="shared" si="9550"/>
        <v>0</v>
      </c>
      <c r="EM1016" s="649">
        <f t="shared" si="9551"/>
        <v>0</v>
      </c>
      <c r="EN1016" s="538">
        <f t="shared" si="9552"/>
        <v>0</v>
      </c>
      <c r="EO1016" s="677">
        <f t="shared" si="9553"/>
        <v>0</v>
      </c>
      <c r="EP1016" s="257">
        <f t="shared" si="9554"/>
        <v>0</v>
      </c>
      <c r="EQ1016" s="649">
        <f t="shared" si="9555"/>
        <v>0</v>
      </c>
      <c r="ER1016" s="538">
        <f t="shared" si="9556"/>
        <v>0</v>
      </c>
      <c r="ES1016" s="677">
        <f t="shared" si="9557"/>
        <v>0</v>
      </c>
      <c r="ET1016" s="538">
        <f t="shared" si="9558"/>
        <v>0</v>
      </c>
      <c r="EU1016" s="462">
        <f t="shared" si="9559"/>
        <v>0</v>
      </c>
      <c r="EV1016" s="263">
        <f t="shared" si="9560"/>
        <v>0</v>
      </c>
      <c r="EW1016" s="462">
        <f t="shared" si="9561"/>
        <v>0</v>
      </c>
      <c r="EX1016" s="263">
        <f t="shared" si="9562"/>
        <v>0</v>
      </c>
      <c r="EY1016" s="472">
        <f t="shared" si="9563"/>
        <v>0</v>
      </c>
      <c r="EZ1016" s="263">
        <f t="shared" si="9564"/>
        <v>0</v>
      </c>
      <c r="FA1016" s="550"/>
    </row>
    <row r="1017" spans="1:158" s="551" customFormat="1" ht="18" hidden="1" customHeight="1" outlineLevel="1" x14ac:dyDescent="0.2">
      <c r="A1017" s="8" t="s">
        <v>1162</v>
      </c>
      <c r="B1017" s="64" t="s">
        <v>21</v>
      </c>
      <c r="C1017" s="65" t="s">
        <v>218</v>
      </c>
      <c r="D1017" s="65" t="s">
        <v>429</v>
      </c>
      <c r="E1017" s="64" t="s">
        <v>429</v>
      </c>
      <c r="F1017" s="64" t="s">
        <v>1078</v>
      </c>
      <c r="G1017" s="66" t="s">
        <v>25</v>
      </c>
      <c r="H1017" s="67">
        <v>0.2</v>
      </c>
      <c r="I1017" s="64" t="s">
        <v>1156</v>
      </c>
      <c r="J1017" s="68" t="s">
        <v>217</v>
      </c>
      <c r="K1017" s="69"/>
      <c r="L1017" s="64" t="s">
        <v>433</v>
      </c>
      <c r="M1017" s="9"/>
      <c r="N1017" s="82"/>
      <c r="O1017" s="82"/>
      <c r="P1017" s="82"/>
      <c r="Q1017" s="245"/>
      <c r="R1017" s="394"/>
      <c r="S1017" s="256"/>
      <c r="T1017" s="256"/>
      <c r="U1017" s="256">
        <f t="shared" si="9590"/>
        <v>0</v>
      </c>
      <c r="V1017" s="257">
        <f t="shared" si="9591"/>
        <v>0</v>
      </c>
      <c r="W1017" s="257">
        <f t="shared" si="9515"/>
        <v>0</v>
      </c>
      <c r="X1017" s="395">
        <v>300000</v>
      </c>
      <c r="Y1017" s="395"/>
      <c r="Z1017" s="395"/>
      <c r="AA1017" s="395">
        <v>0</v>
      </c>
      <c r="AB1017" s="395">
        <f t="shared" si="9592"/>
        <v>0</v>
      </c>
      <c r="AC1017" s="399">
        <f t="shared" si="9518"/>
        <v>0</v>
      </c>
      <c r="AD1017" s="396">
        <v>1700000</v>
      </c>
      <c r="AE1017" s="396"/>
      <c r="AF1017" s="396"/>
      <c r="AG1017" s="396">
        <v>0</v>
      </c>
      <c r="AH1017" s="396">
        <f t="shared" si="9594"/>
        <v>0</v>
      </c>
      <c r="AI1017" s="260">
        <f t="shared" si="9521"/>
        <v>0</v>
      </c>
      <c r="AJ1017" s="396"/>
      <c r="AK1017" s="396"/>
      <c r="AL1017" s="396"/>
      <c r="AM1017" s="396">
        <f t="shared" si="9522"/>
        <v>0</v>
      </c>
      <c r="AN1017" s="396">
        <f t="shared" si="9523"/>
        <v>0</v>
      </c>
      <c r="AO1017" s="396">
        <f t="shared" si="9524"/>
        <v>0</v>
      </c>
      <c r="AP1017" s="396"/>
      <c r="AQ1017" s="396"/>
      <c r="AR1017" s="396"/>
      <c r="AS1017" s="396">
        <f t="shared" si="9566"/>
        <v>0</v>
      </c>
      <c r="AT1017" s="396">
        <f t="shared" si="9525"/>
        <v>0</v>
      </c>
      <c r="AU1017" s="396">
        <f t="shared" si="9567"/>
        <v>0</v>
      </c>
      <c r="AV1017" s="397"/>
      <c r="AW1017" s="397"/>
      <c r="AX1017" s="397"/>
      <c r="AY1017" s="397">
        <f t="shared" si="9568"/>
        <v>0</v>
      </c>
      <c r="AZ1017" s="397">
        <f t="shared" si="9527"/>
        <v>0</v>
      </c>
      <c r="BA1017" s="397">
        <f t="shared" si="9569"/>
        <v>0</v>
      </c>
      <c r="BB1017" s="397"/>
      <c r="BC1017" s="397"/>
      <c r="BD1017" s="397"/>
      <c r="BE1017" s="397">
        <f t="shared" si="9570"/>
        <v>0</v>
      </c>
      <c r="BF1017" s="397">
        <f t="shared" si="9530"/>
        <v>0</v>
      </c>
      <c r="BG1017" s="397">
        <f t="shared" si="9571"/>
        <v>0</v>
      </c>
      <c r="BH1017" s="397"/>
      <c r="BI1017" s="397"/>
      <c r="BJ1017" s="397"/>
      <c r="BK1017" s="397">
        <f t="shared" si="9532"/>
        <v>0</v>
      </c>
      <c r="BL1017" s="397">
        <f t="shared" si="9533"/>
        <v>0</v>
      </c>
      <c r="BM1017" s="397">
        <f t="shared" si="9534"/>
        <v>0</v>
      </c>
      <c r="BN1017" s="397"/>
      <c r="BO1017" s="397"/>
      <c r="BP1017" s="397"/>
      <c r="BQ1017" s="397">
        <f t="shared" si="9535"/>
        <v>0</v>
      </c>
      <c r="BR1017" s="397">
        <f t="shared" si="9536"/>
        <v>0</v>
      </c>
      <c r="BS1017" s="397">
        <f t="shared" si="9537"/>
        <v>0</v>
      </c>
      <c r="BT1017" s="256"/>
      <c r="BU1017" s="256"/>
      <c r="BV1017" s="256">
        <v>0</v>
      </c>
      <c r="BW1017" s="1431">
        <f t="shared" si="9595"/>
        <v>0</v>
      </c>
      <c r="BX1017" s="71"/>
      <c r="BY1017" s="576">
        <v>2014</v>
      </c>
      <c r="BZ1017" s="576"/>
      <c r="CA1017" s="529">
        <f t="shared" si="9508"/>
        <v>0</v>
      </c>
      <c r="CB1017" s="72"/>
      <c r="CC1017" s="70"/>
      <c r="CD1017" s="539"/>
      <c r="CE1017" s="26">
        <f t="shared" si="9540"/>
        <v>0</v>
      </c>
      <c r="CF1017" s="27">
        <f t="shared" si="9541"/>
        <v>0</v>
      </c>
      <c r="CG1017" s="738">
        <f t="shared" si="9542"/>
        <v>0</v>
      </c>
      <c r="CH1017" s="162" t="s">
        <v>1738</v>
      </c>
      <c r="CI1017" s="541"/>
      <c r="CJ1017" s="542"/>
      <c r="CK1017" s="543"/>
      <c r="CL1017" s="543"/>
      <c r="CM1017" s="544"/>
      <c r="CN1017" s="543"/>
      <c r="CO1017" s="545"/>
      <c r="CP1017" s="543"/>
      <c r="CQ1017" s="546"/>
      <c r="CR1017" s="547"/>
      <c r="CS1017" s="547"/>
      <c r="CT1017" s="547"/>
      <c r="CU1017" s="547"/>
      <c r="CV1017" s="547"/>
      <c r="CW1017" s="547"/>
      <c r="CX1017" s="547"/>
      <c r="CY1017" s="547"/>
      <c r="CZ1017" s="547"/>
      <c r="DA1017" s="256"/>
      <c r="DB1017" s="256"/>
      <c r="DC1017" s="256"/>
      <c r="DD1017" s="256"/>
      <c r="DE1017" s="256"/>
      <c r="DF1017" s="256"/>
      <c r="DG1017" s="256"/>
      <c r="DH1017" s="256"/>
      <c r="DI1017" s="256"/>
      <c r="DJ1017" s="256"/>
      <c r="DK1017" s="256"/>
      <c r="DL1017" s="538"/>
      <c r="DM1017" s="257"/>
      <c r="DN1017" s="257"/>
      <c r="DO1017" s="548"/>
      <c r="DP1017" s="554"/>
      <c r="DQ1017" s="675"/>
      <c r="DR1017" s="549"/>
      <c r="DS1017" s="675"/>
      <c r="DT1017" s="549"/>
      <c r="DU1017" s="751"/>
      <c r="DV1017" s="554"/>
      <c r="DW1017" s="675"/>
      <c r="DX1017" s="554"/>
      <c r="DY1017" s="675"/>
      <c r="DZ1017" s="554"/>
      <c r="EA1017" s="847">
        <f t="shared" si="9543"/>
        <v>0</v>
      </c>
      <c r="EB1017" s="942">
        <f t="shared" si="9544"/>
        <v>0</v>
      </c>
      <c r="EC1017" s="675"/>
      <c r="ED1017" s="547"/>
      <c r="EE1017" s="460"/>
      <c r="EF1017" s="538"/>
      <c r="EG1017" s="461">
        <f t="shared" si="9545"/>
        <v>0</v>
      </c>
      <c r="EH1017" s="257">
        <f t="shared" si="9546"/>
        <v>0</v>
      </c>
      <c r="EI1017" s="460">
        <f t="shared" si="9547"/>
        <v>0</v>
      </c>
      <c r="EJ1017" s="538">
        <f t="shared" si="9548"/>
        <v>0</v>
      </c>
      <c r="EK1017" s="677">
        <f t="shared" si="9549"/>
        <v>0</v>
      </c>
      <c r="EL1017" s="257">
        <f t="shared" si="9550"/>
        <v>0</v>
      </c>
      <c r="EM1017" s="649">
        <f t="shared" si="9551"/>
        <v>0</v>
      </c>
      <c r="EN1017" s="538">
        <f t="shared" si="9552"/>
        <v>0</v>
      </c>
      <c r="EO1017" s="677">
        <f t="shared" si="9553"/>
        <v>0</v>
      </c>
      <c r="EP1017" s="257">
        <f t="shared" si="9554"/>
        <v>0</v>
      </c>
      <c r="EQ1017" s="649">
        <f t="shared" si="9555"/>
        <v>0</v>
      </c>
      <c r="ER1017" s="538">
        <f t="shared" si="9556"/>
        <v>0</v>
      </c>
      <c r="ES1017" s="677">
        <f t="shared" si="9557"/>
        <v>0</v>
      </c>
      <c r="ET1017" s="538">
        <f t="shared" si="9558"/>
        <v>0</v>
      </c>
      <c r="EU1017" s="462">
        <f t="shared" si="9559"/>
        <v>0</v>
      </c>
      <c r="EV1017" s="263">
        <f t="shared" si="9560"/>
        <v>0</v>
      </c>
      <c r="EW1017" s="462">
        <f t="shared" si="9561"/>
        <v>0</v>
      </c>
      <c r="EX1017" s="263">
        <f t="shared" si="9562"/>
        <v>0</v>
      </c>
      <c r="EY1017" s="472">
        <f t="shared" si="9563"/>
        <v>0</v>
      </c>
      <c r="EZ1017" s="263">
        <f t="shared" si="9564"/>
        <v>0</v>
      </c>
      <c r="FA1017" s="550"/>
    </row>
    <row r="1018" spans="1:158" s="551" customFormat="1" ht="18" hidden="1" customHeight="1" outlineLevel="1" x14ac:dyDescent="0.2">
      <c r="A1018" s="8" t="s">
        <v>1073</v>
      </c>
      <c r="B1018" s="64" t="s">
        <v>21</v>
      </c>
      <c r="C1018" s="65" t="s">
        <v>218</v>
      </c>
      <c r="D1018" s="65" t="s">
        <v>429</v>
      </c>
      <c r="E1018" s="64" t="s">
        <v>429</v>
      </c>
      <c r="F1018" s="64" t="s">
        <v>1079</v>
      </c>
      <c r="G1018" s="66" t="s">
        <v>41</v>
      </c>
      <c r="H1018" s="67">
        <v>0.2</v>
      </c>
      <c r="I1018" s="64" t="s">
        <v>1164</v>
      </c>
      <c r="J1018" s="68" t="s">
        <v>217</v>
      </c>
      <c r="K1018" s="69" t="s">
        <v>1066</v>
      </c>
      <c r="L1018" s="64" t="s">
        <v>433</v>
      </c>
      <c r="M1018" s="9"/>
      <c r="N1018" s="82"/>
      <c r="O1018" s="82"/>
      <c r="P1018" s="82"/>
      <c r="Q1018" s="245"/>
      <c r="R1018" s="394"/>
      <c r="S1018" s="256"/>
      <c r="T1018" s="256"/>
      <c r="U1018" s="256">
        <f t="shared" ref="U1018" si="9608">R1018</f>
        <v>0</v>
      </c>
      <c r="V1018" s="257">
        <f t="shared" ref="V1018" si="9609">U1018*1.12</f>
        <v>0</v>
      </c>
      <c r="W1018" s="257">
        <f t="shared" si="9515"/>
        <v>0</v>
      </c>
      <c r="X1018" s="395">
        <v>150000</v>
      </c>
      <c r="Y1018" s="395"/>
      <c r="Z1018" s="395"/>
      <c r="AA1018" s="395">
        <v>0</v>
      </c>
      <c r="AB1018" s="395">
        <f t="shared" ref="AB1018" si="9610">AA1018*1.12</f>
        <v>0</v>
      </c>
      <c r="AC1018" s="399">
        <f t="shared" si="9518"/>
        <v>0</v>
      </c>
      <c r="AD1018" s="396">
        <v>0</v>
      </c>
      <c r="AE1018" s="396"/>
      <c r="AF1018" s="396"/>
      <c r="AG1018" s="396">
        <f t="shared" si="9593"/>
        <v>0</v>
      </c>
      <c r="AH1018" s="396">
        <f t="shared" si="9594"/>
        <v>0</v>
      </c>
      <c r="AI1018" s="260">
        <f t="shared" si="9521"/>
        <v>0</v>
      </c>
      <c r="AJ1018" s="396"/>
      <c r="AK1018" s="396"/>
      <c r="AL1018" s="396"/>
      <c r="AM1018" s="396">
        <f t="shared" si="9522"/>
        <v>0</v>
      </c>
      <c r="AN1018" s="396">
        <f t="shared" si="9523"/>
        <v>0</v>
      </c>
      <c r="AO1018" s="396">
        <f t="shared" si="9524"/>
        <v>0</v>
      </c>
      <c r="AP1018" s="396"/>
      <c r="AQ1018" s="396"/>
      <c r="AR1018" s="396"/>
      <c r="AS1018" s="396">
        <f t="shared" si="9566"/>
        <v>0</v>
      </c>
      <c r="AT1018" s="396">
        <f t="shared" si="9525"/>
        <v>0</v>
      </c>
      <c r="AU1018" s="396">
        <f t="shared" si="9567"/>
        <v>0</v>
      </c>
      <c r="AV1018" s="397"/>
      <c r="AW1018" s="397"/>
      <c r="AX1018" s="397"/>
      <c r="AY1018" s="397">
        <f t="shared" si="9568"/>
        <v>0</v>
      </c>
      <c r="AZ1018" s="397">
        <f t="shared" si="9527"/>
        <v>0</v>
      </c>
      <c r="BA1018" s="397">
        <f t="shared" si="9569"/>
        <v>0</v>
      </c>
      <c r="BB1018" s="397"/>
      <c r="BC1018" s="397"/>
      <c r="BD1018" s="397"/>
      <c r="BE1018" s="397">
        <f t="shared" si="9570"/>
        <v>0</v>
      </c>
      <c r="BF1018" s="397">
        <f t="shared" si="9530"/>
        <v>0</v>
      </c>
      <c r="BG1018" s="397">
        <f t="shared" si="9571"/>
        <v>0</v>
      </c>
      <c r="BH1018" s="397"/>
      <c r="BI1018" s="397"/>
      <c r="BJ1018" s="397"/>
      <c r="BK1018" s="397">
        <f t="shared" si="9532"/>
        <v>0</v>
      </c>
      <c r="BL1018" s="397">
        <f t="shared" si="9533"/>
        <v>0</v>
      </c>
      <c r="BM1018" s="397">
        <f t="shared" si="9534"/>
        <v>0</v>
      </c>
      <c r="BN1018" s="397"/>
      <c r="BO1018" s="397"/>
      <c r="BP1018" s="397"/>
      <c r="BQ1018" s="397">
        <f t="shared" si="9535"/>
        <v>0</v>
      </c>
      <c r="BR1018" s="397">
        <f t="shared" si="9536"/>
        <v>0</v>
      </c>
      <c r="BS1018" s="397">
        <f t="shared" si="9537"/>
        <v>0</v>
      </c>
      <c r="BT1018" s="256"/>
      <c r="BU1018" s="256"/>
      <c r="BV1018" s="256">
        <v>0</v>
      </c>
      <c r="BW1018" s="1431">
        <f t="shared" ref="BW1018" si="9611">BV1018*1.12</f>
        <v>0</v>
      </c>
      <c r="BX1018" s="71"/>
      <c r="BY1018" s="576">
        <v>2014</v>
      </c>
      <c r="BZ1018" s="576"/>
      <c r="CA1018" s="529">
        <f t="shared" si="9508"/>
        <v>0</v>
      </c>
      <c r="CB1018" s="72"/>
      <c r="CC1018" s="70"/>
      <c r="CD1018" s="539"/>
      <c r="CE1018" s="26">
        <f t="shared" si="9540"/>
        <v>0</v>
      </c>
      <c r="CF1018" s="27">
        <f t="shared" si="9541"/>
        <v>0</v>
      </c>
      <c r="CG1018" s="738">
        <f t="shared" si="9542"/>
        <v>0</v>
      </c>
      <c r="CH1018" s="540" t="s">
        <v>1082</v>
      </c>
      <c r="CI1018" s="541"/>
      <c r="CJ1018" s="542"/>
      <c r="CK1018" s="543"/>
      <c r="CL1018" s="543"/>
      <c r="CM1018" s="544"/>
      <c r="CN1018" s="543"/>
      <c r="CO1018" s="545"/>
      <c r="CP1018" s="543"/>
      <c r="CQ1018" s="546"/>
      <c r="CR1018" s="547"/>
      <c r="CS1018" s="547"/>
      <c r="CT1018" s="547"/>
      <c r="CU1018" s="547"/>
      <c r="CV1018" s="547"/>
      <c r="CW1018" s="547"/>
      <c r="CX1018" s="547"/>
      <c r="CY1018" s="547"/>
      <c r="CZ1018" s="547"/>
      <c r="DA1018" s="256"/>
      <c r="DB1018" s="256"/>
      <c r="DC1018" s="256"/>
      <c r="DD1018" s="256"/>
      <c r="DE1018" s="256"/>
      <c r="DF1018" s="256"/>
      <c r="DG1018" s="256"/>
      <c r="DH1018" s="256"/>
      <c r="DI1018" s="256"/>
      <c r="DJ1018" s="256"/>
      <c r="DK1018" s="256"/>
      <c r="DL1018" s="538"/>
      <c r="DM1018" s="257"/>
      <c r="DN1018" s="257"/>
      <c r="DO1018" s="548"/>
      <c r="DP1018" s="554"/>
      <c r="DQ1018" s="675"/>
      <c r="DR1018" s="549"/>
      <c r="DS1018" s="675"/>
      <c r="DT1018" s="549"/>
      <c r="DU1018" s="751"/>
      <c r="DV1018" s="554"/>
      <c r="DW1018" s="675"/>
      <c r="DX1018" s="554"/>
      <c r="DY1018" s="675"/>
      <c r="DZ1018" s="554"/>
      <c r="EA1018" s="847">
        <f t="shared" si="9543"/>
        <v>0</v>
      </c>
      <c r="EB1018" s="942">
        <f t="shared" si="9544"/>
        <v>0</v>
      </c>
      <c r="EC1018" s="675"/>
      <c r="ED1018" s="547"/>
      <c r="EE1018" s="460"/>
      <c r="EF1018" s="538"/>
      <c r="EG1018" s="461">
        <f t="shared" si="9545"/>
        <v>0</v>
      </c>
      <c r="EH1018" s="257">
        <f t="shared" si="9546"/>
        <v>0</v>
      </c>
      <c r="EI1018" s="460">
        <f t="shared" si="9547"/>
        <v>0</v>
      </c>
      <c r="EJ1018" s="538">
        <f t="shared" si="9548"/>
        <v>0</v>
      </c>
      <c r="EK1018" s="677">
        <f t="shared" si="9549"/>
        <v>0</v>
      </c>
      <c r="EL1018" s="257">
        <f t="shared" si="9550"/>
        <v>0</v>
      </c>
      <c r="EM1018" s="649">
        <f t="shared" si="9551"/>
        <v>0</v>
      </c>
      <c r="EN1018" s="538">
        <f t="shared" si="9552"/>
        <v>0</v>
      </c>
      <c r="EO1018" s="677">
        <f t="shared" si="9553"/>
        <v>0</v>
      </c>
      <c r="EP1018" s="257">
        <f t="shared" si="9554"/>
        <v>0</v>
      </c>
      <c r="EQ1018" s="649">
        <f t="shared" si="9555"/>
        <v>0</v>
      </c>
      <c r="ER1018" s="538">
        <f t="shared" si="9556"/>
        <v>0</v>
      </c>
      <c r="ES1018" s="677">
        <f t="shared" si="9557"/>
        <v>0</v>
      </c>
      <c r="ET1018" s="538">
        <f t="shared" si="9558"/>
        <v>0</v>
      </c>
      <c r="EU1018" s="462">
        <f t="shared" si="9559"/>
        <v>0</v>
      </c>
      <c r="EV1018" s="263">
        <f t="shared" si="9560"/>
        <v>0</v>
      </c>
      <c r="EW1018" s="462">
        <f t="shared" si="9561"/>
        <v>0</v>
      </c>
      <c r="EX1018" s="263">
        <f t="shared" si="9562"/>
        <v>0</v>
      </c>
      <c r="EY1018" s="472">
        <f t="shared" si="9563"/>
        <v>0</v>
      </c>
      <c r="EZ1018" s="263">
        <f t="shared" si="9564"/>
        <v>0</v>
      </c>
      <c r="FA1018" s="550"/>
    </row>
    <row r="1019" spans="1:158" s="551" customFormat="1" ht="18" hidden="1" customHeight="1" outlineLevel="1" x14ac:dyDescent="0.2">
      <c r="A1019" s="8" t="s">
        <v>1163</v>
      </c>
      <c r="B1019" s="64" t="s">
        <v>21</v>
      </c>
      <c r="C1019" s="65" t="s">
        <v>218</v>
      </c>
      <c r="D1019" s="65" t="s">
        <v>429</v>
      </c>
      <c r="E1019" s="64" t="s">
        <v>429</v>
      </c>
      <c r="F1019" s="64" t="s">
        <v>1079</v>
      </c>
      <c r="G1019" s="66" t="s">
        <v>41</v>
      </c>
      <c r="H1019" s="67">
        <v>0.2</v>
      </c>
      <c r="I1019" s="64" t="s">
        <v>1156</v>
      </c>
      <c r="J1019" s="68" t="s">
        <v>217</v>
      </c>
      <c r="K1019" s="69"/>
      <c r="L1019" s="64" t="s">
        <v>433</v>
      </c>
      <c r="M1019" s="9"/>
      <c r="N1019" s="82"/>
      <c r="O1019" s="82"/>
      <c r="P1019" s="82"/>
      <c r="Q1019" s="245"/>
      <c r="R1019" s="394"/>
      <c r="S1019" s="256"/>
      <c r="T1019" s="256"/>
      <c r="U1019" s="256">
        <f t="shared" si="9590"/>
        <v>0</v>
      </c>
      <c r="V1019" s="257">
        <f t="shared" si="9591"/>
        <v>0</v>
      </c>
      <c r="W1019" s="257">
        <f t="shared" si="9515"/>
        <v>0</v>
      </c>
      <c r="X1019" s="395">
        <v>150000</v>
      </c>
      <c r="Y1019" s="395"/>
      <c r="Z1019" s="395"/>
      <c r="AA1019" s="395">
        <v>0</v>
      </c>
      <c r="AB1019" s="395">
        <f t="shared" si="9592"/>
        <v>0</v>
      </c>
      <c r="AC1019" s="399">
        <f t="shared" si="9518"/>
        <v>0</v>
      </c>
      <c r="AD1019" s="396">
        <v>1201000</v>
      </c>
      <c r="AE1019" s="396"/>
      <c r="AF1019" s="396"/>
      <c r="AG1019" s="396">
        <v>0</v>
      </c>
      <c r="AH1019" s="396">
        <f t="shared" si="9594"/>
        <v>0</v>
      </c>
      <c r="AI1019" s="260">
        <f t="shared" si="9521"/>
        <v>0</v>
      </c>
      <c r="AJ1019" s="396"/>
      <c r="AK1019" s="396"/>
      <c r="AL1019" s="396"/>
      <c r="AM1019" s="396">
        <f t="shared" ref="AM1019" si="9612">AJ1019</f>
        <v>0</v>
      </c>
      <c r="AN1019" s="396">
        <f t="shared" ref="AN1019:AN1048" si="9613">AM1019*1.12</f>
        <v>0</v>
      </c>
      <c r="AO1019" s="396">
        <f t="shared" si="9524"/>
        <v>0</v>
      </c>
      <c r="AP1019" s="396"/>
      <c r="AQ1019" s="396"/>
      <c r="AR1019" s="396"/>
      <c r="AS1019" s="396">
        <f t="shared" si="9566"/>
        <v>0</v>
      </c>
      <c r="AT1019" s="396">
        <f t="shared" si="9525"/>
        <v>0</v>
      </c>
      <c r="AU1019" s="396">
        <f t="shared" si="9567"/>
        <v>0</v>
      </c>
      <c r="AV1019" s="397"/>
      <c r="AW1019" s="397"/>
      <c r="AX1019" s="397"/>
      <c r="AY1019" s="397">
        <f t="shared" si="9568"/>
        <v>0</v>
      </c>
      <c r="AZ1019" s="397">
        <f t="shared" si="9527"/>
        <v>0</v>
      </c>
      <c r="BA1019" s="397">
        <f t="shared" si="9569"/>
        <v>0</v>
      </c>
      <c r="BB1019" s="397"/>
      <c r="BC1019" s="397"/>
      <c r="BD1019" s="397"/>
      <c r="BE1019" s="397">
        <f t="shared" si="9570"/>
        <v>0</v>
      </c>
      <c r="BF1019" s="397">
        <f t="shared" si="9530"/>
        <v>0</v>
      </c>
      <c r="BG1019" s="397">
        <f t="shared" si="9571"/>
        <v>0</v>
      </c>
      <c r="BH1019" s="397"/>
      <c r="BI1019" s="397"/>
      <c r="BJ1019" s="397"/>
      <c r="BK1019" s="397">
        <f t="shared" si="9532"/>
        <v>0</v>
      </c>
      <c r="BL1019" s="397">
        <f t="shared" si="9533"/>
        <v>0</v>
      </c>
      <c r="BM1019" s="397">
        <f t="shared" si="9534"/>
        <v>0</v>
      </c>
      <c r="BN1019" s="397"/>
      <c r="BO1019" s="397"/>
      <c r="BP1019" s="397"/>
      <c r="BQ1019" s="397">
        <f t="shared" si="9535"/>
        <v>0</v>
      </c>
      <c r="BR1019" s="397">
        <f t="shared" si="9536"/>
        <v>0</v>
      </c>
      <c r="BS1019" s="397">
        <f t="shared" si="9537"/>
        <v>0</v>
      </c>
      <c r="BT1019" s="256"/>
      <c r="BU1019" s="256"/>
      <c r="BV1019" s="256">
        <v>0</v>
      </c>
      <c r="BW1019" s="1431">
        <f t="shared" si="9595"/>
        <v>0</v>
      </c>
      <c r="BX1019" s="71"/>
      <c r="BY1019" s="576">
        <v>2014</v>
      </c>
      <c r="BZ1019" s="576"/>
      <c r="CA1019" s="529">
        <f t="shared" si="9508"/>
        <v>0</v>
      </c>
      <c r="CB1019" s="72"/>
      <c r="CC1019" s="70"/>
      <c r="CD1019" s="539"/>
      <c r="CE1019" s="26">
        <f t="shared" si="9540"/>
        <v>0</v>
      </c>
      <c r="CF1019" s="27">
        <f t="shared" si="9541"/>
        <v>0</v>
      </c>
      <c r="CG1019" s="738">
        <f t="shared" si="9542"/>
        <v>0</v>
      </c>
      <c r="CH1019" s="162" t="s">
        <v>1738</v>
      </c>
      <c r="CI1019" s="541"/>
      <c r="CJ1019" s="542"/>
      <c r="CK1019" s="543"/>
      <c r="CL1019" s="543"/>
      <c r="CM1019" s="544"/>
      <c r="CN1019" s="543"/>
      <c r="CO1019" s="545"/>
      <c r="CP1019" s="543"/>
      <c r="CQ1019" s="546"/>
      <c r="CR1019" s="547"/>
      <c r="CS1019" s="547"/>
      <c r="CT1019" s="547"/>
      <c r="CU1019" s="547"/>
      <c r="CV1019" s="547"/>
      <c r="CW1019" s="547"/>
      <c r="CX1019" s="547"/>
      <c r="CY1019" s="547"/>
      <c r="CZ1019" s="547"/>
      <c r="DA1019" s="256"/>
      <c r="DB1019" s="256"/>
      <c r="DC1019" s="256"/>
      <c r="DD1019" s="256"/>
      <c r="DE1019" s="256"/>
      <c r="DF1019" s="256"/>
      <c r="DG1019" s="256"/>
      <c r="DH1019" s="256"/>
      <c r="DI1019" s="256"/>
      <c r="DJ1019" s="256"/>
      <c r="DK1019" s="256"/>
      <c r="DL1019" s="538"/>
      <c r="DM1019" s="257"/>
      <c r="DN1019" s="257"/>
      <c r="DO1019" s="548"/>
      <c r="DP1019" s="554"/>
      <c r="DQ1019" s="675"/>
      <c r="DR1019" s="549"/>
      <c r="DS1019" s="675"/>
      <c r="DT1019" s="549"/>
      <c r="DU1019" s="751"/>
      <c r="DV1019" s="554"/>
      <c r="DW1019" s="675"/>
      <c r="DX1019" s="554"/>
      <c r="DY1019" s="675"/>
      <c r="DZ1019" s="554"/>
      <c r="EA1019" s="847">
        <f t="shared" si="9543"/>
        <v>0</v>
      </c>
      <c r="EB1019" s="942">
        <f t="shared" si="9544"/>
        <v>0</v>
      </c>
      <c r="EC1019" s="675"/>
      <c r="ED1019" s="547"/>
      <c r="EE1019" s="460"/>
      <c r="EF1019" s="538"/>
      <c r="EG1019" s="461">
        <f t="shared" si="9545"/>
        <v>0</v>
      </c>
      <c r="EH1019" s="257">
        <f t="shared" si="9546"/>
        <v>0</v>
      </c>
      <c r="EI1019" s="460">
        <f t="shared" si="9547"/>
        <v>0</v>
      </c>
      <c r="EJ1019" s="538">
        <f t="shared" si="9548"/>
        <v>0</v>
      </c>
      <c r="EK1019" s="677">
        <f t="shared" si="9549"/>
        <v>0</v>
      </c>
      <c r="EL1019" s="257">
        <f t="shared" si="9550"/>
        <v>0</v>
      </c>
      <c r="EM1019" s="649">
        <f t="shared" si="9551"/>
        <v>0</v>
      </c>
      <c r="EN1019" s="538">
        <f t="shared" si="9552"/>
        <v>0</v>
      </c>
      <c r="EO1019" s="677">
        <f t="shared" si="9553"/>
        <v>0</v>
      </c>
      <c r="EP1019" s="257">
        <f t="shared" si="9554"/>
        <v>0</v>
      </c>
      <c r="EQ1019" s="649">
        <f t="shared" si="9555"/>
        <v>0</v>
      </c>
      <c r="ER1019" s="538">
        <f t="shared" si="9556"/>
        <v>0</v>
      </c>
      <c r="ES1019" s="677">
        <f t="shared" si="9557"/>
        <v>0</v>
      </c>
      <c r="ET1019" s="538">
        <f t="shared" si="9558"/>
        <v>0</v>
      </c>
      <c r="EU1019" s="462">
        <f t="shared" si="9559"/>
        <v>0</v>
      </c>
      <c r="EV1019" s="263">
        <f t="shared" si="9560"/>
        <v>0</v>
      </c>
      <c r="EW1019" s="462">
        <f t="shared" si="9561"/>
        <v>0</v>
      </c>
      <c r="EX1019" s="263">
        <f t="shared" si="9562"/>
        <v>0</v>
      </c>
      <c r="EY1019" s="472">
        <f t="shared" si="9563"/>
        <v>0</v>
      </c>
      <c r="EZ1019" s="263">
        <f t="shared" si="9564"/>
        <v>0</v>
      </c>
      <c r="FA1019" s="550"/>
    </row>
    <row r="1020" spans="1:158" s="30" customFormat="1" ht="18" customHeight="1" collapsed="1" x14ac:dyDescent="0.2">
      <c r="A1020" s="21"/>
      <c r="B1020" s="52"/>
      <c r="C1020" s="53"/>
      <c r="D1020" s="53" t="s">
        <v>319</v>
      </c>
      <c r="E1020" s="52"/>
      <c r="F1020" s="52"/>
      <c r="G1020" s="54"/>
      <c r="H1020" s="55"/>
      <c r="I1020" s="52"/>
      <c r="J1020" s="56"/>
      <c r="K1020" s="57"/>
      <c r="L1020" s="52"/>
      <c r="M1020" s="22"/>
      <c r="N1020" s="255">
        <f>SUM(N1021:N1074)</f>
        <v>0</v>
      </c>
      <c r="O1020" s="255">
        <f>SUM(O1021:O1074)</f>
        <v>0</v>
      </c>
      <c r="P1020" s="255">
        <f>SUM(P1021:P1076)</f>
        <v>215782440</v>
      </c>
      <c r="Q1020" s="255">
        <f>SUM(Q1021:Q1076)</f>
        <v>182569210.69999999</v>
      </c>
      <c r="R1020" s="390"/>
      <c r="S1020" s="255"/>
      <c r="T1020" s="255"/>
      <c r="U1020" s="255">
        <f>SUM(U1021:U1076)</f>
        <v>128707503.91</v>
      </c>
      <c r="V1020" s="255">
        <f>SUM(V1021:V1076)</f>
        <v>144152404.37920001</v>
      </c>
      <c r="W1020" s="255">
        <f>SUM(W1021:W1076)</f>
        <v>107281534.12143999</v>
      </c>
      <c r="X1020" s="391"/>
      <c r="Y1020" s="391"/>
      <c r="Z1020" s="391"/>
      <c r="AA1020" s="391">
        <f>SUM(AA1021:AA1076)</f>
        <v>440314941.56999999</v>
      </c>
      <c r="AB1020" s="391">
        <f>SUM(AB1021:AB1076)</f>
        <v>492380882.55440003</v>
      </c>
      <c r="AC1020" s="391">
        <f>SUM(AC1021:AC1076)</f>
        <v>315115406.04207999</v>
      </c>
      <c r="AD1020" s="392"/>
      <c r="AE1020" s="392"/>
      <c r="AF1020" s="392"/>
      <c r="AG1020" s="392">
        <f>SUM(AG1021:AG1076)</f>
        <v>371434557.54000002</v>
      </c>
      <c r="AH1020" s="392">
        <f>SUM(AH1021:AH1076)</f>
        <v>416006704.44480002</v>
      </c>
      <c r="AI1020" s="392">
        <f>SUM(AI1021:AI1076)</f>
        <v>304644325.94736004</v>
      </c>
      <c r="AJ1020" s="392"/>
      <c r="AK1020" s="392"/>
      <c r="AL1020" s="392"/>
      <c r="AM1020" s="392">
        <f>SUM(AM1021:AM1076)</f>
        <v>184844632.75999999</v>
      </c>
      <c r="AN1020" s="392">
        <f>SUM(AN1021:AN1076)</f>
        <v>207025988.69120002</v>
      </c>
      <c r="AO1020" s="392">
        <f>SUM(AO1021:AO1076)</f>
        <v>144918192.08384001</v>
      </c>
      <c r="AP1020" s="392"/>
      <c r="AQ1020" s="392"/>
      <c r="AR1020" s="392"/>
      <c r="AS1020" s="392">
        <f>SUM(AS1021:AS1076)</f>
        <v>331582567.43000001</v>
      </c>
      <c r="AT1020" s="392">
        <f>SUM(AT1021:AT1076)</f>
        <v>371372475.52160007</v>
      </c>
      <c r="AU1020" s="392">
        <f>SUM(AU1021:AU1076)</f>
        <v>259960732.86511999</v>
      </c>
      <c r="AV1020" s="393"/>
      <c r="AW1020" s="393"/>
      <c r="AX1020" s="393"/>
      <c r="AY1020" s="393">
        <f t="shared" ref="AY1020:BA1020" si="9614">SUM(AY1021:AY1076)</f>
        <v>0</v>
      </c>
      <c r="AZ1020" s="393">
        <f t="shared" si="9614"/>
        <v>0</v>
      </c>
      <c r="BA1020" s="393">
        <f t="shared" si="9614"/>
        <v>0</v>
      </c>
      <c r="BB1020" s="393"/>
      <c r="BC1020" s="393"/>
      <c r="BD1020" s="393"/>
      <c r="BE1020" s="393">
        <f t="shared" ref="BE1020:BG1020" si="9615">SUM(BE1021:BE1076)</f>
        <v>0</v>
      </c>
      <c r="BF1020" s="393">
        <f t="shared" si="9615"/>
        <v>0</v>
      </c>
      <c r="BG1020" s="393">
        <f t="shared" si="9615"/>
        <v>0</v>
      </c>
      <c r="BH1020" s="393"/>
      <c r="BI1020" s="393"/>
      <c r="BJ1020" s="393"/>
      <c r="BK1020" s="393">
        <f t="shared" ref="BK1020:BM1020" si="9616">SUM(BK1021:BK1076)</f>
        <v>0</v>
      </c>
      <c r="BL1020" s="393">
        <f t="shared" si="9616"/>
        <v>0</v>
      </c>
      <c r="BM1020" s="393">
        <f t="shared" si="9616"/>
        <v>0</v>
      </c>
      <c r="BN1020" s="393"/>
      <c r="BO1020" s="393"/>
      <c r="BP1020" s="393"/>
      <c r="BQ1020" s="393">
        <f t="shared" ref="BQ1020:BS1020" si="9617">SUM(BQ1021:BQ1076)</f>
        <v>0</v>
      </c>
      <c r="BR1020" s="393">
        <f t="shared" si="9617"/>
        <v>0</v>
      </c>
      <c r="BS1020" s="393">
        <f t="shared" si="9617"/>
        <v>0</v>
      </c>
      <c r="BT1020" s="255"/>
      <c r="BU1020" s="255"/>
      <c r="BV1020" s="255">
        <f t="shared" ref="BV1020:BW1020" si="9618">SUM(BV1021:BV1076)</f>
        <v>1602727209.0599999</v>
      </c>
      <c r="BW1020" s="255">
        <f t="shared" si="9618"/>
        <v>1794282622.1432002</v>
      </c>
      <c r="BX1020" s="59"/>
      <c r="BY1020" s="52"/>
      <c r="BZ1020" s="575"/>
      <c r="CA1020" s="531">
        <f>SUM(CA1021:CA1076)</f>
        <v>1282100762.35024</v>
      </c>
      <c r="CB1020" s="60">
        <v>575391000</v>
      </c>
      <c r="CC1020" s="58">
        <v>644437920</v>
      </c>
      <c r="CD1020" s="63"/>
      <c r="CE1020" s="60">
        <f>SUM(CE1021:CE1076)</f>
        <v>1027336209.0600002</v>
      </c>
      <c r="CF1020" s="58">
        <f>SUM(CF1021:CF1076)</f>
        <v>1149844702.1432002</v>
      </c>
      <c r="CG1020" s="58">
        <f>SUM(CG1021:CG1076)</f>
        <v>637662842.35024011</v>
      </c>
      <c r="CH1020" s="162"/>
      <c r="CI1020" s="163"/>
      <c r="CJ1020" s="61"/>
      <c r="CK1020" s="62"/>
      <c r="CL1020" s="62"/>
      <c r="CM1020" s="62"/>
      <c r="CN1020" s="62"/>
      <c r="CO1020" s="62"/>
      <c r="CP1020" s="62"/>
      <c r="CQ1020" s="62"/>
      <c r="CR1020" s="485"/>
      <c r="CS1020" s="485"/>
      <c r="CT1020" s="485"/>
      <c r="CU1020" s="485"/>
      <c r="CV1020" s="485"/>
      <c r="CW1020" s="485"/>
      <c r="CX1020" s="485"/>
      <c r="CY1020" s="485"/>
      <c r="CZ1020" s="485"/>
      <c r="DA1020" s="485"/>
      <c r="DB1020" s="485"/>
      <c r="DC1020" s="485"/>
      <c r="DD1020" s="485"/>
      <c r="DE1020" s="485"/>
      <c r="DF1020" s="485"/>
      <c r="DG1020" s="485"/>
      <c r="DH1020" s="485"/>
      <c r="DI1020" s="485"/>
      <c r="DJ1020" s="485"/>
      <c r="DK1020" s="485"/>
      <c r="DL1020" s="486"/>
      <c r="DM1020" s="255">
        <f t="shared" ref="DM1020:EZ1020" si="9619">SUM(DM1021:DM1076)</f>
        <v>144174033.81920001</v>
      </c>
      <c r="DN1020" s="255">
        <f t="shared" si="9619"/>
        <v>128726815.91</v>
      </c>
      <c r="DO1020" s="255">
        <f t="shared" si="9619"/>
        <v>470204998.20160002</v>
      </c>
      <c r="DP1020" s="659">
        <f t="shared" si="9619"/>
        <v>419825891.25142854</v>
      </c>
      <c r="DQ1020" s="815">
        <f t="shared" si="9619"/>
        <v>402517076.64320004</v>
      </c>
      <c r="DR1020" s="274">
        <f t="shared" si="9619"/>
        <v>359390247.00285715</v>
      </c>
      <c r="DS1020" s="274">
        <f t="shared" si="9619"/>
        <v>207025988.2432</v>
      </c>
      <c r="DT1020" s="274">
        <f t="shared" si="9619"/>
        <v>184844632.36000001</v>
      </c>
      <c r="DU1020" s="274">
        <f t="shared" si="9619"/>
        <v>296028840.15040004</v>
      </c>
      <c r="DV1020" s="274">
        <f t="shared" si="9619"/>
        <v>264311464.42000002</v>
      </c>
      <c r="DW1020" s="274">
        <f t="shared" si="9619"/>
        <v>0</v>
      </c>
      <c r="DX1020" s="659">
        <f t="shared" si="9619"/>
        <v>0</v>
      </c>
      <c r="DY1020" s="959">
        <f t="shared" si="9619"/>
        <v>0</v>
      </c>
      <c r="DZ1020" s="659">
        <f t="shared" si="9619"/>
        <v>0</v>
      </c>
      <c r="EA1020" s="687">
        <f t="shared" si="9619"/>
        <v>0</v>
      </c>
      <c r="EB1020" s="259">
        <f t="shared" si="9619"/>
        <v>0</v>
      </c>
      <c r="EC1020" s="274">
        <f t="shared" si="9619"/>
        <v>0</v>
      </c>
      <c r="ED1020" s="255">
        <f t="shared" si="9619"/>
        <v>0</v>
      </c>
      <c r="EE1020" s="454">
        <f t="shared" si="9619"/>
        <v>1669076647.6096001</v>
      </c>
      <c r="EF1020" s="659">
        <f t="shared" si="9619"/>
        <v>1490247006.7942858</v>
      </c>
      <c r="EG1020" s="686">
        <f t="shared" si="9619"/>
        <v>-19312</v>
      </c>
      <c r="EH1020" s="274">
        <f t="shared" si="9619"/>
        <v>-21629.440000012517</v>
      </c>
      <c r="EI1020" s="454">
        <f t="shared" si="9619"/>
        <v>20489050.318571471</v>
      </c>
      <c r="EJ1020" s="659">
        <f t="shared" si="9619"/>
        <v>22175884.3528</v>
      </c>
      <c r="EK1020" s="815">
        <f t="shared" si="9619"/>
        <v>12044310.537142873</v>
      </c>
      <c r="EL1020" s="274">
        <f t="shared" si="9619"/>
        <v>13489627.801600009</v>
      </c>
      <c r="EM1020" s="274">
        <f t="shared" si="9619"/>
        <v>0.40000000596046448</v>
      </c>
      <c r="EN1020" s="274">
        <f t="shared" si="9619"/>
        <v>0.44800001382827759</v>
      </c>
      <c r="EO1020" s="274">
        <f t="shared" si="9619"/>
        <v>67271103.00999999</v>
      </c>
      <c r="EP1020" s="274">
        <f t="shared" si="9619"/>
        <v>75343635.37120001</v>
      </c>
      <c r="EQ1020" s="274">
        <f t="shared" si="9619"/>
        <v>0</v>
      </c>
      <c r="ER1020" s="274">
        <f t="shared" si="9619"/>
        <v>0</v>
      </c>
      <c r="ES1020" s="274">
        <f t="shared" si="9619"/>
        <v>0</v>
      </c>
      <c r="ET1020" s="659">
        <f t="shared" si="9619"/>
        <v>0</v>
      </c>
      <c r="EU1020" s="659">
        <f t="shared" si="9619"/>
        <v>0</v>
      </c>
      <c r="EV1020" s="659">
        <f t="shared" si="9619"/>
        <v>0</v>
      </c>
      <c r="EW1020" s="659">
        <f t="shared" si="9619"/>
        <v>0</v>
      </c>
      <c r="EX1020" s="659">
        <f t="shared" si="9619"/>
        <v>0</v>
      </c>
      <c r="EY1020" s="454">
        <f>SUM(EY1021:EY1076)</f>
        <v>112480202.2657143</v>
      </c>
      <c r="EZ1020" s="274">
        <f t="shared" si="9619"/>
        <v>125205974.53360005</v>
      </c>
      <c r="FA1020" s="311"/>
    </row>
    <row r="1021" spans="1:158" ht="18" hidden="1" customHeight="1" outlineLevel="1" x14ac:dyDescent="0.2">
      <c r="A1021" s="5" t="s">
        <v>204</v>
      </c>
      <c r="B1021" s="76" t="s">
        <v>21</v>
      </c>
      <c r="C1021" s="77" t="s">
        <v>32</v>
      </c>
      <c r="D1021" s="77" t="s">
        <v>33</v>
      </c>
      <c r="E1021" s="76" t="s">
        <v>34</v>
      </c>
      <c r="F1021" s="76"/>
      <c r="G1021" s="78" t="s">
        <v>25</v>
      </c>
      <c r="H1021" s="79">
        <v>0</v>
      </c>
      <c r="I1021" s="76" t="s">
        <v>35</v>
      </c>
      <c r="J1021" s="80" t="s">
        <v>36</v>
      </c>
      <c r="K1021" s="81"/>
      <c r="L1021" s="76" t="s">
        <v>38</v>
      </c>
      <c r="M1021" s="10"/>
      <c r="N1021" s="82"/>
      <c r="O1021" s="82"/>
      <c r="P1021" s="82"/>
      <c r="Q1021" s="82"/>
      <c r="R1021" s="398">
        <v>0</v>
      </c>
      <c r="S1021" s="262"/>
      <c r="T1021" s="262"/>
      <c r="U1021" s="256">
        <f t="shared" ref="U1021" si="9620">R1021</f>
        <v>0</v>
      </c>
      <c r="V1021" s="257">
        <f t="shared" ref="V1021" si="9621">U1021*1.12</f>
        <v>0</v>
      </c>
      <c r="W1021" s="257">
        <f>V1021*H1021</f>
        <v>0</v>
      </c>
      <c r="X1021" s="395">
        <v>0</v>
      </c>
      <c r="Y1021" s="395"/>
      <c r="Z1021" s="395"/>
      <c r="AA1021" s="395">
        <f t="shared" ref="AA1021:AA1042" si="9622">X1021</f>
        <v>0</v>
      </c>
      <c r="AB1021" s="395">
        <f t="shared" ref="AB1021:AB1042" si="9623">AA1021*1.12</f>
        <v>0</v>
      </c>
      <c r="AC1021" s="399">
        <f t="shared" ref="AC1021:AC1074" si="9624">AB1021*H1021</f>
        <v>0</v>
      </c>
      <c r="AD1021" s="396">
        <v>0</v>
      </c>
      <c r="AE1021" s="396"/>
      <c r="AF1021" s="396"/>
      <c r="AG1021" s="396"/>
      <c r="AH1021" s="396"/>
      <c r="AI1021" s="260">
        <f t="shared" ref="AI1021:AI1074" si="9625">AH1021*H1021</f>
        <v>0</v>
      </c>
      <c r="AJ1021" s="396"/>
      <c r="AK1021" s="396"/>
      <c r="AL1021" s="396"/>
      <c r="AM1021" s="396">
        <f t="shared" ref="AM1021:AM1048" si="9626">AJ1021</f>
        <v>0</v>
      </c>
      <c r="AN1021" s="396">
        <f t="shared" si="9613"/>
        <v>0</v>
      </c>
      <c r="AO1021" s="396">
        <f t="shared" ref="AO1021:AO1074" si="9627">AN1021*H1021</f>
        <v>0</v>
      </c>
      <c r="AP1021" s="396"/>
      <c r="AQ1021" s="396"/>
      <c r="AR1021" s="396"/>
      <c r="AS1021" s="396">
        <f t="shared" ref="AS1021" si="9628">AP1021</f>
        <v>0</v>
      </c>
      <c r="AT1021" s="396">
        <f t="shared" si="9525"/>
        <v>0</v>
      </c>
      <c r="AU1021" s="396">
        <f t="shared" ref="AU1021" si="9629">AT1021*H1021</f>
        <v>0</v>
      </c>
      <c r="AV1021" s="397"/>
      <c r="AW1021" s="397"/>
      <c r="AX1021" s="397"/>
      <c r="AY1021" s="397">
        <f t="shared" si="9568"/>
        <v>0</v>
      </c>
      <c r="AZ1021" s="397">
        <f t="shared" si="9527"/>
        <v>0</v>
      </c>
      <c r="BA1021" s="397">
        <f t="shared" si="9569"/>
        <v>0</v>
      </c>
      <c r="BB1021" s="397"/>
      <c r="BC1021" s="397"/>
      <c r="BD1021" s="397"/>
      <c r="BE1021" s="397">
        <f t="shared" si="9570"/>
        <v>0</v>
      </c>
      <c r="BF1021" s="397">
        <f t="shared" si="9530"/>
        <v>0</v>
      </c>
      <c r="BG1021" s="397">
        <f t="shared" si="9571"/>
        <v>0</v>
      </c>
      <c r="BH1021" s="397"/>
      <c r="BI1021" s="397"/>
      <c r="BJ1021" s="397"/>
      <c r="BK1021" s="397">
        <f t="shared" ref="BK1021:BK1072" si="9630">BH1021</f>
        <v>0</v>
      </c>
      <c r="BL1021" s="397">
        <f t="shared" ref="BL1021:BL1072" si="9631">BK1021*1.12</f>
        <v>0</v>
      </c>
      <c r="BM1021" s="397">
        <f t="shared" ref="BM1021:BM1072" si="9632">BL1021*N1021</f>
        <v>0</v>
      </c>
      <c r="BN1021" s="397"/>
      <c r="BO1021" s="397"/>
      <c r="BP1021" s="397"/>
      <c r="BQ1021" s="397">
        <f t="shared" ref="BQ1021:BQ1072" si="9633">BN1021</f>
        <v>0</v>
      </c>
      <c r="BR1021" s="397">
        <f t="shared" ref="BR1021:BR1072" si="9634">BQ1021*1.12</f>
        <v>0</v>
      </c>
      <c r="BS1021" s="397">
        <f t="shared" ref="BS1021:BS1072" si="9635">BR1021*T1021</f>
        <v>0</v>
      </c>
      <c r="BT1021" s="256"/>
      <c r="BU1021" s="256"/>
      <c r="BV1021" s="256">
        <f t="shared" ref="BV1021:BV1042" si="9636">SUM(N1021:R1021,X1021,AD1021,AJ1021,AP1021,AV1021,BB1021,BH1021)</f>
        <v>0</v>
      </c>
      <c r="BW1021" s="1431">
        <f t="shared" ref="BW1021:BW1042" si="9637">BV1021*1.12</f>
        <v>0</v>
      </c>
      <c r="BX1021" s="84"/>
      <c r="BY1021" s="64">
        <v>2012</v>
      </c>
      <c r="BZ1021" s="325"/>
      <c r="CA1021" s="529">
        <f t="shared" ref="CA1021:CA1072" si="9638">BW1021*H1021</f>
        <v>0</v>
      </c>
      <c r="CB1021" s="85">
        <v>279839999.99999994</v>
      </c>
      <c r="CC1021" s="83">
        <v>313420799.99999994</v>
      </c>
      <c r="CD1021" s="88"/>
      <c r="CE1021" s="26">
        <f t="shared" ref="CE1021:CE1073" si="9639">BV1021-CB1021</f>
        <v>-279839999.99999994</v>
      </c>
      <c r="CF1021" s="27">
        <f t="shared" ref="CF1021:CF1073" si="9640">BW1021-CC1021</f>
        <v>-313420799.99999994</v>
      </c>
      <c r="CG1021" s="738">
        <f t="shared" ref="CG1021:CG1073" si="9641">CA1021-CC1021</f>
        <v>-313420799.99999994</v>
      </c>
      <c r="CH1021" s="164"/>
      <c r="CI1021" s="165"/>
      <c r="CJ1021" s="86"/>
      <c r="CK1021" s="87"/>
      <c r="CL1021" s="87"/>
      <c r="CM1021" s="87"/>
      <c r="CN1021" s="87"/>
      <c r="CO1021" s="87"/>
      <c r="CP1021" s="87"/>
      <c r="CQ1021" s="87"/>
      <c r="CR1021" s="455"/>
      <c r="CS1021" s="455"/>
      <c r="CT1021" s="455"/>
      <c r="CU1021" s="455"/>
      <c r="CV1021" s="455"/>
      <c r="CW1021" s="455"/>
      <c r="CX1021" s="455"/>
      <c r="CY1021" s="455"/>
      <c r="CZ1021" s="455"/>
      <c r="DA1021" s="455"/>
      <c r="DB1021" s="455"/>
      <c r="DC1021" s="455"/>
      <c r="DD1021" s="455"/>
      <c r="DE1021" s="455"/>
      <c r="DF1021" s="455"/>
      <c r="DG1021" s="455"/>
      <c r="DH1021" s="455"/>
      <c r="DI1021" s="455"/>
      <c r="DJ1021" s="455"/>
      <c r="DK1021" s="455"/>
      <c r="DL1021" s="501"/>
      <c r="DM1021" s="498">
        <v>0</v>
      </c>
      <c r="DN1021" s="499">
        <v>0</v>
      </c>
      <c r="DO1021" s="498">
        <f t="shared" ref="DO1021:DO1023" si="9642">DP1021*1.12</f>
        <v>0</v>
      </c>
      <c r="DP1021" s="497">
        <f>DC1021</f>
        <v>0</v>
      </c>
      <c r="DQ1021" s="505"/>
      <c r="DR1021" s="499"/>
      <c r="DS1021" s="505"/>
      <c r="DT1021" s="499"/>
      <c r="DU1021" s="502"/>
      <c r="DV1021" s="497"/>
      <c r="DW1021" s="505"/>
      <c r="DX1021" s="497"/>
      <c r="DY1021" s="505"/>
      <c r="DZ1021" s="497"/>
      <c r="EA1021" s="994">
        <f t="shared" ref="EA1021:EA1075" si="9643">DI1021</f>
        <v>0</v>
      </c>
      <c r="EB1021" s="506">
        <f t="shared" ref="EB1021:EB1074" si="9644">EA1021/1.12</f>
        <v>0</v>
      </c>
      <c r="EC1021" s="505"/>
      <c r="ED1021" s="488"/>
      <c r="EE1021" s="500">
        <f t="shared" ref="EE1021:EE1023" si="9645">EF1021*1.12</f>
        <v>0</v>
      </c>
      <c r="EF1021" s="497">
        <f>DK1021</f>
        <v>0</v>
      </c>
      <c r="EG1021" s="461">
        <f t="shared" ref="EG1021:EG1075" si="9646">U1021-DN1021</f>
        <v>0</v>
      </c>
      <c r="EH1021" s="257">
        <f t="shared" ref="EH1021:EH1075" si="9647">V1021-DM1021</f>
        <v>0</v>
      </c>
      <c r="EI1021" s="460">
        <f t="shared" ref="EI1021:EI1075" si="9648">AA1021-DP1021</f>
        <v>0</v>
      </c>
      <c r="EJ1021" s="538">
        <f t="shared" ref="EJ1021:EJ1075" si="9649">AB1021-DO1021</f>
        <v>0</v>
      </c>
      <c r="EK1021" s="677">
        <f t="shared" ref="EK1021:EK1075" si="9650">AG1021-DR1021</f>
        <v>0</v>
      </c>
      <c r="EL1021" s="257">
        <f t="shared" ref="EL1021:EL1075" si="9651">AH1021-DQ1021</f>
        <v>0</v>
      </c>
      <c r="EM1021" s="649">
        <f t="shared" ref="EM1021:EM1075" si="9652">AM1021-DT1021</f>
        <v>0</v>
      </c>
      <c r="EN1021" s="538">
        <f t="shared" ref="EN1021:EN1075" si="9653">AN1021-DS1021</f>
        <v>0</v>
      </c>
      <c r="EO1021" s="677">
        <f t="shared" ref="EO1021:EO1075" si="9654">AS1021-DV1021</f>
        <v>0</v>
      </c>
      <c r="EP1021" s="257">
        <f t="shared" ref="EP1021:EP1075" si="9655">AT1021-DU1021</f>
        <v>0</v>
      </c>
      <c r="EQ1021" s="649">
        <f t="shared" ref="EQ1021:EQ1075" si="9656">AY1021-DX1021</f>
        <v>0</v>
      </c>
      <c r="ER1021" s="538">
        <f t="shared" ref="ER1021:ER1075" si="9657">AZ1021-DW1021</f>
        <v>0</v>
      </c>
      <c r="ES1021" s="677">
        <f t="shared" ref="ES1021:ES1075" si="9658">BE1021-DZ1021</f>
        <v>0</v>
      </c>
      <c r="ET1021" s="538">
        <f t="shared" ref="ET1021:ET1075" si="9659">BF1021-DY1021</f>
        <v>0</v>
      </c>
      <c r="EU1021" s="462">
        <f t="shared" ref="EU1021:EU1075" si="9660">BK1021-EB1021</f>
        <v>0</v>
      </c>
      <c r="EV1021" s="263">
        <f t="shared" ref="EV1021:EV1075" si="9661">BL1021-EA1021</f>
        <v>0</v>
      </c>
      <c r="EW1021" s="462">
        <f t="shared" ref="EW1021:EW1075" si="9662">BM1021-ED1021</f>
        <v>0</v>
      </c>
      <c r="EX1021" s="263">
        <f t="shared" ref="EX1021:EX1075" si="9663">BN1021-EC1021</f>
        <v>0</v>
      </c>
      <c r="EY1021" s="472">
        <f t="shared" ref="EY1021:EY1075" si="9664">BV1021-EF1021</f>
        <v>0</v>
      </c>
      <c r="EZ1021" s="263">
        <f t="shared" ref="EZ1021:EZ1075" si="9665">BW1021-EE1021</f>
        <v>0</v>
      </c>
    </row>
    <row r="1022" spans="1:158" ht="18" hidden="1" customHeight="1" outlineLevel="1" x14ac:dyDescent="0.2">
      <c r="A1022" s="5" t="s">
        <v>464</v>
      </c>
      <c r="B1022" s="76" t="s">
        <v>21</v>
      </c>
      <c r="C1022" s="77" t="s">
        <v>32</v>
      </c>
      <c r="D1022" s="77" t="s">
        <v>465</v>
      </c>
      <c r="E1022" s="76" t="s">
        <v>465</v>
      </c>
      <c r="F1022" s="76" t="s">
        <v>466</v>
      </c>
      <c r="G1022" s="78" t="s">
        <v>25</v>
      </c>
      <c r="H1022" s="79">
        <v>0</v>
      </c>
      <c r="I1022" s="76" t="s">
        <v>467</v>
      </c>
      <c r="J1022" s="80" t="s">
        <v>455</v>
      </c>
      <c r="K1022" s="81"/>
      <c r="L1022" s="76" t="s">
        <v>468</v>
      </c>
      <c r="M1022" s="10"/>
      <c r="N1022" s="82"/>
      <c r="O1022" s="82"/>
      <c r="P1022" s="82"/>
      <c r="Q1022" s="82"/>
      <c r="R1022" s="398">
        <v>0</v>
      </c>
      <c r="S1022" s="262"/>
      <c r="T1022" s="262"/>
      <c r="U1022" s="256">
        <f>R1022</f>
        <v>0</v>
      </c>
      <c r="V1022" s="257">
        <f t="shared" ref="V1022:V1029" si="9666">U1022*1.12</f>
        <v>0</v>
      </c>
      <c r="W1022" s="257">
        <f>V1022*H1022</f>
        <v>0</v>
      </c>
      <c r="X1022" s="395">
        <v>0</v>
      </c>
      <c r="Y1022" s="395"/>
      <c r="Z1022" s="395"/>
      <c r="AA1022" s="395">
        <f t="shared" si="9622"/>
        <v>0</v>
      </c>
      <c r="AB1022" s="395">
        <f t="shared" si="9623"/>
        <v>0</v>
      </c>
      <c r="AC1022" s="399">
        <f t="shared" si="9624"/>
        <v>0</v>
      </c>
      <c r="AD1022" s="396">
        <v>0</v>
      </c>
      <c r="AE1022" s="396"/>
      <c r="AF1022" s="396"/>
      <c r="AG1022" s="396"/>
      <c r="AH1022" s="396"/>
      <c r="AI1022" s="260">
        <f t="shared" si="9625"/>
        <v>0</v>
      </c>
      <c r="AJ1022" s="396"/>
      <c r="AK1022" s="396"/>
      <c r="AL1022" s="396"/>
      <c r="AM1022" s="396">
        <f t="shared" si="9626"/>
        <v>0</v>
      </c>
      <c r="AN1022" s="396">
        <f t="shared" si="9613"/>
        <v>0</v>
      </c>
      <c r="AO1022" s="396">
        <f t="shared" si="9627"/>
        <v>0</v>
      </c>
      <c r="AP1022" s="396"/>
      <c r="AQ1022" s="396"/>
      <c r="AR1022" s="396"/>
      <c r="AS1022" s="396">
        <f t="shared" ref="AS1022:AS1072" si="9667">AP1022</f>
        <v>0</v>
      </c>
      <c r="AT1022" s="396">
        <f t="shared" si="9525"/>
        <v>0</v>
      </c>
      <c r="AU1022" s="396">
        <f t="shared" ref="AU1022:AU1072" si="9668">AT1022*H1022</f>
        <v>0</v>
      </c>
      <c r="AV1022" s="397"/>
      <c r="AW1022" s="397"/>
      <c r="AX1022" s="397"/>
      <c r="AY1022" s="397">
        <f t="shared" si="9568"/>
        <v>0</v>
      </c>
      <c r="AZ1022" s="397">
        <f t="shared" si="9527"/>
        <v>0</v>
      </c>
      <c r="BA1022" s="397">
        <f t="shared" si="9569"/>
        <v>0</v>
      </c>
      <c r="BB1022" s="397"/>
      <c r="BC1022" s="397"/>
      <c r="BD1022" s="397"/>
      <c r="BE1022" s="397">
        <f t="shared" si="9570"/>
        <v>0</v>
      </c>
      <c r="BF1022" s="397">
        <f t="shared" si="9530"/>
        <v>0</v>
      </c>
      <c r="BG1022" s="397">
        <f t="shared" si="9571"/>
        <v>0</v>
      </c>
      <c r="BH1022" s="397"/>
      <c r="BI1022" s="397"/>
      <c r="BJ1022" s="397"/>
      <c r="BK1022" s="397">
        <f t="shared" si="9630"/>
        <v>0</v>
      </c>
      <c r="BL1022" s="397">
        <f t="shared" si="9631"/>
        <v>0</v>
      </c>
      <c r="BM1022" s="397">
        <f t="shared" si="9632"/>
        <v>0</v>
      </c>
      <c r="BN1022" s="397"/>
      <c r="BO1022" s="397"/>
      <c r="BP1022" s="397"/>
      <c r="BQ1022" s="397">
        <f t="shared" si="9633"/>
        <v>0</v>
      </c>
      <c r="BR1022" s="397">
        <f t="shared" si="9634"/>
        <v>0</v>
      </c>
      <c r="BS1022" s="397">
        <f t="shared" si="9635"/>
        <v>0</v>
      </c>
      <c r="BT1022" s="256"/>
      <c r="BU1022" s="256"/>
      <c r="BV1022" s="256">
        <f t="shared" si="9636"/>
        <v>0</v>
      </c>
      <c r="BW1022" s="1431">
        <f t="shared" si="9637"/>
        <v>0</v>
      </c>
      <c r="BX1022" s="84"/>
      <c r="BY1022" s="76">
        <v>2013</v>
      </c>
      <c r="BZ1022" s="325" t="s">
        <v>1117</v>
      </c>
      <c r="CA1022" s="529">
        <f t="shared" si="9638"/>
        <v>0</v>
      </c>
      <c r="CB1022" s="85"/>
      <c r="CC1022" s="83"/>
      <c r="CD1022" s="88"/>
      <c r="CE1022" s="26">
        <f t="shared" si="9639"/>
        <v>0</v>
      </c>
      <c r="CF1022" s="27">
        <f t="shared" si="9640"/>
        <v>0</v>
      </c>
      <c r="CG1022" s="738">
        <f t="shared" si="9641"/>
        <v>0</v>
      </c>
      <c r="CH1022" s="162" t="s">
        <v>472</v>
      </c>
      <c r="CI1022" s="165"/>
      <c r="CJ1022" s="86"/>
      <c r="CK1022" s="175"/>
      <c r="CL1022" s="87"/>
      <c r="CM1022" s="172"/>
      <c r="CN1022" s="175"/>
      <c r="CO1022" s="175"/>
      <c r="CP1022" s="175"/>
      <c r="CQ1022" s="87"/>
      <c r="CR1022" s="455"/>
      <c r="CS1022" s="455"/>
      <c r="CT1022" s="455"/>
      <c r="CU1022" s="455"/>
      <c r="CV1022" s="455"/>
      <c r="CW1022" s="455"/>
      <c r="CX1022" s="455"/>
      <c r="CY1022" s="455"/>
      <c r="CZ1022" s="455"/>
      <c r="DA1022" s="455"/>
      <c r="DB1022" s="455"/>
      <c r="DC1022" s="455"/>
      <c r="DD1022" s="455"/>
      <c r="DE1022" s="455"/>
      <c r="DF1022" s="455"/>
      <c r="DG1022" s="455"/>
      <c r="DH1022" s="455"/>
      <c r="DI1022" s="455"/>
      <c r="DJ1022" s="455"/>
      <c r="DK1022" s="455"/>
      <c r="DL1022" s="501"/>
      <c r="DM1022" s="498">
        <v>0</v>
      </c>
      <c r="DN1022" s="499">
        <v>0</v>
      </c>
      <c r="DO1022" s="498">
        <f t="shared" si="9642"/>
        <v>0</v>
      </c>
      <c r="DP1022" s="497">
        <f>DC1022</f>
        <v>0</v>
      </c>
      <c r="DQ1022" s="505"/>
      <c r="DR1022" s="499"/>
      <c r="DS1022" s="505"/>
      <c r="DT1022" s="499"/>
      <c r="DU1022" s="502"/>
      <c r="DV1022" s="497"/>
      <c r="DW1022" s="505"/>
      <c r="DX1022" s="497"/>
      <c r="DY1022" s="505"/>
      <c r="DZ1022" s="497"/>
      <c r="EA1022" s="994">
        <f t="shared" si="9643"/>
        <v>0</v>
      </c>
      <c r="EB1022" s="506">
        <f t="shared" si="9644"/>
        <v>0</v>
      </c>
      <c r="EC1022" s="505"/>
      <c r="ED1022" s="488"/>
      <c r="EE1022" s="500">
        <f t="shared" si="9645"/>
        <v>0</v>
      </c>
      <c r="EF1022" s="497">
        <f>DK1022</f>
        <v>0</v>
      </c>
      <c r="EG1022" s="461">
        <f t="shared" si="9646"/>
        <v>0</v>
      </c>
      <c r="EH1022" s="257">
        <f t="shared" si="9647"/>
        <v>0</v>
      </c>
      <c r="EI1022" s="460">
        <f t="shared" si="9648"/>
        <v>0</v>
      </c>
      <c r="EJ1022" s="538">
        <f t="shared" si="9649"/>
        <v>0</v>
      </c>
      <c r="EK1022" s="677">
        <f t="shared" si="9650"/>
        <v>0</v>
      </c>
      <c r="EL1022" s="257">
        <f t="shared" si="9651"/>
        <v>0</v>
      </c>
      <c r="EM1022" s="649">
        <f t="shared" si="9652"/>
        <v>0</v>
      </c>
      <c r="EN1022" s="538">
        <f t="shared" si="9653"/>
        <v>0</v>
      </c>
      <c r="EO1022" s="677">
        <f t="shared" si="9654"/>
        <v>0</v>
      </c>
      <c r="EP1022" s="257">
        <f t="shared" si="9655"/>
        <v>0</v>
      </c>
      <c r="EQ1022" s="649">
        <f t="shared" si="9656"/>
        <v>0</v>
      </c>
      <c r="ER1022" s="538">
        <f t="shared" si="9657"/>
        <v>0</v>
      </c>
      <c r="ES1022" s="677">
        <f t="shared" si="9658"/>
        <v>0</v>
      </c>
      <c r="ET1022" s="538">
        <f t="shared" si="9659"/>
        <v>0</v>
      </c>
      <c r="EU1022" s="462">
        <f t="shared" si="9660"/>
        <v>0</v>
      </c>
      <c r="EV1022" s="263">
        <f t="shared" si="9661"/>
        <v>0</v>
      </c>
      <c r="EW1022" s="462">
        <f t="shared" si="9662"/>
        <v>0</v>
      </c>
      <c r="EX1022" s="263">
        <f t="shared" si="9663"/>
        <v>0</v>
      </c>
      <c r="EY1022" s="472">
        <f t="shared" si="9664"/>
        <v>0</v>
      </c>
      <c r="EZ1022" s="263">
        <f t="shared" si="9665"/>
        <v>0</v>
      </c>
    </row>
    <row r="1023" spans="1:158" ht="18" hidden="1" customHeight="1" outlineLevel="1" x14ac:dyDescent="0.2">
      <c r="A1023" s="5" t="s">
        <v>1131</v>
      </c>
      <c r="B1023" s="76" t="s">
        <v>21</v>
      </c>
      <c r="C1023" s="77" t="s">
        <v>32</v>
      </c>
      <c r="D1023" s="77" t="s">
        <v>465</v>
      </c>
      <c r="E1023" s="76" t="s">
        <v>465</v>
      </c>
      <c r="F1023" s="76" t="s">
        <v>466</v>
      </c>
      <c r="G1023" s="78" t="s">
        <v>25</v>
      </c>
      <c r="H1023" s="79">
        <v>0</v>
      </c>
      <c r="I1023" s="76" t="s">
        <v>467</v>
      </c>
      <c r="J1023" s="80" t="s">
        <v>455</v>
      </c>
      <c r="K1023" s="81"/>
      <c r="L1023" s="76" t="s">
        <v>46</v>
      </c>
      <c r="M1023" s="10"/>
      <c r="N1023" s="82"/>
      <c r="O1023" s="82"/>
      <c r="P1023" s="82"/>
      <c r="Q1023" s="82"/>
      <c r="R1023" s="398">
        <v>0</v>
      </c>
      <c r="S1023" s="262"/>
      <c r="T1023" s="262"/>
      <c r="U1023" s="256">
        <f t="shared" ref="U1023:U1025" si="9669">R1023</f>
        <v>0</v>
      </c>
      <c r="V1023" s="257">
        <f t="shared" ref="V1023:V1025" si="9670">U1023*1.12</f>
        <v>0</v>
      </c>
      <c r="W1023" s="257"/>
      <c r="X1023" s="395">
        <v>0</v>
      </c>
      <c r="Y1023" s="395"/>
      <c r="Z1023" s="395"/>
      <c r="AA1023" s="395">
        <f t="shared" ref="AA1023" si="9671">X1023</f>
        <v>0</v>
      </c>
      <c r="AB1023" s="395">
        <f t="shared" ref="AB1023" si="9672">AA1023*1.12</f>
        <v>0</v>
      </c>
      <c r="AC1023" s="399">
        <f t="shared" si="9624"/>
        <v>0</v>
      </c>
      <c r="AD1023" s="396">
        <v>0</v>
      </c>
      <c r="AE1023" s="396"/>
      <c r="AF1023" s="396"/>
      <c r="AG1023" s="396"/>
      <c r="AH1023" s="396"/>
      <c r="AI1023" s="260">
        <f t="shared" si="9625"/>
        <v>0</v>
      </c>
      <c r="AJ1023" s="396">
        <v>0</v>
      </c>
      <c r="AK1023" s="396"/>
      <c r="AL1023" s="396"/>
      <c r="AM1023" s="396">
        <f t="shared" si="9626"/>
        <v>0</v>
      </c>
      <c r="AN1023" s="396">
        <f t="shared" si="9613"/>
        <v>0</v>
      </c>
      <c r="AO1023" s="396">
        <f t="shared" si="9627"/>
        <v>0</v>
      </c>
      <c r="AP1023" s="396"/>
      <c r="AQ1023" s="396"/>
      <c r="AR1023" s="396"/>
      <c r="AS1023" s="396">
        <f t="shared" si="9667"/>
        <v>0</v>
      </c>
      <c r="AT1023" s="396">
        <f t="shared" si="9525"/>
        <v>0</v>
      </c>
      <c r="AU1023" s="396">
        <f t="shared" si="9668"/>
        <v>0</v>
      </c>
      <c r="AV1023" s="397"/>
      <c r="AW1023" s="397"/>
      <c r="AX1023" s="397"/>
      <c r="AY1023" s="397">
        <f t="shared" si="9568"/>
        <v>0</v>
      </c>
      <c r="AZ1023" s="397">
        <f t="shared" si="9527"/>
        <v>0</v>
      </c>
      <c r="BA1023" s="397">
        <f t="shared" si="9569"/>
        <v>0</v>
      </c>
      <c r="BB1023" s="397"/>
      <c r="BC1023" s="397"/>
      <c r="BD1023" s="397"/>
      <c r="BE1023" s="397">
        <f t="shared" si="9570"/>
        <v>0</v>
      </c>
      <c r="BF1023" s="397">
        <f t="shared" si="9530"/>
        <v>0</v>
      </c>
      <c r="BG1023" s="397">
        <f t="shared" si="9571"/>
        <v>0</v>
      </c>
      <c r="BH1023" s="397"/>
      <c r="BI1023" s="397"/>
      <c r="BJ1023" s="397"/>
      <c r="BK1023" s="397">
        <f t="shared" si="9630"/>
        <v>0</v>
      </c>
      <c r="BL1023" s="397">
        <f t="shared" si="9631"/>
        <v>0</v>
      </c>
      <c r="BM1023" s="397">
        <f t="shared" si="9632"/>
        <v>0</v>
      </c>
      <c r="BN1023" s="397"/>
      <c r="BO1023" s="397"/>
      <c r="BP1023" s="397"/>
      <c r="BQ1023" s="397">
        <f t="shared" si="9633"/>
        <v>0</v>
      </c>
      <c r="BR1023" s="397">
        <f t="shared" si="9634"/>
        <v>0</v>
      </c>
      <c r="BS1023" s="397">
        <f t="shared" si="9635"/>
        <v>0</v>
      </c>
      <c r="BT1023" s="256"/>
      <c r="BU1023" s="256"/>
      <c r="BV1023" s="256">
        <f t="shared" si="9636"/>
        <v>0</v>
      </c>
      <c r="BW1023" s="1431">
        <f t="shared" ref="BW1023" si="9673">BV1023*1.12</f>
        <v>0</v>
      </c>
      <c r="BX1023" s="84"/>
      <c r="BY1023" s="76">
        <v>2013</v>
      </c>
      <c r="BZ1023" s="325" t="s">
        <v>1153</v>
      </c>
      <c r="CA1023" s="529">
        <f t="shared" si="9638"/>
        <v>0</v>
      </c>
      <c r="CB1023" s="85"/>
      <c r="CC1023" s="83"/>
      <c r="CD1023" s="88"/>
      <c r="CE1023" s="26">
        <f t="shared" si="9639"/>
        <v>0</v>
      </c>
      <c r="CF1023" s="27">
        <f t="shared" si="9640"/>
        <v>0</v>
      </c>
      <c r="CG1023" s="738">
        <f t="shared" si="9641"/>
        <v>0</v>
      </c>
      <c r="CH1023" s="162" t="s">
        <v>1165</v>
      </c>
      <c r="CI1023" s="165"/>
      <c r="CJ1023" s="86"/>
      <c r="CK1023" s="175"/>
      <c r="CL1023" s="87"/>
      <c r="CM1023" s="172"/>
      <c r="CN1023" s="175"/>
      <c r="CO1023" s="175"/>
      <c r="CP1023" s="175"/>
      <c r="CQ1023" s="87"/>
      <c r="CR1023" s="455"/>
      <c r="CS1023" s="455"/>
      <c r="CT1023" s="455"/>
      <c r="CU1023" s="455"/>
      <c r="CV1023" s="455"/>
      <c r="CW1023" s="455"/>
      <c r="CX1023" s="455"/>
      <c r="CY1023" s="455"/>
      <c r="CZ1023" s="455"/>
      <c r="DA1023" s="455"/>
      <c r="DB1023" s="455"/>
      <c r="DC1023" s="455"/>
      <c r="DD1023" s="455"/>
      <c r="DE1023" s="455"/>
      <c r="DF1023" s="455"/>
      <c r="DG1023" s="455"/>
      <c r="DH1023" s="455"/>
      <c r="DI1023" s="455"/>
      <c r="DJ1023" s="455"/>
      <c r="DK1023" s="455"/>
      <c r="DL1023" s="501"/>
      <c r="DM1023" s="498">
        <v>0</v>
      </c>
      <c r="DN1023" s="499">
        <v>0</v>
      </c>
      <c r="DO1023" s="498">
        <f t="shared" si="9642"/>
        <v>0</v>
      </c>
      <c r="DP1023" s="497">
        <f>DC1023</f>
        <v>0</v>
      </c>
      <c r="DQ1023" s="505"/>
      <c r="DR1023" s="499"/>
      <c r="DS1023" s="505"/>
      <c r="DT1023" s="499"/>
      <c r="DU1023" s="502"/>
      <c r="DV1023" s="497"/>
      <c r="DW1023" s="505"/>
      <c r="DX1023" s="497"/>
      <c r="DY1023" s="505"/>
      <c r="DZ1023" s="497"/>
      <c r="EA1023" s="994">
        <f t="shared" si="9643"/>
        <v>0</v>
      </c>
      <c r="EB1023" s="506">
        <f t="shared" si="9644"/>
        <v>0</v>
      </c>
      <c r="EC1023" s="505"/>
      <c r="ED1023" s="488"/>
      <c r="EE1023" s="500">
        <f t="shared" si="9645"/>
        <v>0</v>
      </c>
      <c r="EF1023" s="497">
        <f>DK1023</f>
        <v>0</v>
      </c>
      <c r="EG1023" s="461">
        <f t="shared" si="9646"/>
        <v>0</v>
      </c>
      <c r="EH1023" s="257">
        <f t="shared" si="9647"/>
        <v>0</v>
      </c>
      <c r="EI1023" s="460">
        <f t="shared" si="9648"/>
        <v>0</v>
      </c>
      <c r="EJ1023" s="538">
        <f t="shared" si="9649"/>
        <v>0</v>
      </c>
      <c r="EK1023" s="677">
        <f t="shared" si="9650"/>
        <v>0</v>
      </c>
      <c r="EL1023" s="257">
        <f t="shared" si="9651"/>
        <v>0</v>
      </c>
      <c r="EM1023" s="649">
        <f t="shared" si="9652"/>
        <v>0</v>
      </c>
      <c r="EN1023" s="538">
        <f t="shared" si="9653"/>
        <v>0</v>
      </c>
      <c r="EO1023" s="677">
        <f t="shared" si="9654"/>
        <v>0</v>
      </c>
      <c r="EP1023" s="257">
        <f t="shared" si="9655"/>
        <v>0</v>
      </c>
      <c r="EQ1023" s="649">
        <f t="shared" si="9656"/>
        <v>0</v>
      </c>
      <c r="ER1023" s="538">
        <f t="shared" si="9657"/>
        <v>0</v>
      </c>
      <c r="ES1023" s="677">
        <f t="shared" si="9658"/>
        <v>0</v>
      </c>
      <c r="ET1023" s="538">
        <f t="shared" si="9659"/>
        <v>0</v>
      </c>
      <c r="EU1023" s="462">
        <f t="shared" si="9660"/>
        <v>0</v>
      </c>
      <c r="EV1023" s="263">
        <f t="shared" si="9661"/>
        <v>0</v>
      </c>
      <c r="EW1023" s="462">
        <f t="shared" si="9662"/>
        <v>0</v>
      </c>
      <c r="EX1023" s="263">
        <f t="shared" si="9663"/>
        <v>0</v>
      </c>
      <c r="EY1023" s="472">
        <f t="shared" si="9664"/>
        <v>0</v>
      </c>
      <c r="EZ1023" s="263">
        <f t="shared" si="9665"/>
        <v>0</v>
      </c>
    </row>
    <row r="1024" spans="1:158" ht="18" hidden="1" customHeight="1" outlineLevel="1" x14ac:dyDescent="0.2">
      <c r="A1024" s="5" t="s">
        <v>1261</v>
      </c>
      <c r="B1024" s="76" t="s">
        <v>21</v>
      </c>
      <c r="C1024" s="77" t="s">
        <v>32</v>
      </c>
      <c r="D1024" s="77" t="s">
        <v>465</v>
      </c>
      <c r="E1024" s="76" t="s">
        <v>465</v>
      </c>
      <c r="F1024" s="76" t="s">
        <v>466</v>
      </c>
      <c r="G1024" s="78" t="s">
        <v>25</v>
      </c>
      <c r="H1024" s="79">
        <v>0.7</v>
      </c>
      <c r="I1024" s="76" t="s">
        <v>467</v>
      </c>
      <c r="J1024" s="80" t="s">
        <v>455</v>
      </c>
      <c r="K1024" s="81"/>
      <c r="L1024" s="76" t="s">
        <v>46</v>
      </c>
      <c r="M1024" s="10"/>
      <c r="N1024" s="82"/>
      <c r="O1024" s="82"/>
      <c r="P1024" s="82"/>
      <c r="Q1024" s="82"/>
      <c r="R1024" s="398">
        <v>0</v>
      </c>
      <c r="S1024" s="262"/>
      <c r="T1024" s="262"/>
      <c r="U1024" s="256">
        <f t="shared" si="9669"/>
        <v>0</v>
      </c>
      <c r="V1024" s="257">
        <f t="shared" si="9670"/>
        <v>0</v>
      </c>
      <c r="W1024" s="257"/>
      <c r="X1024" s="395"/>
      <c r="Y1024" s="395"/>
      <c r="Z1024" s="395"/>
      <c r="AA1024" s="395">
        <f t="shared" ref="AA1024" si="9674">X1024</f>
        <v>0</v>
      </c>
      <c r="AB1024" s="395">
        <f t="shared" ref="AB1024" si="9675">AA1024*1.12</f>
        <v>0</v>
      </c>
      <c r="AC1024" s="399">
        <f t="shared" si="9624"/>
        <v>0</v>
      </c>
      <c r="AD1024" s="396">
        <v>0</v>
      </c>
      <c r="AE1024" s="396"/>
      <c r="AF1024" s="396"/>
      <c r="AG1024" s="396"/>
      <c r="AH1024" s="396"/>
      <c r="AI1024" s="260">
        <f t="shared" si="9625"/>
        <v>0</v>
      </c>
      <c r="AJ1024" s="396">
        <v>0</v>
      </c>
      <c r="AK1024" s="396"/>
      <c r="AL1024" s="396"/>
      <c r="AM1024" s="396">
        <f t="shared" si="9626"/>
        <v>0</v>
      </c>
      <c r="AN1024" s="396">
        <f t="shared" si="9613"/>
        <v>0</v>
      </c>
      <c r="AO1024" s="396">
        <f t="shared" si="9627"/>
        <v>0</v>
      </c>
      <c r="AP1024" s="396"/>
      <c r="AQ1024" s="396"/>
      <c r="AR1024" s="396"/>
      <c r="AS1024" s="396">
        <f t="shared" si="9667"/>
        <v>0</v>
      </c>
      <c r="AT1024" s="396">
        <f t="shared" si="9525"/>
        <v>0</v>
      </c>
      <c r="AU1024" s="396">
        <f t="shared" si="9668"/>
        <v>0</v>
      </c>
      <c r="AV1024" s="397"/>
      <c r="AW1024" s="397"/>
      <c r="AX1024" s="397"/>
      <c r="AY1024" s="397">
        <f t="shared" si="9568"/>
        <v>0</v>
      </c>
      <c r="AZ1024" s="397">
        <f t="shared" si="9527"/>
        <v>0</v>
      </c>
      <c r="BA1024" s="397">
        <f t="shared" si="9569"/>
        <v>0</v>
      </c>
      <c r="BB1024" s="397"/>
      <c r="BC1024" s="397"/>
      <c r="BD1024" s="397"/>
      <c r="BE1024" s="397">
        <f t="shared" si="9570"/>
        <v>0</v>
      </c>
      <c r="BF1024" s="397">
        <f t="shared" si="9530"/>
        <v>0</v>
      </c>
      <c r="BG1024" s="397">
        <f t="shared" si="9571"/>
        <v>0</v>
      </c>
      <c r="BH1024" s="397"/>
      <c r="BI1024" s="397"/>
      <c r="BJ1024" s="397"/>
      <c r="BK1024" s="397">
        <f t="shared" si="9630"/>
        <v>0</v>
      </c>
      <c r="BL1024" s="397">
        <f t="shared" si="9631"/>
        <v>0</v>
      </c>
      <c r="BM1024" s="397">
        <f t="shared" si="9632"/>
        <v>0</v>
      </c>
      <c r="BN1024" s="397"/>
      <c r="BO1024" s="397"/>
      <c r="BP1024" s="397"/>
      <c r="BQ1024" s="397">
        <f t="shared" si="9633"/>
        <v>0</v>
      </c>
      <c r="BR1024" s="397">
        <f t="shared" si="9634"/>
        <v>0</v>
      </c>
      <c r="BS1024" s="397">
        <f t="shared" si="9635"/>
        <v>0</v>
      </c>
      <c r="BT1024" s="256"/>
      <c r="BU1024" s="256"/>
      <c r="BV1024" s="256">
        <f>SUM(N1024:R1024,X1024,AD1024,AJ1024,AP1024,AV1024,BB1024,BH1024)</f>
        <v>0</v>
      </c>
      <c r="BW1024" s="1431">
        <f t="shared" ref="BW1024:BW1025" si="9676">BV1024*1.12</f>
        <v>0</v>
      </c>
      <c r="BX1024" s="84"/>
      <c r="BY1024" s="76">
        <v>2013</v>
      </c>
      <c r="BZ1024" s="325" t="s">
        <v>1153</v>
      </c>
      <c r="CA1024" s="529">
        <f t="shared" si="9638"/>
        <v>0</v>
      </c>
      <c r="CB1024" s="85"/>
      <c r="CC1024" s="83"/>
      <c r="CD1024" s="88"/>
      <c r="CE1024" s="26">
        <f t="shared" si="9639"/>
        <v>0</v>
      </c>
      <c r="CF1024" s="27">
        <f t="shared" si="9640"/>
        <v>0</v>
      </c>
      <c r="CG1024" s="738">
        <f t="shared" si="9641"/>
        <v>0</v>
      </c>
      <c r="CH1024" s="162" t="s">
        <v>1284</v>
      </c>
      <c r="CI1024" s="165"/>
      <c r="CJ1024" s="86"/>
      <c r="CK1024" s="76"/>
      <c r="CL1024" s="87"/>
      <c r="CM1024" s="172"/>
      <c r="CN1024" s="175"/>
      <c r="CO1024" s="77"/>
      <c r="CP1024" s="76"/>
      <c r="CQ1024" s="87"/>
      <c r="CR1024" s="455"/>
      <c r="CS1024" s="455"/>
      <c r="CT1024" s="455"/>
      <c r="CU1024" s="455"/>
      <c r="CV1024" s="455"/>
      <c r="CW1024" s="455"/>
      <c r="CX1024" s="455"/>
      <c r="CY1024" s="455"/>
      <c r="CZ1024" s="455"/>
      <c r="DA1024" s="455"/>
      <c r="DB1024" s="455"/>
      <c r="DC1024" s="455"/>
      <c r="DD1024" s="455"/>
      <c r="DE1024" s="455"/>
      <c r="DF1024" s="455"/>
      <c r="DG1024" s="455"/>
      <c r="DH1024" s="455"/>
      <c r="DI1024" s="455"/>
      <c r="DJ1024" s="455"/>
      <c r="DK1024" s="455"/>
      <c r="DL1024" s="501"/>
      <c r="DM1024" s="498">
        <v>0</v>
      </c>
      <c r="DN1024" s="499">
        <v>0</v>
      </c>
      <c r="DO1024" s="498">
        <f>DP1024*1.12</f>
        <v>0</v>
      </c>
      <c r="DP1024" s="497">
        <f>DC1024</f>
        <v>0</v>
      </c>
      <c r="DQ1024" s="677">
        <v>0</v>
      </c>
      <c r="DR1024" s="257">
        <f>DQ1024/1.12</f>
        <v>0</v>
      </c>
      <c r="DS1024" s="677"/>
      <c r="DT1024" s="257"/>
      <c r="DU1024" s="502"/>
      <c r="DV1024" s="497"/>
      <c r="DW1024" s="505"/>
      <c r="DX1024" s="497"/>
      <c r="DY1024" s="505"/>
      <c r="DZ1024" s="497"/>
      <c r="EA1024" s="994">
        <f t="shared" si="9643"/>
        <v>0</v>
      </c>
      <c r="EB1024" s="506">
        <f t="shared" si="9644"/>
        <v>0</v>
      </c>
      <c r="EC1024" s="505"/>
      <c r="ED1024" s="488"/>
      <c r="EE1024" s="500">
        <f>EF1024*1.12</f>
        <v>0</v>
      </c>
      <c r="EF1024" s="497">
        <f>DK1024</f>
        <v>0</v>
      </c>
      <c r="EG1024" s="461">
        <f t="shared" si="9646"/>
        <v>0</v>
      </c>
      <c r="EH1024" s="257">
        <f t="shared" si="9647"/>
        <v>0</v>
      </c>
      <c r="EI1024" s="460">
        <f t="shared" si="9648"/>
        <v>0</v>
      </c>
      <c r="EJ1024" s="538">
        <f t="shared" si="9649"/>
        <v>0</v>
      </c>
      <c r="EK1024" s="677">
        <f t="shared" si="9650"/>
        <v>0</v>
      </c>
      <c r="EL1024" s="257">
        <f t="shared" si="9651"/>
        <v>0</v>
      </c>
      <c r="EM1024" s="649">
        <f t="shared" si="9652"/>
        <v>0</v>
      </c>
      <c r="EN1024" s="538">
        <f t="shared" si="9653"/>
        <v>0</v>
      </c>
      <c r="EO1024" s="677">
        <f t="shared" si="9654"/>
        <v>0</v>
      </c>
      <c r="EP1024" s="257">
        <f t="shared" si="9655"/>
        <v>0</v>
      </c>
      <c r="EQ1024" s="649">
        <f t="shared" si="9656"/>
        <v>0</v>
      </c>
      <c r="ER1024" s="538">
        <f t="shared" si="9657"/>
        <v>0</v>
      </c>
      <c r="ES1024" s="677">
        <f t="shared" si="9658"/>
        <v>0</v>
      </c>
      <c r="ET1024" s="538">
        <f t="shared" si="9659"/>
        <v>0</v>
      </c>
      <c r="EU1024" s="462">
        <f t="shared" si="9660"/>
        <v>0</v>
      </c>
      <c r="EV1024" s="263">
        <f t="shared" si="9661"/>
        <v>0</v>
      </c>
      <c r="EW1024" s="462">
        <f t="shared" si="9662"/>
        <v>0</v>
      </c>
      <c r="EX1024" s="263">
        <f t="shared" si="9663"/>
        <v>0</v>
      </c>
      <c r="EY1024" s="472">
        <f t="shared" si="9664"/>
        <v>0</v>
      </c>
      <c r="EZ1024" s="263">
        <f t="shared" si="9665"/>
        <v>0</v>
      </c>
      <c r="FA1024" s="312">
        <v>41834</v>
      </c>
      <c r="FB1024" s="33" t="s">
        <v>421</v>
      </c>
    </row>
    <row r="1025" spans="1:158" ht="18" hidden="1" customHeight="1" outlineLevel="1" x14ac:dyDescent="0.2">
      <c r="A1025" s="5" t="s">
        <v>1315</v>
      </c>
      <c r="B1025" s="76" t="s">
        <v>21</v>
      </c>
      <c r="C1025" s="77" t="s">
        <v>32</v>
      </c>
      <c r="D1025" s="77" t="s">
        <v>465</v>
      </c>
      <c r="E1025" s="76" t="s">
        <v>465</v>
      </c>
      <c r="F1025" s="76" t="s">
        <v>466</v>
      </c>
      <c r="G1025" s="78" t="s">
        <v>25</v>
      </c>
      <c r="H1025" s="79">
        <v>0.7</v>
      </c>
      <c r="I1025" s="76" t="s">
        <v>467</v>
      </c>
      <c r="J1025" s="80" t="s">
        <v>455</v>
      </c>
      <c r="K1025" s="81"/>
      <c r="L1025" s="76" t="s">
        <v>46</v>
      </c>
      <c r="M1025" s="10"/>
      <c r="N1025" s="82"/>
      <c r="O1025" s="82"/>
      <c r="P1025" s="82"/>
      <c r="Q1025" s="82"/>
      <c r="R1025" s="398">
        <v>0</v>
      </c>
      <c r="S1025" s="262"/>
      <c r="T1025" s="262"/>
      <c r="U1025" s="256">
        <f t="shared" si="9669"/>
        <v>0</v>
      </c>
      <c r="V1025" s="257">
        <f t="shared" si="9670"/>
        <v>0</v>
      </c>
      <c r="W1025" s="257"/>
      <c r="X1025" s="395">
        <v>30066499</v>
      </c>
      <c r="Y1025" s="395"/>
      <c r="Z1025" s="395"/>
      <c r="AA1025" s="395">
        <v>0</v>
      </c>
      <c r="AB1025" s="395">
        <f t="shared" ref="AB1025" si="9677">AA1025*1.12</f>
        <v>0</v>
      </c>
      <c r="AC1025" s="399">
        <f t="shared" si="9624"/>
        <v>0</v>
      </c>
      <c r="AD1025" s="396">
        <v>77706996</v>
      </c>
      <c r="AE1025" s="396"/>
      <c r="AF1025" s="396"/>
      <c r="AG1025" s="396">
        <v>0</v>
      </c>
      <c r="AH1025" s="396">
        <f>AG1025*1.12</f>
        <v>0</v>
      </c>
      <c r="AI1025" s="260">
        <f t="shared" si="9625"/>
        <v>0</v>
      </c>
      <c r="AJ1025" s="396">
        <v>77706996</v>
      </c>
      <c r="AK1025" s="396"/>
      <c r="AL1025" s="396"/>
      <c r="AM1025" s="396">
        <v>0</v>
      </c>
      <c r="AN1025" s="396">
        <f t="shared" si="9613"/>
        <v>0</v>
      </c>
      <c r="AO1025" s="396">
        <f t="shared" si="9627"/>
        <v>0</v>
      </c>
      <c r="AP1025" s="396"/>
      <c r="AQ1025" s="396"/>
      <c r="AR1025" s="396"/>
      <c r="AS1025" s="396">
        <f t="shared" si="9667"/>
        <v>0</v>
      </c>
      <c r="AT1025" s="396">
        <f t="shared" si="9525"/>
        <v>0</v>
      </c>
      <c r="AU1025" s="396">
        <f t="shared" si="9668"/>
        <v>0</v>
      </c>
      <c r="AV1025" s="397"/>
      <c r="AW1025" s="397"/>
      <c r="AX1025" s="397"/>
      <c r="AY1025" s="397">
        <f t="shared" si="9568"/>
        <v>0</v>
      </c>
      <c r="AZ1025" s="397">
        <f t="shared" si="9527"/>
        <v>0</v>
      </c>
      <c r="BA1025" s="397">
        <f t="shared" si="9569"/>
        <v>0</v>
      </c>
      <c r="BB1025" s="397"/>
      <c r="BC1025" s="397"/>
      <c r="BD1025" s="397"/>
      <c r="BE1025" s="397">
        <f t="shared" si="9570"/>
        <v>0</v>
      </c>
      <c r="BF1025" s="397">
        <f t="shared" si="9530"/>
        <v>0</v>
      </c>
      <c r="BG1025" s="397">
        <f t="shared" si="9571"/>
        <v>0</v>
      </c>
      <c r="BH1025" s="397"/>
      <c r="BI1025" s="397"/>
      <c r="BJ1025" s="397"/>
      <c r="BK1025" s="397">
        <f t="shared" si="9630"/>
        <v>0</v>
      </c>
      <c r="BL1025" s="397">
        <f t="shared" si="9631"/>
        <v>0</v>
      </c>
      <c r="BM1025" s="397">
        <f t="shared" si="9632"/>
        <v>0</v>
      </c>
      <c r="BN1025" s="397"/>
      <c r="BO1025" s="397"/>
      <c r="BP1025" s="397"/>
      <c r="BQ1025" s="397">
        <f t="shared" si="9633"/>
        <v>0</v>
      </c>
      <c r="BR1025" s="397">
        <f t="shared" si="9634"/>
        <v>0</v>
      </c>
      <c r="BS1025" s="397">
        <f t="shared" si="9635"/>
        <v>0</v>
      </c>
      <c r="BT1025" s="256"/>
      <c r="BU1025" s="256"/>
      <c r="BV1025" s="256">
        <v>0</v>
      </c>
      <c r="BW1025" s="1431">
        <f t="shared" si="9676"/>
        <v>0</v>
      </c>
      <c r="BX1025" s="84"/>
      <c r="BY1025" s="76">
        <v>2013</v>
      </c>
      <c r="BZ1025" s="325"/>
      <c r="CA1025" s="529">
        <f t="shared" si="9638"/>
        <v>0</v>
      </c>
      <c r="CB1025" s="85"/>
      <c r="CC1025" s="83"/>
      <c r="CD1025" s="88"/>
      <c r="CE1025" s="26">
        <f t="shared" si="9639"/>
        <v>0</v>
      </c>
      <c r="CF1025" s="27">
        <f t="shared" si="9640"/>
        <v>0</v>
      </c>
      <c r="CG1025" s="738">
        <f t="shared" si="9641"/>
        <v>0</v>
      </c>
      <c r="CH1025" s="162" t="s">
        <v>1327</v>
      </c>
      <c r="CI1025" s="165"/>
      <c r="CJ1025" s="86" t="s">
        <v>25</v>
      </c>
      <c r="CK1025" s="76" t="s">
        <v>466</v>
      </c>
      <c r="CL1025" s="886" t="s">
        <v>2686</v>
      </c>
      <c r="CM1025" s="891">
        <v>41872</v>
      </c>
      <c r="CN1025" s="175" t="s">
        <v>1314</v>
      </c>
      <c r="CO1025" s="77" t="s">
        <v>465</v>
      </c>
      <c r="CP1025" s="76" t="s">
        <v>466</v>
      </c>
      <c r="CQ1025" s="87"/>
      <c r="CR1025" s="455"/>
      <c r="CS1025" s="455"/>
      <c r="CT1025" s="455"/>
      <c r="CU1025" s="455"/>
      <c r="CV1025" s="455"/>
      <c r="CW1025" s="455"/>
      <c r="CX1025" s="455"/>
      <c r="CY1025" s="455"/>
      <c r="CZ1025" s="455"/>
      <c r="DA1025" s="455"/>
      <c r="DB1025" s="455"/>
      <c r="DC1025" s="455">
        <v>25902332</v>
      </c>
      <c r="DD1025" s="455">
        <v>77706996</v>
      </c>
      <c r="DE1025" s="455">
        <v>81871163</v>
      </c>
      <c r="DF1025" s="455">
        <v>77706996</v>
      </c>
      <c r="DG1025" s="455"/>
      <c r="DH1025" s="455"/>
      <c r="DI1025" s="455"/>
      <c r="DJ1025" s="455"/>
      <c r="DK1025" s="455">
        <f>DC1025+DD1025+DE1025+DF1025</f>
        <v>263187487</v>
      </c>
      <c r="DL1025" s="501"/>
      <c r="DM1025" s="498">
        <v>0</v>
      </c>
      <c r="DN1025" s="499">
        <v>0</v>
      </c>
      <c r="DO1025" s="498">
        <f>DP1025*1.12</f>
        <v>29010611.840000004</v>
      </c>
      <c r="DP1025" s="497">
        <f>DC1025</f>
        <v>25902332</v>
      </c>
      <c r="DQ1025" s="677">
        <f>DR1025*1.12</f>
        <v>87031835.520000011</v>
      </c>
      <c r="DR1025" s="257">
        <f>DD1025</f>
        <v>77706996</v>
      </c>
      <c r="DS1025" s="677">
        <f>DT1025*1.12</f>
        <v>91695702.560000002</v>
      </c>
      <c r="DT1025" s="257">
        <f>DE1025</f>
        <v>81871163</v>
      </c>
      <c r="DU1025" s="502">
        <f>DV1025*1.12</f>
        <v>87031835.520000011</v>
      </c>
      <c r="DV1025" s="497">
        <f>DF1025</f>
        <v>77706996</v>
      </c>
      <c r="DW1025" s="505"/>
      <c r="DX1025" s="497"/>
      <c r="DY1025" s="505"/>
      <c r="DZ1025" s="497"/>
      <c r="EA1025" s="994">
        <f t="shared" si="9643"/>
        <v>0</v>
      </c>
      <c r="EB1025" s="506">
        <f t="shared" si="9644"/>
        <v>0</v>
      </c>
      <c r="EC1025" s="505"/>
      <c r="ED1025" s="488"/>
      <c r="EE1025" s="500">
        <f>EF1025*1.12</f>
        <v>294769985.44000006</v>
      </c>
      <c r="EF1025" s="497">
        <f>DK1025</f>
        <v>263187487</v>
      </c>
      <c r="EG1025" s="461">
        <f t="shared" si="9646"/>
        <v>0</v>
      </c>
      <c r="EH1025" s="257">
        <f t="shared" si="9647"/>
        <v>0</v>
      </c>
      <c r="EI1025" s="460">
        <f t="shared" si="9648"/>
        <v>-25902332</v>
      </c>
      <c r="EJ1025" s="538">
        <f t="shared" si="9649"/>
        <v>-29010611.840000004</v>
      </c>
      <c r="EK1025" s="677">
        <f t="shared" si="9650"/>
        <v>-77706996</v>
      </c>
      <c r="EL1025" s="257">
        <f t="shared" si="9651"/>
        <v>-87031835.520000011</v>
      </c>
      <c r="EM1025" s="649">
        <f t="shared" si="9652"/>
        <v>-81871163</v>
      </c>
      <c r="EN1025" s="538">
        <f t="shared" si="9653"/>
        <v>-91695702.560000002</v>
      </c>
      <c r="EO1025" s="677">
        <f t="shared" ref="EO1025" si="9678">AO1025-DV1025</f>
        <v>-77706996</v>
      </c>
      <c r="EP1025" s="257">
        <f t="shared" ref="EP1025" si="9679">AP1025-DU1025</f>
        <v>-87031835.520000011</v>
      </c>
      <c r="EQ1025" s="649">
        <f t="shared" si="9656"/>
        <v>0</v>
      </c>
      <c r="ER1025" s="538">
        <f t="shared" si="9657"/>
        <v>0</v>
      </c>
      <c r="ES1025" s="677">
        <f t="shared" si="9658"/>
        <v>0</v>
      </c>
      <c r="ET1025" s="538">
        <f t="shared" si="9659"/>
        <v>0</v>
      </c>
      <c r="EU1025" s="462">
        <f t="shared" si="9660"/>
        <v>0</v>
      </c>
      <c r="EV1025" s="263">
        <f t="shared" si="9661"/>
        <v>0</v>
      </c>
      <c r="EW1025" s="462">
        <f t="shared" si="9662"/>
        <v>0</v>
      </c>
      <c r="EX1025" s="263">
        <f t="shared" si="9663"/>
        <v>0</v>
      </c>
      <c r="EY1025" s="472">
        <f t="shared" si="9664"/>
        <v>-263187487</v>
      </c>
      <c r="EZ1025" s="263">
        <f t="shared" si="9665"/>
        <v>-294769985.44000006</v>
      </c>
      <c r="FA1025" s="312">
        <v>41852</v>
      </c>
      <c r="FB1025" s="33" t="s">
        <v>421</v>
      </c>
    </row>
    <row r="1026" spans="1:158" s="551" customFormat="1" ht="18" hidden="1" customHeight="1" outlineLevel="1" x14ac:dyDescent="0.2">
      <c r="A1026" s="5" t="s">
        <v>2201</v>
      </c>
      <c r="B1026" s="76" t="s">
        <v>21</v>
      </c>
      <c r="C1026" s="77" t="s">
        <v>32</v>
      </c>
      <c r="D1026" s="77" t="s">
        <v>465</v>
      </c>
      <c r="E1026" s="76" t="s">
        <v>465</v>
      </c>
      <c r="F1026" s="76" t="s">
        <v>466</v>
      </c>
      <c r="G1026" s="78" t="s">
        <v>25</v>
      </c>
      <c r="H1026" s="79">
        <v>0.7</v>
      </c>
      <c r="I1026" s="76" t="s">
        <v>467</v>
      </c>
      <c r="J1026" s="80" t="s">
        <v>455</v>
      </c>
      <c r="K1026" s="81"/>
      <c r="L1026" s="76" t="s">
        <v>46</v>
      </c>
      <c r="M1026" s="10"/>
      <c r="N1026" s="82"/>
      <c r="O1026" s="82"/>
      <c r="P1026" s="82"/>
      <c r="Q1026" s="82"/>
      <c r="R1026" s="398">
        <v>0</v>
      </c>
      <c r="S1026" s="262"/>
      <c r="T1026" s="262"/>
      <c r="U1026" s="256">
        <f t="shared" ref="U1026" si="9680">R1026</f>
        <v>0</v>
      </c>
      <c r="V1026" s="257">
        <f t="shared" ref="V1026" si="9681">U1026*1.12</f>
        <v>0</v>
      </c>
      <c r="W1026" s="257"/>
      <c r="X1026" s="395">
        <v>25902332.140000001</v>
      </c>
      <c r="Y1026" s="395"/>
      <c r="Z1026" s="395"/>
      <c r="AA1026" s="1236">
        <v>0</v>
      </c>
      <c r="AB1026" s="395">
        <f t="shared" ref="AB1026" si="9682">AA1026*1.12</f>
        <v>0</v>
      </c>
      <c r="AC1026" s="399">
        <f t="shared" ref="AC1026" si="9683">AB1026*H1026</f>
        <v>0</v>
      </c>
      <c r="AD1026" s="396">
        <v>77706996</v>
      </c>
      <c r="AE1026" s="396"/>
      <c r="AF1026" s="396"/>
      <c r="AG1026" s="1172">
        <v>0</v>
      </c>
      <c r="AH1026" s="396">
        <v>0</v>
      </c>
      <c r="AI1026" s="260">
        <f t="shared" ref="AI1026" si="9684">AH1026*H1026</f>
        <v>0</v>
      </c>
      <c r="AJ1026" s="396">
        <v>81871163</v>
      </c>
      <c r="AK1026" s="396"/>
      <c r="AL1026" s="396"/>
      <c r="AM1026" s="1172">
        <v>0</v>
      </c>
      <c r="AN1026" s="396">
        <f t="shared" ref="AN1026" si="9685">AM1026*1.12</f>
        <v>0</v>
      </c>
      <c r="AO1026" s="396">
        <f t="shared" si="9627"/>
        <v>0</v>
      </c>
      <c r="AP1026" s="396"/>
      <c r="AQ1026" s="396"/>
      <c r="AR1026" s="396"/>
      <c r="AS1026" s="396">
        <f t="shared" ref="AS1026" si="9686">AP1026</f>
        <v>0</v>
      </c>
      <c r="AT1026" s="396">
        <f t="shared" ref="AT1026" si="9687">AS1026*1.12</f>
        <v>0</v>
      </c>
      <c r="AU1026" s="396">
        <f t="shared" ref="AU1026" si="9688">AT1026*H1026</f>
        <v>0</v>
      </c>
      <c r="AV1026" s="397"/>
      <c r="AW1026" s="397"/>
      <c r="AX1026" s="397"/>
      <c r="AY1026" s="397">
        <f t="shared" ref="AY1026" si="9689">AV1026</f>
        <v>0</v>
      </c>
      <c r="AZ1026" s="397">
        <f t="shared" ref="AZ1026" si="9690">AY1026*1.12</f>
        <v>0</v>
      </c>
      <c r="BA1026" s="397">
        <f t="shared" ref="BA1026" si="9691">AZ1026*H1026</f>
        <v>0</v>
      </c>
      <c r="BB1026" s="397"/>
      <c r="BC1026" s="397"/>
      <c r="BD1026" s="397"/>
      <c r="BE1026" s="397">
        <f t="shared" ref="BE1026" si="9692">BB1026</f>
        <v>0</v>
      </c>
      <c r="BF1026" s="397">
        <f t="shared" ref="BF1026" si="9693">BE1026*1.12</f>
        <v>0</v>
      </c>
      <c r="BG1026" s="397">
        <f t="shared" ref="BG1026" si="9694">BF1026*H1026</f>
        <v>0</v>
      </c>
      <c r="BH1026" s="397"/>
      <c r="BI1026" s="397"/>
      <c r="BJ1026" s="397"/>
      <c r="BK1026" s="397">
        <f t="shared" ref="BK1026" si="9695">BH1026</f>
        <v>0</v>
      </c>
      <c r="BL1026" s="397">
        <f t="shared" ref="BL1026" si="9696">BK1026*1.12</f>
        <v>0</v>
      </c>
      <c r="BM1026" s="397">
        <f t="shared" ref="BM1026" si="9697">BL1026*N1026</f>
        <v>0</v>
      </c>
      <c r="BN1026" s="397"/>
      <c r="BO1026" s="397"/>
      <c r="BP1026" s="397"/>
      <c r="BQ1026" s="397">
        <f t="shared" si="9633"/>
        <v>0</v>
      </c>
      <c r="BR1026" s="397">
        <f t="shared" si="9634"/>
        <v>0</v>
      </c>
      <c r="BS1026" s="397">
        <f t="shared" si="9635"/>
        <v>0</v>
      </c>
      <c r="BT1026" s="256"/>
      <c r="BU1026" s="256"/>
      <c r="BV1026" s="256">
        <v>0</v>
      </c>
      <c r="BW1026" s="1431">
        <f t="shared" ref="BW1026" si="9698">BV1026*1.12</f>
        <v>0</v>
      </c>
      <c r="BX1026" s="84"/>
      <c r="BY1026" s="76">
        <v>2013</v>
      </c>
      <c r="BZ1026" s="325"/>
      <c r="CA1026" s="529">
        <f t="shared" ref="CA1026" si="9699">BW1026*H1026</f>
        <v>0</v>
      </c>
      <c r="CB1026" s="85"/>
      <c r="CC1026" s="83"/>
      <c r="CD1026" s="888"/>
      <c r="CE1026" s="26">
        <f t="shared" ref="CE1026" si="9700">BV1026-CB1026</f>
        <v>0</v>
      </c>
      <c r="CF1026" s="27">
        <f t="shared" ref="CF1026" si="9701">BW1026-CC1026</f>
        <v>0</v>
      </c>
      <c r="CG1026" s="889">
        <f t="shared" ref="CG1026" si="9702">CA1026-CC1026</f>
        <v>0</v>
      </c>
      <c r="CH1026" s="540" t="s">
        <v>2218</v>
      </c>
      <c r="CI1026" s="828"/>
      <c r="CJ1026" s="890"/>
      <c r="CK1026" s="76"/>
      <c r="CL1026" s="886"/>
      <c r="CM1026" s="891"/>
      <c r="CN1026" s="725"/>
      <c r="CO1026" s="77"/>
      <c r="CP1026" s="76"/>
      <c r="CQ1026" s="886"/>
      <c r="CR1026" s="892"/>
      <c r="CS1026" s="892"/>
      <c r="CT1026" s="892"/>
      <c r="CU1026" s="892"/>
      <c r="CV1026" s="892"/>
      <c r="CW1026" s="892"/>
      <c r="CX1026" s="892"/>
      <c r="CY1026" s="892"/>
      <c r="CZ1026" s="892"/>
      <c r="DA1026" s="892"/>
      <c r="DB1026" s="892"/>
      <c r="DC1026" s="892"/>
      <c r="DD1026" s="892"/>
      <c r="DE1026" s="892"/>
      <c r="DF1026" s="892"/>
      <c r="DG1026" s="892"/>
      <c r="DH1026" s="892"/>
      <c r="DI1026" s="892"/>
      <c r="DJ1026" s="892"/>
      <c r="DK1026" s="892"/>
      <c r="DL1026" s="893"/>
      <c r="DM1026" s="461"/>
      <c r="DN1026" s="257"/>
      <c r="DO1026" s="461"/>
      <c r="DP1026" s="538"/>
      <c r="DQ1026" s="677"/>
      <c r="DR1026" s="257"/>
      <c r="DS1026" s="677"/>
      <c r="DT1026" s="257"/>
      <c r="DU1026" s="649"/>
      <c r="DV1026" s="538"/>
      <c r="DW1026" s="677"/>
      <c r="DX1026" s="538"/>
      <c r="DY1026" s="677"/>
      <c r="DZ1026" s="538"/>
      <c r="EA1026" s="462">
        <f t="shared" si="9643"/>
        <v>0</v>
      </c>
      <c r="EB1026" s="263">
        <f t="shared" si="9644"/>
        <v>0</v>
      </c>
      <c r="EC1026" s="677"/>
      <c r="ED1026" s="256"/>
      <c r="EE1026" s="460"/>
      <c r="EF1026" s="538"/>
      <c r="EG1026" s="461">
        <f>U1026-DN1026</f>
        <v>0</v>
      </c>
      <c r="EH1026" s="257">
        <f t="shared" si="9647"/>
        <v>0</v>
      </c>
      <c r="EI1026" s="460">
        <f>AA1026-DP1026</f>
        <v>0</v>
      </c>
      <c r="EJ1026" s="538">
        <f>AB1026-DO1026</f>
        <v>0</v>
      </c>
      <c r="EK1026" s="677">
        <f>AG1026-DR1026</f>
        <v>0</v>
      </c>
      <c r="EL1026" s="257">
        <f>AH1026-DQ1026</f>
        <v>0</v>
      </c>
      <c r="EM1026" s="649">
        <f>AM1026-DT1026</f>
        <v>0</v>
      </c>
      <c r="EN1026" s="538">
        <f>AN1026-DS1026</f>
        <v>0</v>
      </c>
      <c r="EO1026" s="677">
        <f t="shared" si="9654"/>
        <v>0</v>
      </c>
      <c r="EP1026" s="257">
        <f t="shared" si="9655"/>
        <v>0</v>
      </c>
      <c r="EQ1026" s="649">
        <f t="shared" si="9656"/>
        <v>0</v>
      </c>
      <c r="ER1026" s="538">
        <f t="shared" si="9657"/>
        <v>0</v>
      </c>
      <c r="ES1026" s="677">
        <f t="shared" si="9658"/>
        <v>0</v>
      </c>
      <c r="ET1026" s="538">
        <f t="shared" si="9659"/>
        <v>0</v>
      </c>
      <c r="EU1026" s="462">
        <f t="shared" si="9660"/>
        <v>0</v>
      </c>
      <c r="EV1026" s="263">
        <f t="shared" si="9661"/>
        <v>0</v>
      </c>
      <c r="EW1026" s="462">
        <f t="shared" si="9662"/>
        <v>0</v>
      </c>
      <c r="EX1026" s="263">
        <f t="shared" si="9663"/>
        <v>0</v>
      </c>
      <c r="EY1026" s="472">
        <f t="shared" si="9664"/>
        <v>0</v>
      </c>
      <c r="EZ1026" s="263">
        <f t="shared" si="9665"/>
        <v>0</v>
      </c>
      <c r="FA1026" s="550">
        <v>42367</v>
      </c>
      <c r="FB1026" s="551" t="s">
        <v>421</v>
      </c>
    </row>
    <row r="1027" spans="1:158" s="551" customFormat="1" ht="18" hidden="1" customHeight="1" outlineLevel="1" x14ac:dyDescent="0.2">
      <c r="A1027" s="5" t="s">
        <v>2672</v>
      </c>
      <c r="B1027" s="76" t="s">
        <v>21</v>
      </c>
      <c r="C1027" s="77" t="s">
        <v>32</v>
      </c>
      <c r="D1027" s="77" t="s">
        <v>465</v>
      </c>
      <c r="E1027" s="76" t="s">
        <v>465</v>
      </c>
      <c r="F1027" s="76" t="s">
        <v>466</v>
      </c>
      <c r="G1027" s="78" t="s">
        <v>25</v>
      </c>
      <c r="H1027" s="79">
        <v>0.7</v>
      </c>
      <c r="I1027" s="76" t="s">
        <v>467</v>
      </c>
      <c r="J1027" s="80" t="s">
        <v>455</v>
      </c>
      <c r="K1027" s="81"/>
      <c r="L1027" s="76" t="s">
        <v>46</v>
      </c>
      <c r="M1027" s="10"/>
      <c r="N1027" s="82"/>
      <c r="O1027" s="82"/>
      <c r="P1027" s="82"/>
      <c r="Q1027" s="82"/>
      <c r="R1027" s="398">
        <v>0</v>
      </c>
      <c r="S1027" s="262"/>
      <c r="T1027" s="262"/>
      <c r="U1027" s="256">
        <f t="shared" ref="U1027" si="9703">R1027</f>
        <v>0</v>
      </c>
      <c r="V1027" s="257">
        <f t="shared" ref="V1027" si="9704">U1027*1.12</f>
        <v>0</v>
      </c>
      <c r="W1027" s="257"/>
      <c r="X1027" s="395">
        <v>25902332.140000001</v>
      </c>
      <c r="Y1027" s="395"/>
      <c r="Z1027" s="395"/>
      <c r="AA1027" s="395">
        <v>0</v>
      </c>
      <c r="AB1027" s="395">
        <f t="shared" ref="AB1027" si="9705">AA1027*1.12</f>
        <v>0</v>
      </c>
      <c r="AC1027" s="399">
        <f t="shared" ref="AC1027" si="9706">AB1027*H1027</f>
        <v>0</v>
      </c>
      <c r="AD1027" s="396">
        <v>77706996</v>
      </c>
      <c r="AE1027" s="396"/>
      <c r="AF1027" s="396"/>
      <c r="AG1027" s="396">
        <v>0</v>
      </c>
      <c r="AH1027" s="396">
        <f>AG1027*1.12</f>
        <v>0</v>
      </c>
      <c r="AI1027" s="260">
        <f t="shared" ref="AI1027" si="9707">AH1027*H1027</f>
        <v>0</v>
      </c>
      <c r="AJ1027" s="1383">
        <v>81871163</v>
      </c>
      <c r="AK1027" s="396"/>
      <c r="AL1027" s="396"/>
      <c r="AM1027" s="396">
        <v>0</v>
      </c>
      <c r="AN1027" s="396">
        <f t="shared" ref="AN1027" si="9708">AM1027*1.12</f>
        <v>0</v>
      </c>
      <c r="AO1027" s="396">
        <f t="shared" ref="AO1027" si="9709">AN1027*H1027</f>
        <v>0</v>
      </c>
      <c r="AP1027" s="396">
        <v>19426749</v>
      </c>
      <c r="AQ1027" s="396"/>
      <c r="AR1027" s="396"/>
      <c r="AS1027" s="396">
        <v>0</v>
      </c>
      <c r="AT1027" s="396">
        <f t="shared" ref="AT1027" si="9710">AS1027*1.12</f>
        <v>0</v>
      </c>
      <c r="AU1027" s="396">
        <f t="shared" ref="AU1027" si="9711">AT1027*H1027</f>
        <v>0</v>
      </c>
      <c r="AV1027" s="397"/>
      <c r="AW1027" s="397"/>
      <c r="AX1027" s="397"/>
      <c r="AY1027" s="397">
        <f t="shared" ref="AY1027" si="9712">AV1027</f>
        <v>0</v>
      </c>
      <c r="AZ1027" s="397">
        <f t="shared" ref="AZ1027" si="9713">AY1027*1.12</f>
        <v>0</v>
      </c>
      <c r="BA1027" s="397">
        <f t="shared" ref="BA1027" si="9714">AZ1027*H1027</f>
        <v>0</v>
      </c>
      <c r="BB1027" s="397"/>
      <c r="BC1027" s="397"/>
      <c r="BD1027" s="397"/>
      <c r="BE1027" s="397">
        <f t="shared" ref="BE1027" si="9715">BB1027</f>
        <v>0</v>
      </c>
      <c r="BF1027" s="397">
        <f t="shared" ref="BF1027" si="9716">BE1027*1.12</f>
        <v>0</v>
      </c>
      <c r="BG1027" s="397">
        <f t="shared" ref="BG1027" si="9717">BF1027*H1027</f>
        <v>0</v>
      </c>
      <c r="BH1027" s="397"/>
      <c r="BI1027" s="397"/>
      <c r="BJ1027" s="397"/>
      <c r="BK1027" s="397">
        <f t="shared" ref="BK1027" si="9718">BH1027</f>
        <v>0</v>
      </c>
      <c r="BL1027" s="397">
        <f t="shared" ref="BL1027" si="9719">BK1027*1.12</f>
        <v>0</v>
      </c>
      <c r="BM1027" s="397">
        <f t="shared" ref="BM1027" si="9720">BL1027*N1027</f>
        <v>0</v>
      </c>
      <c r="BN1027" s="397"/>
      <c r="BO1027" s="397"/>
      <c r="BP1027" s="397"/>
      <c r="BQ1027" s="397">
        <f t="shared" ref="BQ1027" si="9721">BN1027</f>
        <v>0</v>
      </c>
      <c r="BR1027" s="397">
        <f t="shared" ref="BR1027" si="9722">BQ1027*1.12</f>
        <v>0</v>
      </c>
      <c r="BS1027" s="397">
        <f t="shared" ref="BS1027" si="9723">BR1027*T1027</f>
        <v>0</v>
      </c>
      <c r="BT1027" s="256"/>
      <c r="BU1027" s="256"/>
      <c r="BV1027" s="256">
        <v>0</v>
      </c>
      <c r="BW1027" s="1431">
        <f t="shared" ref="BW1027" si="9724">BV1027*1.12</f>
        <v>0</v>
      </c>
      <c r="BX1027" s="84"/>
      <c r="BY1027" s="76">
        <v>2013</v>
      </c>
      <c r="BZ1027" s="325"/>
      <c r="CA1027" s="529">
        <f t="shared" ref="CA1027" si="9725">BW1027*H1027</f>
        <v>0</v>
      </c>
      <c r="CB1027" s="85"/>
      <c r="CC1027" s="83"/>
      <c r="CD1027" s="888"/>
      <c r="CE1027" s="1139">
        <f t="shared" ref="CE1027" si="9726">BV1027-CB1027</f>
        <v>0</v>
      </c>
      <c r="CF1027" s="1140">
        <f t="shared" ref="CF1027" si="9727">BW1027-CC1027</f>
        <v>0</v>
      </c>
      <c r="CG1027" s="889">
        <f t="shared" ref="CG1027" si="9728">CA1027-CC1027</f>
        <v>0</v>
      </c>
      <c r="CH1027" s="542" t="s">
        <v>2671</v>
      </c>
      <c r="CI1027" s="1384"/>
      <c r="CJ1027" s="890"/>
      <c r="CK1027" s="76"/>
      <c r="CL1027" s="886"/>
      <c r="CM1027" s="891"/>
      <c r="CN1027" s="725"/>
      <c r="CO1027" s="77"/>
      <c r="CP1027" s="76"/>
      <c r="CQ1027" s="886"/>
      <c r="CR1027" s="892"/>
      <c r="CS1027" s="892"/>
      <c r="CT1027" s="892"/>
      <c r="CU1027" s="892"/>
      <c r="CV1027" s="892"/>
      <c r="CW1027" s="892"/>
      <c r="CX1027" s="892"/>
      <c r="CY1027" s="892"/>
      <c r="CZ1027" s="892"/>
      <c r="DA1027" s="892"/>
      <c r="DB1027" s="892"/>
      <c r="DC1027" s="892"/>
      <c r="DD1027" s="892"/>
      <c r="DE1027" s="892"/>
      <c r="DF1027" s="892"/>
      <c r="DG1027" s="892"/>
      <c r="DH1027" s="892"/>
      <c r="DI1027" s="892"/>
      <c r="DJ1027" s="892"/>
      <c r="DK1027" s="892"/>
      <c r="DL1027" s="893"/>
      <c r="DM1027" s="461"/>
      <c r="DN1027" s="257"/>
      <c r="DO1027" s="461"/>
      <c r="DP1027" s="538"/>
      <c r="DQ1027" s="677"/>
      <c r="DR1027" s="257"/>
      <c r="DS1027" s="677"/>
      <c r="DT1027" s="257"/>
      <c r="DU1027" s="649"/>
      <c r="DV1027" s="538"/>
      <c r="DW1027" s="677"/>
      <c r="DX1027" s="538"/>
      <c r="DY1027" s="677"/>
      <c r="DZ1027" s="538"/>
      <c r="EA1027" s="462">
        <f t="shared" ref="EA1027" si="9729">DI1027</f>
        <v>0</v>
      </c>
      <c r="EB1027" s="263">
        <f t="shared" ref="EB1027" si="9730">EA1027/1.12</f>
        <v>0</v>
      </c>
      <c r="EC1027" s="677"/>
      <c r="ED1027" s="256"/>
      <c r="EE1027" s="460"/>
      <c r="EF1027" s="538"/>
      <c r="EG1027" s="461">
        <f>U1027-DN1027</f>
        <v>0</v>
      </c>
      <c r="EH1027" s="257">
        <f t="shared" ref="EH1027" si="9731">V1027-DM1027</f>
        <v>0</v>
      </c>
      <c r="EI1027" s="460">
        <f>AA1027-DP1027</f>
        <v>0</v>
      </c>
      <c r="EJ1027" s="538">
        <f>AB1027-DO1027</f>
        <v>0</v>
      </c>
      <c r="EK1027" s="677">
        <f>AG1027-DR1027</f>
        <v>0</v>
      </c>
      <c r="EL1027" s="257">
        <f>AH1027-DQ1027</f>
        <v>0</v>
      </c>
      <c r="EM1027" s="649">
        <f>AM1027-DT1027</f>
        <v>0</v>
      </c>
      <c r="EN1027" s="538">
        <f>AN1027-DS1027</f>
        <v>0</v>
      </c>
      <c r="EO1027" s="677">
        <f t="shared" ref="EO1027" si="9732">AS1027-DV1027</f>
        <v>0</v>
      </c>
      <c r="EP1027" s="257">
        <f t="shared" ref="EP1027" si="9733">AT1027-DU1027</f>
        <v>0</v>
      </c>
      <c r="EQ1027" s="649">
        <f t="shared" ref="EQ1027" si="9734">AY1027-DX1027</f>
        <v>0</v>
      </c>
      <c r="ER1027" s="538">
        <f t="shared" ref="ER1027" si="9735">AZ1027-DW1027</f>
        <v>0</v>
      </c>
      <c r="ES1027" s="677">
        <f t="shared" ref="ES1027" si="9736">BE1027-DZ1027</f>
        <v>0</v>
      </c>
      <c r="ET1027" s="538">
        <f t="shared" ref="ET1027" si="9737">BF1027-DY1027</f>
        <v>0</v>
      </c>
      <c r="EU1027" s="462">
        <f t="shared" ref="EU1027" si="9738">BK1027-EB1027</f>
        <v>0</v>
      </c>
      <c r="EV1027" s="263">
        <f t="shared" ref="EV1027" si="9739">BL1027-EA1027</f>
        <v>0</v>
      </c>
      <c r="EW1027" s="462">
        <f t="shared" ref="EW1027" si="9740">BM1027-ED1027</f>
        <v>0</v>
      </c>
      <c r="EX1027" s="263">
        <f t="shared" ref="EX1027" si="9741">BN1027-EC1027</f>
        <v>0</v>
      </c>
      <c r="EY1027" s="472">
        <f t="shared" ref="EY1027" si="9742">BV1027-EF1027</f>
        <v>0</v>
      </c>
      <c r="EZ1027" s="263">
        <f t="shared" ref="EZ1027" si="9743">BW1027-EE1027</f>
        <v>0</v>
      </c>
      <c r="FA1027" s="550">
        <v>42781</v>
      </c>
      <c r="FB1027" s="551" t="s">
        <v>421</v>
      </c>
    </row>
    <row r="1028" spans="1:158" s="551" customFormat="1" ht="18" hidden="1" customHeight="1" outlineLevel="1" x14ac:dyDescent="0.2">
      <c r="A1028" s="5" t="s">
        <v>2734</v>
      </c>
      <c r="B1028" s="76" t="s">
        <v>21</v>
      </c>
      <c r="C1028" s="77" t="s">
        <v>32</v>
      </c>
      <c r="D1028" s="77" t="s">
        <v>465</v>
      </c>
      <c r="E1028" s="76" t="s">
        <v>465</v>
      </c>
      <c r="F1028" s="76" t="s">
        <v>466</v>
      </c>
      <c r="G1028" s="78" t="s">
        <v>25</v>
      </c>
      <c r="H1028" s="79">
        <v>0.7</v>
      </c>
      <c r="I1028" s="76" t="s">
        <v>467</v>
      </c>
      <c r="J1028" s="80" t="s">
        <v>455</v>
      </c>
      <c r="K1028" s="81"/>
      <c r="L1028" s="76" t="s">
        <v>46</v>
      </c>
      <c r="M1028" s="10"/>
      <c r="N1028" s="82"/>
      <c r="O1028" s="82"/>
      <c r="P1028" s="82"/>
      <c r="Q1028" s="82"/>
      <c r="R1028" s="398">
        <v>0</v>
      </c>
      <c r="S1028" s="262"/>
      <c r="T1028" s="262"/>
      <c r="U1028" s="256">
        <f t="shared" ref="U1028" si="9744">R1028</f>
        <v>0</v>
      </c>
      <c r="V1028" s="257">
        <f t="shared" ref="V1028" si="9745">U1028*1.12</f>
        <v>0</v>
      </c>
      <c r="W1028" s="257"/>
      <c r="X1028" s="395">
        <v>25902332.140000001</v>
      </c>
      <c r="Y1028" s="395"/>
      <c r="Z1028" s="395"/>
      <c r="AA1028" s="395">
        <f t="shared" ref="AA1028" si="9746">X1028</f>
        <v>25902332.140000001</v>
      </c>
      <c r="AB1028" s="395">
        <f t="shared" ref="AB1028" si="9747">AA1028*1.12</f>
        <v>29010611.996800002</v>
      </c>
      <c r="AC1028" s="399">
        <f t="shared" ref="AC1028" si="9748">AB1028*H1028</f>
        <v>20307428.39776</v>
      </c>
      <c r="AD1028" s="396">
        <v>77706996</v>
      </c>
      <c r="AE1028" s="396"/>
      <c r="AF1028" s="396"/>
      <c r="AG1028" s="396">
        <f>AD1028</f>
        <v>77706996</v>
      </c>
      <c r="AH1028" s="396">
        <f>AG1028*1.12</f>
        <v>87031835.520000011</v>
      </c>
      <c r="AI1028" s="260">
        <f t="shared" ref="AI1028" si="9749">AH1028*H1028</f>
        <v>60922284.864</v>
      </c>
      <c r="AJ1028" s="1383">
        <v>81871163.400000006</v>
      </c>
      <c r="AK1028" s="396"/>
      <c r="AL1028" s="396"/>
      <c r="AM1028" s="396">
        <f t="shared" ref="AM1028" si="9750">AJ1028</f>
        <v>81871163.400000006</v>
      </c>
      <c r="AN1028" s="396">
        <f t="shared" ref="AN1028" si="9751">AM1028*1.12</f>
        <v>91695703.008000016</v>
      </c>
      <c r="AO1028" s="396">
        <f t="shared" ref="AO1028" si="9752">AN1028*H1028</f>
        <v>64186992.105600007</v>
      </c>
      <c r="AP1028" s="396">
        <v>144978099</v>
      </c>
      <c r="AQ1028" s="396"/>
      <c r="AR1028" s="396"/>
      <c r="AS1028" s="396">
        <f t="shared" ref="AS1028" si="9753">AP1028</f>
        <v>144978099</v>
      </c>
      <c r="AT1028" s="396">
        <f t="shared" ref="AT1028" si="9754">AS1028*1.12</f>
        <v>162375470.88000003</v>
      </c>
      <c r="AU1028" s="396">
        <f t="shared" ref="AU1028" si="9755">AT1028*H1028</f>
        <v>113662829.61600001</v>
      </c>
      <c r="AV1028" s="397"/>
      <c r="AW1028" s="397"/>
      <c r="AX1028" s="397"/>
      <c r="AY1028" s="397">
        <f t="shared" ref="AY1028" si="9756">AV1028</f>
        <v>0</v>
      </c>
      <c r="AZ1028" s="397">
        <f t="shared" ref="AZ1028" si="9757">AY1028*1.12</f>
        <v>0</v>
      </c>
      <c r="BA1028" s="397">
        <f t="shared" ref="BA1028" si="9758">AZ1028*H1028</f>
        <v>0</v>
      </c>
      <c r="BB1028" s="397"/>
      <c r="BC1028" s="397"/>
      <c r="BD1028" s="397"/>
      <c r="BE1028" s="397">
        <f t="shared" ref="BE1028" si="9759">BB1028</f>
        <v>0</v>
      </c>
      <c r="BF1028" s="397">
        <f t="shared" ref="BF1028" si="9760">BE1028*1.12</f>
        <v>0</v>
      </c>
      <c r="BG1028" s="397">
        <f t="shared" ref="BG1028" si="9761">BF1028*H1028</f>
        <v>0</v>
      </c>
      <c r="BH1028" s="397"/>
      <c r="BI1028" s="397"/>
      <c r="BJ1028" s="397"/>
      <c r="BK1028" s="397">
        <f t="shared" ref="BK1028" si="9762">BH1028</f>
        <v>0</v>
      </c>
      <c r="BL1028" s="397">
        <f t="shared" ref="BL1028" si="9763">BK1028*1.12</f>
        <v>0</v>
      </c>
      <c r="BM1028" s="397">
        <f t="shared" ref="BM1028" si="9764">BL1028*N1028</f>
        <v>0</v>
      </c>
      <c r="BN1028" s="397"/>
      <c r="BO1028" s="397"/>
      <c r="BP1028" s="397"/>
      <c r="BQ1028" s="397">
        <f t="shared" ref="BQ1028" si="9765">BN1028</f>
        <v>0</v>
      </c>
      <c r="BR1028" s="397">
        <f t="shared" ref="BR1028" si="9766">BQ1028*1.12</f>
        <v>0</v>
      </c>
      <c r="BS1028" s="397">
        <f t="shared" ref="BS1028" si="9767">BR1028*T1028</f>
        <v>0</v>
      </c>
      <c r="BT1028" s="256"/>
      <c r="BU1028" s="256"/>
      <c r="BV1028" s="256">
        <f>SUM(N1028:Q1028,U1028,AA1028,AG1028,AJ1028,AP1028,AV1028,BB1028,BH1028)</f>
        <v>330458590.54000002</v>
      </c>
      <c r="BW1028" s="1431">
        <f t="shared" ref="BW1028" si="9768">BV1028*1.12</f>
        <v>370113621.40480006</v>
      </c>
      <c r="BX1028" s="84"/>
      <c r="BY1028" s="76">
        <v>2013</v>
      </c>
      <c r="BZ1028" s="325"/>
      <c r="CA1028" s="529">
        <f t="shared" ref="CA1028" si="9769">BW1028*H1028</f>
        <v>259079534.98336002</v>
      </c>
      <c r="CB1028" s="85"/>
      <c r="CC1028" s="83"/>
      <c r="CD1028" s="888"/>
      <c r="CE1028" s="1139">
        <f t="shared" ref="CE1028" si="9770">BV1028-CB1028</f>
        <v>330458590.54000002</v>
      </c>
      <c r="CF1028" s="1140">
        <f t="shared" ref="CF1028" si="9771">BW1028-CC1028</f>
        <v>370113621.40480006</v>
      </c>
      <c r="CG1028" s="889">
        <f t="shared" ref="CG1028" si="9772">CA1028-CC1028</f>
        <v>259079534.98336002</v>
      </c>
      <c r="CH1028" s="542" t="s">
        <v>2735</v>
      </c>
      <c r="CI1028" s="1384"/>
      <c r="CJ1028" s="890"/>
      <c r="CK1028" s="76"/>
      <c r="CL1028" s="886"/>
      <c r="CM1028" s="891"/>
      <c r="CN1028" s="725"/>
      <c r="CO1028" s="77"/>
      <c r="CP1028" s="76"/>
      <c r="CQ1028" s="886"/>
      <c r="CR1028" s="892"/>
      <c r="CS1028" s="892"/>
      <c r="CT1028" s="892"/>
      <c r="CU1028" s="892"/>
      <c r="CV1028" s="892"/>
      <c r="CW1028" s="892"/>
      <c r="CX1028" s="892"/>
      <c r="CY1028" s="892"/>
      <c r="CZ1028" s="892"/>
      <c r="DA1028" s="892"/>
      <c r="DB1028" s="892"/>
      <c r="DC1028" s="892"/>
      <c r="DD1028" s="892"/>
      <c r="DE1028" s="892"/>
      <c r="DF1028" s="892"/>
      <c r="DG1028" s="892"/>
      <c r="DH1028" s="892"/>
      <c r="DI1028" s="892"/>
      <c r="DJ1028" s="892"/>
      <c r="DK1028" s="892"/>
      <c r="DL1028" s="893"/>
      <c r="DM1028" s="461"/>
      <c r="DN1028" s="257"/>
      <c r="DO1028" s="461"/>
      <c r="DP1028" s="538"/>
      <c r="DQ1028" s="677"/>
      <c r="DR1028" s="257"/>
      <c r="DS1028" s="677"/>
      <c r="DT1028" s="257"/>
      <c r="DU1028" s="649"/>
      <c r="DV1028" s="538"/>
      <c r="DW1028" s="677"/>
      <c r="DX1028" s="538"/>
      <c r="DY1028" s="677"/>
      <c r="DZ1028" s="538"/>
      <c r="EA1028" s="462">
        <f t="shared" ref="EA1028" si="9773">DI1028</f>
        <v>0</v>
      </c>
      <c r="EB1028" s="263">
        <f t="shared" ref="EB1028" si="9774">EA1028/1.12</f>
        <v>0</v>
      </c>
      <c r="EC1028" s="677"/>
      <c r="ED1028" s="256"/>
      <c r="EE1028" s="460"/>
      <c r="EF1028" s="538"/>
      <c r="EG1028" s="461">
        <f>U1028-DN1028</f>
        <v>0</v>
      </c>
      <c r="EH1028" s="257">
        <f t="shared" ref="EH1028" si="9775">V1028-DM1028</f>
        <v>0</v>
      </c>
      <c r="EI1028" s="460">
        <f>AA1028-DP1028</f>
        <v>25902332.140000001</v>
      </c>
      <c r="EJ1028" s="538">
        <f>AB1028-DO1028</f>
        <v>29010611.996800002</v>
      </c>
      <c r="EK1028" s="677">
        <f>AG1028-DR1028</f>
        <v>77706996</v>
      </c>
      <c r="EL1028" s="257">
        <f>AH1028-DQ1028</f>
        <v>87031835.520000011</v>
      </c>
      <c r="EM1028" s="649">
        <f>AM1028-DT1028</f>
        <v>81871163.400000006</v>
      </c>
      <c r="EN1028" s="538">
        <f>AN1028-DS1028</f>
        <v>91695703.008000016</v>
      </c>
      <c r="EO1028" s="677">
        <f t="shared" ref="EO1028" si="9776">AS1028-DV1028</f>
        <v>144978099</v>
      </c>
      <c r="EP1028" s="257">
        <f t="shared" ref="EP1028" si="9777">AT1028-DU1028</f>
        <v>162375470.88000003</v>
      </c>
      <c r="EQ1028" s="649">
        <f t="shared" ref="EQ1028" si="9778">AY1028-DX1028</f>
        <v>0</v>
      </c>
      <c r="ER1028" s="538">
        <f t="shared" ref="ER1028" si="9779">AZ1028-DW1028</f>
        <v>0</v>
      </c>
      <c r="ES1028" s="677">
        <f t="shared" ref="ES1028" si="9780">BE1028-DZ1028</f>
        <v>0</v>
      </c>
      <c r="ET1028" s="538">
        <f t="shared" ref="ET1028" si="9781">BF1028-DY1028</f>
        <v>0</v>
      </c>
      <c r="EU1028" s="462">
        <f t="shared" ref="EU1028" si="9782">BK1028-EB1028</f>
        <v>0</v>
      </c>
      <c r="EV1028" s="263">
        <f t="shared" ref="EV1028" si="9783">BL1028-EA1028</f>
        <v>0</v>
      </c>
      <c r="EW1028" s="462">
        <f t="shared" ref="EW1028" si="9784">BM1028-ED1028</f>
        <v>0</v>
      </c>
      <c r="EX1028" s="263">
        <f t="shared" ref="EX1028" si="9785">BN1028-EC1028</f>
        <v>0</v>
      </c>
      <c r="EY1028" s="472">
        <f t="shared" ref="EY1028" si="9786">BV1028-EF1028</f>
        <v>330458590.54000002</v>
      </c>
      <c r="EZ1028" s="263">
        <f t="shared" ref="EZ1028" si="9787">BW1028-EE1028</f>
        <v>370113621.40480006</v>
      </c>
      <c r="FA1028" s="550">
        <v>42858</v>
      </c>
      <c r="FB1028" s="551" t="s">
        <v>421</v>
      </c>
    </row>
    <row r="1029" spans="1:158" s="551" customFormat="1" ht="18" hidden="1" customHeight="1" outlineLevel="1" x14ac:dyDescent="0.2">
      <c r="A1029" s="5" t="s">
        <v>205</v>
      </c>
      <c r="B1029" s="76" t="s">
        <v>21</v>
      </c>
      <c r="C1029" s="77" t="s">
        <v>32</v>
      </c>
      <c r="D1029" s="77" t="s">
        <v>39</v>
      </c>
      <c r="E1029" s="76" t="s">
        <v>40</v>
      </c>
      <c r="F1029" s="76"/>
      <c r="G1029" s="78" t="s">
        <v>41</v>
      </c>
      <c r="H1029" s="79">
        <v>0.7</v>
      </c>
      <c r="I1029" s="76" t="s">
        <v>35</v>
      </c>
      <c r="J1029" s="80" t="s">
        <v>36</v>
      </c>
      <c r="K1029" s="81"/>
      <c r="L1029" s="76" t="s">
        <v>38</v>
      </c>
      <c r="M1029" s="10"/>
      <c r="N1029" s="82"/>
      <c r="O1029" s="82"/>
      <c r="P1029" s="82"/>
      <c r="Q1029" s="82"/>
      <c r="R1029" s="398">
        <v>0</v>
      </c>
      <c r="S1029" s="262"/>
      <c r="T1029" s="262"/>
      <c r="U1029" s="256">
        <f t="shared" ref="U1029" si="9788">R1029</f>
        <v>0</v>
      </c>
      <c r="V1029" s="257">
        <f t="shared" si="9666"/>
        <v>0</v>
      </c>
      <c r="W1029" s="257">
        <f>V1029*H1029</f>
        <v>0</v>
      </c>
      <c r="X1029" s="395">
        <v>0</v>
      </c>
      <c r="Y1029" s="395"/>
      <c r="Z1029" s="395"/>
      <c r="AA1029" s="395">
        <f t="shared" si="9622"/>
        <v>0</v>
      </c>
      <c r="AB1029" s="395">
        <f t="shared" si="9623"/>
        <v>0</v>
      </c>
      <c r="AC1029" s="399">
        <f t="shared" si="9624"/>
        <v>0</v>
      </c>
      <c r="AD1029" s="396">
        <v>0</v>
      </c>
      <c r="AE1029" s="396"/>
      <c r="AF1029" s="396"/>
      <c r="AG1029" s="396"/>
      <c r="AH1029" s="396"/>
      <c r="AI1029" s="260">
        <f t="shared" si="9625"/>
        <v>0</v>
      </c>
      <c r="AJ1029" s="396"/>
      <c r="AK1029" s="396"/>
      <c r="AL1029" s="396"/>
      <c r="AM1029" s="396">
        <f t="shared" si="9626"/>
        <v>0</v>
      </c>
      <c r="AN1029" s="396">
        <f t="shared" si="9613"/>
        <v>0</v>
      </c>
      <c r="AO1029" s="396">
        <f t="shared" si="9627"/>
        <v>0</v>
      </c>
      <c r="AP1029" s="396"/>
      <c r="AQ1029" s="396"/>
      <c r="AR1029" s="396"/>
      <c r="AS1029" s="396">
        <f t="shared" si="9667"/>
        <v>0</v>
      </c>
      <c r="AT1029" s="396">
        <f t="shared" si="9525"/>
        <v>0</v>
      </c>
      <c r="AU1029" s="396">
        <f t="shared" si="9668"/>
        <v>0</v>
      </c>
      <c r="AV1029" s="397"/>
      <c r="AW1029" s="397"/>
      <c r="AX1029" s="397"/>
      <c r="AY1029" s="397">
        <f t="shared" si="9568"/>
        <v>0</v>
      </c>
      <c r="AZ1029" s="397">
        <f t="shared" si="9527"/>
        <v>0</v>
      </c>
      <c r="BA1029" s="397">
        <f t="shared" si="9569"/>
        <v>0</v>
      </c>
      <c r="BB1029" s="397"/>
      <c r="BC1029" s="397"/>
      <c r="BD1029" s="397"/>
      <c r="BE1029" s="397">
        <f t="shared" si="9570"/>
        <v>0</v>
      </c>
      <c r="BF1029" s="397">
        <f t="shared" si="9530"/>
        <v>0</v>
      </c>
      <c r="BG1029" s="397">
        <f t="shared" si="9571"/>
        <v>0</v>
      </c>
      <c r="BH1029" s="397"/>
      <c r="BI1029" s="397"/>
      <c r="BJ1029" s="397"/>
      <c r="BK1029" s="397">
        <f t="shared" si="9630"/>
        <v>0</v>
      </c>
      <c r="BL1029" s="397">
        <f t="shared" si="9631"/>
        <v>0</v>
      </c>
      <c r="BM1029" s="397">
        <f t="shared" si="9632"/>
        <v>0</v>
      </c>
      <c r="BN1029" s="397"/>
      <c r="BO1029" s="397"/>
      <c r="BP1029" s="397"/>
      <c r="BQ1029" s="397">
        <f t="shared" si="9633"/>
        <v>0</v>
      </c>
      <c r="BR1029" s="397">
        <f t="shared" si="9634"/>
        <v>0</v>
      </c>
      <c r="BS1029" s="397">
        <f t="shared" si="9635"/>
        <v>0</v>
      </c>
      <c r="BT1029" s="256"/>
      <c r="BU1029" s="256"/>
      <c r="BV1029" s="256">
        <f t="shared" si="9636"/>
        <v>0</v>
      </c>
      <c r="BW1029" s="1431">
        <f t="shared" si="9637"/>
        <v>0</v>
      </c>
      <c r="BX1029" s="84" t="s">
        <v>42</v>
      </c>
      <c r="BY1029" s="76">
        <v>2012</v>
      </c>
      <c r="BZ1029" s="325"/>
      <c r="CA1029" s="529">
        <f t="shared" si="9638"/>
        <v>0</v>
      </c>
      <c r="CB1029" s="85">
        <v>295551000</v>
      </c>
      <c r="CC1029" s="83">
        <v>331017120.00000006</v>
      </c>
      <c r="CD1029" s="888"/>
      <c r="CE1029" s="26">
        <f t="shared" si="9639"/>
        <v>-295551000</v>
      </c>
      <c r="CF1029" s="27">
        <f t="shared" si="9640"/>
        <v>-331017120.00000006</v>
      </c>
      <c r="CG1029" s="889">
        <f t="shared" si="9641"/>
        <v>-331017120.00000006</v>
      </c>
      <c r="CH1029" s="829"/>
      <c r="CI1029" s="828"/>
      <c r="CJ1029" s="890"/>
      <c r="CK1029" s="886"/>
      <c r="CL1029" s="886"/>
      <c r="CM1029" s="886"/>
      <c r="CN1029" s="886"/>
      <c r="CO1029" s="886"/>
      <c r="CP1029" s="886"/>
      <c r="CQ1029" s="886"/>
      <c r="CR1029" s="892"/>
      <c r="CS1029" s="892"/>
      <c r="CT1029" s="892"/>
      <c r="CU1029" s="892"/>
      <c r="CV1029" s="892"/>
      <c r="CW1029" s="892"/>
      <c r="CX1029" s="892"/>
      <c r="CY1029" s="892"/>
      <c r="CZ1029" s="892"/>
      <c r="DA1029" s="892"/>
      <c r="DB1029" s="892"/>
      <c r="DC1029" s="892"/>
      <c r="DD1029" s="892"/>
      <c r="DE1029" s="892"/>
      <c r="DF1029" s="892"/>
      <c r="DG1029" s="892"/>
      <c r="DH1029" s="892"/>
      <c r="DI1029" s="892"/>
      <c r="DJ1029" s="892"/>
      <c r="DK1029" s="892"/>
      <c r="DL1029" s="893"/>
      <c r="DM1029" s="461"/>
      <c r="DN1029" s="257"/>
      <c r="DO1029" s="461"/>
      <c r="DP1029" s="538"/>
      <c r="DQ1029" s="677"/>
      <c r="DR1029" s="257"/>
      <c r="DS1029" s="677"/>
      <c r="DT1029" s="257"/>
      <c r="DU1029" s="649"/>
      <c r="DV1029" s="538"/>
      <c r="DW1029" s="677"/>
      <c r="DX1029" s="538"/>
      <c r="DY1029" s="677"/>
      <c r="DZ1029" s="538"/>
      <c r="EA1029" s="462">
        <f t="shared" si="9643"/>
        <v>0</v>
      </c>
      <c r="EB1029" s="263">
        <f t="shared" si="9644"/>
        <v>0</v>
      </c>
      <c r="EC1029" s="677"/>
      <c r="ED1029" s="256"/>
      <c r="EE1029" s="460"/>
      <c r="EF1029" s="538"/>
      <c r="EG1029" s="461">
        <f t="shared" si="9646"/>
        <v>0</v>
      </c>
      <c r="EH1029" s="257">
        <f t="shared" si="9647"/>
        <v>0</v>
      </c>
      <c r="EI1029" s="460">
        <f t="shared" si="9648"/>
        <v>0</v>
      </c>
      <c r="EJ1029" s="538">
        <f t="shared" si="9649"/>
        <v>0</v>
      </c>
      <c r="EK1029" s="677">
        <f t="shared" si="9650"/>
        <v>0</v>
      </c>
      <c r="EL1029" s="257">
        <f t="shared" si="9651"/>
        <v>0</v>
      </c>
      <c r="EM1029" s="649">
        <f t="shared" si="9652"/>
        <v>0</v>
      </c>
      <c r="EN1029" s="538">
        <f t="shared" si="9653"/>
        <v>0</v>
      </c>
      <c r="EO1029" s="677">
        <f t="shared" si="9654"/>
        <v>0</v>
      </c>
      <c r="EP1029" s="257">
        <f t="shared" si="9655"/>
        <v>0</v>
      </c>
      <c r="EQ1029" s="649">
        <f t="shared" si="9656"/>
        <v>0</v>
      </c>
      <c r="ER1029" s="538">
        <f t="shared" si="9657"/>
        <v>0</v>
      </c>
      <c r="ES1029" s="677">
        <f t="shared" si="9658"/>
        <v>0</v>
      </c>
      <c r="ET1029" s="538">
        <f t="shared" si="9659"/>
        <v>0</v>
      </c>
      <c r="EU1029" s="462">
        <f t="shared" si="9660"/>
        <v>0</v>
      </c>
      <c r="EV1029" s="263">
        <f t="shared" si="9661"/>
        <v>0</v>
      </c>
      <c r="EW1029" s="462">
        <f t="shared" si="9662"/>
        <v>0</v>
      </c>
      <c r="EX1029" s="263">
        <f t="shared" si="9663"/>
        <v>0</v>
      </c>
      <c r="EY1029" s="472">
        <f t="shared" si="9664"/>
        <v>0</v>
      </c>
      <c r="EZ1029" s="263">
        <f t="shared" si="9665"/>
        <v>0</v>
      </c>
      <c r="FA1029" s="550"/>
    </row>
    <row r="1030" spans="1:158" s="551" customFormat="1" ht="18" hidden="1" customHeight="1" outlineLevel="1" x14ac:dyDescent="0.2">
      <c r="A1030" s="5" t="s">
        <v>484</v>
      </c>
      <c r="B1030" s="76" t="s">
        <v>21</v>
      </c>
      <c r="C1030" s="77" t="s">
        <v>32</v>
      </c>
      <c r="D1030" s="77" t="s">
        <v>465</v>
      </c>
      <c r="E1030" s="76" t="s">
        <v>465</v>
      </c>
      <c r="F1030" s="76" t="s">
        <v>469</v>
      </c>
      <c r="G1030" s="78" t="s">
        <v>41</v>
      </c>
      <c r="H1030" s="79">
        <v>0.7</v>
      </c>
      <c r="I1030" s="76" t="s">
        <v>467</v>
      </c>
      <c r="J1030" s="80" t="s">
        <v>455</v>
      </c>
      <c r="K1030" s="81"/>
      <c r="L1030" s="76" t="s">
        <v>46</v>
      </c>
      <c r="M1030" s="10"/>
      <c r="N1030" s="82"/>
      <c r="O1030" s="82"/>
      <c r="P1030" s="82"/>
      <c r="Q1030" s="82"/>
      <c r="R1030" s="398">
        <v>0</v>
      </c>
      <c r="S1030" s="262"/>
      <c r="T1030" s="262"/>
      <c r="U1030" s="256">
        <f t="shared" ref="U1030:U1047" si="9789">R1030</f>
        <v>0</v>
      </c>
      <c r="V1030" s="257">
        <f t="shared" ref="V1030:V1047" si="9790">U1030*1.12</f>
        <v>0</v>
      </c>
      <c r="W1030" s="257">
        <f>V1030*H1030</f>
        <v>0</v>
      </c>
      <c r="X1030" s="395"/>
      <c r="Y1030" s="395"/>
      <c r="Z1030" s="395"/>
      <c r="AA1030" s="395">
        <f t="shared" si="9622"/>
        <v>0</v>
      </c>
      <c r="AB1030" s="395">
        <f t="shared" si="9623"/>
        <v>0</v>
      </c>
      <c r="AC1030" s="399">
        <f t="shared" si="9624"/>
        <v>0</v>
      </c>
      <c r="AD1030" s="396"/>
      <c r="AE1030" s="396"/>
      <c r="AF1030" s="396"/>
      <c r="AG1030" s="396"/>
      <c r="AH1030" s="396"/>
      <c r="AI1030" s="260">
        <f t="shared" si="9625"/>
        <v>0</v>
      </c>
      <c r="AJ1030" s="396"/>
      <c r="AK1030" s="396"/>
      <c r="AL1030" s="396"/>
      <c r="AM1030" s="396">
        <f t="shared" si="9626"/>
        <v>0</v>
      </c>
      <c r="AN1030" s="396">
        <f t="shared" si="9613"/>
        <v>0</v>
      </c>
      <c r="AO1030" s="396">
        <f t="shared" si="9627"/>
        <v>0</v>
      </c>
      <c r="AP1030" s="396"/>
      <c r="AQ1030" s="396"/>
      <c r="AR1030" s="396"/>
      <c r="AS1030" s="396">
        <f t="shared" si="9667"/>
        <v>0</v>
      </c>
      <c r="AT1030" s="396">
        <f t="shared" si="9525"/>
        <v>0</v>
      </c>
      <c r="AU1030" s="396">
        <f t="shared" si="9668"/>
        <v>0</v>
      </c>
      <c r="AV1030" s="397"/>
      <c r="AW1030" s="397"/>
      <c r="AX1030" s="397"/>
      <c r="AY1030" s="397">
        <f t="shared" si="9568"/>
        <v>0</v>
      </c>
      <c r="AZ1030" s="397">
        <f t="shared" si="9527"/>
        <v>0</v>
      </c>
      <c r="BA1030" s="397">
        <f t="shared" si="9569"/>
        <v>0</v>
      </c>
      <c r="BB1030" s="397"/>
      <c r="BC1030" s="397"/>
      <c r="BD1030" s="397"/>
      <c r="BE1030" s="397">
        <f t="shared" si="9570"/>
        <v>0</v>
      </c>
      <c r="BF1030" s="397">
        <f t="shared" si="9530"/>
        <v>0</v>
      </c>
      <c r="BG1030" s="397">
        <f t="shared" si="9571"/>
        <v>0</v>
      </c>
      <c r="BH1030" s="397"/>
      <c r="BI1030" s="397"/>
      <c r="BJ1030" s="397"/>
      <c r="BK1030" s="397">
        <f t="shared" si="9630"/>
        <v>0</v>
      </c>
      <c r="BL1030" s="397">
        <f t="shared" si="9631"/>
        <v>0</v>
      </c>
      <c r="BM1030" s="397">
        <f t="shared" si="9632"/>
        <v>0</v>
      </c>
      <c r="BN1030" s="397"/>
      <c r="BO1030" s="397"/>
      <c r="BP1030" s="397"/>
      <c r="BQ1030" s="397">
        <f t="shared" si="9633"/>
        <v>0</v>
      </c>
      <c r="BR1030" s="397">
        <f t="shared" si="9634"/>
        <v>0</v>
      </c>
      <c r="BS1030" s="397">
        <f t="shared" si="9635"/>
        <v>0</v>
      </c>
      <c r="BT1030" s="256"/>
      <c r="BU1030" s="256"/>
      <c r="BV1030" s="256">
        <f t="shared" si="9636"/>
        <v>0</v>
      </c>
      <c r="BW1030" s="1431">
        <f t="shared" si="9637"/>
        <v>0</v>
      </c>
      <c r="BX1030" s="84"/>
      <c r="BY1030" s="76">
        <v>2013</v>
      </c>
      <c r="BZ1030" s="325" t="s">
        <v>1118</v>
      </c>
      <c r="CA1030" s="529">
        <f t="shared" si="9638"/>
        <v>0</v>
      </c>
      <c r="CB1030" s="85"/>
      <c r="CC1030" s="83"/>
      <c r="CD1030" s="888"/>
      <c r="CE1030" s="26">
        <f t="shared" si="9639"/>
        <v>0</v>
      </c>
      <c r="CF1030" s="27">
        <f t="shared" si="9640"/>
        <v>0</v>
      </c>
      <c r="CG1030" s="889">
        <f t="shared" si="9641"/>
        <v>0</v>
      </c>
      <c r="CH1030" s="540" t="s">
        <v>472</v>
      </c>
      <c r="CI1030" s="828"/>
      <c r="CJ1030" s="890"/>
      <c r="CK1030" s="886"/>
      <c r="CL1030" s="886"/>
      <c r="CM1030" s="886"/>
      <c r="CN1030" s="886"/>
      <c r="CO1030" s="886"/>
      <c r="CP1030" s="886"/>
      <c r="CQ1030" s="886"/>
      <c r="CR1030" s="892"/>
      <c r="CS1030" s="892"/>
      <c r="CT1030" s="892"/>
      <c r="CU1030" s="892"/>
      <c r="CV1030" s="892"/>
      <c r="CW1030" s="892"/>
      <c r="CX1030" s="892"/>
      <c r="CY1030" s="892"/>
      <c r="CZ1030" s="892"/>
      <c r="DA1030" s="892"/>
      <c r="DB1030" s="892"/>
      <c r="DC1030" s="892"/>
      <c r="DD1030" s="892"/>
      <c r="DE1030" s="892"/>
      <c r="DF1030" s="892"/>
      <c r="DG1030" s="892"/>
      <c r="DH1030" s="892"/>
      <c r="DI1030" s="892"/>
      <c r="DJ1030" s="892"/>
      <c r="DK1030" s="892"/>
      <c r="DL1030" s="893"/>
      <c r="DM1030" s="461"/>
      <c r="DN1030" s="257"/>
      <c r="DO1030" s="461"/>
      <c r="DP1030" s="538"/>
      <c r="DQ1030" s="677"/>
      <c r="DR1030" s="257"/>
      <c r="DS1030" s="677"/>
      <c r="DT1030" s="257"/>
      <c r="DU1030" s="649"/>
      <c r="DV1030" s="538"/>
      <c r="DW1030" s="677"/>
      <c r="DX1030" s="538"/>
      <c r="DY1030" s="677"/>
      <c r="DZ1030" s="538"/>
      <c r="EA1030" s="462">
        <f t="shared" si="9643"/>
        <v>0</v>
      </c>
      <c r="EB1030" s="263">
        <f t="shared" si="9644"/>
        <v>0</v>
      </c>
      <c r="EC1030" s="677"/>
      <c r="ED1030" s="256"/>
      <c r="EE1030" s="460"/>
      <c r="EF1030" s="649"/>
      <c r="EG1030" s="461">
        <f t="shared" si="9646"/>
        <v>0</v>
      </c>
      <c r="EH1030" s="257">
        <f t="shared" si="9647"/>
        <v>0</v>
      </c>
      <c r="EI1030" s="460">
        <f t="shared" si="9648"/>
        <v>0</v>
      </c>
      <c r="EJ1030" s="538">
        <f t="shared" si="9649"/>
        <v>0</v>
      </c>
      <c r="EK1030" s="677">
        <f t="shared" si="9650"/>
        <v>0</v>
      </c>
      <c r="EL1030" s="257">
        <f t="shared" si="9651"/>
        <v>0</v>
      </c>
      <c r="EM1030" s="649">
        <f t="shared" si="9652"/>
        <v>0</v>
      </c>
      <c r="EN1030" s="538">
        <f t="shared" si="9653"/>
        <v>0</v>
      </c>
      <c r="EO1030" s="677">
        <f t="shared" si="9654"/>
        <v>0</v>
      </c>
      <c r="EP1030" s="257">
        <f t="shared" si="9655"/>
        <v>0</v>
      </c>
      <c r="EQ1030" s="649">
        <f t="shared" si="9656"/>
        <v>0</v>
      </c>
      <c r="ER1030" s="538">
        <f t="shared" si="9657"/>
        <v>0</v>
      </c>
      <c r="ES1030" s="677">
        <f t="shared" si="9658"/>
        <v>0</v>
      </c>
      <c r="ET1030" s="538">
        <f t="shared" si="9659"/>
        <v>0</v>
      </c>
      <c r="EU1030" s="462">
        <f t="shared" si="9660"/>
        <v>0</v>
      </c>
      <c r="EV1030" s="263">
        <f t="shared" si="9661"/>
        <v>0</v>
      </c>
      <c r="EW1030" s="462">
        <f t="shared" si="9662"/>
        <v>0</v>
      </c>
      <c r="EX1030" s="263">
        <f t="shared" si="9663"/>
        <v>0</v>
      </c>
      <c r="EY1030" s="472">
        <f t="shared" si="9664"/>
        <v>0</v>
      </c>
      <c r="EZ1030" s="263">
        <f t="shared" si="9665"/>
        <v>0</v>
      </c>
      <c r="FA1030" s="550"/>
    </row>
    <row r="1031" spans="1:158" s="551" customFormat="1" ht="18" hidden="1" customHeight="1" outlineLevel="1" x14ac:dyDescent="0.2">
      <c r="A1031" s="5" t="s">
        <v>483</v>
      </c>
      <c r="B1031" s="76" t="s">
        <v>21</v>
      </c>
      <c r="C1031" s="77" t="s">
        <v>32</v>
      </c>
      <c r="D1031" s="77" t="s">
        <v>465</v>
      </c>
      <c r="E1031" s="76" t="s">
        <v>465</v>
      </c>
      <c r="F1031" s="76" t="s">
        <v>469</v>
      </c>
      <c r="G1031" s="78" t="s">
        <v>41</v>
      </c>
      <c r="H1031" s="79">
        <v>0.7</v>
      </c>
      <c r="I1031" s="76" t="s">
        <v>467</v>
      </c>
      <c r="J1031" s="80" t="s">
        <v>455</v>
      </c>
      <c r="K1031" s="81"/>
      <c r="L1031" s="76" t="s">
        <v>46</v>
      </c>
      <c r="M1031" s="10"/>
      <c r="N1031" s="82"/>
      <c r="O1031" s="82"/>
      <c r="P1031" s="82"/>
      <c r="Q1031" s="82"/>
      <c r="R1031" s="398">
        <v>0</v>
      </c>
      <c r="S1031" s="262"/>
      <c r="T1031" s="262"/>
      <c r="U1031" s="256">
        <f t="shared" ref="U1031" si="9791">R1031</f>
        <v>0</v>
      </c>
      <c r="V1031" s="257">
        <f t="shared" ref="V1031" si="9792">U1031*1.12</f>
        <v>0</v>
      </c>
      <c r="W1031" s="257">
        <f>V1031*H1031</f>
        <v>0</v>
      </c>
      <c r="X1031" s="395">
        <v>0</v>
      </c>
      <c r="Y1031" s="395"/>
      <c r="Z1031" s="395"/>
      <c r="AA1031" s="395">
        <f t="shared" si="9622"/>
        <v>0</v>
      </c>
      <c r="AB1031" s="395">
        <f t="shared" si="9623"/>
        <v>0</v>
      </c>
      <c r="AC1031" s="399">
        <f t="shared" si="9624"/>
        <v>0</v>
      </c>
      <c r="AD1031" s="396"/>
      <c r="AE1031" s="396"/>
      <c r="AF1031" s="396"/>
      <c r="AG1031" s="396"/>
      <c r="AH1031" s="396"/>
      <c r="AI1031" s="260">
        <f t="shared" si="9625"/>
        <v>0</v>
      </c>
      <c r="AJ1031" s="396"/>
      <c r="AK1031" s="396"/>
      <c r="AL1031" s="396"/>
      <c r="AM1031" s="396">
        <f t="shared" si="9626"/>
        <v>0</v>
      </c>
      <c r="AN1031" s="396">
        <f t="shared" si="9613"/>
        <v>0</v>
      </c>
      <c r="AO1031" s="396">
        <f t="shared" si="9627"/>
        <v>0</v>
      </c>
      <c r="AP1031" s="396"/>
      <c r="AQ1031" s="396"/>
      <c r="AR1031" s="396"/>
      <c r="AS1031" s="396">
        <f t="shared" si="9667"/>
        <v>0</v>
      </c>
      <c r="AT1031" s="396">
        <f t="shared" si="9525"/>
        <v>0</v>
      </c>
      <c r="AU1031" s="396">
        <f t="shared" si="9668"/>
        <v>0</v>
      </c>
      <c r="AV1031" s="397"/>
      <c r="AW1031" s="397"/>
      <c r="AX1031" s="397"/>
      <c r="AY1031" s="397">
        <f t="shared" si="9568"/>
        <v>0</v>
      </c>
      <c r="AZ1031" s="397">
        <f t="shared" si="9527"/>
        <v>0</v>
      </c>
      <c r="BA1031" s="397">
        <f t="shared" si="9569"/>
        <v>0</v>
      </c>
      <c r="BB1031" s="397"/>
      <c r="BC1031" s="397"/>
      <c r="BD1031" s="397"/>
      <c r="BE1031" s="397">
        <f t="shared" si="9570"/>
        <v>0</v>
      </c>
      <c r="BF1031" s="397">
        <f t="shared" si="9530"/>
        <v>0</v>
      </c>
      <c r="BG1031" s="397">
        <f t="shared" si="9571"/>
        <v>0</v>
      </c>
      <c r="BH1031" s="397"/>
      <c r="BI1031" s="397"/>
      <c r="BJ1031" s="397"/>
      <c r="BK1031" s="397">
        <f t="shared" si="9630"/>
        <v>0</v>
      </c>
      <c r="BL1031" s="397">
        <f t="shared" si="9631"/>
        <v>0</v>
      </c>
      <c r="BM1031" s="397">
        <f t="shared" si="9632"/>
        <v>0</v>
      </c>
      <c r="BN1031" s="397"/>
      <c r="BO1031" s="397"/>
      <c r="BP1031" s="397"/>
      <c r="BQ1031" s="397">
        <f t="shared" si="9633"/>
        <v>0</v>
      </c>
      <c r="BR1031" s="397">
        <f t="shared" si="9634"/>
        <v>0</v>
      </c>
      <c r="BS1031" s="397">
        <f t="shared" si="9635"/>
        <v>0</v>
      </c>
      <c r="BT1031" s="256"/>
      <c r="BU1031" s="256"/>
      <c r="BV1031" s="256">
        <f t="shared" si="9636"/>
        <v>0</v>
      </c>
      <c r="BW1031" s="1431">
        <f t="shared" ref="BW1031" si="9793">BV1031*1.12</f>
        <v>0</v>
      </c>
      <c r="BX1031" s="84"/>
      <c r="BY1031" s="76">
        <v>2013</v>
      </c>
      <c r="BZ1031" s="325" t="s">
        <v>1047</v>
      </c>
      <c r="CA1031" s="529">
        <f t="shared" si="9638"/>
        <v>0</v>
      </c>
      <c r="CB1031" s="85"/>
      <c r="CC1031" s="83"/>
      <c r="CD1031" s="888"/>
      <c r="CE1031" s="26">
        <f t="shared" si="9639"/>
        <v>0</v>
      </c>
      <c r="CF1031" s="27">
        <f t="shared" si="9640"/>
        <v>0</v>
      </c>
      <c r="CG1031" s="889">
        <f t="shared" si="9641"/>
        <v>0</v>
      </c>
      <c r="CH1031" s="540" t="s">
        <v>492</v>
      </c>
      <c r="CI1031" s="828"/>
      <c r="CJ1031" s="890"/>
      <c r="CK1031" s="886"/>
      <c r="CL1031" s="886"/>
      <c r="CM1031" s="886"/>
      <c r="CN1031" s="886"/>
      <c r="CO1031" s="886"/>
      <c r="CP1031" s="886"/>
      <c r="CQ1031" s="886"/>
      <c r="CR1031" s="892"/>
      <c r="CS1031" s="892"/>
      <c r="CT1031" s="892"/>
      <c r="CU1031" s="892"/>
      <c r="CV1031" s="892"/>
      <c r="CW1031" s="892"/>
      <c r="CX1031" s="892"/>
      <c r="CY1031" s="892"/>
      <c r="CZ1031" s="892"/>
      <c r="DA1031" s="892"/>
      <c r="DB1031" s="892"/>
      <c r="DC1031" s="892"/>
      <c r="DD1031" s="892"/>
      <c r="DE1031" s="892"/>
      <c r="DF1031" s="892"/>
      <c r="DG1031" s="892"/>
      <c r="DH1031" s="892"/>
      <c r="DI1031" s="892"/>
      <c r="DJ1031" s="892"/>
      <c r="DK1031" s="892"/>
      <c r="DL1031" s="893"/>
      <c r="DM1031" s="461"/>
      <c r="DN1031" s="257"/>
      <c r="DO1031" s="461"/>
      <c r="DP1031" s="538"/>
      <c r="DQ1031" s="677"/>
      <c r="DR1031" s="257"/>
      <c r="DS1031" s="677"/>
      <c r="DT1031" s="257"/>
      <c r="DU1031" s="649"/>
      <c r="DV1031" s="538"/>
      <c r="DW1031" s="677"/>
      <c r="DX1031" s="538"/>
      <c r="DY1031" s="677"/>
      <c r="DZ1031" s="538"/>
      <c r="EA1031" s="462">
        <f t="shared" si="9643"/>
        <v>0</v>
      </c>
      <c r="EB1031" s="263">
        <f t="shared" si="9644"/>
        <v>0</v>
      </c>
      <c r="EC1031" s="677"/>
      <c r="ED1031" s="256"/>
      <c r="EE1031" s="460"/>
      <c r="EF1031" s="649"/>
      <c r="EG1031" s="461">
        <f t="shared" si="9646"/>
        <v>0</v>
      </c>
      <c r="EH1031" s="257">
        <f t="shared" si="9647"/>
        <v>0</v>
      </c>
      <c r="EI1031" s="460">
        <f t="shared" si="9648"/>
        <v>0</v>
      </c>
      <c r="EJ1031" s="538">
        <f t="shared" si="9649"/>
        <v>0</v>
      </c>
      <c r="EK1031" s="677">
        <f t="shared" si="9650"/>
        <v>0</v>
      </c>
      <c r="EL1031" s="257">
        <f t="shared" si="9651"/>
        <v>0</v>
      </c>
      <c r="EM1031" s="649">
        <f t="shared" si="9652"/>
        <v>0</v>
      </c>
      <c r="EN1031" s="538">
        <f t="shared" si="9653"/>
        <v>0</v>
      </c>
      <c r="EO1031" s="677">
        <f t="shared" si="9654"/>
        <v>0</v>
      </c>
      <c r="EP1031" s="257">
        <f t="shared" si="9655"/>
        <v>0</v>
      </c>
      <c r="EQ1031" s="649">
        <f t="shared" si="9656"/>
        <v>0</v>
      </c>
      <c r="ER1031" s="538">
        <f t="shared" si="9657"/>
        <v>0</v>
      </c>
      <c r="ES1031" s="677">
        <f t="shared" si="9658"/>
        <v>0</v>
      </c>
      <c r="ET1031" s="538">
        <f t="shared" si="9659"/>
        <v>0</v>
      </c>
      <c r="EU1031" s="462">
        <f t="shared" si="9660"/>
        <v>0</v>
      </c>
      <c r="EV1031" s="263">
        <f t="shared" si="9661"/>
        <v>0</v>
      </c>
      <c r="EW1031" s="462">
        <f t="shared" si="9662"/>
        <v>0</v>
      </c>
      <c r="EX1031" s="263">
        <f t="shared" si="9663"/>
        <v>0</v>
      </c>
      <c r="EY1031" s="472">
        <f t="shared" si="9664"/>
        <v>0</v>
      </c>
      <c r="EZ1031" s="263">
        <f t="shared" si="9665"/>
        <v>0</v>
      </c>
      <c r="FA1031" s="550"/>
    </row>
    <row r="1032" spans="1:158" s="551" customFormat="1" ht="18" hidden="1" customHeight="1" outlineLevel="1" x14ac:dyDescent="0.2">
      <c r="A1032" s="5" t="s">
        <v>1132</v>
      </c>
      <c r="B1032" s="76" t="s">
        <v>21</v>
      </c>
      <c r="C1032" s="77" t="s">
        <v>32</v>
      </c>
      <c r="D1032" s="77" t="s">
        <v>465</v>
      </c>
      <c r="E1032" s="76" t="s">
        <v>465</v>
      </c>
      <c r="F1032" s="76" t="s">
        <v>469</v>
      </c>
      <c r="G1032" s="78" t="s">
        <v>41</v>
      </c>
      <c r="H1032" s="79">
        <v>0.7</v>
      </c>
      <c r="I1032" s="76" t="s">
        <v>467</v>
      </c>
      <c r="J1032" s="80" t="s">
        <v>455</v>
      </c>
      <c r="K1032" s="81"/>
      <c r="L1032" s="76" t="s">
        <v>46</v>
      </c>
      <c r="M1032" s="10"/>
      <c r="N1032" s="82"/>
      <c r="O1032" s="82"/>
      <c r="P1032" s="82"/>
      <c r="Q1032" s="82"/>
      <c r="R1032" s="398"/>
      <c r="S1032" s="262"/>
      <c r="T1032" s="262"/>
      <c r="U1032" s="256"/>
      <c r="V1032" s="257"/>
      <c r="W1032" s="257"/>
      <c r="X1032" s="395">
        <v>133565994.48</v>
      </c>
      <c r="Y1032" s="395"/>
      <c r="Z1032" s="395"/>
      <c r="AA1032" s="395">
        <v>0</v>
      </c>
      <c r="AB1032" s="395">
        <f t="shared" ref="AB1032" si="9794">AA1032*1.12</f>
        <v>0</v>
      </c>
      <c r="AC1032" s="399">
        <f t="shared" si="9624"/>
        <v>0</v>
      </c>
      <c r="AD1032" s="396"/>
      <c r="AE1032" s="396"/>
      <c r="AF1032" s="396"/>
      <c r="AG1032" s="396"/>
      <c r="AH1032" s="396"/>
      <c r="AI1032" s="260">
        <f t="shared" si="9625"/>
        <v>0</v>
      </c>
      <c r="AJ1032" s="396"/>
      <c r="AK1032" s="396"/>
      <c r="AL1032" s="396"/>
      <c r="AM1032" s="396">
        <f t="shared" si="9626"/>
        <v>0</v>
      </c>
      <c r="AN1032" s="396">
        <f t="shared" si="9613"/>
        <v>0</v>
      </c>
      <c r="AO1032" s="396">
        <f t="shared" si="9627"/>
        <v>0</v>
      </c>
      <c r="AP1032" s="396"/>
      <c r="AQ1032" s="396"/>
      <c r="AR1032" s="396"/>
      <c r="AS1032" s="396">
        <f t="shared" si="9667"/>
        <v>0</v>
      </c>
      <c r="AT1032" s="396">
        <f t="shared" si="9525"/>
        <v>0</v>
      </c>
      <c r="AU1032" s="396">
        <f t="shared" si="9668"/>
        <v>0</v>
      </c>
      <c r="AV1032" s="397"/>
      <c r="AW1032" s="397"/>
      <c r="AX1032" s="397"/>
      <c r="AY1032" s="397">
        <f t="shared" si="9568"/>
        <v>0</v>
      </c>
      <c r="AZ1032" s="397">
        <f t="shared" si="9527"/>
        <v>0</v>
      </c>
      <c r="BA1032" s="397">
        <f t="shared" si="9569"/>
        <v>0</v>
      </c>
      <c r="BB1032" s="397"/>
      <c r="BC1032" s="397"/>
      <c r="BD1032" s="397"/>
      <c r="BE1032" s="397">
        <f t="shared" si="9570"/>
        <v>0</v>
      </c>
      <c r="BF1032" s="397">
        <f t="shared" si="9530"/>
        <v>0</v>
      </c>
      <c r="BG1032" s="397">
        <f t="shared" si="9571"/>
        <v>0</v>
      </c>
      <c r="BH1032" s="397"/>
      <c r="BI1032" s="397"/>
      <c r="BJ1032" s="397"/>
      <c r="BK1032" s="397">
        <f t="shared" si="9630"/>
        <v>0</v>
      </c>
      <c r="BL1032" s="397">
        <f t="shared" si="9631"/>
        <v>0</v>
      </c>
      <c r="BM1032" s="397">
        <f t="shared" si="9632"/>
        <v>0</v>
      </c>
      <c r="BN1032" s="397"/>
      <c r="BO1032" s="397"/>
      <c r="BP1032" s="397"/>
      <c r="BQ1032" s="397">
        <f t="shared" si="9633"/>
        <v>0</v>
      </c>
      <c r="BR1032" s="397">
        <f t="shared" si="9634"/>
        <v>0</v>
      </c>
      <c r="BS1032" s="397">
        <f t="shared" si="9635"/>
        <v>0</v>
      </c>
      <c r="BT1032" s="256"/>
      <c r="BU1032" s="256"/>
      <c r="BV1032" s="256">
        <v>0</v>
      </c>
      <c r="BW1032" s="1431">
        <f t="shared" ref="BW1032" si="9795">BV1032*1.12</f>
        <v>0</v>
      </c>
      <c r="BX1032" s="84"/>
      <c r="BY1032" s="76">
        <v>2013</v>
      </c>
      <c r="BZ1032" s="325" t="s">
        <v>1047</v>
      </c>
      <c r="CA1032" s="529">
        <f t="shared" si="9638"/>
        <v>0</v>
      </c>
      <c r="CB1032" s="85"/>
      <c r="CC1032" s="83"/>
      <c r="CD1032" s="888"/>
      <c r="CE1032" s="26">
        <f t="shared" si="9639"/>
        <v>0</v>
      </c>
      <c r="CF1032" s="27">
        <f t="shared" si="9640"/>
        <v>0</v>
      </c>
      <c r="CG1032" s="889">
        <f t="shared" si="9641"/>
        <v>0</v>
      </c>
      <c r="CH1032" s="540" t="s">
        <v>1165</v>
      </c>
      <c r="CI1032" s="828"/>
      <c r="CJ1032" s="890"/>
      <c r="CK1032" s="886"/>
      <c r="CL1032" s="886"/>
      <c r="CM1032" s="886"/>
      <c r="CN1032" s="886"/>
      <c r="CO1032" s="886"/>
      <c r="CP1032" s="886"/>
      <c r="CQ1032" s="886"/>
      <c r="CR1032" s="892"/>
      <c r="CS1032" s="892"/>
      <c r="CT1032" s="892"/>
      <c r="CU1032" s="892"/>
      <c r="CV1032" s="892"/>
      <c r="CW1032" s="892"/>
      <c r="CX1032" s="892"/>
      <c r="CY1032" s="892"/>
      <c r="CZ1032" s="892"/>
      <c r="DA1032" s="892"/>
      <c r="DB1032" s="892"/>
      <c r="DC1032" s="892"/>
      <c r="DD1032" s="892"/>
      <c r="DE1032" s="892"/>
      <c r="DF1032" s="892"/>
      <c r="DG1032" s="892"/>
      <c r="DH1032" s="892"/>
      <c r="DI1032" s="892"/>
      <c r="DJ1032" s="892"/>
      <c r="DK1032" s="892"/>
      <c r="DL1032" s="893"/>
      <c r="DM1032" s="461"/>
      <c r="DN1032" s="257"/>
      <c r="DO1032" s="461"/>
      <c r="DP1032" s="538"/>
      <c r="DQ1032" s="677"/>
      <c r="DR1032" s="257"/>
      <c r="DS1032" s="677"/>
      <c r="DT1032" s="257"/>
      <c r="DU1032" s="649"/>
      <c r="DV1032" s="538"/>
      <c r="DW1032" s="677"/>
      <c r="DX1032" s="538"/>
      <c r="DY1032" s="677"/>
      <c r="DZ1032" s="538"/>
      <c r="EA1032" s="462">
        <f t="shared" si="9643"/>
        <v>0</v>
      </c>
      <c r="EB1032" s="263">
        <f t="shared" si="9644"/>
        <v>0</v>
      </c>
      <c r="EC1032" s="677"/>
      <c r="ED1032" s="256"/>
      <c r="EE1032" s="460"/>
      <c r="EF1032" s="649"/>
      <c r="EG1032" s="461">
        <f t="shared" si="9646"/>
        <v>0</v>
      </c>
      <c r="EH1032" s="257">
        <f t="shared" si="9647"/>
        <v>0</v>
      </c>
      <c r="EI1032" s="460">
        <f t="shared" si="9648"/>
        <v>0</v>
      </c>
      <c r="EJ1032" s="538">
        <f t="shared" si="9649"/>
        <v>0</v>
      </c>
      <c r="EK1032" s="677">
        <f t="shared" si="9650"/>
        <v>0</v>
      </c>
      <c r="EL1032" s="257">
        <f t="shared" si="9651"/>
        <v>0</v>
      </c>
      <c r="EM1032" s="649">
        <f t="shared" si="9652"/>
        <v>0</v>
      </c>
      <c r="EN1032" s="538">
        <f t="shared" si="9653"/>
        <v>0</v>
      </c>
      <c r="EO1032" s="677">
        <f t="shared" si="9654"/>
        <v>0</v>
      </c>
      <c r="EP1032" s="257">
        <f t="shared" si="9655"/>
        <v>0</v>
      </c>
      <c r="EQ1032" s="649">
        <f t="shared" si="9656"/>
        <v>0</v>
      </c>
      <c r="ER1032" s="538">
        <f t="shared" si="9657"/>
        <v>0</v>
      </c>
      <c r="ES1032" s="677">
        <f t="shared" si="9658"/>
        <v>0</v>
      </c>
      <c r="ET1032" s="538">
        <f t="shared" si="9659"/>
        <v>0</v>
      </c>
      <c r="EU1032" s="462">
        <f t="shared" si="9660"/>
        <v>0</v>
      </c>
      <c r="EV1032" s="263">
        <f t="shared" si="9661"/>
        <v>0</v>
      </c>
      <c r="EW1032" s="462">
        <f t="shared" si="9662"/>
        <v>0</v>
      </c>
      <c r="EX1032" s="263">
        <f t="shared" si="9663"/>
        <v>0</v>
      </c>
      <c r="EY1032" s="472">
        <f t="shared" si="9664"/>
        <v>0</v>
      </c>
      <c r="EZ1032" s="263">
        <f t="shared" si="9665"/>
        <v>0</v>
      </c>
      <c r="FA1032" s="550"/>
    </row>
    <row r="1033" spans="1:158" s="551" customFormat="1" ht="18" hidden="1" customHeight="1" outlineLevel="1" x14ac:dyDescent="0.2">
      <c r="A1033" s="5" t="s">
        <v>1842</v>
      </c>
      <c r="B1033" s="76" t="s">
        <v>21</v>
      </c>
      <c r="C1033" s="77" t="s">
        <v>32</v>
      </c>
      <c r="D1033" s="77" t="s">
        <v>465</v>
      </c>
      <c r="E1033" s="76" t="s">
        <v>465</v>
      </c>
      <c r="F1033" s="76" t="s">
        <v>469</v>
      </c>
      <c r="G1033" s="78" t="s">
        <v>41</v>
      </c>
      <c r="H1033" s="79">
        <v>0.7</v>
      </c>
      <c r="I1033" s="76" t="s">
        <v>467</v>
      </c>
      <c r="J1033" s="80" t="s">
        <v>455</v>
      </c>
      <c r="K1033" s="81"/>
      <c r="L1033" s="76" t="s">
        <v>46</v>
      </c>
      <c r="M1033" s="10"/>
      <c r="N1033" s="82"/>
      <c r="O1033" s="82"/>
      <c r="P1033" s="82"/>
      <c r="Q1033" s="82"/>
      <c r="R1033" s="398"/>
      <c r="S1033" s="262"/>
      <c r="T1033" s="262"/>
      <c r="U1033" s="256"/>
      <c r="V1033" s="257"/>
      <c r="W1033" s="257"/>
      <c r="X1033" s="395">
        <v>133565994.48</v>
      </c>
      <c r="Y1033" s="395"/>
      <c r="Z1033" s="395"/>
      <c r="AA1033" s="395">
        <v>0</v>
      </c>
      <c r="AB1033" s="395">
        <f t="shared" ref="AB1033" si="9796">AA1033*1.12</f>
        <v>0</v>
      </c>
      <c r="AC1033" s="399">
        <f t="shared" ref="AC1033" si="9797">AB1033*H1033</f>
        <v>0</v>
      </c>
      <c r="AD1033" s="396">
        <v>133100464</v>
      </c>
      <c r="AE1033" s="396"/>
      <c r="AF1033" s="396"/>
      <c r="AG1033" s="396">
        <v>0</v>
      </c>
      <c r="AH1033" s="396">
        <f>AG1033*1.12</f>
        <v>0</v>
      </c>
      <c r="AI1033" s="260">
        <f t="shared" ref="AI1033" si="9798">AH1033*H1033</f>
        <v>0</v>
      </c>
      <c r="AJ1033" s="396"/>
      <c r="AK1033" s="396"/>
      <c r="AL1033" s="396"/>
      <c r="AM1033" s="396">
        <f t="shared" si="9626"/>
        <v>0</v>
      </c>
      <c r="AN1033" s="396">
        <f t="shared" si="9613"/>
        <v>0</v>
      </c>
      <c r="AO1033" s="396">
        <f t="shared" si="9627"/>
        <v>0</v>
      </c>
      <c r="AP1033" s="396"/>
      <c r="AQ1033" s="396"/>
      <c r="AR1033" s="396"/>
      <c r="AS1033" s="396">
        <f t="shared" si="9667"/>
        <v>0</v>
      </c>
      <c r="AT1033" s="396">
        <f t="shared" si="9525"/>
        <v>0</v>
      </c>
      <c r="AU1033" s="396">
        <f t="shared" si="9668"/>
        <v>0</v>
      </c>
      <c r="AV1033" s="397"/>
      <c r="AW1033" s="397"/>
      <c r="AX1033" s="397"/>
      <c r="AY1033" s="397">
        <f t="shared" si="9568"/>
        <v>0</v>
      </c>
      <c r="AZ1033" s="397">
        <f t="shared" si="9527"/>
        <v>0</v>
      </c>
      <c r="BA1033" s="397">
        <f t="shared" si="9569"/>
        <v>0</v>
      </c>
      <c r="BB1033" s="397"/>
      <c r="BC1033" s="397"/>
      <c r="BD1033" s="397"/>
      <c r="BE1033" s="397">
        <f t="shared" si="9570"/>
        <v>0</v>
      </c>
      <c r="BF1033" s="397">
        <f t="shared" si="9530"/>
        <v>0</v>
      </c>
      <c r="BG1033" s="397">
        <f t="shared" si="9571"/>
        <v>0</v>
      </c>
      <c r="BH1033" s="397"/>
      <c r="BI1033" s="397"/>
      <c r="BJ1033" s="397"/>
      <c r="BK1033" s="397">
        <f t="shared" si="9630"/>
        <v>0</v>
      </c>
      <c r="BL1033" s="397">
        <f t="shared" si="9631"/>
        <v>0</v>
      </c>
      <c r="BM1033" s="397">
        <f t="shared" si="9632"/>
        <v>0</v>
      </c>
      <c r="BN1033" s="397"/>
      <c r="BO1033" s="397"/>
      <c r="BP1033" s="397"/>
      <c r="BQ1033" s="397">
        <f t="shared" si="9633"/>
        <v>0</v>
      </c>
      <c r="BR1033" s="397">
        <f t="shared" si="9634"/>
        <v>0</v>
      </c>
      <c r="BS1033" s="397">
        <f t="shared" si="9635"/>
        <v>0</v>
      </c>
      <c r="BT1033" s="256"/>
      <c r="BU1033" s="256"/>
      <c r="BV1033" s="256">
        <f>SUM(N1033:Q1033,U1033,AA1033,AG1033,AJ1033,AP1033,AV1033,BB1033,BH1033)</f>
        <v>0</v>
      </c>
      <c r="BW1033" s="1431">
        <f t="shared" ref="BW1033" si="9799">BV1033*1.12</f>
        <v>0</v>
      </c>
      <c r="BX1033" s="84"/>
      <c r="BY1033" s="76">
        <v>2013</v>
      </c>
      <c r="BZ1033" s="325" t="s">
        <v>1047</v>
      </c>
      <c r="CA1033" s="529">
        <f t="shared" ref="CA1033" si="9800">BW1033*H1033</f>
        <v>0</v>
      </c>
      <c r="CB1033" s="85"/>
      <c r="CC1033" s="83"/>
      <c r="CD1033" s="888"/>
      <c r="CE1033" s="26">
        <f t="shared" si="9639"/>
        <v>0</v>
      </c>
      <c r="CF1033" s="27">
        <f t="shared" si="9640"/>
        <v>0</v>
      </c>
      <c r="CG1033" s="889">
        <f t="shared" si="9641"/>
        <v>0</v>
      </c>
      <c r="CH1033" s="540" t="s">
        <v>1845</v>
      </c>
      <c r="CI1033" s="828"/>
      <c r="CJ1033" s="890"/>
      <c r="CK1033" s="886"/>
      <c r="CL1033" s="886"/>
      <c r="CM1033" s="891"/>
      <c r="CN1033" s="886"/>
      <c r="CO1033" s="76"/>
      <c r="CP1033" s="886"/>
      <c r="CQ1033" s="886"/>
      <c r="CR1033" s="892"/>
      <c r="CS1033" s="892"/>
      <c r="CT1033" s="892"/>
      <c r="CU1033" s="892"/>
      <c r="CV1033" s="892"/>
      <c r="CW1033" s="892"/>
      <c r="CX1033" s="892"/>
      <c r="CY1033" s="892"/>
      <c r="CZ1033" s="892"/>
      <c r="DA1033" s="892"/>
      <c r="DB1033" s="892"/>
      <c r="DC1033" s="892"/>
      <c r="DD1033" s="892"/>
      <c r="DE1033" s="892"/>
      <c r="DF1033" s="892"/>
      <c r="DG1033" s="892"/>
      <c r="DH1033" s="892"/>
      <c r="DI1033" s="892"/>
      <c r="DJ1033" s="892"/>
      <c r="DK1033" s="892"/>
      <c r="DL1033" s="893"/>
      <c r="DM1033" s="461"/>
      <c r="DN1033" s="257"/>
      <c r="DO1033" s="461"/>
      <c r="DP1033" s="538"/>
      <c r="DQ1033" s="677"/>
      <c r="DR1033" s="257"/>
      <c r="DS1033" s="677"/>
      <c r="DT1033" s="257"/>
      <c r="DU1033" s="649"/>
      <c r="DV1033" s="538"/>
      <c r="DW1033" s="677"/>
      <c r="DX1033" s="538"/>
      <c r="DY1033" s="677"/>
      <c r="DZ1033" s="538"/>
      <c r="EA1033" s="462">
        <f t="shared" si="9643"/>
        <v>0</v>
      </c>
      <c r="EB1033" s="263">
        <f t="shared" si="9644"/>
        <v>0</v>
      </c>
      <c r="EC1033" s="677"/>
      <c r="ED1033" s="256"/>
      <c r="EE1033" s="460"/>
      <c r="EF1033" s="649"/>
      <c r="EG1033" s="461">
        <f t="shared" si="9646"/>
        <v>0</v>
      </c>
      <c r="EH1033" s="257">
        <f t="shared" si="9647"/>
        <v>0</v>
      </c>
      <c r="EI1033" s="460">
        <f t="shared" si="9648"/>
        <v>0</v>
      </c>
      <c r="EJ1033" s="538">
        <f t="shared" si="9649"/>
        <v>0</v>
      </c>
      <c r="EK1033" s="677">
        <f t="shared" si="9650"/>
        <v>0</v>
      </c>
      <c r="EL1033" s="257">
        <f t="shared" si="9651"/>
        <v>0</v>
      </c>
      <c r="EM1033" s="649">
        <f t="shared" si="9652"/>
        <v>0</v>
      </c>
      <c r="EN1033" s="538">
        <f t="shared" si="9653"/>
        <v>0</v>
      </c>
      <c r="EO1033" s="677">
        <f t="shared" si="9654"/>
        <v>0</v>
      </c>
      <c r="EP1033" s="257">
        <f t="shared" si="9655"/>
        <v>0</v>
      </c>
      <c r="EQ1033" s="649">
        <f t="shared" si="9656"/>
        <v>0</v>
      </c>
      <c r="ER1033" s="538">
        <f t="shared" si="9657"/>
        <v>0</v>
      </c>
      <c r="ES1033" s="677">
        <f t="shared" si="9658"/>
        <v>0</v>
      </c>
      <c r="ET1033" s="538">
        <f t="shared" si="9659"/>
        <v>0</v>
      </c>
      <c r="EU1033" s="462">
        <f t="shared" si="9660"/>
        <v>0</v>
      </c>
      <c r="EV1033" s="263">
        <f t="shared" si="9661"/>
        <v>0</v>
      </c>
      <c r="EW1033" s="462">
        <f t="shared" si="9662"/>
        <v>0</v>
      </c>
      <c r="EX1033" s="263">
        <f t="shared" si="9663"/>
        <v>0</v>
      </c>
      <c r="EY1033" s="472">
        <f t="shared" si="9664"/>
        <v>0</v>
      </c>
      <c r="EZ1033" s="263">
        <f t="shared" si="9665"/>
        <v>0</v>
      </c>
      <c r="FA1033" s="550"/>
    </row>
    <row r="1034" spans="1:158" s="551" customFormat="1" ht="18" hidden="1" customHeight="1" outlineLevel="1" x14ac:dyDescent="0.2">
      <c r="A1034" s="5" t="s">
        <v>2047</v>
      </c>
      <c r="B1034" s="76" t="s">
        <v>21</v>
      </c>
      <c r="C1034" s="77" t="s">
        <v>32</v>
      </c>
      <c r="D1034" s="77" t="s">
        <v>465</v>
      </c>
      <c r="E1034" s="76" t="s">
        <v>465</v>
      </c>
      <c r="F1034" s="76" t="s">
        <v>469</v>
      </c>
      <c r="G1034" s="78" t="s">
        <v>41</v>
      </c>
      <c r="H1034" s="79">
        <v>0.7</v>
      </c>
      <c r="I1034" s="76" t="s">
        <v>467</v>
      </c>
      <c r="J1034" s="80" t="s">
        <v>455</v>
      </c>
      <c r="K1034" s="81"/>
      <c r="L1034" s="76" t="s">
        <v>46</v>
      </c>
      <c r="M1034" s="10"/>
      <c r="N1034" s="82"/>
      <c r="O1034" s="82"/>
      <c r="P1034" s="82"/>
      <c r="Q1034" s="82"/>
      <c r="R1034" s="398"/>
      <c r="S1034" s="262"/>
      <c r="T1034" s="262"/>
      <c r="U1034" s="256"/>
      <c r="V1034" s="257"/>
      <c r="W1034" s="257"/>
      <c r="X1034" s="395"/>
      <c r="Y1034" s="395"/>
      <c r="Z1034" s="395"/>
      <c r="AA1034" s="395">
        <v>0</v>
      </c>
      <c r="AB1034" s="395">
        <f t="shared" ref="AB1034" si="9801">AA1034*1.12</f>
        <v>0</v>
      </c>
      <c r="AC1034" s="399">
        <f t="shared" ref="AC1034" si="9802">AB1034*H1034</f>
        <v>0</v>
      </c>
      <c r="AD1034" s="396">
        <v>133100464</v>
      </c>
      <c r="AE1034" s="396"/>
      <c r="AF1034" s="396"/>
      <c r="AG1034" s="396">
        <v>0</v>
      </c>
      <c r="AH1034" s="396">
        <v>0</v>
      </c>
      <c r="AI1034" s="260">
        <f t="shared" ref="AI1034" si="9803">AH1034*H1034</f>
        <v>0</v>
      </c>
      <c r="AJ1034" s="396"/>
      <c r="AK1034" s="396"/>
      <c r="AL1034" s="396"/>
      <c r="AM1034" s="396">
        <f t="shared" ref="AM1034" si="9804">AJ1034</f>
        <v>0</v>
      </c>
      <c r="AN1034" s="396">
        <f t="shared" ref="AN1034" si="9805">AM1034*1.12</f>
        <v>0</v>
      </c>
      <c r="AO1034" s="396">
        <f t="shared" si="9627"/>
        <v>0</v>
      </c>
      <c r="AP1034" s="396"/>
      <c r="AQ1034" s="396"/>
      <c r="AR1034" s="396"/>
      <c r="AS1034" s="396">
        <f t="shared" ref="AS1034" si="9806">AP1034</f>
        <v>0</v>
      </c>
      <c r="AT1034" s="396">
        <f t="shared" ref="AT1034" si="9807">AS1034*1.12</f>
        <v>0</v>
      </c>
      <c r="AU1034" s="396">
        <f t="shared" ref="AU1034" si="9808">AT1034*H1034</f>
        <v>0</v>
      </c>
      <c r="AV1034" s="397"/>
      <c r="AW1034" s="397"/>
      <c r="AX1034" s="397"/>
      <c r="AY1034" s="397">
        <f t="shared" ref="AY1034" si="9809">AV1034</f>
        <v>0</v>
      </c>
      <c r="AZ1034" s="397">
        <f t="shared" ref="AZ1034" si="9810">AY1034*1.12</f>
        <v>0</v>
      </c>
      <c r="BA1034" s="397">
        <f t="shared" ref="BA1034" si="9811">AZ1034*H1034</f>
        <v>0</v>
      </c>
      <c r="BB1034" s="397"/>
      <c r="BC1034" s="397"/>
      <c r="BD1034" s="397"/>
      <c r="BE1034" s="397">
        <f t="shared" ref="BE1034" si="9812">BB1034</f>
        <v>0</v>
      </c>
      <c r="BF1034" s="397">
        <f t="shared" ref="BF1034" si="9813">BE1034*1.12</f>
        <v>0</v>
      </c>
      <c r="BG1034" s="397">
        <f t="shared" ref="BG1034" si="9814">BF1034*H1034</f>
        <v>0</v>
      </c>
      <c r="BH1034" s="397"/>
      <c r="BI1034" s="397"/>
      <c r="BJ1034" s="397"/>
      <c r="BK1034" s="397">
        <f t="shared" si="9630"/>
        <v>0</v>
      </c>
      <c r="BL1034" s="397">
        <f t="shared" si="9631"/>
        <v>0</v>
      </c>
      <c r="BM1034" s="397">
        <f t="shared" si="9632"/>
        <v>0</v>
      </c>
      <c r="BN1034" s="397"/>
      <c r="BO1034" s="397"/>
      <c r="BP1034" s="397"/>
      <c r="BQ1034" s="397">
        <f t="shared" si="9633"/>
        <v>0</v>
      </c>
      <c r="BR1034" s="397">
        <f t="shared" si="9634"/>
        <v>0</v>
      </c>
      <c r="BS1034" s="397">
        <f t="shared" si="9635"/>
        <v>0</v>
      </c>
      <c r="BT1034" s="256"/>
      <c r="BU1034" s="256"/>
      <c r="BV1034" s="256">
        <f>SUM(N1034:Q1034,U1034,AA1034,AG1034,AJ1034,AP1034,AV1034,BB1034,BH1034)</f>
        <v>0</v>
      </c>
      <c r="BW1034" s="1431">
        <f t="shared" ref="BW1034" si="9815">BV1034*1.12</f>
        <v>0</v>
      </c>
      <c r="BX1034" s="84"/>
      <c r="BY1034" s="76">
        <v>2013</v>
      </c>
      <c r="BZ1034" s="325" t="s">
        <v>1047</v>
      </c>
      <c r="CA1034" s="529">
        <f t="shared" ref="CA1034" si="9816">BW1034*H1034</f>
        <v>0</v>
      </c>
      <c r="CB1034" s="85"/>
      <c r="CC1034" s="83"/>
      <c r="CD1034" s="888"/>
      <c r="CE1034" s="26">
        <f t="shared" ref="CE1034" si="9817">BV1034-CB1034</f>
        <v>0</v>
      </c>
      <c r="CF1034" s="27">
        <f t="shared" ref="CF1034" si="9818">BW1034-CC1034</f>
        <v>0</v>
      </c>
      <c r="CG1034" s="889">
        <f t="shared" ref="CG1034" si="9819">CA1034-CC1034</f>
        <v>0</v>
      </c>
      <c r="CH1034" s="540" t="s">
        <v>2054</v>
      </c>
      <c r="CI1034" s="828"/>
      <c r="CJ1034" s="890"/>
      <c r="CK1034" s="886"/>
      <c r="CL1034" s="886"/>
      <c r="CM1034" s="891"/>
      <c r="CN1034" s="886"/>
      <c r="CO1034" s="76"/>
      <c r="CP1034" s="886"/>
      <c r="CQ1034" s="886"/>
      <c r="CR1034" s="892"/>
      <c r="CS1034" s="892"/>
      <c r="CT1034" s="892"/>
      <c r="CU1034" s="892"/>
      <c r="CV1034" s="892"/>
      <c r="CW1034" s="892"/>
      <c r="CX1034" s="892"/>
      <c r="CY1034" s="892"/>
      <c r="CZ1034" s="892"/>
      <c r="DA1034" s="892"/>
      <c r="DB1034" s="892"/>
      <c r="DC1034" s="892"/>
      <c r="DD1034" s="892"/>
      <c r="DE1034" s="892"/>
      <c r="DF1034" s="892"/>
      <c r="DG1034" s="892"/>
      <c r="DH1034" s="892"/>
      <c r="DI1034" s="892"/>
      <c r="DJ1034" s="892"/>
      <c r="DK1034" s="892"/>
      <c r="DL1034" s="893"/>
      <c r="DM1034" s="461"/>
      <c r="DN1034" s="257"/>
      <c r="DO1034" s="461"/>
      <c r="DP1034" s="538"/>
      <c r="DQ1034" s="677"/>
      <c r="DR1034" s="257"/>
      <c r="DS1034" s="677"/>
      <c r="DT1034" s="257"/>
      <c r="DU1034" s="649"/>
      <c r="DV1034" s="538"/>
      <c r="DW1034" s="677"/>
      <c r="DX1034" s="538"/>
      <c r="DY1034" s="677"/>
      <c r="DZ1034" s="538"/>
      <c r="EA1034" s="462">
        <f t="shared" si="9643"/>
        <v>0</v>
      </c>
      <c r="EB1034" s="263">
        <f t="shared" si="9644"/>
        <v>0</v>
      </c>
      <c r="EC1034" s="677"/>
      <c r="ED1034" s="256"/>
      <c r="EE1034" s="460"/>
      <c r="EF1034" s="649"/>
      <c r="EG1034" s="461">
        <f t="shared" si="9646"/>
        <v>0</v>
      </c>
      <c r="EH1034" s="257">
        <f t="shared" si="9647"/>
        <v>0</v>
      </c>
      <c r="EI1034" s="460">
        <f t="shared" si="9648"/>
        <v>0</v>
      </c>
      <c r="EJ1034" s="538">
        <f t="shared" si="9649"/>
        <v>0</v>
      </c>
      <c r="EK1034" s="677">
        <f t="shared" si="9650"/>
        <v>0</v>
      </c>
      <c r="EL1034" s="257">
        <f t="shared" si="9651"/>
        <v>0</v>
      </c>
      <c r="EM1034" s="649">
        <f t="shared" si="9652"/>
        <v>0</v>
      </c>
      <c r="EN1034" s="538">
        <f t="shared" si="9653"/>
        <v>0</v>
      </c>
      <c r="EO1034" s="677">
        <f t="shared" si="9654"/>
        <v>0</v>
      </c>
      <c r="EP1034" s="257">
        <f t="shared" si="9655"/>
        <v>0</v>
      </c>
      <c r="EQ1034" s="649">
        <f t="shared" si="9656"/>
        <v>0</v>
      </c>
      <c r="ER1034" s="538">
        <f t="shared" si="9657"/>
        <v>0</v>
      </c>
      <c r="ES1034" s="677">
        <f t="shared" si="9658"/>
        <v>0</v>
      </c>
      <c r="ET1034" s="538">
        <f t="shared" si="9659"/>
        <v>0</v>
      </c>
      <c r="EU1034" s="462">
        <f t="shared" si="9660"/>
        <v>0</v>
      </c>
      <c r="EV1034" s="263">
        <f t="shared" si="9661"/>
        <v>0</v>
      </c>
      <c r="EW1034" s="462">
        <f t="shared" si="9662"/>
        <v>0</v>
      </c>
      <c r="EX1034" s="263">
        <f t="shared" si="9663"/>
        <v>0</v>
      </c>
      <c r="EY1034" s="472">
        <f t="shared" si="9664"/>
        <v>0</v>
      </c>
      <c r="EZ1034" s="263">
        <f t="shared" si="9665"/>
        <v>0</v>
      </c>
      <c r="FA1034" s="550"/>
    </row>
    <row r="1035" spans="1:158" s="551" customFormat="1" ht="18" hidden="1" customHeight="1" outlineLevel="1" x14ac:dyDescent="0.2">
      <c r="A1035" s="5" t="s">
        <v>2612</v>
      </c>
      <c r="B1035" s="76" t="s">
        <v>21</v>
      </c>
      <c r="C1035" s="77" t="s">
        <v>32</v>
      </c>
      <c r="D1035" s="77" t="s">
        <v>465</v>
      </c>
      <c r="E1035" s="76" t="s">
        <v>465</v>
      </c>
      <c r="F1035" s="76" t="s">
        <v>469</v>
      </c>
      <c r="G1035" s="78" t="s">
        <v>41</v>
      </c>
      <c r="H1035" s="79">
        <v>0.7</v>
      </c>
      <c r="I1035" s="76" t="s">
        <v>467</v>
      </c>
      <c r="J1035" s="80" t="s">
        <v>455</v>
      </c>
      <c r="K1035" s="81"/>
      <c r="L1035" s="76" t="s">
        <v>46</v>
      </c>
      <c r="M1035" s="10"/>
      <c r="N1035" s="82"/>
      <c r="O1035" s="82"/>
      <c r="P1035" s="82"/>
      <c r="Q1035" s="82"/>
      <c r="R1035" s="398"/>
      <c r="S1035" s="262"/>
      <c r="T1035" s="262"/>
      <c r="U1035" s="256"/>
      <c r="V1035" s="257"/>
      <c r="W1035" s="257"/>
      <c r="X1035" s="395"/>
      <c r="Y1035" s="395"/>
      <c r="Z1035" s="395"/>
      <c r="AA1035" s="395">
        <v>0</v>
      </c>
      <c r="AB1035" s="395">
        <f t="shared" ref="AB1035" si="9820">AA1035*1.12</f>
        <v>0</v>
      </c>
      <c r="AC1035" s="399">
        <f t="shared" ref="AC1035" si="9821">AB1035*H1035</f>
        <v>0</v>
      </c>
      <c r="AD1035" s="396">
        <v>116305616</v>
      </c>
      <c r="AE1035" s="396"/>
      <c r="AF1035" s="396"/>
      <c r="AG1035" s="396">
        <v>0</v>
      </c>
      <c r="AH1035" s="396">
        <f>AG1035*1.12</f>
        <v>0</v>
      </c>
      <c r="AI1035" s="260">
        <f t="shared" ref="AI1035" si="9822">AH1035*H1035</f>
        <v>0</v>
      </c>
      <c r="AJ1035" s="396"/>
      <c r="AK1035" s="396"/>
      <c r="AL1035" s="396"/>
      <c r="AM1035" s="396">
        <f t="shared" ref="AM1035" si="9823">AJ1035</f>
        <v>0</v>
      </c>
      <c r="AN1035" s="396">
        <f t="shared" ref="AN1035" si="9824">AM1035*1.12</f>
        <v>0</v>
      </c>
      <c r="AO1035" s="396">
        <f t="shared" ref="AO1035" si="9825">AN1035*H1035</f>
        <v>0</v>
      </c>
      <c r="AP1035" s="396"/>
      <c r="AQ1035" s="396"/>
      <c r="AR1035" s="396"/>
      <c r="AS1035" s="396">
        <f t="shared" ref="AS1035" si="9826">AP1035</f>
        <v>0</v>
      </c>
      <c r="AT1035" s="396">
        <f t="shared" ref="AT1035" si="9827">AS1035*1.12</f>
        <v>0</v>
      </c>
      <c r="AU1035" s="396">
        <f t="shared" ref="AU1035" si="9828">AT1035*H1035</f>
        <v>0</v>
      </c>
      <c r="AV1035" s="397"/>
      <c r="AW1035" s="397"/>
      <c r="AX1035" s="397"/>
      <c r="AY1035" s="397">
        <f t="shared" ref="AY1035" si="9829">AV1035</f>
        <v>0</v>
      </c>
      <c r="AZ1035" s="397">
        <f t="shared" ref="AZ1035" si="9830">AY1035*1.12</f>
        <v>0</v>
      </c>
      <c r="BA1035" s="397">
        <f t="shared" ref="BA1035" si="9831">AZ1035*H1035</f>
        <v>0</v>
      </c>
      <c r="BB1035" s="397"/>
      <c r="BC1035" s="397"/>
      <c r="BD1035" s="397"/>
      <c r="BE1035" s="397">
        <f t="shared" ref="BE1035" si="9832">BB1035</f>
        <v>0</v>
      </c>
      <c r="BF1035" s="397">
        <f t="shared" ref="BF1035" si="9833">BE1035*1.12</f>
        <v>0</v>
      </c>
      <c r="BG1035" s="397">
        <f t="shared" ref="BG1035" si="9834">BF1035*H1035</f>
        <v>0</v>
      </c>
      <c r="BH1035" s="397"/>
      <c r="BI1035" s="397"/>
      <c r="BJ1035" s="397"/>
      <c r="BK1035" s="397">
        <f t="shared" ref="BK1035" si="9835">BH1035</f>
        <v>0</v>
      </c>
      <c r="BL1035" s="397">
        <f t="shared" ref="BL1035" si="9836">BK1035*1.12</f>
        <v>0</v>
      </c>
      <c r="BM1035" s="397">
        <f t="shared" ref="BM1035" si="9837">BL1035*N1035</f>
        <v>0</v>
      </c>
      <c r="BN1035" s="397"/>
      <c r="BO1035" s="397"/>
      <c r="BP1035" s="397"/>
      <c r="BQ1035" s="397">
        <f t="shared" ref="BQ1035" si="9838">BN1035</f>
        <v>0</v>
      </c>
      <c r="BR1035" s="397">
        <f t="shared" ref="BR1035" si="9839">BQ1035*1.12</f>
        <v>0</v>
      </c>
      <c r="BS1035" s="397">
        <f t="shared" ref="BS1035" si="9840">BR1035*T1035</f>
        <v>0</v>
      </c>
      <c r="BT1035" s="256"/>
      <c r="BU1035" s="256"/>
      <c r="BV1035" s="256">
        <f>SUM(N1035:Q1035,U1035,AA1035,AG1035,AJ1035,AP1035,AV1035,BB1035,BH1035)</f>
        <v>0</v>
      </c>
      <c r="BW1035" s="1431">
        <f t="shared" ref="BW1035" si="9841">BV1035*1.12</f>
        <v>0</v>
      </c>
      <c r="BX1035" s="84"/>
      <c r="BY1035" s="76">
        <v>2013</v>
      </c>
      <c r="BZ1035" s="325" t="s">
        <v>1047</v>
      </c>
      <c r="CA1035" s="529">
        <f t="shared" ref="CA1035" si="9842">BW1035*H1035</f>
        <v>0</v>
      </c>
      <c r="CB1035" s="85"/>
      <c r="CC1035" s="83"/>
      <c r="CD1035" s="888"/>
      <c r="CE1035" s="26">
        <f t="shared" ref="CE1035" si="9843">BV1035-CB1035</f>
        <v>0</v>
      </c>
      <c r="CF1035" s="27">
        <f t="shared" ref="CF1035" si="9844">BW1035-CC1035</f>
        <v>0</v>
      </c>
      <c r="CG1035" s="889">
        <f t="shared" ref="CG1035" si="9845">CA1035-CC1035</f>
        <v>0</v>
      </c>
      <c r="CH1035" s="540" t="s">
        <v>2613</v>
      </c>
      <c r="CI1035" s="828"/>
      <c r="CJ1035" s="890"/>
      <c r="CK1035" s="886"/>
      <c r="CL1035" s="886"/>
      <c r="CM1035" s="891"/>
      <c r="CN1035" s="886"/>
      <c r="CO1035" s="76"/>
      <c r="CP1035" s="886"/>
      <c r="CQ1035" s="886"/>
      <c r="CR1035" s="892"/>
      <c r="CS1035" s="892"/>
      <c r="CT1035" s="892"/>
      <c r="CU1035" s="892"/>
      <c r="CV1035" s="892"/>
      <c r="CW1035" s="892"/>
      <c r="CX1035" s="892"/>
      <c r="CY1035" s="892"/>
      <c r="CZ1035" s="892"/>
      <c r="DA1035" s="892"/>
      <c r="DB1035" s="892"/>
      <c r="DC1035" s="892"/>
      <c r="DD1035" s="892"/>
      <c r="DE1035" s="892"/>
      <c r="DF1035" s="892"/>
      <c r="DG1035" s="892"/>
      <c r="DH1035" s="892"/>
      <c r="DI1035" s="892"/>
      <c r="DJ1035" s="892"/>
      <c r="DK1035" s="892"/>
      <c r="DL1035" s="893"/>
      <c r="DM1035" s="461"/>
      <c r="DN1035" s="257"/>
      <c r="DO1035" s="461"/>
      <c r="DP1035" s="538"/>
      <c r="DQ1035" s="677"/>
      <c r="DR1035" s="257"/>
      <c r="DS1035" s="677"/>
      <c r="DT1035" s="257"/>
      <c r="DU1035" s="649"/>
      <c r="DV1035" s="538"/>
      <c r="DW1035" s="677"/>
      <c r="DX1035" s="538"/>
      <c r="DY1035" s="677"/>
      <c r="DZ1035" s="538"/>
      <c r="EA1035" s="462">
        <f t="shared" ref="EA1035" si="9846">DI1035</f>
        <v>0</v>
      </c>
      <c r="EB1035" s="263">
        <f t="shared" ref="EB1035" si="9847">EA1035/1.12</f>
        <v>0</v>
      </c>
      <c r="EC1035" s="677"/>
      <c r="ED1035" s="256"/>
      <c r="EE1035" s="460"/>
      <c r="EF1035" s="649"/>
      <c r="EG1035" s="461">
        <f t="shared" ref="EG1035" si="9848">U1035-DN1035</f>
        <v>0</v>
      </c>
      <c r="EH1035" s="257">
        <f t="shared" ref="EH1035" si="9849">V1035-DM1035</f>
        <v>0</v>
      </c>
      <c r="EI1035" s="460">
        <f t="shared" ref="EI1035" si="9850">AA1035-DP1035</f>
        <v>0</v>
      </c>
      <c r="EJ1035" s="538">
        <f t="shared" ref="EJ1035" si="9851">AB1035-DO1035</f>
        <v>0</v>
      </c>
      <c r="EK1035" s="677">
        <f t="shared" ref="EK1035" si="9852">AG1035-DR1035</f>
        <v>0</v>
      </c>
      <c r="EL1035" s="257">
        <f t="shared" ref="EL1035" si="9853">AH1035-DQ1035</f>
        <v>0</v>
      </c>
      <c r="EM1035" s="649">
        <f t="shared" ref="EM1035" si="9854">AM1035-DT1035</f>
        <v>0</v>
      </c>
      <c r="EN1035" s="538">
        <f t="shared" ref="EN1035" si="9855">AN1035-DS1035</f>
        <v>0</v>
      </c>
      <c r="EO1035" s="677">
        <f t="shared" ref="EO1035" si="9856">AS1035-DV1035</f>
        <v>0</v>
      </c>
      <c r="EP1035" s="257">
        <f t="shared" ref="EP1035" si="9857">AT1035-DU1035</f>
        <v>0</v>
      </c>
      <c r="EQ1035" s="649">
        <f t="shared" ref="EQ1035" si="9858">AY1035-DX1035</f>
        <v>0</v>
      </c>
      <c r="ER1035" s="538">
        <f t="shared" ref="ER1035" si="9859">AZ1035-DW1035</f>
        <v>0</v>
      </c>
      <c r="ES1035" s="677">
        <f t="shared" ref="ES1035" si="9860">BE1035-DZ1035</f>
        <v>0</v>
      </c>
      <c r="ET1035" s="538">
        <f t="shared" ref="ET1035" si="9861">BF1035-DY1035</f>
        <v>0</v>
      </c>
      <c r="EU1035" s="462">
        <f t="shared" ref="EU1035" si="9862">BK1035-EB1035</f>
        <v>0</v>
      </c>
      <c r="EV1035" s="263">
        <f t="shared" ref="EV1035" si="9863">BL1035-EA1035</f>
        <v>0</v>
      </c>
      <c r="EW1035" s="462">
        <f t="shared" ref="EW1035" si="9864">BM1035-ED1035</f>
        <v>0</v>
      </c>
      <c r="EX1035" s="263">
        <f t="shared" ref="EX1035" si="9865">BN1035-EC1035</f>
        <v>0</v>
      </c>
      <c r="EY1035" s="472">
        <f t="shared" ref="EY1035" si="9866">BV1035-EF1035</f>
        <v>0</v>
      </c>
      <c r="EZ1035" s="263">
        <f t="shared" ref="EZ1035" si="9867">BW1035-EE1035</f>
        <v>0</v>
      </c>
      <c r="FA1035" s="550"/>
    </row>
    <row r="1036" spans="1:158" s="1394" customFormat="1" ht="18" hidden="1" customHeight="1" outlineLevel="1" x14ac:dyDescent="0.2">
      <c r="A1036" s="1385" t="s">
        <v>2673</v>
      </c>
      <c r="B1036" s="691" t="s">
        <v>21</v>
      </c>
      <c r="C1036" s="1168" t="s">
        <v>32</v>
      </c>
      <c r="D1036" s="1168" t="s">
        <v>465</v>
      </c>
      <c r="E1036" s="691" t="s">
        <v>465</v>
      </c>
      <c r="F1036" s="691" t="s">
        <v>469</v>
      </c>
      <c r="G1036" s="692" t="s">
        <v>41</v>
      </c>
      <c r="H1036" s="693">
        <v>0.7</v>
      </c>
      <c r="I1036" s="691" t="s">
        <v>467</v>
      </c>
      <c r="J1036" s="694" t="s">
        <v>455</v>
      </c>
      <c r="K1036" s="695"/>
      <c r="L1036" s="691" t="s">
        <v>46</v>
      </c>
      <c r="M1036" s="1169"/>
      <c r="N1036" s="696"/>
      <c r="O1036" s="696"/>
      <c r="P1036" s="696"/>
      <c r="Q1036" s="696"/>
      <c r="R1036" s="1170"/>
      <c r="S1036" s="698"/>
      <c r="T1036" s="698"/>
      <c r="U1036" s="1174"/>
      <c r="V1036" s="1196"/>
      <c r="W1036" s="1196"/>
      <c r="X1036" s="1236"/>
      <c r="Y1036" s="1236"/>
      <c r="Z1036" s="1236"/>
      <c r="AA1036" s="1236">
        <v>0</v>
      </c>
      <c r="AB1036" s="1236">
        <f t="shared" ref="AB1036" si="9868">AA1036*1.12</f>
        <v>0</v>
      </c>
      <c r="AC1036" s="700">
        <f t="shared" ref="AC1036" si="9869">AB1036*H1036</f>
        <v>0</v>
      </c>
      <c r="AD1036" s="1172">
        <v>116305616</v>
      </c>
      <c r="AE1036" s="1172"/>
      <c r="AF1036" s="1172"/>
      <c r="AG1036" s="1172">
        <v>0</v>
      </c>
      <c r="AH1036" s="1172">
        <f>AG1036*1.12</f>
        <v>0</v>
      </c>
      <c r="AI1036" s="1171">
        <f t="shared" ref="AI1036" si="9870">AH1036*H1036</f>
        <v>0</v>
      </c>
      <c r="AJ1036" s="1172"/>
      <c r="AK1036" s="1172"/>
      <c r="AL1036" s="1172"/>
      <c r="AM1036" s="1172">
        <f t="shared" ref="AM1036" si="9871">AJ1036</f>
        <v>0</v>
      </c>
      <c r="AN1036" s="1172">
        <f t="shared" ref="AN1036" si="9872">AM1036*1.12</f>
        <v>0</v>
      </c>
      <c r="AO1036" s="1172">
        <f t="shared" ref="AO1036" si="9873">AN1036*H1036</f>
        <v>0</v>
      </c>
      <c r="AP1036" s="1172">
        <v>100643608</v>
      </c>
      <c r="AQ1036" s="1172"/>
      <c r="AR1036" s="1172"/>
      <c r="AS1036" s="1172">
        <v>0</v>
      </c>
      <c r="AT1036" s="1172">
        <f t="shared" ref="AT1036" si="9874">AS1036*1.12</f>
        <v>0</v>
      </c>
      <c r="AU1036" s="1172">
        <f t="shared" ref="AU1036" si="9875">AT1036*H1036</f>
        <v>0</v>
      </c>
      <c r="AV1036" s="1238"/>
      <c r="AW1036" s="1238"/>
      <c r="AX1036" s="1238"/>
      <c r="AY1036" s="1238">
        <f t="shared" ref="AY1036" si="9876">AV1036</f>
        <v>0</v>
      </c>
      <c r="AZ1036" s="1238">
        <f t="shared" ref="AZ1036" si="9877">AY1036*1.12</f>
        <v>0</v>
      </c>
      <c r="BA1036" s="1238">
        <f t="shared" ref="BA1036" si="9878">AZ1036*H1036</f>
        <v>0</v>
      </c>
      <c r="BB1036" s="1238"/>
      <c r="BC1036" s="1238"/>
      <c r="BD1036" s="1238"/>
      <c r="BE1036" s="1238">
        <f t="shared" ref="BE1036" si="9879">BB1036</f>
        <v>0</v>
      </c>
      <c r="BF1036" s="1238">
        <f t="shared" ref="BF1036" si="9880">BE1036*1.12</f>
        <v>0</v>
      </c>
      <c r="BG1036" s="1238">
        <f t="shared" ref="BG1036" si="9881">BF1036*H1036</f>
        <v>0</v>
      </c>
      <c r="BH1036" s="1238"/>
      <c r="BI1036" s="1238"/>
      <c r="BJ1036" s="1238"/>
      <c r="BK1036" s="1238">
        <f t="shared" ref="BK1036" si="9882">BH1036</f>
        <v>0</v>
      </c>
      <c r="BL1036" s="1238">
        <f t="shared" ref="BL1036" si="9883">BK1036*1.12</f>
        <v>0</v>
      </c>
      <c r="BM1036" s="1238">
        <f t="shared" ref="BM1036" si="9884">BL1036*N1036</f>
        <v>0</v>
      </c>
      <c r="BN1036" s="1238"/>
      <c r="BO1036" s="1238"/>
      <c r="BP1036" s="1238"/>
      <c r="BQ1036" s="1238">
        <f t="shared" ref="BQ1036" si="9885">BN1036</f>
        <v>0</v>
      </c>
      <c r="BR1036" s="1238">
        <f t="shared" ref="BR1036" si="9886">BQ1036*1.12</f>
        <v>0</v>
      </c>
      <c r="BS1036" s="1238">
        <f t="shared" ref="BS1036" si="9887">BR1036*T1036</f>
        <v>0</v>
      </c>
      <c r="BT1036" s="1174"/>
      <c r="BU1036" s="1174"/>
      <c r="BV1036" s="1174">
        <v>0</v>
      </c>
      <c r="BW1036" s="1428">
        <f t="shared" ref="BW1036" si="9888">BV1036*1.12</f>
        <v>0</v>
      </c>
      <c r="BX1036" s="1175"/>
      <c r="BY1036" s="691">
        <v>2013</v>
      </c>
      <c r="BZ1036" s="1176" t="s">
        <v>1047</v>
      </c>
      <c r="CA1036" s="1177">
        <f t="shared" ref="CA1036" si="9889">BW1036*H1036</f>
        <v>0</v>
      </c>
      <c r="CB1036" s="1178"/>
      <c r="CC1036" s="1179"/>
      <c r="CD1036" s="1386"/>
      <c r="CE1036" s="1181">
        <f t="shared" ref="CE1036" si="9890">BV1036-CB1036</f>
        <v>0</v>
      </c>
      <c r="CF1036" s="1182">
        <f t="shared" ref="CF1036" si="9891">BW1036-CC1036</f>
        <v>0</v>
      </c>
      <c r="CG1036" s="1387">
        <f t="shared" ref="CG1036" si="9892">CA1036-CC1036</f>
        <v>0</v>
      </c>
      <c r="CH1036" s="1425" t="s">
        <v>2754</v>
      </c>
      <c r="CI1036" s="1426"/>
      <c r="CJ1036" s="1388"/>
      <c r="CK1036" s="1391"/>
      <c r="CL1036" s="1391"/>
      <c r="CM1036" s="1390"/>
      <c r="CN1036" s="1391"/>
      <c r="CO1036" s="691"/>
      <c r="CP1036" s="1391"/>
      <c r="CQ1036" s="1391"/>
      <c r="CR1036" s="1373"/>
      <c r="CS1036" s="1373"/>
      <c r="CT1036" s="1373"/>
      <c r="CU1036" s="1373"/>
      <c r="CV1036" s="1373"/>
      <c r="CW1036" s="1373"/>
      <c r="CX1036" s="1373"/>
      <c r="CY1036" s="1373"/>
      <c r="CZ1036" s="1373"/>
      <c r="DA1036" s="1373"/>
      <c r="DB1036" s="1373"/>
      <c r="DC1036" s="1373"/>
      <c r="DD1036" s="1373"/>
      <c r="DE1036" s="1373"/>
      <c r="DF1036" s="1373"/>
      <c r="DG1036" s="1373"/>
      <c r="DH1036" s="1373"/>
      <c r="DI1036" s="1373"/>
      <c r="DJ1036" s="1373"/>
      <c r="DK1036" s="1373"/>
      <c r="DL1036" s="1392"/>
      <c r="DM1036" s="1207"/>
      <c r="DN1036" s="1196"/>
      <c r="DO1036" s="1207"/>
      <c r="DP1036" s="1194"/>
      <c r="DQ1036" s="1195"/>
      <c r="DR1036" s="1196"/>
      <c r="DS1036" s="1195"/>
      <c r="DT1036" s="1196"/>
      <c r="DU1036" s="1197"/>
      <c r="DV1036" s="1194"/>
      <c r="DW1036" s="1195"/>
      <c r="DX1036" s="1194"/>
      <c r="DY1036" s="1195"/>
      <c r="DZ1036" s="1194"/>
      <c r="EA1036" s="1192">
        <f t="shared" ref="EA1036" si="9893">DI1036</f>
        <v>0</v>
      </c>
      <c r="EB1036" s="699">
        <f t="shared" ref="EB1036" si="9894">EA1036/1.12</f>
        <v>0</v>
      </c>
      <c r="EC1036" s="1195"/>
      <c r="ED1036" s="1174"/>
      <c r="EE1036" s="1193"/>
      <c r="EF1036" s="1197"/>
      <c r="EG1036" s="1207">
        <f t="shared" ref="EG1036" si="9895">U1036-DN1036</f>
        <v>0</v>
      </c>
      <c r="EH1036" s="1196">
        <f t="shared" ref="EH1036" si="9896">V1036-DM1036</f>
        <v>0</v>
      </c>
      <c r="EI1036" s="1193">
        <f t="shared" ref="EI1036" si="9897">AA1036-DP1036</f>
        <v>0</v>
      </c>
      <c r="EJ1036" s="1194">
        <f t="shared" ref="EJ1036" si="9898">AB1036-DO1036</f>
        <v>0</v>
      </c>
      <c r="EK1036" s="1195">
        <f t="shared" ref="EK1036" si="9899">AG1036-DR1036</f>
        <v>0</v>
      </c>
      <c r="EL1036" s="1196">
        <f t="shared" ref="EL1036" si="9900">AH1036-DQ1036</f>
        <v>0</v>
      </c>
      <c r="EM1036" s="1197">
        <f t="shared" ref="EM1036" si="9901">AM1036-DT1036</f>
        <v>0</v>
      </c>
      <c r="EN1036" s="1194">
        <f t="shared" ref="EN1036" si="9902">AN1036-DS1036</f>
        <v>0</v>
      </c>
      <c r="EO1036" s="1195">
        <f t="shared" ref="EO1036" si="9903">AS1036-DV1036</f>
        <v>0</v>
      </c>
      <c r="EP1036" s="1196">
        <f t="shared" ref="EP1036" si="9904">AT1036-DU1036</f>
        <v>0</v>
      </c>
      <c r="EQ1036" s="1197">
        <f t="shared" ref="EQ1036" si="9905">AY1036-DX1036</f>
        <v>0</v>
      </c>
      <c r="ER1036" s="1194">
        <f t="shared" ref="ER1036" si="9906">AZ1036-DW1036</f>
        <v>0</v>
      </c>
      <c r="ES1036" s="1195">
        <f t="shared" ref="ES1036" si="9907">BE1036-DZ1036</f>
        <v>0</v>
      </c>
      <c r="ET1036" s="1194">
        <f t="shared" ref="ET1036" si="9908">BF1036-DY1036</f>
        <v>0</v>
      </c>
      <c r="EU1036" s="1192">
        <f t="shared" ref="EU1036" si="9909">BK1036-EB1036</f>
        <v>0</v>
      </c>
      <c r="EV1036" s="699">
        <f t="shared" ref="EV1036" si="9910">BL1036-EA1036</f>
        <v>0</v>
      </c>
      <c r="EW1036" s="1192">
        <f t="shared" ref="EW1036" si="9911">BM1036-ED1036</f>
        <v>0</v>
      </c>
      <c r="EX1036" s="699">
        <f t="shared" ref="EX1036" si="9912">BN1036-EC1036</f>
        <v>0</v>
      </c>
      <c r="EY1036" s="1198">
        <f t="shared" ref="EY1036" si="9913">BV1036-EF1036</f>
        <v>0</v>
      </c>
      <c r="EZ1036" s="699">
        <f t="shared" ref="EZ1036" si="9914">BW1036-EE1036</f>
        <v>0</v>
      </c>
      <c r="FA1036" s="1393"/>
    </row>
    <row r="1037" spans="1:158" s="551" customFormat="1" ht="18" hidden="1" customHeight="1" outlineLevel="1" x14ac:dyDescent="0.2">
      <c r="A1037" s="5" t="s">
        <v>650</v>
      </c>
      <c r="B1037" s="76" t="s">
        <v>21</v>
      </c>
      <c r="C1037" s="77" t="s">
        <v>32</v>
      </c>
      <c r="D1037" s="77" t="s">
        <v>395</v>
      </c>
      <c r="E1037" s="76" t="s">
        <v>40</v>
      </c>
      <c r="F1037" s="76"/>
      <c r="G1037" s="78" t="s">
        <v>41</v>
      </c>
      <c r="H1037" s="79">
        <v>0.7</v>
      </c>
      <c r="I1037" s="76" t="s">
        <v>1147</v>
      </c>
      <c r="J1037" s="80" t="s">
        <v>36</v>
      </c>
      <c r="K1037" s="81"/>
      <c r="L1037" s="76" t="s">
        <v>38</v>
      </c>
      <c r="M1037" s="10"/>
      <c r="N1037" s="82"/>
      <c r="O1037" s="82"/>
      <c r="P1037" s="82"/>
      <c r="Q1037" s="82"/>
      <c r="R1037" s="398">
        <v>0</v>
      </c>
      <c r="S1037" s="262"/>
      <c r="T1037" s="262"/>
      <c r="U1037" s="256">
        <f t="shared" si="9789"/>
        <v>0</v>
      </c>
      <c r="V1037" s="257">
        <f t="shared" si="9790"/>
        <v>0</v>
      </c>
      <c r="W1037" s="257">
        <f t="shared" ref="W1037:W1048" si="9915">V1037*H1037</f>
        <v>0</v>
      </c>
      <c r="X1037" s="395">
        <v>0</v>
      </c>
      <c r="Y1037" s="395"/>
      <c r="Z1037" s="395"/>
      <c r="AA1037" s="395">
        <f t="shared" si="9622"/>
        <v>0</v>
      </c>
      <c r="AB1037" s="395">
        <f t="shared" si="9623"/>
        <v>0</v>
      </c>
      <c r="AC1037" s="399">
        <f t="shared" si="9624"/>
        <v>0</v>
      </c>
      <c r="AD1037" s="396"/>
      <c r="AE1037" s="396"/>
      <c r="AF1037" s="396"/>
      <c r="AG1037" s="396"/>
      <c r="AH1037" s="396"/>
      <c r="AI1037" s="260">
        <f t="shared" si="9625"/>
        <v>0</v>
      </c>
      <c r="AJ1037" s="396"/>
      <c r="AK1037" s="396"/>
      <c r="AL1037" s="396"/>
      <c r="AM1037" s="396">
        <f t="shared" si="9626"/>
        <v>0</v>
      </c>
      <c r="AN1037" s="396">
        <f t="shared" si="9613"/>
        <v>0</v>
      </c>
      <c r="AO1037" s="396">
        <f t="shared" si="9627"/>
        <v>0</v>
      </c>
      <c r="AP1037" s="396"/>
      <c r="AQ1037" s="396"/>
      <c r="AR1037" s="396"/>
      <c r="AS1037" s="396">
        <f t="shared" si="9667"/>
        <v>0</v>
      </c>
      <c r="AT1037" s="396">
        <f t="shared" si="9525"/>
        <v>0</v>
      </c>
      <c r="AU1037" s="396">
        <f t="shared" si="9668"/>
        <v>0</v>
      </c>
      <c r="AV1037" s="397"/>
      <c r="AW1037" s="397"/>
      <c r="AX1037" s="397"/>
      <c r="AY1037" s="397">
        <f t="shared" si="9568"/>
        <v>0</v>
      </c>
      <c r="AZ1037" s="397">
        <f t="shared" si="9527"/>
        <v>0</v>
      </c>
      <c r="BA1037" s="397">
        <f t="shared" si="9569"/>
        <v>0</v>
      </c>
      <c r="BB1037" s="397"/>
      <c r="BC1037" s="397"/>
      <c r="BD1037" s="397"/>
      <c r="BE1037" s="397">
        <f t="shared" si="9570"/>
        <v>0</v>
      </c>
      <c r="BF1037" s="397">
        <f t="shared" si="9530"/>
        <v>0</v>
      </c>
      <c r="BG1037" s="397">
        <f t="shared" si="9571"/>
        <v>0</v>
      </c>
      <c r="BH1037" s="397"/>
      <c r="BI1037" s="397"/>
      <c r="BJ1037" s="397"/>
      <c r="BK1037" s="397">
        <f t="shared" si="9630"/>
        <v>0</v>
      </c>
      <c r="BL1037" s="397">
        <f t="shared" si="9631"/>
        <v>0</v>
      </c>
      <c r="BM1037" s="397">
        <f t="shared" si="9632"/>
        <v>0</v>
      </c>
      <c r="BN1037" s="397"/>
      <c r="BO1037" s="397"/>
      <c r="BP1037" s="397"/>
      <c r="BQ1037" s="397">
        <f t="shared" si="9633"/>
        <v>0</v>
      </c>
      <c r="BR1037" s="397">
        <f t="shared" si="9634"/>
        <v>0</v>
      </c>
      <c r="BS1037" s="397">
        <f t="shared" si="9635"/>
        <v>0</v>
      </c>
      <c r="BT1037" s="256"/>
      <c r="BU1037" s="256"/>
      <c r="BV1037" s="256">
        <f t="shared" si="9636"/>
        <v>0</v>
      </c>
      <c r="BW1037" s="1431">
        <f t="shared" si="9637"/>
        <v>0</v>
      </c>
      <c r="BX1037" s="84" t="s">
        <v>42</v>
      </c>
      <c r="BY1037" s="76">
        <v>2011</v>
      </c>
      <c r="BZ1037" s="325"/>
      <c r="CA1037" s="529">
        <f t="shared" si="9638"/>
        <v>0</v>
      </c>
      <c r="CB1037" s="85"/>
      <c r="CC1037" s="83"/>
      <c r="CD1037" s="888"/>
      <c r="CE1037" s="26">
        <f t="shared" si="9639"/>
        <v>0</v>
      </c>
      <c r="CF1037" s="27">
        <f t="shared" si="9640"/>
        <v>0</v>
      </c>
      <c r="CG1037" s="889">
        <f t="shared" si="9641"/>
        <v>0</v>
      </c>
      <c r="CH1037" s="829"/>
      <c r="CI1037" s="828"/>
      <c r="CJ1037" s="890"/>
      <c r="CK1037" s="886"/>
      <c r="CL1037" s="886"/>
      <c r="CM1037" s="886"/>
      <c r="CN1037" s="886"/>
      <c r="CO1037" s="886"/>
      <c r="CP1037" s="886"/>
      <c r="CQ1037" s="886"/>
      <c r="CR1037" s="892"/>
      <c r="CS1037" s="892"/>
      <c r="CT1037" s="892"/>
      <c r="CU1037" s="892"/>
      <c r="CV1037" s="892"/>
      <c r="CW1037" s="892"/>
      <c r="CX1037" s="892"/>
      <c r="CY1037" s="892"/>
      <c r="CZ1037" s="892"/>
      <c r="DA1037" s="892"/>
      <c r="DB1037" s="892"/>
      <c r="DC1037" s="892"/>
      <c r="DD1037" s="892"/>
      <c r="DE1037" s="892"/>
      <c r="DF1037" s="892"/>
      <c r="DG1037" s="892"/>
      <c r="DH1037" s="892"/>
      <c r="DI1037" s="892"/>
      <c r="DJ1037" s="892"/>
      <c r="DK1037" s="892"/>
      <c r="DL1037" s="893"/>
      <c r="DM1037" s="461"/>
      <c r="DN1037" s="257"/>
      <c r="DO1037" s="461"/>
      <c r="DP1037" s="538"/>
      <c r="DQ1037" s="677"/>
      <c r="DR1037" s="257"/>
      <c r="DS1037" s="677"/>
      <c r="DT1037" s="257"/>
      <c r="DU1037" s="649"/>
      <c r="DV1037" s="538"/>
      <c r="DW1037" s="677"/>
      <c r="DX1037" s="538"/>
      <c r="DY1037" s="677"/>
      <c r="DZ1037" s="538"/>
      <c r="EA1037" s="462">
        <f t="shared" si="9643"/>
        <v>0</v>
      </c>
      <c r="EB1037" s="263">
        <f t="shared" si="9644"/>
        <v>0</v>
      </c>
      <c r="EC1037" s="677"/>
      <c r="ED1037" s="256"/>
      <c r="EE1037" s="460"/>
      <c r="EF1037" s="1045"/>
      <c r="EG1037" s="461">
        <f t="shared" si="9646"/>
        <v>0</v>
      </c>
      <c r="EH1037" s="257">
        <f t="shared" si="9647"/>
        <v>0</v>
      </c>
      <c r="EI1037" s="460">
        <f t="shared" si="9648"/>
        <v>0</v>
      </c>
      <c r="EJ1037" s="538">
        <f t="shared" si="9649"/>
        <v>0</v>
      </c>
      <c r="EK1037" s="677">
        <f t="shared" si="9650"/>
        <v>0</v>
      </c>
      <c r="EL1037" s="257">
        <f t="shared" si="9651"/>
        <v>0</v>
      </c>
      <c r="EM1037" s="649">
        <f t="shared" si="9652"/>
        <v>0</v>
      </c>
      <c r="EN1037" s="538">
        <f t="shared" si="9653"/>
        <v>0</v>
      </c>
      <c r="EO1037" s="677">
        <f t="shared" si="9654"/>
        <v>0</v>
      </c>
      <c r="EP1037" s="257">
        <f t="shared" si="9655"/>
        <v>0</v>
      </c>
      <c r="EQ1037" s="649">
        <f t="shared" si="9656"/>
        <v>0</v>
      </c>
      <c r="ER1037" s="538">
        <f t="shared" si="9657"/>
        <v>0</v>
      </c>
      <c r="ES1037" s="677">
        <f t="shared" si="9658"/>
        <v>0</v>
      </c>
      <c r="ET1037" s="538">
        <f t="shared" si="9659"/>
        <v>0</v>
      </c>
      <c r="EU1037" s="462">
        <f t="shared" si="9660"/>
        <v>0</v>
      </c>
      <c r="EV1037" s="263">
        <f t="shared" si="9661"/>
        <v>0</v>
      </c>
      <c r="EW1037" s="462">
        <f t="shared" si="9662"/>
        <v>0</v>
      </c>
      <c r="EX1037" s="263">
        <f t="shared" si="9663"/>
        <v>0</v>
      </c>
      <c r="EY1037" s="472">
        <f t="shared" si="9664"/>
        <v>0</v>
      </c>
      <c r="EZ1037" s="263">
        <f t="shared" si="9665"/>
        <v>0</v>
      </c>
      <c r="FA1037" s="550"/>
    </row>
    <row r="1038" spans="1:158" s="551" customFormat="1" ht="18" hidden="1" customHeight="1" outlineLevel="1" x14ac:dyDescent="0.2">
      <c r="A1038" s="5" t="s">
        <v>651</v>
      </c>
      <c r="B1038" s="76" t="s">
        <v>21</v>
      </c>
      <c r="C1038" s="77" t="s">
        <v>32</v>
      </c>
      <c r="D1038" s="77" t="s">
        <v>465</v>
      </c>
      <c r="E1038" s="76" t="s">
        <v>465</v>
      </c>
      <c r="F1038" s="76" t="s">
        <v>470</v>
      </c>
      <c r="G1038" s="78" t="s">
        <v>41</v>
      </c>
      <c r="H1038" s="79">
        <v>0.7</v>
      </c>
      <c r="I1038" s="76" t="s">
        <v>1147</v>
      </c>
      <c r="J1038" s="80" t="s">
        <v>455</v>
      </c>
      <c r="K1038" s="81"/>
      <c r="L1038" s="76" t="s">
        <v>46</v>
      </c>
      <c r="M1038" s="10"/>
      <c r="N1038" s="82"/>
      <c r="O1038" s="82"/>
      <c r="P1038" s="82">
        <v>0</v>
      </c>
      <c r="Q1038" s="82">
        <v>0</v>
      </c>
      <c r="R1038" s="398">
        <v>0</v>
      </c>
      <c r="S1038" s="262"/>
      <c r="T1038" s="262"/>
      <c r="U1038" s="256">
        <f t="shared" si="9789"/>
        <v>0</v>
      </c>
      <c r="V1038" s="257">
        <f t="shared" si="9790"/>
        <v>0</v>
      </c>
      <c r="W1038" s="257">
        <f t="shared" si="9915"/>
        <v>0</v>
      </c>
      <c r="X1038" s="395">
        <v>0</v>
      </c>
      <c r="Y1038" s="395"/>
      <c r="Z1038" s="395"/>
      <c r="AA1038" s="395">
        <f t="shared" si="9622"/>
        <v>0</v>
      </c>
      <c r="AB1038" s="395">
        <f t="shared" si="9623"/>
        <v>0</v>
      </c>
      <c r="AC1038" s="399">
        <f t="shared" si="9624"/>
        <v>0</v>
      </c>
      <c r="AD1038" s="396"/>
      <c r="AE1038" s="396"/>
      <c r="AF1038" s="396"/>
      <c r="AG1038" s="396"/>
      <c r="AH1038" s="396"/>
      <c r="AI1038" s="260">
        <f t="shared" si="9625"/>
        <v>0</v>
      </c>
      <c r="AJ1038" s="396"/>
      <c r="AK1038" s="396"/>
      <c r="AL1038" s="396"/>
      <c r="AM1038" s="396">
        <f t="shared" si="9626"/>
        <v>0</v>
      </c>
      <c r="AN1038" s="396">
        <f t="shared" si="9613"/>
        <v>0</v>
      </c>
      <c r="AO1038" s="396">
        <f t="shared" si="9627"/>
        <v>0</v>
      </c>
      <c r="AP1038" s="396"/>
      <c r="AQ1038" s="396"/>
      <c r="AR1038" s="396"/>
      <c r="AS1038" s="396">
        <f t="shared" si="9667"/>
        <v>0</v>
      </c>
      <c r="AT1038" s="396">
        <f t="shared" si="9525"/>
        <v>0</v>
      </c>
      <c r="AU1038" s="396">
        <f t="shared" si="9668"/>
        <v>0</v>
      </c>
      <c r="AV1038" s="397"/>
      <c r="AW1038" s="397"/>
      <c r="AX1038" s="397"/>
      <c r="AY1038" s="397">
        <f t="shared" si="9568"/>
        <v>0</v>
      </c>
      <c r="AZ1038" s="397">
        <f t="shared" si="9527"/>
        <v>0</v>
      </c>
      <c r="BA1038" s="397">
        <f t="shared" si="9569"/>
        <v>0</v>
      </c>
      <c r="BB1038" s="397"/>
      <c r="BC1038" s="397"/>
      <c r="BD1038" s="397"/>
      <c r="BE1038" s="397">
        <f t="shared" si="9570"/>
        <v>0</v>
      </c>
      <c r="BF1038" s="397">
        <f t="shared" si="9530"/>
        <v>0</v>
      </c>
      <c r="BG1038" s="397">
        <f t="shared" si="9571"/>
        <v>0</v>
      </c>
      <c r="BH1038" s="397"/>
      <c r="BI1038" s="397"/>
      <c r="BJ1038" s="397"/>
      <c r="BK1038" s="397">
        <f t="shared" si="9630"/>
        <v>0</v>
      </c>
      <c r="BL1038" s="397">
        <f t="shared" si="9631"/>
        <v>0</v>
      </c>
      <c r="BM1038" s="397">
        <f t="shared" si="9632"/>
        <v>0</v>
      </c>
      <c r="BN1038" s="397"/>
      <c r="BO1038" s="397"/>
      <c r="BP1038" s="397"/>
      <c r="BQ1038" s="397">
        <f t="shared" si="9633"/>
        <v>0</v>
      </c>
      <c r="BR1038" s="397">
        <f t="shared" si="9634"/>
        <v>0</v>
      </c>
      <c r="BS1038" s="397">
        <f t="shared" si="9635"/>
        <v>0</v>
      </c>
      <c r="BT1038" s="256"/>
      <c r="BU1038" s="256"/>
      <c r="BV1038" s="256">
        <f t="shared" si="9636"/>
        <v>0</v>
      </c>
      <c r="BW1038" s="1431">
        <f t="shared" si="9637"/>
        <v>0</v>
      </c>
      <c r="BX1038" s="84"/>
      <c r="BY1038" s="76">
        <v>2011</v>
      </c>
      <c r="BZ1038" s="325" t="s">
        <v>1119</v>
      </c>
      <c r="CA1038" s="529">
        <f t="shared" si="9638"/>
        <v>0</v>
      </c>
      <c r="CB1038" s="85"/>
      <c r="CC1038" s="83"/>
      <c r="CD1038" s="888"/>
      <c r="CE1038" s="26">
        <f t="shared" si="9639"/>
        <v>0</v>
      </c>
      <c r="CF1038" s="27">
        <f t="shared" si="9640"/>
        <v>0</v>
      </c>
      <c r="CG1038" s="889">
        <f t="shared" si="9641"/>
        <v>0</v>
      </c>
      <c r="CH1038" s="540" t="s">
        <v>472</v>
      </c>
      <c r="CI1038" s="828"/>
      <c r="CJ1038" s="890"/>
      <c r="CK1038" s="886"/>
      <c r="CL1038" s="886"/>
      <c r="CM1038" s="886"/>
      <c r="CN1038" s="886"/>
      <c r="CO1038" s="886"/>
      <c r="CP1038" s="886"/>
      <c r="CQ1038" s="886"/>
      <c r="CR1038" s="892"/>
      <c r="CS1038" s="892"/>
      <c r="CT1038" s="892"/>
      <c r="CU1038" s="892"/>
      <c r="CV1038" s="892"/>
      <c r="CW1038" s="892"/>
      <c r="CX1038" s="892"/>
      <c r="CY1038" s="892"/>
      <c r="CZ1038" s="892"/>
      <c r="DA1038" s="892"/>
      <c r="DB1038" s="892"/>
      <c r="DC1038" s="892"/>
      <c r="DD1038" s="892"/>
      <c r="DE1038" s="892"/>
      <c r="DF1038" s="892"/>
      <c r="DG1038" s="892"/>
      <c r="DH1038" s="892"/>
      <c r="DI1038" s="892"/>
      <c r="DJ1038" s="892"/>
      <c r="DK1038" s="892"/>
      <c r="DL1038" s="893"/>
      <c r="DM1038" s="461"/>
      <c r="DN1038" s="257"/>
      <c r="DO1038" s="461"/>
      <c r="DP1038" s="538"/>
      <c r="DQ1038" s="677"/>
      <c r="DR1038" s="257"/>
      <c r="DS1038" s="677"/>
      <c r="DT1038" s="257"/>
      <c r="DU1038" s="649"/>
      <c r="DV1038" s="538"/>
      <c r="DW1038" s="677"/>
      <c r="DX1038" s="538"/>
      <c r="DY1038" s="677"/>
      <c r="DZ1038" s="538"/>
      <c r="EA1038" s="462">
        <f t="shared" si="9643"/>
        <v>0</v>
      </c>
      <c r="EB1038" s="263">
        <f t="shared" si="9644"/>
        <v>0</v>
      </c>
      <c r="EC1038" s="677"/>
      <c r="ED1038" s="256"/>
      <c r="EE1038" s="460"/>
      <c r="EF1038" s="751"/>
      <c r="EG1038" s="461">
        <f t="shared" si="9646"/>
        <v>0</v>
      </c>
      <c r="EH1038" s="257">
        <f t="shared" si="9647"/>
        <v>0</v>
      </c>
      <c r="EI1038" s="460">
        <f t="shared" si="9648"/>
        <v>0</v>
      </c>
      <c r="EJ1038" s="538">
        <f t="shared" si="9649"/>
        <v>0</v>
      </c>
      <c r="EK1038" s="677">
        <f t="shared" si="9650"/>
        <v>0</v>
      </c>
      <c r="EL1038" s="257">
        <f t="shared" si="9651"/>
        <v>0</v>
      </c>
      <c r="EM1038" s="649">
        <f t="shared" si="9652"/>
        <v>0</v>
      </c>
      <c r="EN1038" s="538">
        <f t="shared" si="9653"/>
        <v>0</v>
      </c>
      <c r="EO1038" s="677">
        <f t="shared" si="9654"/>
        <v>0</v>
      </c>
      <c r="EP1038" s="257">
        <f t="shared" si="9655"/>
        <v>0</v>
      </c>
      <c r="EQ1038" s="649">
        <f t="shared" si="9656"/>
        <v>0</v>
      </c>
      <c r="ER1038" s="538">
        <f t="shared" si="9657"/>
        <v>0</v>
      </c>
      <c r="ES1038" s="677">
        <f t="shared" si="9658"/>
        <v>0</v>
      </c>
      <c r="ET1038" s="538">
        <f t="shared" si="9659"/>
        <v>0</v>
      </c>
      <c r="EU1038" s="462">
        <f t="shared" si="9660"/>
        <v>0</v>
      </c>
      <c r="EV1038" s="263">
        <f t="shared" si="9661"/>
        <v>0</v>
      </c>
      <c r="EW1038" s="462">
        <f t="shared" si="9662"/>
        <v>0</v>
      </c>
      <c r="EX1038" s="263">
        <f t="shared" si="9663"/>
        <v>0</v>
      </c>
      <c r="EY1038" s="472">
        <f t="shared" si="9664"/>
        <v>0</v>
      </c>
      <c r="EZ1038" s="263">
        <f t="shared" si="9665"/>
        <v>0</v>
      </c>
      <c r="FA1038" s="550"/>
    </row>
    <row r="1039" spans="1:158" s="551" customFormat="1" ht="18" hidden="1" customHeight="1" outlineLevel="1" x14ac:dyDescent="0.2">
      <c r="A1039" s="5" t="s">
        <v>1133</v>
      </c>
      <c r="B1039" s="76" t="s">
        <v>21</v>
      </c>
      <c r="C1039" s="77" t="s">
        <v>32</v>
      </c>
      <c r="D1039" s="77" t="s">
        <v>465</v>
      </c>
      <c r="E1039" s="76" t="s">
        <v>465</v>
      </c>
      <c r="F1039" s="76" t="s">
        <v>470</v>
      </c>
      <c r="G1039" s="78" t="s">
        <v>41</v>
      </c>
      <c r="H1039" s="79">
        <v>0.7</v>
      </c>
      <c r="I1039" s="76" t="s">
        <v>1147</v>
      </c>
      <c r="J1039" s="80" t="s">
        <v>455</v>
      </c>
      <c r="K1039" s="81"/>
      <c r="L1039" s="76" t="s">
        <v>46</v>
      </c>
      <c r="M1039" s="10"/>
      <c r="N1039" s="82"/>
      <c r="O1039" s="82"/>
      <c r="P1039" s="82">
        <v>0</v>
      </c>
      <c r="Q1039" s="82">
        <v>0</v>
      </c>
      <c r="R1039" s="398">
        <v>0</v>
      </c>
      <c r="S1039" s="262"/>
      <c r="T1039" s="262"/>
      <c r="U1039" s="256">
        <f t="shared" ref="U1039" si="9916">R1039</f>
        <v>0</v>
      </c>
      <c r="V1039" s="257">
        <f t="shared" ref="V1039" si="9917">U1039*1.12</f>
        <v>0</v>
      </c>
      <c r="W1039" s="257">
        <f t="shared" si="9915"/>
        <v>0</v>
      </c>
      <c r="X1039" s="395">
        <v>0</v>
      </c>
      <c r="Y1039" s="395"/>
      <c r="Z1039" s="395"/>
      <c r="AA1039" s="395">
        <f t="shared" ref="AA1039" si="9918">X1039</f>
        <v>0</v>
      </c>
      <c r="AB1039" s="395">
        <f t="shared" ref="AB1039" si="9919">AA1039*1.12</f>
        <v>0</v>
      </c>
      <c r="AC1039" s="399">
        <f t="shared" si="9624"/>
        <v>0</v>
      </c>
      <c r="AD1039" s="396"/>
      <c r="AE1039" s="396"/>
      <c r="AF1039" s="396"/>
      <c r="AG1039" s="396"/>
      <c r="AH1039" s="396"/>
      <c r="AI1039" s="260">
        <f t="shared" si="9625"/>
        <v>0</v>
      </c>
      <c r="AJ1039" s="396"/>
      <c r="AK1039" s="396"/>
      <c r="AL1039" s="396"/>
      <c r="AM1039" s="396">
        <f t="shared" si="9626"/>
        <v>0</v>
      </c>
      <c r="AN1039" s="396">
        <f t="shared" si="9613"/>
        <v>0</v>
      </c>
      <c r="AO1039" s="396">
        <f t="shared" si="9627"/>
        <v>0</v>
      </c>
      <c r="AP1039" s="396"/>
      <c r="AQ1039" s="396"/>
      <c r="AR1039" s="396"/>
      <c r="AS1039" s="396">
        <f t="shared" si="9667"/>
        <v>0</v>
      </c>
      <c r="AT1039" s="396">
        <f t="shared" si="9525"/>
        <v>0</v>
      </c>
      <c r="AU1039" s="396">
        <f t="shared" si="9668"/>
        <v>0</v>
      </c>
      <c r="AV1039" s="397"/>
      <c r="AW1039" s="397"/>
      <c r="AX1039" s="397"/>
      <c r="AY1039" s="397">
        <f t="shared" si="9568"/>
        <v>0</v>
      </c>
      <c r="AZ1039" s="397">
        <f t="shared" si="9527"/>
        <v>0</v>
      </c>
      <c r="BA1039" s="397">
        <f t="shared" si="9569"/>
        <v>0</v>
      </c>
      <c r="BB1039" s="397"/>
      <c r="BC1039" s="397"/>
      <c r="BD1039" s="397"/>
      <c r="BE1039" s="397">
        <f t="shared" si="9570"/>
        <v>0</v>
      </c>
      <c r="BF1039" s="397">
        <f t="shared" si="9530"/>
        <v>0</v>
      </c>
      <c r="BG1039" s="397">
        <f t="shared" si="9571"/>
        <v>0</v>
      </c>
      <c r="BH1039" s="397"/>
      <c r="BI1039" s="397"/>
      <c r="BJ1039" s="397"/>
      <c r="BK1039" s="397">
        <f t="shared" si="9630"/>
        <v>0</v>
      </c>
      <c r="BL1039" s="397">
        <f t="shared" si="9631"/>
        <v>0</v>
      </c>
      <c r="BM1039" s="397">
        <f t="shared" si="9632"/>
        <v>0</v>
      </c>
      <c r="BN1039" s="397"/>
      <c r="BO1039" s="397"/>
      <c r="BP1039" s="397"/>
      <c r="BQ1039" s="397">
        <f t="shared" si="9633"/>
        <v>0</v>
      </c>
      <c r="BR1039" s="397">
        <f t="shared" si="9634"/>
        <v>0</v>
      </c>
      <c r="BS1039" s="397">
        <f t="shared" si="9635"/>
        <v>0</v>
      </c>
      <c r="BT1039" s="256"/>
      <c r="BU1039" s="256"/>
      <c r="BV1039" s="256">
        <f t="shared" si="9636"/>
        <v>0</v>
      </c>
      <c r="BW1039" s="1431">
        <f t="shared" ref="BW1039" si="9920">BV1039*1.12</f>
        <v>0</v>
      </c>
      <c r="BX1039" s="84"/>
      <c r="BY1039" s="76">
        <v>2011</v>
      </c>
      <c r="BZ1039" s="325">
        <v>16.170000000000002</v>
      </c>
      <c r="CA1039" s="529">
        <f t="shared" si="9638"/>
        <v>0</v>
      </c>
      <c r="CB1039" s="85"/>
      <c r="CC1039" s="83"/>
      <c r="CD1039" s="888"/>
      <c r="CE1039" s="26">
        <f t="shared" si="9639"/>
        <v>0</v>
      </c>
      <c r="CF1039" s="27">
        <f t="shared" si="9640"/>
        <v>0</v>
      </c>
      <c r="CG1039" s="889">
        <f t="shared" si="9641"/>
        <v>0</v>
      </c>
      <c r="CH1039" s="540" t="s">
        <v>1165</v>
      </c>
      <c r="CI1039" s="828"/>
      <c r="CJ1039" s="890"/>
      <c r="CK1039" s="886"/>
      <c r="CL1039" s="886"/>
      <c r="CM1039" s="886"/>
      <c r="CN1039" s="886"/>
      <c r="CO1039" s="886"/>
      <c r="CP1039" s="886"/>
      <c r="CQ1039" s="886"/>
      <c r="CR1039" s="892"/>
      <c r="CS1039" s="892"/>
      <c r="CT1039" s="892"/>
      <c r="CU1039" s="892"/>
      <c r="CV1039" s="892"/>
      <c r="CW1039" s="892"/>
      <c r="CX1039" s="892"/>
      <c r="CY1039" s="892"/>
      <c r="CZ1039" s="892"/>
      <c r="DA1039" s="892"/>
      <c r="DB1039" s="892"/>
      <c r="DC1039" s="892"/>
      <c r="DD1039" s="892"/>
      <c r="DE1039" s="892"/>
      <c r="DF1039" s="892"/>
      <c r="DG1039" s="892"/>
      <c r="DH1039" s="892"/>
      <c r="DI1039" s="892"/>
      <c r="DJ1039" s="892"/>
      <c r="DK1039" s="892"/>
      <c r="DL1039" s="893"/>
      <c r="DM1039" s="461"/>
      <c r="DN1039" s="495"/>
      <c r="DO1039" s="461"/>
      <c r="DP1039" s="538"/>
      <c r="DQ1039" s="677"/>
      <c r="DR1039" s="257"/>
      <c r="DS1039" s="677"/>
      <c r="DT1039" s="257"/>
      <c r="DU1039" s="649"/>
      <c r="DV1039" s="538"/>
      <c r="DW1039" s="677"/>
      <c r="DX1039" s="538"/>
      <c r="DY1039" s="677"/>
      <c r="DZ1039" s="538"/>
      <c r="EA1039" s="462">
        <f t="shared" si="9643"/>
        <v>0</v>
      </c>
      <c r="EB1039" s="263">
        <f t="shared" si="9644"/>
        <v>0</v>
      </c>
      <c r="EC1039" s="677"/>
      <c r="ED1039" s="256"/>
      <c r="EE1039" s="460"/>
      <c r="EF1039" s="751"/>
      <c r="EG1039" s="461">
        <f t="shared" si="9646"/>
        <v>0</v>
      </c>
      <c r="EH1039" s="257">
        <f t="shared" si="9647"/>
        <v>0</v>
      </c>
      <c r="EI1039" s="460">
        <f t="shared" si="9648"/>
        <v>0</v>
      </c>
      <c r="EJ1039" s="538">
        <f t="shared" si="9649"/>
        <v>0</v>
      </c>
      <c r="EK1039" s="677">
        <f t="shared" si="9650"/>
        <v>0</v>
      </c>
      <c r="EL1039" s="257">
        <f t="shared" si="9651"/>
        <v>0</v>
      </c>
      <c r="EM1039" s="649">
        <f t="shared" si="9652"/>
        <v>0</v>
      </c>
      <c r="EN1039" s="538">
        <f t="shared" si="9653"/>
        <v>0</v>
      </c>
      <c r="EO1039" s="677">
        <f t="shared" si="9654"/>
        <v>0</v>
      </c>
      <c r="EP1039" s="257">
        <f t="shared" si="9655"/>
        <v>0</v>
      </c>
      <c r="EQ1039" s="649">
        <f t="shared" si="9656"/>
        <v>0</v>
      </c>
      <c r="ER1039" s="538">
        <f t="shared" si="9657"/>
        <v>0</v>
      </c>
      <c r="ES1039" s="677">
        <f t="shared" si="9658"/>
        <v>0</v>
      </c>
      <c r="ET1039" s="538">
        <f t="shared" si="9659"/>
        <v>0</v>
      </c>
      <c r="EU1039" s="462">
        <f t="shared" si="9660"/>
        <v>0</v>
      </c>
      <c r="EV1039" s="263">
        <f t="shared" si="9661"/>
        <v>0</v>
      </c>
      <c r="EW1039" s="462">
        <f t="shared" si="9662"/>
        <v>0</v>
      </c>
      <c r="EX1039" s="263">
        <f t="shared" si="9663"/>
        <v>0</v>
      </c>
      <c r="EY1039" s="472">
        <f t="shared" si="9664"/>
        <v>0</v>
      </c>
      <c r="EZ1039" s="263">
        <f t="shared" si="9665"/>
        <v>0</v>
      </c>
      <c r="FA1039" s="550"/>
    </row>
    <row r="1040" spans="1:158" s="551" customFormat="1" ht="18" hidden="1" customHeight="1" outlineLevel="1" x14ac:dyDescent="0.2">
      <c r="A1040" s="5" t="s">
        <v>1330</v>
      </c>
      <c r="B1040" s="76" t="s">
        <v>21</v>
      </c>
      <c r="C1040" s="77" t="s">
        <v>32</v>
      </c>
      <c r="D1040" s="77" t="s">
        <v>465</v>
      </c>
      <c r="E1040" s="76" t="s">
        <v>465</v>
      </c>
      <c r="F1040" s="76" t="s">
        <v>470</v>
      </c>
      <c r="G1040" s="78" t="s">
        <v>41</v>
      </c>
      <c r="H1040" s="79">
        <v>0.7</v>
      </c>
      <c r="I1040" s="76" t="s">
        <v>1147</v>
      </c>
      <c r="J1040" s="80" t="s">
        <v>455</v>
      </c>
      <c r="K1040" s="81"/>
      <c r="L1040" s="76" t="s">
        <v>46</v>
      </c>
      <c r="M1040" s="10"/>
      <c r="N1040" s="82"/>
      <c r="O1040" s="82"/>
      <c r="P1040" s="82">
        <v>5036250</v>
      </c>
      <c r="Q1040" s="82">
        <v>34141116.850000001</v>
      </c>
      <c r="R1040" s="398">
        <v>109734732.91</v>
      </c>
      <c r="S1040" s="262"/>
      <c r="T1040" s="262"/>
      <c r="U1040" s="256">
        <v>0</v>
      </c>
      <c r="V1040" s="257">
        <f t="shared" ref="V1040" si="9921">U1040*1.12</f>
        <v>0</v>
      </c>
      <c r="W1040" s="257">
        <f t="shared" ref="W1040" si="9922">V1040*H1040</f>
        <v>0</v>
      </c>
      <c r="X1040" s="395">
        <v>45797900.090000004</v>
      </c>
      <c r="Y1040" s="395"/>
      <c r="Z1040" s="395"/>
      <c r="AA1040" s="395">
        <v>0</v>
      </c>
      <c r="AB1040" s="395">
        <f t="shared" ref="AB1040" si="9923">AA1040*1.12</f>
        <v>0</v>
      </c>
      <c r="AC1040" s="399">
        <f t="shared" si="9624"/>
        <v>0</v>
      </c>
      <c r="AD1040" s="396"/>
      <c r="AE1040" s="396"/>
      <c r="AF1040" s="396"/>
      <c r="AG1040" s="396"/>
      <c r="AH1040" s="396"/>
      <c r="AI1040" s="260">
        <f t="shared" si="9625"/>
        <v>0</v>
      </c>
      <c r="AJ1040" s="396"/>
      <c r="AK1040" s="396"/>
      <c r="AL1040" s="396"/>
      <c r="AM1040" s="396">
        <f t="shared" si="9626"/>
        <v>0</v>
      </c>
      <c r="AN1040" s="396">
        <f t="shared" si="9613"/>
        <v>0</v>
      </c>
      <c r="AO1040" s="396">
        <f t="shared" si="9627"/>
        <v>0</v>
      </c>
      <c r="AP1040" s="396"/>
      <c r="AQ1040" s="396"/>
      <c r="AR1040" s="396"/>
      <c r="AS1040" s="396">
        <f t="shared" si="9667"/>
        <v>0</v>
      </c>
      <c r="AT1040" s="396">
        <f t="shared" si="9525"/>
        <v>0</v>
      </c>
      <c r="AU1040" s="396">
        <f t="shared" si="9668"/>
        <v>0</v>
      </c>
      <c r="AV1040" s="397"/>
      <c r="AW1040" s="397"/>
      <c r="AX1040" s="397"/>
      <c r="AY1040" s="397">
        <f t="shared" si="9568"/>
        <v>0</v>
      </c>
      <c r="AZ1040" s="397">
        <f t="shared" si="9527"/>
        <v>0</v>
      </c>
      <c r="BA1040" s="397">
        <f t="shared" si="9569"/>
        <v>0</v>
      </c>
      <c r="BB1040" s="397"/>
      <c r="BC1040" s="397"/>
      <c r="BD1040" s="397"/>
      <c r="BE1040" s="397">
        <f t="shared" si="9570"/>
        <v>0</v>
      </c>
      <c r="BF1040" s="397">
        <f t="shared" si="9530"/>
        <v>0</v>
      </c>
      <c r="BG1040" s="397">
        <f t="shared" si="9571"/>
        <v>0</v>
      </c>
      <c r="BH1040" s="397"/>
      <c r="BI1040" s="397"/>
      <c r="BJ1040" s="397"/>
      <c r="BK1040" s="397">
        <f t="shared" si="9630"/>
        <v>0</v>
      </c>
      <c r="BL1040" s="397">
        <f t="shared" si="9631"/>
        <v>0</v>
      </c>
      <c r="BM1040" s="397">
        <f t="shared" si="9632"/>
        <v>0</v>
      </c>
      <c r="BN1040" s="397"/>
      <c r="BO1040" s="397"/>
      <c r="BP1040" s="397"/>
      <c r="BQ1040" s="397">
        <f t="shared" si="9633"/>
        <v>0</v>
      </c>
      <c r="BR1040" s="397">
        <f t="shared" si="9634"/>
        <v>0</v>
      </c>
      <c r="BS1040" s="397">
        <f t="shared" si="9635"/>
        <v>0</v>
      </c>
      <c r="BT1040" s="256"/>
      <c r="BU1040" s="256"/>
      <c r="BV1040" s="256">
        <v>0</v>
      </c>
      <c r="BW1040" s="1431">
        <f t="shared" ref="BW1040" si="9924">BV1040*1.12</f>
        <v>0</v>
      </c>
      <c r="BX1040" s="84"/>
      <c r="BY1040" s="76">
        <v>2011</v>
      </c>
      <c r="BZ1040" s="325">
        <v>16.170000000000002</v>
      </c>
      <c r="CA1040" s="529">
        <f t="shared" ref="CA1040" si="9925">BW1040*H1040</f>
        <v>0</v>
      </c>
      <c r="CB1040" s="85"/>
      <c r="CC1040" s="83"/>
      <c r="CD1040" s="888"/>
      <c r="CE1040" s="26">
        <f t="shared" si="9639"/>
        <v>0</v>
      </c>
      <c r="CF1040" s="27">
        <f t="shared" si="9640"/>
        <v>0</v>
      </c>
      <c r="CG1040" s="889">
        <f t="shared" si="9641"/>
        <v>0</v>
      </c>
      <c r="CH1040" s="540" t="s">
        <v>1331</v>
      </c>
      <c r="CI1040" s="828"/>
      <c r="CJ1040" s="890"/>
      <c r="CK1040" s="76"/>
      <c r="CL1040" s="725"/>
      <c r="CM1040" s="891"/>
      <c r="CN1040" s="886"/>
      <c r="CO1040" s="886"/>
      <c r="CP1040" s="76"/>
      <c r="CQ1040" s="886"/>
      <c r="CR1040" s="892"/>
      <c r="CS1040" s="892"/>
      <c r="CT1040" s="892"/>
      <c r="CU1040" s="892"/>
      <c r="CV1040" s="892"/>
      <c r="CW1040" s="892"/>
      <c r="CX1040" s="892"/>
      <c r="CY1040" s="892"/>
      <c r="CZ1040" s="892"/>
      <c r="DA1040" s="892"/>
      <c r="DB1040" s="892"/>
      <c r="DC1040" s="892"/>
      <c r="DD1040" s="892"/>
      <c r="DE1040" s="892"/>
      <c r="DF1040" s="892"/>
      <c r="DG1040" s="892"/>
      <c r="DH1040" s="892"/>
      <c r="DI1040" s="892"/>
      <c r="DJ1040" s="892"/>
      <c r="DK1040" s="892"/>
      <c r="DL1040" s="893"/>
      <c r="DM1040" s="461"/>
      <c r="DN1040" s="262"/>
      <c r="DO1040" s="460"/>
      <c r="DP1040" s="538"/>
      <c r="DQ1040" s="677"/>
      <c r="DR1040" s="257"/>
      <c r="DS1040" s="677"/>
      <c r="DT1040" s="257"/>
      <c r="DU1040" s="649"/>
      <c r="DV1040" s="538"/>
      <c r="DW1040" s="677"/>
      <c r="DX1040" s="538"/>
      <c r="DY1040" s="677"/>
      <c r="DZ1040" s="538"/>
      <c r="EA1040" s="462">
        <f t="shared" si="9643"/>
        <v>0</v>
      </c>
      <c r="EB1040" s="263">
        <f t="shared" si="9644"/>
        <v>0</v>
      </c>
      <c r="EC1040" s="677"/>
      <c r="ED1040" s="256"/>
      <c r="EE1040" s="460"/>
      <c r="EF1040" s="751"/>
      <c r="EG1040" s="461">
        <f t="shared" si="9646"/>
        <v>0</v>
      </c>
      <c r="EH1040" s="257">
        <f t="shared" si="9647"/>
        <v>0</v>
      </c>
      <c r="EI1040" s="460">
        <f t="shared" si="9648"/>
        <v>0</v>
      </c>
      <c r="EJ1040" s="538">
        <f t="shared" si="9649"/>
        <v>0</v>
      </c>
      <c r="EK1040" s="677">
        <f t="shared" si="9650"/>
        <v>0</v>
      </c>
      <c r="EL1040" s="257">
        <f t="shared" si="9651"/>
        <v>0</v>
      </c>
      <c r="EM1040" s="649">
        <f t="shared" si="9652"/>
        <v>0</v>
      </c>
      <c r="EN1040" s="538">
        <f t="shared" si="9653"/>
        <v>0</v>
      </c>
      <c r="EO1040" s="677">
        <f t="shared" si="9654"/>
        <v>0</v>
      </c>
      <c r="EP1040" s="257">
        <f t="shared" si="9655"/>
        <v>0</v>
      </c>
      <c r="EQ1040" s="649">
        <f t="shared" si="9656"/>
        <v>0</v>
      </c>
      <c r="ER1040" s="538">
        <f t="shared" si="9657"/>
        <v>0</v>
      </c>
      <c r="ES1040" s="677">
        <f t="shared" si="9658"/>
        <v>0</v>
      </c>
      <c r="ET1040" s="538">
        <f t="shared" si="9659"/>
        <v>0</v>
      </c>
      <c r="EU1040" s="462">
        <f t="shared" si="9660"/>
        <v>0</v>
      </c>
      <c r="EV1040" s="263">
        <f t="shared" si="9661"/>
        <v>0</v>
      </c>
      <c r="EW1040" s="462">
        <f t="shared" si="9662"/>
        <v>0</v>
      </c>
      <c r="EX1040" s="263">
        <f t="shared" si="9663"/>
        <v>0</v>
      </c>
      <c r="EY1040" s="472">
        <f t="shared" si="9664"/>
        <v>0</v>
      </c>
      <c r="EZ1040" s="263">
        <f t="shared" si="9665"/>
        <v>0</v>
      </c>
      <c r="FA1040" s="550"/>
    </row>
    <row r="1041" spans="1:158" s="551" customFormat="1" ht="18" hidden="1" customHeight="1" outlineLevel="1" x14ac:dyDescent="0.2">
      <c r="A1041" s="5" t="s">
        <v>2018</v>
      </c>
      <c r="B1041" s="76" t="s">
        <v>21</v>
      </c>
      <c r="C1041" s="77" t="s">
        <v>32</v>
      </c>
      <c r="D1041" s="77" t="s">
        <v>465</v>
      </c>
      <c r="E1041" s="76" t="s">
        <v>465</v>
      </c>
      <c r="F1041" s="76" t="s">
        <v>470</v>
      </c>
      <c r="G1041" s="78" t="s">
        <v>41</v>
      </c>
      <c r="H1041" s="79">
        <v>0.7</v>
      </c>
      <c r="I1041" s="76" t="s">
        <v>1147</v>
      </c>
      <c r="J1041" s="80" t="s">
        <v>455</v>
      </c>
      <c r="K1041" s="81"/>
      <c r="L1041" s="76" t="s">
        <v>46</v>
      </c>
      <c r="M1041" s="10"/>
      <c r="N1041" s="82"/>
      <c r="O1041" s="82"/>
      <c r="P1041" s="82">
        <v>5036250</v>
      </c>
      <c r="Q1041" s="82">
        <v>34141116.850000001</v>
      </c>
      <c r="R1041" s="398">
        <v>109734732.91</v>
      </c>
      <c r="S1041" s="262"/>
      <c r="T1041" s="262"/>
      <c r="U1041" s="256">
        <f t="shared" ref="U1041" si="9926">R1041</f>
        <v>109734732.91</v>
      </c>
      <c r="V1041" s="257">
        <f t="shared" ref="V1041" si="9927">U1041*1.12</f>
        <v>122902900.8592</v>
      </c>
      <c r="W1041" s="257">
        <f t="shared" ref="W1041" si="9928">V1041*H1041</f>
        <v>86032030.601439998</v>
      </c>
      <c r="X1041" s="395">
        <v>45797900.090000004</v>
      </c>
      <c r="Y1041" s="395"/>
      <c r="Z1041" s="395"/>
      <c r="AA1041" s="395">
        <f t="shared" ref="AA1041" si="9929">X1041</f>
        <v>45797900.090000004</v>
      </c>
      <c r="AB1041" s="395">
        <f t="shared" ref="AB1041" si="9930">AA1041*1.12</f>
        <v>51293648.100800008</v>
      </c>
      <c r="AC1041" s="399">
        <f t="shared" ref="AC1041" si="9931">AB1041*H1041</f>
        <v>35905553.670560002</v>
      </c>
      <c r="AD1041" s="396">
        <v>23488000</v>
      </c>
      <c r="AE1041" s="396"/>
      <c r="AF1041" s="396"/>
      <c r="AG1041" s="396">
        <f>AD1041</f>
        <v>23488000</v>
      </c>
      <c r="AH1041" s="396">
        <f>AG1041*1.12</f>
        <v>26306560.000000004</v>
      </c>
      <c r="AI1041" s="260">
        <f t="shared" ref="AI1041" si="9932">AH1041*H1041</f>
        <v>18414592</v>
      </c>
      <c r="AJ1041" s="396"/>
      <c r="AK1041" s="396"/>
      <c r="AL1041" s="396"/>
      <c r="AM1041" s="396">
        <f t="shared" ref="AM1041" si="9933">AJ1041</f>
        <v>0</v>
      </c>
      <c r="AN1041" s="396">
        <f t="shared" ref="AN1041" si="9934">AM1041*1.12</f>
        <v>0</v>
      </c>
      <c r="AO1041" s="396">
        <f t="shared" si="9627"/>
        <v>0</v>
      </c>
      <c r="AP1041" s="396"/>
      <c r="AQ1041" s="396"/>
      <c r="AR1041" s="396"/>
      <c r="AS1041" s="396">
        <f t="shared" ref="AS1041" si="9935">AP1041</f>
        <v>0</v>
      </c>
      <c r="AT1041" s="396">
        <f t="shared" ref="AT1041" si="9936">AS1041*1.12</f>
        <v>0</v>
      </c>
      <c r="AU1041" s="396">
        <f t="shared" ref="AU1041" si="9937">AT1041*H1041</f>
        <v>0</v>
      </c>
      <c r="AV1041" s="397"/>
      <c r="AW1041" s="397"/>
      <c r="AX1041" s="397"/>
      <c r="AY1041" s="397">
        <f t="shared" ref="AY1041" si="9938">AV1041</f>
        <v>0</v>
      </c>
      <c r="AZ1041" s="397">
        <f t="shared" ref="AZ1041" si="9939">AY1041*1.12</f>
        <v>0</v>
      </c>
      <c r="BA1041" s="397">
        <f t="shared" ref="BA1041" si="9940">AZ1041*H1041</f>
        <v>0</v>
      </c>
      <c r="BB1041" s="397"/>
      <c r="BC1041" s="397"/>
      <c r="BD1041" s="397"/>
      <c r="BE1041" s="397">
        <f t="shared" ref="BE1041" si="9941">BB1041</f>
        <v>0</v>
      </c>
      <c r="BF1041" s="397">
        <f t="shared" ref="BF1041" si="9942">BE1041*1.12</f>
        <v>0</v>
      </c>
      <c r="BG1041" s="397">
        <f t="shared" ref="BG1041" si="9943">BF1041*H1041</f>
        <v>0</v>
      </c>
      <c r="BH1041" s="397"/>
      <c r="BI1041" s="397"/>
      <c r="BJ1041" s="397"/>
      <c r="BK1041" s="397">
        <f t="shared" si="9630"/>
        <v>0</v>
      </c>
      <c r="BL1041" s="397">
        <f t="shared" si="9631"/>
        <v>0</v>
      </c>
      <c r="BM1041" s="397">
        <f t="shared" si="9632"/>
        <v>0</v>
      </c>
      <c r="BN1041" s="397"/>
      <c r="BO1041" s="397"/>
      <c r="BP1041" s="397"/>
      <c r="BQ1041" s="397">
        <f t="shared" si="9633"/>
        <v>0</v>
      </c>
      <c r="BR1041" s="397">
        <f t="shared" si="9634"/>
        <v>0</v>
      </c>
      <c r="BS1041" s="397">
        <f t="shared" si="9635"/>
        <v>0</v>
      </c>
      <c r="BT1041" s="256"/>
      <c r="BU1041" s="256"/>
      <c r="BV1041" s="256">
        <f t="shared" ref="BV1041" si="9944">SUM(N1041:R1041,X1041,AD1041,AJ1041,AP1041,AV1041,BB1041,BH1041)</f>
        <v>218197999.84999999</v>
      </c>
      <c r="BW1041" s="1431">
        <f t="shared" ref="BW1041" si="9945">BV1041*1.12</f>
        <v>244381759.83200002</v>
      </c>
      <c r="BX1041" s="84"/>
      <c r="BY1041" s="76">
        <v>2011</v>
      </c>
      <c r="BZ1041" s="325">
        <v>16.170000000000002</v>
      </c>
      <c r="CA1041" s="529">
        <f t="shared" ref="CA1041" si="9946">BW1041*H1041</f>
        <v>171067231.88240001</v>
      </c>
      <c r="CB1041" s="85"/>
      <c r="CC1041" s="83"/>
      <c r="CD1041" s="888"/>
      <c r="CE1041" s="26">
        <f t="shared" si="9639"/>
        <v>218197999.84999999</v>
      </c>
      <c r="CF1041" s="27">
        <f t="shared" si="9640"/>
        <v>244381759.83200002</v>
      </c>
      <c r="CG1041" s="889">
        <f t="shared" si="9641"/>
        <v>171067231.88240001</v>
      </c>
      <c r="CH1041" s="540" t="s">
        <v>2030</v>
      </c>
      <c r="CI1041" s="828"/>
      <c r="CJ1041" s="890" t="s">
        <v>25</v>
      </c>
      <c r="CK1041" s="76" t="s">
        <v>470</v>
      </c>
      <c r="CL1041" s="725" t="s">
        <v>2039</v>
      </c>
      <c r="CM1041" s="891">
        <v>40844</v>
      </c>
      <c r="CN1041" s="886" t="s">
        <v>845</v>
      </c>
      <c r="CO1041" s="886" t="s">
        <v>465</v>
      </c>
      <c r="CP1041" s="76" t="s">
        <v>470</v>
      </c>
      <c r="CQ1041" s="886"/>
      <c r="CR1041" s="892"/>
      <c r="CS1041" s="892"/>
      <c r="CT1041" s="892"/>
      <c r="CU1041" s="892"/>
      <c r="CV1041" s="892"/>
      <c r="CW1041" s="892"/>
      <c r="CX1041" s="892"/>
      <c r="CY1041" s="892"/>
      <c r="CZ1041" s="892"/>
      <c r="DA1041" s="892"/>
      <c r="DB1041" s="892">
        <f>109734732.91+19312</f>
        <v>109754044.91</v>
      </c>
      <c r="DC1041" s="892">
        <v>45778588</v>
      </c>
      <c r="DD1041" s="892">
        <v>9992250</v>
      </c>
      <c r="DE1041" s="892"/>
      <c r="DF1041" s="892"/>
      <c r="DG1041" s="892"/>
      <c r="DH1041" s="892"/>
      <c r="DI1041" s="892"/>
      <c r="DJ1041" s="892"/>
      <c r="DK1041" s="892">
        <f>P1041+Q1041+DB1041+DC1041+DD1041</f>
        <v>204702249.75999999</v>
      </c>
      <c r="DL1041" s="893"/>
      <c r="DM1041" s="461">
        <f>DN1041*1.12</f>
        <v>122924530.29920001</v>
      </c>
      <c r="DN1041" s="262">
        <f>DB1041</f>
        <v>109754044.91</v>
      </c>
      <c r="DO1041" s="460">
        <f>DP1041*1.12</f>
        <v>51272018.560000002</v>
      </c>
      <c r="DP1041" s="538">
        <f>DC1041</f>
        <v>45778588</v>
      </c>
      <c r="DQ1041" s="677">
        <f>DR1041*1.12</f>
        <v>11191320.000000002</v>
      </c>
      <c r="DR1041" s="257">
        <f>DD1041</f>
        <v>9992250</v>
      </c>
      <c r="DS1041" s="677"/>
      <c r="DT1041" s="257"/>
      <c r="DU1041" s="649"/>
      <c r="DV1041" s="538"/>
      <c r="DW1041" s="677"/>
      <c r="DX1041" s="538"/>
      <c r="DY1041" s="677"/>
      <c r="DZ1041" s="538"/>
      <c r="EA1041" s="462">
        <f t="shared" si="9643"/>
        <v>0</v>
      </c>
      <c r="EB1041" s="263">
        <f t="shared" si="9644"/>
        <v>0</v>
      </c>
      <c r="EC1041" s="677"/>
      <c r="ED1041" s="256"/>
      <c r="EE1041" s="460">
        <f>EF1041*1.12</f>
        <v>229266519.73120001</v>
      </c>
      <c r="EF1041" s="751">
        <f>DK1041</f>
        <v>204702249.75999999</v>
      </c>
      <c r="EG1041" s="461">
        <f t="shared" si="9646"/>
        <v>-19312</v>
      </c>
      <c r="EH1041" s="257">
        <f t="shared" si="9647"/>
        <v>-21629.440000012517</v>
      </c>
      <c r="EI1041" s="460">
        <f t="shared" si="9648"/>
        <v>19312.090000003576</v>
      </c>
      <c r="EJ1041" s="538">
        <f t="shared" si="9649"/>
        <v>21629.540800005198</v>
      </c>
      <c r="EK1041" s="677">
        <f t="shared" si="9650"/>
        <v>13495750</v>
      </c>
      <c r="EL1041" s="257">
        <f t="shared" si="9651"/>
        <v>15115240.000000002</v>
      </c>
      <c r="EM1041" s="649">
        <f t="shared" si="9652"/>
        <v>0</v>
      </c>
      <c r="EN1041" s="538">
        <f t="shared" si="9653"/>
        <v>0</v>
      </c>
      <c r="EO1041" s="677">
        <f t="shared" si="9654"/>
        <v>0</v>
      </c>
      <c r="EP1041" s="257">
        <f t="shared" si="9655"/>
        <v>0</v>
      </c>
      <c r="EQ1041" s="649">
        <f t="shared" si="9656"/>
        <v>0</v>
      </c>
      <c r="ER1041" s="538">
        <f t="shared" si="9657"/>
        <v>0</v>
      </c>
      <c r="ES1041" s="677">
        <f t="shared" si="9658"/>
        <v>0</v>
      </c>
      <c r="ET1041" s="538">
        <f t="shared" si="9659"/>
        <v>0</v>
      </c>
      <c r="EU1041" s="462">
        <f t="shared" si="9660"/>
        <v>0</v>
      </c>
      <c r="EV1041" s="263">
        <f t="shared" si="9661"/>
        <v>0</v>
      </c>
      <c r="EW1041" s="462">
        <f t="shared" si="9662"/>
        <v>0</v>
      </c>
      <c r="EX1041" s="263">
        <f t="shared" si="9663"/>
        <v>0</v>
      </c>
      <c r="EY1041" s="472">
        <f t="shared" si="9664"/>
        <v>13495750.090000004</v>
      </c>
      <c r="EZ1041" s="263">
        <f t="shared" si="9665"/>
        <v>15115240.100800008</v>
      </c>
      <c r="FA1041" s="550"/>
    </row>
    <row r="1042" spans="1:158" s="551" customFormat="1" ht="18" hidden="1" customHeight="1" outlineLevel="1" x14ac:dyDescent="0.2">
      <c r="A1042" s="5" t="s">
        <v>652</v>
      </c>
      <c r="B1042" s="76" t="s">
        <v>21</v>
      </c>
      <c r="C1042" s="77" t="s">
        <v>32</v>
      </c>
      <c r="D1042" s="77" t="s">
        <v>396</v>
      </c>
      <c r="E1042" s="76" t="s">
        <v>34</v>
      </c>
      <c r="F1042" s="76"/>
      <c r="G1042" s="78" t="s">
        <v>25</v>
      </c>
      <c r="H1042" s="79">
        <v>0</v>
      </c>
      <c r="I1042" s="76" t="s">
        <v>823</v>
      </c>
      <c r="J1042" s="80" t="s">
        <v>36</v>
      </c>
      <c r="K1042" s="81"/>
      <c r="L1042" s="76" t="s">
        <v>38</v>
      </c>
      <c r="M1042" s="10"/>
      <c r="N1042" s="82"/>
      <c r="O1042" s="82"/>
      <c r="P1042" s="82"/>
      <c r="Q1042" s="82"/>
      <c r="R1042" s="398">
        <v>0</v>
      </c>
      <c r="S1042" s="262"/>
      <c r="T1042" s="262"/>
      <c r="U1042" s="256">
        <f t="shared" si="9789"/>
        <v>0</v>
      </c>
      <c r="V1042" s="257">
        <f t="shared" si="9790"/>
        <v>0</v>
      </c>
      <c r="W1042" s="257">
        <f t="shared" si="9915"/>
        <v>0</v>
      </c>
      <c r="X1042" s="395"/>
      <c r="Y1042" s="395"/>
      <c r="Z1042" s="395"/>
      <c r="AA1042" s="395">
        <f t="shared" si="9622"/>
        <v>0</v>
      </c>
      <c r="AB1042" s="395">
        <f t="shared" si="9623"/>
        <v>0</v>
      </c>
      <c r="AC1042" s="399">
        <f t="shared" si="9624"/>
        <v>0</v>
      </c>
      <c r="AD1042" s="396"/>
      <c r="AE1042" s="396"/>
      <c r="AF1042" s="396"/>
      <c r="AG1042" s="396"/>
      <c r="AH1042" s="396"/>
      <c r="AI1042" s="260">
        <f t="shared" si="9625"/>
        <v>0</v>
      </c>
      <c r="AJ1042" s="396"/>
      <c r="AK1042" s="396"/>
      <c r="AL1042" s="396"/>
      <c r="AM1042" s="396">
        <f t="shared" si="9626"/>
        <v>0</v>
      </c>
      <c r="AN1042" s="396">
        <f t="shared" si="9613"/>
        <v>0</v>
      </c>
      <c r="AO1042" s="396">
        <f t="shared" si="9627"/>
        <v>0</v>
      </c>
      <c r="AP1042" s="396"/>
      <c r="AQ1042" s="396"/>
      <c r="AR1042" s="396"/>
      <c r="AS1042" s="396">
        <f t="shared" si="9667"/>
        <v>0</v>
      </c>
      <c r="AT1042" s="396">
        <f t="shared" si="9525"/>
        <v>0</v>
      </c>
      <c r="AU1042" s="396">
        <f t="shared" si="9668"/>
        <v>0</v>
      </c>
      <c r="AV1042" s="397"/>
      <c r="AW1042" s="397"/>
      <c r="AX1042" s="397"/>
      <c r="AY1042" s="397">
        <f t="shared" si="9568"/>
        <v>0</v>
      </c>
      <c r="AZ1042" s="397">
        <f t="shared" si="9527"/>
        <v>0</v>
      </c>
      <c r="BA1042" s="397">
        <f t="shared" si="9569"/>
        <v>0</v>
      </c>
      <c r="BB1042" s="397"/>
      <c r="BC1042" s="397"/>
      <c r="BD1042" s="397"/>
      <c r="BE1042" s="397">
        <f t="shared" si="9570"/>
        <v>0</v>
      </c>
      <c r="BF1042" s="397">
        <f t="shared" si="9530"/>
        <v>0</v>
      </c>
      <c r="BG1042" s="397">
        <f t="shared" si="9571"/>
        <v>0</v>
      </c>
      <c r="BH1042" s="397"/>
      <c r="BI1042" s="397"/>
      <c r="BJ1042" s="397"/>
      <c r="BK1042" s="397">
        <f t="shared" si="9630"/>
        <v>0</v>
      </c>
      <c r="BL1042" s="397">
        <f t="shared" si="9631"/>
        <v>0</v>
      </c>
      <c r="BM1042" s="397">
        <f t="shared" si="9632"/>
        <v>0</v>
      </c>
      <c r="BN1042" s="397"/>
      <c r="BO1042" s="397"/>
      <c r="BP1042" s="397"/>
      <c r="BQ1042" s="397">
        <f t="shared" si="9633"/>
        <v>0</v>
      </c>
      <c r="BR1042" s="397">
        <f t="shared" si="9634"/>
        <v>0</v>
      </c>
      <c r="BS1042" s="397">
        <f t="shared" si="9635"/>
        <v>0</v>
      </c>
      <c r="BT1042" s="256"/>
      <c r="BU1042" s="256"/>
      <c r="BV1042" s="256">
        <f t="shared" si="9636"/>
        <v>0</v>
      </c>
      <c r="BW1042" s="1431">
        <f t="shared" si="9637"/>
        <v>0</v>
      </c>
      <c r="BX1042" s="84"/>
      <c r="BY1042" s="76">
        <v>2010</v>
      </c>
      <c r="BZ1042" s="325"/>
      <c r="CA1042" s="529">
        <f t="shared" si="9638"/>
        <v>0</v>
      </c>
      <c r="CB1042" s="85"/>
      <c r="CC1042" s="83"/>
      <c r="CD1042" s="888"/>
      <c r="CE1042" s="26">
        <f t="shared" si="9639"/>
        <v>0</v>
      </c>
      <c r="CF1042" s="27">
        <f t="shared" si="9640"/>
        <v>0</v>
      </c>
      <c r="CG1042" s="889">
        <f t="shared" si="9641"/>
        <v>0</v>
      </c>
      <c r="CH1042" s="829"/>
      <c r="CI1042" s="828"/>
      <c r="CJ1042" s="890" t="s">
        <v>25</v>
      </c>
      <c r="CK1042" s="76" t="s">
        <v>34</v>
      </c>
      <c r="CL1042" s="725" t="s">
        <v>1353</v>
      </c>
      <c r="CM1042" s="891" t="s">
        <v>1352</v>
      </c>
      <c r="CN1042" s="725" t="s">
        <v>450</v>
      </c>
      <c r="CO1042" s="77" t="s">
        <v>396</v>
      </c>
      <c r="CP1042" s="76" t="s">
        <v>34</v>
      </c>
      <c r="CQ1042" s="886"/>
      <c r="CR1042" s="892"/>
      <c r="CS1042" s="892"/>
      <c r="CT1042" s="892"/>
      <c r="CU1042" s="892"/>
      <c r="CV1042" s="892"/>
      <c r="CW1042" s="892"/>
      <c r="CX1042" s="892"/>
      <c r="CY1042" s="892"/>
      <c r="CZ1042" s="892"/>
      <c r="DA1042" s="892"/>
      <c r="DB1042" s="892">
        <f>5811679+3439586+3439586+6281920</f>
        <v>18972771</v>
      </c>
      <c r="DC1042" s="892">
        <f>619175+2543587+2294519+2605192+2642394+2509126+2670371+677815+946739</f>
        <v>17508918</v>
      </c>
      <c r="DD1042" s="892"/>
      <c r="DE1042" s="892"/>
      <c r="DF1042" s="892"/>
      <c r="DG1042" s="892"/>
      <c r="DH1042" s="892"/>
      <c r="DI1042" s="892"/>
      <c r="DJ1042" s="892"/>
      <c r="DK1042" s="892">
        <f>DB1042+DC1042+5961679+13161122+13161179+5811679+13161266+55408714</f>
        <v>143147328</v>
      </c>
      <c r="DL1042" s="893"/>
      <c r="DM1042" s="461">
        <f>DN1042*1.12</f>
        <v>21249503.520000003</v>
      </c>
      <c r="DN1042" s="262">
        <f>DB1042</f>
        <v>18972771</v>
      </c>
      <c r="DO1042" s="665">
        <f>DP1042*1.12</f>
        <v>19609988.16</v>
      </c>
      <c r="DP1042" s="554">
        <f>DC1042</f>
        <v>17508918</v>
      </c>
      <c r="DQ1042" s="675"/>
      <c r="DR1042" s="549"/>
      <c r="DS1042" s="675"/>
      <c r="DT1042" s="549"/>
      <c r="DU1042" s="751"/>
      <c r="DV1042" s="554"/>
      <c r="DW1042" s="675"/>
      <c r="DX1042" s="554"/>
      <c r="DY1042" s="675"/>
      <c r="DZ1042" s="554"/>
      <c r="EA1042" s="847">
        <f t="shared" si="9643"/>
        <v>0</v>
      </c>
      <c r="EB1042" s="942">
        <f t="shared" si="9644"/>
        <v>0</v>
      </c>
      <c r="EC1042" s="675"/>
      <c r="ED1042" s="547"/>
      <c r="EE1042" s="460">
        <f>EF1042*1.12</f>
        <v>160325007.36000001</v>
      </c>
      <c r="EF1042" s="649">
        <f>DK1042</f>
        <v>143147328</v>
      </c>
      <c r="EG1042" s="461">
        <f t="shared" si="9646"/>
        <v>-18972771</v>
      </c>
      <c r="EH1042" s="257">
        <f t="shared" si="9647"/>
        <v>-21249503.520000003</v>
      </c>
      <c r="EI1042" s="460">
        <f t="shared" si="9648"/>
        <v>-17508918</v>
      </c>
      <c r="EJ1042" s="538">
        <f t="shared" si="9649"/>
        <v>-19609988.16</v>
      </c>
      <c r="EK1042" s="677">
        <f t="shared" si="9650"/>
        <v>0</v>
      </c>
      <c r="EL1042" s="257">
        <f t="shared" si="9651"/>
        <v>0</v>
      </c>
      <c r="EM1042" s="649">
        <f t="shared" si="9652"/>
        <v>0</v>
      </c>
      <c r="EN1042" s="538">
        <f t="shared" si="9653"/>
        <v>0</v>
      </c>
      <c r="EO1042" s="677">
        <f t="shared" si="9654"/>
        <v>0</v>
      </c>
      <c r="EP1042" s="257">
        <f t="shared" si="9655"/>
        <v>0</v>
      </c>
      <c r="EQ1042" s="649">
        <f t="shared" si="9656"/>
        <v>0</v>
      </c>
      <c r="ER1042" s="538">
        <f t="shared" si="9657"/>
        <v>0</v>
      </c>
      <c r="ES1042" s="677">
        <f t="shared" si="9658"/>
        <v>0</v>
      </c>
      <c r="ET1042" s="538">
        <f t="shared" si="9659"/>
        <v>0</v>
      </c>
      <c r="EU1042" s="462">
        <f t="shared" si="9660"/>
        <v>0</v>
      </c>
      <c r="EV1042" s="263">
        <f t="shared" si="9661"/>
        <v>0</v>
      </c>
      <c r="EW1042" s="462">
        <f t="shared" si="9662"/>
        <v>0</v>
      </c>
      <c r="EX1042" s="263">
        <f t="shared" si="9663"/>
        <v>0</v>
      </c>
      <c r="EY1042" s="472">
        <f t="shared" si="9664"/>
        <v>-143147328</v>
      </c>
      <c r="EZ1042" s="263">
        <f t="shared" si="9665"/>
        <v>-160325007.36000001</v>
      </c>
      <c r="FA1042" s="550"/>
    </row>
    <row r="1043" spans="1:158" s="551" customFormat="1" ht="18" hidden="1" customHeight="1" outlineLevel="1" x14ac:dyDescent="0.2">
      <c r="A1043" s="5" t="s">
        <v>653</v>
      </c>
      <c r="B1043" s="76" t="s">
        <v>21</v>
      </c>
      <c r="C1043" s="77" t="s">
        <v>32</v>
      </c>
      <c r="D1043" s="77" t="s">
        <v>465</v>
      </c>
      <c r="E1043" s="76" t="s">
        <v>465</v>
      </c>
      <c r="F1043" s="76" t="s">
        <v>471</v>
      </c>
      <c r="G1043" s="78" t="s">
        <v>25</v>
      </c>
      <c r="H1043" s="79">
        <v>0</v>
      </c>
      <c r="I1043" s="76" t="s">
        <v>823</v>
      </c>
      <c r="J1043" s="80" t="s">
        <v>455</v>
      </c>
      <c r="K1043" s="81"/>
      <c r="L1043" s="76" t="s">
        <v>46</v>
      </c>
      <c r="M1043" s="10"/>
      <c r="N1043" s="82"/>
      <c r="O1043" s="82">
        <v>0</v>
      </c>
      <c r="P1043" s="82">
        <v>0</v>
      </c>
      <c r="Q1043" s="82">
        <v>0</v>
      </c>
      <c r="R1043" s="398">
        <v>0</v>
      </c>
      <c r="S1043" s="262"/>
      <c r="T1043" s="262"/>
      <c r="U1043" s="256">
        <v>0</v>
      </c>
      <c r="V1043" s="257">
        <v>0</v>
      </c>
      <c r="W1043" s="257">
        <f t="shared" si="9915"/>
        <v>0</v>
      </c>
      <c r="X1043" s="395"/>
      <c r="Y1043" s="395"/>
      <c r="Z1043" s="395"/>
      <c r="AA1043" s="395">
        <v>0</v>
      </c>
      <c r="AB1043" s="395">
        <v>0</v>
      </c>
      <c r="AC1043" s="399">
        <f t="shared" si="9624"/>
        <v>0</v>
      </c>
      <c r="AD1043" s="396"/>
      <c r="AE1043" s="396"/>
      <c r="AF1043" s="396"/>
      <c r="AG1043" s="396"/>
      <c r="AH1043" s="396"/>
      <c r="AI1043" s="260">
        <f t="shared" si="9625"/>
        <v>0</v>
      </c>
      <c r="AJ1043" s="396"/>
      <c r="AK1043" s="396"/>
      <c r="AL1043" s="396"/>
      <c r="AM1043" s="396">
        <f t="shared" si="9626"/>
        <v>0</v>
      </c>
      <c r="AN1043" s="396">
        <f t="shared" si="9613"/>
        <v>0</v>
      </c>
      <c r="AO1043" s="396">
        <f t="shared" si="9627"/>
        <v>0</v>
      </c>
      <c r="AP1043" s="396"/>
      <c r="AQ1043" s="396"/>
      <c r="AR1043" s="396"/>
      <c r="AS1043" s="396">
        <f t="shared" si="9667"/>
        <v>0</v>
      </c>
      <c r="AT1043" s="396">
        <f t="shared" si="9525"/>
        <v>0</v>
      </c>
      <c r="AU1043" s="396">
        <f t="shared" si="9668"/>
        <v>0</v>
      </c>
      <c r="AV1043" s="397"/>
      <c r="AW1043" s="397"/>
      <c r="AX1043" s="397"/>
      <c r="AY1043" s="397">
        <f t="shared" si="9568"/>
        <v>0</v>
      </c>
      <c r="AZ1043" s="397">
        <f t="shared" si="9527"/>
        <v>0</v>
      </c>
      <c r="BA1043" s="397">
        <f t="shared" si="9569"/>
        <v>0</v>
      </c>
      <c r="BB1043" s="397"/>
      <c r="BC1043" s="397"/>
      <c r="BD1043" s="397"/>
      <c r="BE1043" s="397">
        <f t="shared" si="9570"/>
        <v>0</v>
      </c>
      <c r="BF1043" s="397">
        <f t="shared" si="9530"/>
        <v>0</v>
      </c>
      <c r="BG1043" s="397">
        <f t="shared" si="9571"/>
        <v>0</v>
      </c>
      <c r="BH1043" s="397"/>
      <c r="BI1043" s="397"/>
      <c r="BJ1043" s="397"/>
      <c r="BK1043" s="397">
        <f t="shared" si="9630"/>
        <v>0</v>
      </c>
      <c r="BL1043" s="397">
        <f t="shared" si="9631"/>
        <v>0</v>
      </c>
      <c r="BM1043" s="397">
        <f t="shared" si="9632"/>
        <v>0</v>
      </c>
      <c r="BN1043" s="397"/>
      <c r="BO1043" s="397"/>
      <c r="BP1043" s="397"/>
      <c r="BQ1043" s="397">
        <f t="shared" si="9633"/>
        <v>0</v>
      </c>
      <c r="BR1043" s="397">
        <f t="shared" si="9634"/>
        <v>0</v>
      </c>
      <c r="BS1043" s="397">
        <f t="shared" si="9635"/>
        <v>0</v>
      </c>
      <c r="BT1043" s="256"/>
      <c r="BU1043" s="256"/>
      <c r="BV1043" s="256">
        <v>0</v>
      </c>
      <c r="BW1043" s="1431">
        <v>0</v>
      </c>
      <c r="BX1043" s="84"/>
      <c r="BY1043" s="76">
        <v>2010</v>
      </c>
      <c r="BZ1043" s="325" t="s">
        <v>1115</v>
      </c>
      <c r="CA1043" s="529">
        <f t="shared" si="9638"/>
        <v>0</v>
      </c>
      <c r="CB1043" s="85"/>
      <c r="CC1043" s="83"/>
      <c r="CD1043" s="888"/>
      <c r="CE1043" s="26">
        <f t="shared" si="9639"/>
        <v>0</v>
      </c>
      <c r="CF1043" s="27">
        <f t="shared" si="9640"/>
        <v>0</v>
      </c>
      <c r="CG1043" s="889">
        <f t="shared" si="9641"/>
        <v>0</v>
      </c>
      <c r="CH1043" s="540" t="s">
        <v>472</v>
      </c>
      <c r="CI1043" s="828"/>
      <c r="CJ1043" s="890" t="s">
        <v>25</v>
      </c>
      <c r="CK1043" s="76" t="s">
        <v>34</v>
      </c>
      <c r="CL1043" s="725" t="s">
        <v>2146</v>
      </c>
      <c r="CM1043" s="891">
        <v>41933</v>
      </c>
      <c r="CN1043" s="725" t="s">
        <v>1332</v>
      </c>
      <c r="CO1043" s="77" t="s">
        <v>396</v>
      </c>
      <c r="CP1043" s="76" t="s">
        <v>34</v>
      </c>
      <c r="CQ1043" s="886"/>
      <c r="CR1043" s="892"/>
      <c r="CS1043" s="892"/>
      <c r="CT1043" s="892"/>
      <c r="CU1043" s="892"/>
      <c r="CV1043" s="892"/>
      <c r="CW1043" s="892"/>
      <c r="CX1043" s="892"/>
      <c r="CY1043" s="892"/>
      <c r="CZ1043" s="892"/>
      <c r="DA1043" s="892"/>
      <c r="DB1043" s="892"/>
      <c r="DC1043" s="892">
        <v>8928571.4299999997</v>
      </c>
      <c r="DD1043" s="892">
        <v>31070336</v>
      </c>
      <c r="DE1043" s="892"/>
      <c r="DF1043" s="892"/>
      <c r="DG1043" s="892"/>
      <c r="DH1043" s="892"/>
      <c r="DI1043" s="892"/>
      <c r="DJ1043" s="892"/>
      <c r="DK1043" s="892">
        <f>DC1043+DD1043</f>
        <v>39998907.43</v>
      </c>
      <c r="DL1043" s="893"/>
      <c r="DM1043" s="461">
        <f>U1043</f>
        <v>0</v>
      </c>
      <c r="DN1043" s="262">
        <f>V1043</f>
        <v>0</v>
      </c>
      <c r="DO1043" s="665">
        <f>DP1043*1.12</f>
        <v>10000000.001600001</v>
      </c>
      <c r="DP1043" s="554">
        <f>DC1043</f>
        <v>8928571.4299999997</v>
      </c>
      <c r="DQ1043" s="675">
        <f>DR1043*1.12</f>
        <v>34798776.32</v>
      </c>
      <c r="DR1043" s="549">
        <f>DD1043</f>
        <v>31070336</v>
      </c>
      <c r="DS1043" s="675"/>
      <c r="DT1043" s="549"/>
      <c r="DU1043" s="751"/>
      <c r="DV1043" s="554"/>
      <c r="DW1043" s="675"/>
      <c r="DX1043" s="554"/>
      <c r="DY1043" s="675"/>
      <c r="DZ1043" s="554"/>
      <c r="EA1043" s="847">
        <f t="shared" si="9643"/>
        <v>0</v>
      </c>
      <c r="EB1043" s="942">
        <f t="shared" si="9644"/>
        <v>0</v>
      </c>
      <c r="EC1043" s="675"/>
      <c r="ED1043" s="547"/>
      <c r="EE1043" s="460">
        <f>EF1043*1.12</f>
        <v>44798776.321600005</v>
      </c>
      <c r="EF1043" s="649">
        <f>DK1043</f>
        <v>39998907.43</v>
      </c>
      <c r="EG1043" s="461">
        <f t="shared" si="9646"/>
        <v>0</v>
      </c>
      <c r="EH1043" s="257">
        <f t="shared" si="9647"/>
        <v>0</v>
      </c>
      <c r="EI1043" s="460">
        <f t="shared" si="9648"/>
        <v>-8928571.4299999997</v>
      </c>
      <c r="EJ1043" s="538">
        <f t="shared" si="9649"/>
        <v>-10000000.001600001</v>
      </c>
      <c r="EK1043" s="677">
        <f t="shared" si="9650"/>
        <v>-31070336</v>
      </c>
      <c r="EL1043" s="257">
        <f t="shared" si="9651"/>
        <v>-34798776.32</v>
      </c>
      <c r="EM1043" s="649">
        <f t="shared" si="9652"/>
        <v>0</v>
      </c>
      <c r="EN1043" s="538">
        <f t="shared" si="9653"/>
        <v>0</v>
      </c>
      <c r="EO1043" s="677">
        <f t="shared" si="9654"/>
        <v>0</v>
      </c>
      <c r="EP1043" s="257">
        <f t="shared" si="9655"/>
        <v>0</v>
      </c>
      <c r="EQ1043" s="649">
        <f t="shared" si="9656"/>
        <v>0</v>
      </c>
      <c r="ER1043" s="538">
        <f t="shared" si="9657"/>
        <v>0</v>
      </c>
      <c r="ES1043" s="677">
        <f t="shared" si="9658"/>
        <v>0</v>
      </c>
      <c r="ET1043" s="538">
        <f t="shared" si="9659"/>
        <v>0</v>
      </c>
      <c r="EU1043" s="462">
        <f t="shared" si="9660"/>
        <v>0</v>
      </c>
      <c r="EV1043" s="263">
        <f t="shared" si="9661"/>
        <v>0</v>
      </c>
      <c r="EW1043" s="462">
        <f t="shared" si="9662"/>
        <v>0</v>
      </c>
      <c r="EX1043" s="263">
        <f t="shared" si="9663"/>
        <v>0</v>
      </c>
      <c r="EY1043" s="472">
        <f t="shared" si="9664"/>
        <v>-39998907.43</v>
      </c>
      <c r="EZ1043" s="263">
        <f t="shared" si="9665"/>
        <v>-44798776.321600005</v>
      </c>
      <c r="FA1043" s="550">
        <v>41636</v>
      </c>
      <c r="FB1043" s="551" t="s">
        <v>421</v>
      </c>
    </row>
    <row r="1044" spans="1:158" s="551" customFormat="1" ht="18" hidden="1" customHeight="1" outlineLevel="1" x14ac:dyDescent="0.2">
      <c r="A1044" s="5" t="s">
        <v>989</v>
      </c>
      <c r="B1044" s="76" t="s">
        <v>21</v>
      </c>
      <c r="C1044" s="77" t="s">
        <v>32</v>
      </c>
      <c r="D1044" s="77" t="s">
        <v>465</v>
      </c>
      <c r="E1044" s="76" t="s">
        <v>465</v>
      </c>
      <c r="F1044" s="76" t="s">
        <v>471</v>
      </c>
      <c r="G1044" s="78" t="s">
        <v>25</v>
      </c>
      <c r="H1044" s="79">
        <v>1</v>
      </c>
      <c r="I1044" s="76" t="s">
        <v>823</v>
      </c>
      <c r="J1044" s="80" t="s">
        <v>455</v>
      </c>
      <c r="K1044" s="81"/>
      <c r="L1044" s="76" t="s">
        <v>46</v>
      </c>
      <c r="M1044" s="10"/>
      <c r="N1044" s="82"/>
      <c r="O1044" s="82">
        <v>0</v>
      </c>
      <c r="P1044" s="82">
        <v>68569980</v>
      </c>
      <c r="Q1044" s="82">
        <v>38095659</v>
      </c>
      <c r="R1044" s="398">
        <v>18972771</v>
      </c>
      <c r="S1044" s="262"/>
      <c r="T1044" s="262"/>
      <c r="U1044" s="256">
        <v>0</v>
      </c>
      <c r="V1044" s="257">
        <f t="shared" ref="V1044" si="9947">U1044*1.12</f>
        <v>0</v>
      </c>
      <c r="W1044" s="257">
        <f t="shared" si="9915"/>
        <v>0</v>
      </c>
      <c r="X1044" s="395">
        <v>45276752</v>
      </c>
      <c r="Y1044" s="395"/>
      <c r="Z1044" s="395"/>
      <c r="AA1044" s="395">
        <v>0</v>
      </c>
      <c r="AB1044" s="395">
        <f t="shared" ref="AB1044:AB1064" si="9948">AA1044*1.12</f>
        <v>0</v>
      </c>
      <c r="AC1044" s="399">
        <f t="shared" si="9624"/>
        <v>0</v>
      </c>
      <c r="AD1044" s="396"/>
      <c r="AE1044" s="396"/>
      <c r="AF1044" s="396"/>
      <c r="AG1044" s="396"/>
      <c r="AH1044" s="396"/>
      <c r="AI1044" s="260">
        <f t="shared" si="9625"/>
        <v>0</v>
      </c>
      <c r="AJ1044" s="396"/>
      <c r="AK1044" s="396"/>
      <c r="AL1044" s="396"/>
      <c r="AM1044" s="396">
        <f t="shared" si="9626"/>
        <v>0</v>
      </c>
      <c r="AN1044" s="396">
        <f t="shared" si="9613"/>
        <v>0</v>
      </c>
      <c r="AO1044" s="396">
        <f t="shared" si="9627"/>
        <v>0</v>
      </c>
      <c r="AP1044" s="396"/>
      <c r="AQ1044" s="396"/>
      <c r="AR1044" s="396"/>
      <c r="AS1044" s="396">
        <f t="shared" si="9667"/>
        <v>0</v>
      </c>
      <c r="AT1044" s="396">
        <f t="shared" si="9525"/>
        <v>0</v>
      </c>
      <c r="AU1044" s="396">
        <f t="shared" si="9668"/>
        <v>0</v>
      </c>
      <c r="AV1044" s="397"/>
      <c r="AW1044" s="397"/>
      <c r="AX1044" s="397"/>
      <c r="AY1044" s="397">
        <f t="shared" si="9568"/>
        <v>0</v>
      </c>
      <c r="AZ1044" s="397">
        <f t="shared" si="9527"/>
        <v>0</v>
      </c>
      <c r="BA1044" s="397">
        <f t="shared" si="9569"/>
        <v>0</v>
      </c>
      <c r="BB1044" s="397"/>
      <c r="BC1044" s="397"/>
      <c r="BD1044" s="397"/>
      <c r="BE1044" s="397">
        <f t="shared" si="9570"/>
        <v>0</v>
      </c>
      <c r="BF1044" s="397">
        <f t="shared" si="9530"/>
        <v>0</v>
      </c>
      <c r="BG1044" s="397">
        <f t="shared" si="9571"/>
        <v>0</v>
      </c>
      <c r="BH1044" s="397"/>
      <c r="BI1044" s="397"/>
      <c r="BJ1044" s="397"/>
      <c r="BK1044" s="397">
        <f t="shared" si="9630"/>
        <v>0</v>
      </c>
      <c r="BL1044" s="397">
        <f t="shared" si="9631"/>
        <v>0</v>
      </c>
      <c r="BM1044" s="397">
        <f t="shared" si="9632"/>
        <v>0</v>
      </c>
      <c r="BN1044" s="397"/>
      <c r="BO1044" s="397"/>
      <c r="BP1044" s="397"/>
      <c r="BQ1044" s="397">
        <f t="shared" si="9633"/>
        <v>0</v>
      </c>
      <c r="BR1044" s="397">
        <f t="shared" si="9634"/>
        <v>0</v>
      </c>
      <c r="BS1044" s="397">
        <f t="shared" si="9635"/>
        <v>0</v>
      </c>
      <c r="BT1044" s="256"/>
      <c r="BU1044" s="256"/>
      <c r="BV1044" s="256">
        <v>0</v>
      </c>
      <c r="BW1044" s="1431">
        <v>0</v>
      </c>
      <c r="BX1044" s="84"/>
      <c r="BY1044" s="76">
        <v>2010</v>
      </c>
      <c r="BZ1044" s="325">
        <v>1.1399999999999999</v>
      </c>
      <c r="CA1044" s="529">
        <f t="shared" si="9638"/>
        <v>0</v>
      </c>
      <c r="CB1044" s="85"/>
      <c r="CC1044" s="83"/>
      <c r="CD1044" s="888"/>
      <c r="CE1044" s="26">
        <f t="shared" si="9639"/>
        <v>0</v>
      </c>
      <c r="CF1044" s="27">
        <f t="shared" si="9640"/>
        <v>0</v>
      </c>
      <c r="CG1044" s="889">
        <f t="shared" si="9641"/>
        <v>0</v>
      </c>
      <c r="CH1044" s="540" t="s">
        <v>1050</v>
      </c>
      <c r="CI1044" s="828"/>
      <c r="CJ1044" s="890"/>
      <c r="CK1044" s="76"/>
      <c r="CL1044" s="725"/>
      <c r="CM1044" s="886"/>
      <c r="CN1044" s="725"/>
      <c r="CO1044" s="77"/>
      <c r="CP1044" s="76"/>
      <c r="CQ1044" s="886"/>
      <c r="CR1044" s="892"/>
      <c r="CS1044" s="892"/>
      <c r="CT1044" s="892"/>
      <c r="CU1044" s="892"/>
      <c r="CV1044" s="892"/>
      <c r="CW1044" s="892"/>
      <c r="CX1044" s="892"/>
      <c r="CY1044" s="892"/>
      <c r="CZ1044" s="892"/>
      <c r="DA1044" s="892"/>
      <c r="DB1044" s="892"/>
      <c r="DC1044" s="892"/>
      <c r="DD1044" s="892"/>
      <c r="DE1044" s="892"/>
      <c r="DF1044" s="892"/>
      <c r="DG1044" s="892"/>
      <c r="DH1044" s="892"/>
      <c r="DI1044" s="892"/>
      <c r="DJ1044" s="892"/>
      <c r="DK1044" s="892"/>
      <c r="DL1044" s="893"/>
      <c r="DM1044" s="677"/>
      <c r="DN1044" s="257"/>
      <c r="DO1044" s="677"/>
      <c r="DP1044" s="538"/>
      <c r="DQ1044" s="677"/>
      <c r="DR1044" s="257"/>
      <c r="DS1044" s="677"/>
      <c r="DT1044" s="257"/>
      <c r="DU1044" s="649"/>
      <c r="DV1044" s="538"/>
      <c r="DW1044" s="677"/>
      <c r="DX1044" s="538"/>
      <c r="DY1044" s="677"/>
      <c r="DZ1044" s="538"/>
      <c r="EA1044" s="462">
        <f t="shared" si="9643"/>
        <v>0</v>
      </c>
      <c r="EB1044" s="263">
        <f t="shared" si="9644"/>
        <v>0</v>
      </c>
      <c r="EC1044" s="677"/>
      <c r="ED1044" s="256"/>
      <c r="EE1044" s="460"/>
      <c r="EF1044" s="649"/>
      <c r="EG1044" s="461">
        <f t="shared" si="9646"/>
        <v>0</v>
      </c>
      <c r="EH1044" s="257">
        <f t="shared" si="9647"/>
        <v>0</v>
      </c>
      <c r="EI1044" s="460">
        <f t="shared" si="9648"/>
        <v>0</v>
      </c>
      <c r="EJ1044" s="538">
        <f t="shared" si="9649"/>
        <v>0</v>
      </c>
      <c r="EK1044" s="677">
        <f t="shared" si="9650"/>
        <v>0</v>
      </c>
      <c r="EL1044" s="257">
        <f t="shared" si="9651"/>
        <v>0</v>
      </c>
      <c r="EM1044" s="649">
        <f t="shared" si="9652"/>
        <v>0</v>
      </c>
      <c r="EN1044" s="538">
        <f t="shared" si="9653"/>
        <v>0</v>
      </c>
      <c r="EO1044" s="677">
        <f t="shared" si="9654"/>
        <v>0</v>
      </c>
      <c r="EP1044" s="257">
        <f t="shared" si="9655"/>
        <v>0</v>
      </c>
      <c r="EQ1044" s="649">
        <f t="shared" si="9656"/>
        <v>0</v>
      </c>
      <c r="ER1044" s="538">
        <f t="shared" si="9657"/>
        <v>0</v>
      </c>
      <c r="ES1044" s="677">
        <f t="shared" si="9658"/>
        <v>0</v>
      </c>
      <c r="ET1044" s="538">
        <f t="shared" si="9659"/>
        <v>0</v>
      </c>
      <c r="EU1044" s="462">
        <f t="shared" si="9660"/>
        <v>0</v>
      </c>
      <c r="EV1044" s="263">
        <f t="shared" si="9661"/>
        <v>0</v>
      </c>
      <c r="EW1044" s="462">
        <f t="shared" si="9662"/>
        <v>0</v>
      </c>
      <c r="EX1044" s="263">
        <f t="shared" si="9663"/>
        <v>0</v>
      </c>
      <c r="EY1044" s="472">
        <f t="shared" si="9664"/>
        <v>0</v>
      </c>
      <c r="EZ1044" s="263">
        <f t="shared" si="9665"/>
        <v>0</v>
      </c>
      <c r="FA1044" s="550"/>
    </row>
    <row r="1045" spans="1:158" s="551" customFormat="1" ht="18" hidden="1" customHeight="1" outlineLevel="1" x14ac:dyDescent="0.2">
      <c r="A1045" s="5" t="s">
        <v>2048</v>
      </c>
      <c r="B1045" s="76" t="s">
        <v>21</v>
      </c>
      <c r="C1045" s="77" t="s">
        <v>32</v>
      </c>
      <c r="D1045" s="77" t="s">
        <v>465</v>
      </c>
      <c r="E1045" s="76" t="s">
        <v>465</v>
      </c>
      <c r="F1045" s="76" t="s">
        <v>471</v>
      </c>
      <c r="G1045" s="78" t="s">
        <v>25</v>
      </c>
      <c r="H1045" s="79">
        <v>1</v>
      </c>
      <c r="I1045" s="76" t="s">
        <v>823</v>
      </c>
      <c r="J1045" s="80" t="s">
        <v>455</v>
      </c>
      <c r="K1045" s="81"/>
      <c r="L1045" s="76" t="s">
        <v>46</v>
      </c>
      <c r="M1045" s="10"/>
      <c r="N1045" s="82"/>
      <c r="O1045" s="82">
        <v>0</v>
      </c>
      <c r="P1045" s="82">
        <v>68569980</v>
      </c>
      <c r="Q1045" s="82">
        <v>38095659</v>
      </c>
      <c r="R1045" s="398">
        <v>18972771</v>
      </c>
      <c r="S1045" s="262"/>
      <c r="T1045" s="262"/>
      <c r="U1045" s="256">
        <v>0</v>
      </c>
      <c r="V1045" s="257">
        <v>0</v>
      </c>
      <c r="W1045" s="257">
        <f t="shared" ref="W1045" si="9949">V1045*H1045</f>
        <v>0</v>
      </c>
      <c r="X1045" s="395">
        <v>17508918</v>
      </c>
      <c r="Y1045" s="395"/>
      <c r="Z1045" s="395"/>
      <c r="AA1045" s="395">
        <v>0</v>
      </c>
      <c r="AB1045" s="395">
        <v>0</v>
      </c>
      <c r="AC1045" s="399">
        <f t="shared" ref="AC1045" si="9950">AB1045*H1045</f>
        <v>0</v>
      </c>
      <c r="AD1045" s="396">
        <v>27767834</v>
      </c>
      <c r="AE1045" s="396"/>
      <c r="AF1045" s="396"/>
      <c r="AG1045" s="396">
        <v>0</v>
      </c>
      <c r="AH1045" s="396">
        <f>AG1045*1.12</f>
        <v>0</v>
      </c>
      <c r="AI1045" s="260">
        <f t="shared" ref="AI1045" si="9951">AH1045*H1045</f>
        <v>0</v>
      </c>
      <c r="AJ1045" s="396"/>
      <c r="AK1045" s="396"/>
      <c r="AL1045" s="396"/>
      <c r="AM1045" s="396">
        <f t="shared" ref="AM1045" si="9952">AJ1045</f>
        <v>0</v>
      </c>
      <c r="AN1045" s="396">
        <f t="shared" ref="AN1045" si="9953">AM1045*1.12</f>
        <v>0</v>
      </c>
      <c r="AO1045" s="396">
        <f t="shared" si="9627"/>
        <v>0</v>
      </c>
      <c r="AP1045" s="396"/>
      <c r="AQ1045" s="396"/>
      <c r="AR1045" s="396"/>
      <c r="AS1045" s="396">
        <f t="shared" ref="AS1045" si="9954">AP1045</f>
        <v>0</v>
      </c>
      <c r="AT1045" s="396">
        <f t="shared" ref="AT1045" si="9955">AS1045*1.12</f>
        <v>0</v>
      </c>
      <c r="AU1045" s="396">
        <f t="shared" ref="AU1045" si="9956">AT1045*H1045</f>
        <v>0</v>
      </c>
      <c r="AV1045" s="397"/>
      <c r="AW1045" s="397"/>
      <c r="AX1045" s="397"/>
      <c r="AY1045" s="397">
        <f t="shared" ref="AY1045" si="9957">AV1045</f>
        <v>0</v>
      </c>
      <c r="AZ1045" s="397">
        <f t="shared" ref="AZ1045" si="9958">AY1045*1.12</f>
        <v>0</v>
      </c>
      <c r="BA1045" s="397">
        <f t="shared" ref="BA1045" si="9959">AZ1045*H1045</f>
        <v>0</v>
      </c>
      <c r="BB1045" s="397"/>
      <c r="BC1045" s="397"/>
      <c r="BD1045" s="397"/>
      <c r="BE1045" s="397">
        <f t="shared" ref="BE1045" si="9960">BB1045</f>
        <v>0</v>
      </c>
      <c r="BF1045" s="397">
        <f t="shared" ref="BF1045" si="9961">BE1045*1.12</f>
        <v>0</v>
      </c>
      <c r="BG1045" s="397">
        <f t="shared" ref="BG1045" si="9962">BF1045*H1045</f>
        <v>0</v>
      </c>
      <c r="BH1045" s="397"/>
      <c r="BI1045" s="397"/>
      <c r="BJ1045" s="397"/>
      <c r="BK1045" s="397">
        <f t="shared" si="9630"/>
        <v>0</v>
      </c>
      <c r="BL1045" s="397">
        <f t="shared" si="9631"/>
        <v>0</v>
      </c>
      <c r="BM1045" s="397">
        <f t="shared" si="9632"/>
        <v>0</v>
      </c>
      <c r="BN1045" s="397"/>
      <c r="BO1045" s="397"/>
      <c r="BP1045" s="397"/>
      <c r="BQ1045" s="397">
        <f t="shared" si="9633"/>
        <v>0</v>
      </c>
      <c r="BR1045" s="397">
        <f t="shared" si="9634"/>
        <v>0</v>
      </c>
      <c r="BS1045" s="397">
        <f t="shared" si="9635"/>
        <v>0</v>
      </c>
      <c r="BT1045" s="256"/>
      <c r="BU1045" s="256"/>
      <c r="BV1045" s="256">
        <v>0</v>
      </c>
      <c r="BW1045" s="1431">
        <v>0</v>
      </c>
      <c r="BX1045" s="84"/>
      <c r="BY1045" s="76">
        <v>2010</v>
      </c>
      <c r="BZ1045" s="325">
        <v>1.1399999999999999</v>
      </c>
      <c r="CA1045" s="529">
        <f t="shared" ref="CA1045" si="9963">BW1045*H1045</f>
        <v>0</v>
      </c>
      <c r="CB1045" s="85"/>
      <c r="CC1045" s="83"/>
      <c r="CD1045" s="888"/>
      <c r="CE1045" s="26">
        <f t="shared" ref="CE1045" si="9964">BV1045-CB1045</f>
        <v>0</v>
      </c>
      <c r="CF1045" s="27">
        <f t="shared" ref="CF1045" si="9965">BW1045-CC1045</f>
        <v>0</v>
      </c>
      <c r="CG1045" s="889">
        <f t="shared" ref="CG1045" si="9966">CA1045-CC1045</f>
        <v>0</v>
      </c>
      <c r="CH1045" s="540" t="s">
        <v>2054</v>
      </c>
      <c r="CI1045" s="828"/>
      <c r="CJ1045" s="890"/>
      <c r="CK1045" s="76"/>
      <c r="CL1045" s="725"/>
      <c r="CM1045" s="886"/>
      <c r="CN1045" s="725"/>
      <c r="CO1045" s="77"/>
      <c r="CP1045" s="76"/>
      <c r="CQ1045" s="886"/>
      <c r="CR1045" s="892"/>
      <c r="CS1045" s="892"/>
      <c r="CT1045" s="892"/>
      <c r="CU1045" s="892"/>
      <c r="CV1045" s="892"/>
      <c r="CW1045" s="892"/>
      <c r="CX1045" s="892"/>
      <c r="CY1045" s="892"/>
      <c r="CZ1045" s="892"/>
      <c r="DA1045" s="892"/>
      <c r="DB1045" s="892"/>
      <c r="DC1045" s="892"/>
      <c r="DD1045" s="892"/>
      <c r="DE1045" s="892"/>
      <c r="DF1045" s="892"/>
      <c r="DG1045" s="892"/>
      <c r="DH1045" s="892"/>
      <c r="DI1045" s="892"/>
      <c r="DJ1045" s="892"/>
      <c r="DK1045" s="892"/>
      <c r="DL1045" s="893"/>
      <c r="DM1045" s="677"/>
      <c r="DN1045" s="257"/>
      <c r="DO1045" s="677"/>
      <c r="DP1045" s="538"/>
      <c r="DQ1045" s="677"/>
      <c r="DR1045" s="257"/>
      <c r="DS1045" s="677"/>
      <c r="DT1045" s="257"/>
      <c r="DU1045" s="649"/>
      <c r="DV1045" s="538"/>
      <c r="DW1045" s="677"/>
      <c r="DX1045" s="538"/>
      <c r="DY1045" s="677"/>
      <c r="DZ1045" s="538"/>
      <c r="EA1045" s="462">
        <f t="shared" si="9643"/>
        <v>0</v>
      </c>
      <c r="EB1045" s="263">
        <f t="shared" si="9644"/>
        <v>0</v>
      </c>
      <c r="EC1045" s="677"/>
      <c r="ED1045" s="256"/>
      <c r="EE1045" s="460"/>
      <c r="EF1045" s="649"/>
      <c r="EG1045" s="461">
        <f t="shared" si="9646"/>
        <v>0</v>
      </c>
      <c r="EH1045" s="257">
        <f t="shared" si="9647"/>
        <v>0</v>
      </c>
      <c r="EI1045" s="460">
        <f t="shared" si="9648"/>
        <v>0</v>
      </c>
      <c r="EJ1045" s="538">
        <f t="shared" si="9649"/>
        <v>0</v>
      </c>
      <c r="EK1045" s="677">
        <f t="shared" si="9650"/>
        <v>0</v>
      </c>
      <c r="EL1045" s="257">
        <f t="shared" si="9651"/>
        <v>0</v>
      </c>
      <c r="EM1045" s="649">
        <f t="shared" si="9652"/>
        <v>0</v>
      </c>
      <c r="EN1045" s="538">
        <f t="shared" si="9653"/>
        <v>0</v>
      </c>
      <c r="EO1045" s="677">
        <f t="shared" si="9654"/>
        <v>0</v>
      </c>
      <c r="EP1045" s="257">
        <f t="shared" si="9655"/>
        <v>0</v>
      </c>
      <c r="EQ1045" s="649">
        <f t="shared" si="9656"/>
        <v>0</v>
      </c>
      <c r="ER1045" s="538">
        <f t="shared" si="9657"/>
        <v>0</v>
      </c>
      <c r="ES1045" s="677">
        <f t="shared" si="9658"/>
        <v>0</v>
      </c>
      <c r="ET1045" s="538">
        <f t="shared" si="9659"/>
        <v>0</v>
      </c>
      <c r="EU1045" s="462">
        <f t="shared" si="9660"/>
        <v>0</v>
      </c>
      <c r="EV1045" s="263">
        <f t="shared" si="9661"/>
        <v>0</v>
      </c>
      <c r="EW1045" s="462">
        <f t="shared" si="9662"/>
        <v>0</v>
      </c>
      <c r="EX1045" s="263">
        <f t="shared" si="9663"/>
        <v>0</v>
      </c>
      <c r="EY1045" s="472">
        <f t="shared" si="9664"/>
        <v>0</v>
      </c>
      <c r="EZ1045" s="263">
        <f t="shared" si="9665"/>
        <v>0</v>
      </c>
      <c r="FA1045" s="550"/>
    </row>
    <row r="1046" spans="1:158" s="551" customFormat="1" ht="18" hidden="1" customHeight="1" outlineLevel="1" x14ac:dyDescent="0.2">
      <c r="A1046" s="5" t="s">
        <v>2145</v>
      </c>
      <c r="B1046" s="76" t="s">
        <v>21</v>
      </c>
      <c r="C1046" s="77" t="s">
        <v>32</v>
      </c>
      <c r="D1046" s="77" t="s">
        <v>465</v>
      </c>
      <c r="E1046" s="76" t="s">
        <v>465</v>
      </c>
      <c r="F1046" s="76" t="s">
        <v>471</v>
      </c>
      <c r="G1046" s="78" t="s">
        <v>25</v>
      </c>
      <c r="H1046" s="79">
        <v>1</v>
      </c>
      <c r="I1046" s="76" t="s">
        <v>823</v>
      </c>
      <c r="J1046" s="80" t="s">
        <v>455</v>
      </c>
      <c r="K1046" s="81"/>
      <c r="L1046" s="76" t="s">
        <v>46</v>
      </c>
      <c r="M1046" s="10"/>
      <c r="N1046" s="82"/>
      <c r="O1046" s="82">
        <v>0</v>
      </c>
      <c r="P1046" s="82">
        <v>68569980</v>
      </c>
      <c r="Q1046" s="82">
        <v>38095659</v>
      </c>
      <c r="R1046" s="398">
        <v>18972771</v>
      </c>
      <c r="S1046" s="262"/>
      <c r="T1046" s="262"/>
      <c r="U1046" s="256">
        <f t="shared" ref="U1046" si="9967">R1046</f>
        <v>18972771</v>
      </c>
      <c r="V1046" s="257">
        <f t="shared" ref="V1046" si="9968">U1046*1.12</f>
        <v>21249503.520000003</v>
      </c>
      <c r="W1046" s="257">
        <f t="shared" ref="W1046" si="9969">V1046*H1046</f>
        <v>21249503.520000003</v>
      </c>
      <c r="X1046" s="395">
        <v>17508918</v>
      </c>
      <c r="Y1046" s="395"/>
      <c r="Z1046" s="395"/>
      <c r="AA1046" s="395">
        <f t="shared" ref="AA1046" si="9970">X1046</f>
        <v>17508918</v>
      </c>
      <c r="AB1046" s="395">
        <f t="shared" ref="AB1046" si="9971">AA1046*1.12</f>
        <v>19609988.16</v>
      </c>
      <c r="AC1046" s="399">
        <f t="shared" ref="AC1046" si="9972">AB1046*H1046</f>
        <v>19609988.16</v>
      </c>
      <c r="AD1046" s="396">
        <v>39998907.25</v>
      </c>
      <c r="AE1046" s="396"/>
      <c r="AF1046" s="396"/>
      <c r="AG1046" s="396">
        <f>AD1046</f>
        <v>39998907.25</v>
      </c>
      <c r="AH1046" s="396">
        <f>AG1046*1.12</f>
        <v>44798776.120000005</v>
      </c>
      <c r="AI1046" s="260">
        <f t="shared" ref="AI1046" si="9973">AH1046*H1046</f>
        <v>44798776.120000005</v>
      </c>
      <c r="AJ1046" s="396"/>
      <c r="AK1046" s="396"/>
      <c r="AL1046" s="396"/>
      <c r="AM1046" s="396">
        <f t="shared" ref="AM1046" si="9974">AJ1046</f>
        <v>0</v>
      </c>
      <c r="AN1046" s="396">
        <f t="shared" ref="AN1046" si="9975">AM1046*1.12</f>
        <v>0</v>
      </c>
      <c r="AO1046" s="396">
        <f t="shared" si="9627"/>
        <v>0</v>
      </c>
      <c r="AP1046" s="396"/>
      <c r="AQ1046" s="396"/>
      <c r="AR1046" s="396"/>
      <c r="AS1046" s="396">
        <f t="shared" ref="AS1046" si="9976">AP1046</f>
        <v>0</v>
      </c>
      <c r="AT1046" s="396">
        <f t="shared" ref="AT1046" si="9977">AS1046*1.12</f>
        <v>0</v>
      </c>
      <c r="AU1046" s="396">
        <f t="shared" ref="AU1046" si="9978">AT1046*H1046</f>
        <v>0</v>
      </c>
      <c r="AV1046" s="397"/>
      <c r="AW1046" s="397"/>
      <c r="AX1046" s="397"/>
      <c r="AY1046" s="397">
        <f t="shared" ref="AY1046" si="9979">AV1046</f>
        <v>0</v>
      </c>
      <c r="AZ1046" s="397">
        <f t="shared" ref="AZ1046" si="9980">AY1046*1.12</f>
        <v>0</v>
      </c>
      <c r="BA1046" s="397">
        <f t="shared" ref="BA1046" si="9981">AZ1046*H1046</f>
        <v>0</v>
      </c>
      <c r="BB1046" s="397"/>
      <c r="BC1046" s="397"/>
      <c r="BD1046" s="397"/>
      <c r="BE1046" s="397">
        <f t="shared" ref="BE1046" si="9982">BB1046</f>
        <v>0</v>
      </c>
      <c r="BF1046" s="397">
        <f t="shared" ref="BF1046" si="9983">BE1046*1.12</f>
        <v>0</v>
      </c>
      <c r="BG1046" s="397">
        <f t="shared" ref="BG1046" si="9984">BF1046*H1046</f>
        <v>0</v>
      </c>
      <c r="BH1046" s="397"/>
      <c r="BI1046" s="397"/>
      <c r="BJ1046" s="397"/>
      <c r="BK1046" s="397">
        <f t="shared" si="9630"/>
        <v>0</v>
      </c>
      <c r="BL1046" s="397">
        <f t="shared" si="9631"/>
        <v>0</v>
      </c>
      <c r="BM1046" s="397">
        <f t="shared" si="9632"/>
        <v>0</v>
      </c>
      <c r="BN1046" s="397"/>
      <c r="BO1046" s="397"/>
      <c r="BP1046" s="397"/>
      <c r="BQ1046" s="397">
        <f t="shared" si="9633"/>
        <v>0</v>
      </c>
      <c r="BR1046" s="397">
        <f t="shared" si="9634"/>
        <v>0</v>
      </c>
      <c r="BS1046" s="397">
        <f t="shared" si="9635"/>
        <v>0</v>
      </c>
      <c r="BT1046" s="256"/>
      <c r="BU1046" s="256"/>
      <c r="BV1046" s="256">
        <f>SUM(N1046:R1046,X1046,AD1046,AJ1046,AP1046,AV1046,BB1046,BH1046)</f>
        <v>183146235.25</v>
      </c>
      <c r="BW1046" s="1431">
        <f>BV1046*1.12</f>
        <v>205123783.48000002</v>
      </c>
      <c r="BX1046" s="84"/>
      <c r="BY1046" s="76">
        <v>2010</v>
      </c>
      <c r="BZ1046" s="325">
        <v>1.1399999999999999</v>
      </c>
      <c r="CA1046" s="529">
        <f t="shared" ref="CA1046" si="9985">BW1046*H1046</f>
        <v>205123783.48000002</v>
      </c>
      <c r="CB1046" s="85"/>
      <c r="CC1046" s="83"/>
      <c r="CD1046" s="888"/>
      <c r="CE1046" s="26">
        <f t="shared" ref="CE1046" si="9986">BV1046-CB1046</f>
        <v>183146235.25</v>
      </c>
      <c r="CF1046" s="27">
        <f t="shared" ref="CF1046" si="9987">BW1046-CC1046</f>
        <v>205123783.48000002</v>
      </c>
      <c r="CG1046" s="889">
        <f t="shared" ref="CG1046" si="9988">CA1046-CC1046</f>
        <v>205123783.48000002</v>
      </c>
      <c r="CH1046" s="540" t="s">
        <v>2158</v>
      </c>
      <c r="CI1046" s="828"/>
      <c r="CJ1046" s="890"/>
      <c r="CK1046" s="76"/>
      <c r="CL1046" s="725"/>
      <c r="CM1046" s="886"/>
      <c r="CN1046" s="725"/>
      <c r="CO1046" s="77"/>
      <c r="CP1046" s="76"/>
      <c r="CQ1046" s="886"/>
      <c r="CR1046" s="892"/>
      <c r="CS1046" s="892"/>
      <c r="CT1046" s="892"/>
      <c r="CU1046" s="892"/>
      <c r="CV1046" s="892"/>
      <c r="CW1046" s="892"/>
      <c r="CX1046" s="892"/>
      <c r="CY1046" s="892"/>
      <c r="CZ1046" s="892"/>
      <c r="DA1046" s="892"/>
      <c r="DB1046" s="892"/>
      <c r="DC1046" s="892"/>
      <c r="DD1046" s="892"/>
      <c r="DE1046" s="892"/>
      <c r="DF1046" s="892"/>
      <c r="DG1046" s="892"/>
      <c r="DH1046" s="892"/>
      <c r="DI1046" s="892"/>
      <c r="DJ1046" s="892"/>
      <c r="DK1046" s="892"/>
      <c r="DL1046" s="893"/>
      <c r="DM1046" s="677"/>
      <c r="DN1046" s="257"/>
      <c r="DO1046" s="677"/>
      <c r="DP1046" s="538"/>
      <c r="DQ1046" s="677"/>
      <c r="DR1046" s="257"/>
      <c r="DS1046" s="677"/>
      <c r="DT1046" s="257"/>
      <c r="DU1046" s="649"/>
      <c r="DV1046" s="538"/>
      <c r="DW1046" s="677"/>
      <c r="DX1046" s="538"/>
      <c r="DY1046" s="677"/>
      <c r="DZ1046" s="538"/>
      <c r="EA1046" s="462">
        <f t="shared" si="9643"/>
        <v>0</v>
      </c>
      <c r="EB1046" s="263">
        <f t="shared" si="9644"/>
        <v>0</v>
      </c>
      <c r="EC1046" s="677"/>
      <c r="ED1046" s="256"/>
      <c r="EE1046" s="460"/>
      <c r="EF1046" s="649"/>
      <c r="EG1046" s="461">
        <f t="shared" si="9646"/>
        <v>18972771</v>
      </c>
      <c r="EH1046" s="257">
        <f t="shared" si="9647"/>
        <v>21249503.520000003</v>
      </c>
      <c r="EI1046" s="460">
        <f t="shared" si="9648"/>
        <v>17508918</v>
      </c>
      <c r="EJ1046" s="538">
        <f t="shared" si="9649"/>
        <v>19609988.16</v>
      </c>
      <c r="EK1046" s="677">
        <f t="shared" si="9650"/>
        <v>39998907.25</v>
      </c>
      <c r="EL1046" s="257">
        <f t="shared" si="9651"/>
        <v>44798776.120000005</v>
      </c>
      <c r="EM1046" s="649">
        <f t="shared" si="9652"/>
        <v>0</v>
      </c>
      <c r="EN1046" s="538">
        <f t="shared" si="9653"/>
        <v>0</v>
      </c>
      <c r="EO1046" s="677">
        <f t="shared" si="9654"/>
        <v>0</v>
      </c>
      <c r="EP1046" s="257">
        <f t="shared" si="9655"/>
        <v>0</v>
      </c>
      <c r="EQ1046" s="649">
        <f t="shared" si="9656"/>
        <v>0</v>
      </c>
      <c r="ER1046" s="538">
        <f t="shared" si="9657"/>
        <v>0</v>
      </c>
      <c r="ES1046" s="677">
        <f t="shared" si="9658"/>
        <v>0</v>
      </c>
      <c r="ET1046" s="538">
        <f t="shared" si="9659"/>
        <v>0</v>
      </c>
      <c r="EU1046" s="462">
        <f t="shared" si="9660"/>
        <v>0</v>
      </c>
      <c r="EV1046" s="263">
        <f t="shared" si="9661"/>
        <v>0</v>
      </c>
      <c r="EW1046" s="462">
        <f t="shared" si="9662"/>
        <v>0</v>
      </c>
      <c r="EX1046" s="263">
        <f t="shared" si="9663"/>
        <v>0</v>
      </c>
      <c r="EY1046" s="472">
        <f t="shared" si="9664"/>
        <v>183146235.25</v>
      </c>
      <c r="EZ1046" s="263">
        <f t="shared" si="9665"/>
        <v>205123783.48000002</v>
      </c>
      <c r="FA1046" s="550"/>
    </row>
    <row r="1047" spans="1:158" s="551" customFormat="1" ht="18" hidden="1" customHeight="1" outlineLevel="1" x14ac:dyDescent="0.2">
      <c r="A1047" s="5" t="s">
        <v>662</v>
      </c>
      <c r="B1047" s="76" t="s">
        <v>21</v>
      </c>
      <c r="C1047" s="77" t="s">
        <v>32</v>
      </c>
      <c r="D1047" s="77" t="s">
        <v>465</v>
      </c>
      <c r="E1047" s="76" t="s">
        <v>465</v>
      </c>
      <c r="F1047" s="76" t="s">
        <v>485</v>
      </c>
      <c r="G1047" s="78" t="s">
        <v>41</v>
      </c>
      <c r="H1047" s="79">
        <v>0.7</v>
      </c>
      <c r="I1047" s="76" t="s">
        <v>486</v>
      </c>
      <c r="J1047" s="80" t="s">
        <v>30</v>
      </c>
      <c r="K1047" s="81"/>
      <c r="L1047" s="76" t="s">
        <v>487</v>
      </c>
      <c r="M1047" s="10"/>
      <c r="N1047" s="82"/>
      <c r="O1047" s="82"/>
      <c r="P1047" s="82"/>
      <c r="Q1047" s="82"/>
      <c r="R1047" s="398"/>
      <c r="S1047" s="262"/>
      <c r="T1047" s="262"/>
      <c r="U1047" s="256">
        <f t="shared" si="9789"/>
        <v>0</v>
      </c>
      <c r="V1047" s="257">
        <f t="shared" si="9790"/>
        <v>0</v>
      </c>
      <c r="W1047" s="257">
        <f t="shared" si="9915"/>
        <v>0</v>
      </c>
      <c r="X1047" s="395">
        <v>0</v>
      </c>
      <c r="Y1047" s="395"/>
      <c r="Z1047" s="395"/>
      <c r="AA1047" s="395">
        <v>0</v>
      </c>
      <c r="AB1047" s="395">
        <f t="shared" si="9948"/>
        <v>0</v>
      </c>
      <c r="AC1047" s="399">
        <f t="shared" si="9624"/>
        <v>0</v>
      </c>
      <c r="AD1047" s="396">
        <v>0</v>
      </c>
      <c r="AE1047" s="396"/>
      <c r="AF1047" s="396"/>
      <c r="AG1047" s="396"/>
      <c r="AH1047" s="396"/>
      <c r="AI1047" s="260">
        <f t="shared" si="9625"/>
        <v>0</v>
      </c>
      <c r="AJ1047" s="396"/>
      <c r="AK1047" s="396"/>
      <c r="AL1047" s="396"/>
      <c r="AM1047" s="396">
        <f t="shared" si="9626"/>
        <v>0</v>
      </c>
      <c r="AN1047" s="396">
        <f t="shared" si="9613"/>
        <v>0</v>
      </c>
      <c r="AO1047" s="396">
        <f t="shared" si="9627"/>
        <v>0</v>
      </c>
      <c r="AP1047" s="396"/>
      <c r="AQ1047" s="396"/>
      <c r="AR1047" s="396"/>
      <c r="AS1047" s="396">
        <f t="shared" si="9667"/>
        <v>0</v>
      </c>
      <c r="AT1047" s="396">
        <f t="shared" si="9525"/>
        <v>0</v>
      </c>
      <c r="AU1047" s="396">
        <f t="shared" si="9668"/>
        <v>0</v>
      </c>
      <c r="AV1047" s="397"/>
      <c r="AW1047" s="397"/>
      <c r="AX1047" s="397"/>
      <c r="AY1047" s="397">
        <f t="shared" si="9568"/>
        <v>0</v>
      </c>
      <c r="AZ1047" s="397">
        <f t="shared" si="9527"/>
        <v>0</v>
      </c>
      <c r="BA1047" s="397">
        <f t="shared" si="9569"/>
        <v>0</v>
      </c>
      <c r="BB1047" s="397"/>
      <c r="BC1047" s="397"/>
      <c r="BD1047" s="397"/>
      <c r="BE1047" s="397">
        <f t="shared" si="9570"/>
        <v>0</v>
      </c>
      <c r="BF1047" s="397">
        <f t="shared" si="9530"/>
        <v>0</v>
      </c>
      <c r="BG1047" s="397">
        <f t="shared" si="9571"/>
        <v>0</v>
      </c>
      <c r="BH1047" s="397"/>
      <c r="BI1047" s="397"/>
      <c r="BJ1047" s="397"/>
      <c r="BK1047" s="397">
        <f t="shared" si="9630"/>
        <v>0</v>
      </c>
      <c r="BL1047" s="397">
        <f t="shared" si="9631"/>
        <v>0</v>
      </c>
      <c r="BM1047" s="397">
        <f t="shared" si="9632"/>
        <v>0</v>
      </c>
      <c r="BN1047" s="397"/>
      <c r="BO1047" s="397"/>
      <c r="BP1047" s="397"/>
      <c r="BQ1047" s="397">
        <f t="shared" si="9633"/>
        <v>0</v>
      </c>
      <c r="BR1047" s="397">
        <f t="shared" si="9634"/>
        <v>0</v>
      </c>
      <c r="BS1047" s="397">
        <f t="shared" si="9635"/>
        <v>0</v>
      </c>
      <c r="BT1047" s="256"/>
      <c r="BU1047" s="256"/>
      <c r="BV1047" s="256">
        <v>0</v>
      </c>
      <c r="BW1047" s="1431">
        <v>0</v>
      </c>
      <c r="BX1047" s="84"/>
      <c r="BY1047" s="76">
        <v>2013</v>
      </c>
      <c r="BZ1047" s="325"/>
      <c r="CA1047" s="529">
        <f t="shared" si="9638"/>
        <v>0</v>
      </c>
      <c r="CB1047" s="85"/>
      <c r="CC1047" s="83"/>
      <c r="CD1047" s="888"/>
      <c r="CE1047" s="26">
        <f t="shared" si="9639"/>
        <v>0</v>
      </c>
      <c r="CF1047" s="27">
        <f t="shared" si="9640"/>
        <v>0</v>
      </c>
      <c r="CG1047" s="889">
        <f t="shared" si="9641"/>
        <v>0</v>
      </c>
      <c r="CH1047" s="540" t="s">
        <v>492</v>
      </c>
      <c r="CI1047" s="828"/>
      <c r="CJ1047" s="890"/>
      <c r="CK1047" s="76"/>
      <c r="CL1047" s="725"/>
      <c r="CM1047" s="886"/>
      <c r="CN1047" s="725"/>
      <c r="CO1047" s="77"/>
      <c r="CP1047" s="76"/>
      <c r="CQ1047" s="886"/>
      <c r="CR1047" s="892"/>
      <c r="CS1047" s="892"/>
      <c r="CT1047" s="892"/>
      <c r="CU1047" s="892"/>
      <c r="CV1047" s="892"/>
      <c r="CW1047" s="892"/>
      <c r="CX1047" s="892"/>
      <c r="CY1047" s="892"/>
      <c r="CZ1047" s="892"/>
      <c r="DA1047" s="892"/>
      <c r="DB1047" s="892"/>
      <c r="DC1047" s="892"/>
      <c r="DD1047" s="892"/>
      <c r="DE1047" s="892"/>
      <c r="DF1047" s="892"/>
      <c r="DG1047" s="892"/>
      <c r="DH1047" s="892"/>
      <c r="DI1047" s="892"/>
      <c r="DJ1047" s="892"/>
      <c r="DK1047" s="892"/>
      <c r="DL1047" s="893"/>
      <c r="DM1047" s="677"/>
      <c r="DN1047" s="257"/>
      <c r="DO1047" s="677"/>
      <c r="DP1047" s="538"/>
      <c r="DQ1047" s="677"/>
      <c r="DR1047" s="257"/>
      <c r="DS1047" s="677"/>
      <c r="DT1047" s="257"/>
      <c r="DU1047" s="649"/>
      <c r="DV1047" s="538"/>
      <c r="DW1047" s="677"/>
      <c r="DX1047" s="538"/>
      <c r="DY1047" s="677"/>
      <c r="DZ1047" s="538"/>
      <c r="EA1047" s="462">
        <f t="shared" si="9643"/>
        <v>0</v>
      </c>
      <c r="EB1047" s="263">
        <f t="shared" si="9644"/>
        <v>0</v>
      </c>
      <c r="EC1047" s="677"/>
      <c r="ED1047" s="256"/>
      <c r="EE1047" s="460"/>
      <c r="EF1047" s="649"/>
      <c r="EG1047" s="461">
        <f t="shared" si="9646"/>
        <v>0</v>
      </c>
      <c r="EH1047" s="257">
        <f t="shared" si="9647"/>
        <v>0</v>
      </c>
      <c r="EI1047" s="460">
        <f t="shared" si="9648"/>
        <v>0</v>
      </c>
      <c r="EJ1047" s="538">
        <f t="shared" si="9649"/>
        <v>0</v>
      </c>
      <c r="EK1047" s="677">
        <f t="shared" si="9650"/>
        <v>0</v>
      </c>
      <c r="EL1047" s="257">
        <f t="shared" si="9651"/>
        <v>0</v>
      </c>
      <c r="EM1047" s="649">
        <f t="shared" si="9652"/>
        <v>0</v>
      </c>
      <c r="EN1047" s="538">
        <f t="shared" si="9653"/>
        <v>0</v>
      </c>
      <c r="EO1047" s="677">
        <f t="shared" si="9654"/>
        <v>0</v>
      </c>
      <c r="EP1047" s="257">
        <f t="shared" si="9655"/>
        <v>0</v>
      </c>
      <c r="EQ1047" s="649">
        <f t="shared" si="9656"/>
        <v>0</v>
      </c>
      <c r="ER1047" s="538">
        <f t="shared" si="9657"/>
        <v>0</v>
      </c>
      <c r="ES1047" s="677">
        <f t="shared" si="9658"/>
        <v>0</v>
      </c>
      <c r="ET1047" s="538">
        <f t="shared" si="9659"/>
        <v>0</v>
      </c>
      <c r="EU1047" s="462">
        <f t="shared" si="9660"/>
        <v>0</v>
      </c>
      <c r="EV1047" s="263">
        <f t="shared" si="9661"/>
        <v>0</v>
      </c>
      <c r="EW1047" s="462">
        <f t="shared" si="9662"/>
        <v>0</v>
      </c>
      <c r="EX1047" s="263">
        <f t="shared" si="9663"/>
        <v>0</v>
      </c>
      <c r="EY1047" s="472">
        <f t="shared" si="9664"/>
        <v>0</v>
      </c>
      <c r="EZ1047" s="263">
        <f t="shared" si="9665"/>
        <v>0</v>
      </c>
      <c r="FA1047" s="550"/>
    </row>
    <row r="1048" spans="1:158" s="551" customFormat="1" ht="18" hidden="1" customHeight="1" outlineLevel="1" x14ac:dyDescent="0.2">
      <c r="A1048" s="5" t="s">
        <v>806</v>
      </c>
      <c r="B1048" s="76" t="s">
        <v>21</v>
      </c>
      <c r="C1048" s="77" t="s">
        <v>32</v>
      </c>
      <c r="D1048" s="77" t="s">
        <v>465</v>
      </c>
      <c r="E1048" s="76" t="s">
        <v>465</v>
      </c>
      <c r="F1048" s="76" t="s">
        <v>485</v>
      </c>
      <c r="G1048" s="78" t="s">
        <v>810</v>
      </c>
      <c r="H1048" s="79">
        <v>0.7</v>
      </c>
      <c r="I1048" s="76" t="s">
        <v>823</v>
      </c>
      <c r="J1048" s="80" t="s">
        <v>30</v>
      </c>
      <c r="K1048" s="81"/>
      <c r="L1048" s="76" t="s">
        <v>487</v>
      </c>
      <c r="M1048" s="10"/>
      <c r="N1048" s="82"/>
      <c r="O1048" s="82"/>
      <c r="P1048" s="82"/>
      <c r="Q1048" s="82"/>
      <c r="R1048" s="398"/>
      <c r="S1048" s="262"/>
      <c r="T1048" s="262"/>
      <c r="U1048" s="256">
        <f t="shared" ref="U1048:U1058" si="9989">R1048</f>
        <v>0</v>
      </c>
      <c r="V1048" s="257">
        <f t="shared" ref="V1048:V1058" si="9990">U1048*1.12</f>
        <v>0</v>
      </c>
      <c r="W1048" s="257">
        <f t="shared" si="9915"/>
        <v>0</v>
      </c>
      <c r="X1048" s="395">
        <v>0</v>
      </c>
      <c r="Y1048" s="395"/>
      <c r="Z1048" s="395"/>
      <c r="AA1048" s="395">
        <f t="shared" ref="AA1048:AA1058" si="9991">X1048</f>
        <v>0</v>
      </c>
      <c r="AB1048" s="395">
        <f t="shared" si="9948"/>
        <v>0</v>
      </c>
      <c r="AC1048" s="399">
        <f t="shared" si="9624"/>
        <v>0</v>
      </c>
      <c r="AD1048" s="396">
        <v>0</v>
      </c>
      <c r="AE1048" s="396"/>
      <c r="AF1048" s="396"/>
      <c r="AG1048" s="396"/>
      <c r="AH1048" s="396"/>
      <c r="AI1048" s="260">
        <f t="shared" si="9625"/>
        <v>0</v>
      </c>
      <c r="AJ1048" s="396"/>
      <c r="AK1048" s="396"/>
      <c r="AL1048" s="396"/>
      <c r="AM1048" s="396">
        <f t="shared" si="9626"/>
        <v>0</v>
      </c>
      <c r="AN1048" s="396">
        <f t="shared" si="9613"/>
        <v>0</v>
      </c>
      <c r="AO1048" s="396">
        <f t="shared" si="9627"/>
        <v>0</v>
      </c>
      <c r="AP1048" s="396"/>
      <c r="AQ1048" s="396"/>
      <c r="AR1048" s="396"/>
      <c r="AS1048" s="396">
        <f t="shared" si="9667"/>
        <v>0</v>
      </c>
      <c r="AT1048" s="396">
        <f t="shared" si="9525"/>
        <v>0</v>
      </c>
      <c r="AU1048" s="396">
        <f t="shared" si="9668"/>
        <v>0</v>
      </c>
      <c r="AV1048" s="397"/>
      <c r="AW1048" s="397"/>
      <c r="AX1048" s="397"/>
      <c r="AY1048" s="397">
        <f t="shared" si="9568"/>
        <v>0</v>
      </c>
      <c r="AZ1048" s="397">
        <f t="shared" si="9527"/>
        <v>0</v>
      </c>
      <c r="BA1048" s="397">
        <f t="shared" si="9569"/>
        <v>0</v>
      </c>
      <c r="BB1048" s="397"/>
      <c r="BC1048" s="397"/>
      <c r="BD1048" s="397"/>
      <c r="BE1048" s="397">
        <f t="shared" si="9570"/>
        <v>0</v>
      </c>
      <c r="BF1048" s="397">
        <f t="shared" si="9530"/>
        <v>0</v>
      </c>
      <c r="BG1048" s="397">
        <f t="shared" si="9571"/>
        <v>0</v>
      </c>
      <c r="BH1048" s="397"/>
      <c r="BI1048" s="397"/>
      <c r="BJ1048" s="397"/>
      <c r="BK1048" s="397">
        <f t="shared" si="9630"/>
        <v>0</v>
      </c>
      <c r="BL1048" s="397">
        <f t="shared" si="9631"/>
        <v>0</v>
      </c>
      <c r="BM1048" s="397">
        <f t="shared" si="9632"/>
        <v>0</v>
      </c>
      <c r="BN1048" s="397"/>
      <c r="BO1048" s="397"/>
      <c r="BP1048" s="397"/>
      <c r="BQ1048" s="397">
        <f t="shared" si="9633"/>
        <v>0</v>
      </c>
      <c r="BR1048" s="397">
        <f t="shared" si="9634"/>
        <v>0</v>
      </c>
      <c r="BS1048" s="397">
        <f t="shared" si="9635"/>
        <v>0</v>
      </c>
      <c r="BT1048" s="256"/>
      <c r="BU1048" s="256"/>
      <c r="BV1048" s="256">
        <f>SUM(N1048:R1048,X1048,AD1048,AJ1048,AP1048,AV1048,BB1048,BH1048)</f>
        <v>0</v>
      </c>
      <c r="BW1048" s="1431">
        <f t="shared" ref="BW1048:BW1058" si="9992">BV1048*1.12</f>
        <v>0</v>
      </c>
      <c r="BX1048" s="84"/>
      <c r="BY1048" s="76">
        <v>2013</v>
      </c>
      <c r="BZ1048" s="325" t="s">
        <v>1114</v>
      </c>
      <c r="CA1048" s="529">
        <f t="shared" si="9638"/>
        <v>0</v>
      </c>
      <c r="CB1048" s="85"/>
      <c r="CC1048" s="83"/>
      <c r="CD1048" s="888"/>
      <c r="CE1048" s="26">
        <f t="shared" si="9639"/>
        <v>0</v>
      </c>
      <c r="CF1048" s="27">
        <f t="shared" si="9640"/>
        <v>0</v>
      </c>
      <c r="CG1048" s="889">
        <f t="shared" si="9641"/>
        <v>0</v>
      </c>
      <c r="CH1048" s="540" t="s">
        <v>811</v>
      </c>
      <c r="CI1048" s="828"/>
      <c r="CJ1048" s="890" t="s">
        <v>25</v>
      </c>
      <c r="CK1048" s="76" t="s">
        <v>485</v>
      </c>
      <c r="CL1048" s="725" t="s">
        <v>2756</v>
      </c>
      <c r="CM1048" s="891">
        <v>41631</v>
      </c>
      <c r="CN1048" s="725" t="s">
        <v>958</v>
      </c>
      <c r="CO1048" s="77" t="s">
        <v>465</v>
      </c>
      <c r="CP1048" s="76" t="s">
        <v>485</v>
      </c>
      <c r="CQ1048" s="886"/>
      <c r="CR1048" s="892"/>
      <c r="CS1048" s="892"/>
      <c r="CT1048" s="892"/>
      <c r="CU1048" s="892"/>
      <c r="CV1048" s="892"/>
      <c r="CW1048" s="892"/>
      <c r="CX1048" s="892"/>
      <c r="CY1048" s="892"/>
      <c r="CZ1048" s="892"/>
      <c r="DA1048" s="892"/>
      <c r="DB1048" s="892"/>
      <c r="DC1048" s="892">
        <v>7859581.25</v>
      </c>
      <c r="DD1048" s="892">
        <v>17234013.75</v>
      </c>
      <c r="DE1048" s="892">
        <v>32505774</v>
      </c>
      <c r="DF1048" s="892">
        <v>44966812</v>
      </c>
      <c r="DG1048" s="892"/>
      <c r="DH1048" s="892"/>
      <c r="DI1048" s="892"/>
      <c r="DJ1048" s="892"/>
      <c r="DK1048" s="892">
        <f>DC1048+DD1048+DE1048+DF1048</f>
        <v>102566181</v>
      </c>
      <c r="DL1048" s="893"/>
      <c r="DM1048" s="677"/>
      <c r="DN1048" s="257"/>
      <c r="DO1048" s="677">
        <f>DP1048*1.12</f>
        <v>8802731</v>
      </c>
      <c r="DP1048" s="538">
        <f>DC1048</f>
        <v>7859581.25</v>
      </c>
      <c r="DQ1048" s="677">
        <f>DR1048*1.12</f>
        <v>19302095.400000002</v>
      </c>
      <c r="DR1048" s="257">
        <f>DD1048</f>
        <v>17234013.75</v>
      </c>
      <c r="DS1048" s="677">
        <f>DT1048*1.12</f>
        <v>36406466.880000003</v>
      </c>
      <c r="DT1048" s="257">
        <f>DE1048</f>
        <v>32505774</v>
      </c>
      <c r="DU1048" s="649">
        <f>DV1048*1.12</f>
        <v>50362829.440000005</v>
      </c>
      <c r="DV1048" s="538">
        <f>DF1048</f>
        <v>44966812</v>
      </c>
      <c r="DW1048" s="677"/>
      <c r="DX1048" s="538"/>
      <c r="DY1048" s="677"/>
      <c r="DZ1048" s="538"/>
      <c r="EA1048" s="462">
        <f t="shared" si="9643"/>
        <v>0</v>
      </c>
      <c r="EB1048" s="263">
        <f t="shared" si="9644"/>
        <v>0</v>
      </c>
      <c r="EC1048" s="677"/>
      <c r="ED1048" s="256"/>
      <c r="EE1048" s="460">
        <f>EF1048*1.12</f>
        <v>114874122.72000001</v>
      </c>
      <c r="EF1048" s="649">
        <f>DK1048</f>
        <v>102566181</v>
      </c>
      <c r="EG1048" s="461">
        <f t="shared" si="9646"/>
        <v>0</v>
      </c>
      <c r="EH1048" s="257">
        <f t="shared" si="9647"/>
        <v>0</v>
      </c>
      <c r="EI1048" s="460">
        <f t="shared" si="9648"/>
        <v>-7859581.25</v>
      </c>
      <c r="EJ1048" s="538">
        <f t="shared" si="9649"/>
        <v>-8802731</v>
      </c>
      <c r="EK1048" s="677">
        <f t="shared" si="9650"/>
        <v>-17234013.75</v>
      </c>
      <c r="EL1048" s="257">
        <f t="shared" si="9651"/>
        <v>-19302095.400000002</v>
      </c>
      <c r="EM1048" s="649">
        <f t="shared" si="9652"/>
        <v>-32505774</v>
      </c>
      <c r="EN1048" s="538">
        <f t="shared" si="9653"/>
        <v>-36406466.880000003</v>
      </c>
      <c r="EO1048" s="677">
        <f t="shared" si="9654"/>
        <v>-44966812</v>
      </c>
      <c r="EP1048" s="257">
        <f t="shared" si="9655"/>
        <v>-50362829.440000005</v>
      </c>
      <c r="EQ1048" s="649">
        <f t="shared" si="9656"/>
        <v>0</v>
      </c>
      <c r="ER1048" s="538">
        <f t="shared" si="9657"/>
        <v>0</v>
      </c>
      <c r="ES1048" s="677">
        <f t="shared" si="9658"/>
        <v>0</v>
      </c>
      <c r="ET1048" s="538">
        <f t="shared" si="9659"/>
        <v>0</v>
      </c>
      <c r="EU1048" s="462">
        <f t="shared" si="9660"/>
        <v>0</v>
      </c>
      <c r="EV1048" s="263">
        <f t="shared" si="9661"/>
        <v>0</v>
      </c>
      <c r="EW1048" s="462">
        <f t="shared" si="9662"/>
        <v>0</v>
      </c>
      <c r="EX1048" s="263">
        <f t="shared" si="9663"/>
        <v>0</v>
      </c>
      <c r="EY1048" s="472">
        <f t="shared" si="9664"/>
        <v>-102566181</v>
      </c>
      <c r="EZ1048" s="263">
        <f t="shared" si="9665"/>
        <v>-114874122.72000001</v>
      </c>
      <c r="FA1048" s="550"/>
    </row>
    <row r="1049" spans="1:158" s="551" customFormat="1" ht="18" hidden="1" customHeight="1" outlineLevel="1" x14ac:dyDescent="0.2">
      <c r="A1049" s="5" t="s">
        <v>1134</v>
      </c>
      <c r="B1049" s="76" t="s">
        <v>21</v>
      </c>
      <c r="C1049" s="77" t="s">
        <v>32</v>
      </c>
      <c r="D1049" s="77" t="s">
        <v>465</v>
      </c>
      <c r="E1049" s="76" t="s">
        <v>465</v>
      </c>
      <c r="F1049" s="76" t="s">
        <v>485</v>
      </c>
      <c r="G1049" s="78" t="s">
        <v>810</v>
      </c>
      <c r="H1049" s="79">
        <v>0.7</v>
      </c>
      <c r="I1049" s="76" t="s">
        <v>969</v>
      </c>
      <c r="J1049" s="80" t="s">
        <v>30</v>
      </c>
      <c r="K1049" s="81"/>
      <c r="L1049" s="76" t="s">
        <v>487</v>
      </c>
      <c r="M1049" s="10"/>
      <c r="N1049" s="82"/>
      <c r="O1049" s="82"/>
      <c r="P1049" s="82"/>
      <c r="Q1049" s="82"/>
      <c r="R1049" s="398"/>
      <c r="S1049" s="262"/>
      <c r="T1049" s="262"/>
      <c r="U1049" s="256"/>
      <c r="V1049" s="257"/>
      <c r="W1049" s="257"/>
      <c r="X1049" s="395">
        <v>38631551.189999998</v>
      </c>
      <c r="Y1049" s="395"/>
      <c r="Z1049" s="395"/>
      <c r="AA1049" s="395">
        <v>0</v>
      </c>
      <c r="AB1049" s="395">
        <f t="shared" ref="AB1049" si="9993">AA1049*1.12</f>
        <v>0</v>
      </c>
      <c r="AC1049" s="399">
        <f t="shared" si="9624"/>
        <v>0</v>
      </c>
      <c r="AD1049" s="396">
        <v>31477560.23</v>
      </c>
      <c r="AE1049" s="396"/>
      <c r="AF1049" s="396"/>
      <c r="AG1049" s="396">
        <v>0</v>
      </c>
      <c r="AH1049" s="396">
        <f>AG1049*1.12</f>
        <v>0</v>
      </c>
      <c r="AI1049" s="260">
        <f t="shared" si="9625"/>
        <v>0</v>
      </c>
      <c r="AJ1049" s="396">
        <v>1430798.19</v>
      </c>
      <c r="AK1049" s="396"/>
      <c r="AL1049" s="396"/>
      <c r="AM1049" s="396">
        <v>0</v>
      </c>
      <c r="AN1049" s="396">
        <f>AM1049*1.12</f>
        <v>0</v>
      </c>
      <c r="AO1049" s="396">
        <f t="shared" si="9627"/>
        <v>0</v>
      </c>
      <c r="AP1049" s="396"/>
      <c r="AQ1049" s="396"/>
      <c r="AR1049" s="396"/>
      <c r="AS1049" s="396">
        <f t="shared" si="9667"/>
        <v>0</v>
      </c>
      <c r="AT1049" s="396">
        <f t="shared" si="9525"/>
        <v>0</v>
      </c>
      <c r="AU1049" s="396">
        <f t="shared" si="9668"/>
        <v>0</v>
      </c>
      <c r="AV1049" s="397"/>
      <c r="AW1049" s="397"/>
      <c r="AX1049" s="397"/>
      <c r="AY1049" s="397">
        <f t="shared" si="9568"/>
        <v>0</v>
      </c>
      <c r="AZ1049" s="397">
        <f t="shared" si="9527"/>
        <v>0</v>
      </c>
      <c r="BA1049" s="397">
        <f t="shared" si="9569"/>
        <v>0</v>
      </c>
      <c r="BB1049" s="397"/>
      <c r="BC1049" s="397"/>
      <c r="BD1049" s="397"/>
      <c r="BE1049" s="397">
        <f t="shared" si="9570"/>
        <v>0</v>
      </c>
      <c r="BF1049" s="397">
        <f t="shared" si="9530"/>
        <v>0</v>
      </c>
      <c r="BG1049" s="397">
        <f t="shared" si="9571"/>
        <v>0</v>
      </c>
      <c r="BH1049" s="397"/>
      <c r="BI1049" s="397"/>
      <c r="BJ1049" s="397"/>
      <c r="BK1049" s="397">
        <f t="shared" si="9630"/>
        <v>0</v>
      </c>
      <c r="BL1049" s="397">
        <f t="shared" si="9631"/>
        <v>0</v>
      </c>
      <c r="BM1049" s="397">
        <f t="shared" si="9632"/>
        <v>0</v>
      </c>
      <c r="BN1049" s="397"/>
      <c r="BO1049" s="397"/>
      <c r="BP1049" s="397"/>
      <c r="BQ1049" s="397">
        <f t="shared" si="9633"/>
        <v>0</v>
      </c>
      <c r="BR1049" s="397">
        <f t="shared" si="9634"/>
        <v>0</v>
      </c>
      <c r="BS1049" s="397">
        <f t="shared" si="9635"/>
        <v>0</v>
      </c>
      <c r="BT1049" s="256"/>
      <c r="BU1049" s="256"/>
      <c r="BV1049" s="256">
        <v>0</v>
      </c>
      <c r="BW1049" s="1431">
        <f t="shared" ref="BW1049" si="9994">BV1049*1.12</f>
        <v>0</v>
      </c>
      <c r="BX1049" s="84"/>
      <c r="BY1049" s="76">
        <v>2013</v>
      </c>
      <c r="BZ1049" s="325">
        <v>16.170000000000002</v>
      </c>
      <c r="CA1049" s="529">
        <f t="shared" si="9638"/>
        <v>0</v>
      </c>
      <c r="CB1049" s="85"/>
      <c r="CC1049" s="83"/>
      <c r="CD1049" s="888"/>
      <c r="CE1049" s="26">
        <f t="shared" si="9639"/>
        <v>0</v>
      </c>
      <c r="CF1049" s="27">
        <f t="shared" si="9640"/>
        <v>0</v>
      </c>
      <c r="CG1049" s="889">
        <f t="shared" si="9641"/>
        <v>0</v>
      </c>
      <c r="CH1049" s="540" t="s">
        <v>1165</v>
      </c>
      <c r="CI1049" s="828"/>
      <c r="CJ1049" s="890"/>
      <c r="CK1049" s="76"/>
      <c r="CL1049" s="725"/>
      <c r="CM1049" s="891"/>
      <c r="CN1049" s="725"/>
      <c r="CO1049" s="77"/>
      <c r="CP1049" s="76"/>
      <c r="CQ1049" s="886"/>
      <c r="CR1049" s="892"/>
      <c r="CS1049" s="892"/>
      <c r="CT1049" s="892"/>
      <c r="CU1049" s="892"/>
      <c r="CV1049" s="892"/>
      <c r="CW1049" s="892"/>
      <c r="CX1049" s="892"/>
      <c r="CY1049" s="892"/>
      <c r="CZ1049" s="892"/>
      <c r="DA1049" s="892"/>
      <c r="DB1049" s="892"/>
      <c r="DC1049" s="892"/>
      <c r="DD1049" s="892"/>
      <c r="DE1049" s="892"/>
      <c r="DF1049" s="892"/>
      <c r="DG1049" s="892"/>
      <c r="DH1049" s="892"/>
      <c r="DI1049" s="892"/>
      <c r="DJ1049" s="892"/>
      <c r="DK1049" s="892"/>
      <c r="DL1049" s="893"/>
      <c r="DM1049" s="677"/>
      <c r="DN1049" s="257"/>
      <c r="DO1049" s="677"/>
      <c r="DP1049" s="538"/>
      <c r="DQ1049" s="677"/>
      <c r="DR1049" s="257"/>
      <c r="DS1049" s="677"/>
      <c r="DT1049" s="257"/>
      <c r="DU1049" s="649"/>
      <c r="DV1049" s="538"/>
      <c r="DW1049" s="677"/>
      <c r="DX1049" s="538"/>
      <c r="DY1049" s="677"/>
      <c r="DZ1049" s="538"/>
      <c r="EA1049" s="462">
        <f t="shared" si="9643"/>
        <v>0</v>
      </c>
      <c r="EB1049" s="263">
        <f t="shared" si="9644"/>
        <v>0</v>
      </c>
      <c r="EC1049" s="677"/>
      <c r="ED1049" s="256"/>
      <c r="EE1049" s="460"/>
      <c r="EF1049" s="649"/>
      <c r="EG1049" s="461">
        <f t="shared" si="9646"/>
        <v>0</v>
      </c>
      <c r="EH1049" s="257">
        <f t="shared" si="9647"/>
        <v>0</v>
      </c>
      <c r="EI1049" s="460">
        <f t="shared" si="9648"/>
        <v>0</v>
      </c>
      <c r="EJ1049" s="538">
        <f t="shared" si="9649"/>
        <v>0</v>
      </c>
      <c r="EK1049" s="677">
        <f t="shared" si="9650"/>
        <v>0</v>
      </c>
      <c r="EL1049" s="257">
        <f t="shared" si="9651"/>
        <v>0</v>
      </c>
      <c r="EM1049" s="649">
        <f t="shared" si="9652"/>
        <v>0</v>
      </c>
      <c r="EN1049" s="538">
        <f t="shared" si="9653"/>
        <v>0</v>
      </c>
      <c r="EO1049" s="677">
        <f t="shared" si="9654"/>
        <v>0</v>
      </c>
      <c r="EP1049" s="257">
        <f t="shared" si="9655"/>
        <v>0</v>
      </c>
      <c r="EQ1049" s="649">
        <f t="shared" si="9656"/>
        <v>0</v>
      </c>
      <c r="ER1049" s="538">
        <f t="shared" si="9657"/>
        <v>0</v>
      </c>
      <c r="ES1049" s="677">
        <f t="shared" si="9658"/>
        <v>0</v>
      </c>
      <c r="ET1049" s="538">
        <f t="shared" si="9659"/>
        <v>0</v>
      </c>
      <c r="EU1049" s="462">
        <f t="shared" si="9660"/>
        <v>0</v>
      </c>
      <c r="EV1049" s="263">
        <f t="shared" si="9661"/>
        <v>0</v>
      </c>
      <c r="EW1049" s="462">
        <f t="shared" si="9662"/>
        <v>0</v>
      </c>
      <c r="EX1049" s="263">
        <f t="shared" si="9663"/>
        <v>0</v>
      </c>
      <c r="EY1049" s="472">
        <f t="shared" si="9664"/>
        <v>0</v>
      </c>
      <c r="EZ1049" s="263">
        <f t="shared" si="9665"/>
        <v>0</v>
      </c>
      <c r="FA1049" s="550"/>
    </row>
    <row r="1050" spans="1:158" s="551" customFormat="1" ht="18" hidden="1" customHeight="1" outlineLevel="1" x14ac:dyDescent="0.2">
      <c r="A1050" s="5" t="s">
        <v>2049</v>
      </c>
      <c r="B1050" s="76" t="s">
        <v>21</v>
      </c>
      <c r="C1050" s="77" t="s">
        <v>32</v>
      </c>
      <c r="D1050" s="77" t="s">
        <v>465</v>
      </c>
      <c r="E1050" s="76" t="s">
        <v>465</v>
      </c>
      <c r="F1050" s="76" t="s">
        <v>485</v>
      </c>
      <c r="G1050" s="78" t="s">
        <v>810</v>
      </c>
      <c r="H1050" s="79">
        <v>0.7</v>
      </c>
      <c r="I1050" s="76" t="s">
        <v>969</v>
      </c>
      <c r="J1050" s="80" t="s">
        <v>30</v>
      </c>
      <c r="K1050" s="81"/>
      <c r="L1050" s="76" t="s">
        <v>487</v>
      </c>
      <c r="M1050" s="10"/>
      <c r="N1050" s="82"/>
      <c r="O1050" s="82"/>
      <c r="P1050" s="82"/>
      <c r="Q1050" s="82"/>
      <c r="R1050" s="398"/>
      <c r="S1050" s="262"/>
      <c r="T1050" s="262"/>
      <c r="U1050" s="256"/>
      <c r="V1050" s="257"/>
      <c r="W1050" s="257"/>
      <c r="X1050" s="395">
        <v>8802731</v>
      </c>
      <c r="Y1050" s="395"/>
      <c r="Z1050" s="395"/>
      <c r="AA1050" s="395">
        <v>0</v>
      </c>
      <c r="AB1050" s="395">
        <f t="shared" ref="AB1050" si="9995">AA1050*1.12</f>
        <v>0</v>
      </c>
      <c r="AC1050" s="399">
        <f t="shared" ref="AC1050" si="9996">AB1050*H1050</f>
        <v>0</v>
      </c>
      <c r="AD1050" s="396">
        <v>45070143.299999997</v>
      </c>
      <c r="AE1050" s="396"/>
      <c r="AF1050" s="396"/>
      <c r="AG1050" s="396">
        <v>0</v>
      </c>
      <c r="AH1050" s="396">
        <f>AG1050*1.12</f>
        <v>0</v>
      </c>
      <c r="AI1050" s="260">
        <f t="shared" ref="AI1050" si="9997">AH1050*H1050</f>
        <v>0</v>
      </c>
      <c r="AJ1050" s="396">
        <v>17667035.309999999</v>
      </c>
      <c r="AK1050" s="396"/>
      <c r="AL1050" s="396"/>
      <c r="AM1050" s="396">
        <v>0</v>
      </c>
      <c r="AN1050" s="396">
        <f>AM1050*1.12</f>
        <v>0</v>
      </c>
      <c r="AO1050" s="396">
        <f t="shared" si="9627"/>
        <v>0</v>
      </c>
      <c r="AP1050" s="396"/>
      <c r="AQ1050" s="396"/>
      <c r="AR1050" s="396"/>
      <c r="AS1050" s="396">
        <f t="shared" ref="AS1050" si="9998">AP1050</f>
        <v>0</v>
      </c>
      <c r="AT1050" s="396">
        <f t="shared" ref="AT1050" si="9999">AS1050*1.12</f>
        <v>0</v>
      </c>
      <c r="AU1050" s="396">
        <f t="shared" ref="AU1050" si="10000">AT1050*H1050</f>
        <v>0</v>
      </c>
      <c r="AV1050" s="397"/>
      <c r="AW1050" s="397"/>
      <c r="AX1050" s="397"/>
      <c r="AY1050" s="397">
        <f t="shared" ref="AY1050" si="10001">AV1050</f>
        <v>0</v>
      </c>
      <c r="AZ1050" s="397">
        <f t="shared" ref="AZ1050" si="10002">AY1050*1.12</f>
        <v>0</v>
      </c>
      <c r="BA1050" s="397">
        <f t="shared" ref="BA1050" si="10003">AZ1050*H1050</f>
        <v>0</v>
      </c>
      <c r="BB1050" s="397"/>
      <c r="BC1050" s="397"/>
      <c r="BD1050" s="397"/>
      <c r="BE1050" s="397">
        <f t="shared" ref="BE1050" si="10004">BB1050</f>
        <v>0</v>
      </c>
      <c r="BF1050" s="397">
        <f t="shared" ref="BF1050" si="10005">BE1050*1.12</f>
        <v>0</v>
      </c>
      <c r="BG1050" s="397">
        <f t="shared" ref="BG1050" si="10006">BF1050*H1050</f>
        <v>0</v>
      </c>
      <c r="BH1050" s="397"/>
      <c r="BI1050" s="397"/>
      <c r="BJ1050" s="397"/>
      <c r="BK1050" s="397">
        <f t="shared" si="9630"/>
        <v>0</v>
      </c>
      <c r="BL1050" s="397">
        <f t="shared" si="9631"/>
        <v>0</v>
      </c>
      <c r="BM1050" s="397">
        <f t="shared" si="9632"/>
        <v>0</v>
      </c>
      <c r="BN1050" s="397"/>
      <c r="BO1050" s="397"/>
      <c r="BP1050" s="397"/>
      <c r="BQ1050" s="397">
        <f t="shared" si="9633"/>
        <v>0</v>
      </c>
      <c r="BR1050" s="397">
        <f t="shared" si="9634"/>
        <v>0</v>
      </c>
      <c r="BS1050" s="397">
        <f t="shared" si="9635"/>
        <v>0</v>
      </c>
      <c r="BT1050" s="256"/>
      <c r="BU1050" s="256"/>
      <c r="BV1050" s="256">
        <v>0</v>
      </c>
      <c r="BW1050" s="1431">
        <f t="shared" ref="BW1050" si="10007">BV1050*1.12</f>
        <v>0</v>
      </c>
      <c r="BX1050" s="84"/>
      <c r="BY1050" s="76">
        <v>2013</v>
      </c>
      <c r="BZ1050" s="325">
        <v>16.170000000000002</v>
      </c>
      <c r="CA1050" s="529">
        <f t="shared" ref="CA1050" si="10008">BW1050*H1050</f>
        <v>0</v>
      </c>
      <c r="CB1050" s="85"/>
      <c r="CC1050" s="83"/>
      <c r="CD1050" s="888"/>
      <c r="CE1050" s="26">
        <f t="shared" ref="CE1050" si="10009">BV1050-CB1050</f>
        <v>0</v>
      </c>
      <c r="CF1050" s="27">
        <f t="shared" ref="CF1050" si="10010">BW1050-CC1050</f>
        <v>0</v>
      </c>
      <c r="CG1050" s="889">
        <f t="shared" ref="CG1050" si="10011">CA1050-CC1050</f>
        <v>0</v>
      </c>
      <c r="CH1050" s="540" t="s">
        <v>2054</v>
      </c>
      <c r="CI1050" s="828"/>
      <c r="CJ1050" s="890"/>
      <c r="CK1050" s="76"/>
      <c r="CL1050" s="725"/>
      <c r="CM1050" s="891"/>
      <c r="CN1050" s="725"/>
      <c r="CO1050" s="77"/>
      <c r="CP1050" s="76"/>
      <c r="CQ1050" s="886"/>
      <c r="CR1050" s="892"/>
      <c r="CS1050" s="892"/>
      <c r="CT1050" s="892"/>
      <c r="CU1050" s="892"/>
      <c r="CV1050" s="892"/>
      <c r="CW1050" s="892"/>
      <c r="CX1050" s="892"/>
      <c r="CY1050" s="892"/>
      <c r="CZ1050" s="892"/>
      <c r="DA1050" s="892"/>
      <c r="DB1050" s="892"/>
      <c r="DC1050" s="892"/>
      <c r="DD1050" s="892"/>
      <c r="DE1050" s="892"/>
      <c r="DF1050" s="892"/>
      <c r="DG1050" s="892"/>
      <c r="DH1050" s="892"/>
      <c r="DI1050" s="892"/>
      <c r="DJ1050" s="892"/>
      <c r="DK1050" s="892"/>
      <c r="DL1050" s="893"/>
      <c r="DM1050" s="677"/>
      <c r="DN1050" s="257"/>
      <c r="DO1050" s="677"/>
      <c r="DP1050" s="538"/>
      <c r="DQ1050" s="677"/>
      <c r="DR1050" s="257"/>
      <c r="DS1050" s="677"/>
      <c r="DT1050" s="257"/>
      <c r="DU1050" s="649"/>
      <c r="DV1050" s="538"/>
      <c r="DW1050" s="677"/>
      <c r="DX1050" s="538"/>
      <c r="DY1050" s="677"/>
      <c r="DZ1050" s="538"/>
      <c r="EA1050" s="462">
        <f t="shared" si="9643"/>
        <v>0</v>
      </c>
      <c r="EB1050" s="263">
        <f t="shared" si="9644"/>
        <v>0</v>
      </c>
      <c r="EC1050" s="677"/>
      <c r="ED1050" s="256"/>
      <c r="EE1050" s="460"/>
      <c r="EF1050" s="649"/>
      <c r="EG1050" s="461">
        <f t="shared" si="9646"/>
        <v>0</v>
      </c>
      <c r="EH1050" s="257">
        <f t="shared" si="9647"/>
        <v>0</v>
      </c>
      <c r="EI1050" s="460">
        <f t="shared" si="9648"/>
        <v>0</v>
      </c>
      <c r="EJ1050" s="538">
        <f t="shared" si="9649"/>
        <v>0</v>
      </c>
      <c r="EK1050" s="677">
        <f t="shared" si="9650"/>
        <v>0</v>
      </c>
      <c r="EL1050" s="257">
        <f t="shared" si="9651"/>
        <v>0</v>
      </c>
      <c r="EM1050" s="649">
        <f t="shared" si="9652"/>
        <v>0</v>
      </c>
      <c r="EN1050" s="538">
        <f t="shared" si="9653"/>
        <v>0</v>
      </c>
      <c r="EO1050" s="677">
        <f t="shared" si="9654"/>
        <v>0</v>
      </c>
      <c r="EP1050" s="257">
        <f t="shared" si="9655"/>
        <v>0</v>
      </c>
      <c r="EQ1050" s="649">
        <f t="shared" si="9656"/>
        <v>0</v>
      </c>
      <c r="ER1050" s="538">
        <f t="shared" si="9657"/>
        <v>0</v>
      </c>
      <c r="ES1050" s="677">
        <f t="shared" si="9658"/>
        <v>0</v>
      </c>
      <c r="ET1050" s="538">
        <f t="shared" si="9659"/>
        <v>0</v>
      </c>
      <c r="EU1050" s="462">
        <f t="shared" si="9660"/>
        <v>0</v>
      </c>
      <c r="EV1050" s="263">
        <f t="shared" si="9661"/>
        <v>0</v>
      </c>
      <c r="EW1050" s="462">
        <f t="shared" si="9662"/>
        <v>0</v>
      </c>
      <c r="EX1050" s="263">
        <f t="shared" si="9663"/>
        <v>0</v>
      </c>
      <c r="EY1050" s="472">
        <f t="shared" si="9664"/>
        <v>0</v>
      </c>
      <c r="EZ1050" s="263">
        <f t="shared" si="9665"/>
        <v>0</v>
      </c>
      <c r="FA1050" s="550"/>
    </row>
    <row r="1051" spans="1:158" s="1394" customFormat="1" ht="18" hidden="1" customHeight="1" outlineLevel="1" x14ac:dyDescent="0.2">
      <c r="A1051" s="1424" t="s">
        <v>2750</v>
      </c>
      <c r="B1051" s="691" t="s">
        <v>21</v>
      </c>
      <c r="C1051" s="1168" t="s">
        <v>32</v>
      </c>
      <c r="D1051" s="1168" t="s">
        <v>465</v>
      </c>
      <c r="E1051" s="691" t="s">
        <v>465</v>
      </c>
      <c r="F1051" s="691" t="s">
        <v>485</v>
      </c>
      <c r="G1051" s="692" t="s">
        <v>810</v>
      </c>
      <c r="H1051" s="693">
        <v>0.7</v>
      </c>
      <c r="I1051" s="691" t="s">
        <v>969</v>
      </c>
      <c r="J1051" s="694" t="s">
        <v>30</v>
      </c>
      <c r="K1051" s="695"/>
      <c r="L1051" s="691" t="s">
        <v>487</v>
      </c>
      <c r="M1051" s="1169"/>
      <c r="N1051" s="696"/>
      <c r="O1051" s="696"/>
      <c r="P1051" s="696"/>
      <c r="Q1051" s="696"/>
      <c r="R1051" s="1170"/>
      <c r="S1051" s="698"/>
      <c r="T1051" s="698"/>
      <c r="U1051" s="1174"/>
      <c r="V1051" s="1196"/>
      <c r="W1051" s="1196"/>
      <c r="X1051" s="1236">
        <v>7859581.25</v>
      </c>
      <c r="Y1051" s="1236"/>
      <c r="Z1051" s="1236"/>
      <c r="AA1051" s="1236">
        <f t="shared" ref="AA1051" si="10012">X1051</f>
        <v>7859581.25</v>
      </c>
      <c r="AB1051" s="1236">
        <f t="shared" ref="AB1051" si="10013">AA1051*1.12</f>
        <v>8802731</v>
      </c>
      <c r="AC1051" s="700">
        <f t="shared" ref="AC1051" si="10014">AB1051*H1051</f>
        <v>6161911.6999999993</v>
      </c>
      <c r="AD1051" s="1172">
        <v>17234013.75</v>
      </c>
      <c r="AE1051" s="1172"/>
      <c r="AF1051" s="1172"/>
      <c r="AG1051" s="1172">
        <f>AD1051</f>
        <v>17234013.75</v>
      </c>
      <c r="AH1051" s="1172">
        <f>AG1051*1.12</f>
        <v>19302095.400000002</v>
      </c>
      <c r="AI1051" s="1171">
        <f t="shared" ref="AI1051" si="10015">AH1051*H1051</f>
        <v>13511466.780000001</v>
      </c>
      <c r="AJ1051" s="1172">
        <v>32505774</v>
      </c>
      <c r="AK1051" s="1172"/>
      <c r="AL1051" s="1172"/>
      <c r="AM1051" s="1172">
        <f>AJ1051</f>
        <v>32505774</v>
      </c>
      <c r="AN1051" s="1172">
        <f>AM1051*1.12</f>
        <v>36406466.880000003</v>
      </c>
      <c r="AO1051" s="1172">
        <f t="shared" ref="AO1051" si="10016">AN1051*H1051</f>
        <v>25484526.816</v>
      </c>
      <c r="AP1051" s="1172">
        <v>44966812</v>
      </c>
      <c r="AQ1051" s="1172"/>
      <c r="AR1051" s="1172"/>
      <c r="AS1051" s="1172">
        <f t="shared" ref="AS1051" si="10017">AP1051</f>
        <v>44966812</v>
      </c>
      <c r="AT1051" s="1172">
        <f t="shared" ref="AT1051" si="10018">AS1051*1.12</f>
        <v>50362829.440000005</v>
      </c>
      <c r="AU1051" s="1172">
        <f t="shared" ref="AU1051" si="10019">AT1051*H1051</f>
        <v>35253980.608000003</v>
      </c>
      <c r="AV1051" s="1238"/>
      <c r="AW1051" s="1238"/>
      <c r="AX1051" s="1238"/>
      <c r="AY1051" s="1238">
        <f t="shared" ref="AY1051" si="10020">AV1051</f>
        <v>0</v>
      </c>
      <c r="AZ1051" s="1238">
        <f t="shared" ref="AZ1051" si="10021">AY1051*1.12</f>
        <v>0</v>
      </c>
      <c r="BA1051" s="1238">
        <f t="shared" ref="BA1051" si="10022">AZ1051*H1051</f>
        <v>0</v>
      </c>
      <c r="BB1051" s="1238"/>
      <c r="BC1051" s="1238"/>
      <c r="BD1051" s="1238"/>
      <c r="BE1051" s="1238">
        <f t="shared" ref="BE1051" si="10023">BB1051</f>
        <v>0</v>
      </c>
      <c r="BF1051" s="1238">
        <f t="shared" ref="BF1051" si="10024">BE1051*1.12</f>
        <v>0</v>
      </c>
      <c r="BG1051" s="1238">
        <f t="shared" ref="BG1051" si="10025">BF1051*H1051</f>
        <v>0</v>
      </c>
      <c r="BH1051" s="1238"/>
      <c r="BI1051" s="1238"/>
      <c r="BJ1051" s="1238"/>
      <c r="BK1051" s="1238">
        <f t="shared" ref="BK1051" si="10026">BH1051</f>
        <v>0</v>
      </c>
      <c r="BL1051" s="1238">
        <f t="shared" ref="BL1051" si="10027">BK1051*1.12</f>
        <v>0</v>
      </c>
      <c r="BM1051" s="1238">
        <f t="shared" ref="BM1051" si="10028">BL1051*N1051</f>
        <v>0</v>
      </c>
      <c r="BN1051" s="1238"/>
      <c r="BO1051" s="1238"/>
      <c r="BP1051" s="1238"/>
      <c r="BQ1051" s="1238">
        <f t="shared" ref="BQ1051" si="10029">BN1051</f>
        <v>0</v>
      </c>
      <c r="BR1051" s="1238">
        <f t="shared" ref="BR1051" si="10030">BQ1051*1.12</f>
        <v>0</v>
      </c>
      <c r="BS1051" s="1238">
        <f t="shared" ref="BS1051" si="10031">BR1051*T1051</f>
        <v>0</v>
      </c>
      <c r="BT1051" s="1174"/>
      <c r="BU1051" s="1174"/>
      <c r="BV1051" s="1174">
        <f>SUM(N1051:R1051,X1051,AD1051,AJ1051,AP1051,AV1051,BB1051,BH1051)</f>
        <v>102566181</v>
      </c>
      <c r="BW1051" s="1428">
        <f t="shared" ref="BW1051" si="10032">BV1051*1.12</f>
        <v>114874122.72000001</v>
      </c>
      <c r="BX1051" s="1175"/>
      <c r="BY1051" s="691">
        <v>2013</v>
      </c>
      <c r="BZ1051" s="1176">
        <v>16.170000000000002</v>
      </c>
      <c r="CA1051" s="1177">
        <f t="shared" ref="CA1051" si="10033">BW1051*H1051</f>
        <v>80411885.903999999</v>
      </c>
      <c r="CB1051" s="1178"/>
      <c r="CC1051" s="1179"/>
      <c r="CD1051" s="1386"/>
      <c r="CE1051" s="1181">
        <f t="shared" ref="CE1051" si="10034">BV1051-CB1051</f>
        <v>102566181</v>
      </c>
      <c r="CF1051" s="1182">
        <f t="shared" ref="CF1051" si="10035">BW1051-CC1051</f>
        <v>114874122.72000001</v>
      </c>
      <c r="CG1051" s="1387">
        <f t="shared" ref="CG1051" si="10036">CA1051-CC1051</f>
        <v>80411885.903999999</v>
      </c>
      <c r="CH1051" s="1425" t="s">
        <v>2755</v>
      </c>
      <c r="CI1051" s="1426"/>
      <c r="CJ1051" s="1388"/>
      <c r="CK1051" s="691"/>
      <c r="CL1051" s="1389"/>
      <c r="CM1051" s="1390"/>
      <c r="CN1051" s="1389"/>
      <c r="CO1051" s="1168"/>
      <c r="CP1051" s="691"/>
      <c r="CQ1051" s="1391"/>
      <c r="CR1051" s="1373"/>
      <c r="CS1051" s="1373"/>
      <c r="CT1051" s="1373"/>
      <c r="CU1051" s="1373"/>
      <c r="CV1051" s="1373"/>
      <c r="CW1051" s="1373"/>
      <c r="CX1051" s="1373"/>
      <c r="CY1051" s="1373"/>
      <c r="CZ1051" s="1373"/>
      <c r="DA1051" s="1373"/>
      <c r="DB1051" s="1373"/>
      <c r="DC1051" s="1373"/>
      <c r="DD1051" s="1373"/>
      <c r="DE1051" s="1373"/>
      <c r="DF1051" s="1373"/>
      <c r="DG1051" s="1373"/>
      <c r="DH1051" s="1373"/>
      <c r="DI1051" s="1373"/>
      <c r="DJ1051" s="1373"/>
      <c r="DK1051" s="1373"/>
      <c r="DL1051" s="1392"/>
      <c r="DM1051" s="1195"/>
      <c r="DN1051" s="1196"/>
      <c r="DO1051" s="1195"/>
      <c r="DP1051" s="1194"/>
      <c r="DQ1051" s="1195"/>
      <c r="DR1051" s="1196"/>
      <c r="DS1051" s="1195"/>
      <c r="DT1051" s="1196"/>
      <c r="DU1051" s="1197"/>
      <c r="DV1051" s="1194"/>
      <c r="DW1051" s="1195"/>
      <c r="DX1051" s="1194"/>
      <c r="DY1051" s="1195"/>
      <c r="DZ1051" s="1194"/>
      <c r="EA1051" s="1192">
        <f t="shared" ref="EA1051" si="10037">DI1051</f>
        <v>0</v>
      </c>
      <c r="EB1051" s="699">
        <f t="shared" ref="EB1051" si="10038">EA1051/1.12</f>
        <v>0</v>
      </c>
      <c r="EC1051" s="1195"/>
      <c r="ED1051" s="1174"/>
      <c r="EE1051" s="1193"/>
      <c r="EF1051" s="1197"/>
      <c r="EG1051" s="1207">
        <f t="shared" ref="EG1051" si="10039">U1051-DN1051</f>
        <v>0</v>
      </c>
      <c r="EH1051" s="1196">
        <f t="shared" ref="EH1051" si="10040">V1051-DM1051</f>
        <v>0</v>
      </c>
      <c r="EI1051" s="1193">
        <f t="shared" ref="EI1051" si="10041">AA1051-DP1051</f>
        <v>7859581.25</v>
      </c>
      <c r="EJ1051" s="1194">
        <f t="shared" ref="EJ1051" si="10042">AB1051-DO1051</f>
        <v>8802731</v>
      </c>
      <c r="EK1051" s="1195">
        <f t="shared" ref="EK1051" si="10043">AG1051-DR1051</f>
        <v>17234013.75</v>
      </c>
      <c r="EL1051" s="1196">
        <f t="shared" ref="EL1051" si="10044">AH1051-DQ1051</f>
        <v>19302095.400000002</v>
      </c>
      <c r="EM1051" s="1197">
        <f t="shared" ref="EM1051" si="10045">AM1051-DT1051</f>
        <v>32505774</v>
      </c>
      <c r="EN1051" s="1194">
        <f t="shared" ref="EN1051" si="10046">AN1051-DS1051</f>
        <v>36406466.880000003</v>
      </c>
      <c r="EO1051" s="1195">
        <f t="shared" ref="EO1051" si="10047">AS1051-DV1051</f>
        <v>44966812</v>
      </c>
      <c r="EP1051" s="1196">
        <f t="shared" ref="EP1051" si="10048">AT1051-DU1051</f>
        <v>50362829.440000005</v>
      </c>
      <c r="EQ1051" s="1197">
        <f t="shared" ref="EQ1051" si="10049">AY1051-DX1051</f>
        <v>0</v>
      </c>
      <c r="ER1051" s="1194">
        <f t="shared" ref="ER1051" si="10050">AZ1051-DW1051</f>
        <v>0</v>
      </c>
      <c r="ES1051" s="1195">
        <f t="shared" ref="ES1051" si="10051">BE1051-DZ1051</f>
        <v>0</v>
      </c>
      <c r="ET1051" s="1194">
        <f t="shared" ref="ET1051" si="10052">BF1051-DY1051</f>
        <v>0</v>
      </c>
      <c r="EU1051" s="1192">
        <f t="shared" ref="EU1051" si="10053">BK1051-EB1051</f>
        <v>0</v>
      </c>
      <c r="EV1051" s="699">
        <f t="shared" ref="EV1051" si="10054">BL1051-EA1051</f>
        <v>0</v>
      </c>
      <c r="EW1051" s="1192">
        <f t="shared" ref="EW1051" si="10055">BM1051-ED1051</f>
        <v>0</v>
      </c>
      <c r="EX1051" s="699">
        <f t="shared" ref="EX1051" si="10056">BN1051-EC1051</f>
        <v>0</v>
      </c>
      <c r="EY1051" s="1198">
        <f t="shared" ref="EY1051" si="10057">BV1051-EF1051</f>
        <v>102566181</v>
      </c>
      <c r="EZ1051" s="699">
        <f t="shared" ref="EZ1051" si="10058">BW1051-EE1051</f>
        <v>114874122.72000001</v>
      </c>
      <c r="FA1051" s="1393"/>
    </row>
    <row r="1052" spans="1:158" ht="18" hidden="1" customHeight="1" outlineLevel="1" x14ac:dyDescent="0.2">
      <c r="A1052" s="5" t="s">
        <v>663</v>
      </c>
      <c r="B1052" s="76" t="s">
        <v>21</v>
      </c>
      <c r="C1052" s="77" t="s">
        <v>32</v>
      </c>
      <c r="D1052" s="77" t="s">
        <v>465</v>
      </c>
      <c r="E1052" s="76" t="s">
        <v>465</v>
      </c>
      <c r="F1052" s="76" t="s">
        <v>488</v>
      </c>
      <c r="G1052" s="78" t="s">
        <v>41</v>
      </c>
      <c r="H1052" s="79">
        <v>0.7</v>
      </c>
      <c r="I1052" s="76" t="s">
        <v>486</v>
      </c>
      <c r="J1052" s="80" t="s">
        <v>30</v>
      </c>
      <c r="K1052" s="81"/>
      <c r="L1052" s="76" t="s">
        <v>487</v>
      </c>
      <c r="M1052" s="10"/>
      <c r="N1052" s="82"/>
      <c r="O1052" s="82"/>
      <c r="P1052" s="82"/>
      <c r="Q1052" s="82"/>
      <c r="R1052" s="398"/>
      <c r="S1052" s="262"/>
      <c r="T1052" s="262"/>
      <c r="U1052" s="256">
        <f t="shared" ref="U1052" si="10059">R1052</f>
        <v>0</v>
      </c>
      <c r="V1052" s="257">
        <f t="shared" ref="V1052" si="10060">U1052*1.12</f>
        <v>0</v>
      </c>
      <c r="W1052" s="257">
        <f>V1052*H1052</f>
        <v>0</v>
      </c>
      <c r="X1052" s="395">
        <v>0</v>
      </c>
      <c r="Y1052" s="395"/>
      <c r="Z1052" s="395"/>
      <c r="AA1052" s="395">
        <v>0</v>
      </c>
      <c r="AB1052" s="395">
        <f t="shared" si="9948"/>
        <v>0</v>
      </c>
      <c r="AC1052" s="399">
        <f t="shared" si="9624"/>
        <v>0</v>
      </c>
      <c r="AD1052" s="396">
        <v>0</v>
      </c>
      <c r="AE1052" s="396"/>
      <c r="AF1052" s="396"/>
      <c r="AG1052" s="396"/>
      <c r="AH1052" s="396"/>
      <c r="AI1052" s="260">
        <f t="shared" si="9625"/>
        <v>0</v>
      </c>
      <c r="AJ1052" s="396"/>
      <c r="AK1052" s="396"/>
      <c r="AL1052" s="396"/>
      <c r="AM1052" s="396">
        <f t="shared" ref="AM1052:AM1053" si="10061">AJ1052</f>
        <v>0</v>
      </c>
      <c r="AN1052" s="396">
        <f t="shared" ref="AN1052:AN1053" si="10062">AM1052*1.12</f>
        <v>0</v>
      </c>
      <c r="AO1052" s="396">
        <f t="shared" si="9627"/>
        <v>0</v>
      </c>
      <c r="AP1052" s="396"/>
      <c r="AQ1052" s="396"/>
      <c r="AR1052" s="396"/>
      <c r="AS1052" s="396">
        <f t="shared" si="9667"/>
        <v>0</v>
      </c>
      <c r="AT1052" s="396">
        <f t="shared" si="9525"/>
        <v>0</v>
      </c>
      <c r="AU1052" s="396">
        <f t="shared" si="9668"/>
        <v>0</v>
      </c>
      <c r="AV1052" s="397"/>
      <c r="AW1052" s="397"/>
      <c r="AX1052" s="397"/>
      <c r="AY1052" s="397">
        <f t="shared" si="9568"/>
        <v>0</v>
      </c>
      <c r="AZ1052" s="397">
        <f t="shared" si="9527"/>
        <v>0</v>
      </c>
      <c r="BA1052" s="397">
        <f t="shared" si="9569"/>
        <v>0</v>
      </c>
      <c r="BB1052" s="397"/>
      <c r="BC1052" s="397"/>
      <c r="BD1052" s="397"/>
      <c r="BE1052" s="397">
        <f t="shared" si="9570"/>
        <v>0</v>
      </c>
      <c r="BF1052" s="397">
        <f t="shared" si="9530"/>
        <v>0</v>
      </c>
      <c r="BG1052" s="397">
        <f t="shared" si="9571"/>
        <v>0</v>
      </c>
      <c r="BH1052" s="397"/>
      <c r="BI1052" s="397"/>
      <c r="BJ1052" s="397"/>
      <c r="BK1052" s="397">
        <f t="shared" si="9630"/>
        <v>0</v>
      </c>
      <c r="BL1052" s="397">
        <f t="shared" si="9631"/>
        <v>0</v>
      </c>
      <c r="BM1052" s="397">
        <f t="shared" si="9632"/>
        <v>0</v>
      </c>
      <c r="BN1052" s="397"/>
      <c r="BO1052" s="397"/>
      <c r="BP1052" s="397"/>
      <c r="BQ1052" s="397">
        <f t="shared" si="9633"/>
        <v>0</v>
      </c>
      <c r="BR1052" s="397">
        <f t="shared" si="9634"/>
        <v>0</v>
      </c>
      <c r="BS1052" s="397">
        <f t="shared" si="9635"/>
        <v>0</v>
      </c>
      <c r="BT1052" s="256"/>
      <c r="BU1052" s="256"/>
      <c r="BV1052" s="256">
        <v>0</v>
      </c>
      <c r="BW1052" s="1431">
        <f t="shared" ref="BW1052" si="10063">BV1052*1.12</f>
        <v>0</v>
      </c>
      <c r="BX1052" s="84"/>
      <c r="BY1052" s="76">
        <v>2013</v>
      </c>
      <c r="BZ1052" s="325"/>
      <c r="CA1052" s="529">
        <f t="shared" si="9638"/>
        <v>0</v>
      </c>
      <c r="CB1052" s="85"/>
      <c r="CC1052" s="83"/>
      <c r="CD1052" s="88"/>
      <c r="CE1052" s="26">
        <f t="shared" si="9639"/>
        <v>0</v>
      </c>
      <c r="CF1052" s="27">
        <f t="shared" si="9640"/>
        <v>0</v>
      </c>
      <c r="CG1052" s="738">
        <f t="shared" si="9641"/>
        <v>0</v>
      </c>
      <c r="CH1052" s="162" t="s">
        <v>492</v>
      </c>
      <c r="CI1052" s="165"/>
      <c r="CJ1052" s="86"/>
      <c r="CK1052" s="76"/>
      <c r="CL1052" s="175"/>
      <c r="CM1052" s="87"/>
      <c r="CN1052" s="175"/>
      <c r="CO1052" s="77"/>
      <c r="CP1052" s="76"/>
      <c r="CQ1052" s="87"/>
      <c r="CR1052" s="455"/>
      <c r="CS1052" s="455"/>
      <c r="CT1052" s="455"/>
      <c r="CU1052" s="455"/>
      <c r="CV1052" s="455"/>
      <c r="CW1052" s="455"/>
      <c r="CX1052" s="455"/>
      <c r="CY1052" s="455"/>
      <c r="CZ1052" s="455"/>
      <c r="DA1052" s="455"/>
      <c r="DB1052" s="455"/>
      <c r="DC1052" s="455"/>
      <c r="DD1052" s="455"/>
      <c r="DE1052" s="455"/>
      <c r="DF1052" s="455"/>
      <c r="DG1052" s="455"/>
      <c r="DH1052" s="455"/>
      <c r="DI1052" s="455"/>
      <c r="DJ1052" s="455"/>
      <c r="DK1052" s="455"/>
      <c r="DL1052" s="501"/>
      <c r="DM1052" s="505"/>
      <c r="DN1052" s="499"/>
      <c r="DO1052" s="505"/>
      <c r="DP1052" s="497"/>
      <c r="DQ1052" s="505"/>
      <c r="DR1052" s="499"/>
      <c r="DS1052" s="505"/>
      <c r="DT1052" s="499"/>
      <c r="DU1052" s="502"/>
      <c r="DV1052" s="497"/>
      <c r="DW1052" s="505"/>
      <c r="DX1052" s="497"/>
      <c r="DY1052" s="505"/>
      <c r="DZ1052" s="497"/>
      <c r="EA1052" s="994">
        <f t="shared" si="9643"/>
        <v>0</v>
      </c>
      <c r="EB1052" s="506">
        <f t="shared" si="9644"/>
        <v>0</v>
      </c>
      <c r="EC1052" s="505"/>
      <c r="ED1052" s="488"/>
      <c r="EE1052" s="500"/>
      <c r="EF1052" s="502"/>
      <c r="EG1052" s="461">
        <f t="shared" si="9646"/>
        <v>0</v>
      </c>
      <c r="EH1052" s="257">
        <f t="shared" si="9647"/>
        <v>0</v>
      </c>
      <c r="EI1052" s="460">
        <f t="shared" si="9648"/>
        <v>0</v>
      </c>
      <c r="EJ1052" s="538">
        <f t="shared" si="9649"/>
        <v>0</v>
      </c>
      <c r="EK1052" s="677">
        <f t="shared" si="9650"/>
        <v>0</v>
      </c>
      <c r="EL1052" s="257">
        <f t="shared" si="9651"/>
        <v>0</v>
      </c>
      <c r="EM1052" s="649">
        <f t="shared" si="9652"/>
        <v>0</v>
      </c>
      <c r="EN1052" s="538">
        <f t="shared" si="9653"/>
        <v>0</v>
      </c>
      <c r="EO1052" s="677">
        <f t="shared" si="9654"/>
        <v>0</v>
      </c>
      <c r="EP1052" s="257">
        <f t="shared" si="9655"/>
        <v>0</v>
      </c>
      <c r="EQ1052" s="649">
        <f t="shared" si="9656"/>
        <v>0</v>
      </c>
      <c r="ER1052" s="538">
        <f t="shared" si="9657"/>
        <v>0</v>
      </c>
      <c r="ES1052" s="677">
        <f t="shared" si="9658"/>
        <v>0</v>
      </c>
      <c r="ET1052" s="538">
        <f t="shared" si="9659"/>
        <v>0</v>
      </c>
      <c r="EU1052" s="462">
        <f t="shared" si="9660"/>
        <v>0</v>
      </c>
      <c r="EV1052" s="263">
        <f t="shared" si="9661"/>
        <v>0</v>
      </c>
      <c r="EW1052" s="462">
        <f t="shared" si="9662"/>
        <v>0</v>
      </c>
      <c r="EX1052" s="263">
        <f t="shared" si="9663"/>
        <v>0</v>
      </c>
      <c r="EY1052" s="472">
        <f t="shared" si="9664"/>
        <v>0</v>
      </c>
      <c r="EZ1052" s="263">
        <f t="shared" si="9665"/>
        <v>0</v>
      </c>
    </row>
    <row r="1053" spans="1:158" s="551" customFormat="1" ht="18" hidden="1" customHeight="1" outlineLevel="1" x14ac:dyDescent="0.2">
      <c r="A1053" s="5" t="s">
        <v>807</v>
      </c>
      <c r="B1053" s="76" t="s">
        <v>21</v>
      </c>
      <c r="C1053" s="77" t="s">
        <v>32</v>
      </c>
      <c r="D1053" s="77" t="s">
        <v>465</v>
      </c>
      <c r="E1053" s="76" t="s">
        <v>465</v>
      </c>
      <c r="F1053" s="76" t="s">
        <v>488</v>
      </c>
      <c r="G1053" s="78" t="s">
        <v>810</v>
      </c>
      <c r="H1053" s="79">
        <v>0.7</v>
      </c>
      <c r="I1053" s="76" t="s">
        <v>823</v>
      </c>
      <c r="J1053" s="80" t="s">
        <v>30</v>
      </c>
      <c r="K1053" s="81"/>
      <c r="L1053" s="76" t="s">
        <v>487</v>
      </c>
      <c r="M1053" s="10"/>
      <c r="N1053" s="82"/>
      <c r="O1053" s="82"/>
      <c r="P1053" s="82"/>
      <c r="Q1053" s="82"/>
      <c r="R1053" s="398"/>
      <c r="S1053" s="262"/>
      <c r="T1053" s="262"/>
      <c r="U1053" s="256">
        <f t="shared" si="9989"/>
        <v>0</v>
      </c>
      <c r="V1053" s="257">
        <f t="shared" si="9990"/>
        <v>0</v>
      </c>
      <c r="W1053" s="257">
        <f>V1053*H1053</f>
        <v>0</v>
      </c>
      <c r="X1053" s="395">
        <v>0</v>
      </c>
      <c r="Y1053" s="395"/>
      <c r="Z1053" s="395"/>
      <c r="AA1053" s="395">
        <f t="shared" si="9991"/>
        <v>0</v>
      </c>
      <c r="AB1053" s="395">
        <f t="shared" si="9948"/>
        <v>0</v>
      </c>
      <c r="AC1053" s="399">
        <f t="shared" si="9624"/>
        <v>0</v>
      </c>
      <c r="AD1053" s="396">
        <v>0</v>
      </c>
      <c r="AE1053" s="396"/>
      <c r="AF1053" s="396"/>
      <c r="AG1053" s="396"/>
      <c r="AH1053" s="396"/>
      <c r="AI1053" s="260">
        <f t="shared" si="9625"/>
        <v>0</v>
      </c>
      <c r="AJ1053" s="396"/>
      <c r="AK1053" s="396"/>
      <c r="AL1053" s="396"/>
      <c r="AM1053" s="396">
        <f t="shared" si="10061"/>
        <v>0</v>
      </c>
      <c r="AN1053" s="396">
        <f t="shared" si="10062"/>
        <v>0</v>
      </c>
      <c r="AO1053" s="396">
        <f t="shared" si="9627"/>
        <v>0</v>
      </c>
      <c r="AP1053" s="396"/>
      <c r="AQ1053" s="396"/>
      <c r="AR1053" s="396"/>
      <c r="AS1053" s="396">
        <f t="shared" si="9667"/>
        <v>0</v>
      </c>
      <c r="AT1053" s="396">
        <f t="shared" si="9525"/>
        <v>0</v>
      </c>
      <c r="AU1053" s="396">
        <f t="shared" si="9668"/>
        <v>0</v>
      </c>
      <c r="AV1053" s="397"/>
      <c r="AW1053" s="397"/>
      <c r="AX1053" s="397"/>
      <c r="AY1053" s="397">
        <f t="shared" si="9568"/>
        <v>0</v>
      </c>
      <c r="AZ1053" s="397">
        <f t="shared" si="9527"/>
        <v>0</v>
      </c>
      <c r="BA1053" s="397">
        <f t="shared" si="9569"/>
        <v>0</v>
      </c>
      <c r="BB1053" s="397"/>
      <c r="BC1053" s="397"/>
      <c r="BD1053" s="397"/>
      <c r="BE1053" s="397">
        <f t="shared" si="9570"/>
        <v>0</v>
      </c>
      <c r="BF1053" s="397">
        <f t="shared" si="9530"/>
        <v>0</v>
      </c>
      <c r="BG1053" s="397">
        <f t="shared" si="9571"/>
        <v>0</v>
      </c>
      <c r="BH1053" s="397"/>
      <c r="BI1053" s="397"/>
      <c r="BJ1053" s="397"/>
      <c r="BK1053" s="397">
        <f t="shared" si="9630"/>
        <v>0</v>
      </c>
      <c r="BL1053" s="397">
        <f t="shared" si="9631"/>
        <v>0</v>
      </c>
      <c r="BM1053" s="397">
        <f t="shared" si="9632"/>
        <v>0</v>
      </c>
      <c r="BN1053" s="397"/>
      <c r="BO1053" s="397"/>
      <c r="BP1053" s="397"/>
      <c r="BQ1053" s="397">
        <f t="shared" si="9633"/>
        <v>0</v>
      </c>
      <c r="BR1053" s="397">
        <f t="shared" si="9634"/>
        <v>0</v>
      </c>
      <c r="BS1053" s="397">
        <f t="shared" si="9635"/>
        <v>0</v>
      </c>
      <c r="BT1053" s="256"/>
      <c r="BU1053" s="256"/>
      <c r="BV1053" s="256">
        <f>SUM(N1053:R1053,X1053,AD1053,AJ1053,AP1053,AV1053,BB1053,BH1053)</f>
        <v>0</v>
      </c>
      <c r="BW1053" s="1431">
        <f t="shared" si="9992"/>
        <v>0</v>
      </c>
      <c r="BX1053" s="84"/>
      <c r="BY1053" s="76">
        <v>2013</v>
      </c>
      <c r="BZ1053" s="325" t="s">
        <v>1114</v>
      </c>
      <c r="CA1053" s="529">
        <f t="shared" si="9638"/>
        <v>0</v>
      </c>
      <c r="CB1053" s="85"/>
      <c r="CC1053" s="83"/>
      <c r="CD1053" s="888"/>
      <c r="CE1053" s="26">
        <f t="shared" si="9639"/>
        <v>0</v>
      </c>
      <c r="CF1053" s="27">
        <f t="shared" si="9640"/>
        <v>0</v>
      </c>
      <c r="CG1053" s="889">
        <f t="shared" si="9641"/>
        <v>0</v>
      </c>
      <c r="CH1053" s="540" t="s">
        <v>811</v>
      </c>
      <c r="CI1053" s="828"/>
      <c r="CJ1053" s="890" t="s">
        <v>810</v>
      </c>
      <c r="CK1053" s="76" t="s">
        <v>488</v>
      </c>
      <c r="CL1053" s="725" t="s">
        <v>1037</v>
      </c>
      <c r="CM1053" s="891">
        <v>41607</v>
      </c>
      <c r="CN1053" s="725" t="s">
        <v>958</v>
      </c>
      <c r="CO1053" s="76" t="s">
        <v>465</v>
      </c>
      <c r="CP1053" s="76" t="s">
        <v>488</v>
      </c>
      <c r="CQ1053" s="886"/>
      <c r="CR1053" s="892"/>
      <c r="CS1053" s="892"/>
      <c r="CT1053" s="892"/>
      <c r="CU1053" s="892"/>
      <c r="CV1053" s="892"/>
      <c r="CW1053" s="892"/>
      <c r="CX1053" s="892"/>
      <c r="CY1053" s="892"/>
      <c r="CZ1053" s="892"/>
      <c r="DA1053" s="892"/>
      <c r="DB1053" s="892"/>
      <c r="DC1053" s="892">
        <v>6224425</v>
      </c>
      <c r="DD1053" s="892">
        <v>19022027</v>
      </c>
      <c r="DE1053" s="892">
        <v>21915502</v>
      </c>
      <c r="DF1053" s="892">
        <v>26035551</v>
      </c>
      <c r="DG1053" s="892"/>
      <c r="DH1053" s="892"/>
      <c r="DI1053" s="892"/>
      <c r="DJ1053" s="892"/>
      <c r="DK1053" s="892">
        <f>DC1053+DD1053+DE1053+DF1053</f>
        <v>73197505</v>
      </c>
      <c r="DL1053" s="893"/>
      <c r="DM1053" s="677"/>
      <c r="DN1053" s="257"/>
      <c r="DO1053" s="1081">
        <f>DP1053*1.12</f>
        <v>6971356.0000000009</v>
      </c>
      <c r="DP1053" s="1082">
        <f>DC1053</f>
        <v>6224425</v>
      </c>
      <c r="DQ1053" s="1081">
        <f>DR1053*1.12</f>
        <v>21304670.240000002</v>
      </c>
      <c r="DR1053" s="1083">
        <f>DD1053</f>
        <v>19022027</v>
      </c>
      <c r="DS1053" s="1081">
        <f>DT1053*1.12</f>
        <v>24545362.240000002</v>
      </c>
      <c r="DT1053" s="1083">
        <f>DE1053</f>
        <v>21915502</v>
      </c>
      <c r="DU1053" s="649">
        <f>DV1053*1.12</f>
        <v>29159817.120000001</v>
      </c>
      <c r="DV1053" s="538">
        <f>DF1053</f>
        <v>26035551</v>
      </c>
      <c r="DW1053" s="677"/>
      <c r="DX1053" s="538"/>
      <c r="DY1053" s="677"/>
      <c r="DZ1053" s="538"/>
      <c r="EA1053" s="462">
        <f t="shared" si="9643"/>
        <v>0</v>
      </c>
      <c r="EB1053" s="263">
        <f t="shared" si="9644"/>
        <v>0</v>
      </c>
      <c r="EC1053" s="677"/>
      <c r="ED1053" s="256"/>
      <c r="EE1053" s="460">
        <f>EF1053*1.12</f>
        <v>81981205.600000009</v>
      </c>
      <c r="EF1053" s="649">
        <f>DK1053</f>
        <v>73197505</v>
      </c>
      <c r="EG1053" s="461">
        <f t="shared" si="9646"/>
        <v>0</v>
      </c>
      <c r="EH1053" s="257">
        <f t="shared" si="9647"/>
        <v>0</v>
      </c>
      <c r="EI1053" s="460">
        <f t="shared" si="9648"/>
        <v>-6224425</v>
      </c>
      <c r="EJ1053" s="538">
        <f t="shared" si="9649"/>
        <v>-6971356.0000000009</v>
      </c>
      <c r="EK1053" s="677">
        <f t="shared" si="9650"/>
        <v>-19022027</v>
      </c>
      <c r="EL1053" s="257">
        <f t="shared" si="9651"/>
        <v>-21304670.240000002</v>
      </c>
      <c r="EM1053" s="649">
        <f t="shared" si="9652"/>
        <v>-21915502</v>
      </c>
      <c r="EN1053" s="538">
        <f t="shared" si="9653"/>
        <v>-24545362.240000002</v>
      </c>
      <c r="EO1053" s="677">
        <f t="shared" si="9654"/>
        <v>-26035551</v>
      </c>
      <c r="EP1053" s="257">
        <f t="shared" si="9655"/>
        <v>-29159817.120000001</v>
      </c>
      <c r="EQ1053" s="649">
        <f t="shared" si="9656"/>
        <v>0</v>
      </c>
      <c r="ER1053" s="538">
        <f t="shared" si="9657"/>
        <v>0</v>
      </c>
      <c r="ES1053" s="677">
        <f t="shared" si="9658"/>
        <v>0</v>
      </c>
      <c r="ET1053" s="538">
        <f t="shared" si="9659"/>
        <v>0</v>
      </c>
      <c r="EU1053" s="462">
        <f t="shared" si="9660"/>
        <v>0</v>
      </c>
      <c r="EV1053" s="263">
        <f t="shared" si="9661"/>
        <v>0</v>
      </c>
      <c r="EW1053" s="462">
        <f t="shared" si="9662"/>
        <v>0</v>
      </c>
      <c r="EX1053" s="263">
        <f t="shared" si="9663"/>
        <v>0</v>
      </c>
      <c r="EY1053" s="472">
        <f t="shared" si="9664"/>
        <v>-73197505</v>
      </c>
      <c r="EZ1053" s="263">
        <f t="shared" si="9665"/>
        <v>-81981205.600000009</v>
      </c>
      <c r="FA1053" s="550"/>
    </row>
    <row r="1054" spans="1:158" ht="18" hidden="1" customHeight="1" outlineLevel="1" x14ac:dyDescent="0.2">
      <c r="A1054" s="5" t="s">
        <v>1135</v>
      </c>
      <c r="B1054" s="76" t="s">
        <v>21</v>
      </c>
      <c r="C1054" s="77" t="s">
        <v>32</v>
      </c>
      <c r="D1054" s="77" t="s">
        <v>465</v>
      </c>
      <c r="E1054" s="76" t="s">
        <v>465</v>
      </c>
      <c r="F1054" s="76" t="s">
        <v>488</v>
      </c>
      <c r="G1054" s="78" t="s">
        <v>810</v>
      </c>
      <c r="H1054" s="79">
        <v>0.7</v>
      </c>
      <c r="I1054" s="76" t="s">
        <v>478</v>
      </c>
      <c r="J1054" s="80" t="s">
        <v>30</v>
      </c>
      <c r="K1054" s="81"/>
      <c r="L1054" s="76" t="s">
        <v>487</v>
      </c>
      <c r="M1054" s="10"/>
      <c r="N1054" s="82"/>
      <c r="O1054" s="82"/>
      <c r="P1054" s="82"/>
      <c r="Q1054" s="82"/>
      <c r="R1054" s="398"/>
      <c r="S1054" s="262"/>
      <c r="T1054" s="262"/>
      <c r="U1054" s="256"/>
      <c r="V1054" s="257"/>
      <c r="W1054" s="257"/>
      <c r="X1054" s="395">
        <v>25468611.98</v>
      </c>
      <c r="Y1054" s="395"/>
      <c r="Z1054" s="395"/>
      <c r="AA1054" s="395">
        <v>0</v>
      </c>
      <c r="AB1054" s="395">
        <f t="shared" ref="AB1054" si="10064">AA1054*1.12</f>
        <v>0</v>
      </c>
      <c r="AC1054" s="399">
        <f t="shared" si="9624"/>
        <v>0</v>
      </c>
      <c r="AD1054" s="396">
        <v>20752202.350000001</v>
      </c>
      <c r="AE1054" s="396"/>
      <c r="AF1054" s="396"/>
      <c r="AG1054" s="396">
        <v>0</v>
      </c>
      <c r="AH1054" s="396">
        <f>AG1054*1.12</f>
        <v>0</v>
      </c>
      <c r="AI1054" s="260">
        <f t="shared" si="9625"/>
        <v>0</v>
      </c>
      <c r="AJ1054" s="396">
        <v>943281.93</v>
      </c>
      <c r="AK1054" s="396"/>
      <c r="AL1054" s="396"/>
      <c r="AM1054" s="396">
        <v>0</v>
      </c>
      <c r="AN1054" s="396">
        <f>AM1054*1.12</f>
        <v>0</v>
      </c>
      <c r="AO1054" s="396">
        <f t="shared" si="9627"/>
        <v>0</v>
      </c>
      <c r="AP1054" s="396"/>
      <c r="AQ1054" s="396"/>
      <c r="AR1054" s="396"/>
      <c r="AS1054" s="396">
        <f t="shared" si="9667"/>
        <v>0</v>
      </c>
      <c r="AT1054" s="396">
        <f t="shared" si="9525"/>
        <v>0</v>
      </c>
      <c r="AU1054" s="396">
        <f t="shared" si="9668"/>
        <v>0</v>
      </c>
      <c r="AV1054" s="397"/>
      <c r="AW1054" s="397"/>
      <c r="AX1054" s="397"/>
      <c r="AY1054" s="397">
        <f t="shared" si="9568"/>
        <v>0</v>
      </c>
      <c r="AZ1054" s="397">
        <f t="shared" si="9527"/>
        <v>0</v>
      </c>
      <c r="BA1054" s="397">
        <f t="shared" si="9569"/>
        <v>0</v>
      </c>
      <c r="BB1054" s="397"/>
      <c r="BC1054" s="397"/>
      <c r="BD1054" s="397"/>
      <c r="BE1054" s="397">
        <f t="shared" si="9570"/>
        <v>0</v>
      </c>
      <c r="BF1054" s="397">
        <f t="shared" si="9530"/>
        <v>0</v>
      </c>
      <c r="BG1054" s="397">
        <f t="shared" si="9571"/>
        <v>0</v>
      </c>
      <c r="BH1054" s="397"/>
      <c r="BI1054" s="397"/>
      <c r="BJ1054" s="397"/>
      <c r="BK1054" s="397">
        <f t="shared" si="9630"/>
        <v>0</v>
      </c>
      <c r="BL1054" s="397">
        <f t="shared" si="9631"/>
        <v>0</v>
      </c>
      <c r="BM1054" s="397">
        <f t="shared" si="9632"/>
        <v>0</v>
      </c>
      <c r="BN1054" s="397"/>
      <c r="BO1054" s="397"/>
      <c r="BP1054" s="397"/>
      <c r="BQ1054" s="397">
        <f t="shared" si="9633"/>
        <v>0</v>
      </c>
      <c r="BR1054" s="397">
        <f t="shared" si="9634"/>
        <v>0</v>
      </c>
      <c r="BS1054" s="397">
        <f t="shared" si="9635"/>
        <v>0</v>
      </c>
      <c r="BT1054" s="256"/>
      <c r="BU1054" s="256"/>
      <c r="BV1054" s="256">
        <v>0</v>
      </c>
      <c r="BW1054" s="1431">
        <f t="shared" ref="BW1054" si="10065">BV1054*1.12</f>
        <v>0</v>
      </c>
      <c r="BX1054" s="84"/>
      <c r="BY1054" s="76">
        <v>2013</v>
      </c>
      <c r="BZ1054" s="325">
        <v>16.170000000000002</v>
      </c>
      <c r="CA1054" s="529">
        <f t="shared" si="9638"/>
        <v>0</v>
      </c>
      <c r="CB1054" s="85"/>
      <c r="CC1054" s="83"/>
      <c r="CD1054" s="88"/>
      <c r="CE1054" s="26">
        <f t="shared" si="9639"/>
        <v>0</v>
      </c>
      <c r="CF1054" s="27">
        <f t="shared" si="9640"/>
        <v>0</v>
      </c>
      <c r="CG1054" s="738">
        <f t="shared" si="9641"/>
        <v>0</v>
      </c>
      <c r="CH1054" s="162" t="s">
        <v>1165</v>
      </c>
      <c r="CI1054" s="165"/>
      <c r="CJ1054" s="86"/>
      <c r="CK1054" s="76"/>
      <c r="CL1054" s="175"/>
      <c r="CM1054" s="172"/>
      <c r="CN1054" s="175"/>
      <c r="CO1054" s="76"/>
      <c r="CP1054" s="76"/>
      <c r="CQ1054" s="87"/>
      <c r="CR1054" s="455"/>
      <c r="CS1054" s="455"/>
      <c r="CT1054" s="455"/>
      <c r="CU1054" s="455"/>
      <c r="CV1054" s="455"/>
      <c r="CW1054" s="455"/>
      <c r="CX1054" s="455"/>
      <c r="CY1054" s="455"/>
      <c r="CZ1054" s="455"/>
      <c r="DA1054" s="455"/>
      <c r="DB1054" s="455"/>
      <c r="DC1054" s="455"/>
      <c r="DD1054" s="455"/>
      <c r="DE1054" s="455"/>
      <c r="DF1054" s="455"/>
      <c r="DG1054" s="455"/>
      <c r="DH1054" s="455"/>
      <c r="DI1054" s="455"/>
      <c r="DJ1054" s="455"/>
      <c r="DK1054" s="455"/>
      <c r="DL1054" s="501"/>
      <c r="DM1054" s="505"/>
      <c r="DN1054" s="499"/>
      <c r="DO1054" s="505"/>
      <c r="DP1054" s="497"/>
      <c r="DQ1054" s="505"/>
      <c r="DR1054" s="499"/>
      <c r="DS1054" s="505"/>
      <c r="DT1054" s="499"/>
      <c r="DU1054" s="502"/>
      <c r="DV1054" s="497"/>
      <c r="DW1054" s="505"/>
      <c r="DX1054" s="497"/>
      <c r="DY1054" s="505"/>
      <c r="DZ1054" s="497"/>
      <c r="EA1054" s="994">
        <f t="shared" si="9643"/>
        <v>0</v>
      </c>
      <c r="EB1054" s="506">
        <f t="shared" si="9644"/>
        <v>0</v>
      </c>
      <c r="EC1054" s="505"/>
      <c r="ED1054" s="488"/>
      <c r="EE1054" s="500"/>
      <c r="EF1054" s="502"/>
      <c r="EG1054" s="461">
        <f t="shared" si="9646"/>
        <v>0</v>
      </c>
      <c r="EH1054" s="257">
        <f t="shared" si="9647"/>
        <v>0</v>
      </c>
      <c r="EI1054" s="460">
        <f t="shared" si="9648"/>
        <v>0</v>
      </c>
      <c r="EJ1054" s="538">
        <f t="shared" si="9649"/>
        <v>0</v>
      </c>
      <c r="EK1054" s="677">
        <f t="shared" si="9650"/>
        <v>0</v>
      </c>
      <c r="EL1054" s="257">
        <f t="shared" si="9651"/>
        <v>0</v>
      </c>
      <c r="EM1054" s="649">
        <f t="shared" si="9652"/>
        <v>0</v>
      </c>
      <c r="EN1054" s="538">
        <f t="shared" si="9653"/>
        <v>0</v>
      </c>
      <c r="EO1054" s="677">
        <f t="shared" si="9654"/>
        <v>0</v>
      </c>
      <c r="EP1054" s="257">
        <f t="shared" si="9655"/>
        <v>0</v>
      </c>
      <c r="EQ1054" s="649">
        <f t="shared" si="9656"/>
        <v>0</v>
      </c>
      <c r="ER1054" s="538">
        <f t="shared" si="9657"/>
        <v>0</v>
      </c>
      <c r="ES1054" s="677">
        <f t="shared" si="9658"/>
        <v>0</v>
      </c>
      <c r="ET1054" s="538">
        <f t="shared" si="9659"/>
        <v>0</v>
      </c>
      <c r="EU1054" s="462">
        <f t="shared" si="9660"/>
        <v>0</v>
      </c>
      <c r="EV1054" s="263">
        <f t="shared" si="9661"/>
        <v>0</v>
      </c>
      <c r="EW1054" s="462">
        <f t="shared" si="9662"/>
        <v>0</v>
      </c>
      <c r="EX1054" s="263">
        <f t="shared" si="9663"/>
        <v>0</v>
      </c>
      <c r="EY1054" s="472">
        <f t="shared" si="9664"/>
        <v>0</v>
      </c>
      <c r="EZ1054" s="263">
        <f t="shared" si="9665"/>
        <v>0</v>
      </c>
    </row>
    <row r="1055" spans="1:158" s="551" customFormat="1" ht="18" hidden="1" customHeight="1" outlineLevel="1" x14ac:dyDescent="0.2">
      <c r="A1055" s="5" t="s">
        <v>2050</v>
      </c>
      <c r="B1055" s="76" t="s">
        <v>21</v>
      </c>
      <c r="C1055" s="77" t="s">
        <v>32</v>
      </c>
      <c r="D1055" s="77" t="s">
        <v>465</v>
      </c>
      <c r="E1055" s="76" t="s">
        <v>465</v>
      </c>
      <c r="F1055" s="76" t="s">
        <v>488</v>
      </c>
      <c r="G1055" s="78" t="s">
        <v>810</v>
      </c>
      <c r="H1055" s="79">
        <v>0.7</v>
      </c>
      <c r="I1055" s="76" t="s">
        <v>478</v>
      </c>
      <c r="J1055" s="80" t="s">
        <v>30</v>
      </c>
      <c r="K1055" s="81"/>
      <c r="L1055" s="76" t="s">
        <v>487</v>
      </c>
      <c r="M1055" s="10"/>
      <c r="N1055" s="82"/>
      <c r="O1055" s="82"/>
      <c r="P1055" s="82"/>
      <c r="Q1055" s="82"/>
      <c r="R1055" s="398"/>
      <c r="S1055" s="262"/>
      <c r="T1055" s="262"/>
      <c r="U1055" s="256"/>
      <c r="V1055" s="257"/>
      <c r="W1055" s="257"/>
      <c r="X1055" s="395">
        <v>6971356</v>
      </c>
      <c r="Y1055" s="395"/>
      <c r="Z1055" s="395"/>
      <c r="AA1055" s="395">
        <v>0</v>
      </c>
      <c r="AB1055" s="395">
        <f t="shared" ref="AB1055" si="10066">AA1055*1.12</f>
        <v>0</v>
      </c>
      <c r="AC1055" s="399">
        <f t="shared" ref="AC1055" si="10067">AB1055*H1055</f>
        <v>0</v>
      </c>
      <c r="AD1055" s="396">
        <v>29713380.48</v>
      </c>
      <c r="AE1055" s="396"/>
      <c r="AF1055" s="396"/>
      <c r="AG1055" s="396">
        <v>0</v>
      </c>
      <c r="AH1055" s="396">
        <f>AG1055*1.12</f>
        <v>0</v>
      </c>
      <c r="AI1055" s="260">
        <f t="shared" ref="AI1055" si="10068">AH1055*H1055</f>
        <v>0</v>
      </c>
      <c r="AJ1055" s="396">
        <v>10479359.779999999</v>
      </c>
      <c r="AK1055" s="396"/>
      <c r="AL1055" s="396"/>
      <c r="AM1055" s="396">
        <v>0</v>
      </c>
      <c r="AN1055" s="396">
        <f>AM1055*1.12</f>
        <v>0</v>
      </c>
      <c r="AO1055" s="396">
        <f t="shared" si="9627"/>
        <v>0</v>
      </c>
      <c r="AP1055" s="396"/>
      <c r="AQ1055" s="396"/>
      <c r="AR1055" s="396"/>
      <c r="AS1055" s="396">
        <f t="shared" ref="AS1055" si="10069">AP1055</f>
        <v>0</v>
      </c>
      <c r="AT1055" s="396">
        <f t="shared" ref="AT1055" si="10070">AS1055*1.12</f>
        <v>0</v>
      </c>
      <c r="AU1055" s="396">
        <f t="shared" ref="AU1055" si="10071">AT1055*H1055</f>
        <v>0</v>
      </c>
      <c r="AV1055" s="397"/>
      <c r="AW1055" s="397"/>
      <c r="AX1055" s="397"/>
      <c r="AY1055" s="397">
        <f t="shared" ref="AY1055" si="10072">AV1055</f>
        <v>0</v>
      </c>
      <c r="AZ1055" s="397">
        <f t="shared" ref="AZ1055" si="10073">AY1055*1.12</f>
        <v>0</v>
      </c>
      <c r="BA1055" s="397">
        <f t="shared" ref="BA1055" si="10074">AZ1055*H1055</f>
        <v>0</v>
      </c>
      <c r="BB1055" s="397"/>
      <c r="BC1055" s="397"/>
      <c r="BD1055" s="397"/>
      <c r="BE1055" s="397">
        <f t="shared" ref="BE1055" si="10075">BB1055</f>
        <v>0</v>
      </c>
      <c r="BF1055" s="397">
        <f t="shared" ref="BF1055" si="10076">BE1055*1.12</f>
        <v>0</v>
      </c>
      <c r="BG1055" s="397">
        <f t="shared" ref="BG1055" si="10077">BF1055*H1055</f>
        <v>0</v>
      </c>
      <c r="BH1055" s="397"/>
      <c r="BI1055" s="397"/>
      <c r="BJ1055" s="397"/>
      <c r="BK1055" s="397">
        <f t="shared" si="9630"/>
        <v>0</v>
      </c>
      <c r="BL1055" s="397">
        <f t="shared" si="9631"/>
        <v>0</v>
      </c>
      <c r="BM1055" s="397">
        <f t="shared" si="9632"/>
        <v>0</v>
      </c>
      <c r="BN1055" s="397"/>
      <c r="BO1055" s="397"/>
      <c r="BP1055" s="397"/>
      <c r="BQ1055" s="397">
        <f t="shared" si="9633"/>
        <v>0</v>
      </c>
      <c r="BR1055" s="397">
        <f t="shared" si="9634"/>
        <v>0</v>
      </c>
      <c r="BS1055" s="397">
        <f t="shared" si="9635"/>
        <v>0</v>
      </c>
      <c r="BT1055" s="256"/>
      <c r="BU1055" s="256"/>
      <c r="BV1055" s="256">
        <v>0</v>
      </c>
      <c r="BW1055" s="1431">
        <f t="shared" ref="BW1055" si="10078">BV1055*1.12</f>
        <v>0</v>
      </c>
      <c r="BX1055" s="84"/>
      <c r="BY1055" s="76">
        <v>2013</v>
      </c>
      <c r="BZ1055" s="325">
        <v>16.170000000000002</v>
      </c>
      <c r="CA1055" s="529">
        <f t="shared" ref="CA1055" si="10079">BW1055*H1055</f>
        <v>0</v>
      </c>
      <c r="CB1055" s="85"/>
      <c r="CC1055" s="83"/>
      <c r="CD1055" s="888"/>
      <c r="CE1055" s="26">
        <f t="shared" ref="CE1055" si="10080">BV1055-CB1055</f>
        <v>0</v>
      </c>
      <c r="CF1055" s="27">
        <f t="shared" ref="CF1055" si="10081">BW1055-CC1055</f>
        <v>0</v>
      </c>
      <c r="CG1055" s="889">
        <f t="shared" ref="CG1055" si="10082">CA1055-CC1055</f>
        <v>0</v>
      </c>
      <c r="CH1055" s="540" t="s">
        <v>2054</v>
      </c>
      <c r="CI1055" s="828"/>
      <c r="CJ1055" s="890"/>
      <c r="CK1055" s="76"/>
      <c r="CL1055" s="725"/>
      <c r="CM1055" s="891"/>
      <c r="CN1055" s="725"/>
      <c r="CO1055" s="76"/>
      <c r="CP1055" s="76"/>
      <c r="CQ1055" s="886"/>
      <c r="CR1055" s="892"/>
      <c r="CS1055" s="892"/>
      <c r="CT1055" s="892"/>
      <c r="CU1055" s="892"/>
      <c r="CV1055" s="892"/>
      <c r="CW1055" s="892"/>
      <c r="CX1055" s="892"/>
      <c r="CY1055" s="892"/>
      <c r="CZ1055" s="892"/>
      <c r="DA1055" s="892"/>
      <c r="DB1055" s="892"/>
      <c r="DC1055" s="892"/>
      <c r="DD1055" s="892"/>
      <c r="DE1055" s="892"/>
      <c r="DF1055" s="892"/>
      <c r="DG1055" s="892"/>
      <c r="DH1055" s="892"/>
      <c r="DI1055" s="892"/>
      <c r="DJ1055" s="892"/>
      <c r="DK1055" s="892"/>
      <c r="DL1055" s="893"/>
      <c r="DM1055" s="677"/>
      <c r="DN1055" s="257"/>
      <c r="DO1055" s="677"/>
      <c r="DP1055" s="538"/>
      <c r="DQ1055" s="677"/>
      <c r="DR1055" s="257"/>
      <c r="DS1055" s="677"/>
      <c r="DT1055" s="257"/>
      <c r="DU1055" s="649"/>
      <c r="DV1055" s="538"/>
      <c r="DW1055" s="677"/>
      <c r="DX1055" s="538"/>
      <c r="DY1055" s="677"/>
      <c r="DZ1055" s="538"/>
      <c r="EA1055" s="462">
        <f t="shared" si="9643"/>
        <v>0</v>
      </c>
      <c r="EB1055" s="263">
        <f t="shared" si="9644"/>
        <v>0</v>
      </c>
      <c r="EC1055" s="677"/>
      <c r="ED1055" s="256"/>
      <c r="EE1055" s="460"/>
      <c r="EF1055" s="649"/>
      <c r="EG1055" s="461">
        <f t="shared" si="9646"/>
        <v>0</v>
      </c>
      <c r="EH1055" s="257">
        <f t="shared" si="9647"/>
        <v>0</v>
      </c>
      <c r="EI1055" s="460">
        <f t="shared" si="9648"/>
        <v>0</v>
      </c>
      <c r="EJ1055" s="538">
        <f t="shared" si="9649"/>
        <v>0</v>
      </c>
      <c r="EK1055" s="677">
        <f t="shared" si="9650"/>
        <v>0</v>
      </c>
      <c r="EL1055" s="257">
        <f t="shared" si="9651"/>
        <v>0</v>
      </c>
      <c r="EM1055" s="649">
        <f t="shared" si="9652"/>
        <v>0</v>
      </c>
      <c r="EN1055" s="538">
        <f t="shared" si="9653"/>
        <v>0</v>
      </c>
      <c r="EO1055" s="677">
        <f t="shared" si="9654"/>
        <v>0</v>
      </c>
      <c r="EP1055" s="257">
        <f t="shared" si="9655"/>
        <v>0</v>
      </c>
      <c r="EQ1055" s="649">
        <f t="shared" si="9656"/>
        <v>0</v>
      </c>
      <c r="ER1055" s="538">
        <f t="shared" si="9657"/>
        <v>0</v>
      </c>
      <c r="ES1055" s="677">
        <f t="shared" si="9658"/>
        <v>0</v>
      </c>
      <c r="ET1055" s="538">
        <f t="shared" si="9659"/>
        <v>0</v>
      </c>
      <c r="EU1055" s="462">
        <f t="shared" si="9660"/>
        <v>0</v>
      </c>
      <c r="EV1055" s="263">
        <f t="shared" si="9661"/>
        <v>0</v>
      </c>
      <c r="EW1055" s="462">
        <f t="shared" si="9662"/>
        <v>0</v>
      </c>
      <c r="EX1055" s="263">
        <f t="shared" si="9663"/>
        <v>0</v>
      </c>
      <c r="EY1055" s="472">
        <f t="shared" si="9664"/>
        <v>0</v>
      </c>
      <c r="EZ1055" s="263">
        <f t="shared" si="9665"/>
        <v>0</v>
      </c>
      <c r="FA1055" s="550"/>
    </row>
    <row r="1056" spans="1:158" s="1394" customFormat="1" ht="18" hidden="1" customHeight="1" outlineLevel="1" x14ac:dyDescent="0.2">
      <c r="A1056" s="1424" t="s">
        <v>2751</v>
      </c>
      <c r="B1056" s="691" t="s">
        <v>21</v>
      </c>
      <c r="C1056" s="1168" t="s">
        <v>32</v>
      </c>
      <c r="D1056" s="1168" t="s">
        <v>465</v>
      </c>
      <c r="E1056" s="691" t="s">
        <v>465</v>
      </c>
      <c r="F1056" s="691" t="s">
        <v>488</v>
      </c>
      <c r="G1056" s="692" t="s">
        <v>810</v>
      </c>
      <c r="H1056" s="693">
        <v>0.7</v>
      </c>
      <c r="I1056" s="691" t="s">
        <v>478</v>
      </c>
      <c r="J1056" s="694" t="s">
        <v>30</v>
      </c>
      <c r="K1056" s="695"/>
      <c r="L1056" s="691" t="s">
        <v>487</v>
      </c>
      <c r="M1056" s="1169"/>
      <c r="N1056" s="696"/>
      <c r="O1056" s="696"/>
      <c r="P1056" s="696"/>
      <c r="Q1056" s="696"/>
      <c r="R1056" s="1170"/>
      <c r="S1056" s="698"/>
      <c r="T1056" s="698"/>
      <c r="U1056" s="1174"/>
      <c r="V1056" s="1196"/>
      <c r="W1056" s="1196"/>
      <c r="X1056" s="1236">
        <v>6224425</v>
      </c>
      <c r="Y1056" s="1236"/>
      <c r="Z1056" s="1236"/>
      <c r="AA1056" s="1236">
        <f t="shared" ref="AA1056" si="10083">X1056</f>
        <v>6224425</v>
      </c>
      <c r="AB1056" s="1236">
        <f t="shared" ref="AB1056" si="10084">AA1056*1.12</f>
        <v>6971356.0000000009</v>
      </c>
      <c r="AC1056" s="700">
        <f t="shared" ref="AC1056" si="10085">AB1056*H1056</f>
        <v>4879949.2</v>
      </c>
      <c r="AD1056" s="1172">
        <v>19022027</v>
      </c>
      <c r="AE1056" s="1172"/>
      <c r="AF1056" s="1172"/>
      <c r="AG1056" s="1172">
        <f>AD1056</f>
        <v>19022027</v>
      </c>
      <c r="AH1056" s="1172">
        <f>AG1056*1.12</f>
        <v>21304670.240000002</v>
      </c>
      <c r="AI1056" s="1171">
        <f t="shared" ref="AI1056" si="10086">AH1056*H1056</f>
        <v>14913269.168</v>
      </c>
      <c r="AJ1056" s="1172">
        <v>21915502</v>
      </c>
      <c r="AK1056" s="1172"/>
      <c r="AL1056" s="1172"/>
      <c r="AM1056" s="1172">
        <f>AJ1056</f>
        <v>21915502</v>
      </c>
      <c r="AN1056" s="1172">
        <f>AM1056*1.12</f>
        <v>24545362.240000002</v>
      </c>
      <c r="AO1056" s="1172">
        <f t="shared" ref="AO1056" si="10087">AN1056*H1056</f>
        <v>17181753.568</v>
      </c>
      <c r="AP1056" s="1172">
        <v>26035551</v>
      </c>
      <c r="AQ1056" s="1172"/>
      <c r="AR1056" s="1172"/>
      <c r="AS1056" s="1172">
        <f t="shared" ref="AS1056" si="10088">AP1056</f>
        <v>26035551</v>
      </c>
      <c r="AT1056" s="1172">
        <f t="shared" ref="AT1056" si="10089">AS1056*1.12</f>
        <v>29159817.120000001</v>
      </c>
      <c r="AU1056" s="1172">
        <f t="shared" ref="AU1056" si="10090">AT1056*H1056</f>
        <v>20411871.984000001</v>
      </c>
      <c r="AV1056" s="1238"/>
      <c r="AW1056" s="1238"/>
      <c r="AX1056" s="1238"/>
      <c r="AY1056" s="1238">
        <f t="shared" ref="AY1056" si="10091">AV1056</f>
        <v>0</v>
      </c>
      <c r="AZ1056" s="1238">
        <f t="shared" ref="AZ1056" si="10092">AY1056*1.12</f>
        <v>0</v>
      </c>
      <c r="BA1056" s="1238">
        <f t="shared" ref="BA1056" si="10093">AZ1056*H1056</f>
        <v>0</v>
      </c>
      <c r="BB1056" s="1238"/>
      <c r="BC1056" s="1238"/>
      <c r="BD1056" s="1238"/>
      <c r="BE1056" s="1238">
        <f t="shared" ref="BE1056" si="10094">BB1056</f>
        <v>0</v>
      </c>
      <c r="BF1056" s="1238">
        <f t="shared" ref="BF1056" si="10095">BE1056*1.12</f>
        <v>0</v>
      </c>
      <c r="BG1056" s="1238">
        <f t="shared" ref="BG1056" si="10096">BF1056*H1056</f>
        <v>0</v>
      </c>
      <c r="BH1056" s="1238"/>
      <c r="BI1056" s="1238"/>
      <c r="BJ1056" s="1238"/>
      <c r="BK1056" s="1238">
        <f t="shared" ref="BK1056" si="10097">BH1056</f>
        <v>0</v>
      </c>
      <c r="BL1056" s="1238">
        <f t="shared" ref="BL1056" si="10098">BK1056*1.12</f>
        <v>0</v>
      </c>
      <c r="BM1056" s="1238">
        <f t="shared" ref="BM1056" si="10099">BL1056*N1056</f>
        <v>0</v>
      </c>
      <c r="BN1056" s="1238"/>
      <c r="BO1056" s="1238"/>
      <c r="BP1056" s="1238"/>
      <c r="BQ1056" s="1238">
        <f t="shared" ref="BQ1056" si="10100">BN1056</f>
        <v>0</v>
      </c>
      <c r="BR1056" s="1238">
        <f t="shared" ref="BR1056" si="10101">BQ1056*1.12</f>
        <v>0</v>
      </c>
      <c r="BS1056" s="1238">
        <f t="shared" ref="BS1056" si="10102">BR1056*T1056</f>
        <v>0</v>
      </c>
      <c r="BT1056" s="1174"/>
      <c r="BU1056" s="1174"/>
      <c r="BV1056" s="1174">
        <f>SUM(N1056:R1056,X1056,AD1056,AJ1056,AP1056,AV1056,BB1056,BH1056)</f>
        <v>73197505</v>
      </c>
      <c r="BW1056" s="1428">
        <f t="shared" ref="BW1056" si="10103">BV1056*1.12</f>
        <v>81981205.600000009</v>
      </c>
      <c r="BX1056" s="1175"/>
      <c r="BY1056" s="691">
        <v>2013</v>
      </c>
      <c r="BZ1056" s="1176">
        <v>16.170000000000002</v>
      </c>
      <c r="CA1056" s="1177">
        <f t="shared" ref="CA1056" si="10104">BW1056*H1056</f>
        <v>57386843.920000002</v>
      </c>
      <c r="CB1056" s="1178"/>
      <c r="CC1056" s="1179"/>
      <c r="CD1056" s="1386"/>
      <c r="CE1056" s="1181">
        <f t="shared" ref="CE1056" si="10105">BV1056-CB1056</f>
        <v>73197505</v>
      </c>
      <c r="CF1056" s="1182">
        <f t="shared" ref="CF1056" si="10106">BW1056-CC1056</f>
        <v>81981205.600000009</v>
      </c>
      <c r="CG1056" s="1387">
        <f t="shared" ref="CG1056" si="10107">CA1056-CC1056</f>
        <v>57386843.920000002</v>
      </c>
      <c r="CH1056" s="1425" t="s">
        <v>2755</v>
      </c>
      <c r="CI1056" s="1426"/>
      <c r="CJ1056" s="1388"/>
      <c r="CK1056" s="691"/>
      <c r="CL1056" s="1389"/>
      <c r="CM1056" s="1390"/>
      <c r="CN1056" s="1389"/>
      <c r="CO1056" s="691"/>
      <c r="CP1056" s="691"/>
      <c r="CQ1056" s="1391"/>
      <c r="CR1056" s="1373"/>
      <c r="CS1056" s="1373"/>
      <c r="CT1056" s="1373"/>
      <c r="CU1056" s="1373"/>
      <c r="CV1056" s="1373"/>
      <c r="CW1056" s="1373"/>
      <c r="CX1056" s="1373"/>
      <c r="CY1056" s="1373"/>
      <c r="CZ1056" s="1373"/>
      <c r="DA1056" s="1373"/>
      <c r="DB1056" s="1373"/>
      <c r="DC1056" s="1373"/>
      <c r="DD1056" s="1373"/>
      <c r="DE1056" s="1373"/>
      <c r="DF1056" s="1373"/>
      <c r="DG1056" s="1373"/>
      <c r="DH1056" s="1373"/>
      <c r="DI1056" s="1373"/>
      <c r="DJ1056" s="1373"/>
      <c r="DK1056" s="1373"/>
      <c r="DL1056" s="1392"/>
      <c r="DM1056" s="1195"/>
      <c r="DN1056" s="1196"/>
      <c r="DO1056" s="1195"/>
      <c r="DP1056" s="1194"/>
      <c r="DQ1056" s="1195"/>
      <c r="DR1056" s="1196"/>
      <c r="DS1056" s="1195"/>
      <c r="DT1056" s="1196"/>
      <c r="DU1056" s="1197"/>
      <c r="DV1056" s="1194"/>
      <c r="DW1056" s="1195"/>
      <c r="DX1056" s="1194"/>
      <c r="DY1056" s="1195"/>
      <c r="DZ1056" s="1194"/>
      <c r="EA1056" s="1192">
        <f t="shared" ref="EA1056" si="10108">DI1056</f>
        <v>0</v>
      </c>
      <c r="EB1056" s="699">
        <f t="shared" ref="EB1056" si="10109">EA1056/1.12</f>
        <v>0</v>
      </c>
      <c r="EC1056" s="1195"/>
      <c r="ED1056" s="1174"/>
      <c r="EE1056" s="1193"/>
      <c r="EF1056" s="1197"/>
      <c r="EG1056" s="1207">
        <f t="shared" ref="EG1056" si="10110">U1056-DN1056</f>
        <v>0</v>
      </c>
      <c r="EH1056" s="1196">
        <f t="shared" ref="EH1056" si="10111">V1056-DM1056</f>
        <v>0</v>
      </c>
      <c r="EI1056" s="1193">
        <f t="shared" ref="EI1056" si="10112">AA1056-DP1056</f>
        <v>6224425</v>
      </c>
      <c r="EJ1056" s="1194">
        <f t="shared" ref="EJ1056" si="10113">AB1056-DO1056</f>
        <v>6971356.0000000009</v>
      </c>
      <c r="EK1056" s="1195">
        <f t="shared" ref="EK1056" si="10114">AG1056-DR1056</f>
        <v>19022027</v>
      </c>
      <c r="EL1056" s="1196">
        <f t="shared" ref="EL1056" si="10115">AH1056-DQ1056</f>
        <v>21304670.240000002</v>
      </c>
      <c r="EM1056" s="1197">
        <f t="shared" ref="EM1056" si="10116">AM1056-DT1056</f>
        <v>21915502</v>
      </c>
      <c r="EN1056" s="1194">
        <f t="shared" ref="EN1056" si="10117">AN1056-DS1056</f>
        <v>24545362.240000002</v>
      </c>
      <c r="EO1056" s="1195">
        <f t="shared" ref="EO1056" si="10118">AS1056-DV1056</f>
        <v>26035551</v>
      </c>
      <c r="EP1056" s="1196">
        <f t="shared" ref="EP1056" si="10119">AT1056-DU1056</f>
        <v>29159817.120000001</v>
      </c>
      <c r="EQ1056" s="1197">
        <f t="shared" ref="EQ1056" si="10120">AY1056-DX1056</f>
        <v>0</v>
      </c>
      <c r="ER1056" s="1194">
        <f t="shared" ref="ER1056" si="10121">AZ1056-DW1056</f>
        <v>0</v>
      </c>
      <c r="ES1056" s="1195">
        <f t="shared" ref="ES1056" si="10122">BE1056-DZ1056</f>
        <v>0</v>
      </c>
      <c r="ET1056" s="1194">
        <f t="shared" ref="ET1056" si="10123">BF1056-DY1056</f>
        <v>0</v>
      </c>
      <c r="EU1056" s="1192">
        <f t="shared" ref="EU1056" si="10124">BK1056-EB1056</f>
        <v>0</v>
      </c>
      <c r="EV1056" s="699">
        <f t="shared" ref="EV1056" si="10125">BL1056-EA1056</f>
        <v>0</v>
      </c>
      <c r="EW1056" s="1192">
        <f t="shared" ref="EW1056" si="10126">BM1056-ED1056</f>
        <v>0</v>
      </c>
      <c r="EX1056" s="699">
        <f t="shared" ref="EX1056" si="10127">BN1056-EC1056</f>
        <v>0</v>
      </c>
      <c r="EY1056" s="1198">
        <f t="shared" ref="EY1056" si="10128">BV1056-EF1056</f>
        <v>73197505</v>
      </c>
      <c r="EZ1056" s="699">
        <f t="shared" ref="EZ1056" si="10129">BW1056-EE1056</f>
        <v>81981205.600000009</v>
      </c>
      <c r="FA1056" s="1393"/>
    </row>
    <row r="1057" spans="1:157" s="551" customFormat="1" ht="18" hidden="1" customHeight="1" outlineLevel="1" x14ac:dyDescent="0.2">
      <c r="A1057" s="5" t="s">
        <v>664</v>
      </c>
      <c r="B1057" s="76" t="s">
        <v>21</v>
      </c>
      <c r="C1057" s="77" t="s">
        <v>32</v>
      </c>
      <c r="D1057" s="77" t="s">
        <v>465</v>
      </c>
      <c r="E1057" s="76" t="s">
        <v>465</v>
      </c>
      <c r="F1057" s="76" t="s">
        <v>489</v>
      </c>
      <c r="G1057" s="78" t="s">
        <v>41</v>
      </c>
      <c r="H1057" s="79">
        <v>0.7</v>
      </c>
      <c r="I1057" s="76" t="s">
        <v>486</v>
      </c>
      <c r="J1057" s="80" t="s">
        <v>30</v>
      </c>
      <c r="K1057" s="81"/>
      <c r="L1057" s="76" t="s">
        <v>487</v>
      </c>
      <c r="M1057" s="10"/>
      <c r="N1057" s="82"/>
      <c r="O1057" s="82"/>
      <c r="P1057" s="82"/>
      <c r="Q1057" s="82"/>
      <c r="R1057" s="398">
        <v>0</v>
      </c>
      <c r="S1057" s="262"/>
      <c r="T1057" s="262"/>
      <c r="U1057" s="256">
        <v>0</v>
      </c>
      <c r="V1057" s="257">
        <v>0</v>
      </c>
      <c r="W1057" s="257">
        <f t="shared" ref="W1057:W1066" si="10130">V1057*H1057</f>
        <v>0</v>
      </c>
      <c r="X1057" s="395">
        <v>0</v>
      </c>
      <c r="Y1057" s="395"/>
      <c r="Z1057" s="395"/>
      <c r="AA1057" s="395">
        <v>0</v>
      </c>
      <c r="AB1057" s="395">
        <f t="shared" si="9948"/>
        <v>0</v>
      </c>
      <c r="AC1057" s="399">
        <f t="shared" si="9624"/>
        <v>0</v>
      </c>
      <c r="AD1057" s="396">
        <v>0</v>
      </c>
      <c r="AE1057" s="396"/>
      <c r="AF1057" s="396"/>
      <c r="AG1057" s="396"/>
      <c r="AH1057" s="396"/>
      <c r="AI1057" s="260">
        <f t="shared" si="9625"/>
        <v>0</v>
      </c>
      <c r="AJ1057" s="396"/>
      <c r="AK1057" s="396"/>
      <c r="AL1057" s="396"/>
      <c r="AM1057" s="396">
        <f t="shared" ref="AM1057:AM1058" si="10131">AJ1057</f>
        <v>0</v>
      </c>
      <c r="AN1057" s="396">
        <f t="shared" ref="AN1057:AN1058" si="10132">AM1057*1.12</f>
        <v>0</v>
      </c>
      <c r="AO1057" s="396">
        <f t="shared" si="9627"/>
        <v>0</v>
      </c>
      <c r="AP1057" s="396"/>
      <c r="AQ1057" s="396"/>
      <c r="AR1057" s="396"/>
      <c r="AS1057" s="396">
        <f t="shared" si="9667"/>
        <v>0</v>
      </c>
      <c r="AT1057" s="396">
        <f t="shared" si="9525"/>
        <v>0</v>
      </c>
      <c r="AU1057" s="396">
        <f t="shared" si="9668"/>
        <v>0</v>
      </c>
      <c r="AV1057" s="397"/>
      <c r="AW1057" s="397"/>
      <c r="AX1057" s="397"/>
      <c r="AY1057" s="397">
        <f t="shared" si="9568"/>
        <v>0</v>
      </c>
      <c r="AZ1057" s="397">
        <f t="shared" si="9527"/>
        <v>0</v>
      </c>
      <c r="BA1057" s="397">
        <f t="shared" si="9569"/>
        <v>0</v>
      </c>
      <c r="BB1057" s="397"/>
      <c r="BC1057" s="397"/>
      <c r="BD1057" s="397"/>
      <c r="BE1057" s="397">
        <f t="shared" si="9570"/>
        <v>0</v>
      </c>
      <c r="BF1057" s="397">
        <f t="shared" si="9530"/>
        <v>0</v>
      </c>
      <c r="BG1057" s="397">
        <f t="shared" si="9571"/>
        <v>0</v>
      </c>
      <c r="BH1057" s="397"/>
      <c r="BI1057" s="397"/>
      <c r="BJ1057" s="397"/>
      <c r="BK1057" s="397">
        <f t="shared" si="9630"/>
        <v>0</v>
      </c>
      <c r="BL1057" s="397">
        <f t="shared" si="9631"/>
        <v>0</v>
      </c>
      <c r="BM1057" s="397">
        <f t="shared" si="9632"/>
        <v>0</v>
      </c>
      <c r="BN1057" s="397"/>
      <c r="BO1057" s="397"/>
      <c r="BP1057" s="397"/>
      <c r="BQ1057" s="397">
        <f t="shared" si="9633"/>
        <v>0</v>
      </c>
      <c r="BR1057" s="397">
        <f t="shared" si="9634"/>
        <v>0</v>
      </c>
      <c r="BS1057" s="397">
        <f t="shared" si="9635"/>
        <v>0</v>
      </c>
      <c r="BT1057" s="256"/>
      <c r="BU1057" s="256"/>
      <c r="BV1057" s="256">
        <v>0</v>
      </c>
      <c r="BW1057" s="1431">
        <f t="shared" ref="BW1057" si="10133">BV1057*1.12</f>
        <v>0</v>
      </c>
      <c r="BX1057" s="84"/>
      <c r="BY1057" s="76">
        <v>2013</v>
      </c>
      <c r="BZ1057" s="325"/>
      <c r="CA1057" s="529">
        <f t="shared" si="9638"/>
        <v>0</v>
      </c>
      <c r="CB1057" s="85"/>
      <c r="CC1057" s="83"/>
      <c r="CD1057" s="888"/>
      <c r="CE1057" s="26">
        <f t="shared" si="9639"/>
        <v>0</v>
      </c>
      <c r="CF1057" s="27">
        <f t="shared" si="9640"/>
        <v>0</v>
      </c>
      <c r="CG1057" s="889">
        <f t="shared" si="9641"/>
        <v>0</v>
      </c>
      <c r="CH1057" s="540" t="s">
        <v>492</v>
      </c>
      <c r="CI1057" s="828"/>
      <c r="CJ1057" s="890"/>
      <c r="CK1057" s="76"/>
      <c r="CL1057" s="725"/>
      <c r="CM1057" s="886"/>
      <c r="CN1057" s="725"/>
      <c r="CO1057" s="77"/>
      <c r="CP1057" s="76"/>
      <c r="CQ1057" s="886"/>
      <c r="CR1057" s="892"/>
      <c r="CS1057" s="892"/>
      <c r="CT1057" s="892"/>
      <c r="CU1057" s="892"/>
      <c r="CV1057" s="892"/>
      <c r="CW1057" s="892"/>
      <c r="CX1057" s="892"/>
      <c r="CY1057" s="892"/>
      <c r="CZ1057" s="892"/>
      <c r="DA1057" s="892"/>
      <c r="DB1057" s="892"/>
      <c r="DC1057" s="892"/>
      <c r="DD1057" s="892"/>
      <c r="DE1057" s="892"/>
      <c r="DF1057" s="892"/>
      <c r="DG1057" s="892"/>
      <c r="DH1057" s="892"/>
      <c r="DI1057" s="892"/>
      <c r="DJ1057" s="892"/>
      <c r="DK1057" s="892"/>
      <c r="DL1057" s="893"/>
      <c r="DM1057" s="677"/>
      <c r="DN1057" s="257"/>
      <c r="DO1057" s="677"/>
      <c r="DP1057" s="538"/>
      <c r="DQ1057" s="677"/>
      <c r="DR1057" s="257"/>
      <c r="DS1057" s="677"/>
      <c r="DT1057" s="257"/>
      <c r="DU1057" s="649"/>
      <c r="DV1057" s="538"/>
      <c r="DW1057" s="677"/>
      <c r="DX1057" s="538"/>
      <c r="DY1057" s="677"/>
      <c r="DZ1057" s="538"/>
      <c r="EA1057" s="462">
        <f t="shared" si="9643"/>
        <v>0</v>
      </c>
      <c r="EB1057" s="263">
        <f t="shared" si="9644"/>
        <v>0</v>
      </c>
      <c r="EC1057" s="677"/>
      <c r="ED1057" s="256"/>
      <c r="EE1057" s="460"/>
      <c r="EF1057" s="649"/>
      <c r="EG1057" s="461">
        <f t="shared" si="9646"/>
        <v>0</v>
      </c>
      <c r="EH1057" s="257">
        <f t="shared" si="9647"/>
        <v>0</v>
      </c>
      <c r="EI1057" s="460">
        <f t="shared" si="9648"/>
        <v>0</v>
      </c>
      <c r="EJ1057" s="538">
        <f t="shared" si="9649"/>
        <v>0</v>
      </c>
      <c r="EK1057" s="677">
        <f t="shared" si="9650"/>
        <v>0</v>
      </c>
      <c r="EL1057" s="257">
        <f t="shared" si="9651"/>
        <v>0</v>
      </c>
      <c r="EM1057" s="649">
        <f t="shared" si="9652"/>
        <v>0</v>
      </c>
      <c r="EN1057" s="538">
        <f t="shared" si="9653"/>
        <v>0</v>
      </c>
      <c r="EO1057" s="677">
        <f t="shared" si="9654"/>
        <v>0</v>
      </c>
      <c r="EP1057" s="257">
        <f t="shared" si="9655"/>
        <v>0</v>
      </c>
      <c r="EQ1057" s="649">
        <f t="shared" si="9656"/>
        <v>0</v>
      </c>
      <c r="ER1057" s="538">
        <f t="shared" si="9657"/>
        <v>0</v>
      </c>
      <c r="ES1057" s="677">
        <f t="shared" si="9658"/>
        <v>0</v>
      </c>
      <c r="ET1057" s="538">
        <f t="shared" si="9659"/>
        <v>0</v>
      </c>
      <c r="EU1057" s="462">
        <f t="shared" si="9660"/>
        <v>0</v>
      </c>
      <c r="EV1057" s="263">
        <f t="shared" si="9661"/>
        <v>0</v>
      </c>
      <c r="EW1057" s="462">
        <f t="shared" si="9662"/>
        <v>0</v>
      </c>
      <c r="EX1057" s="263">
        <f t="shared" si="9663"/>
        <v>0</v>
      </c>
      <c r="EY1057" s="472">
        <f t="shared" si="9664"/>
        <v>0</v>
      </c>
      <c r="EZ1057" s="263">
        <f t="shared" si="9665"/>
        <v>0</v>
      </c>
      <c r="FA1057" s="550"/>
    </row>
    <row r="1058" spans="1:157" s="551" customFormat="1" ht="18" hidden="1" customHeight="1" outlineLevel="1" x14ac:dyDescent="0.2">
      <c r="A1058" s="5" t="s">
        <v>808</v>
      </c>
      <c r="B1058" s="76" t="s">
        <v>21</v>
      </c>
      <c r="C1058" s="77" t="s">
        <v>32</v>
      </c>
      <c r="D1058" s="77" t="s">
        <v>465</v>
      </c>
      <c r="E1058" s="76" t="s">
        <v>465</v>
      </c>
      <c r="F1058" s="76" t="s">
        <v>489</v>
      </c>
      <c r="G1058" s="78" t="s">
        <v>810</v>
      </c>
      <c r="H1058" s="79">
        <v>0.7</v>
      </c>
      <c r="I1058" s="76" t="s">
        <v>823</v>
      </c>
      <c r="J1058" s="80" t="s">
        <v>30</v>
      </c>
      <c r="K1058" s="81"/>
      <c r="L1058" s="76" t="s">
        <v>487</v>
      </c>
      <c r="M1058" s="10"/>
      <c r="N1058" s="82"/>
      <c r="O1058" s="82"/>
      <c r="P1058" s="82"/>
      <c r="Q1058" s="82"/>
      <c r="R1058" s="398">
        <v>0</v>
      </c>
      <c r="S1058" s="262"/>
      <c r="T1058" s="262"/>
      <c r="U1058" s="256">
        <f t="shared" si="9989"/>
        <v>0</v>
      </c>
      <c r="V1058" s="257">
        <f t="shared" si="9990"/>
        <v>0</v>
      </c>
      <c r="W1058" s="257">
        <f t="shared" si="10130"/>
        <v>0</v>
      </c>
      <c r="X1058" s="395">
        <v>0</v>
      </c>
      <c r="Y1058" s="395"/>
      <c r="Z1058" s="395"/>
      <c r="AA1058" s="395">
        <f t="shared" si="9991"/>
        <v>0</v>
      </c>
      <c r="AB1058" s="395">
        <f t="shared" si="9948"/>
        <v>0</v>
      </c>
      <c r="AC1058" s="399">
        <f t="shared" si="9624"/>
        <v>0</v>
      </c>
      <c r="AD1058" s="396">
        <v>0</v>
      </c>
      <c r="AE1058" s="396"/>
      <c r="AF1058" s="396"/>
      <c r="AG1058" s="396"/>
      <c r="AH1058" s="396"/>
      <c r="AI1058" s="260">
        <f t="shared" si="9625"/>
        <v>0</v>
      </c>
      <c r="AJ1058" s="396"/>
      <c r="AK1058" s="396"/>
      <c r="AL1058" s="396"/>
      <c r="AM1058" s="396">
        <f t="shared" si="10131"/>
        <v>0</v>
      </c>
      <c r="AN1058" s="396">
        <f t="shared" si="10132"/>
        <v>0</v>
      </c>
      <c r="AO1058" s="396">
        <f t="shared" si="9627"/>
        <v>0</v>
      </c>
      <c r="AP1058" s="396"/>
      <c r="AQ1058" s="396"/>
      <c r="AR1058" s="396"/>
      <c r="AS1058" s="396">
        <f t="shared" si="9667"/>
        <v>0</v>
      </c>
      <c r="AT1058" s="396">
        <f t="shared" si="9525"/>
        <v>0</v>
      </c>
      <c r="AU1058" s="396">
        <f t="shared" si="9668"/>
        <v>0</v>
      </c>
      <c r="AV1058" s="397"/>
      <c r="AW1058" s="397"/>
      <c r="AX1058" s="397"/>
      <c r="AY1058" s="397">
        <f t="shared" si="9568"/>
        <v>0</v>
      </c>
      <c r="AZ1058" s="397">
        <f t="shared" si="9527"/>
        <v>0</v>
      </c>
      <c r="BA1058" s="397">
        <f t="shared" si="9569"/>
        <v>0</v>
      </c>
      <c r="BB1058" s="397"/>
      <c r="BC1058" s="397"/>
      <c r="BD1058" s="397"/>
      <c r="BE1058" s="397">
        <f t="shared" si="9570"/>
        <v>0</v>
      </c>
      <c r="BF1058" s="397">
        <f t="shared" si="9530"/>
        <v>0</v>
      </c>
      <c r="BG1058" s="397">
        <f t="shared" si="9571"/>
        <v>0</v>
      </c>
      <c r="BH1058" s="397"/>
      <c r="BI1058" s="397"/>
      <c r="BJ1058" s="397"/>
      <c r="BK1058" s="397">
        <f t="shared" si="9630"/>
        <v>0</v>
      </c>
      <c r="BL1058" s="397">
        <f t="shared" si="9631"/>
        <v>0</v>
      </c>
      <c r="BM1058" s="397">
        <f t="shared" si="9632"/>
        <v>0</v>
      </c>
      <c r="BN1058" s="397"/>
      <c r="BO1058" s="397"/>
      <c r="BP1058" s="397"/>
      <c r="BQ1058" s="397">
        <f t="shared" si="9633"/>
        <v>0</v>
      </c>
      <c r="BR1058" s="397">
        <f t="shared" si="9634"/>
        <v>0</v>
      </c>
      <c r="BS1058" s="397">
        <f t="shared" si="9635"/>
        <v>0</v>
      </c>
      <c r="BT1058" s="256"/>
      <c r="BU1058" s="256"/>
      <c r="BV1058" s="256">
        <f>SUM(N1058:R1058,X1058,AD1058,AJ1058,AP1058,AV1058,BB1058,BH1058)</f>
        <v>0</v>
      </c>
      <c r="BW1058" s="1431">
        <f t="shared" si="9992"/>
        <v>0</v>
      </c>
      <c r="BX1058" s="84"/>
      <c r="BY1058" s="76">
        <v>2013</v>
      </c>
      <c r="BZ1058" s="325" t="s">
        <v>1114</v>
      </c>
      <c r="CA1058" s="529">
        <f t="shared" si="9638"/>
        <v>0</v>
      </c>
      <c r="CB1058" s="85"/>
      <c r="CC1058" s="83"/>
      <c r="CD1058" s="888"/>
      <c r="CE1058" s="26">
        <f t="shared" si="9639"/>
        <v>0</v>
      </c>
      <c r="CF1058" s="27">
        <f t="shared" si="9640"/>
        <v>0</v>
      </c>
      <c r="CG1058" s="889">
        <f t="shared" si="9641"/>
        <v>0</v>
      </c>
      <c r="CH1058" s="540" t="s">
        <v>811</v>
      </c>
      <c r="CI1058" s="828"/>
      <c r="CJ1058" s="890" t="s">
        <v>810</v>
      </c>
      <c r="CK1058" s="76" t="s">
        <v>489</v>
      </c>
      <c r="CL1058" s="725" t="s">
        <v>2692</v>
      </c>
      <c r="CM1058" s="891">
        <v>41607</v>
      </c>
      <c r="CN1058" s="725" t="s">
        <v>957</v>
      </c>
      <c r="CO1058" s="76" t="s">
        <v>465</v>
      </c>
      <c r="CP1058" s="76" t="s">
        <v>489</v>
      </c>
      <c r="CQ1058" s="886"/>
      <c r="CR1058" s="892"/>
      <c r="CS1058" s="892"/>
      <c r="CT1058" s="892"/>
      <c r="CU1058" s="892"/>
      <c r="CV1058" s="892"/>
      <c r="CW1058" s="892"/>
      <c r="CX1058" s="892"/>
      <c r="CY1058" s="892"/>
      <c r="CZ1058" s="892"/>
      <c r="DA1058" s="892"/>
      <c r="DB1058" s="892"/>
      <c r="DC1058" s="892">
        <v>9994050</v>
      </c>
      <c r="DD1058" s="892">
        <v>25600768</v>
      </c>
      <c r="DE1058" s="892">
        <v>16405182</v>
      </c>
      <c r="DF1058" s="892">
        <v>51276561</v>
      </c>
      <c r="DG1058" s="892"/>
      <c r="DH1058" s="892"/>
      <c r="DI1058" s="892"/>
      <c r="DJ1058" s="892"/>
      <c r="DK1058" s="892">
        <f>DC1058+DD1058+DE1058+DF1058</f>
        <v>103276561</v>
      </c>
      <c r="DL1058" s="893"/>
      <c r="DM1058" s="677"/>
      <c r="DN1058" s="257"/>
      <c r="DO1058" s="677">
        <f>DP1058*1.12</f>
        <v>11193336.000000002</v>
      </c>
      <c r="DP1058" s="538">
        <f>DC1058</f>
        <v>9994050</v>
      </c>
      <c r="DQ1058" s="677">
        <f>DR1058*1.12</f>
        <v>28672860.160000004</v>
      </c>
      <c r="DR1058" s="257">
        <f>DD1058</f>
        <v>25600768</v>
      </c>
      <c r="DS1058" s="677">
        <f>DT1058*1.12</f>
        <v>18373803.840000004</v>
      </c>
      <c r="DT1058" s="257">
        <f>DE1058</f>
        <v>16405182</v>
      </c>
      <c r="DU1058" s="649">
        <f>DV1058*1.12</f>
        <v>57429748.320000008</v>
      </c>
      <c r="DV1058" s="538">
        <f>DF1058</f>
        <v>51276561</v>
      </c>
      <c r="DW1058" s="677"/>
      <c r="DX1058" s="538"/>
      <c r="DY1058" s="677"/>
      <c r="DZ1058" s="538"/>
      <c r="EA1058" s="462">
        <f t="shared" si="9643"/>
        <v>0</v>
      </c>
      <c r="EB1058" s="263">
        <f t="shared" si="9644"/>
        <v>0</v>
      </c>
      <c r="EC1058" s="677"/>
      <c r="ED1058" s="256"/>
      <c r="EE1058" s="460">
        <f>EF1058*1.12</f>
        <v>115669748.32000001</v>
      </c>
      <c r="EF1058" s="649">
        <f>DK1058</f>
        <v>103276561</v>
      </c>
      <c r="EG1058" s="461">
        <f t="shared" si="9646"/>
        <v>0</v>
      </c>
      <c r="EH1058" s="257">
        <f t="shared" si="9647"/>
        <v>0</v>
      </c>
      <c r="EI1058" s="460">
        <f t="shared" si="9648"/>
        <v>-9994050</v>
      </c>
      <c r="EJ1058" s="538">
        <f t="shared" si="9649"/>
        <v>-11193336.000000002</v>
      </c>
      <c r="EK1058" s="677">
        <f t="shared" si="9650"/>
        <v>-25600768</v>
      </c>
      <c r="EL1058" s="257">
        <f t="shared" si="9651"/>
        <v>-28672860.160000004</v>
      </c>
      <c r="EM1058" s="649">
        <f t="shared" si="9652"/>
        <v>-16405182</v>
      </c>
      <c r="EN1058" s="538">
        <f t="shared" si="9653"/>
        <v>-18373803.840000004</v>
      </c>
      <c r="EO1058" s="677">
        <f t="shared" si="9654"/>
        <v>-51276561</v>
      </c>
      <c r="EP1058" s="257">
        <f t="shared" si="9655"/>
        <v>-57429748.320000008</v>
      </c>
      <c r="EQ1058" s="649">
        <f t="shared" si="9656"/>
        <v>0</v>
      </c>
      <c r="ER1058" s="538">
        <f t="shared" si="9657"/>
        <v>0</v>
      </c>
      <c r="ES1058" s="677">
        <f t="shared" si="9658"/>
        <v>0</v>
      </c>
      <c r="ET1058" s="538">
        <f t="shared" si="9659"/>
        <v>0</v>
      </c>
      <c r="EU1058" s="462">
        <f t="shared" si="9660"/>
        <v>0</v>
      </c>
      <c r="EV1058" s="263">
        <f t="shared" si="9661"/>
        <v>0</v>
      </c>
      <c r="EW1058" s="462">
        <f t="shared" si="9662"/>
        <v>0</v>
      </c>
      <c r="EX1058" s="263">
        <f t="shared" si="9663"/>
        <v>0</v>
      </c>
      <c r="EY1058" s="472">
        <f t="shared" si="9664"/>
        <v>-103276561</v>
      </c>
      <c r="EZ1058" s="263">
        <f t="shared" si="9665"/>
        <v>-115669748.32000001</v>
      </c>
      <c r="FA1058" s="550"/>
    </row>
    <row r="1059" spans="1:157" s="551" customFormat="1" ht="18" hidden="1" customHeight="1" outlineLevel="1" x14ac:dyDescent="0.2">
      <c r="A1059" s="5" t="s">
        <v>1136</v>
      </c>
      <c r="B1059" s="76" t="s">
        <v>21</v>
      </c>
      <c r="C1059" s="77" t="s">
        <v>32</v>
      </c>
      <c r="D1059" s="77" t="s">
        <v>465</v>
      </c>
      <c r="E1059" s="76" t="s">
        <v>465</v>
      </c>
      <c r="F1059" s="76" t="s">
        <v>489</v>
      </c>
      <c r="G1059" s="78" t="s">
        <v>810</v>
      </c>
      <c r="H1059" s="79">
        <v>0.7</v>
      </c>
      <c r="I1059" s="76" t="s">
        <v>478</v>
      </c>
      <c r="J1059" s="80" t="s">
        <v>30</v>
      </c>
      <c r="K1059" s="81"/>
      <c r="L1059" s="76" t="s">
        <v>487</v>
      </c>
      <c r="M1059" s="10"/>
      <c r="N1059" s="82"/>
      <c r="O1059" s="82"/>
      <c r="P1059" s="82"/>
      <c r="Q1059" s="82"/>
      <c r="R1059" s="398">
        <v>0</v>
      </c>
      <c r="S1059" s="262"/>
      <c r="T1059" s="262"/>
      <c r="U1059" s="256">
        <f t="shared" ref="U1059" si="10134">R1059</f>
        <v>0</v>
      </c>
      <c r="V1059" s="257">
        <f t="shared" ref="V1059" si="10135">U1059*1.12</f>
        <v>0</v>
      </c>
      <c r="W1059" s="257">
        <f t="shared" si="10130"/>
        <v>0</v>
      </c>
      <c r="X1059" s="395">
        <v>28080000</v>
      </c>
      <c r="Y1059" s="395"/>
      <c r="Z1059" s="395"/>
      <c r="AA1059" s="395">
        <v>0</v>
      </c>
      <c r="AB1059" s="395">
        <f t="shared" ref="AB1059" si="10136">AA1059*1.12</f>
        <v>0</v>
      </c>
      <c r="AC1059" s="399">
        <f t="shared" si="9624"/>
        <v>0</v>
      </c>
      <c r="AD1059" s="396">
        <v>22880000</v>
      </c>
      <c r="AE1059" s="396"/>
      <c r="AF1059" s="396"/>
      <c r="AG1059" s="396">
        <v>0</v>
      </c>
      <c r="AH1059" s="396">
        <f>AG1059*1.12</f>
        <v>0</v>
      </c>
      <c r="AI1059" s="260">
        <f t="shared" si="9625"/>
        <v>0</v>
      </c>
      <c r="AJ1059" s="396">
        <v>1040000</v>
      </c>
      <c r="AK1059" s="396"/>
      <c r="AL1059" s="396"/>
      <c r="AM1059" s="396">
        <v>0</v>
      </c>
      <c r="AN1059" s="396">
        <f>AM1059*1.12</f>
        <v>0</v>
      </c>
      <c r="AO1059" s="396">
        <f t="shared" si="9627"/>
        <v>0</v>
      </c>
      <c r="AP1059" s="396"/>
      <c r="AQ1059" s="396"/>
      <c r="AR1059" s="396"/>
      <c r="AS1059" s="396">
        <f t="shared" si="9667"/>
        <v>0</v>
      </c>
      <c r="AT1059" s="396">
        <f t="shared" si="9525"/>
        <v>0</v>
      </c>
      <c r="AU1059" s="396">
        <f t="shared" si="9668"/>
        <v>0</v>
      </c>
      <c r="AV1059" s="397"/>
      <c r="AW1059" s="397"/>
      <c r="AX1059" s="397"/>
      <c r="AY1059" s="397">
        <f t="shared" si="9568"/>
        <v>0</v>
      </c>
      <c r="AZ1059" s="397">
        <f t="shared" si="9527"/>
        <v>0</v>
      </c>
      <c r="BA1059" s="397">
        <f t="shared" si="9569"/>
        <v>0</v>
      </c>
      <c r="BB1059" s="397"/>
      <c r="BC1059" s="397"/>
      <c r="BD1059" s="397"/>
      <c r="BE1059" s="397">
        <f t="shared" si="9570"/>
        <v>0</v>
      </c>
      <c r="BF1059" s="397">
        <f t="shared" si="9530"/>
        <v>0</v>
      </c>
      <c r="BG1059" s="397">
        <f t="shared" si="9571"/>
        <v>0</v>
      </c>
      <c r="BH1059" s="397"/>
      <c r="BI1059" s="397"/>
      <c r="BJ1059" s="397"/>
      <c r="BK1059" s="397">
        <f t="shared" si="9630"/>
        <v>0</v>
      </c>
      <c r="BL1059" s="397">
        <f t="shared" si="9631"/>
        <v>0</v>
      </c>
      <c r="BM1059" s="397">
        <f t="shared" si="9632"/>
        <v>0</v>
      </c>
      <c r="BN1059" s="397"/>
      <c r="BO1059" s="397"/>
      <c r="BP1059" s="397"/>
      <c r="BQ1059" s="397">
        <f t="shared" si="9633"/>
        <v>0</v>
      </c>
      <c r="BR1059" s="397">
        <f t="shared" si="9634"/>
        <v>0</v>
      </c>
      <c r="BS1059" s="397">
        <f t="shared" si="9635"/>
        <v>0</v>
      </c>
      <c r="BT1059" s="256"/>
      <c r="BU1059" s="256"/>
      <c r="BV1059" s="256">
        <v>0</v>
      </c>
      <c r="BW1059" s="1431">
        <f t="shared" ref="BW1059" si="10137">BV1059*1.12</f>
        <v>0</v>
      </c>
      <c r="BX1059" s="84"/>
      <c r="BY1059" s="76">
        <v>2013</v>
      </c>
      <c r="BZ1059" s="325">
        <v>16.170000000000002</v>
      </c>
      <c r="CA1059" s="529">
        <f t="shared" si="9638"/>
        <v>0</v>
      </c>
      <c r="CB1059" s="85"/>
      <c r="CC1059" s="83"/>
      <c r="CD1059" s="888"/>
      <c r="CE1059" s="26">
        <f t="shared" si="9639"/>
        <v>0</v>
      </c>
      <c r="CF1059" s="27">
        <f t="shared" si="9640"/>
        <v>0</v>
      </c>
      <c r="CG1059" s="889">
        <f t="shared" si="9641"/>
        <v>0</v>
      </c>
      <c r="CH1059" s="540" t="s">
        <v>1165</v>
      </c>
      <c r="CI1059" s="828"/>
      <c r="CJ1059" s="890"/>
      <c r="CK1059" s="76"/>
      <c r="CL1059" s="725"/>
      <c r="CM1059" s="891"/>
      <c r="CN1059" s="725"/>
      <c r="CO1059" s="76"/>
      <c r="CP1059" s="76"/>
      <c r="CQ1059" s="886"/>
      <c r="CR1059" s="892"/>
      <c r="CS1059" s="892"/>
      <c r="CT1059" s="892"/>
      <c r="CU1059" s="892"/>
      <c r="CV1059" s="892"/>
      <c r="CW1059" s="892"/>
      <c r="CX1059" s="892"/>
      <c r="CY1059" s="892"/>
      <c r="CZ1059" s="892"/>
      <c r="DA1059" s="892"/>
      <c r="DB1059" s="892"/>
      <c r="DC1059" s="892"/>
      <c r="DD1059" s="892"/>
      <c r="DE1059" s="892"/>
      <c r="DF1059" s="892"/>
      <c r="DG1059" s="892"/>
      <c r="DH1059" s="892"/>
      <c r="DI1059" s="892"/>
      <c r="DJ1059" s="892"/>
      <c r="DK1059" s="892"/>
      <c r="DL1059" s="893"/>
      <c r="DM1059" s="677"/>
      <c r="DN1059" s="257"/>
      <c r="DO1059" s="677">
        <f t="shared" ref="DO1059:DO1064" si="10138">DC1059</f>
        <v>0</v>
      </c>
      <c r="DP1059" s="538">
        <f t="shared" ref="DP1059:DP1064" si="10139">DO1059/1.12</f>
        <v>0</v>
      </c>
      <c r="DQ1059" s="677">
        <f t="shared" ref="DQ1059:DQ1064" si="10140">DD1059</f>
        <v>0</v>
      </c>
      <c r="DR1059" s="257">
        <f t="shared" ref="DR1059:DR1065" si="10141">DQ1059/1.12</f>
        <v>0</v>
      </c>
      <c r="DS1059" s="677"/>
      <c r="DT1059" s="257"/>
      <c r="DU1059" s="649"/>
      <c r="DV1059" s="538"/>
      <c r="DW1059" s="677"/>
      <c r="DX1059" s="538"/>
      <c r="DY1059" s="677"/>
      <c r="DZ1059" s="538"/>
      <c r="EA1059" s="462">
        <f t="shared" si="9643"/>
        <v>0</v>
      </c>
      <c r="EB1059" s="263">
        <f t="shared" si="9644"/>
        <v>0</v>
      </c>
      <c r="EC1059" s="677"/>
      <c r="ED1059" s="256"/>
      <c r="EE1059" s="460"/>
      <c r="EF1059" s="649"/>
      <c r="EG1059" s="461">
        <f t="shared" si="9646"/>
        <v>0</v>
      </c>
      <c r="EH1059" s="257">
        <f t="shared" si="9647"/>
        <v>0</v>
      </c>
      <c r="EI1059" s="460">
        <f t="shared" si="9648"/>
        <v>0</v>
      </c>
      <c r="EJ1059" s="538">
        <f t="shared" si="9649"/>
        <v>0</v>
      </c>
      <c r="EK1059" s="677">
        <f t="shared" si="9650"/>
        <v>0</v>
      </c>
      <c r="EL1059" s="257">
        <f t="shared" si="9651"/>
        <v>0</v>
      </c>
      <c r="EM1059" s="649">
        <f t="shared" si="9652"/>
        <v>0</v>
      </c>
      <c r="EN1059" s="538">
        <f t="shared" si="9653"/>
        <v>0</v>
      </c>
      <c r="EO1059" s="677">
        <f t="shared" si="9654"/>
        <v>0</v>
      </c>
      <c r="EP1059" s="257">
        <f t="shared" si="9655"/>
        <v>0</v>
      </c>
      <c r="EQ1059" s="649">
        <f t="shared" si="9656"/>
        <v>0</v>
      </c>
      <c r="ER1059" s="538">
        <f t="shared" si="9657"/>
        <v>0</v>
      </c>
      <c r="ES1059" s="677">
        <f t="shared" si="9658"/>
        <v>0</v>
      </c>
      <c r="ET1059" s="538">
        <f t="shared" si="9659"/>
        <v>0</v>
      </c>
      <c r="EU1059" s="462">
        <f t="shared" si="9660"/>
        <v>0</v>
      </c>
      <c r="EV1059" s="263">
        <f t="shared" si="9661"/>
        <v>0</v>
      </c>
      <c r="EW1059" s="462">
        <f t="shared" si="9662"/>
        <v>0</v>
      </c>
      <c r="EX1059" s="263">
        <f t="shared" si="9663"/>
        <v>0</v>
      </c>
      <c r="EY1059" s="472">
        <f t="shared" si="9664"/>
        <v>0</v>
      </c>
      <c r="EZ1059" s="263">
        <f t="shared" si="9665"/>
        <v>0</v>
      </c>
      <c r="FA1059" s="550"/>
    </row>
    <row r="1060" spans="1:157" s="551" customFormat="1" ht="18" hidden="1" customHeight="1" outlineLevel="1" x14ac:dyDescent="0.2">
      <c r="A1060" s="5" t="s">
        <v>2051</v>
      </c>
      <c r="B1060" s="76" t="s">
        <v>21</v>
      </c>
      <c r="C1060" s="77" t="s">
        <v>32</v>
      </c>
      <c r="D1060" s="77" t="s">
        <v>465</v>
      </c>
      <c r="E1060" s="76" t="s">
        <v>465</v>
      </c>
      <c r="F1060" s="76" t="s">
        <v>489</v>
      </c>
      <c r="G1060" s="78" t="s">
        <v>810</v>
      </c>
      <c r="H1060" s="79">
        <v>0.7</v>
      </c>
      <c r="I1060" s="76" t="s">
        <v>478</v>
      </c>
      <c r="J1060" s="80" t="s">
        <v>30</v>
      </c>
      <c r="K1060" s="81"/>
      <c r="L1060" s="76" t="s">
        <v>487</v>
      </c>
      <c r="M1060" s="10"/>
      <c r="N1060" s="82"/>
      <c r="O1060" s="82"/>
      <c r="P1060" s="82"/>
      <c r="Q1060" s="82"/>
      <c r="R1060" s="398">
        <v>0</v>
      </c>
      <c r="S1060" s="262"/>
      <c r="T1060" s="262"/>
      <c r="U1060" s="256">
        <f t="shared" ref="U1060" si="10142">R1060</f>
        <v>0</v>
      </c>
      <c r="V1060" s="257">
        <f t="shared" ref="V1060" si="10143">U1060*1.12</f>
        <v>0</v>
      </c>
      <c r="W1060" s="257">
        <f t="shared" ref="W1060" si="10144">V1060*H1060</f>
        <v>0</v>
      </c>
      <c r="X1060" s="395">
        <v>9994050</v>
      </c>
      <c r="Y1060" s="395"/>
      <c r="Z1060" s="395"/>
      <c r="AA1060" s="395">
        <v>0</v>
      </c>
      <c r="AB1060" s="395">
        <f t="shared" ref="AB1060" si="10145">AA1060*1.12</f>
        <v>0</v>
      </c>
      <c r="AC1060" s="399">
        <f t="shared" ref="AC1060" si="10146">AB1060*H1060</f>
        <v>0</v>
      </c>
      <c r="AD1060" s="396">
        <v>32760000</v>
      </c>
      <c r="AE1060" s="396"/>
      <c r="AF1060" s="396"/>
      <c r="AG1060" s="396">
        <v>0</v>
      </c>
      <c r="AH1060" s="396">
        <f>AG1060*1.12</f>
        <v>0</v>
      </c>
      <c r="AI1060" s="260">
        <f t="shared" ref="AI1060" si="10147">AH1060*H1060</f>
        <v>0</v>
      </c>
      <c r="AJ1060" s="396">
        <v>9245950</v>
      </c>
      <c r="AK1060" s="396"/>
      <c r="AL1060" s="396"/>
      <c r="AM1060" s="396">
        <v>0</v>
      </c>
      <c r="AN1060" s="396">
        <f>AM1060*1.12</f>
        <v>0</v>
      </c>
      <c r="AO1060" s="396">
        <f t="shared" si="9627"/>
        <v>0</v>
      </c>
      <c r="AP1060" s="396"/>
      <c r="AQ1060" s="396"/>
      <c r="AR1060" s="396"/>
      <c r="AS1060" s="396">
        <f t="shared" ref="AS1060" si="10148">AP1060</f>
        <v>0</v>
      </c>
      <c r="AT1060" s="396">
        <f t="shared" ref="AT1060" si="10149">AS1060*1.12</f>
        <v>0</v>
      </c>
      <c r="AU1060" s="396">
        <f t="shared" ref="AU1060" si="10150">AT1060*H1060</f>
        <v>0</v>
      </c>
      <c r="AV1060" s="397"/>
      <c r="AW1060" s="397"/>
      <c r="AX1060" s="397"/>
      <c r="AY1060" s="397">
        <f t="shared" ref="AY1060" si="10151">AV1060</f>
        <v>0</v>
      </c>
      <c r="AZ1060" s="397">
        <f t="shared" ref="AZ1060" si="10152">AY1060*1.12</f>
        <v>0</v>
      </c>
      <c r="BA1060" s="397">
        <f t="shared" ref="BA1060" si="10153">AZ1060*H1060</f>
        <v>0</v>
      </c>
      <c r="BB1060" s="397"/>
      <c r="BC1060" s="397"/>
      <c r="BD1060" s="397"/>
      <c r="BE1060" s="397">
        <f t="shared" ref="BE1060" si="10154">BB1060</f>
        <v>0</v>
      </c>
      <c r="BF1060" s="397">
        <f t="shared" ref="BF1060" si="10155">BE1060*1.12</f>
        <v>0</v>
      </c>
      <c r="BG1060" s="397">
        <f t="shared" ref="BG1060" si="10156">BF1060*H1060</f>
        <v>0</v>
      </c>
      <c r="BH1060" s="397"/>
      <c r="BI1060" s="397"/>
      <c r="BJ1060" s="397"/>
      <c r="BK1060" s="397">
        <f t="shared" si="9630"/>
        <v>0</v>
      </c>
      <c r="BL1060" s="397">
        <f t="shared" si="9631"/>
        <v>0</v>
      </c>
      <c r="BM1060" s="397">
        <f t="shared" si="9632"/>
        <v>0</v>
      </c>
      <c r="BN1060" s="397"/>
      <c r="BO1060" s="397"/>
      <c r="BP1060" s="397"/>
      <c r="BQ1060" s="397">
        <f t="shared" si="9633"/>
        <v>0</v>
      </c>
      <c r="BR1060" s="397">
        <f t="shared" si="9634"/>
        <v>0</v>
      </c>
      <c r="BS1060" s="397">
        <f t="shared" si="9635"/>
        <v>0</v>
      </c>
      <c r="BT1060" s="256"/>
      <c r="BU1060" s="256"/>
      <c r="BV1060" s="256">
        <v>0</v>
      </c>
      <c r="BW1060" s="1431">
        <f t="shared" ref="BW1060" si="10157">BV1060*1.12</f>
        <v>0</v>
      </c>
      <c r="BX1060" s="84"/>
      <c r="BY1060" s="76">
        <v>2013</v>
      </c>
      <c r="BZ1060" s="325">
        <v>16.170000000000002</v>
      </c>
      <c r="CA1060" s="529">
        <f t="shared" ref="CA1060" si="10158">BW1060*H1060</f>
        <v>0</v>
      </c>
      <c r="CB1060" s="85"/>
      <c r="CC1060" s="83"/>
      <c r="CD1060" s="888"/>
      <c r="CE1060" s="26">
        <f t="shared" ref="CE1060" si="10159">BV1060-CB1060</f>
        <v>0</v>
      </c>
      <c r="CF1060" s="27">
        <f t="shared" ref="CF1060" si="10160">BW1060-CC1060</f>
        <v>0</v>
      </c>
      <c r="CG1060" s="889">
        <f t="shared" ref="CG1060" si="10161">CA1060-CC1060</f>
        <v>0</v>
      </c>
      <c r="CH1060" s="540" t="s">
        <v>2054</v>
      </c>
      <c r="CI1060" s="828"/>
      <c r="CJ1060" s="890"/>
      <c r="CK1060" s="76"/>
      <c r="CL1060" s="725"/>
      <c r="CM1060" s="891"/>
      <c r="CN1060" s="725"/>
      <c r="CO1060" s="76"/>
      <c r="CP1060" s="76"/>
      <c r="CQ1060" s="886"/>
      <c r="CR1060" s="892"/>
      <c r="CS1060" s="892"/>
      <c r="CT1060" s="892"/>
      <c r="CU1060" s="892"/>
      <c r="CV1060" s="892"/>
      <c r="CW1060" s="892"/>
      <c r="CX1060" s="892"/>
      <c r="CY1060" s="892"/>
      <c r="CZ1060" s="892"/>
      <c r="DA1060" s="892"/>
      <c r="DB1060" s="892"/>
      <c r="DC1060" s="892"/>
      <c r="DD1060" s="892"/>
      <c r="DE1060" s="892"/>
      <c r="DF1060" s="892"/>
      <c r="DG1060" s="892"/>
      <c r="DH1060" s="892"/>
      <c r="DI1060" s="892"/>
      <c r="DJ1060" s="892"/>
      <c r="DK1060" s="892"/>
      <c r="DL1060" s="893"/>
      <c r="DM1060" s="677"/>
      <c r="DN1060" s="257"/>
      <c r="DO1060" s="677">
        <f t="shared" ref="DO1060" si="10162">DC1060</f>
        <v>0</v>
      </c>
      <c r="DP1060" s="538">
        <f t="shared" ref="DP1060" si="10163">DO1060/1.12</f>
        <v>0</v>
      </c>
      <c r="DQ1060" s="677">
        <f t="shared" ref="DQ1060" si="10164">DD1060</f>
        <v>0</v>
      </c>
      <c r="DR1060" s="257">
        <f t="shared" ref="DR1060" si="10165">DQ1060/1.12</f>
        <v>0</v>
      </c>
      <c r="DS1060" s="677"/>
      <c r="DT1060" s="257"/>
      <c r="DU1060" s="649"/>
      <c r="DV1060" s="538"/>
      <c r="DW1060" s="677"/>
      <c r="DX1060" s="538"/>
      <c r="DY1060" s="677"/>
      <c r="DZ1060" s="538"/>
      <c r="EA1060" s="462">
        <f t="shared" si="9643"/>
        <v>0</v>
      </c>
      <c r="EB1060" s="263">
        <f t="shared" si="9644"/>
        <v>0</v>
      </c>
      <c r="EC1060" s="677"/>
      <c r="ED1060" s="256"/>
      <c r="EE1060" s="460"/>
      <c r="EF1060" s="649"/>
      <c r="EG1060" s="461">
        <f t="shared" si="9646"/>
        <v>0</v>
      </c>
      <c r="EH1060" s="257">
        <f t="shared" si="9647"/>
        <v>0</v>
      </c>
      <c r="EI1060" s="460">
        <f t="shared" si="9648"/>
        <v>0</v>
      </c>
      <c r="EJ1060" s="538">
        <f t="shared" si="9649"/>
        <v>0</v>
      </c>
      <c r="EK1060" s="677">
        <f t="shared" si="9650"/>
        <v>0</v>
      </c>
      <c r="EL1060" s="257">
        <f t="shared" si="9651"/>
        <v>0</v>
      </c>
      <c r="EM1060" s="649">
        <f t="shared" si="9652"/>
        <v>0</v>
      </c>
      <c r="EN1060" s="538">
        <f t="shared" si="9653"/>
        <v>0</v>
      </c>
      <c r="EO1060" s="677">
        <f t="shared" si="9654"/>
        <v>0</v>
      </c>
      <c r="EP1060" s="257">
        <f t="shared" si="9655"/>
        <v>0</v>
      </c>
      <c r="EQ1060" s="649">
        <f t="shared" si="9656"/>
        <v>0</v>
      </c>
      <c r="ER1060" s="538">
        <f t="shared" si="9657"/>
        <v>0</v>
      </c>
      <c r="ES1060" s="677">
        <f t="shared" si="9658"/>
        <v>0</v>
      </c>
      <c r="ET1060" s="538">
        <f t="shared" si="9659"/>
        <v>0</v>
      </c>
      <c r="EU1060" s="462">
        <f t="shared" si="9660"/>
        <v>0</v>
      </c>
      <c r="EV1060" s="263">
        <f t="shared" si="9661"/>
        <v>0</v>
      </c>
      <c r="EW1060" s="462">
        <f t="shared" si="9662"/>
        <v>0</v>
      </c>
      <c r="EX1060" s="263">
        <f t="shared" si="9663"/>
        <v>0</v>
      </c>
      <c r="EY1060" s="472">
        <f t="shared" si="9664"/>
        <v>0</v>
      </c>
      <c r="EZ1060" s="263">
        <f t="shared" si="9665"/>
        <v>0</v>
      </c>
      <c r="FA1060" s="550"/>
    </row>
    <row r="1061" spans="1:157" s="551" customFormat="1" ht="18" hidden="1" customHeight="1" outlineLevel="1" x14ac:dyDescent="0.2">
      <c r="A1061" s="5" t="s">
        <v>2611</v>
      </c>
      <c r="B1061" s="76" t="s">
        <v>21</v>
      </c>
      <c r="C1061" s="77" t="s">
        <v>32</v>
      </c>
      <c r="D1061" s="77" t="s">
        <v>465</v>
      </c>
      <c r="E1061" s="76" t="s">
        <v>465</v>
      </c>
      <c r="F1061" s="76" t="s">
        <v>489</v>
      </c>
      <c r="G1061" s="78" t="s">
        <v>810</v>
      </c>
      <c r="H1061" s="79">
        <v>0.7</v>
      </c>
      <c r="I1061" s="76" t="s">
        <v>478</v>
      </c>
      <c r="J1061" s="80" t="s">
        <v>30</v>
      </c>
      <c r="K1061" s="81"/>
      <c r="L1061" s="76" t="s">
        <v>487</v>
      </c>
      <c r="M1061" s="10"/>
      <c r="N1061" s="82"/>
      <c r="O1061" s="82"/>
      <c r="P1061" s="82"/>
      <c r="Q1061" s="82"/>
      <c r="R1061" s="398">
        <v>0</v>
      </c>
      <c r="S1061" s="262"/>
      <c r="T1061" s="262"/>
      <c r="U1061" s="256">
        <f t="shared" ref="U1061" si="10166">R1061</f>
        <v>0</v>
      </c>
      <c r="V1061" s="257">
        <f t="shared" ref="V1061" si="10167">U1061*1.12</f>
        <v>0</v>
      </c>
      <c r="W1061" s="257">
        <f t="shared" ref="W1061" si="10168">V1061*H1061</f>
        <v>0</v>
      </c>
      <c r="X1061" s="395">
        <v>9994050</v>
      </c>
      <c r="Y1061" s="395"/>
      <c r="Z1061" s="395"/>
      <c r="AA1061" s="395">
        <v>0</v>
      </c>
      <c r="AB1061" s="395">
        <f t="shared" ref="AB1061" si="10169">AA1061*1.12</f>
        <v>0</v>
      </c>
      <c r="AC1061" s="399">
        <f t="shared" ref="AC1061" si="10170">AB1061*H1061</f>
        <v>0</v>
      </c>
      <c r="AD1061" s="396">
        <v>25955400</v>
      </c>
      <c r="AE1061" s="396"/>
      <c r="AF1061" s="396"/>
      <c r="AG1061" s="396">
        <v>0</v>
      </c>
      <c r="AH1061" s="396">
        <f>AG1061*1.12</f>
        <v>0</v>
      </c>
      <c r="AI1061" s="260">
        <f t="shared" ref="AI1061" si="10171">AH1061*H1061</f>
        <v>0</v>
      </c>
      <c r="AJ1061" s="396">
        <v>20730549.999999993</v>
      </c>
      <c r="AK1061" s="396"/>
      <c r="AL1061" s="396"/>
      <c r="AM1061" s="396">
        <v>0</v>
      </c>
      <c r="AN1061" s="396">
        <f>AM1061*1.12</f>
        <v>0</v>
      </c>
      <c r="AO1061" s="396">
        <f t="shared" ref="AO1061" si="10172">AN1061*H1061</f>
        <v>0</v>
      </c>
      <c r="AP1061" s="396"/>
      <c r="AQ1061" s="396"/>
      <c r="AR1061" s="396"/>
      <c r="AS1061" s="396">
        <f t="shared" ref="AS1061" si="10173">AP1061</f>
        <v>0</v>
      </c>
      <c r="AT1061" s="396">
        <f t="shared" ref="AT1061" si="10174">AS1061*1.12</f>
        <v>0</v>
      </c>
      <c r="AU1061" s="396">
        <f t="shared" ref="AU1061" si="10175">AT1061*H1061</f>
        <v>0</v>
      </c>
      <c r="AV1061" s="397"/>
      <c r="AW1061" s="397"/>
      <c r="AX1061" s="397"/>
      <c r="AY1061" s="397">
        <f t="shared" ref="AY1061" si="10176">AV1061</f>
        <v>0</v>
      </c>
      <c r="AZ1061" s="397">
        <f t="shared" ref="AZ1061" si="10177">AY1061*1.12</f>
        <v>0</v>
      </c>
      <c r="BA1061" s="397">
        <f t="shared" ref="BA1061" si="10178">AZ1061*H1061</f>
        <v>0</v>
      </c>
      <c r="BB1061" s="397"/>
      <c r="BC1061" s="397"/>
      <c r="BD1061" s="397"/>
      <c r="BE1061" s="397">
        <f t="shared" ref="BE1061" si="10179">BB1061</f>
        <v>0</v>
      </c>
      <c r="BF1061" s="397">
        <f t="shared" ref="BF1061" si="10180">BE1061*1.12</f>
        <v>0</v>
      </c>
      <c r="BG1061" s="397">
        <f t="shared" ref="BG1061" si="10181">BF1061*H1061</f>
        <v>0</v>
      </c>
      <c r="BH1061" s="397"/>
      <c r="BI1061" s="397"/>
      <c r="BJ1061" s="397"/>
      <c r="BK1061" s="397">
        <f t="shared" ref="BK1061" si="10182">BH1061</f>
        <v>0</v>
      </c>
      <c r="BL1061" s="397">
        <f t="shared" ref="BL1061" si="10183">BK1061*1.12</f>
        <v>0</v>
      </c>
      <c r="BM1061" s="397">
        <f t="shared" ref="BM1061" si="10184">BL1061*N1061</f>
        <v>0</v>
      </c>
      <c r="BN1061" s="397"/>
      <c r="BO1061" s="397"/>
      <c r="BP1061" s="397"/>
      <c r="BQ1061" s="397">
        <f t="shared" ref="BQ1061" si="10185">BN1061</f>
        <v>0</v>
      </c>
      <c r="BR1061" s="397">
        <f t="shared" ref="BR1061" si="10186">BQ1061*1.12</f>
        <v>0</v>
      </c>
      <c r="BS1061" s="397">
        <f t="shared" ref="BS1061" si="10187">BR1061*T1061</f>
        <v>0</v>
      </c>
      <c r="BT1061" s="256"/>
      <c r="BU1061" s="256"/>
      <c r="BV1061" s="256">
        <v>0</v>
      </c>
      <c r="BW1061" s="1431">
        <f t="shared" ref="BW1061" si="10188">BV1061*1.12</f>
        <v>0</v>
      </c>
      <c r="BX1061" s="84"/>
      <c r="BY1061" s="76">
        <v>2013</v>
      </c>
      <c r="BZ1061" s="325">
        <v>16.170000000000002</v>
      </c>
      <c r="CA1061" s="529">
        <f t="shared" ref="CA1061" si="10189">BW1061*H1061</f>
        <v>0</v>
      </c>
      <c r="CB1061" s="85"/>
      <c r="CC1061" s="83"/>
      <c r="CD1061" s="888"/>
      <c r="CE1061" s="26">
        <f t="shared" ref="CE1061" si="10190">BV1061-CB1061</f>
        <v>0</v>
      </c>
      <c r="CF1061" s="27">
        <f t="shared" ref="CF1061" si="10191">BW1061-CC1061</f>
        <v>0</v>
      </c>
      <c r="CG1061" s="889">
        <f t="shared" ref="CG1061" si="10192">CA1061-CC1061</f>
        <v>0</v>
      </c>
      <c r="CH1061" s="540" t="s">
        <v>2613</v>
      </c>
      <c r="CI1061" s="828"/>
      <c r="CJ1061" s="890"/>
      <c r="CK1061" s="76"/>
      <c r="CL1061" s="725"/>
      <c r="CM1061" s="891"/>
      <c r="CN1061" s="725"/>
      <c r="CO1061" s="76"/>
      <c r="CP1061" s="76"/>
      <c r="CQ1061" s="886"/>
      <c r="CR1061" s="892"/>
      <c r="CS1061" s="892"/>
      <c r="CT1061" s="892"/>
      <c r="CU1061" s="892"/>
      <c r="CV1061" s="892"/>
      <c r="CW1061" s="892"/>
      <c r="CX1061" s="892"/>
      <c r="CY1061" s="892"/>
      <c r="CZ1061" s="892"/>
      <c r="DA1061" s="892"/>
      <c r="DB1061" s="892"/>
      <c r="DC1061" s="892"/>
      <c r="DD1061" s="892"/>
      <c r="DE1061" s="892"/>
      <c r="DF1061" s="892"/>
      <c r="DG1061" s="892"/>
      <c r="DH1061" s="892"/>
      <c r="DI1061" s="892"/>
      <c r="DJ1061" s="892"/>
      <c r="DK1061" s="892"/>
      <c r="DL1061" s="893"/>
      <c r="DM1061" s="677"/>
      <c r="DN1061" s="257"/>
      <c r="DO1061" s="677">
        <f t="shared" ref="DO1061" si="10193">DC1061</f>
        <v>0</v>
      </c>
      <c r="DP1061" s="538">
        <f t="shared" ref="DP1061" si="10194">DO1061/1.12</f>
        <v>0</v>
      </c>
      <c r="DQ1061" s="677">
        <f t="shared" ref="DQ1061" si="10195">DD1061</f>
        <v>0</v>
      </c>
      <c r="DR1061" s="257">
        <f t="shared" ref="DR1061" si="10196">DQ1061/1.12</f>
        <v>0</v>
      </c>
      <c r="DS1061" s="677"/>
      <c r="DT1061" s="257"/>
      <c r="DU1061" s="649"/>
      <c r="DV1061" s="538"/>
      <c r="DW1061" s="677"/>
      <c r="DX1061" s="538"/>
      <c r="DY1061" s="677"/>
      <c r="DZ1061" s="538"/>
      <c r="EA1061" s="462">
        <f t="shared" ref="EA1061" si="10197">DI1061</f>
        <v>0</v>
      </c>
      <c r="EB1061" s="263">
        <f t="shared" ref="EB1061" si="10198">EA1061/1.12</f>
        <v>0</v>
      </c>
      <c r="EC1061" s="677"/>
      <c r="ED1061" s="256"/>
      <c r="EE1061" s="460"/>
      <c r="EF1061" s="649"/>
      <c r="EG1061" s="461">
        <f t="shared" ref="EG1061" si="10199">U1061-DN1061</f>
        <v>0</v>
      </c>
      <c r="EH1061" s="257">
        <f t="shared" ref="EH1061" si="10200">V1061-DM1061</f>
        <v>0</v>
      </c>
      <c r="EI1061" s="460">
        <f t="shared" ref="EI1061" si="10201">AA1061-DP1061</f>
        <v>0</v>
      </c>
      <c r="EJ1061" s="538">
        <f t="shared" ref="EJ1061" si="10202">AB1061-DO1061</f>
        <v>0</v>
      </c>
      <c r="EK1061" s="677">
        <f t="shared" ref="EK1061" si="10203">AG1061-DR1061</f>
        <v>0</v>
      </c>
      <c r="EL1061" s="257">
        <f t="shared" ref="EL1061" si="10204">AH1061-DQ1061</f>
        <v>0</v>
      </c>
      <c r="EM1061" s="649">
        <f t="shared" ref="EM1061" si="10205">AM1061-DT1061</f>
        <v>0</v>
      </c>
      <c r="EN1061" s="538">
        <f t="shared" ref="EN1061" si="10206">AN1061-DS1061</f>
        <v>0</v>
      </c>
      <c r="EO1061" s="677">
        <f t="shared" ref="EO1061" si="10207">AS1061-DV1061</f>
        <v>0</v>
      </c>
      <c r="EP1061" s="257">
        <f t="shared" ref="EP1061" si="10208">AT1061-DU1061</f>
        <v>0</v>
      </c>
      <c r="EQ1061" s="649">
        <f t="shared" ref="EQ1061" si="10209">AY1061-DX1061</f>
        <v>0</v>
      </c>
      <c r="ER1061" s="538">
        <f t="shared" ref="ER1061" si="10210">AZ1061-DW1061</f>
        <v>0</v>
      </c>
      <c r="ES1061" s="677">
        <f t="shared" ref="ES1061" si="10211">BE1061-DZ1061</f>
        <v>0</v>
      </c>
      <c r="ET1061" s="538">
        <f t="shared" ref="ET1061" si="10212">BF1061-DY1061</f>
        <v>0</v>
      </c>
      <c r="EU1061" s="462">
        <f t="shared" ref="EU1061" si="10213">BK1061-EB1061</f>
        <v>0</v>
      </c>
      <c r="EV1061" s="263">
        <f t="shared" ref="EV1061" si="10214">BL1061-EA1061</f>
        <v>0</v>
      </c>
      <c r="EW1061" s="462">
        <f t="shared" ref="EW1061" si="10215">BM1061-ED1061</f>
        <v>0</v>
      </c>
      <c r="EX1061" s="263">
        <f t="shared" ref="EX1061" si="10216">BN1061-EC1061</f>
        <v>0</v>
      </c>
      <c r="EY1061" s="472">
        <f t="shared" ref="EY1061" si="10217">BV1061-EF1061</f>
        <v>0</v>
      </c>
      <c r="EZ1061" s="263">
        <f t="shared" ref="EZ1061" si="10218">BW1061-EE1061</f>
        <v>0</v>
      </c>
      <c r="FA1061" s="550"/>
    </row>
    <row r="1062" spans="1:157" s="551" customFormat="1" ht="18" hidden="1" customHeight="1" outlineLevel="1" x14ac:dyDescent="0.2">
      <c r="A1062" s="5" t="s">
        <v>2674</v>
      </c>
      <c r="B1062" s="76" t="s">
        <v>21</v>
      </c>
      <c r="C1062" s="77" t="s">
        <v>32</v>
      </c>
      <c r="D1062" s="77" t="s">
        <v>465</v>
      </c>
      <c r="E1062" s="76" t="s">
        <v>465</v>
      </c>
      <c r="F1062" s="76" t="s">
        <v>489</v>
      </c>
      <c r="G1062" s="78" t="s">
        <v>810</v>
      </c>
      <c r="H1062" s="79">
        <v>0.7</v>
      </c>
      <c r="I1062" s="76" t="s">
        <v>478</v>
      </c>
      <c r="J1062" s="80" t="s">
        <v>30</v>
      </c>
      <c r="K1062" s="81"/>
      <c r="L1062" s="76" t="s">
        <v>487</v>
      </c>
      <c r="M1062" s="10"/>
      <c r="N1062" s="82"/>
      <c r="O1062" s="82"/>
      <c r="P1062" s="82"/>
      <c r="Q1062" s="82"/>
      <c r="R1062" s="398">
        <v>0</v>
      </c>
      <c r="S1062" s="262"/>
      <c r="T1062" s="262"/>
      <c r="U1062" s="256">
        <f t="shared" ref="U1062" si="10219">R1062</f>
        <v>0</v>
      </c>
      <c r="V1062" s="257">
        <f t="shared" ref="V1062" si="10220">U1062*1.12</f>
        <v>0</v>
      </c>
      <c r="W1062" s="257">
        <f t="shared" ref="W1062" si="10221">V1062*H1062</f>
        <v>0</v>
      </c>
      <c r="X1062" s="395">
        <v>9994050</v>
      </c>
      <c r="Y1062" s="395"/>
      <c r="Z1062" s="395"/>
      <c r="AA1062" s="395">
        <v>0</v>
      </c>
      <c r="AB1062" s="395">
        <f t="shared" ref="AB1062" si="10222">AA1062*1.12</f>
        <v>0</v>
      </c>
      <c r="AC1062" s="399">
        <f t="shared" ref="AC1062" si="10223">AB1062*H1062</f>
        <v>0</v>
      </c>
      <c r="AD1062" s="396">
        <v>25600768</v>
      </c>
      <c r="AE1062" s="396"/>
      <c r="AF1062" s="396"/>
      <c r="AG1062" s="396">
        <v>0</v>
      </c>
      <c r="AH1062" s="396">
        <f>AG1062*1.12</f>
        <v>0</v>
      </c>
      <c r="AI1062" s="260">
        <f t="shared" ref="AI1062" si="10224">AH1062*H1062</f>
        <v>0</v>
      </c>
      <c r="AJ1062" s="396">
        <v>16405182</v>
      </c>
      <c r="AK1062" s="396"/>
      <c r="AL1062" s="396"/>
      <c r="AM1062" s="396">
        <v>0</v>
      </c>
      <c r="AN1062" s="396">
        <f>AM1062*1.12</f>
        <v>0</v>
      </c>
      <c r="AO1062" s="396">
        <f t="shared" ref="AO1062" si="10225">AN1062*H1062</f>
        <v>0</v>
      </c>
      <c r="AP1062" s="396">
        <v>9886587</v>
      </c>
      <c r="AQ1062" s="396"/>
      <c r="AR1062" s="396"/>
      <c r="AS1062" s="396">
        <v>0</v>
      </c>
      <c r="AT1062" s="396">
        <f t="shared" ref="AT1062" si="10226">AS1062*1.12</f>
        <v>0</v>
      </c>
      <c r="AU1062" s="396">
        <f t="shared" ref="AU1062" si="10227">AT1062*H1062</f>
        <v>0</v>
      </c>
      <c r="AV1062" s="397"/>
      <c r="AW1062" s="397"/>
      <c r="AX1062" s="397"/>
      <c r="AY1062" s="397">
        <f t="shared" ref="AY1062" si="10228">AV1062</f>
        <v>0</v>
      </c>
      <c r="AZ1062" s="397">
        <f t="shared" ref="AZ1062" si="10229">AY1062*1.12</f>
        <v>0</v>
      </c>
      <c r="BA1062" s="397">
        <f t="shared" ref="BA1062" si="10230">AZ1062*H1062</f>
        <v>0</v>
      </c>
      <c r="BB1062" s="397"/>
      <c r="BC1062" s="397"/>
      <c r="BD1062" s="397"/>
      <c r="BE1062" s="397">
        <f t="shared" ref="BE1062" si="10231">BB1062</f>
        <v>0</v>
      </c>
      <c r="BF1062" s="397">
        <f t="shared" ref="BF1062" si="10232">BE1062*1.12</f>
        <v>0</v>
      </c>
      <c r="BG1062" s="397">
        <f t="shared" ref="BG1062" si="10233">BF1062*H1062</f>
        <v>0</v>
      </c>
      <c r="BH1062" s="397"/>
      <c r="BI1062" s="397"/>
      <c r="BJ1062" s="397"/>
      <c r="BK1062" s="397">
        <f t="shared" ref="BK1062" si="10234">BH1062</f>
        <v>0</v>
      </c>
      <c r="BL1062" s="397">
        <f t="shared" ref="BL1062" si="10235">BK1062*1.12</f>
        <v>0</v>
      </c>
      <c r="BM1062" s="397">
        <f t="shared" ref="BM1062" si="10236">BL1062*N1062</f>
        <v>0</v>
      </c>
      <c r="BN1062" s="397"/>
      <c r="BO1062" s="397"/>
      <c r="BP1062" s="397"/>
      <c r="BQ1062" s="397">
        <f t="shared" ref="BQ1062" si="10237">BN1062</f>
        <v>0</v>
      </c>
      <c r="BR1062" s="397">
        <f t="shared" ref="BR1062" si="10238">BQ1062*1.12</f>
        <v>0</v>
      </c>
      <c r="BS1062" s="397">
        <f t="shared" ref="BS1062" si="10239">BR1062*T1062</f>
        <v>0</v>
      </c>
      <c r="BT1062" s="256"/>
      <c r="BU1062" s="256"/>
      <c r="BV1062" s="256">
        <v>0</v>
      </c>
      <c r="BW1062" s="1431">
        <f t="shared" ref="BW1062" si="10240">BV1062*1.12</f>
        <v>0</v>
      </c>
      <c r="BX1062" s="84"/>
      <c r="BY1062" s="76">
        <v>2013</v>
      </c>
      <c r="BZ1062" s="325">
        <v>16.170000000000002</v>
      </c>
      <c r="CA1062" s="529">
        <f t="shared" ref="CA1062" si="10241">BW1062*H1062</f>
        <v>0</v>
      </c>
      <c r="CB1062" s="85"/>
      <c r="CC1062" s="83"/>
      <c r="CD1062" s="888"/>
      <c r="CE1062" s="26">
        <f t="shared" ref="CE1062" si="10242">BV1062-CB1062</f>
        <v>0</v>
      </c>
      <c r="CF1062" s="27">
        <f t="shared" ref="CF1062" si="10243">BW1062-CC1062</f>
        <v>0</v>
      </c>
      <c r="CG1062" s="889">
        <f t="shared" ref="CG1062" si="10244">CA1062-CC1062</f>
        <v>0</v>
      </c>
      <c r="CH1062" s="540" t="s">
        <v>2676</v>
      </c>
      <c r="CI1062" s="828"/>
      <c r="CJ1062" s="890"/>
      <c r="CK1062" s="76"/>
      <c r="CL1062" s="725"/>
      <c r="CM1062" s="891"/>
      <c r="CN1062" s="725"/>
      <c r="CO1062" s="76"/>
      <c r="CP1062" s="76"/>
      <c r="CQ1062" s="886"/>
      <c r="CR1062" s="892"/>
      <c r="CS1062" s="892"/>
      <c r="CT1062" s="892"/>
      <c r="CU1062" s="892"/>
      <c r="CV1062" s="892"/>
      <c r="CW1062" s="892"/>
      <c r="CX1062" s="892"/>
      <c r="CY1062" s="892"/>
      <c r="CZ1062" s="892"/>
      <c r="DA1062" s="892"/>
      <c r="DB1062" s="892"/>
      <c r="DC1062" s="892"/>
      <c r="DD1062" s="892"/>
      <c r="DE1062" s="892"/>
      <c r="DF1062" s="892"/>
      <c r="DG1062" s="892"/>
      <c r="DH1062" s="892"/>
      <c r="DI1062" s="892"/>
      <c r="DJ1062" s="892"/>
      <c r="DK1062" s="892"/>
      <c r="DL1062" s="893"/>
      <c r="DM1062" s="677"/>
      <c r="DN1062" s="257"/>
      <c r="DO1062" s="677">
        <f t="shared" ref="DO1062" si="10245">DC1062</f>
        <v>0</v>
      </c>
      <c r="DP1062" s="538">
        <f t="shared" ref="DP1062" si="10246">DO1062/1.12</f>
        <v>0</v>
      </c>
      <c r="DQ1062" s="677">
        <f t="shared" ref="DQ1062" si="10247">DD1062</f>
        <v>0</v>
      </c>
      <c r="DR1062" s="257">
        <f t="shared" ref="DR1062" si="10248">DQ1062/1.12</f>
        <v>0</v>
      </c>
      <c r="DS1062" s="677"/>
      <c r="DT1062" s="257"/>
      <c r="DU1062" s="649"/>
      <c r="DV1062" s="538"/>
      <c r="DW1062" s="677"/>
      <c r="DX1062" s="538"/>
      <c r="DY1062" s="677"/>
      <c r="DZ1062" s="538"/>
      <c r="EA1062" s="462">
        <f t="shared" ref="EA1062" si="10249">DI1062</f>
        <v>0</v>
      </c>
      <c r="EB1062" s="263">
        <f t="shared" ref="EB1062" si="10250">EA1062/1.12</f>
        <v>0</v>
      </c>
      <c r="EC1062" s="677"/>
      <c r="ED1062" s="256"/>
      <c r="EE1062" s="460"/>
      <c r="EF1062" s="649"/>
      <c r="EG1062" s="461">
        <f t="shared" ref="EG1062" si="10251">U1062-DN1062</f>
        <v>0</v>
      </c>
      <c r="EH1062" s="257">
        <f t="shared" ref="EH1062" si="10252">V1062-DM1062</f>
        <v>0</v>
      </c>
      <c r="EI1062" s="460">
        <f t="shared" ref="EI1062" si="10253">AA1062-DP1062</f>
        <v>0</v>
      </c>
      <c r="EJ1062" s="538">
        <f t="shared" ref="EJ1062" si="10254">AB1062-DO1062</f>
        <v>0</v>
      </c>
      <c r="EK1062" s="677">
        <f t="shared" ref="EK1062" si="10255">AG1062-DR1062</f>
        <v>0</v>
      </c>
      <c r="EL1062" s="257">
        <f t="shared" ref="EL1062" si="10256">AH1062-DQ1062</f>
        <v>0</v>
      </c>
      <c r="EM1062" s="649">
        <f t="shared" ref="EM1062" si="10257">AM1062-DT1062</f>
        <v>0</v>
      </c>
      <c r="EN1062" s="538">
        <f t="shared" ref="EN1062" si="10258">AN1062-DS1062</f>
        <v>0</v>
      </c>
      <c r="EO1062" s="677">
        <f t="shared" ref="EO1062" si="10259">AS1062-DV1062</f>
        <v>0</v>
      </c>
      <c r="EP1062" s="257">
        <f t="shared" ref="EP1062" si="10260">AT1062-DU1062</f>
        <v>0</v>
      </c>
      <c r="EQ1062" s="649">
        <f t="shared" ref="EQ1062" si="10261">AY1062-DX1062</f>
        <v>0</v>
      </c>
      <c r="ER1062" s="538">
        <f t="shared" ref="ER1062" si="10262">AZ1062-DW1062</f>
        <v>0</v>
      </c>
      <c r="ES1062" s="677">
        <f t="shared" ref="ES1062" si="10263">BE1062-DZ1062</f>
        <v>0</v>
      </c>
      <c r="ET1062" s="538">
        <f t="shared" ref="ET1062" si="10264">BF1062-DY1062</f>
        <v>0</v>
      </c>
      <c r="EU1062" s="462">
        <f t="shared" ref="EU1062" si="10265">BK1062-EB1062</f>
        <v>0</v>
      </c>
      <c r="EV1062" s="263">
        <f t="shared" ref="EV1062" si="10266">BL1062-EA1062</f>
        <v>0</v>
      </c>
      <c r="EW1062" s="462">
        <f t="shared" ref="EW1062" si="10267">BM1062-ED1062</f>
        <v>0</v>
      </c>
      <c r="EX1062" s="263">
        <f t="shared" ref="EX1062" si="10268">BN1062-EC1062</f>
        <v>0</v>
      </c>
      <c r="EY1062" s="472">
        <f t="shared" ref="EY1062" si="10269">BV1062-EF1062</f>
        <v>0</v>
      </c>
      <c r="EZ1062" s="263">
        <f t="shared" ref="EZ1062" si="10270">BW1062-EE1062</f>
        <v>0</v>
      </c>
      <c r="FA1062" s="550"/>
    </row>
    <row r="1063" spans="1:157" s="1394" customFormat="1" ht="18" hidden="1" customHeight="1" outlineLevel="1" x14ac:dyDescent="0.2">
      <c r="A1063" s="1424" t="s">
        <v>2752</v>
      </c>
      <c r="B1063" s="691" t="s">
        <v>21</v>
      </c>
      <c r="C1063" s="1168" t="s">
        <v>32</v>
      </c>
      <c r="D1063" s="1168" t="s">
        <v>465</v>
      </c>
      <c r="E1063" s="691" t="s">
        <v>465</v>
      </c>
      <c r="F1063" s="691" t="s">
        <v>489</v>
      </c>
      <c r="G1063" s="692" t="s">
        <v>810</v>
      </c>
      <c r="H1063" s="693">
        <v>0.7</v>
      </c>
      <c r="I1063" s="691" t="s">
        <v>478</v>
      </c>
      <c r="J1063" s="694" t="s">
        <v>30</v>
      </c>
      <c r="K1063" s="695"/>
      <c r="L1063" s="691" t="s">
        <v>487</v>
      </c>
      <c r="M1063" s="1169"/>
      <c r="N1063" s="696"/>
      <c r="O1063" s="696"/>
      <c r="P1063" s="696"/>
      <c r="Q1063" s="696"/>
      <c r="R1063" s="1170">
        <v>0</v>
      </c>
      <c r="S1063" s="698"/>
      <c r="T1063" s="698"/>
      <c r="U1063" s="1174">
        <f t="shared" ref="U1063" si="10271">R1063</f>
        <v>0</v>
      </c>
      <c r="V1063" s="1196">
        <f t="shared" ref="V1063" si="10272">U1063*1.12</f>
        <v>0</v>
      </c>
      <c r="W1063" s="1196">
        <f t="shared" ref="W1063" si="10273">V1063*H1063</f>
        <v>0</v>
      </c>
      <c r="X1063" s="1236">
        <v>9994050</v>
      </c>
      <c r="Y1063" s="1236"/>
      <c r="Z1063" s="1236"/>
      <c r="AA1063" s="1236">
        <f t="shared" ref="AA1063" si="10274">X1063</f>
        <v>9994050</v>
      </c>
      <c r="AB1063" s="1236">
        <f t="shared" ref="AB1063" si="10275">AA1063*1.12</f>
        <v>11193336.000000002</v>
      </c>
      <c r="AC1063" s="700">
        <f t="shared" ref="AC1063" si="10276">AB1063*H1063</f>
        <v>7835335.2000000011</v>
      </c>
      <c r="AD1063" s="1172">
        <v>25600768</v>
      </c>
      <c r="AE1063" s="1172"/>
      <c r="AF1063" s="1172"/>
      <c r="AG1063" s="1172">
        <f>AD1063</f>
        <v>25600768</v>
      </c>
      <c r="AH1063" s="1172">
        <f>AG1063*1.12</f>
        <v>28672860.160000004</v>
      </c>
      <c r="AI1063" s="1171">
        <f t="shared" ref="AI1063" si="10277">AH1063*H1063</f>
        <v>20071002.112</v>
      </c>
      <c r="AJ1063" s="1172">
        <v>16405182</v>
      </c>
      <c r="AK1063" s="1172"/>
      <c r="AL1063" s="1172"/>
      <c r="AM1063" s="1172">
        <f>AJ1063</f>
        <v>16405182</v>
      </c>
      <c r="AN1063" s="1172">
        <f>AM1063*1.12</f>
        <v>18373803.840000004</v>
      </c>
      <c r="AO1063" s="1172">
        <f t="shared" ref="AO1063" si="10278">AN1063*H1063</f>
        <v>12861662.688000001</v>
      </c>
      <c r="AP1063" s="1172">
        <v>51276561</v>
      </c>
      <c r="AQ1063" s="1172"/>
      <c r="AR1063" s="1172"/>
      <c r="AS1063" s="1172">
        <f t="shared" ref="AS1063" si="10279">AP1063</f>
        <v>51276561</v>
      </c>
      <c r="AT1063" s="1172">
        <f t="shared" ref="AT1063" si="10280">AS1063*1.12</f>
        <v>57429748.320000008</v>
      </c>
      <c r="AU1063" s="1172">
        <f t="shared" ref="AU1063" si="10281">AT1063*H1063</f>
        <v>40200823.824000001</v>
      </c>
      <c r="AV1063" s="1238"/>
      <c r="AW1063" s="1238"/>
      <c r="AX1063" s="1238"/>
      <c r="AY1063" s="1238">
        <f t="shared" ref="AY1063" si="10282">AV1063</f>
        <v>0</v>
      </c>
      <c r="AZ1063" s="1238">
        <f t="shared" ref="AZ1063" si="10283">AY1063*1.12</f>
        <v>0</v>
      </c>
      <c r="BA1063" s="1238">
        <f t="shared" ref="BA1063" si="10284">AZ1063*H1063</f>
        <v>0</v>
      </c>
      <c r="BB1063" s="1238"/>
      <c r="BC1063" s="1238"/>
      <c r="BD1063" s="1238"/>
      <c r="BE1063" s="1238">
        <f t="shared" ref="BE1063" si="10285">BB1063</f>
        <v>0</v>
      </c>
      <c r="BF1063" s="1238">
        <f t="shared" ref="BF1063" si="10286">BE1063*1.12</f>
        <v>0</v>
      </c>
      <c r="BG1063" s="1238">
        <f t="shared" ref="BG1063" si="10287">BF1063*H1063</f>
        <v>0</v>
      </c>
      <c r="BH1063" s="1238"/>
      <c r="BI1063" s="1238"/>
      <c r="BJ1063" s="1238"/>
      <c r="BK1063" s="1238">
        <f t="shared" ref="BK1063" si="10288">BH1063</f>
        <v>0</v>
      </c>
      <c r="BL1063" s="1238">
        <f t="shared" ref="BL1063" si="10289">BK1063*1.12</f>
        <v>0</v>
      </c>
      <c r="BM1063" s="1238">
        <f t="shared" ref="BM1063" si="10290">BL1063*N1063</f>
        <v>0</v>
      </c>
      <c r="BN1063" s="1238"/>
      <c r="BO1063" s="1238"/>
      <c r="BP1063" s="1238"/>
      <c r="BQ1063" s="1238">
        <f t="shared" ref="BQ1063" si="10291">BN1063</f>
        <v>0</v>
      </c>
      <c r="BR1063" s="1238">
        <f t="shared" ref="BR1063" si="10292">BQ1063*1.12</f>
        <v>0</v>
      </c>
      <c r="BS1063" s="1238">
        <f t="shared" ref="BS1063" si="10293">BR1063*T1063</f>
        <v>0</v>
      </c>
      <c r="BT1063" s="1174"/>
      <c r="BU1063" s="1174"/>
      <c r="BV1063" s="1174">
        <f>SUM(N1063:R1063,X1063,AD1063,AJ1063,AP1063,AV1063,BB1063,BH1063)</f>
        <v>103276561</v>
      </c>
      <c r="BW1063" s="1428">
        <f t="shared" ref="BW1063" si="10294">BV1063*1.12</f>
        <v>115669748.32000001</v>
      </c>
      <c r="BX1063" s="1175"/>
      <c r="BY1063" s="691">
        <v>2013</v>
      </c>
      <c r="BZ1063" s="1176">
        <v>16.170000000000002</v>
      </c>
      <c r="CA1063" s="1177">
        <f t="shared" ref="CA1063" si="10295">BW1063*H1063</f>
        <v>80968823.824000001</v>
      </c>
      <c r="CB1063" s="1178"/>
      <c r="CC1063" s="1179"/>
      <c r="CD1063" s="1386"/>
      <c r="CE1063" s="1181">
        <f t="shared" ref="CE1063" si="10296">BV1063-CB1063</f>
        <v>103276561</v>
      </c>
      <c r="CF1063" s="1182">
        <f t="shared" ref="CF1063" si="10297">BW1063-CC1063</f>
        <v>115669748.32000001</v>
      </c>
      <c r="CG1063" s="1387">
        <f t="shared" ref="CG1063" si="10298">CA1063-CC1063</f>
        <v>80968823.824000001</v>
      </c>
      <c r="CH1063" s="1425" t="s">
        <v>2755</v>
      </c>
      <c r="CI1063" s="1426"/>
      <c r="CJ1063" s="1388"/>
      <c r="CK1063" s="691"/>
      <c r="CL1063" s="1389"/>
      <c r="CM1063" s="1390"/>
      <c r="CN1063" s="1389"/>
      <c r="CO1063" s="691"/>
      <c r="CP1063" s="691"/>
      <c r="CQ1063" s="1391"/>
      <c r="CR1063" s="1373"/>
      <c r="CS1063" s="1373"/>
      <c r="CT1063" s="1373"/>
      <c r="CU1063" s="1373"/>
      <c r="CV1063" s="1373"/>
      <c r="CW1063" s="1373"/>
      <c r="CX1063" s="1373"/>
      <c r="CY1063" s="1373"/>
      <c r="CZ1063" s="1373"/>
      <c r="DA1063" s="1373"/>
      <c r="DB1063" s="1373"/>
      <c r="DC1063" s="1373"/>
      <c r="DD1063" s="1373"/>
      <c r="DE1063" s="1373"/>
      <c r="DF1063" s="1373"/>
      <c r="DG1063" s="1373"/>
      <c r="DH1063" s="1373"/>
      <c r="DI1063" s="1373"/>
      <c r="DJ1063" s="1373"/>
      <c r="DK1063" s="1373"/>
      <c r="DL1063" s="1392"/>
      <c r="DM1063" s="1195"/>
      <c r="DN1063" s="1196"/>
      <c r="DO1063" s="1195">
        <f t="shared" ref="DO1063" si="10299">DC1063</f>
        <v>0</v>
      </c>
      <c r="DP1063" s="1194">
        <f t="shared" ref="DP1063" si="10300">DO1063/1.12</f>
        <v>0</v>
      </c>
      <c r="DQ1063" s="1195">
        <f t="shared" ref="DQ1063" si="10301">DD1063</f>
        <v>0</v>
      </c>
      <c r="DR1063" s="1196">
        <f t="shared" ref="DR1063" si="10302">DQ1063/1.12</f>
        <v>0</v>
      </c>
      <c r="DS1063" s="1195"/>
      <c r="DT1063" s="1196"/>
      <c r="DU1063" s="1197"/>
      <c r="DV1063" s="1194"/>
      <c r="DW1063" s="1195"/>
      <c r="DX1063" s="1194"/>
      <c r="DY1063" s="1195"/>
      <c r="DZ1063" s="1194"/>
      <c r="EA1063" s="1192">
        <f t="shared" ref="EA1063" si="10303">DI1063</f>
        <v>0</v>
      </c>
      <c r="EB1063" s="699">
        <f t="shared" ref="EB1063" si="10304">EA1063/1.12</f>
        <v>0</v>
      </c>
      <c r="EC1063" s="1195"/>
      <c r="ED1063" s="1174"/>
      <c r="EE1063" s="1193"/>
      <c r="EF1063" s="1197"/>
      <c r="EG1063" s="1207">
        <f t="shared" ref="EG1063" si="10305">U1063-DN1063</f>
        <v>0</v>
      </c>
      <c r="EH1063" s="1196">
        <f t="shared" ref="EH1063" si="10306">V1063-DM1063</f>
        <v>0</v>
      </c>
      <c r="EI1063" s="1193">
        <f t="shared" ref="EI1063" si="10307">AA1063-DP1063</f>
        <v>9994050</v>
      </c>
      <c r="EJ1063" s="1194">
        <f t="shared" ref="EJ1063" si="10308">AB1063-DO1063</f>
        <v>11193336.000000002</v>
      </c>
      <c r="EK1063" s="1195">
        <f t="shared" ref="EK1063" si="10309">AG1063-DR1063</f>
        <v>25600768</v>
      </c>
      <c r="EL1063" s="1196">
        <f t="shared" ref="EL1063" si="10310">AH1063-DQ1063</f>
        <v>28672860.160000004</v>
      </c>
      <c r="EM1063" s="1197">
        <f t="shared" ref="EM1063" si="10311">AM1063-DT1063</f>
        <v>16405182</v>
      </c>
      <c r="EN1063" s="1194">
        <f t="shared" ref="EN1063" si="10312">AN1063-DS1063</f>
        <v>18373803.840000004</v>
      </c>
      <c r="EO1063" s="1195">
        <f t="shared" ref="EO1063" si="10313">AS1063-DV1063</f>
        <v>51276561</v>
      </c>
      <c r="EP1063" s="1196">
        <f t="shared" ref="EP1063" si="10314">AT1063-DU1063</f>
        <v>57429748.320000008</v>
      </c>
      <c r="EQ1063" s="1197">
        <f t="shared" ref="EQ1063" si="10315">AY1063-DX1063</f>
        <v>0</v>
      </c>
      <c r="ER1063" s="1194">
        <f t="shared" ref="ER1063" si="10316">AZ1063-DW1063</f>
        <v>0</v>
      </c>
      <c r="ES1063" s="1195">
        <f t="shared" ref="ES1063" si="10317">BE1063-DZ1063</f>
        <v>0</v>
      </c>
      <c r="ET1063" s="1194">
        <f t="shared" ref="ET1063" si="10318">BF1063-DY1063</f>
        <v>0</v>
      </c>
      <c r="EU1063" s="1192">
        <f t="shared" ref="EU1063" si="10319">BK1063-EB1063</f>
        <v>0</v>
      </c>
      <c r="EV1063" s="699">
        <f t="shared" ref="EV1063" si="10320">BL1063-EA1063</f>
        <v>0</v>
      </c>
      <c r="EW1063" s="1192">
        <f t="shared" ref="EW1063" si="10321">BM1063-ED1063</f>
        <v>0</v>
      </c>
      <c r="EX1063" s="699">
        <f t="shared" ref="EX1063" si="10322">BN1063-EC1063</f>
        <v>0</v>
      </c>
      <c r="EY1063" s="1198">
        <f t="shared" ref="EY1063" si="10323">BV1063-EF1063</f>
        <v>103276561</v>
      </c>
      <c r="EZ1063" s="699">
        <f t="shared" ref="EZ1063" si="10324">BW1063-EE1063</f>
        <v>115669748.32000001</v>
      </c>
      <c r="FA1063" s="1393"/>
    </row>
    <row r="1064" spans="1:157" s="551" customFormat="1" ht="18" hidden="1" customHeight="1" outlineLevel="1" x14ac:dyDescent="0.2">
      <c r="A1064" s="5" t="s">
        <v>665</v>
      </c>
      <c r="B1064" s="76" t="s">
        <v>21</v>
      </c>
      <c r="C1064" s="77" t="s">
        <v>32</v>
      </c>
      <c r="D1064" s="77" t="s">
        <v>465</v>
      </c>
      <c r="E1064" s="76" t="s">
        <v>465</v>
      </c>
      <c r="F1064" s="76" t="s">
        <v>490</v>
      </c>
      <c r="G1064" s="78" t="s">
        <v>41</v>
      </c>
      <c r="H1064" s="79">
        <v>0.7</v>
      </c>
      <c r="I1064" s="76" t="s">
        <v>486</v>
      </c>
      <c r="J1064" s="80" t="s">
        <v>30</v>
      </c>
      <c r="K1064" s="81"/>
      <c r="L1064" s="76" t="s">
        <v>487</v>
      </c>
      <c r="M1064" s="10"/>
      <c r="N1064" s="82"/>
      <c r="O1064" s="82"/>
      <c r="P1064" s="82"/>
      <c r="Q1064" s="82"/>
      <c r="R1064" s="398">
        <v>0</v>
      </c>
      <c r="S1064" s="262"/>
      <c r="T1064" s="262"/>
      <c r="U1064" s="256">
        <v>0</v>
      </c>
      <c r="V1064" s="257">
        <v>0</v>
      </c>
      <c r="W1064" s="257">
        <f t="shared" si="10130"/>
        <v>0</v>
      </c>
      <c r="X1064" s="395">
        <v>0</v>
      </c>
      <c r="Y1064" s="395"/>
      <c r="Z1064" s="395"/>
      <c r="AA1064" s="395">
        <v>0</v>
      </c>
      <c r="AB1064" s="395">
        <f t="shared" si="9948"/>
        <v>0</v>
      </c>
      <c r="AC1064" s="399">
        <f t="shared" si="9624"/>
        <v>0</v>
      </c>
      <c r="AD1064" s="396">
        <v>0</v>
      </c>
      <c r="AE1064" s="396"/>
      <c r="AF1064" s="396"/>
      <c r="AG1064" s="396"/>
      <c r="AH1064" s="396"/>
      <c r="AI1064" s="260">
        <f t="shared" si="9625"/>
        <v>0</v>
      </c>
      <c r="AJ1064" s="396"/>
      <c r="AK1064" s="396"/>
      <c r="AL1064" s="396"/>
      <c r="AM1064" s="396">
        <f t="shared" ref="AM1064:AM1065" si="10325">AJ1064</f>
        <v>0</v>
      </c>
      <c r="AN1064" s="396">
        <f t="shared" ref="AN1064:AN1065" si="10326">AM1064*1.12</f>
        <v>0</v>
      </c>
      <c r="AO1064" s="396">
        <f t="shared" si="9627"/>
        <v>0</v>
      </c>
      <c r="AP1064" s="396"/>
      <c r="AQ1064" s="396"/>
      <c r="AR1064" s="396"/>
      <c r="AS1064" s="396">
        <f t="shared" si="9667"/>
        <v>0</v>
      </c>
      <c r="AT1064" s="396">
        <f t="shared" si="9525"/>
        <v>0</v>
      </c>
      <c r="AU1064" s="396">
        <f t="shared" si="9668"/>
        <v>0</v>
      </c>
      <c r="AV1064" s="397"/>
      <c r="AW1064" s="397"/>
      <c r="AX1064" s="397"/>
      <c r="AY1064" s="397">
        <f t="shared" si="9568"/>
        <v>0</v>
      </c>
      <c r="AZ1064" s="397">
        <f t="shared" si="9527"/>
        <v>0</v>
      </c>
      <c r="BA1064" s="397">
        <f t="shared" si="9569"/>
        <v>0</v>
      </c>
      <c r="BB1064" s="397"/>
      <c r="BC1064" s="397"/>
      <c r="BD1064" s="397"/>
      <c r="BE1064" s="397">
        <f t="shared" si="9570"/>
        <v>0</v>
      </c>
      <c r="BF1064" s="397">
        <f t="shared" si="9530"/>
        <v>0</v>
      </c>
      <c r="BG1064" s="397">
        <f t="shared" si="9571"/>
        <v>0</v>
      </c>
      <c r="BH1064" s="397"/>
      <c r="BI1064" s="397"/>
      <c r="BJ1064" s="397"/>
      <c r="BK1064" s="397">
        <f t="shared" si="9630"/>
        <v>0</v>
      </c>
      <c r="BL1064" s="397">
        <f t="shared" si="9631"/>
        <v>0</v>
      </c>
      <c r="BM1064" s="397">
        <f t="shared" si="9632"/>
        <v>0</v>
      </c>
      <c r="BN1064" s="397"/>
      <c r="BO1064" s="397"/>
      <c r="BP1064" s="397"/>
      <c r="BQ1064" s="397">
        <f t="shared" si="9633"/>
        <v>0</v>
      </c>
      <c r="BR1064" s="397">
        <f t="shared" si="9634"/>
        <v>0</v>
      </c>
      <c r="BS1064" s="397">
        <f t="shared" si="9635"/>
        <v>0</v>
      </c>
      <c r="BT1064" s="256"/>
      <c r="BU1064" s="256"/>
      <c r="BV1064" s="256">
        <v>0</v>
      </c>
      <c r="BW1064" s="1431">
        <f t="shared" ref="BW1064:BW1065" si="10327">BV1064*1.12</f>
        <v>0</v>
      </c>
      <c r="BX1064" s="84"/>
      <c r="BY1064" s="76">
        <v>2013</v>
      </c>
      <c r="BZ1064" s="325"/>
      <c r="CA1064" s="529">
        <f t="shared" si="9638"/>
        <v>0</v>
      </c>
      <c r="CB1064" s="85"/>
      <c r="CC1064" s="83"/>
      <c r="CD1064" s="888"/>
      <c r="CE1064" s="26">
        <f t="shared" si="9639"/>
        <v>0</v>
      </c>
      <c r="CF1064" s="27">
        <f t="shared" si="9640"/>
        <v>0</v>
      </c>
      <c r="CG1064" s="889">
        <f t="shared" si="9641"/>
        <v>0</v>
      </c>
      <c r="CH1064" s="540" t="s">
        <v>492</v>
      </c>
      <c r="CI1064" s="828"/>
      <c r="CJ1064" s="890"/>
      <c r="CK1064" s="76"/>
      <c r="CL1064" s="725"/>
      <c r="CM1064" s="886"/>
      <c r="CN1064" s="725"/>
      <c r="CO1064" s="77"/>
      <c r="CP1064" s="76"/>
      <c r="CQ1064" s="886"/>
      <c r="CR1064" s="892"/>
      <c r="CS1064" s="892"/>
      <c r="CT1064" s="892"/>
      <c r="CU1064" s="892"/>
      <c r="CV1064" s="892"/>
      <c r="CW1064" s="892"/>
      <c r="CX1064" s="892"/>
      <c r="CY1064" s="892"/>
      <c r="CZ1064" s="892"/>
      <c r="DA1064" s="892"/>
      <c r="DB1064" s="892"/>
      <c r="DC1064" s="892"/>
      <c r="DD1064" s="892"/>
      <c r="DE1064" s="892"/>
      <c r="DF1064" s="892"/>
      <c r="DG1064" s="892"/>
      <c r="DH1064" s="892"/>
      <c r="DI1064" s="892"/>
      <c r="DJ1064" s="892"/>
      <c r="DK1064" s="892"/>
      <c r="DL1064" s="893"/>
      <c r="DM1064" s="677"/>
      <c r="DN1064" s="257"/>
      <c r="DO1064" s="677">
        <f t="shared" si="10138"/>
        <v>0</v>
      </c>
      <c r="DP1064" s="538">
        <f t="shared" si="10139"/>
        <v>0</v>
      </c>
      <c r="DQ1064" s="677">
        <f t="shared" si="10140"/>
        <v>0</v>
      </c>
      <c r="DR1064" s="257">
        <f t="shared" si="10141"/>
        <v>0</v>
      </c>
      <c r="DS1064" s="677"/>
      <c r="DT1064" s="257"/>
      <c r="DU1064" s="649"/>
      <c r="DV1064" s="538"/>
      <c r="DW1064" s="677"/>
      <c r="DX1064" s="538"/>
      <c r="DY1064" s="677"/>
      <c r="DZ1064" s="538"/>
      <c r="EA1064" s="462">
        <f t="shared" si="9643"/>
        <v>0</v>
      </c>
      <c r="EB1064" s="263">
        <f t="shared" si="9644"/>
        <v>0</v>
      </c>
      <c r="EC1064" s="677"/>
      <c r="ED1064" s="256"/>
      <c r="EE1064" s="460"/>
      <c r="EF1064" s="649"/>
      <c r="EG1064" s="461">
        <f t="shared" si="9646"/>
        <v>0</v>
      </c>
      <c r="EH1064" s="257">
        <f t="shared" si="9647"/>
        <v>0</v>
      </c>
      <c r="EI1064" s="460">
        <f t="shared" si="9648"/>
        <v>0</v>
      </c>
      <c r="EJ1064" s="538">
        <f t="shared" si="9649"/>
        <v>0</v>
      </c>
      <c r="EK1064" s="677">
        <f t="shared" si="9650"/>
        <v>0</v>
      </c>
      <c r="EL1064" s="257">
        <f t="shared" si="9651"/>
        <v>0</v>
      </c>
      <c r="EM1064" s="649">
        <f t="shared" si="9652"/>
        <v>0</v>
      </c>
      <c r="EN1064" s="538">
        <f t="shared" si="9653"/>
        <v>0</v>
      </c>
      <c r="EO1064" s="677">
        <f t="shared" si="9654"/>
        <v>0</v>
      </c>
      <c r="EP1064" s="257">
        <f t="shared" si="9655"/>
        <v>0</v>
      </c>
      <c r="EQ1064" s="649">
        <f t="shared" si="9656"/>
        <v>0</v>
      </c>
      <c r="ER1064" s="538">
        <f t="shared" si="9657"/>
        <v>0</v>
      </c>
      <c r="ES1064" s="677">
        <f t="shared" si="9658"/>
        <v>0</v>
      </c>
      <c r="ET1064" s="538">
        <f t="shared" si="9659"/>
        <v>0</v>
      </c>
      <c r="EU1064" s="462">
        <f t="shared" si="9660"/>
        <v>0</v>
      </c>
      <c r="EV1064" s="263">
        <f t="shared" si="9661"/>
        <v>0</v>
      </c>
      <c r="EW1064" s="462">
        <f t="shared" si="9662"/>
        <v>0</v>
      </c>
      <c r="EX1064" s="263">
        <f t="shared" si="9663"/>
        <v>0</v>
      </c>
      <c r="EY1064" s="472">
        <f t="shared" si="9664"/>
        <v>0</v>
      </c>
      <c r="EZ1064" s="263">
        <f t="shared" si="9665"/>
        <v>0</v>
      </c>
      <c r="FA1064" s="550"/>
    </row>
    <row r="1065" spans="1:157" s="551" customFormat="1" ht="18" hidden="1" customHeight="1" outlineLevel="1" x14ac:dyDescent="0.2">
      <c r="A1065" s="5" t="s">
        <v>809</v>
      </c>
      <c r="B1065" s="76" t="s">
        <v>21</v>
      </c>
      <c r="C1065" s="77" t="s">
        <v>32</v>
      </c>
      <c r="D1065" s="77" t="s">
        <v>465</v>
      </c>
      <c r="E1065" s="76" t="s">
        <v>465</v>
      </c>
      <c r="F1065" s="76" t="s">
        <v>490</v>
      </c>
      <c r="G1065" s="78" t="s">
        <v>810</v>
      </c>
      <c r="H1065" s="79">
        <v>0.7</v>
      </c>
      <c r="I1065" s="76" t="s">
        <v>823</v>
      </c>
      <c r="J1065" s="80" t="s">
        <v>30</v>
      </c>
      <c r="K1065" s="81"/>
      <c r="L1065" s="76" t="s">
        <v>487</v>
      </c>
      <c r="M1065" s="10"/>
      <c r="N1065" s="82"/>
      <c r="O1065" s="82"/>
      <c r="P1065" s="82"/>
      <c r="Q1065" s="82"/>
      <c r="R1065" s="398">
        <v>0</v>
      </c>
      <c r="S1065" s="262"/>
      <c r="T1065" s="262"/>
      <c r="U1065" s="256">
        <f t="shared" ref="U1065" si="10328">R1065</f>
        <v>0</v>
      </c>
      <c r="V1065" s="257">
        <f t="shared" ref="V1065" si="10329">U1065*1.12</f>
        <v>0</v>
      </c>
      <c r="W1065" s="257">
        <f t="shared" si="10130"/>
        <v>0</v>
      </c>
      <c r="X1065" s="395">
        <v>0</v>
      </c>
      <c r="Y1065" s="395"/>
      <c r="Z1065" s="395"/>
      <c r="AA1065" s="395">
        <f t="shared" ref="AA1065:AA1072" si="10330">X1065</f>
        <v>0</v>
      </c>
      <c r="AB1065" s="395">
        <f t="shared" ref="AB1065" si="10331">AA1065*1.12</f>
        <v>0</v>
      </c>
      <c r="AC1065" s="399">
        <f t="shared" si="9624"/>
        <v>0</v>
      </c>
      <c r="AD1065" s="396">
        <v>0</v>
      </c>
      <c r="AE1065" s="396"/>
      <c r="AF1065" s="396"/>
      <c r="AG1065" s="396"/>
      <c r="AH1065" s="396"/>
      <c r="AI1065" s="260">
        <f t="shared" si="9625"/>
        <v>0</v>
      </c>
      <c r="AJ1065" s="396"/>
      <c r="AK1065" s="396"/>
      <c r="AL1065" s="396"/>
      <c r="AM1065" s="396">
        <f t="shared" si="10325"/>
        <v>0</v>
      </c>
      <c r="AN1065" s="396">
        <f t="shared" si="10326"/>
        <v>0</v>
      </c>
      <c r="AO1065" s="396">
        <f t="shared" si="9627"/>
        <v>0</v>
      </c>
      <c r="AP1065" s="396"/>
      <c r="AQ1065" s="396"/>
      <c r="AR1065" s="396"/>
      <c r="AS1065" s="396">
        <f t="shared" si="9667"/>
        <v>0</v>
      </c>
      <c r="AT1065" s="396">
        <f t="shared" si="9525"/>
        <v>0</v>
      </c>
      <c r="AU1065" s="396">
        <f t="shared" si="9668"/>
        <v>0</v>
      </c>
      <c r="AV1065" s="397"/>
      <c r="AW1065" s="397"/>
      <c r="AX1065" s="397"/>
      <c r="AY1065" s="397">
        <f t="shared" si="9568"/>
        <v>0</v>
      </c>
      <c r="AZ1065" s="397">
        <f t="shared" si="9527"/>
        <v>0</v>
      </c>
      <c r="BA1065" s="397">
        <f t="shared" si="9569"/>
        <v>0</v>
      </c>
      <c r="BB1065" s="397"/>
      <c r="BC1065" s="397"/>
      <c r="BD1065" s="397"/>
      <c r="BE1065" s="397">
        <f t="shared" si="9570"/>
        <v>0</v>
      </c>
      <c r="BF1065" s="397">
        <f t="shared" si="9530"/>
        <v>0</v>
      </c>
      <c r="BG1065" s="397">
        <f t="shared" si="9571"/>
        <v>0</v>
      </c>
      <c r="BH1065" s="397"/>
      <c r="BI1065" s="397"/>
      <c r="BJ1065" s="397"/>
      <c r="BK1065" s="397">
        <f t="shared" si="9630"/>
        <v>0</v>
      </c>
      <c r="BL1065" s="397">
        <f t="shared" si="9631"/>
        <v>0</v>
      </c>
      <c r="BM1065" s="397">
        <f t="shared" si="9632"/>
        <v>0</v>
      </c>
      <c r="BN1065" s="397"/>
      <c r="BO1065" s="397"/>
      <c r="BP1065" s="397"/>
      <c r="BQ1065" s="397">
        <f t="shared" si="9633"/>
        <v>0</v>
      </c>
      <c r="BR1065" s="397">
        <f t="shared" si="9634"/>
        <v>0</v>
      </c>
      <c r="BS1065" s="397">
        <f t="shared" si="9635"/>
        <v>0</v>
      </c>
      <c r="BT1065" s="256"/>
      <c r="BU1065" s="256"/>
      <c r="BV1065" s="256">
        <f>SUM(N1065:R1065,X1065,AD1065,AJ1065,AP1065,AV1065,BB1065,BH1065)</f>
        <v>0</v>
      </c>
      <c r="BW1065" s="1431">
        <f t="shared" si="10327"/>
        <v>0</v>
      </c>
      <c r="BX1065" s="84"/>
      <c r="BY1065" s="76">
        <v>2013</v>
      </c>
      <c r="BZ1065" s="325" t="s">
        <v>1114</v>
      </c>
      <c r="CA1065" s="529">
        <f t="shared" si="9638"/>
        <v>0</v>
      </c>
      <c r="CB1065" s="85"/>
      <c r="CC1065" s="83"/>
      <c r="CD1065" s="888"/>
      <c r="CE1065" s="26">
        <f t="shared" si="9639"/>
        <v>0</v>
      </c>
      <c r="CF1065" s="27">
        <f t="shared" si="9640"/>
        <v>0</v>
      </c>
      <c r="CG1065" s="889">
        <f t="shared" si="9641"/>
        <v>0</v>
      </c>
      <c r="CH1065" s="540" t="s">
        <v>811</v>
      </c>
      <c r="CI1065" s="828"/>
      <c r="CJ1065" s="890" t="s">
        <v>810</v>
      </c>
      <c r="CK1065" s="76" t="s">
        <v>490</v>
      </c>
      <c r="CL1065" s="725" t="s">
        <v>1036</v>
      </c>
      <c r="CM1065" s="891">
        <v>41607</v>
      </c>
      <c r="CN1065" s="725" t="s">
        <v>959</v>
      </c>
      <c r="CO1065" s="76" t="s">
        <v>465</v>
      </c>
      <c r="CP1065" s="76" t="s">
        <v>490</v>
      </c>
      <c r="CQ1065" s="886"/>
      <c r="CR1065" s="892"/>
      <c r="CS1065" s="892"/>
      <c r="CT1065" s="892"/>
      <c r="CU1065" s="892"/>
      <c r="CV1065" s="892"/>
      <c r="CW1065" s="892"/>
      <c r="CX1065" s="892"/>
      <c r="CY1065" s="892"/>
      <c r="CZ1065" s="892"/>
      <c r="DA1065" s="892"/>
      <c r="DB1065" s="892"/>
      <c r="DC1065" s="892">
        <v>10672149</v>
      </c>
      <c r="DD1065" s="892"/>
      <c r="DE1065" s="892"/>
      <c r="DF1065" s="892"/>
      <c r="DG1065" s="892"/>
      <c r="DH1065" s="892"/>
      <c r="DI1065" s="892"/>
      <c r="DJ1065" s="892"/>
      <c r="DK1065" s="892">
        <f>DC1065</f>
        <v>10672149</v>
      </c>
      <c r="DL1065" s="893"/>
      <c r="DM1065" s="677"/>
      <c r="DN1065" s="263"/>
      <c r="DO1065" s="677">
        <f>DP1065*1.12</f>
        <v>11952806.880000001</v>
      </c>
      <c r="DP1065" s="538">
        <f>DC1065</f>
        <v>10672149</v>
      </c>
      <c r="DQ1065" s="677">
        <v>0</v>
      </c>
      <c r="DR1065" s="257">
        <f t="shared" si="10141"/>
        <v>0</v>
      </c>
      <c r="DS1065" s="677"/>
      <c r="DT1065" s="257"/>
      <c r="DU1065" s="649"/>
      <c r="DV1065" s="538"/>
      <c r="DW1065" s="677"/>
      <c r="DX1065" s="538"/>
      <c r="DY1065" s="677"/>
      <c r="DZ1065" s="538"/>
      <c r="EA1065" s="462">
        <f t="shared" si="9643"/>
        <v>0</v>
      </c>
      <c r="EB1065" s="263">
        <f t="shared" si="9644"/>
        <v>0</v>
      </c>
      <c r="EC1065" s="677"/>
      <c r="ED1065" s="256"/>
      <c r="EE1065" s="460">
        <f>EF1065*1.12</f>
        <v>11952806.880000001</v>
      </c>
      <c r="EF1065" s="649">
        <f>DK1065</f>
        <v>10672149</v>
      </c>
      <c r="EG1065" s="461">
        <f t="shared" si="9646"/>
        <v>0</v>
      </c>
      <c r="EH1065" s="257">
        <f t="shared" si="9647"/>
        <v>0</v>
      </c>
      <c r="EI1065" s="460">
        <f t="shared" si="9648"/>
        <v>-10672149</v>
      </c>
      <c r="EJ1065" s="538">
        <f t="shared" si="9649"/>
        <v>-11952806.880000001</v>
      </c>
      <c r="EK1065" s="677">
        <f t="shared" si="9650"/>
        <v>0</v>
      </c>
      <c r="EL1065" s="257">
        <f t="shared" si="9651"/>
        <v>0</v>
      </c>
      <c r="EM1065" s="649">
        <f t="shared" si="9652"/>
        <v>0</v>
      </c>
      <c r="EN1065" s="538">
        <f t="shared" si="9653"/>
        <v>0</v>
      </c>
      <c r="EO1065" s="677">
        <f t="shared" si="9654"/>
        <v>0</v>
      </c>
      <c r="EP1065" s="257">
        <f t="shared" si="9655"/>
        <v>0</v>
      </c>
      <c r="EQ1065" s="649">
        <f t="shared" si="9656"/>
        <v>0</v>
      </c>
      <c r="ER1065" s="538">
        <f t="shared" si="9657"/>
        <v>0</v>
      </c>
      <c r="ES1065" s="677">
        <f t="shared" si="9658"/>
        <v>0</v>
      </c>
      <c r="ET1065" s="538">
        <f t="shared" si="9659"/>
        <v>0</v>
      </c>
      <c r="EU1065" s="462">
        <f t="shared" si="9660"/>
        <v>0</v>
      </c>
      <c r="EV1065" s="263">
        <f t="shared" si="9661"/>
        <v>0</v>
      </c>
      <c r="EW1065" s="462">
        <f t="shared" si="9662"/>
        <v>0</v>
      </c>
      <c r="EX1065" s="263">
        <f t="shared" si="9663"/>
        <v>0</v>
      </c>
      <c r="EY1065" s="472">
        <f t="shared" si="9664"/>
        <v>-10672149</v>
      </c>
      <c r="EZ1065" s="263">
        <f t="shared" si="9665"/>
        <v>-11952806.880000001</v>
      </c>
      <c r="FA1065" s="550"/>
    </row>
    <row r="1066" spans="1:157" s="551" customFormat="1" ht="18" hidden="1" customHeight="1" outlineLevel="1" x14ac:dyDescent="0.2">
      <c r="A1066" s="5" t="s">
        <v>1137</v>
      </c>
      <c r="B1066" s="76" t="s">
        <v>21</v>
      </c>
      <c r="C1066" s="77" t="s">
        <v>32</v>
      </c>
      <c r="D1066" s="77" t="s">
        <v>465</v>
      </c>
      <c r="E1066" s="76" t="s">
        <v>465</v>
      </c>
      <c r="F1066" s="76" t="s">
        <v>490</v>
      </c>
      <c r="G1066" s="78" t="s">
        <v>810</v>
      </c>
      <c r="H1066" s="79">
        <v>0.7</v>
      </c>
      <c r="I1066" s="76" t="s">
        <v>478</v>
      </c>
      <c r="J1066" s="80" t="s">
        <v>30</v>
      </c>
      <c r="K1066" s="81"/>
      <c r="L1066" s="76" t="s">
        <v>487</v>
      </c>
      <c r="M1066" s="10"/>
      <c r="N1066" s="82"/>
      <c r="O1066" s="82"/>
      <c r="P1066" s="82"/>
      <c r="Q1066" s="82"/>
      <c r="R1066" s="398">
        <v>0</v>
      </c>
      <c r="S1066" s="262"/>
      <c r="T1066" s="262"/>
      <c r="U1066" s="256">
        <f t="shared" ref="U1066" si="10332">R1066</f>
        <v>0</v>
      </c>
      <c r="V1066" s="257">
        <f t="shared" ref="V1066" si="10333">U1066*1.12</f>
        <v>0</v>
      </c>
      <c r="W1066" s="257">
        <f t="shared" si="10130"/>
        <v>0</v>
      </c>
      <c r="X1066" s="395">
        <v>19062000</v>
      </c>
      <c r="Y1066" s="395"/>
      <c r="Z1066" s="395"/>
      <c r="AA1066" s="395">
        <v>0</v>
      </c>
      <c r="AB1066" s="395">
        <v>0</v>
      </c>
      <c r="AC1066" s="399">
        <f t="shared" si="9624"/>
        <v>0</v>
      </c>
      <c r="AD1066" s="396">
        <v>15532000</v>
      </c>
      <c r="AE1066" s="396"/>
      <c r="AF1066" s="396"/>
      <c r="AG1066" s="396">
        <v>0</v>
      </c>
      <c r="AH1066" s="396">
        <v>0</v>
      </c>
      <c r="AI1066" s="260">
        <f t="shared" si="9625"/>
        <v>0</v>
      </c>
      <c r="AJ1066" s="396">
        <v>706000</v>
      </c>
      <c r="AK1066" s="396"/>
      <c r="AL1066" s="396"/>
      <c r="AM1066" s="396">
        <v>0</v>
      </c>
      <c r="AN1066" s="396">
        <f t="shared" ref="AN1066:AN1072" si="10334">AM1066*1.12</f>
        <v>0</v>
      </c>
      <c r="AO1066" s="396">
        <f t="shared" si="9627"/>
        <v>0</v>
      </c>
      <c r="AP1066" s="396"/>
      <c r="AQ1066" s="396"/>
      <c r="AR1066" s="396"/>
      <c r="AS1066" s="396">
        <f t="shared" si="9667"/>
        <v>0</v>
      </c>
      <c r="AT1066" s="396">
        <f t="shared" si="9525"/>
        <v>0</v>
      </c>
      <c r="AU1066" s="396">
        <f t="shared" si="9668"/>
        <v>0</v>
      </c>
      <c r="AV1066" s="397"/>
      <c r="AW1066" s="397"/>
      <c r="AX1066" s="397"/>
      <c r="AY1066" s="397">
        <f t="shared" si="9568"/>
        <v>0</v>
      </c>
      <c r="AZ1066" s="397">
        <f t="shared" si="9527"/>
        <v>0</v>
      </c>
      <c r="BA1066" s="397">
        <f t="shared" si="9569"/>
        <v>0</v>
      </c>
      <c r="BB1066" s="397"/>
      <c r="BC1066" s="397"/>
      <c r="BD1066" s="397"/>
      <c r="BE1066" s="397">
        <f t="shared" si="9570"/>
        <v>0</v>
      </c>
      <c r="BF1066" s="397">
        <f t="shared" si="9530"/>
        <v>0</v>
      </c>
      <c r="BG1066" s="397">
        <f t="shared" si="9571"/>
        <v>0</v>
      </c>
      <c r="BH1066" s="397"/>
      <c r="BI1066" s="397"/>
      <c r="BJ1066" s="397"/>
      <c r="BK1066" s="397">
        <f t="shared" si="9630"/>
        <v>0</v>
      </c>
      <c r="BL1066" s="397">
        <f t="shared" si="9631"/>
        <v>0</v>
      </c>
      <c r="BM1066" s="397">
        <f t="shared" si="9632"/>
        <v>0</v>
      </c>
      <c r="BN1066" s="397"/>
      <c r="BO1066" s="397"/>
      <c r="BP1066" s="397"/>
      <c r="BQ1066" s="397">
        <f t="shared" si="9633"/>
        <v>0</v>
      </c>
      <c r="BR1066" s="397">
        <f t="shared" si="9634"/>
        <v>0</v>
      </c>
      <c r="BS1066" s="397">
        <f t="shared" si="9635"/>
        <v>0</v>
      </c>
      <c r="BT1066" s="256"/>
      <c r="BU1066" s="256"/>
      <c r="BV1066" s="256">
        <v>0</v>
      </c>
      <c r="BW1066" s="1431">
        <f t="shared" ref="BW1066" si="10335">BV1066*1.12</f>
        <v>0</v>
      </c>
      <c r="BX1066" s="84"/>
      <c r="BY1066" s="76">
        <v>2013</v>
      </c>
      <c r="BZ1066" s="325">
        <v>16.170000000000002</v>
      </c>
      <c r="CA1066" s="529">
        <f t="shared" si="9638"/>
        <v>0</v>
      </c>
      <c r="CB1066" s="85"/>
      <c r="CC1066" s="83"/>
      <c r="CD1066" s="888"/>
      <c r="CE1066" s="26">
        <f t="shared" si="9639"/>
        <v>0</v>
      </c>
      <c r="CF1066" s="27">
        <f t="shared" si="9640"/>
        <v>0</v>
      </c>
      <c r="CG1066" s="889">
        <f t="shared" si="9641"/>
        <v>0</v>
      </c>
      <c r="CH1066" s="540" t="s">
        <v>1165</v>
      </c>
      <c r="CI1066" s="828"/>
      <c r="CJ1066" s="890" t="s">
        <v>810</v>
      </c>
      <c r="CK1066" s="76" t="s">
        <v>490</v>
      </c>
      <c r="CL1066" s="725" t="s">
        <v>2693</v>
      </c>
      <c r="CM1066" s="891">
        <v>42082</v>
      </c>
      <c r="CN1066" s="725" t="s">
        <v>845</v>
      </c>
      <c r="CO1066" s="76" t="s">
        <v>465</v>
      </c>
      <c r="CP1066" s="76" t="s">
        <v>490</v>
      </c>
      <c r="CQ1066" s="886"/>
      <c r="CR1066" s="892"/>
      <c r="CS1066" s="892"/>
      <c r="CT1066" s="892"/>
      <c r="CU1066" s="892"/>
      <c r="CV1066" s="892"/>
      <c r="CW1066" s="892"/>
      <c r="CX1066" s="892"/>
      <c r="CY1066" s="892"/>
      <c r="CZ1066" s="892"/>
      <c r="DA1066" s="892"/>
      <c r="DB1066" s="892"/>
      <c r="DC1066" s="892"/>
      <c r="DD1066" s="892">
        <v>2836950</v>
      </c>
      <c r="DE1066" s="892">
        <v>22256431</v>
      </c>
      <c r="DF1066" s="892">
        <v>24763223</v>
      </c>
      <c r="DG1066" s="892"/>
      <c r="DH1066" s="892"/>
      <c r="DI1066" s="892"/>
      <c r="DJ1066" s="892"/>
      <c r="DK1066" s="892">
        <f>DE1066+DD1066+DF1066</f>
        <v>49856604</v>
      </c>
      <c r="DL1066" s="893"/>
      <c r="DM1066" s="677"/>
      <c r="DN1066" s="263"/>
      <c r="DO1066" s="677"/>
      <c r="DP1066" s="597"/>
      <c r="DQ1066" s="677">
        <v>17395840</v>
      </c>
      <c r="DR1066" s="257">
        <f>DQ1066/1.12</f>
        <v>15531999.999999998</v>
      </c>
      <c r="DS1066" s="677">
        <f>DT1066*1.12</f>
        <v>24927202.720000003</v>
      </c>
      <c r="DT1066" s="257">
        <f>DE1066</f>
        <v>22256431</v>
      </c>
      <c r="DU1066" s="649">
        <f>DV1066*1.12</f>
        <v>27734809.760000002</v>
      </c>
      <c r="DV1066" s="538">
        <f>DF1066</f>
        <v>24763223</v>
      </c>
      <c r="DW1066" s="677"/>
      <c r="DX1066" s="538"/>
      <c r="DY1066" s="677"/>
      <c r="DZ1066" s="538"/>
      <c r="EA1066" s="462">
        <f t="shared" si="9643"/>
        <v>0</v>
      </c>
      <c r="EB1066" s="263">
        <f t="shared" si="9644"/>
        <v>0</v>
      </c>
      <c r="EC1066" s="677"/>
      <c r="ED1066" s="256"/>
      <c r="EE1066" s="460">
        <f>EF1066*1.12</f>
        <v>55839396.480000004</v>
      </c>
      <c r="EF1066" s="649">
        <f>DK1066</f>
        <v>49856604</v>
      </c>
      <c r="EG1066" s="461">
        <f t="shared" si="9646"/>
        <v>0</v>
      </c>
      <c r="EH1066" s="257">
        <f t="shared" si="9647"/>
        <v>0</v>
      </c>
      <c r="EI1066" s="460">
        <f t="shared" si="9648"/>
        <v>0</v>
      </c>
      <c r="EJ1066" s="538">
        <f t="shared" si="9649"/>
        <v>0</v>
      </c>
      <c r="EK1066" s="677">
        <f t="shared" si="9650"/>
        <v>-15531999.999999998</v>
      </c>
      <c r="EL1066" s="257">
        <f t="shared" si="9651"/>
        <v>-17395840</v>
      </c>
      <c r="EM1066" s="649">
        <f t="shared" si="9652"/>
        <v>-22256431</v>
      </c>
      <c r="EN1066" s="538">
        <f t="shared" si="9653"/>
        <v>-24927202.720000003</v>
      </c>
      <c r="EO1066" s="677">
        <f t="shared" si="9654"/>
        <v>-24763223</v>
      </c>
      <c r="EP1066" s="257">
        <f t="shared" si="9655"/>
        <v>-27734809.760000002</v>
      </c>
      <c r="EQ1066" s="649">
        <f t="shared" si="9656"/>
        <v>0</v>
      </c>
      <c r="ER1066" s="538">
        <f t="shared" si="9657"/>
        <v>0</v>
      </c>
      <c r="ES1066" s="677">
        <f t="shared" si="9658"/>
        <v>0</v>
      </c>
      <c r="ET1066" s="538">
        <f t="shared" si="9659"/>
        <v>0</v>
      </c>
      <c r="EU1066" s="462">
        <f t="shared" si="9660"/>
        <v>0</v>
      </c>
      <c r="EV1066" s="263">
        <f t="shared" si="9661"/>
        <v>0</v>
      </c>
      <c r="EW1066" s="462">
        <f t="shared" si="9662"/>
        <v>0</v>
      </c>
      <c r="EX1066" s="263">
        <f t="shared" si="9663"/>
        <v>0</v>
      </c>
      <c r="EY1066" s="472">
        <f t="shared" si="9664"/>
        <v>-49856604</v>
      </c>
      <c r="EZ1066" s="263">
        <f t="shared" si="9665"/>
        <v>-55839396.480000004</v>
      </c>
      <c r="FA1066" s="550"/>
    </row>
    <row r="1067" spans="1:157" s="551" customFormat="1" ht="18" hidden="1" customHeight="1" outlineLevel="1" x14ac:dyDescent="0.2">
      <c r="A1067" s="5" t="s">
        <v>1843</v>
      </c>
      <c r="B1067" s="76" t="s">
        <v>21</v>
      </c>
      <c r="C1067" s="77" t="s">
        <v>32</v>
      </c>
      <c r="D1067" s="77" t="s">
        <v>465</v>
      </c>
      <c r="E1067" s="76" t="s">
        <v>465</v>
      </c>
      <c r="F1067" s="76" t="s">
        <v>490</v>
      </c>
      <c r="G1067" s="78" t="s">
        <v>810</v>
      </c>
      <c r="H1067" s="79">
        <v>0.7</v>
      </c>
      <c r="I1067" s="76" t="s">
        <v>478</v>
      </c>
      <c r="J1067" s="80" t="s">
        <v>30</v>
      </c>
      <c r="K1067" s="81"/>
      <c r="L1067" s="76" t="s">
        <v>487</v>
      </c>
      <c r="M1067" s="10"/>
      <c r="N1067" s="82"/>
      <c r="O1067" s="82"/>
      <c r="P1067" s="82"/>
      <c r="Q1067" s="82"/>
      <c r="R1067" s="398">
        <v>0</v>
      </c>
      <c r="S1067" s="262"/>
      <c r="T1067" s="262"/>
      <c r="U1067" s="256">
        <f t="shared" ref="U1067" si="10336">R1067</f>
        <v>0</v>
      </c>
      <c r="V1067" s="257">
        <f t="shared" ref="V1067" si="10337">U1067*1.12</f>
        <v>0</v>
      </c>
      <c r="W1067" s="257">
        <f t="shared" ref="W1067" si="10338">V1067*H1067</f>
        <v>0</v>
      </c>
      <c r="X1067" s="395">
        <v>10672149</v>
      </c>
      <c r="Y1067" s="395"/>
      <c r="Z1067" s="395"/>
      <c r="AA1067" s="395">
        <v>0</v>
      </c>
      <c r="AB1067" s="395">
        <f t="shared" ref="AB1067" si="10339">AA1067*1.12</f>
        <v>0</v>
      </c>
      <c r="AC1067" s="399">
        <f t="shared" ref="AC1067" si="10340">AB1067*H1067</f>
        <v>0</v>
      </c>
      <c r="AD1067" s="396">
        <v>15532000</v>
      </c>
      <c r="AE1067" s="396"/>
      <c r="AF1067" s="396"/>
      <c r="AG1067" s="396">
        <v>0</v>
      </c>
      <c r="AH1067" s="396">
        <f>AG1067*1.12</f>
        <v>0</v>
      </c>
      <c r="AI1067" s="260">
        <f t="shared" ref="AI1067" si="10341">AH1067*H1067</f>
        <v>0</v>
      </c>
      <c r="AJ1067" s="396">
        <v>9561381</v>
      </c>
      <c r="AK1067" s="396"/>
      <c r="AL1067" s="396"/>
      <c r="AM1067" s="396">
        <v>0</v>
      </c>
      <c r="AN1067" s="396">
        <f t="shared" si="10334"/>
        <v>0</v>
      </c>
      <c r="AO1067" s="396">
        <f t="shared" si="9627"/>
        <v>0</v>
      </c>
      <c r="AP1067" s="396"/>
      <c r="AQ1067" s="396"/>
      <c r="AR1067" s="396"/>
      <c r="AS1067" s="396">
        <f t="shared" si="9667"/>
        <v>0</v>
      </c>
      <c r="AT1067" s="396">
        <f t="shared" si="9525"/>
        <v>0</v>
      </c>
      <c r="AU1067" s="396">
        <f t="shared" si="9668"/>
        <v>0</v>
      </c>
      <c r="AV1067" s="397"/>
      <c r="AW1067" s="397"/>
      <c r="AX1067" s="397"/>
      <c r="AY1067" s="397">
        <f t="shared" si="9568"/>
        <v>0</v>
      </c>
      <c r="AZ1067" s="397">
        <f t="shared" si="9527"/>
        <v>0</v>
      </c>
      <c r="BA1067" s="397">
        <f t="shared" si="9569"/>
        <v>0</v>
      </c>
      <c r="BB1067" s="397"/>
      <c r="BC1067" s="397"/>
      <c r="BD1067" s="397"/>
      <c r="BE1067" s="397">
        <f t="shared" si="9570"/>
        <v>0</v>
      </c>
      <c r="BF1067" s="397">
        <f t="shared" si="9530"/>
        <v>0</v>
      </c>
      <c r="BG1067" s="397">
        <f t="shared" si="9571"/>
        <v>0</v>
      </c>
      <c r="BH1067" s="397"/>
      <c r="BI1067" s="397"/>
      <c r="BJ1067" s="397"/>
      <c r="BK1067" s="397">
        <f t="shared" si="9630"/>
        <v>0</v>
      </c>
      <c r="BL1067" s="397">
        <f t="shared" si="9631"/>
        <v>0</v>
      </c>
      <c r="BM1067" s="397">
        <f t="shared" si="9632"/>
        <v>0</v>
      </c>
      <c r="BN1067" s="397"/>
      <c r="BO1067" s="397"/>
      <c r="BP1067" s="397"/>
      <c r="BQ1067" s="397">
        <f t="shared" si="9633"/>
        <v>0</v>
      </c>
      <c r="BR1067" s="397">
        <f t="shared" si="9634"/>
        <v>0</v>
      </c>
      <c r="BS1067" s="397">
        <f t="shared" si="9635"/>
        <v>0</v>
      </c>
      <c r="BT1067" s="256"/>
      <c r="BU1067" s="256"/>
      <c r="BV1067" s="256">
        <v>0</v>
      </c>
      <c r="BW1067" s="1431">
        <f t="shared" ref="BW1067:BW1073" si="10342">BV1067*1.12</f>
        <v>0</v>
      </c>
      <c r="BX1067" s="84"/>
      <c r="BY1067" s="76">
        <v>2013</v>
      </c>
      <c r="BZ1067" s="325">
        <v>16.170000000000002</v>
      </c>
      <c r="CA1067" s="529">
        <f t="shared" ref="CA1067:CA1074" si="10343">BW1067*H1067</f>
        <v>0</v>
      </c>
      <c r="CB1067" s="85"/>
      <c r="CC1067" s="83"/>
      <c r="CD1067" s="888"/>
      <c r="CE1067" s="26">
        <f t="shared" si="9639"/>
        <v>0</v>
      </c>
      <c r="CF1067" s="27">
        <f t="shared" si="9640"/>
        <v>0</v>
      </c>
      <c r="CG1067" s="889">
        <f t="shared" si="9641"/>
        <v>0</v>
      </c>
      <c r="CH1067" s="540" t="s">
        <v>1845</v>
      </c>
      <c r="CI1067" s="828"/>
      <c r="CJ1067" s="890"/>
      <c r="CK1067" s="76"/>
      <c r="CL1067" s="725"/>
      <c r="CM1067" s="891"/>
      <c r="CN1067" s="725"/>
      <c r="CO1067" s="76"/>
      <c r="CP1067" s="76"/>
      <c r="CQ1067" s="886"/>
      <c r="CR1067" s="892"/>
      <c r="CS1067" s="892"/>
      <c r="CT1067" s="892"/>
      <c r="CU1067" s="892"/>
      <c r="CV1067" s="892"/>
      <c r="CW1067" s="892"/>
      <c r="CX1067" s="892"/>
      <c r="CY1067" s="892"/>
      <c r="CZ1067" s="892"/>
      <c r="DA1067" s="892"/>
      <c r="DB1067" s="892"/>
      <c r="DC1067" s="892"/>
      <c r="DD1067" s="892"/>
      <c r="DE1067" s="892"/>
      <c r="DF1067" s="892"/>
      <c r="DG1067" s="892"/>
      <c r="DH1067" s="892"/>
      <c r="DI1067" s="892"/>
      <c r="DJ1067" s="892"/>
      <c r="DK1067" s="892"/>
      <c r="DL1067" s="893"/>
      <c r="DM1067" s="677"/>
      <c r="DN1067" s="263"/>
      <c r="DO1067" s="677"/>
      <c r="DP1067" s="597"/>
      <c r="DQ1067" s="677"/>
      <c r="DR1067" s="257"/>
      <c r="DS1067" s="677"/>
      <c r="DT1067" s="257"/>
      <c r="DU1067" s="649"/>
      <c r="DV1067" s="538"/>
      <c r="DW1067" s="677"/>
      <c r="DX1067" s="538"/>
      <c r="DY1067" s="677"/>
      <c r="DZ1067" s="538"/>
      <c r="EA1067" s="462">
        <f t="shared" si="9643"/>
        <v>0</v>
      </c>
      <c r="EB1067" s="263">
        <f t="shared" si="9644"/>
        <v>0</v>
      </c>
      <c r="EC1067" s="677"/>
      <c r="ED1067" s="256"/>
      <c r="EE1067" s="460"/>
      <c r="EF1067" s="649"/>
      <c r="EG1067" s="461">
        <f t="shared" si="9646"/>
        <v>0</v>
      </c>
      <c r="EH1067" s="257">
        <f t="shared" si="9647"/>
        <v>0</v>
      </c>
      <c r="EI1067" s="460">
        <f t="shared" si="9648"/>
        <v>0</v>
      </c>
      <c r="EJ1067" s="538">
        <f t="shared" si="9649"/>
        <v>0</v>
      </c>
      <c r="EK1067" s="677">
        <f t="shared" si="9650"/>
        <v>0</v>
      </c>
      <c r="EL1067" s="257">
        <f t="shared" si="9651"/>
        <v>0</v>
      </c>
      <c r="EM1067" s="649">
        <f t="shared" si="9652"/>
        <v>0</v>
      </c>
      <c r="EN1067" s="538">
        <f t="shared" si="9653"/>
        <v>0</v>
      </c>
      <c r="EO1067" s="677">
        <f t="shared" si="9654"/>
        <v>0</v>
      </c>
      <c r="EP1067" s="257">
        <f t="shared" si="9655"/>
        <v>0</v>
      </c>
      <c r="EQ1067" s="649">
        <f t="shared" si="9656"/>
        <v>0</v>
      </c>
      <c r="ER1067" s="538">
        <f t="shared" si="9657"/>
        <v>0</v>
      </c>
      <c r="ES1067" s="677">
        <f t="shared" si="9658"/>
        <v>0</v>
      </c>
      <c r="ET1067" s="538">
        <f t="shared" si="9659"/>
        <v>0</v>
      </c>
      <c r="EU1067" s="462">
        <f t="shared" si="9660"/>
        <v>0</v>
      </c>
      <c r="EV1067" s="263">
        <f t="shared" si="9661"/>
        <v>0</v>
      </c>
      <c r="EW1067" s="462">
        <f t="shared" si="9662"/>
        <v>0</v>
      </c>
      <c r="EX1067" s="263">
        <f t="shared" si="9663"/>
        <v>0</v>
      </c>
      <c r="EY1067" s="472">
        <f t="shared" si="9664"/>
        <v>0</v>
      </c>
      <c r="EZ1067" s="263">
        <f t="shared" si="9665"/>
        <v>0</v>
      </c>
      <c r="FA1067" s="550"/>
    </row>
    <row r="1068" spans="1:157" s="551" customFormat="1" ht="18" hidden="1" customHeight="1" outlineLevel="1" x14ac:dyDescent="0.2">
      <c r="A1068" s="5" t="s">
        <v>2052</v>
      </c>
      <c r="B1068" s="76" t="s">
        <v>21</v>
      </c>
      <c r="C1068" s="77" t="s">
        <v>32</v>
      </c>
      <c r="D1068" s="77" t="s">
        <v>465</v>
      </c>
      <c r="E1068" s="76" t="s">
        <v>465</v>
      </c>
      <c r="F1068" s="76" t="s">
        <v>490</v>
      </c>
      <c r="G1068" s="78" t="s">
        <v>810</v>
      </c>
      <c r="H1068" s="79">
        <v>0.7</v>
      </c>
      <c r="I1068" s="76" t="s">
        <v>478</v>
      </c>
      <c r="J1068" s="80" t="s">
        <v>30</v>
      </c>
      <c r="K1068" s="81"/>
      <c r="L1068" s="76" t="s">
        <v>487</v>
      </c>
      <c r="M1068" s="10"/>
      <c r="N1068" s="82"/>
      <c r="O1068" s="82"/>
      <c r="P1068" s="82"/>
      <c r="Q1068" s="82"/>
      <c r="R1068" s="398">
        <v>0</v>
      </c>
      <c r="S1068" s="262"/>
      <c r="T1068" s="262"/>
      <c r="U1068" s="256">
        <f t="shared" ref="U1068" si="10344">R1068</f>
        <v>0</v>
      </c>
      <c r="V1068" s="257">
        <f t="shared" ref="V1068" si="10345">U1068*1.12</f>
        <v>0</v>
      </c>
      <c r="W1068" s="257">
        <f t="shared" ref="W1068" si="10346">V1068*H1068</f>
        <v>0</v>
      </c>
      <c r="X1068" s="395">
        <v>10672149</v>
      </c>
      <c r="Y1068" s="395"/>
      <c r="Z1068" s="395"/>
      <c r="AA1068" s="395">
        <v>0</v>
      </c>
      <c r="AB1068" s="395">
        <f t="shared" ref="AB1068" si="10347">AA1068*1.12</f>
        <v>0</v>
      </c>
      <c r="AC1068" s="399">
        <f t="shared" ref="AC1068" si="10348">AB1068*H1068</f>
        <v>0</v>
      </c>
      <c r="AD1068" s="396">
        <v>15532000</v>
      </c>
      <c r="AE1068" s="396"/>
      <c r="AF1068" s="396"/>
      <c r="AG1068" s="396">
        <v>0</v>
      </c>
      <c r="AH1068" s="396">
        <f>AG1068*1.12</f>
        <v>0</v>
      </c>
      <c r="AI1068" s="260">
        <f t="shared" ref="AI1068" si="10349">AH1068*H1068</f>
        <v>0</v>
      </c>
      <c r="AJ1068" s="396">
        <v>9561381</v>
      </c>
      <c r="AK1068" s="396"/>
      <c r="AL1068" s="396"/>
      <c r="AM1068" s="396">
        <v>0</v>
      </c>
      <c r="AN1068" s="396">
        <f t="shared" si="10334"/>
        <v>0</v>
      </c>
      <c r="AO1068" s="396">
        <f t="shared" si="9627"/>
        <v>0</v>
      </c>
      <c r="AP1068" s="396"/>
      <c r="AQ1068" s="396"/>
      <c r="AR1068" s="396"/>
      <c r="AS1068" s="396">
        <f t="shared" ref="AS1068" si="10350">AP1068</f>
        <v>0</v>
      </c>
      <c r="AT1068" s="396">
        <f t="shared" ref="AT1068" si="10351">AS1068*1.12</f>
        <v>0</v>
      </c>
      <c r="AU1068" s="396">
        <f t="shared" ref="AU1068" si="10352">AT1068*H1068</f>
        <v>0</v>
      </c>
      <c r="AV1068" s="397"/>
      <c r="AW1068" s="397"/>
      <c r="AX1068" s="397"/>
      <c r="AY1068" s="397">
        <f t="shared" ref="AY1068" si="10353">AV1068</f>
        <v>0</v>
      </c>
      <c r="AZ1068" s="397">
        <f t="shared" ref="AZ1068" si="10354">AY1068*1.12</f>
        <v>0</v>
      </c>
      <c r="BA1068" s="397">
        <f t="shared" ref="BA1068" si="10355">AZ1068*H1068</f>
        <v>0</v>
      </c>
      <c r="BB1068" s="397"/>
      <c r="BC1068" s="397"/>
      <c r="BD1068" s="397"/>
      <c r="BE1068" s="397">
        <f t="shared" ref="BE1068" si="10356">BB1068</f>
        <v>0</v>
      </c>
      <c r="BF1068" s="397">
        <f t="shared" ref="BF1068" si="10357">BE1068*1.12</f>
        <v>0</v>
      </c>
      <c r="BG1068" s="397">
        <f t="shared" ref="BG1068" si="10358">BF1068*H1068</f>
        <v>0</v>
      </c>
      <c r="BH1068" s="397"/>
      <c r="BI1068" s="397"/>
      <c r="BJ1068" s="397"/>
      <c r="BK1068" s="397">
        <f t="shared" si="9630"/>
        <v>0</v>
      </c>
      <c r="BL1068" s="397">
        <f t="shared" si="9631"/>
        <v>0</v>
      </c>
      <c r="BM1068" s="397">
        <f t="shared" si="9632"/>
        <v>0</v>
      </c>
      <c r="BN1068" s="397"/>
      <c r="BO1068" s="397"/>
      <c r="BP1068" s="397"/>
      <c r="BQ1068" s="397">
        <f t="shared" si="9633"/>
        <v>0</v>
      </c>
      <c r="BR1068" s="397">
        <f t="shared" si="9634"/>
        <v>0</v>
      </c>
      <c r="BS1068" s="397">
        <f t="shared" si="9635"/>
        <v>0</v>
      </c>
      <c r="BT1068" s="256"/>
      <c r="BU1068" s="256"/>
      <c r="BV1068" s="256">
        <v>0</v>
      </c>
      <c r="BW1068" s="1431">
        <f t="shared" ref="BW1068" si="10359">BV1068*1.12</f>
        <v>0</v>
      </c>
      <c r="BX1068" s="84"/>
      <c r="BY1068" s="76">
        <v>2013</v>
      </c>
      <c r="BZ1068" s="325">
        <v>16.170000000000002</v>
      </c>
      <c r="CA1068" s="529">
        <f t="shared" ref="CA1068" si="10360">BW1068*H1068</f>
        <v>0</v>
      </c>
      <c r="CB1068" s="85"/>
      <c r="CC1068" s="83"/>
      <c r="CD1068" s="888"/>
      <c r="CE1068" s="26">
        <f t="shared" ref="CE1068" si="10361">BV1068-CB1068</f>
        <v>0</v>
      </c>
      <c r="CF1068" s="27">
        <f t="shared" ref="CF1068" si="10362">BW1068-CC1068</f>
        <v>0</v>
      </c>
      <c r="CG1068" s="889">
        <f t="shared" ref="CG1068" si="10363">CA1068-CC1068</f>
        <v>0</v>
      </c>
      <c r="CH1068" s="540" t="s">
        <v>2054</v>
      </c>
      <c r="CI1068" s="828"/>
      <c r="CJ1068" s="890"/>
      <c r="CK1068" s="76"/>
      <c r="CL1068" s="725"/>
      <c r="CM1068" s="891"/>
      <c r="CN1068" s="725"/>
      <c r="CO1068" s="76"/>
      <c r="CP1068" s="76"/>
      <c r="CQ1068" s="886"/>
      <c r="CR1068" s="892"/>
      <c r="CS1068" s="892"/>
      <c r="CT1068" s="892"/>
      <c r="CU1068" s="892"/>
      <c r="CV1068" s="892"/>
      <c r="CW1068" s="892"/>
      <c r="CX1068" s="892"/>
      <c r="CY1068" s="892"/>
      <c r="CZ1068" s="892"/>
      <c r="DA1068" s="892"/>
      <c r="DB1068" s="892"/>
      <c r="DC1068" s="892"/>
      <c r="DD1068" s="892"/>
      <c r="DE1068" s="892"/>
      <c r="DF1068" s="892"/>
      <c r="DG1068" s="892"/>
      <c r="DH1068" s="892"/>
      <c r="DI1068" s="892"/>
      <c r="DJ1068" s="892"/>
      <c r="DK1068" s="892"/>
      <c r="DL1068" s="893"/>
      <c r="DM1068" s="677"/>
      <c r="DN1068" s="263"/>
      <c r="DO1068" s="677"/>
      <c r="DP1068" s="597"/>
      <c r="DQ1068" s="677"/>
      <c r="DR1068" s="257"/>
      <c r="DS1068" s="677"/>
      <c r="DT1068" s="257"/>
      <c r="DU1068" s="649"/>
      <c r="DV1068" s="538"/>
      <c r="DW1068" s="677"/>
      <c r="DX1068" s="538"/>
      <c r="DY1068" s="677"/>
      <c r="DZ1068" s="538"/>
      <c r="EA1068" s="462">
        <f t="shared" si="9643"/>
        <v>0</v>
      </c>
      <c r="EB1068" s="263">
        <f t="shared" si="9644"/>
        <v>0</v>
      </c>
      <c r="EC1068" s="677"/>
      <c r="ED1068" s="256"/>
      <c r="EE1068" s="460"/>
      <c r="EF1068" s="649"/>
      <c r="EG1068" s="461">
        <f t="shared" si="9646"/>
        <v>0</v>
      </c>
      <c r="EH1068" s="257">
        <f t="shared" si="9647"/>
        <v>0</v>
      </c>
      <c r="EI1068" s="460">
        <f t="shared" si="9648"/>
        <v>0</v>
      </c>
      <c r="EJ1068" s="538">
        <f t="shared" si="9649"/>
        <v>0</v>
      </c>
      <c r="EK1068" s="677">
        <f t="shared" si="9650"/>
        <v>0</v>
      </c>
      <c r="EL1068" s="257">
        <f t="shared" si="9651"/>
        <v>0</v>
      </c>
      <c r="EM1068" s="649">
        <f t="shared" si="9652"/>
        <v>0</v>
      </c>
      <c r="EN1068" s="538">
        <f t="shared" si="9653"/>
        <v>0</v>
      </c>
      <c r="EO1068" s="677">
        <f t="shared" si="9654"/>
        <v>0</v>
      </c>
      <c r="EP1068" s="257">
        <f t="shared" si="9655"/>
        <v>0</v>
      </c>
      <c r="EQ1068" s="649">
        <f t="shared" si="9656"/>
        <v>0</v>
      </c>
      <c r="ER1068" s="538">
        <f t="shared" si="9657"/>
        <v>0</v>
      </c>
      <c r="ES1068" s="677">
        <f t="shared" si="9658"/>
        <v>0</v>
      </c>
      <c r="ET1068" s="538">
        <f t="shared" si="9659"/>
        <v>0</v>
      </c>
      <c r="EU1068" s="462">
        <f t="shared" si="9660"/>
        <v>0</v>
      </c>
      <c r="EV1068" s="263">
        <f t="shared" si="9661"/>
        <v>0</v>
      </c>
      <c r="EW1068" s="462">
        <f t="shared" si="9662"/>
        <v>0</v>
      </c>
      <c r="EX1068" s="263">
        <f t="shared" si="9663"/>
        <v>0</v>
      </c>
      <c r="EY1068" s="472">
        <f t="shared" si="9664"/>
        <v>0</v>
      </c>
      <c r="EZ1068" s="263">
        <f t="shared" si="9665"/>
        <v>0</v>
      </c>
      <c r="FA1068" s="550"/>
    </row>
    <row r="1069" spans="1:157" s="551" customFormat="1" ht="20.25" hidden="1" customHeight="1" outlineLevel="1" x14ac:dyDescent="0.2">
      <c r="A1069" s="5" t="s">
        <v>2610</v>
      </c>
      <c r="B1069" s="76" t="s">
        <v>21</v>
      </c>
      <c r="C1069" s="77" t="s">
        <v>32</v>
      </c>
      <c r="D1069" s="77" t="s">
        <v>465</v>
      </c>
      <c r="E1069" s="76" t="s">
        <v>465</v>
      </c>
      <c r="F1069" s="76" t="s">
        <v>490</v>
      </c>
      <c r="G1069" s="78" t="s">
        <v>810</v>
      </c>
      <c r="H1069" s="79">
        <v>0.7</v>
      </c>
      <c r="I1069" s="76" t="s">
        <v>478</v>
      </c>
      <c r="J1069" s="80" t="s">
        <v>30</v>
      </c>
      <c r="K1069" s="81"/>
      <c r="L1069" s="76" t="s">
        <v>487</v>
      </c>
      <c r="M1069" s="10"/>
      <c r="N1069" s="82"/>
      <c r="O1069" s="82"/>
      <c r="P1069" s="82"/>
      <c r="Q1069" s="82"/>
      <c r="R1069" s="398">
        <v>0</v>
      </c>
      <c r="S1069" s="262"/>
      <c r="T1069" s="262"/>
      <c r="U1069" s="256">
        <f t="shared" ref="U1069" si="10364">R1069</f>
        <v>0</v>
      </c>
      <c r="V1069" s="257">
        <f t="shared" ref="V1069" si="10365">U1069*1.12</f>
        <v>0</v>
      </c>
      <c r="W1069" s="257">
        <f t="shared" ref="W1069" si="10366">V1069*H1069</f>
        <v>0</v>
      </c>
      <c r="X1069" s="395">
        <v>10672149</v>
      </c>
      <c r="Y1069" s="395"/>
      <c r="Z1069" s="395"/>
      <c r="AA1069" s="395">
        <v>0</v>
      </c>
      <c r="AB1069" s="395">
        <f t="shared" ref="AB1069" si="10367">AA1069*1.12</f>
        <v>0</v>
      </c>
      <c r="AC1069" s="399">
        <f t="shared" ref="AC1069" si="10368">AB1069*H1069</f>
        <v>0</v>
      </c>
      <c r="AD1069" s="396">
        <v>15532000</v>
      </c>
      <c r="AE1069" s="396"/>
      <c r="AF1069" s="396"/>
      <c r="AG1069" s="396">
        <v>0</v>
      </c>
      <c r="AH1069" s="396">
        <f>AG1069*1.12</f>
        <v>0</v>
      </c>
      <c r="AI1069" s="260">
        <f t="shared" ref="AI1069" si="10369">AH1069*H1069</f>
        <v>0</v>
      </c>
      <c r="AJ1069" s="396">
        <v>21676228.999999993</v>
      </c>
      <c r="AK1069" s="396"/>
      <c r="AL1069" s="396"/>
      <c r="AM1069" s="396">
        <v>0</v>
      </c>
      <c r="AN1069" s="396">
        <f t="shared" si="10334"/>
        <v>0</v>
      </c>
      <c r="AO1069" s="396">
        <f t="shared" ref="AO1069" si="10370">AN1069*H1069</f>
        <v>0</v>
      </c>
      <c r="AP1069" s="396"/>
      <c r="AQ1069" s="396"/>
      <c r="AR1069" s="396"/>
      <c r="AS1069" s="396">
        <f>AP1069</f>
        <v>0</v>
      </c>
      <c r="AT1069" s="396">
        <f>AS1069*1.12</f>
        <v>0</v>
      </c>
      <c r="AU1069" s="396">
        <f>AT1069*H1069</f>
        <v>0</v>
      </c>
      <c r="AV1069" s="397"/>
      <c r="AW1069" s="397"/>
      <c r="AX1069" s="397"/>
      <c r="AY1069" s="397">
        <f t="shared" ref="AY1069" si="10371">AV1069</f>
        <v>0</v>
      </c>
      <c r="AZ1069" s="397">
        <f t="shared" ref="AZ1069" si="10372">AY1069*1.12</f>
        <v>0</v>
      </c>
      <c r="BA1069" s="397">
        <f t="shared" ref="BA1069" si="10373">AZ1069*H1069</f>
        <v>0</v>
      </c>
      <c r="BB1069" s="397"/>
      <c r="BC1069" s="397"/>
      <c r="BD1069" s="397"/>
      <c r="BE1069" s="397">
        <f t="shared" ref="BE1069" si="10374">BB1069</f>
        <v>0</v>
      </c>
      <c r="BF1069" s="397">
        <f t="shared" ref="BF1069" si="10375">BE1069*1.12</f>
        <v>0</v>
      </c>
      <c r="BG1069" s="397">
        <f t="shared" ref="BG1069" si="10376">BF1069*H1069</f>
        <v>0</v>
      </c>
      <c r="BH1069" s="397"/>
      <c r="BI1069" s="397"/>
      <c r="BJ1069" s="397"/>
      <c r="BK1069" s="397">
        <f t="shared" ref="BK1069" si="10377">BH1069</f>
        <v>0</v>
      </c>
      <c r="BL1069" s="397">
        <f t="shared" ref="BL1069" si="10378">BK1069*1.12</f>
        <v>0</v>
      </c>
      <c r="BM1069" s="397">
        <f t="shared" ref="BM1069" si="10379">BL1069*N1069</f>
        <v>0</v>
      </c>
      <c r="BN1069" s="397"/>
      <c r="BO1069" s="397"/>
      <c r="BP1069" s="397"/>
      <c r="BQ1069" s="397">
        <f t="shared" ref="BQ1069" si="10380">BN1069</f>
        <v>0</v>
      </c>
      <c r="BR1069" s="397">
        <f t="shared" ref="BR1069" si="10381">BQ1069*1.12</f>
        <v>0</v>
      </c>
      <c r="BS1069" s="397">
        <f t="shared" ref="BS1069" si="10382">BR1069*T1069</f>
        <v>0</v>
      </c>
      <c r="BT1069" s="256"/>
      <c r="BU1069" s="256"/>
      <c r="BV1069" s="256">
        <v>0</v>
      </c>
      <c r="BW1069" s="1431">
        <f t="shared" ref="BW1069" si="10383">BV1069*1.12</f>
        <v>0</v>
      </c>
      <c r="BX1069" s="84"/>
      <c r="BY1069" s="76">
        <v>2013</v>
      </c>
      <c r="BZ1069" s="325">
        <v>16.170000000000002</v>
      </c>
      <c r="CA1069" s="529">
        <f t="shared" ref="CA1069" si="10384">BW1069*H1069</f>
        <v>0</v>
      </c>
      <c r="CB1069" s="85"/>
      <c r="CC1069" s="83"/>
      <c r="CD1069" s="888"/>
      <c r="CE1069" s="26">
        <f t="shared" ref="CE1069" si="10385">BV1069-CB1069</f>
        <v>0</v>
      </c>
      <c r="CF1069" s="27">
        <f t="shared" ref="CF1069" si="10386">BW1069-CC1069</f>
        <v>0</v>
      </c>
      <c r="CG1069" s="889">
        <f t="shared" ref="CG1069" si="10387">CA1069-CC1069</f>
        <v>0</v>
      </c>
      <c r="CH1069" s="540" t="s">
        <v>2613</v>
      </c>
      <c r="CI1069" s="828"/>
      <c r="CJ1069" s="890"/>
      <c r="CK1069" s="76"/>
      <c r="CL1069" s="725"/>
      <c r="CM1069" s="891"/>
      <c r="CN1069" s="725"/>
      <c r="CO1069" s="76"/>
      <c r="CP1069" s="76"/>
      <c r="CQ1069" s="886"/>
      <c r="CR1069" s="892"/>
      <c r="CS1069" s="892"/>
      <c r="CT1069" s="892"/>
      <c r="CU1069" s="892"/>
      <c r="CV1069" s="892"/>
      <c r="CW1069" s="892"/>
      <c r="CX1069" s="892"/>
      <c r="CY1069" s="892"/>
      <c r="CZ1069" s="892"/>
      <c r="DA1069" s="892"/>
      <c r="DB1069" s="892"/>
      <c r="DC1069" s="892"/>
      <c r="DD1069" s="892"/>
      <c r="DE1069" s="892"/>
      <c r="DF1069" s="892"/>
      <c r="DG1069" s="892"/>
      <c r="DH1069" s="892"/>
      <c r="DI1069" s="892"/>
      <c r="DJ1069" s="892"/>
      <c r="DK1069" s="892"/>
      <c r="DL1069" s="893"/>
      <c r="DM1069" s="677"/>
      <c r="DN1069" s="263"/>
      <c r="DO1069" s="677"/>
      <c r="DP1069" s="597"/>
      <c r="DQ1069" s="677"/>
      <c r="DR1069" s="257"/>
      <c r="DS1069" s="677"/>
      <c r="DT1069" s="257"/>
      <c r="DU1069" s="649"/>
      <c r="DV1069" s="538"/>
      <c r="DW1069" s="677"/>
      <c r="DX1069" s="538"/>
      <c r="DY1069" s="677"/>
      <c r="DZ1069" s="538"/>
      <c r="EA1069" s="462">
        <f t="shared" ref="EA1069" si="10388">DI1069</f>
        <v>0</v>
      </c>
      <c r="EB1069" s="263">
        <f t="shared" ref="EB1069" si="10389">EA1069/1.12</f>
        <v>0</v>
      </c>
      <c r="EC1069" s="677"/>
      <c r="ED1069" s="256"/>
      <c r="EE1069" s="460"/>
      <c r="EF1069" s="649"/>
      <c r="EG1069" s="461">
        <f t="shared" ref="EG1069" si="10390">U1069-DN1069</f>
        <v>0</v>
      </c>
      <c r="EH1069" s="257">
        <f t="shared" ref="EH1069" si="10391">V1069-DM1069</f>
        <v>0</v>
      </c>
      <c r="EI1069" s="460">
        <f t="shared" ref="EI1069" si="10392">AA1069-DP1069</f>
        <v>0</v>
      </c>
      <c r="EJ1069" s="538">
        <f t="shared" ref="EJ1069" si="10393">AB1069-DO1069</f>
        <v>0</v>
      </c>
      <c r="EK1069" s="677">
        <f t="shared" ref="EK1069" si="10394">AG1069-DR1069</f>
        <v>0</v>
      </c>
      <c r="EL1069" s="257">
        <f t="shared" ref="EL1069" si="10395">AH1069-DQ1069</f>
        <v>0</v>
      </c>
      <c r="EM1069" s="649">
        <f t="shared" ref="EM1069" si="10396">AM1069-DT1069</f>
        <v>0</v>
      </c>
      <c r="EN1069" s="538">
        <f t="shared" ref="EN1069" si="10397">AN1069-DS1069</f>
        <v>0</v>
      </c>
      <c r="EO1069" s="677">
        <f t="shared" ref="EO1069" si="10398">AS1069-DV1069</f>
        <v>0</v>
      </c>
      <c r="EP1069" s="257">
        <f t="shared" ref="EP1069" si="10399">AT1069-DU1069</f>
        <v>0</v>
      </c>
      <c r="EQ1069" s="649">
        <f t="shared" ref="EQ1069" si="10400">AY1069-DX1069</f>
        <v>0</v>
      </c>
      <c r="ER1069" s="538">
        <f t="shared" ref="ER1069" si="10401">AZ1069-DW1069</f>
        <v>0</v>
      </c>
      <c r="ES1069" s="677">
        <f t="shared" ref="ES1069" si="10402">BE1069-DZ1069</f>
        <v>0</v>
      </c>
      <c r="ET1069" s="538">
        <f t="shared" ref="ET1069" si="10403">BF1069-DY1069</f>
        <v>0</v>
      </c>
      <c r="EU1069" s="462">
        <f t="shared" ref="EU1069" si="10404">BK1069-EB1069</f>
        <v>0</v>
      </c>
      <c r="EV1069" s="263">
        <f t="shared" ref="EV1069" si="10405">BL1069-EA1069</f>
        <v>0</v>
      </c>
      <c r="EW1069" s="462">
        <f t="shared" ref="EW1069" si="10406">BM1069-ED1069</f>
        <v>0</v>
      </c>
      <c r="EX1069" s="263">
        <f t="shared" ref="EX1069" si="10407">BN1069-EC1069</f>
        <v>0</v>
      </c>
      <c r="EY1069" s="472">
        <f t="shared" ref="EY1069" si="10408">BV1069-EF1069</f>
        <v>0</v>
      </c>
      <c r="EZ1069" s="263">
        <f t="shared" ref="EZ1069" si="10409">BW1069-EE1069</f>
        <v>0</v>
      </c>
      <c r="FA1069" s="550"/>
    </row>
    <row r="1070" spans="1:157" s="551" customFormat="1" ht="20.25" hidden="1" customHeight="1" outlineLevel="1" x14ac:dyDescent="0.2">
      <c r="A1070" s="5" t="s">
        <v>2675</v>
      </c>
      <c r="B1070" s="76" t="s">
        <v>21</v>
      </c>
      <c r="C1070" s="77" t="s">
        <v>32</v>
      </c>
      <c r="D1070" s="77" t="s">
        <v>465</v>
      </c>
      <c r="E1070" s="76" t="s">
        <v>465</v>
      </c>
      <c r="F1070" s="76" t="s">
        <v>490</v>
      </c>
      <c r="G1070" s="78" t="s">
        <v>810</v>
      </c>
      <c r="H1070" s="79">
        <v>0.7</v>
      </c>
      <c r="I1070" s="76" t="s">
        <v>478</v>
      </c>
      <c r="J1070" s="80" t="s">
        <v>30</v>
      </c>
      <c r="K1070" s="81"/>
      <c r="L1070" s="76" t="s">
        <v>487</v>
      </c>
      <c r="M1070" s="10"/>
      <c r="N1070" s="82"/>
      <c r="O1070" s="82"/>
      <c r="P1070" s="82"/>
      <c r="Q1070" s="82"/>
      <c r="R1070" s="398">
        <v>0</v>
      </c>
      <c r="S1070" s="262"/>
      <c r="T1070" s="262"/>
      <c r="U1070" s="256">
        <f t="shared" ref="U1070" si="10410">R1070</f>
        <v>0</v>
      </c>
      <c r="V1070" s="257">
        <f t="shared" ref="V1070" si="10411">U1070*1.12</f>
        <v>0</v>
      </c>
      <c r="W1070" s="257">
        <f t="shared" ref="W1070" si="10412">V1070*H1070</f>
        <v>0</v>
      </c>
      <c r="X1070" s="395">
        <v>10672149</v>
      </c>
      <c r="Y1070" s="395"/>
      <c r="Z1070" s="395"/>
      <c r="AA1070" s="395">
        <v>0</v>
      </c>
      <c r="AB1070" s="395">
        <f t="shared" ref="AB1070" si="10413">AA1070*1.12</f>
        <v>0</v>
      </c>
      <c r="AC1070" s="399">
        <f t="shared" ref="AC1070" si="10414">AB1070*H1070</f>
        <v>0</v>
      </c>
      <c r="AD1070" s="396">
        <v>2836950</v>
      </c>
      <c r="AE1070" s="396"/>
      <c r="AF1070" s="396"/>
      <c r="AG1070" s="396">
        <v>0</v>
      </c>
      <c r="AH1070" s="396">
        <f>AG1070*1.12</f>
        <v>0</v>
      </c>
      <c r="AI1070" s="260">
        <f t="shared" ref="AI1070" si="10415">AH1070*H1070</f>
        <v>0</v>
      </c>
      <c r="AJ1070" s="396">
        <v>22256431</v>
      </c>
      <c r="AK1070" s="396"/>
      <c r="AL1070" s="396"/>
      <c r="AM1070" s="396">
        <v>0</v>
      </c>
      <c r="AN1070" s="396">
        <f t="shared" si="10334"/>
        <v>0</v>
      </c>
      <c r="AO1070" s="396">
        <f t="shared" ref="AO1070" si="10416">AN1070*H1070</f>
        <v>0</v>
      </c>
      <c r="AP1070" s="396">
        <v>22570269</v>
      </c>
      <c r="AQ1070" s="396"/>
      <c r="AR1070" s="396"/>
      <c r="AS1070" s="396">
        <v>0</v>
      </c>
      <c r="AT1070" s="396">
        <f>AS1070*1.12</f>
        <v>0</v>
      </c>
      <c r="AU1070" s="396">
        <f>AT1070*H1070</f>
        <v>0</v>
      </c>
      <c r="AV1070" s="397"/>
      <c r="AW1070" s="397"/>
      <c r="AX1070" s="397"/>
      <c r="AY1070" s="397">
        <f t="shared" ref="AY1070" si="10417">AV1070</f>
        <v>0</v>
      </c>
      <c r="AZ1070" s="397">
        <f t="shared" ref="AZ1070" si="10418">AY1070*1.12</f>
        <v>0</v>
      </c>
      <c r="BA1070" s="397">
        <f t="shared" ref="BA1070" si="10419">AZ1070*H1070</f>
        <v>0</v>
      </c>
      <c r="BB1070" s="397"/>
      <c r="BC1070" s="397"/>
      <c r="BD1070" s="397"/>
      <c r="BE1070" s="397">
        <f t="shared" ref="BE1070" si="10420">BB1070</f>
        <v>0</v>
      </c>
      <c r="BF1070" s="397">
        <f t="shared" ref="BF1070" si="10421">BE1070*1.12</f>
        <v>0</v>
      </c>
      <c r="BG1070" s="397">
        <f t="shared" ref="BG1070" si="10422">BF1070*H1070</f>
        <v>0</v>
      </c>
      <c r="BH1070" s="397"/>
      <c r="BI1070" s="397"/>
      <c r="BJ1070" s="397"/>
      <c r="BK1070" s="397">
        <f t="shared" ref="BK1070" si="10423">BH1070</f>
        <v>0</v>
      </c>
      <c r="BL1070" s="397">
        <f t="shared" ref="BL1070" si="10424">BK1070*1.12</f>
        <v>0</v>
      </c>
      <c r="BM1070" s="397">
        <f t="shared" ref="BM1070" si="10425">BL1070*N1070</f>
        <v>0</v>
      </c>
      <c r="BN1070" s="397"/>
      <c r="BO1070" s="397"/>
      <c r="BP1070" s="397"/>
      <c r="BQ1070" s="397">
        <f t="shared" ref="BQ1070" si="10426">BN1070</f>
        <v>0</v>
      </c>
      <c r="BR1070" s="397">
        <f t="shared" ref="BR1070" si="10427">BQ1070*1.12</f>
        <v>0</v>
      </c>
      <c r="BS1070" s="397">
        <f t="shared" ref="BS1070" si="10428">BR1070*T1070</f>
        <v>0</v>
      </c>
      <c r="BT1070" s="256"/>
      <c r="BU1070" s="256"/>
      <c r="BV1070" s="256">
        <v>0</v>
      </c>
      <c r="BW1070" s="1431">
        <f t="shared" ref="BW1070" si="10429">BV1070*1.12</f>
        <v>0</v>
      </c>
      <c r="BX1070" s="84"/>
      <c r="BY1070" s="76">
        <v>2013</v>
      </c>
      <c r="BZ1070" s="325">
        <v>16.170000000000002</v>
      </c>
      <c r="CA1070" s="529">
        <f t="shared" ref="CA1070" si="10430">BW1070*H1070</f>
        <v>0</v>
      </c>
      <c r="CB1070" s="85"/>
      <c r="CC1070" s="83"/>
      <c r="CD1070" s="888"/>
      <c r="CE1070" s="26">
        <f t="shared" ref="CE1070" si="10431">BV1070-CB1070</f>
        <v>0</v>
      </c>
      <c r="CF1070" s="27">
        <f t="shared" ref="CF1070" si="10432">BW1070-CC1070</f>
        <v>0</v>
      </c>
      <c r="CG1070" s="889">
        <f t="shared" ref="CG1070" si="10433">CA1070-CC1070</f>
        <v>0</v>
      </c>
      <c r="CH1070" s="540" t="s">
        <v>2676</v>
      </c>
      <c r="CI1070" s="828"/>
      <c r="CJ1070" s="890"/>
      <c r="CK1070" s="76"/>
      <c r="CL1070" s="725"/>
      <c r="CM1070" s="891"/>
      <c r="CN1070" s="725"/>
      <c r="CO1070" s="76"/>
      <c r="CP1070" s="76"/>
      <c r="CQ1070" s="886"/>
      <c r="CR1070" s="892"/>
      <c r="CS1070" s="892"/>
      <c r="CT1070" s="892"/>
      <c r="CU1070" s="892"/>
      <c r="CV1070" s="892"/>
      <c r="CW1070" s="892"/>
      <c r="CX1070" s="892"/>
      <c r="CY1070" s="892"/>
      <c r="CZ1070" s="892"/>
      <c r="DA1070" s="892"/>
      <c r="DB1070" s="892"/>
      <c r="DC1070" s="892"/>
      <c r="DD1070" s="892"/>
      <c r="DE1070" s="892"/>
      <c r="DF1070" s="892"/>
      <c r="DG1070" s="892"/>
      <c r="DH1070" s="892"/>
      <c r="DI1070" s="892"/>
      <c r="DJ1070" s="892"/>
      <c r="DK1070" s="892"/>
      <c r="DL1070" s="893"/>
      <c r="DM1070" s="677"/>
      <c r="DN1070" s="263"/>
      <c r="DO1070" s="677"/>
      <c r="DP1070" s="597"/>
      <c r="DQ1070" s="677"/>
      <c r="DR1070" s="257"/>
      <c r="DS1070" s="677"/>
      <c r="DT1070" s="257"/>
      <c r="DU1070" s="649"/>
      <c r="DV1070" s="538"/>
      <c r="DW1070" s="677"/>
      <c r="DX1070" s="538"/>
      <c r="DY1070" s="677"/>
      <c r="DZ1070" s="538"/>
      <c r="EA1070" s="462">
        <f t="shared" ref="EA1070" si="10434">DI1070</f>
        <v>0</v>
      </c>
      <c r="EB1070" s="263">
        <f t="shared" ref="EB1070" si="10435">EA1070/1.12</f>
        <v>0</v>
      </c>
      <c r="EC1070" s="677"/>
      <c r="ED1070" s="256"/>
      <c r="EE1070" s="460"/>
      <c r="EF1070" s="649"/>
      <c r="EG1070" s="461">
        <f t="shared" ref="EG1070" si="10436">U1070-DN1070</f>
        <v>0</v>
      </c>
      <c r="EH1070" s="257">
        <f t="shared" ref="EH1070" si="10437">V1070-DM1070</f>
        <v>0</v>
      </c>
      <c r="EI1070" s="460">
        <f t="shared" ref="EI1070" si="10438">AA1070-DP1070</f>
        <v>0</v>
      </c>
      <c r="EJ1070" s="538">
        <f t="shared" ref="EJ1070" si="10439">AB1070-DO1070</f>
        <v>0</v>
      </c>
      <c r="EK1070" s="677">
        <f t="shared" ref="EK1070" si="10440">AG1070-DR1070</f>
        <v>0</v>
      </c>
      <c r="EL1070" s="257">
        <f t="shared" ref="EL1070" si="10441">AH1070-DQ1070</f>
        <v>0</v>
      </c>
      <c r="EM1070" s="649">
        <f t="shared" ref="EM1070" si="10442">AM1070-DT1070</f>
        <v>0</v>
      </c>
      <c r="EN1070" s="538">
        <f t="shared" ref="EN1070" si="10443">AN1070-DS1070</f>
        <v>0</v>
      </c>
      <c r="EO1070" s="677">
        <f t="shared" ref="EO1070" si="10444">AS1070-DV1070</f>
        <v>0</v>
      </c>
      <c r="EP1070" s="257">
        <f t="shared" ref="EP1070" si="10445">AT1070-DU1070</f>
        <v>0</v>
      </c>
      <c r="EQ1070" s="649">
        <f t="shared" ref="EQ1070" si="10446">AY1070-DX1070</f>
        <v>0</v>
      </c>
      <c r="ER1070" s="538">
        <f t="shared" ref="ER1070" si="10447">AZ1070-DW1070</f>
        <v>0</v>
      </c>
      <c r="ES1070" s="677">
        <f t="shared" ref="ES1070" si="10448">BE1070-DZ1070</f>
        <v>0</v>
      </c>
      <c r="ET1070" s="538">
        <f t="shared" ref="ET1070" si="10449">BF1070-DY1070</f>
        <v>0</v>
      </c>
      <c r="EU1070" s="462">
        <f t="shared" ref="EU1070" si="10450">BK1070-EB1070</f>
        <v>0</v>
      </c>
      <c r="EV1070" s="263">
        <f t="shared" ref="EV1070" si="10451">BL1070-EA1070</f>
        <v>0</v>
      </c>
      <c r="EW1070" s="462">
        <f t="shared" ref="EW1070" si="10452">BM1070-ED1070</f>
        <v>0</v>
      </c>
      <c r="EX1070" s="263">
        <f t="shared" ref="EX1070" si="10453">BN1070-EC1070</f>
        <v>0</v>
      </c>
      <c r="EY1070" s="472">
        <f t="shared" ref="EY1070" si="10454">BV1070-EF1070</f>
        <v>0</v>
      </c>
      <c r="EZ1070" s="263">
        <f t="shared" ref="EZ1070" si="10455">BW1070-EE1070</f>
        <v>0</v>
      </c>
      <c r="FA1070" s="550"/>
    </row>
    <row r="1071" spans="1:157" s="1394" customFormat="1" ht="20.25" hidden="1" customHeight="1" outlineLevel="1" x14ac:dyDescent="0.2">
      <c r="A1071" s="1424" t="s">
        <v>2753</v>
      </c>
      <c r="B1071" s="691" t="s">
        <v>21</v>
      </c>
      <c r="C1071" s="1168" t="s">
        <v>32</v>
      </c>
      <c r="D1071" s="1168" t="s">
        <v>465</v>
      </c>
      <c r="E1071" s="691" t="s">
        <v>465</v>
      </c>
      <c r="F1071" s="691" t="s">
        <v>490</v>
      </c>
      <c r="G1071" s="692" t="s">
        <v>810</v>
      </c>
      <c r="H1071" s="693">
        <v>0.7</v>
      </c>
      <c r="I1071" s="691" t="s">
        <v>478</v>
      </c>
      <c r="J1071" s="694" t="s">
        <v>30</v>
      </c>
      <c r="K1071" s="695"/>
      <c r="L1071" s="691" t="s">
        <v>487</v>
      </c>
      <c r="M1071" s="1169"/>
      <c r="N1071" s="696"/>
      <c r="O1071" s="696"/>
      <c r="P1071" s="696"/>
      <c r="Q1071" s="696"/>
      <c r="R1071" s="1170">
        <v>0</v>
      </c>
      <c r="S1071" s="698"/>
      <c r="T1071" s="698"/>
      <c r="U1071" s="1174">
        <f t="shared" ref="U1071" si="10456">R1071</f>
        <v>0</v>
      </c>
      <c r="V1071" s="1196">
        <f t="shared" ref="V1071" si="10457">U1071*1.12</f>
        <v>0</v>
      </c>
      <c r="W1071" s="1196">
        <f t="shared" ref="W1071" si="10458">V1071*H1071</f>
        <v>0</v>
      </c>
      <c r="X1071" s="1236">
        <v>10672149</v>
      </c>
      <c r="Y1071" s="1236"/>
      <c r="Z1071" s="1236"/>
      <c r="AA1071" s="1236">
        <f t="shared" ref="AA1071" si="10459">X1071</f>
        <v>10672149</v>
      </c>
      <c r="AB1071" s="1236">
        <f t="shared" ref="AB1071" si="10460">AA1071*1.12</f>
        <v>11952806.880000001</v>
      </c>
      <c r="AC1071" s="700">
        <f t="shared" ref="AC1071" si="10461">AB1071*H1071</f>
        <v>8366964.8159999996</v>
      </c>
      <c r="AD1071" s="1172">
        <v>2836950</v>
      </c>
      <c r="AE1071" s="1172"/>
      <c r="AF1071" s="1172"/>
      <c r="AG1071" s="1172">
        <f>AD1071</f>
        <v>2836950</v>
      </c>
      <c r="AH1071" s="1172">
        <f>AG1071*1.12</f>
        <v>3177384.0000000005</v>
      </c>
      <c r="AI1071" s="1171">
        <f t="shared" ref="AI1071" si="10462">AH1071*H1071</f>
        <v>2224168.8000000003</v>
      </c>
      <c r="AJ1071" s="1172">
        <v>22256431</v>
      </c>
      <c r="AK1071" s="1172"/>
      <c r="AL1071" s="1172"/>
      <c r="AM1071" s="1172">
        <f>AJ1071</f>
        <v>22256431</v>
      </c>
      <c r="AN1071" s="1172">
        <f t="shared" ref="AN1071" si="10463">AM1071*1.12</f>
        <v>24927202.720000003</v>
      </c>
      <c r="AO1071" s="1172">
        <f t="shared" ref="AO1071" si="10464">AN1071*H1071</f>
        <v>17449041.903999999</v>
      </c>
      <c r="AP1071" s="1172">
        <v>24763223</v>
      </c>
      <c r="AQ1071" s="1172"/>
      <c r="AR1071" s="1172"/>
      <c r="AS1071" s="1172">
        <f>AP1071</f>
        <v>24763223</v>
      </c>
      <c r="AT1071" s="1172">
        <f>AS1071*1.12</f>
        <v>27734809.760000002</v>
      </c>
      <c r="AU1071" s="1172">
        <f>AT1071*H1071</f>
        <v>19414366.831999999</v>
      </c>
      <c r="AV1071" s="1238"/>
      <c r="AW1071" s="1238"/>
      <c r="AX1071" s="1238"/>
      <c r="AY1071" s="1238">
        <f t="shared" ref="AY1071" si="10465">AV1071</f>
        <v>0</v>
      </c>
      <c r="AZ1071" s="1238">
        <f t="shared" ref="AZ1071" si="10466">AY1071*1.12</f>
        <v>0</v>
      </c>
      <c r="BA1071" s="1238">
        <f t="shared" ref="BA1071" si="10467">AZ1071*H1071</f>
        <v>0</v>
      </c>
      <c r="BB1071" s="1238"/>
      <c r="BC1071" s="1238"/>
      <c r="BD1071" s="1238"/>
      <c r="BE1071" s="1238">
        <f t="shared" ref="BE1071" si="10468">BB1071</f>
        <v>0</v>
      </c>
      <c r="BF1071" s="1238">
        <f t="shared" ref="BF1071" si="10469">BE1071*1.12</f>
        <v>0</v>
      </c>
      <c r="BG1071" s="1238">
        <f t="shared" ref="BG1071" si="10470">BF1071*H1071</f>
        <v>0</v>
      </c>
      <c r="BH1071" s="1238"/>
      <c r="BI1071" s="1238"/>
      <c r="BJ1071" s="1238"/>
      <c r="BK1071" s="1238">
        <f t="shared" ref="BK1071" si="10471">BH1071</f>
        <v>0</v>
      </c>
      <c r="BL1071" s="1238">
        <f t="shared" ref="BL1071" si="10472">BK1071*1.12</f>
        <v>0</v>
      </c>
      <c r="BM1071" s="1238">
        <f t="shared" ref="BM1071" si="10473">BL1071*N1071</f>
        <v>0</v>
      </c>
      <c r="BN1071" s="1238"/>
      <c r="BO1071" s="1238"/>
      <c r="BP1071" s="1238"/>
      <c r="BQ1071" s="1238">
        <f t="shared" ref="BQ1071" si="10474">BN1071</f>
        <v>0</v>
      </c>
      <c r="BR1071" s="1238">
        <f t="shared" ref="BR1071" si="10475">BQ1071*1.12</f>
        <v>0</v>
      </c>
      <c r="BS1071" s="1238">
        <f t="shared" ref="BS1071" si="10476">BR1071*T1071</f>
        <v>0</v>
      </c>
      <c r="BT1071" s="1174"/>
      <c r="BU1071" s="1174"/>
      <c r="BV1071" s="1174">
        <f>SUM(N1071:R1071,X1071,AD1071,AJ1071,AP1071,AV1071,BB1071,BH1071)</f>
        <v>60528753</v>
      </c>
      <c r="BW1071" s="1428">
        <f t="shared" ref="BW1071" si="10477">BV1071*1.12</f>
        <v>67792203.359999999</v>
      </c>
      <c r="BX1071" s="1175"/>
      <c r="BY1071" s="691">
        <v>2013</v>
      </c>
      <c r="BZ1071" s="1176">
        <v>16.170000000000002</v>
      </c>
      <c r="CA1071" s="1177">
        <f t="shared" ref="CA1071" si="10478">BW1071*H1071</f>
        <v>47454542.351999998</v>
      </c>
      <c r="CB1071" s="1178"/>
      <c r="CC1071" s="1179"/>
      <c r="CD1071" s="1386"/>
      <c r="CE1071" s="1181">
        <f t="shared" ref="CE1071" si="10479">BV1071-CB1071</f>
        <v>60528753</v>
      </c>
      <c r="CF1071" s="1182">
        <f t="shared" ref="CF1071" si="10480">BW1071-CC1071</f>
        <v>67792203.359999999</v>
      </c>
      <c r="CG1071" s="1387">
        <f t="shared" ref="CG1071" si="10481">CA1071-CC1071</f>
        <v>47454542.351999998</v>
      </c>
      <c r="CH1071" s="1425" t="s">
        <v>2755</v>
      </c>
      <c r="CI1071" s="1426"/>
      <c r="CJ1071" s="1388"/>
      <c r="CK1071" s="691"/>
      <c r="CL1071" s="1389"/>
      <c r="CM1071" s="1390"/>
      <c r="CN1071" s="1389"/>
      <c r="CO1071" s="691"/>
      <c r="CP1071" s="691"/>
      <c r="CQ1071" s="1391"/>
      <c r="CR1071" s="1373"/>
      <c r="CS1071" s="1373"/>
      <c r="CT1071" s="1373"/>
      <c r="CU1071" s="1373"/>
      <c r="CV1071" s="1373"/>
      <c r="CW1071" s="1373"/>
      <c r="CX1071" s="1373"/>
      <c r="CY1071" s="1373"/>
      <c r="CZ1071" s="1373"/>
      <c r="DA1071" s="1373"/>
      <c r="DB1071" s="1373"/>
      <c r="DC1071" s="1373"/>
      <c r="DD1071" s="1373"/>
      <c r="DE1071" s="1373"/>
      <c r="DF1071" s="1373"/>
      <c r="DG1071" s="1373"/>
      <c r="DH1071" s="1373"/>
      <c r="DI1071" s="1373"/>
      <c r="DJ1071" s="1373"/>
      <c r="DK1071" s="1373"/>
      <c r="DL1071" s="1392"/>
      <c r="DM1071" s="1195"/>
      <c r="DN1071" s="699"/>
      <c r="DO1071" s="1195"/>
      <c r="DP1071" s="1261"/>
      <c r="DQ1071" s="1195"/>
      <c r="DR1071" s="1196"/>
      <c r="DS1071" s="1195"/>
      <c r="DT1071" s="1196"/>
      <c r="DU1071" s="1197"/>
      <c r="DV1071" s="1194"/>
      <c r="DW1071" s="1195"/>
      <c r="DX1071" s="1194"/>
      <c r="DY1071" s="1195"/>
      <c r="DZ1071" s="1194"/>
      <c r="EA1071" s="1192">
        <f t="shared" ref="EA1071" si="10482">DI1071</f>
        <v>0</v>
      </c>
      <c r="EB1071" s="699">
        <f t="shared" ref="EB1071" si="10483">EA1071/1.12</f>
        <v>0</v>
      </c>
      <c r="EC1071" s="1195"/>
      <c r="ED1071" s="1174"/>
      <c r="EE1071" s="1193"/>
      <c r="EF1071" s="1197"/>
      <c r="EG1071" s="1207">
        <f t="shared" ref="EG1071" si="10484">U1071-DN1071</f>
        <v>0</v>
      </c>
      <c r="EH1071" s="1196">
        <f t="shared" ref="EH1071" si="10485">V1071-DM1071</f>
        <v>0</v>
      </c>
      <c r="EI1071" s="1193">
        <f t="shared" ref="EI1071" si="10486">AA1071-DP1071</f>
        <v>10672149</v>
      </c>
      <c r="EJ1071" s="1194">
        <f t="shared" ref="EJ1071" si="10487">AB1071-DO1071</f>
        <v>11952806.880000001</v>
      </c>
      <c r="EK1071" s="1195">
        <f t="shared" ref="EK1071" si="10488">AG1071-DR1071</f>
        <v>2836950</v>
      </c>
      <c r="EL1071" s="1196">
        <f t="shared" ref="EL1071" si="10489">AH1071-DQ1071</f>
        <v>3177384.0000000005</v>
      </c>
      <c r="EM1071" s="1197">
        <f t="shared" ref="EM1071" si="10490">AM1071-DT1071</f>
        <v>22256431</v>
      </c>
      <c r="EN1071" s="1194">
        <f t="shared" ref="EN1071" si="10491">AN1071-DS1071</f>
        <v>24927202.720000003</v>
      </c>
      <c r="EO1071" s="1195">
        <f t="shared" ref="EO1071" si="10492">AS1071-DV1071</f>
        <v>24763223</v>
      </c>
      <c r="EP1071" s="1196">
        <f t="shared" ref="EP1071" si="10493">AT1071-DU1071</f>
        <v>27734809.760000002</v>
      </c>
      <c r="EQ1071" s="1197">
        <f t="shared" ref="EQ1071" si="10494">AY1071-DX1071</f>
        <v>0</v>
      </c>
      <c r="ER1071" s="1194">
        <f t="shared" ref="ER1071" si="10495">AZ1071-DW1071</f>
        <v>0</v>
      </c>
      <c r="ES1071" s="1195">
        <f t="shared" ref="ES1071" si="10496">BE1071-DZ1071</f>
        <v>0</v>
      </c>
      <c r="ET1071" s="1194">
        <f t="shared" ref="ET1071" si="10497">BF1071-DY1071</f>
        <v>0</v>
      </c>
      <c r="EU1071" s="1192">
        <f t="shared" ref="EU1071" si="10498">BK1071-EB1071</f>
        <v>0</v>
      </c>
      <c r="EV1071" s="699">
        <f t="shared" ref="EV1071" si="10499">BL1071-EA1071</f>
        <v>0</v>
      </c>
      <c r="EW1071" s="1192">
        <f t="shared" ref="EW1071" si="10500">BM1071-ED1071</f>
        <v>0</v>
      </c>
      <c r="EX1071" s="699">
        <f t="shared" ref="EX1071" si="10501">BN1071-EC1071</f>
        <v>0</v>
      </c>
      <c r="EY1071" s="1198">
        <f t="shared" ref="EY1071" si="10502">BV1071-EF1071</f>
        <v>60528753</v>
      </c>
      <c r="EZ1071" s="699">
        <f t="shared" ref="EZ1071" si="10503">BW1071-EE1071</f>
        <v>67792203.359999999</v>
      </c>
      <c r="FA1071" s="1393"/>
    </row>
    <row r="1072" spans="1:157" s="551" customFormat="1" ht="18" hidden="1" customHeight="1" outlineLevel="1" x14ac:dyDescent="0.2">
      <c r="A1072" s="5" t="s">
        <v>1089</v>
      </c>
      <c r="B1072" s="76" t="s">
        <v>21</v>
      </c>
      <c r="C1072" s="77" t="s">
        <v>1090</v>
      </c>
      <c r="D1072" s="77" t="s">
        <v>1091</v>
      </c>
      <c r="E1072" s="76" t="s">
        <v>1092</v>
      </c>
      <c r="F1072" s="76" t="s">
        <v>1093</v>
      </c>
      <c r="G1072" s="78" t="s">
        <v>25</v>
      </c>
      <c r="H1072" s="79">
        <v>0</v>
      </c>
      <c r="I1072" s="76" t="s">
        <v>1094</v>
      </c>
      <c r="J1072" s="80" t="s">
        <v>1095</v>
      </c>
      <c r="K1072" s="81"/>
      <c r="L1072" s="76" t="s">
        <v>1096</v>
      </c>
      <c r="M1072" s="10"/>
      <c r="N1072" s="82"/>
      <c r="O1072" s="82"/>
      <c r="P1072" s="82"/>
      <c r="Q1072" s="82"/>
      <c r="R1072" s="398"/>
      <c r="S1072" s="262"/>
      <c r="T1072" s="262"/>
      <c r="U1072" s="256"/>
      <c r="V1072" s="257"/>
      <c r="W1072" s="257"/>
      <c r="X1072" s="395">
        <v>45885847.700000003</v>
      </c>
      <c r="Y1072" s="395"/>
      <c r="Z1072" s="395"/>
      <c r="AA1072" s="395">
        <f t="shared" si="10330"/>
        <v>45885847.700000003</v>
      </c>
      <c r="AB1072" s="395">
        <v>50620297.420000002</v>
      </c>
      <c r="AC1072" s="399">
        <f t="shared" si="9624"/>
        <v>0</v>
      </c>
      <c r="AD1072" s="396"/>
      <c r="AE1072" s="396"/>
      <c r="AF1072" s="396"/>
      <c r="AG1072" s="396"/>
      <c r="AH1072" s="396"/>
      <c r="AI1072" s="260">
        <f t="shared" si="9625"/>
        <v>0</v>
      </c>
      <c r="AJ1072" s="396"/>
      <c r="AK1072" s="396"/>
      <c r="AL1072" s="396"/>
      <c r="AM1072" s="396">
        <f>AJ1072</f>
        <v>0</v>
      </c>
      <c r="AN1072" s="396">
        <f t="shared" si="10334"/>
        <v>0</v>
      </c>
      <c r="AO1072" s="396">
        <f t="shared" si="9627"/>
        <v>0</v>
      </c>
      <c r="AP1072" s="396"/>
      <c r="AQ1072" s="396"/>
      <c r="AR1072" s="396"/>
      <c r="AS1072" s="396">
        <f t="shared" si="9667"/>
        <v>0</v>
      </c>
      <c r="AT1072" s="396">
        <f t="shared" si="9525"/>
        <v>0</v>
      </c>
      <c r="AU1072" s="396">
        <f t="shared" si="9668"/>
        <v>0</v>
      </c>
      <c r="AV1072" s="397"/>
      <c r="AW1072" s="397"/>
      <c r="AX1072" s="397"/>
      <c r="AY1072" s="397">
        <f t="shared" si="9568"/>
        <v>0</v>
      </c>
      <c r="AZ1072" s="397">
        <f t="shared" si="9527"/>
        <v>0</v>
      </c>
      <c r="BA1072" s="397">
        <f t="shared" si="9569"/>
        <v>0</v>
      </c>
      <c r="BB1072" s="397"/>
      <c r="BC1072" s="397"/>
      <c r="BD1072" s="397"/>
      <c r="BE1072" s="397">
        <f t="shared" si="9570"/>
        <v>0</v>
      </c>
      <c r="BF1072" s="397">
        <f t="shared" si="9530"/>
        <v>0</v>
      </c>
      <c r="BG1072" s="397">
        <f t="shared" si="9571"/>
        <v>0</v>
      </c>
      <c r="BH1072" s="397"/>
      <c r="BI1072" s="397"/>
      <c r="BJ1072" s="397"/>
      <c r="BK1072" s="397">
        <f t="shared" si="9630"/>
        <v>0</v>
      </c>
      <c r="BL1072" s="397">
        <f t="shared" si="9631"/>
        <v>0</v>
      </c>
      <c r="BM1072" s="397">
        <f t="shared" si="9632"/>
        <v>0</v>
      </c>
      <c r="BN1072" s="397"/>
      <c r="BO1072" s="397"/>
      <c r="BP1072" s="397"/>
      <c r="BQ1072" s="397">
        <f t="shared" si="9633"/>
        <v>0</v>
      </c>
      <c r="BR1072" s="397">
        <f t="shared" si="9634"/>
        <v>0</v>
      </c>
      <c r="BS1072" s="397">
        <f t="shared" si="9635"/>
        <v>0</v>
      </c>
      <c r="BT1072" s="256"/>
      <c r="BU1072" s="256"/>
      <c r="BV1072" s="256">
        <f>SUM(N1072:R1072,X1072,AD1072,AJ1072,AP1072,AV1072,BB1072,BH1072)</f>
        <v>45885847.700000003</v>
      </c>
      <c r="BW1072" s="1431">
        <v>50620297.420000002</v>
      </c>
      <c r="BX1072" s="84"/>
      <c r="BY1072" s="76">
        <v>2013</v>
      </c>
      <c r="BZ1072" s="325"/>
      <c r="CA1072" s="529">
        <f t="shared" si="9638"/>
        <v>0</v>
      </c>
      <c r="CB1072" s="85"/>
      <c r="CC1072" s="83"/>
      <c r="CD1072" s="888"/>
      <c r="CE1072" s="26">
        <f t="shared" si="9639"/>
        <v>45885847.700000003</v>
      </c>
      <c r="CF1072" s="27">
        <f t="shared" si="9640"/>
        <v>50620297.420000002</v>
      </c>
      <c r="CG1072" s="889">
        <f t="shared" si="9641"/>
        <v>0</v>
      </c>
      <c r="CH1072" s="540" t="s">
        <v>1098</v>
      </c>
      <c r="CI1072" s="828"/>
      <c r="CJ1072" s="890"/>
      <c r="CK1072" s="76" t="s">
        <v>1093</v>
      </c>
      <c r="CL1072" s="725" t="s">
        <v>1121</v>
      </c>
      <c r="CM1072" s="891">
        <v>41051</v>
      </c>
      <c r="CN1072" s="725" t="s">
        <v>1122</v>
      </c>
      <c r="CO1072" s="76" t="s">
        <v>1092</v>
      </c>
      <c r="CP1072" s="76" t="s">
        <v>1093</v>
      </c>
      <c r="CQ1072" s="886"/>
      <c r="CR1072" s="892"/>
      <c r="CS1072" s="892"/>
      <c r="CT1072" s="892"/>
      <c r="CU1072" s="892"/>
      <c r="CV1072" s="892"/>
      <c r="CW1072" s="892"/>
      <c r="CX1072" s="892"/>
      <c r="CY1072" s="892"/>
      <c r="CZ1072" s="892"/>
      <c r="DA1072" s="892"/>
      <c r="DB1072" s="892"/>
      <c r="DC1072" s="892">
        <f>121452.95+39422.96+33000</f>
        <v>193875.91</v>
      </c>
      <c r="DD1072" s="892"/>
      <c r="DE1072" s="892"/>
      <c r="DF1072" s="892"/>
      <c r="DG1072" s="892"/>
      <c r="DH1072" s="892"/>
      <c r="DI1072" s="892"/>
      <c r="DJ1072" s="892"/>
      <c r="DK1072" s="892">
        <f>DC1072</f>
        <v>193875.91</v>
      </c>
      <c r="DL1072" s="893">
        <f>DP1072/DK1072</f>
        <v>236.67637717341984</v>
      </c>
      <c r="DM1072" s="677"/>
      <c r="DN1072" s="263"/>
      <c r="DO1072" s="677">
        <f>DP1072*1.12</f>
        <v>51392149.760000005</v>
      </c>
      <c r="DP1072" s="597">
        <v>45885848</v>
      </c>
      <c r="DQ1072" s="677"/>
      <c r="DR1072" s="257"/>
      <c r="DS1072" s="677"/>
      <c r="DT1072" s="257"/>
      <c r="DU1072" s="649"/>
      <c r="DV1072" s="538"/>
      <c r="DW1072" s="677"/>
      <c r="DX1072" s="538"/>
      <c r="DY1072" s="677"/>
      <c r="DZ1072" s="538"/>
      <c r="EA1072" s="462">
        <f t="shared" si="9643"/>
        <v>0</v>
      </c>
      <c r="EB1072" s="263">
        <f t="shared" si="9644"/>
        <v>0</v>
      </c>
      <c r="EC1072" s="677"/>
      <c r="ED1072" s="256"/>
      <c r="EE1072" s="460">
        <f>DO1072</f>
        <v>51392149.760000005</v>
      </c>
      <c r="EF1072" s="649">
        <f>DP1072</f>
        <v>45885848</v>
      </c>
      <c r="EG1072" s="461">
        <f t="shared" si="9646"/>
        <v>0</v>
      </c>
      <c r="EH1072" s="257">
        <f t="shared" si="9647"/>
        <v>0</v>
      </c>
      <c r="EI1072" s="460">
        <f t="shared" si="9648"/>
        <v>-0.29999999701976776</v>
      </c>
      <c r="EJ1072" s="538">
        <f t="shared" si="9649"/>
        <v>-771852.34000000358</v>
      </c>
      <c r="EK1072" s="677">
        <f t="shared" si="9650"/>
        <v>0</v>
      </c>
      <c r="EL1072" s="257">
        <f t="shared" si="9651"/>
        <v>0</v>
      </c>
      <c r="EM1072" s="649">
        <f t="shared" si="9652"/>
        <v>0</v>
      </c>
      <c r="EN1072" s="538">
        <f t="shared" si="9653"/>
        <v>0</v>
      </c>
      <c r="EO1072" s="677">
        <f t="shared" si="9654"/>
        <v>0</v>
      </c>
      <c r="EP1072" s="257">
        <f t="shared" si="9655"/>
        <v>0</v>
      </c>
      <c r="EQ1072" s="649">
        <f t="shared" si="9656"/>
        <v>0</v>
      </c>
      <c r="ER1072" s="538">
        <f t="shared" si="9657"/>
        <v>0</v>
      </c>
      <c r="ES1072" s="677">
        <f t="shared" si="9658"/>
        <v>0</v>
      </c>
      <c r="ET1072" s="538">
        <f t="shared" si="9659"/>
        <v>0</v>
      </c>
      <c r="EU1072" s="462">
        <f t="shared" si="9660"/>
        <v>0</v>
      </c>
      <c r="EV1072" s="263">
        <f t="shared" si="9661"/>
        <v>0</v>
      </c>
      <c r="EW1072" s="462">
        <f t="shared" si="9662"/>
        <v>0</v>
      </c>
      <c r="EX1072" s="263">
        <f t="shared" si="9663"/>
        <v>0</v>
      </c>
      <c r="EY1072" s="472">
        <f t="shared" si="9664"/>
        <v>-0.29999999701976776</v>
      </c>
      <c r="EZ1072" s="263">
        <f t="shared" si="9665"/>
        <v>-771852.34000000358</v>
      </c>
      <c r="FA1072" s="550"/>
    </row>
    <row r="1073" spans="1:177" s="551" customFormat="1" ht="18" hidden="1" customHeight="1" outlineLevel="1" x14ac:dyDescent="0.2">
      <c r="A1073" s="5" t="s">
        <v>2019</v>
      </c>
      <c r="B1073" s="76" t="s">
        <v>21</v>
      </c>
      <c r="C1073" s="77" t="s">
        <v>32</v>
      </c>
      <c r="D1073" s="77" t="s">
        <v>465</v>
      </c>
      <c r="E1073" s="76" t="s">
        <v>465</v>
      </c>
      <c r="F1073" s="76" t="s">
        <v>2020</v>
      </c>
      <c r="G1073" s="78" t="s">
        <v>25</v>
      </c>
      <c r="H1073" s="79">
        <v>0.7</v>
      </c>
      <c r="I1073" s="76" t="s">
        <v>1094</v>
      </c>
      <c r="J1073" s="80" t="s">
        <v>2021</v>
      </c>
      <c r="K1073" s="81"/>
      <c r="L1073" s="76" t="s">
        <v>46</v>
      </c>
      <c r="M1073" s="10"/>
      <c r="N1073" s="82"/>
      <c r="O1073" s="82"/>
      <c r="P1073" s="82"/>
      <c r="Q1073" s="82"/>
      <c r="R1073" s="398"/>
      <c r="S1073" s="262"/>
      <c r="T1073" s="262"/>
      <c r="U1073" s="256"/>
      <c r="V1073" s="257"/>
      <c r="W1073" s="257"/>
      <c r="X1073" s="395">
        <v>270000000</v>
      </c>
      <c r="Y1073" s="395"/>
      <c r="Z1073" s="395"/>
      <c r="AA1073" s="395">
        <f>X1073</f>
        <v>270000000</v>
      </c>
      <c r="AB1073" s="395">
        <f>AA1073*1.12</f>
        <v>302400000</v>
      </c>
      <c r="AC1073" s="399">
        <f t="shared" si="9624"/>
        <v>211680000</v>
      </c>
      <c r="AD1073" s="396">
        <v>16657928.57</v>
      </c>
      <c r="AE1073" s="396"/>
      <c r="AF1073" s="396"/>
      <c r="AG1073" s="396">
        <f t="shared" ref="AG1073" si="10504">AD1073</f>
        <v>16657928.57</v>
      </c>
      <c r="AH1073" s="396">
        <f t="shared" ref="AH1073" si="10505">AG1073*1.12</f>
        <v>18656879.998400003</v>
      </c>
      <c r="AI1073" s="260">
        <f t="shared" si="9625"/>
        <v>13059815.998880001</v>
      </c>
      <c r="AJ1073" s="396"/>
      <c r="AK1073" s="396"/>
      <c r="AL1073" s="396"/>
      <c r="AM1073" s="396"/>
      <c r="AN1073" s="396"/>
      <c r="AO1073" s="396">
        <f t="shared" si="9627"/>
        <v>0</v>
      </c>
      <c r="AP1073" s="396"/>
      <c r="AQ1073" s="396"/>
      <c r="AR1073" s="396"/>
      <c r="AS1073" s="396"/>
      <c r="AT1073" s="396"/>
      <c r="AU1073" s="396"/>
      <c r="AV1073" s="397"/>
      <c r="AW1073" s="397"/>
      <c r="AX1073" s="397"/>
      <c r="AY1073" s="397"/>
      <c r="AZ1073" s="397"/>
      <c r="BA1073" s="397"/>
      <c r="BB1073" s="397"/>
      <c r="BC1073" s="397"/>
      <c r="BD1073" s="397"/>
      <c r="BE1073" s="397"/>
      <c r="BF1073" s="397"/>
      <c r="BG1073" s="397"/>
      <c r="BH1073" s="397"/>
      <c r="BI1073" s="397"/>
      <c r="BJ1073" s="397"/>
      <c r="BK1073" s="397"/>
      <c r="BL1073" s="397"/>
      <c r="BM1073" s="397"/>
      <c r="BN1073" s="397"/>
      <c r="BO1073" s="397"/>
      <c r="BP1073" s="397"/>
      <c r="BQ1073" s="397"/>
      <c r="BR1073" s="397"/>
      <c r="BS1073" s="397"/>
      <c r="BT1073" s="256"/>
      <c r="BU1073" s="256"/>
      <c r="BV1073" s="256">
        <f>SUM(N1073:R1073,X1073,AD1073,AJ1073,AP1073,AV1073,BB1073,BH1073)</f>
        <v>286657928.56999999</v>
      </c>
      <c r="BW1073" s="1431">
        <f t="shared" si="10342"/>
        <v>321056879.99840003</v>
      </c>
      <c r="BX1073" s="84"/>
      <c r="BY1073" s="76">
        <v>2014</v>
      </c>
      <c r="BZ1073" s="325"/>
      <c r="CA1073" s="529">
        <f t="shared" si="10343"/>
        <v>224739815.99888</v>
      </c>
      <c r="CB1073" s="85"/>
      <c r="CC1073" s="83"/>
      <c r="CD1073" s="888"/>
      <c r="CE1073" s="26">
        <f t="shared" si="9639"/>
        <v>286657928.56999999</v>
      </c>
      <c r="CF1073" s="27">
        <f t="shared" si="9640"/>
        <v>321056879.99840003</v>
      </c>
      <c r="CG1073" s="889">
        <f t="shared" si="9641"/>
        <v>224739815.99888</v>
      </c>
      <c r="CH1073" s="540" t="s">
        <v>2030</v>
      </c>
      <c r="CI1073" s="828"/>
      <c r="CJ1073" s="890" t="s">
        <v>25</v>
      </c>
      <c r="CK1073" s="76" t="s">
        <v>2020</v>
      </c>
      <c r="CL1073" s="725" t="s">
        <v>2023</v>
      </c>
      <c r="CM1073" s="891">
        <v>41747</v>
      </c>
      <c r="CN1073" s="725" t="s">
        <v>2022</v>
      </c>
      <c r="CO1073" s="77" t="s">
        <v>465</v>
      </c>
      <c r="CP1073" s="76" t="s">
        <v>2020</v>
      </c>
      <c r="CQ1073" s="886"/>
      <c r="CR1073" s="892"/>
      <c r="CS1073" s="892"/>
      <c r="CT1073" s="892"/>
      <c r="CU1073" s="892"/>
      <c r="CV1073" s="892"/>
      <c r="CW1073" s="892"/>
      <c r="CX1073" s="892"/>
      <c r="CY1073" s="892"/>
      <c r="CZ1073" s="892"/>
      <c r="DA1073" s="892"/>
      <c r="DB1073" s="892"/>
      <c r="DC1073" s="892">
        <v>270000000</v>
      </c>
      <c r="DD1073" s="892">
        <v>16657929</v>
      </c>
      <c r="DE1073" s="892"/>
      <c r="DF1073" s="892"/>
      <c r="DG1073" s="892"/>
      <c r="DH1073" s="892"/>
      <c r="DI1073" s="892"/>
      <c r="DJ1073" s="892"/>
      <c r="DK1073" s="892">
        <f>DC1073+DD1073</f>
        <v>286657929</v>
      </c>
      <c r="DL1073" s="893"/>
      <c r="DM1073" s="262"/>
      <c r="DN1073" s="649"/>
      <c r="DO1073" s="677">
        <f t="shared" ref="DO1073" si="10506">DC1073</f>
        <v>270000000</v>
      </c>
      <c r="DP1073" s="649">
        <f t="shared" ref="DP1073" si="10507">DO1073/1.12</f>
        <v>241071428.57142854</v>
      </c>
      <c r="DQ1073" s="262">
        <f t="shared" ref="DQ1073" si="10508">DD1073</f>
        <v>16657929</v>
      </c>
      <c r="DR1073" s="930">
        <f t="shared" ref="DR1073" si="10509">DQ1073/1.12</f>
        <v>14873150.892857142</v>
      </c>
      <c r="DS1073" s="677">
        <f>DT1073*1.12</f>
        <v>0</v>
      </c>
      <c r="DT1073" s="257">
        <f>DE1073</f>
        <v>0</v>
      </c>
      <c r="DU1073" s="649">
        <v>0</v>
      </c>
      <c r="DV1073" s="538">
        <v>0</v>
      </c>
      <c r="DW1073" s="677">
        <v>0</v>
      </c>
      <c r="DX1073" s="538">
        <v>0</v>
      </c>
      <c r="DY1073" s="677">
        <v>0</v>
      </c>
      <c r="DZ1073" s="538">
        <v>0</v>
      </c>
      <c r="EA1073" s="462">
        <f t="shared" si="9643"/>
        <v>0</v>
      </c>
      <c r="EB1073" s="263">
        <f t="shared" si="9644"/>
        <v>0</v>
      </c>
      <c r="EC1073" s="677"/>
      <c r="ED1073" s="256"/>
      <c r="EE1073" s="460">
        <f>DK1073</f>
        <v>286657929</v>
      </c>
      <c r="EF1073" s="649">
        <f>EE1073/1.12</f>
        <v>255944579.4642857</v>
      </c>
      <c r="EG1073" s="461">
        <f t="shared" si="9646"/>
        <v>0</v>
      </c>
      <c r="EH1073" s="257">
        <f t="shared" si="9647"/>
        <v>0</v>
      </c>
      <c r="EI1073" s="460">
        <f t="shared" si="9648"/>
        <v>28928571.428571463</v>
      </c>
      <c r="EJ1073" s="538">
        <f t="shared" si="9649"/>
        <v>32400000</v>
      </c>
      <c r="EK1073" s="677">
        <f t="shared" si="9650"/>
        <v>1784777.6771428585</v>
      </c>
      <c r="EL1073" s="257">
        <f t="shared" si="9651"/>
        <v>1998950.9984000027</v>
      </c>
      <c r="EM1073" s="649">
        <f t="shared" si="9652"/>
        <v>0</v>
      </c>
      <c r="EN1073" s="538">
        <f t="shared" si="9653"/>
        <v>0</v>
      </c>
      <c r="EO1073" s="677">
        <f t="shared" si="9654"/>
        <v>0</v>
      </c>
      <c r="EP1073" s="257">
        <f t="shared" si="9655"/>
        <v>0</v>
      </c>
      <c r="EQ1073" s="649">
        <f t="shared" si="9656"/>
        <v>0</v>
      </c>
      <c r="ER1073" s="538">
        <f t="shared" si="9657"/>
        <v>0</v>
      </c>
      <c r="ES1073" s="677">
        <f t="shared" si="9658"/>
        <v>0</v>
      </c>
      <c r="ET1073" s="538">
        <f t="shared" si="9659"/>
        <v>0</v>
      </c>
      <c r="EU1073" s="462">
        <f t="shared" si="9660"/>
        <v>0</v>
      </c>
      <c r="EV1073" s="263">
        <f t="shared" si="9661"/>
        <v>0</v>
      </c>
      <c r="EW1073" s="462">
        <f t="shared" si="9662"/>
        <v>0</v>
      </c>
      <c r="EX1073" s="263">
        <f t="shared" si="9663"/>
        <v>0</v>
      </c>
      <c r="EY1073" s="472">
        <f t="shared" si="9664"/>
        <v>30713349.105714291</v>
      </c>
      <c r="EZ1073" s="263">
        <f t="shared" si="9665"/>
        <v>34398950.998400033</v>
      </c>
      <c r="FA1073" s="550"/>
    </row>
    <row r="1074" spans="1:177" s="551" customFormat="1" ht="18" hidden="1" customHeight="1" outlineLevel="1" x14ac:dyDescent="0.2">
      <c r="A1074" s="5" t="s">
        <v>2120</v>
      </c>
      <c r="B1074" s="76" t="s">
        <v>21</v>
      </c>
      <c r="C1074" s="77" t="s">
        <v>32</v>
      </c>
      <c r="D1074" s="77" t="s">
        <v>465</v>
      </c>
      <c r="E1074" s="76" t="s">
        <v>465</v>
      </c>
      <c r="F1074" s="76" t="s">
        <v>2121</v>
      </c>
      <c r="G1074" s="78" t="s">
        <v>41</v>
      </c>
      <c r="H1074" s="79">
        <v>0.7</v>
      </c>
      <c r="I1074" s="76" t="s">
        <v>467</v>
      </c>
      <c r="J1074" s="80" t="s">
        <v>455</v>
      </c>
      <c r="K1074" s="81"/>
      <c r="L1074" s="76" t="s">
        <v>46</v>
      </c>
      <c r="M1074" s="10"/>
      <c r="N1074" s="82"/>
      <c r="O1074" s="82"/>
      <c r="P1074" s="82"/>
      <c r="Q1074" s="82"/>
      <c r="R1074" s="398"/>
      <c r="S1074" s="262"/>
      <c r="T1074" s="262"/>
      <c r="U1074" s="256"/>
      <c r="V1074" s="257"/>
      <c r="W1074" s="257"/>
      <c r="X1074" s="395">
        <v>469738.39</v>
      </c>
      <c r="Y1074" s="395"/>
      <c r="Z1074" s="395"/>
      <c r="AA1074" s="395">
        <f>X1074</f>
        <v>469738.39</v>
      </c>
      <c r="AB1074" s="395">
        <f>AA1074*1.12</f>
        <v>526106.99680000008</v>
      </c>
      <c r="AC1074" s="399">
        <f t="shared" si="9624"/>
        <v>368274.89776000002</v>
      </c>
      <c r="AD1074" s="396">
        <v>530261.61</v>
      </c>
      <c r="AE1074" s="396"/>
      <c r="AF1074" s="396"/>
      <c r="AG1074" s="396">
        <f t="shared" ref="AG1074" si="10510">AD1074</f>
        <v>530261.61</v>
      </c>
      <c r="AH1074" s="396">
        <f t="shared" ref="AH1074" si="10511">AG1074*1.12</f>
        <v>593893.00320000004</v>
      </c>
      <c r="AI1074" s="260">
        <f t="shared" si="9625"/>
        <v>415725.10223999998</v>
      </c>
      <c r="AJ1074" s="396"/>
      <c r="AK1074" s="396"/>
      <c r="AL1074" s="396"/>
      <c r="AM1074" s="396"/>
      <c r="AN1074" s="396"/>
      <c r="AO1074" s="396">
        <f t="shared" si="9627"/>
        <v>0</v>
      </c>
      <c r="AP1074" s="396"/>
      <c r="AQ1074" s="396"/>
      <c r="AR1074" s="396"/>
      <c r="AS1074" s="396"/>
      <c r="AT1074" s="396"/>
      <c r="AU1074" s="396"/>
      <c r="AV1074" s="397"/>
      <c r="AW1074" s="397"/>
      <c r="AX1074" s="397"/>
      <c r="AY1074" s="397"/>
      <c r="AZ1074" s="397"/>
      <c r="BA1074" s="397"/>
      <c r="BB1074" s="397"/>
      <c r="BC1074" s="397"/>
      <c r="BD1074" s="397"/>
      <c r="BE1074" s="397"/>
      <c r="BF1074" s="397"/>
      <c r="BG1074" s="397"/>
      <c r="BH1074" s="397"/>
      <c r="BI1074" s="397"/>
      <c r="BJ1074" s="397"/>
      <c r="BK1074" s="397"/>
      <c r="BL1074" s="397"/>
      <c r="BM1074" s="397"/>
      <c r="BN1074" s="397"/>
      <c r="BO1074" s="397"/>
      <c r="BP1074" s="397"/>
      <c r="BQ1074" s="397"/>
      <c r="BR1074" s="397"/>
      <c r="BS1074" s="397"/>
      <c r="BT1074" s="256"/>
      <c r="BU1074" s="256"/>
      <c r="BV1074" s="256">
        <f>SUM(N1074:R1074,X1074,AD1074,AJ1074,AP1074,AV1074,BB1074,BH1074)</f>
        <v>1000000</v>
      </c>
      <c r="BW1074" s="1431">
        <f t="shared" ref="BW1074" si="10512">BV1074*1.12</f>
        <v>1120000</v>
      </c>
      <c r="BX1074" s="84"/>
      <c r="BY1074" s="76">
        <v>2015</v>
      </c>
      <c r="BZ1074" s="325"/>
      <c r="CA1074" s="529">
        <f t="shared" si="10343"/>
        <v>784000</v>
      </c>
      <c r="CB1074" s="85"/>
      <c r="CC1074" s="83"/>
      <c r="CD1074" s="888"/>
      <c r="CE1074" s="26">
        <f t="shared" ref="CE1074" si="10513">BV1074-CB1074</f>
        <v>1000000</v>
      </c>
      <c r="CF1074" s="27">
        <f t="shared" ref="CF1074" si="10514">BW1074-CC1074</f>
        <v>1120000</v>
      </c>
      <c r="CG1074" s="889">
        <f t="shared" ref="CG1074" si="10515">CA1074-CC1074</f>
        <v>784000</v>
      </c>
      <c r="CH1074" s="540" t="s">
        <v>2129</v>
      </c>
      <c r="CI1074" s="828"/>
      <c r="CJ1074" s="890"/>
      <c r="CK1074" s="76"/>
      <c r="CL1074" s="725"/>
      <c r="CM1074" s="891"/>
      <c r="CN1074" s="725"/>
      <c r="CO1074" s="77"/>
      <c r="CP1074" s="76"/>
      <c r="CQ1074" s="886"/>
      <c r="CR1074" s="892"/>
      <c r="CS1074" s="892"/>
      <c r="CT1074" s="892"/>
      <c r="CU1074" s="892"/>
      <c r="CV1074" s="892"/>
      <c r="CW1074" s="892"/>
      <c r="CX1074" s="892"/>
      <c r="CY1074" s="892"/>
      <c r="CZ1074" s="892"/>
      <c r="DA1074" s="892"/>
      <c r="DB1074" s="892"/>
      <c r="DC1074" s="892"/>
      <c r="DD1074" s="892"/>
      <c r="DE1074" s="892"/>
      <c r="DF1074" s="892"/>
      <c r="DG1074" s="892"/>
      <c r="DH1074" s="892"/>
      <c r="DI1074" s="892"/>
      <c r="DJ1074" s="892"/>
      <c r="DK1074" s="892"/>
      <c r="DL1074" s="893"/>
      <c r="DM1074" s="262"/>
      <c r="DN1074" s="649"/>
      <c r="DO1074" s="677"/>
      <c r="DP1074" s="649"/>
      <c r="DQ1074" s="262"/>
      <c r="DR1074" s="649"/>
      <c r="DS1074" s="262"/>
      <c r="DT1074" s="262"/>
      <c r="DU1074" s="262"/>
      <c r="DV1074" s="262"/>
      <c r="DW1074" s="262"/>
      <c r="DX1074" s="262"/>
      <c r="DY1074" s="262"/>
      <c r="DZ1074" s="262"/>
      <c r="EA1074" s="262">
        <f t="shared" si="9643"/>
        <v>0</v>
      </c>
      <c r="EB1074" s="262">
        <f t="shared" si="9644"/>
        <v>0</v>
      </c>
      <c r="EC1074" s="262"/>
      <c r="ED1074" s="262"/>
      <c r="EE1074" s="262"/>
      <c r="EF1074" s="262"/>
      <c r="EG1074" s="262">
        <f t="shared" si="9646"/>
        <v>0</v>
      </c>
      <c r="EH1074" s="262">
        <f t="shared" si="9647"/>
        <v>0</v>
      </c>
      <c r="EI1074" s="460">
        <f t="shared" si="9648"/>
        <v>469738.39</v>
      </c>
      <c r="EJ1074" s="538">
        <f t="shared" si="9649"/>
        <v>526106.99680000008</v>
      </c>
      <c r="EK1074" s="677">
        <f t="shared" si="9650"/>
        <v>530261.61</v>
      </c>
      <c r="EL1074" s="257">
        <f t="shared" si="9651"/>
        <v>593893.00320000004</v>
      </c>
      <c r="EM1074" s="649">
        <f t="shared" si="9652"/>
        <v>0</v>
      </c>
      <c r="EN1074" s="538">
        <f t="shared" si="9653"/>
        <v>0</v>
      </c>
      <c r="EO1074" s="677">
        <f t="shared" si="9654"/>
        <v>0</v>
      </c>
      <c r="EP1074" s="257">
        <f t="shared" si="9655"/>
        <v>0</v>
      </c>
      <c r="EQ1074" s="649">
        <f t="shared" si="9656"/>
        <v>0</v>
      </c>
      <c r="ER1074" s="538">
        <f t="shared" si="9657"/>
        <v>0</v>
      </c>
      <c r="ES1074" s="677">
        <f t="shared" si="9658"/>
        <v>0</v>
      </c>
      <c r="ET1074" s="538">
        <f t="shared" si="9659"/>
        <v>0</v>
      </c>
      <c r="EU1074" s="462">
        <f t="shared" si="9660"/>
        <v>0</v>
      </c>
      <c r="EV1074" s="263">
        <f t="shared" si="9661"/>
        <v>0</v>
      </c>
      <c r="EW1074" s="462">
        <f t="shared" si="9662"/>
        <v>0</v>
      </c>
      <c r="EX1074" s="263">
        <f t="shared" si="9663"/>
        <v>0</v>
      </c>
      <c r="EY1074" s="472">
        <f t="shared" si="9664"/>
        <v>1000000</v>
      </c>
      <c r="EZ1074" s="263">
        <f t="shared" si="9665"/>
        <v>1120000</v>
      </c>
      <c r="FA1074" s="550"/>
    </row>
    <row r="1075" spans="1:177" s="551" customFormat="1" ht="18" hidden="1" customHeight="1" outlineLevel="1" x14ac:dyDescent="0.2">
      <c r="A1075" s="5" t="s">
        <v>2392</v>
      </c>
      <c r="B1075" s="76" t="s">
        <v>21</v>
      </c>
      <c r="C1075" s="77" t="s">
        <v>32</v>
      </c>
      <c r="D1075" s="77" t="s">
        <v>465</v>
      </c>
      <c r="E1075" s="76" t="s">
        <v>465</v>
      </c>
      <c r="F1075" s="76" t="s">
        <v>2393</v>
      </c>
      <c r="G1075" s="78" t="s">
        <v>25</v>
      </c>
      <c r="H1075" s="79">
        <v>0.7</v>
      </c>
      <c r="I1075" s="76" t="s">
        <v>1094</v>
      </c>
      <c r="J1075" s="80" t="s">
        <v>455</v>
      </c>
      <c r="K1075" s="81"/>
      <c r="L1075" s="76" t="s">
        <v>46</v>
      </c>
      <c r="M1075" s="10"/>
      <c r="N1075" s="82"/>
      <c r="O1075" s="82"/>
      <c r="P1075" s="82"/>
      <c r="Q1075" s="82"/>
      <c r="R1075" s="398"/>
      <c r="S1075" s="262"/>
      <c r="T1075" s="262"/>
      <c r="U1075" s="256"/>
      <c r="V1075" s="257"/>
      <c r="W1075" s="257"/>
      <c r="X1075" s="395"/>
      <c r="Y1075" s="395"/>
      <c r="Z1075" s="395"/>
      <c r="AA1075" s="395"/>
      <c r="AB1075" s="395"/>
      <c r="AC1075" s="399"/>
      <c r="AD1075" s="396">
        <v>148358705.36000001</v>
      </c>
      <c r="AE1075" s="396"/>
      <c r="AF1075" s="396"/>
      <c r="AG1075" s="396">
        <v>0</v>
      </c>
      <c r="AH1075" s="396">
        <f t="shared" ref="AH1075" si="10516">AG1075*1.12</f>
        <v>0</v>
      </c>
      <c r="AI1075" s="260">
        <f t="shared" ref="AI1075" si="10517">AH1075*H1075</f>
        <v>0</v>
      </c>
      <c r="AJ1075" s="396">
        <v>49452901.789999999</v>
      </c>
      <c r="AK1075" s="396"/>
      <c r="AL1075" s="396"/>
      <c r="AM1075" s="1172">
        <v>0</v>
      </c>
      <c r="AN1075" s="396">
        <f>AM1075*1.12</f>
        <v>0</v>
      </c>
      <c r="AO1075" s="396">
        <f t="shared" ref="AO1075" si="10518">AN1075*H1075</f>
        <v>0</v>
      </c>
      <c r="AP1075" s="396"/>
      <c r="AQ1075" s="396"/>
      <c r="AR1075" s="396"/>
      <c r="AS1075" s="396"/>
      <c r="AT1075" s="396"/>
      <c r="AU1075" s="396"/>
      <c r="AV1075" s="397"/>
      <c r="AW1075" s="397"/>
      <c r="AX1075" s="397"/>
      <c r="AY1075" s="397"/>
      <c r="AZ1075" s="397"/>
      <c r="BA1075" s="397"/>
      <c r="BB1075" s="397"/>
      <c r="BC1075" s="397"/>
      <c r="BD1075" s="397"/>
      <c r="BE1075" s="397"/>
      <c r="BF1075" s="397"/>
      <c r="BG1075" s="397"/>
      <c r="BH1075" s="397"/>
      <c r="BI1075" s="397"/>
      <c r="BJ1075" s="397"/>
      <c r="BK1075" s="397"/>
      <c r="BL1075" s="397"/>
      <c r="BM1075" s="397"/>
      <c r="BN1075" s="397"/>
      <c r="BO1075" s="397"/>
      <c r="BP1075" s="397"/>
      <c r="BQ1075" s="397"/>
      <c r="BR1075" s="397"/>
      <c r="BS1075" s="397"/>
      <c r="BT1075" s="256"/>
      <c r="BU1075" s="256"/>
      <c r="BV1075" s="1174">
        <v>0</v>
      </c>
      <c r="BW1075" s="1431">
        <f t="shared" ref="BW1075" si="10519">BV1075*1.12</f>
        <v>0</v>
      </c>
      <c r="BX1075" s="84"/>
      <c r="BY1075" s="76">
        <v>2015</v>
      </c>
      <c r="BZ1075" s="325"/>
      <c r="CA1075" s="529">
        <f t="shared" ref="CA1075" si="10520">BW1075*H1075</f>
        <v>0</v>
      </c>
      <c r="CB1075" s="85"/>
      <c r="CC1075" s="83"/>
      <c r="CD1075" s="888"/>
      <c r="CE1075" s="26">
        <f t="shared" ref="CE1075" si="10521">BV1075-CB1075</f>
        <v>0</v>
      </c>
      <c r="CF1075" s="27">
        <f t="shared" ref="CF1075" si="10522">BW1075-CC1075</f>
        <v>0</v>
      </c>
      <c r="CG1075" s="889">
        <f t="shared" ref="CG1075" si="10523">CA1075-CC1075</f>
        <v>0</v>
      </c>
      <c r="CH1075" s="540" t="s">
        <v>2405</v>
      </c>
      <c r="CI1075" s="828"/>
      <c r="CJ1075" s="890" t="s">
        <v>25</v>
      </c>
      <c r="CK1075" s="76" t="s">
        <v>2393</v>
      </c>
      <c r="CL1075" s="725" t="s">
        <v>2741</v>
      </c>
      <c r="CM1075" s="891">
        <v>42128</v>
      </c>
      <c r="CN1075" s="725" t="s">
        <v>1303</v>
      </c>
      <c r="CO1075" s="77" t="s">
        <v>465</v>
      </c>
      <c r="CP1075" s="76" t="s">
        <v>2393</v>
      </c>
      <c r="CQ1075" s="886"/>
      <c r="CR1075" s="892"/>
      <c r="CS1075" s="892"/>
      <c r="CT1075" s="892"/>
      <c r="CU1075" s="892"/>
      <c r="CV1075" s="892"/>
      <c r="CW1075" s="892"/>
      <c r="CX1075" s="892"/>
      <c r="CY1075" s="892"/>
      <c r="CZ1075" s="892"/>
      <c r="DA1075" s="892"/>
      <c r="DB1075" s="892"/>
      <c r="DC1075" s="892"/>
      <c r="DD1075" s="892">
        <v>148358705.36000001</v>
      </c>
      <c r="DE1075" s="892">
        <v>9890580.3599999994</v>
      </c>
      <c r="DF1075" s="892">
        <v>39562321.420000002</v>
      </c>
      <c r="DG1075" s="892"/>
      <c r="DH1075" s="892"/>
      <c r="DI1075" s="892"/>
      <c r="DJ1075" s="892"/>
      <c r="DK1075" s="892">
        <f>DE1075+DD1075+DF1075</f>
        <v>197811607.14000005</v>
      </c>
      <c r="DL1075" s="893"/>
      <c r="DM1075" s="262"/>
      <c r="DN1075" s="649"/>
      <c r="DO1075" s="677"/>
      <c r="DP1075" s="649"/>
      <c r="DQ1075" s="262">
        <f>DR1075*1.12</f>
        <v>166161750.00320002</v>
      </c>
      <c r="DR1075" s="649">
        <f>DD1075</f>
        <v>148358705.36000001</v>
      </c>
      <c r="DS1075" s="262">
        <f>DT1075*1.12</f>
        <v>11077450.0032</v>
      </c>
      <c r="DT1075" s="262">
        <f>DE1075</f>
        <v>9890580.3599999994</v>
      </c>
      <c r="DU1075" s="262">
        <f>DV1075*1.12</f>
        <v>44309799.990400009</v>
      </c>
      <c r="DV1075" s="262">
        <f>DF1075</f>
        <v>39562321.420000002</v>
      </c>
      <c r="DW1075" s="262"/>
      <c r="DX1075" s="262"/>
      <c r="DY1075" s="262"/>
      <c r="DZ1075" s="262"/>
      <c r="EA1075" s="262">
        <f t="shared" si="9643"/>
        <v>0</v>
      </c>
      <c r="EB1075" s="262">
        <f t="shared" ref="EB1075" si="10524">EA1075/1.12</f>
        <v>0</v>
      </c>
      <c r="EC1075" s="262"/>
      <c r="ED1075" s="262"/>
      <c r="EE1075" s="262">
        <f>EF1075*1.12</f>
        <v>221548999.99680007</v>
      </c>
      <c r="EF1075" s="262">
        <f>DK1075</f>
        <v>197811607.14000005</v>
      </c>
      <c r="EG1075" s="262">
        <f t="shared" si="9646"/>
        <v>0</v>
      </c>
      <c r="EH1075" s="262">
        <f t="shared" si="9647"/>
        <v>0</v>
      </c>
      <c r="EI1075" s="460">
        <f t="shared" si="9648"/>
        <v>0</v>
      </c>
      <c r="EJ1075" s="538">
        <f t="shared" si="9649"/>
        <v>0</v>
      </c>
      <c r="EK1075" s="677">
        <f t="shared" si="9650"/>
        <v>-148358705.36000001</v>
      </c>
      <c r="EL1075" s="257">
        <f t="shared" si="9651"/>
        <v>-166161750.00320002</v>
      </c>
      <c r="EM1075" s="649">
        <f t="shared" si="9652"/>
        <v>-9890580.3599999994</v>
      </c>
      <c r="EN1075" s="538">
        <f t="shared" si="9653"/>
        <v>-11077450.0032</v>
      </c>
      <c r="EO1075" s="677">
        <f t="shared" si="9654"/>
        <v>-39562321.420000002</v>
      </c>
      <c r="EP1075" s="257">
        <f t="shared" si="9655"/>
        <v>-44309799.990400009</v>
      </c>
      <c r="EQ1075" s="649">
        <f t="shared" si="9656"/>
        <v>0</v>
      </c>
      <c r="ER1075" s="538">
        <f t="shared" si="9657"/>
        <v>0</v>
      </c>
      <c r="ES1075" s="677">
        <f t="shared" si="9658"/>
        <v>0</v>
      </c>
      <c r="ET1075" s="538">
        <f t="shared" si="9659"/>
        <v>0</v>
      </c>
      <c r="EU1075" s="462">
        <f t="shared" si="9660"/>
        <v>0</v>
      </c>
      <c r="EV1075" s="263">
        <f t="shared" si="9661"/>
        <v>0</v>
      </c>
      <c r="EW1075" s="462">
        <f t="shared" si="9662"/>
        <v>0</v>
      </c>
      <c r="EX1075" s="263">
        <f t="shared" si="9663"/>
        <v>0</v>
      </c>
      <c r="EY1075" s="472">
        <f t="shared" si="9664"/>
        <v>-197811607.14000005</v>
      </c>
      <c r="EZ1075" s="263">
        <f t="shared" si="9665"/>
        <v>-221548999.99680007</v>
      </c>
      <c r="FA1075" s="550"/>
    </row>
    <row r="1076" spans="1:177" s="551" customFormat="1" ht="18" hidden="1" customHeight="1" outlineLevel="1" x14ac:dyDescent="0.2">
      <c r="A1076" s="5" t="s">
        <v>2740</v>
      </c>
      <c r="B1076" s="76" t="s">
        <v>21</v>
      </c>
      <c r="C1076" s="77" t="s">
        <v>32</v>
      </c>
      <c r="D1076" s="77" t="s">
        <v>465</v>
      </c>
      <c r="E1076" s="76" t="s">
        <v>465</v>
      </c>
      <c r="F1076" s="76" t="s">
        <v>2393</v>
      </c>
      <c r="G1076" s="78" t="s">
        <v>25</v>
      </c>
      <c r="H1076" s="79">
        <v>0.7</v>
      </c>
      <c r="I1076" s="76" t="s">
        <v>1094</v>
      </c>
      <c r="J1076" s="80" t="s">
        <v>455</v>
      </c>
      <c r="K1076" s="81"/>
      <c r="L1076" s="76" t="s">
        <v>46</v>
      </c>
      <c r="M1076" s="10"/>
      <c r="N1076" s="82"/>
      <c r="O1076" s="82"/>
      <c r="P1076" s="82"/>
      <c r="Q1076" s="82"/>
      <c r="R1076" s="398"/>
      <c r="S1076" s="262"/>
      <c r="T1076" s="262"/>
      <c r="U1076" s="256"/>
      <c r="V1076" s="257"/>
      <c r="W1076" s="257"/>
      <c r="X1076" s="395"/>
      <c r="Y1076" s="395"/>
      <c r="Z1076" s="395"/>
      <c r="AA1076" s="395"/>
      <c r="AB1076" s="395"/>
      <c r="AC1076" s="399"/>
      <c r="AD1076" s="396">
        <v>148358705.36000001</v>
      </c>
      <c r="AE1076" s="396"/>
      <c r="AF1076" s="396"/>
      <c r="AG1076" s="396">
        <f>AD1076</f>
        <v>148358705.36000001</v>
      </c>
      <c r="AH1076" s="396">
        <f>AG1076*1.12</f>
        <v>166161750.00320002</v>
      </c>
      <c r="AI1076" s="260">
        <f t="shared" ref="AI1076" si="10525">AH1076*H1076</f>
        <v>116313225.00224002</v>
      </c>
      <c r="AJ1076" s="396">
        <v>9890580.3599999994</v>
      </c>
      <c r="AK1076" s="396"/>
      <c r="AL1076" s="396"/>
      <c r="AM1076" s="396">
        <f>AJ1076</f>
        <v>9890580.3599999994</v>
      </c>
      <c r="AN1076" s="396">
        <f>AM1076*1.12</f>
        <v>11077450.0032</v>
      </c>
      <c r="AO1076" s="396">
        <f t="shared" ref="AO1076" si="10526">AN1076*H1076</f>
        <v>7754215.0022399994</v>
      </c>
      <c r="AP1076" s="396">
        <v>39562321.43</v>
      </c>
      <c r="AQ1076" s="396"/>
      <c r="AR1076" s="396"/>
      <c r="AS1076" s="396">
        <f>AP1076</f>
        <v>39562321.43</v>
      </c>
      <c r="AT1076" s="396">
        <f>AS1076*1.12</f>
        <v>44309800.001600005</v>
      </c>
      <c r="AU1076" s="396">
        <f>AT1076*H1076</f>
        <v>31016860.001120001</v>
      </c>
      <c r="AV1076" s="397"/>
      <c r="AW1076" s="397"/>
      <c r="AX1076" s="397"/>
      <c r="AY1076" s="397"/>
      <c r="AZ1076" s="397"/>
      <c r="BA1076" s="397"/>
      <c r="BB1076" s="397"/>
      <c r="BC1076" s="397"/>
      <c r="BD1076" s="397"/>
      <c r="BE1076" s="397"/>
      <c r="BF1076" s="397"/>
      <c r="BG1076" s="397"/>
      <c r="BH1076" s="397"/>
      <c r="BI1076" s="397"/>
      <c r="BJ1076" s="397"/>
      <c r="BK1076" s="397"/>
      <c r="BL1076" s="397"/>
      <c r="BM1076" s="397"/>
      <c r="BN1076" s="397"/>
      <c r="BO1076" s="397"/>
      <c r="BP1076" s="397"/>
      <c r="BQ1076" s="397"/>
      <c r="BR1076" s="397"/>
      <c r="BS1076" s="397"/>
      <c r="BT1076" s="256"/>
      <c r="BU1076" s="256"/>
      <c r="BV1076" s="256">
        <f>SUM(N1076:R1076,X1076,AD1076,AJ1076,AP1076,AV1076,BB1076,BH1076)</f>
        <v>197811607.15000004</v>
      </c>
      <c r="BW1076" s="1431">
        <f t="shared" ref="BW1076" si="10527">BV1076*1.12</f>
        <v>221549000.00800008</v>
      </c>
      <c r="BX1076" s="84"/>
      <c r="BY1076" s="76">
        <v>2015</v>
      </c>
      <c r="BZ1076" s="325"/>
      <c r="CA1076" s="529">
        <f t="shared" ref="CA1076" si="10528">BW1076*H1076</f>
        <v>155084300.00560004</v>
      </c>
      <c r="CB1076" s="85"/>
      <c r="CC1076" s="83"/>
      <c r="CD1076" s="888"/>
      <c r="CE1076" s="26">
        <f t="shared" ref="CE1076" si="10529">BV1076-CB1076</f>
        <v>197811607.15000004</v>
      </c>
      <c r="CF1076" s="27">
        <f t="shared" ref="CF1076" si="10530">BW1076-CC1076</f>
        <v>221549000.00800008</v>
      </c>
      <c r="CG1076" s="889">
        <f t="shared" ref="CG1076" si="10531">CA1076-CC1076</f>
        <v>155084300.00560004</v>
      </c>
      <c r="CH1076" s="540" t="s">
        <v>2749</v>
      </c>
      <c r="CI1076" s="828"/>
      <c r="CJ1076" s="890"/>
      <c r="CK1076" s="76"/>
      <c r="CL1076" s="725"/>
      <c r="CM1076" s="891"/>
      <c r="CN1076" s="725"/>
      <c r="CO1076" s="77"/>
      <c r="CP1076" s="76"/>
      <c r="CQ1076" s="886"/>
      <c r="CR1076" s="892"/>
      <c r="CS1076" s="892"/>
      <c r="CT1076" s="892"/>
      <c r="CU1076" s="892"/>
      <c r="CV1076" s="892"/>
      <c r="CW1076" s="892"/>
      <c r="CX1076" s="892"/>
      <c r="CY1076" s="892"/>
      <c r="CZ1076" s="892"/>
      <c r="DA1076" s="892"/>
      <c r="DB1076" s="892"/>
      <c r="DC1076" s="892"/>
      <c r="DD1076" s="892"/>
      <c r="DE1076" s="892"/>
      <c r="DF1076" s="892"/>
      <c r="DG1076" s="892"/>
      <c r="DH1076" s="892"/>
      <c r="DI1076" s="892"/>
      <c r="DJ1076" s="892"/>
      <c r="DK1076" s="892"/>
      <c r="DL1076" s="893"/>
      <c r="DM1076" s="262"/>
      <c r="DN1076" s="649"/>
      <c r="DO1076" s="677"/>
      <c r="DP1076" s="649"/>
      <c r="DQ1076" s="262"/>
      <c r="DR1076" s="649"/>
      <c r="DS1076" s="262"/>
      <c r="DT1076" s="262"/>
      <c r="DU1076" s="262"/>
      <c r="DV1076" s="262"/>
      <c r="DW1076" s="262"/>
      <c r="DX1076" s="262"/>
      <c r="DY1076" s="262"/>
      <c r="DZ1076" s="262"/>
      <c r="EA1076" s="262"/>
      <c r="EB1076" s="262"/>
      <c r="EC1076" s="262"/>
      <c r="ED1076" s="262"/>
      <c r="EE1076" s="262"/>
      <c r="EF1076" s="262"/>
      <c r="EG1076" s="262">
        <f t="shared" ref="EG1076" si="10532">U1076-DN1076</f>
        <v>0</v>
      </c>
      <c r="EH1076" s="262">
        <f t="shared" ref="EH1076" si="10533">V1076-DM1076</f>
        <v>0</v>
      </c>
      <c r="EI1076" s="460">
        <f t="shared" ref="EI1076" si="10534">AA1076-DP1076</f>
        <v>0</v>
      </c>
      <c r="EJ1076" s="538">
        <f t="shared" ref="EJ1076" si="10535">AB1076-DO1076</f>
        <v>0</v>
      </c>
      <c r="EK1076" s="677">
        <f t="shared" ref="EK1076" si="10536">AG1076-DR1076</f>
        <v>148358705.36000001</v>
      </c>
      <c r="EL1076" s="257">
        <f t="shared" ref="EL1076" si="10537">AH1076-DQ1076</f>
        <v>166161750.00320002</v>
      </c>
      <c r="EM1076" s="649">
        <f t="shared" ref="EM1076" si="10538">AM1076-DT1076</f>
        <v>9890580.3599999994</v>
      </c>
      <c r="EN1076" s="538">
        <f t="shared" ref="EN1076" si="10539">AN1076-DS1076</f>
        <v>11077450.0032</v>
      </c>
      <c r="EO1076" s="677">
        <f t="shared" ref="EO1076" si="10540">AS1076-DV1076</f>
        <v>39562321.43</v>
      </c>
      <c r="EP1076" s="257">
        <f t="shared" ref="EP1076" si="10541">AT1076-DU1076</f>
        <v>44309800.001600005</v>
      </c>
      <c r="EQ1076" s="649">
        <f t="shared" ref="EQ1076" si="10542">AY1076-DX1076</f>
        <v>0</v>
      </c>
      <c r="ER1076" s="538">
        <f t="shared" ref="ER1076" si="10543">AZ1076-DW1076</f>
        <v>0</v>
      </c>
      <c r="ES1076" s="677">
        <f t="shared" ref="ES1076" si="10544">BE1076-DZ1076</f>
        <v>0</v>
      </c>
      <c r="ET1076" s="538">
        <f t="shared" ref="ET1076" si="10545">BF1076-DY1076</f>
        <v>0</v>
      </c>
      <c r="EU1076" s="462">
        <f t="shared" ref="EU1076" si="10546">BK1076-EB1076</f>
        <v>0</v>
      </c>
      <c r="EV1076" s="263">
        <f t="shared" ref="EV1076" si="10547">BL1076-EA1076</f>
        <v>0</v>
      </c>
      <c r="EW1076" s="462">
        <f t="shared" ref="EW1076" si="10548">BM1076-ED1076</f>
        <v>0</v>
      </c>
      <c r="EX1076" s="263">
        <f t="shared" ref="EX1076" si="10549">BN1076-EC1076</f>
        <v>0</v>
      </c>
      <c r="EY1076" s="472">
        <f t="shared" ref="EY1076" si="10550">BV1076-EF1076</f>
        <v>197811607.15000004</v>
      </c>
      <c r="EZ1076" s="263">
        <f t="shared" ref="EZ1076" si="10551">BW1076-EE1076</f>
        <v>221549000.00800008</v>
      </c>
      <c r="FA1076" s="550"/>
    </row>
    <row r="1077" spans="1:177" s="30" customFormat="1" ht="18" customHeight="1" collapsed="1" x14ac:dyDescent="0.2">
      <c r="A1077" s="6"/>
      <c r="B1077" s="19"/>
      <c r="C1077" s="90"/>
      <c r="D1077" s="90" t="s">
        <v>320</v>
      </c>
      <c r="E1077" s="19"/>
      <c r="F1077" s="19"/>
      <c r="G1077" s="18"/>
      <c r="H1077" s="91"/>
      <c r="I1077" s="19"/>
      <c r="J1077" s="92"/>
      <c r="K1077" s="93"/>
      <c r="L1077" s="19"/>
      <c r="M1077" s="11"/>
      <c r="N1077" s="94"/>
      <c r="O1077" s="94"/>
      <c r="P1077" s="94"/>
      <c r="Q1077" s="94"/>
      <c r="R1077" s="401"/>
      <c r="S1077" s="258"/>
      <c r="T1077" s="258"/>
      <c r="U1077" s="258">
        <f>U1078</f>
        <v>23918267</v>
      </c>
      <c r="V1077" s="259">
        <f>V1078</f>
        <v>26788459.040000003</v>
      </c>
      <c r="W1077" s="259">
        <f>W1078</f>
        <v>5357691.8080000011</v>
      </c>
      <c r="X1077" s="402"/>
      <c r="Y1077" s="402"/>
      <c r="Z1077" s="402"/>
      <c r="AA1077" s="402">
        <f>AA1078</f>
        <v>23918267</v>
      </c>
      <c r="AB1077" s="402">
        <f>AB1078</f>
        <v>26788459.040000003</v>
      </c>
      <c r="AC1077" s="402">
        <f>AC1078</f>
        <v>5357691.8080000011</v>
      </c>
      <c r="AD1077" s="264"/>
      <c r="AE1077" s="264"/>
      <c r="AF1077" s="264"/>
      <c r="AG1077" s="264">
        <f>AG1078</f>
        <v>23918267</v>
      </c>
      <c r="AH1077" s="264">
        <f>AH1078</f>
        <v>26788459.040000003</v>
      </c>
      <c r="AI1077" s="264">
        <f>AI1078</f>
        <v>5357691.8080000011</v>
      </c>
      <c r="AJ1077" s="264"/>
      <c r="AK1077" s="264"/>
      <c r="AL1077" s="264"/>
      <c r="AM1077" s="264">
        <f t="shared" ref="AM1077:AO1077" si="10552">SUM(AM1078:AM1079)</f>
        <v>25592000</v>
      </c>
      <c r="AN1077" s="264">
        <f t="shared" si="10552"/>
        <v>28663040.000000004</v>
      </c>
      <c r="AO1077" s="264">
        <f t="shared" si="10552"/>
        <v>24076953.600000001</v>
      </c>
      <c r="AP1077" s="264"/>
      <c r="AQ1077" s="264"/>
      <c r="AR1077" s="264"/>
      <c r="AS1077" s="264">
        <f t="shared" ref="AS1077:AU1077" si="10553">SUM(AS1078:AS1079)</f>
        <v>25592000</v>
      </c>
      <c r="AT1077" s="264">
        <f t="shared" si="10553"/>
        <v>28663040.000000004</v>
      </c>
      <c r="AU1077" s="264">
        <f t="shared" si="10553"/>
        <v>24076953.600000001</v>
      </c>
      <c r="AV1077" s="403"/>
      <c r="AW1077" s="403"/>
      <c r="AX1077" s="403"/>
      <c r="AY1077" s="393">
        <f t="shared" ref="AY1077:BA1077" si="10554">SUM(AY1078:AY1079)</f>
        <v>25592000</v>
      </c>
      <c r="AZ1077" s="393">
        <f t="shared" si="10554"/>
        <v>28663040.000000004</v>
      </c>
      <c r="BA1077" s="393">
        <f t="shared" si="10554"/>
        <v>24076953.600000001</v>
      </c>
      <c r="BB1077" s="403"/>
      <c r="BC1077" s="403"/>
      <c r="BD1077" s="403"/>
      <c r="BE1077" s="393">
        <f t="shared" ref="BE1077" si="10555">BE1078</f>
        <v>0</v>
      </c>
      <c r="BF1077" s="393">
        <f t="shared" ref="BF1077" si="10556">BF1078</f>
        <v>0</v>
      </c>
      <c r="BG1077" s="393">
        <f t="shared" ref="BG1077" si="10557">BG1078</f>
        <v>0</v>
      </c>
      <c r="BH1077" s="403"/>
      <c r="BI1077" s="403"/>
      <c r="BJ1077" s="403"/>
      <c r="BK1077" s="393">
        <f t="shared" ref="BK1077:BM1077" si="10558">BK1078</f>
        <v>0</v>
      </c>
      <c r="BL1077" s="393">
        <f t="shared" si="10558"/>
        <v>0</v>
      </c>
      <c r="BM1077" s="393">
        <f t="shared" si="10558"/>
        <v>0</v>
      </c>
      <c r="BN1077" s="403"/>
      <c r="BO1077" s="403"/>
      <c r="BP1077" s="403"/>
      <c r="BQ1077" s="393">
        <f t="shared" ref="BQ1077:BS1077" si="10559">BQ1078</f>
        <v>0</v>
      </c>
      <c r="BR1077" s="393">
        <f t="shared" si="10559"/>
        <v>0</v>
      </c>
      <c r="BS1077" s="393">
        <f t="shared" si="10559"/>
        <v>0</v>
      </c>
      <c r="BT1077" s="258"/>
      <c r="BU1077" s="258"/>
      <c r="BV1077" s="258">
        <f>SUM(BV1078:BV1079)</f>
        <v>148530801</v>
      </c>
      <c r="BW1077" s="258">
        <f>SUM(BW1078:BW1079)</f>
        <v>166354497.12</v>
      </c>
      <c r="BX1077" s="96"/>
      <c r="BY1077" s="19"/>
      <c r="BZ1077" s="571"/>
      <c r="CA1077" s="531">
        <f>SUM(CA1078:CA1079)</f>
        <v>88303936.224000007</v>
      </c>
      <c r="CB1077" s="97">
        <v>71754801</v>
      </c>
      <c r="CC1077" s="95">
        <v>80365377</v>
      </c>
      <c r="CD1077" s="100"/>
      <c r="CE1077" s="26">
        <f t="shared" ref="CE1077:CG1077" si="10560">SUM(CE1078:CE1079)</f>
        <v>0</v>
      </c>
      <c r="CF1077" s="27">
        <f t="shared" si="10560"/>
        <v>0.12000000476837158</v>
      </c>
      <c r="CG1077" s="27">
        <f t="shared" si="10560"/>
        <v>-64292301.575999998</v>
      </c>
      <c r="CH1077" s="164"/>
      <c r="CI1077" s="165"/>
      <c r="CJ1077" s="98"/>
      <c r="CK1077" s="99"/>
      <c r="CL1077" s="99"/>
      <c r="CM1077" s="99"/>
      <c r="CN1077" s="99"/>
      <c r="CO1077" s="99"/>
      <c r="CP1077" s="99"/>
      <c r="CQ1077" s="99"/>
      <c r="CR1077" s="406"/>
      <c r="CS1077" s="406"/>
      <c r="CT1077" s="406"/>
      <c r="CU1077" s="406"/>
      <c r="CV1077" s="406"/>
      <c r="CW1077" s="406"/>
      <c r="CX1077" s="406"/>
      <c r="CY1077" s="406"/>
      <c r="CZ1077" s="406"/>
      <c r="DA1077" s="406"/>
      <c r="DB1077" s="406"/>
      <c r="DC1077" s="406"/>
      <c r="DD1077" s="406"/>
      <c r="DE1077" s="406"/>
      <c r="DF1077" s="406"/>
      <c r="DG1077" s="406"/>
      <c r="DH1077" s="406"/>
      <c r="DI1077" s="406"/>
      <c r="DJ1077" s="406"/>
      <c r="DK1077" s="406"/>
      <c r="DL1077" s="507"/>
      <c r="DM1077" s="26">
        <f t="shared" ref="DM1077:EZ1077" si="10561">SUM(DM1078:DM1079)</f>
        <v>19303476</v>
      </c>
      <c r="DN1077" s="345">
        <f t="shared" si="10561"/>
        <v>17235246.428571425</v>
      </c>
      <c r="DO1077" s="26">
        <f t="shared" si="10561"/>
        <v>19303476</v>
      </c>
      <c r="DP1077" s="662">
        <f t="shared" si="10561"/>
        <v>17235246.428571425</v>
      </c>
      <c r="DQ1077" s="662">
        <f t="shared" si="10561"/>
        <v>19303476</v>
      </c>
      <c r="DR1077" s="818">
        <f t="shared" si="10561"/>
        <v>17235246.428571425</v>
      </c>
      <c r="DS1077" s="818">
        <f t="shared" si="10561"/>
        <v>28663040</v>
      </c>
      <c r="DT1077" s="818">
        <f t="shared" si="10561"/>
        <v>25591999.999999996</v>
      </c>
      <c r="DU1077" s="818">
        <f t="shared" si="10561"/>
        <v>28663040</v>
      </c>
      <c r="DV1077" s="818">
        <f t="shared" si="10561"/>
        <v>25591999.999999996</v>
      </c>
      <c r="DW1077" s="818">
        <f t="shared" si="10561"/>
        <v>28663040</v>
      </c>
      <c r="DX1077" s="662">
        <f t="shared" si="10561"/>
        <v>25591999.999999996</v>
      </c>
      <c r="DY1077" s="818">
        <f t="shared" si="10561"/>
        <v>0</v>
      </c>
      <c r="DZ1077" s="662">
        <f t="shared" si="10561"/>
        <v>0</v>
      </c>
      <c r="EA1077" s="26"/>
      <c r="EB1077" s="28"/>
      <c r="EC1077" s="818">
        <f t="shared" ref="EC1077:ED1077" si="10562">SUM(EC1078:EC1079)</f>
        <v>0</v>
      </c>
      <c r="ED1077" s="345">
        <f t="shared" si="10562"/>
        <v>0</v>
      </c>
      <c r="EE1077" s="195">
        <f t="shared" si="10561"/>
        <v>150848799.36000001</v>
      </c>
      <c r="EF1077" s="358">
        <f t="shared" si="10561"/>
        <v>134686428</v>
      </c>
      <c r="EG1077" s="26">
        <f t="shared" si="10561"/>
        <v>6683020.5714285746</v>
      </c>
      <c r="EH1077" s="28">
        <f t="shared" si="10561"/>
        <v>7484983.0400000028</v>
      </c>
      <c r="EI1077" s="195">
        <f t="shared" si="10561"/>
        <v>6683020.5714285746</v>
      </c>
      <c r="EJ1077" s="654">
        <f t="shared" si="10561"/>
        <v>7484983.0400000028</v>
      </c>
      <c r="EK1077" s="358">
        <f t="shared" si="10561"/>
        <v>6683020.5714285746</v>
      </c>
      <c r="EL1077" s="28">
        <f t="shared" si="10561"/>
        <v>7484983.0400000028</v>
      </c>
      <c r="EM1077" s="28">
        <f t="shared" si="10561"/>
        <v>0</v>
      </c>
      <c r="EN1077" s="28">
        <f t="shared" si="10561"/>
        <v>0</v>
      </c>
      <c r="EO1077" s="28">
        <f t="shared" si="10561"/>
        <v>0</v>
      </c>
      <c r="EP1077" s="28">
        <f t="shared" si="10561"/>
        <v>0</v>
      </c>
      <c r="EQ1077" s="28">
        <f t="shared" si="10561"/>
        <v>0</v>
      </c>
      <c r="ER1077" s="28">
        <f>SUM(ER1078:ER1079)</f>
        <v>0</v>
      </c>
      <c r="ES1077" s="28">
        <f t="shared" si="10561"/>
        <v>0</v>
      </c>
      <c r="ET1077" s="654">
        <f t="shared" si="10561"/>
        <v>0</v>
      </c>
      <c r="EU1077" s="654">
        <f t="shared" si="10561"/>
        <v>0</v>
      </c>
      <c r="EV1077" s="654">
        <f t="shared" si="10561"/>
        <v>0</v>
      </c>
      <c r="EW1077" s="654">
        <f t="shared" ref="EW1077:EX1077" si="10563">SUM(EW1078:EW1079)</f>
        <v>0</v>
      </c>
      <c r="EX1077" s="654">
        <f t="shared" si="10563"/>
        <v>0</v>
      </c>
      <c r="EY1077" s="195">
        <f t="shared" si="10561"/>
        <v>13844373</v>
      </c>
      <c r="EZ1077" s="28">
        <f t="shared" si="10561"/>
        <v>15505697.759999998</v>
      </c>
      <c r="FA1077" s="311"/>
    </row>
    <row r="1078" spans="1:177" ht="18" hidden="1" customHeight="1" outlineLevel="1" x14ac:dyDescent="0.2">
      <c r="A1078" s="5" t="s">
        <v>224</v>
      </c>
      <c r="B1078" s="76" t="s">
        <v>21</v>
      </c>
      <c r="C1078" s="77" t="s">
        <v>22</v>
      </c>
      <c r="D1078" s="77" t="s">
        <v>481</v>
      </c>
      <c r="E1078" s="76" t="s">
        <v>482</v>
      </c>
      <c r="F1078" s="76" t="s">
        <v>24</v>
      </c>
      <c r="G1078" s="78" t="s">
        <v>25</v>
      </c>
      <c r="H1078" s="79">
        <v>0.2</v>
      </c>
      <c r="I1078" s="76" t="s">
        <v>1148</v>
      </c>
      <c r="J1078" s="80" t="s">
        <v>26</v>
      </c>
      <c r="K1078" s="81"/>
      <c r="L1078" s="76" t="s">
        <v>213</v>
      </c>
      <c r="M1078" s="10"/>
      <c r="N1078" s="82"/>
      <c r="O1078" s="82"/>
      <c r="P1078" s="82"/>
      <c r="Q1078" s="82"/>
      <c r="R1078" s="398">
        <v>23918267</v>
      </c>
      <c r="S1078" s="262"/>
      <c r="T1078" s="262"/>
      <c r="U1078" s="262">
        <f>R1078</f>
        <v>23918267</v>
      </c>
      <c r="V1078" s="263">
        <f>U1078*1.12</f>
        <v>26788459.040000003</v>
      </c>
      <c r="W1078" s="257">
        <f>V1078*H1078</f>
        <v>5357691.8080000011</v>
      </c>
      <c r="X1078" s="399">
        <v>23918267</v>
      </c>
      <c r="Y1078" s="399"/>
      <c r="Z1078" s="399"/>
      <c r="AA1078" s="399">
        <f>X1078</f>
        <v>23918267</v>
      </c>
      <c r="AB1078" s="399">
        <f>AA1078*1.12</f>
        <v>26788459.040000003</v>
      </c>
      <c r="AC1078" s="399">
        <f>AB1078*H1078</f>
        <v>5357691.8080000011</v>
      </c>
      <c r="AD1078" s="260">
        <v>23918267</v>
      </c>
      <c r="AE1078" s="260"/>
      <c r="AF1078" s="260"/>
      <c r="AG1078" s="260">
        <f>AD1078</f>
        <v>23918267</v>
      </c>
      <c r="AH1078" s="260">
        <f>AG1078*1.12</f>
        <v>26788459.040000003</v>
      </c>
      <c r="AI1078" s="260">
        <f>AH1078*H1078</f>
        <v>5357691.8080000011</v>
      </c>
      <c r="AJ1078" s="260"/>
      <c r="AK1078" s="260"/>
      <c r="AL1078" s="260"/>
      <c r="AM1078" s="260">
        <f>AJ1078</f>
        <v>0</v>
      </c>
      <c r="AN1078" s="260">
        <f>AM1078*1.12</f>
        <v>0</v>
      </c>
      <c r="AO1078" s="396">
        <f t="shared" ref="AO1078:AO1079" si="10564">AN1078*H1078</f>
        <v>0</v>
      </c>
      <c r="AP1078" s="260"/>
      <c r="AQ1078" s="260"/>
      <c r="AR1078" s="260"/>
      <c r="AS1078" s="260">
        <f t="shared" ref="AS1078" si="10565">AP1078</f>
        <v>0</v>
      </c>
      <c r="AT1078" s="260">
        <f t="shared" si="9525"/>
        <v>0</v>
      </c>
      <c r="AU1078" s="260">
        <f t="shared" ref="AU1078" si="10566">AT1078*H1078</f>
        <v>0</v>
      </c>
      <c r="AV1078" s="400"/>
      <c r="AW1078" s="400"/>
      <c r="AX1078" s="400"/>
      <c r="AY1078" s="397">
        <f>AV1078</f>
        <v>0</v>
      </c>
      <c r="AZ1078" s="397">
        <f t="shared" si="9527"/>
        <v>0</v>
      </c>
      <c r="BA1078" s="397">
        <f t="shared" si="9569"/>
        <v>0</v>
      </c>
      <c r="BB1078" s="400"/>
      <c r="BC1078" s="400"/>
      <c r="BD1078" s="400"/>
      <c r="BE1078" s="397">
        <f t="shared" si="9570"/>
        <v>0</v>
      </c>
      <c r="BF1078" s="397">
        <f t="shared" si="9530"/>
        <v>0</v>
      </c>
      <c r="BG1078" s="397">
        <f t="shared" si="9571"/>
        <v>0</v>
      </c>
      <c r="BH1078" s="400"/>
      <c r="BI1078" s="400"/>
      <c r="BJ1078" s="400"/>
      <c r="BK1078" s="397">
        <f t="shared" ref="BK1078" si="10567">BH1078</f>
        <v>0</v>
      </c>
      <c r="BL1078" s="397">
        <f t="shared" ref="BL1078" si="10568">BK1078*1.12</f>
        <v>0</v>
      </c>
      <c r="BM1078" s="397">
        <f t="shared" ref="BM1078" si="10569">BL1078*N1078</f>
        <v>0</v>
      </c>
      <c r="BN1078" s="400"/>
      <c r="BO1078" s="400"/>
      <c r="BP1078" s="400"/>
      <c r="BQ1078" s="397">
        <f t="shared" ref="BQ1078" si="10570">BN1078</f>
        <v>0</v>
      </c>
      <c r="BR1078" s="397">
        <f t="shared" ref="BR1078" si="10571">BQ1078*1.12</f>
        <v>0</v>
      </c>
      <c r="BS1078" s="397">
        <f t="shared" ref="BS1078" si="10572">BR1078*T1078</f>
        <v>0</v>
      </c>
      <c r="BT1078" s="262"/>
      <c r="BU1078" s="262"/>
      <c r="BV1078" s="256">
        <f>SUM(N1078:R1078,X1078,AD1078,AJ1078,AP1078,AV1078,BB1078,BH1078)</f>
        <v>71754801</v>
      </c>
      <c r="BW1078" s="1431">
        <f>BV1078*1.12</f>
        <v>80365377.120000005</v>
      </c>
      <c r="BX1078" s="84"/>
      <c r="BY1078" s="76">
        <v>2013</v>
      </c>
      <c r="BZ1078" s="325"/>
      <c r="CA1078" s="529">
        <f>BW1078*H1078</f>
        <v>16073075.424000002</v>
      </c>
      <c r="CB1078" s="85">
        <v>71754801</v>
      </c>
      <c r="CC1078" s="83">
        <v>80365377</v>
      </c>
      <c r="CD1078" s="88"/>
      <c r="CE1078" s="26">
        <f>BV1078-CB1078</f>
        <v>0</v>
      </c>
      <c r="CF1078" s="27">
        <f>BW1078-CC1078</f>
        <v>0.12000000476837158</v>
      </c>
      <c r="CG1078" s="738">
        <f>CA1078-CC1078</f>
        <v>-64292301.575999998</v>
      </c>
      <c r="CH1078" s="164"/>
      <c r="CI1078" s="165"/>
      <c r="CJ1078" s="86" t="s">
        <v>25</v>
      </c>
      <c r="CK1078" s="175" t="s">
        <v>446</v>
      </c>
      <c r="CL1078" s="87" t="s">
        <v>1035</v>
      </c>
      <c r="CM1078" s="172">
        <v>41444</v>
      </c>
      <c r="CN1078" s="175" t="s">
        <v>447</v>
      </c>
      <c r="CO1078" s="175" t="s">
        <v>23</v>
      </c>
      <c r="CP1078" s="175" t="s">
        <v>24</v>
      </c>
      <c r="CQ1078" s="87"/>
      <c r="CR1078" s="455"/>
      <c r="CS1078" s="455"/>
      <c r="CT1078" s="455"/>
      <c r="CU1078" s="455"/>
      <c r="CV1078" s="455"/>
      <c r="CW1078" s="455"/>
      <c r="CX1078" s="455"/>
      <c r="CY1078" s="455"/>
      <c r="CZ1078" s="455"/>
      <c r="DA1078" s="455"/>
      <c r="DB1078" s="455">
        <f>21619893.12/1.12</f>
        <v>19303476</v>
      </c>
      <c r="DC1078" s="455">
        <f>21619893.12/1.12</f>
        <v>19303476</v>
      </c>
      <c r="DD1078" s="455">
        <f>21619893.12/1.12</f>
        <v>19303476</v>
      </c>
      <c r="DE1078" s="455"/>
      <c r="DF1078" s="455"/>
      <c r="DG1078" s="455"/>
      <c r="DH1078" s="455"/>
      <c r="DI1078" s="455"/>
      <c r="DJ1078" s="455"/>
      <c r="DK1078" s="455">
        <f>DB1078+DC1078+DD1078</f>
        <v>57910428</v>
      </c>
      <c r="DL1078" s="501"/>
      <c r="DM1078" s="508">
        <f>DB1078</f>
        <v>19303476</v>
      </c>
      <c r="DN1078" s="506">
        <f>DM1078/1.12</f>
        <v>17235246.428571425</v>
      </c>
      <c r="DO1078" s="490">
        <f>DC1078</f>
        <v>19303476</v>
      </c>
      <c r="DP1078" s="489">
        <f>DO1078/1.12</f>
        <v>17235246.428571425</v>
      </c>
      <c r="DQ1078" s="733">
        <f t="shared" ref="DQ1078" si="10573">DD1078</f>
        <v>19303476</v>
      </c>
      <c r="DR1078" s="491">
        <f t="shared" ref="DR1078" si="10574">DQ1078/1.12</f>
        <v>17235246.428571425</v>
      </c>
      <c r="DS1078" s="674"/>
      <c r="DT1078" s="491"/>
      <c r="DU1078" s="504"/>
      <c r="DV1078" s="489"/>
      <c r="DW1078" s="674"/>
      <c r="DX1078" s="489"/>
      <c r="DY1078" s="674"/>
      <c r="DZ1078" s="489"/>
      <c r="EA1078" s="508">
        <f>DI1078</f>
        <v>0</v>
      </c>
      <c r="EB1078" s="457">
        <f t="shared" ref="EB1078:EB1079" si="10575">EA1078/1.12</f>
        <v>0</v>
      </c>
      <c r="EC1078" s="674"/>
      <c r="ED1078" s="487"/>
      <c r="EE1078" s="509">
        <f>EF1078*1.12</f>
        <v>64859679.360000007</v>
      </c>
      <c r="EF1078" s="510">
        <f>DK1078</f>
        <v>57910428</v>
      </c>
      <c r="EG1078" s="461">
        <f>U1078-DN1078</f>
        <v>6683020.5714285746</v>
      </c>
      <c r="EH1078" s="257">
        <f>V1078-DM1078</f>
        <v>7484983.0400000028</v>
      </c>
      <c r="EI1078" s="460">
        <f>AA1078-DP1078</f>
        <v>6683020.5714285746</v>
      </c>
      <c r="EJ1078" s="538">
        <f>AB1078-DO1078</f>
        <v>7484983.0400000028</v>
      </c>
      <c r="EK1078" s="677">
        <f>AG1078-DR1078</f>
        <v>6683020.5714285746</v>
      </c>
      <c r="EL1078" s="257">
        <f>AH1078-DQ1078</f>
        <v>7484983.0400000028</v>
      </c>
      <c r="EM1078" s="649">
        <f>AM1078-DT1078</f>
        <v>0</v>
      </c>
      <c r="EN1078" s="538">
        <f>AN1078-DS1078</f>
        <v>0</v>
      </c>
      <c r="EO1078" s="677">
        <f>AS1078-DV1078</f>
        <v>0</v>
      </c>
      <c r="EP1078" s="257">
        <f>AT1078-DU1078</f>
        <v>0</v>
      </c>
      <c r="EQ1078" s="649">
        <f>AY1078-DX1078</f>
        <v>0</v>
      </c>
      <c r="ER1078" s="538">
        <f>AZ1078-DW1078</f>
        <v>0</v>
      </c>
      <c r="ES1078" s="677">
        <f>BE1078-DZ1078</f>
        <v>0</v>
      </c>
      <c r="ET1078" s="538">
        <f>BF1078-DY1078</f>
        <v>0</v>
      </c>
      <c r="EU1078" s="462">
        <f>BK1078-EB1078</f>
        <v>0</v>
      </c>
      <c r="EV1078" s="263">
        <f>BL1078-EA1078</f>
        <v>0</v>
      </c>
      <c r="EW1078" s="462">
        <f>BM1078-ED1078</f>
        <v>0</v>
      </c>
      <c r="EX1078" s="263">
        <f>BN1078-EC1078</f>
        <v>0</v>
      </c>
      <c r="EY1078" s="472">
        <f>BV1078-EF1078</f>
        <v>13844373</v>
      </c>
      <c r="EZ1078" s="263">
        <f>BW1078-EE1078</f>
        <v>15505697.759999998</v>
      </c>
    </row>
    <row r="1079" spans="1:177" s="551" customFormat="1" ht="18" hidden="1" customHeight="1" outlineLevel="1" x14ac:dyDescent="0.2">
      <c r="A1079" s="13" t="s">
        <v>2157</v>
      </c>
      <c r="B1079" s="76" t="s">
        <v>21</v>
      </c>
      <c r="C1079" s="103" t="s">
        <v>2151</v>
      </c>
      <c r="D1079" s="103" t="s">
        <v>2152</v>
      </c>
      <c r="E1079" s="102" t="s">
        <v>2152</v>
      </c>
      <c r="F1079" s="102" t="s">
        <v>2153</v>
      </c>
      <c r="G1079" s="104" t="s">
        <v>25</v>
      </c>
      <c r="H1079" s="105">
        <v>0.84</v>
      </c>
      <c r="I1079" s="102" t="s">
        <v>2154</v>
      </c>
      <c r="J1079" s="106" t="s">
        <v>1360</v>
      </c>
      <c r="K1079" s="107" t="s">
        <v>2155</v>
      </c>
      <c r="L1079" s="102" t="s">
        <v>2156</v>
      </c>
      <c r="M1079" s="14"/>
      <c r="N1079" s="82"/>
      <c r="O1079" s="82"/>
      <c r="P1079" s="82"/>
      <c r="Q1079" s="82"/>
      <c r="R1079" s="408"/>
      <c r="S1079" s="270"/>
      <c r="T1079" s="270"/>
      <c r="U1079" s="647"/>
      <c r="V1079" s="271"/>
      <c r="W1079" s="930"/>
      <c r="X1079" s="409"/>
      <c r="Y1079" s="409"/>
      <c r="Z1079" s="409"/>
      <c r="AA1079" s="409"/>
      <c r="AB1079" s="409"/>
      <c r="AC1079" s="409"/>
      <c r="AD1079" s="410"/>
      <c r="AE1079" s="410"/>
      <c r="AF1079" s="410"/>
      <c r="AG1079" s="410"/>
      <c r="AH1079" s="410"/>
      <c r="AI1079" s="410"/>
      <c r="AJ1079" s="410">
        <v>25592000</v>
      </c>
      <c r="AK1079" s="410"/>
      <c r="AL1079" s="410"/>
      <c r="AM1079" s="410">
        <f>AJ1079</f>
        <v>25592000</v>
      </c>
      <c r="AN1079" s="410">
        <f>AM1079*1.12</f>
        <v>28663040.000000004</v>
      </c>
      <c r="AO1079" s="396">
        <f t="shared" si="10564"/>
        <v>24076953.600000001</v>
      </c>
      <c r="AP1079" s="410">
        <v>25592000</v>
      </c>
      <c r="AQ1079" s="410"/>
      <c r="AR1079" s="410"/>
      <c r="AS1079" s="410">
        <f>AP1079</f>
        <v>25592000</v>
      </c>
      <c r="AT1079" s="410">
        <f>AS1079*1.12</f>
        <v>28663040.000000004</v>
      </c>
      <c r="AU1079" s="410">
        <f>AT1079*H1079</f>
        <v>24076953.600000001</v>
      </c>
      <c r="AV1079" s="411">
        <v>25592000</v>
      </c>
      <c r="AW1079" s="411"/>
      <c r="AX1079" s="411"/>
      <c r="AY1079" s="772">
        <f>AV1079</f>
        <v>25592000</v>
      </c>
      <c r="AZ1079" s="772">
        <f>AY1079*1.12</f>
        <v>28663040.000000004</v>
      </c>
      <c r="BA1079" s="772">
        <f>AZ1079*H1079</f>
        <v>24076953.600000001</v>
      </c>
      <c r="BB1079" s="411"/>
      <c r="BC1079" s="411"/>
      <c r="BD1079" s="411"/>
      <c r="BE1079" s="397"/>
      <c r="BF1079" s="397"/>
      <c r="BG1079" s="397"/>
      <c r="BH1079" s="411"/>
      <c r="BI1079" s="411"/>
      <c r="BJ1079" s="411"/>
      <c r="BK1079" s="397"/>
      <c r="BL1079" s="397"/>
      <c r="BM1079" s="397"/>
      <c r="BN1079" s="411"/>
      <c r="BO1079" s="411"/>
      <c r="BP1079" s="411"/>
      <c r="BQ1079" s="397"/>
      <c r="BR1079" s="397"/>
      <c r="BS1079" s="397"/>
      <c r="BT1079" s="270"/>
      <c r="BU1079" s="270"/>
      <c r="BV1079" s="256">
        <f>SUM(N1079:R1079,X1079,AD1079,AJ1079,AP1079,AV1079,BB1079,BH1079)</f>
        <v>76776000</v>
      </c>
      <c r="BW1079" s="1431">
        <f>BV1079*1.12</f>
        <v>85989120.000000015</v>
      </c>
      <c r="BX1079" s="110" t="s">
        <v>1240</v>
      </c>
      <c r="BY1079" s="102">
        <v>2016</v>
      </c>
      <c r="BZ1079" s="326"/>
      <c r="CA1079" s="529">
        <f>BW1079*H1079</f>
        <v>72230860.800000012</v>
      </c>
      <c r="CB1079" s="111"/>
      <c r="CC1079" s="109"/>
      <c r="CD1079" s="931"/>
      <c r="CE1079" s="357"/>
      <c r="CF1079" s="27"/>
      <c r="CG1079" s="932"/>
      <c r="CH1079" s="933" t="s">
        <v>2160</v>
      </c>
      <c r="CI1079" s="934" t="s">
        <v>2161</v>
      </c>
      <c r="CJ1079" s="935" t="s">
        <v>25</v>
      </c>
      <c r="CK1079" s="936" t="s">
        <v>2488</v>
      </c>
      <c r="CL1079" s="937"/>
      <c r="CM1079" s="938"/>
      <c r="CN1079" s="936" t="s">
        <v>2487</v>
      </c>
      <c r="CO1079" s="936" t="s">
        <v>2152</v>
      </c>
      <c r="CP1079" s="936" t="s">
        <v>2153</v>
      </c>
      <c r="CQ1079" s="937"/>
      <c r="CR1079" s="939"/>
      <c r="CS1079" s="939"/>
      <c r="CT1079" s="939"/>
      <c r="CU1079" s="939"/>
      <c r="CV1079" s="939"/>
      <c r="CW1079" s="939"/>
      <c r="CX1079" s="939"/>
      <c r="CY1079" s="939"/>
      <c r="CZ1079" s="939"/>
      <c r="DA1079" s="939"/>
      <c r="DB1079" s="939"/>
      <c r="DC1079" s="939"/>
      <c r="DD1079" s="939"/>
      <c r="DE1079" s="939">
        <v>28663040</v>
      </c>
      <c r="DF1079" s="939">
        <v>28663040</v>
      </c>
      <c r="DG1079" s="939">
        <v>28663040</v>
      </c>
      <c r="DH1079" s="939"/>
      <c r="DI1079" s="939"/>
      <c r="DJ1079" s="939"/>
      <c r="DK1079" s="455">
        <f>DE1079+DF1079+DG1079</f>
        <v>85989120</v>
      </c>
      <c r="DL1079" s="940"/>
      <c r="DM1079" s="847"/>
      <c r="DN1079" s="648"/>
      <c r="DO1079" s="548"/>
      <c r="DP1079" s="751"/>
      <c r="DQ1079" s="675"/>
      <c r="DR1079" s="941"/>
      <c r="DS1079" s="675">
        <f>DE1079</f>
        <v>28663040</v>
      </c>
      <c r="DT1079" s="942">
        <f>DS1079/1.12</f>
        <v>25591999.999999996</v>
      </c>
      <c r="DU1079" s="751">
        <f>DF1079</f>
        <v>28663040</v>
      </c>
      <c r="DV1079" s="942">
        <f>DU1079/1.12</f>
        <v>25591999.999999996</v>
      </c>
      <c r="DW1079" s="675">
        <f>DG1079</f>
        <v>28663040</v>
      </c>
      <c r="DX1079" s="893">
        <f>DW1079/1.12</f>
        <v>25591999.999999996</v>
      </c>
      <c r="DY1079" s="675"/>
      <c r="DZ1079" s="893"/>
      <c r="EA1079" s="847">
        <f>DI1079</f>
        <v>0</v>
      </c>
      <c r="EB1079" s="942">
        <f t="shared" si="10575"/>
        <v>0</v>
      </c>
      <c r="EC1079" s="675"/>
      <c r="ED1079" s="892"/>
      <c r="EE1079" s="472">
        <f>DK1079</f>
        <v>85989120</v>
      </c>
      <c r="EF1079" s="263">
        <f>EE1079/1.12</f>
        <v>76776000</v>
      </c>
      <c r="EG1079" s="461">
        <f>U1079-DN1079</f>
        <v>0</v>
      </c>
      <c r="EH1079" s="257">
        <f>V1079-DM1079</f>
        <v>0</v>
      </c>
      <c r="EI1079" s="460">
        <f>AA1079-DP1079</f>
        <v>0</v>
      </c>
      <c r="EJ1079" s="538">
        <f>AB1079-DO1079</f>
        <v>0</v>
      </c>
      <c r="EK1079" s="677">
        <f>AG1079-DR1079</f>
        <v>0</v>
      </c>
      <c r="EL1079" s="257">
        <f>AH1079-DQ1079</f>
        <v>0</v>
      </c>
      <c r="EM1079" s="649">
        <f>AM1079-DT1079</f>
        <v>0</v>
      </c>
      <c r="EN1079" s="538">
        <f>AN1079-DS1079</f>
        <v>0</v>
      </c>
      <c r="EO1079" s="677">
        <f>AS1079-DV1079</f>
        <v>0</v>
      </c>
      <c r="EP1079" s="257">
        <f>AT1079-DU1079</f>
        <v>0</v>
      </c>
      <c r="EQ1079" s="649">
        <f>AY1079-DX1079</f>
        <v>0</v>
      </c>
      <c r="ER1079" s="538">
        <f>AZ1079-DW1079</f>
        <v>0</v>
      </c>
      <c r="ES1079" s="677">
        <f>BE1079-DZ1079</f>
        <v>0</v>
      </c>
      <c r="ET1079" s="538">
        <f>BF1079-DY1079</f>
        <v>0</v>
      </c>
      <c r="EU1079" s="462">
        <f>BK1079-EB1079</f>
        <v>0</v>
      </c>
      <c r="EV1079" s="263">
        <f>BL1079-EA1079</f>
        <v>0</v>
      </c>
      <c r="EW1079" s="462">
        <f>BM1079-ED1079</f>
        <v>0</v>
      </c>
      <c r="EX1079" s="263">
        <f>BN1079-EC1079</f>
        <v>0</v>
      </c>
      <c r="EY1079" s="472">
        <f>BV1079-EF1079</f>
        <v>0</v>
      </c>
      <c r="EZ1079" s="263">
        <f>BW1079-EE1079</f>
        <v>0</v>
      </c>
      <c r="FA1079" s="550"/>
    </row>
    <row r="1080" spans="1:177" s="30" customFormat="1" ht="18" customHeight="1" collapsed="1" x14ac:dyDescent="0.2">
      <c r="A1080" s="23"/>
      <c r="B1080" s="112"/>
      <c r="C1080" s="113"/>
      <c r="D1080" s="113" t="s">
        <v>321</v>
      </c>
      <c r="E1080" s="112"/>
      <c r="F1080" s="112"/>
      <c r="G1080" s="114"/>
      <c r="H1080" s="115"/>
      <c r="I1080" s="112"/>
      <c r="J1080" s="116"/>
      <c r="K1080" s="117"/>
      <c r="L1080" s="112"/>
      <c r="M1080" s="24"/>
      <c r="N1080" s="94"/>
      <c r="O1080" s="94"/>
      <c r="P1080" s="94"/>
      <c r="Q1080" s="94"/>
      <c r="R1080" s="412"/>
      <c r="S1080" s="266"/>
      <c r="T1080" s="266"/>
      <c r="U1080" s="267">
        <f>U1081+U1082</f>
        <v>600000</v>
      </c>
      <c r="V1080" s="267">
        <f>V1081+V1082</f>
        <v>600000</v>
      </c>
      <c r="W1080" s="318">
        <f>W1081+W1082</f>
        <v>570000</v>
      </c>
      <c r="X1080" s="413"/>
      <c r="Y1080" s="413"/>
      <c r="Z1080" s="413"/>
      <c r="AA1080" s="413">
        <f>AA1081+AA1082</f>
        <v>600000</v>
      </c>
      <c r="AB1080" s="413">
        <f>AB1081+AB1082</f>
        <v>600000</v>
      </c>
      <c r="AC1080" s="413">
        <f>AC1081+AC1082</f>
        <v>570000</v>
      </c>
      <c r="AD1080" s="414"/>
      <c r="AE1080" s="414"/>
      <c r="AF1080" s="414"/>
      <c r="AG1080" s="414">
        <f>AG1081+AG1082</f>
        <v>600000</v>
      </c>
      <c r="AH1080" s="414">
        <f>AH1081+AH1082</f>
        <v>600000</v>
      </c>
      <c r="AI1080" s="414">
        <f>AI1081+AI1082</f>
        <v>570000</v>
      </c>
      <c r="AJ1080" s="414"/>
      <c r="AK1080" s="414"/>
      <c r="AL1080" s="414"/>
      <c r="AM1080" s="414">
        <f>AM1081+AM1082</f>
        <v>600000</v>
      </c>
      <c r="AN1080" s="414">
        <f>AN1081+AN1082</f>
        <v>600000</v>
      </c>
      <c r="AO1080" s="414">
        <f>AO1081+AO1082</f>
        <v>570000</v>
      </c>
      <c r="AP1080" s="414"/>
      <c r="AQ1080" s="414"/>
      <c r="AR1080" s="414"/>
      <c r="AS1080" s="414">
        <f>AS1081+AS1082</f>
        <v>600000</v>
      </c>
      <c r="AT1080" s="414">
        <f>AT1081+AT1082</f>
        <v>600000</v>
      </c>
      <c r="AU1080" s="414">
        <f>AU1081+AU1082</f>
        <v>570000</v>
      </c>
      <c r="AV1080" s="415"/>
      <c r="AW1080" s="415"/>
      <c r="AX1080" s="415"/>
      <c r="AY1080" s="415">
        <f>AY1081+AY1082</f>
        <v>0</v>
      </c>
      <c r="AZ1080" s="415">
        <f>AZ1081+AZ1082</f>
        <v>0</v>
      </c>
      <c r="BA1080" s="415">
        <f>BA1081+BA1082</f>
        <v>0</v>
      </c>
      <c r="BB1080" s="415"/>
      <c r="BC1080" s="415"/>
      <c r="BD1080" s="415"/>
      <c r="BE1080" s="393">
        <f>BE1081+BE1082</f>
        <v>0</v>
      </c>
      <c r="BF1080" s="393">
        <f>BF1081+BF1082</f>
        <v>0</v>
      </c>
      <c r="BG1080" s="393">
        <f>BG1081+BG1082</f>
        <v>0</v>
      </c>
      <c r="BH1080" s="415"/>
      <c r="BI1080" s="415"/>
      <c r="BJ1080" s="415"/>
      <c r="BK1080" s="393">
        <f>BK1081+BK1082</f>
        <v>0</v>
      </c>
      <c r="BL1080" s="393">
        <f>BL1081+BL1082</f>
        <v>0</v>
      </c>
      <c r="BM1080" s="393">
        <f>BM1081+BM1082</f>
        <v>0</v>
      </c>
      <c r="BN1080" s="415"/>
      <c r="BO1080" s="415"/>
      <c r="BP1080" s="415"/>
      <c r="BQ1080" s="393">
        <f>BQ1081+BQ1082</f>
        <v>0</v>
      </c>
      <c r="BR1080" s="393">
        <f>BR1081+BR1082</f>
        <v>0</v>
      </c>
      <c r="BS1080" s="393">
        <f>BS1081+BS1082</f>
        <v>0</v>
      </c>
      <c r="BT1080" s="266"/>
      <c r="BU1080" s="266"/>
      <c r="BV1080" s="266">
        <f>SUM(BV1081:BV1082)</f>
        <v>3000000</v>
      </c>
      <c r="BW1080" s="266">
        <f>SUM(BW1081:BW1082)</f>
        <v>3000000</v>
      </c>
      <c r="BX1080" s="119"/>
      <c r="BY1080" s="112"/>
      <c r="BZ1080" s="572"/>
      <c r="CA1080" s="529">
        <f t="shared" ref="CA1080:CA1092" si="10576">BW1080*H1080</f>
        <v>0</v>
      </c>
      <c r="CB1080" s="120">
        <v>196145000</v>
      </c>
      <c r="CC1080" s="118">
        <v>196145000</v>
      </c>
      <c r="CD1080" s="123"/>
      <c r="CE1080" s="357">
        <f>SUM(CE1081:CE1082)</f>
        <v>-193145000</v>
      </c>
      <c r="CF1080" s="27">
        <f>SUM(CF1081:CF1082)</f>
        <v>-193145000</v>
      </c>
      <c r="CG1080" s="27">
        <f>SUM(CG1081:CG1082)</f>
        <v>-193295000</v>
      </c>
      <c r="CH1080" s="166"/>
      <c r="CI1080" s="167"/>
      <c r="CJ1080" s="121"/>
      <c r="CK1080" s="122"/>
      <c r="CL1080" s="122"/>
      <c r="CM1080" s="122"/>
      <c r="CN1080" s="122"/>
      <c r="CO1080" s="122"/>
      <c r="CP1080" s="122"/>
      <c r="CQ1080" s="122"/>
      <c r="CR1080" s="511"/>
      <c r="CS1080" s="511"/>
      <c r="CT1080" s="511"/>
      <c r="CU1080" s="511"/>
      <c r="CV1080" s="511"/>
      <c r="CW1080" s="511"/>
      <c r="CX1080" s="511"/>
      <c r="CY1080" s="511"/>
      <c r="CZ1080" s="511"/>
      <c r="DA1080" s="511"/>
      <c r="DB1080" s="511"/>
      <c r="DC1080" s="511"/>
      <c r="DD1080" s="511"/>
      <c r="DE1080" s="511"/>
      <c r="DF1080" s="511"/>
      <c r="DG1080" s="511"/>
      <c r="DH1080" s="511"/>
      <c r="DI1080" s="511"/>
      <c r="DJ1080" s="511"/>
      <c r="DK1080" s="511"/>
      <c r="DL1080" s="512"/>
      <c r="DM1080" s="26">
        <f>SUM(DM1081:DM1082)</f>
        <v>600000</v>
      </c>
      <c r="DN1080" s="26">
        <f t="shared" ref="DN1080:EZ1080" si="10577">SUM(DN1081:DN1082)</f>
        <v>600000</v>
      </c>
      <c r="DO1080" s="26">
        <f>SUM(DO1081:DO1082)</f>
        <v>600000</v>
      </c>
      <c r="DP1080" s="358">
        <f t="shared" ref="DP1080:DZ1080" si="10578">SUM(DP1081:DP1082)</f>
        <v>600000</v>
      </c>
      <c r="DQ1080" s="358">
        <f t="shared" si="10578"/>
        <v>600000</v>
      </c>
      <c r="DR1080" s="353">
        <f t="shared" si="10578"/>
        <v>600000</v>
      </c>
      <c r="DS1080" s="353">
        <f t="shared" si="10578"/>
        <v>600000</v>
      </c>
      <c r="DT1080" s="353">
        <f t="shared" si="10578"/>
        <v>600000</v>
      </c>
      <c r="DU1080" s="353">
        <f t="shared" si="10578"/>
        <v>600000</v>
      </c>
      <c r="DV1080" s="353">
        <f t="shared" si="10578"/>
        <v>600000</v>
      </c>
      <c r="DW1080" s="353">
        <f t="shared" si="10578"/>
        <v>0</v>
      </c>
      <c r="DX1080" s="358">
        <f t="shared" si="10578"/>
        <v>0</v>
      </c>
      <c r="DY1080" s="353">
        <f t="shared" si="10578"/>
        <v>0</v>
      </c>
      <c r="DZ1080" s="358">
        <f t="shared" si="10578"/>
        <v>0</v>
      </c>
      <c r="EA1080" s="26"/>
      <c r="EB1080" s="28"/>
      <c r="EC1080" s="353">
        <f t="shared" ref="EC1080:ED1080" si="10579">SUM(EC1081:EC1082)</f>
        <v>0</v>
      </c>
      <c r="ED1080" s="26">
        <f t="shared" si="10579"/>
        <v>0</v>
      </c>
      <c r="EE1080" s="195">
        <f>SUM(EE1081:EE1082)</f>
        <v>3000000</v>
      </c>
      <c r="EF1080" s="358">
        <f t="shared" si="10577"/>
        <v>3000000</v>
      </c>
      <c r="EG1080" s="26">
        <f t="shared" si="10577"/>
        <v>0</v>
      </c>
      <c r="EH1080" s="353">
        <f t="shared" si="10577"/>
        <v>0</v>
      </c>
      <c r="EI1080" s="195">
        <f t="shared" ref="EI1080:EV1080" si="10580">SUM(EI1081:EI1082)</f>
        <v>0</v>
      </c>
      <c r="EJ1080" s="358">
        <f t="shared" si="10580"/>
        <v>0</v>
      </c>
      <c r="EK1080" s="358">
        <f t="shared" si="10580"/>
        <v>0</v>
      </c>
      <c r="EL1080" s="28">
        <f t="shared" si="10580"/>
        <v>0</v>
      </c>
      <c r="EM1080" s="28">
        <f>SUM(EM1081:EM1082)</f>
        <v>0</v>
      </c>
      <c r="EN1080" s="28">
        <f t="shared" si="10580"/>
        <v>0</v>
      </c>
      <c r="EO1080" s="28">
        <f t="shared" si="10580"/>
        <v>0</v>
      </c>
      <c r="EP1080" s="28">
        <f t="shared" si="10580"/>
        <v>0</v>
      </c>
      <c r="EQ1080" s="28">
        <f t="shared" si="10580"/>
        <v>0</v>
      </c>
      <c r="ER1080" s="28">
        <f t="shared" si="10580"/>
        <v>0</v>
      </c>
      <c r="ES1080" s="28">
        <f t="shared" si="10580"/>
        <v>0</v>
      </c>
      <c r="ET1080" s="654">
        <f t="shared" si="10580"/>
        <v>0</v>
      </c>
      <c r="EU1080" s="654">
        <f t="shared" si="10580"/>
        <v>0</v>
      </c>
      <c r="EV1080" s="654">
        <f t="shared" si="10580"/>
        <v>0</v>
      </c>
      <c r="EW1080" s="654">
        <f t="shared" ref="EW1080:EX1080" si="10581">SUM(EW1081:EW1082)</f>
        <v>0</v>
      </c>
      <c r="EX1080" s="654">
        <f t="shared" si="10581"/>
        <v>0</v>
      </c>
      <c r="EY1080" s="195">
        <f t="shared" si="10577"/>
        <v>0</v>
      </c>
      <c r="EZ1080" s="715">
        <f t="shared" si="10577"/>
        <v>0</v>
      </c>
      <c r="FA1080" s="311"/>
    </row>
    <row r="1081" spans="1:177" ht="18" hidden="1" customHeight="1" outlineLevel="1" x14ac:dyDescent="0.2">
      <c r="A1081" s="5" t="s">
        <v>225</v>
      </c>
      <c r="B1081" s="76" t="s">
        <v>21</v>
      </c>
      <c r="C1081" s="77" t="s">
        <v>27</v>
      </c>
      <c r="D1081" s="77" t="s">
        <v>28</v>
      </c>
      <c r="E1081" s="76" t="s">
        <v>29</v>
      </c>
      <c r="F1081" s="76"/>
      <c r="G1081" s="78" t="s">
        <v>25</v>
      </c>
      <c r="H1081" s="79">
        <v>1</v>
      </c>
      <c r="I1081" s="76" t="s">
        <v>54</v>
      </c>
      <c r="J1081" s="80" t="s">
        <v>30</v>
      </c>
      <c r="K1081" s="81"/>
      <c r="L1081" s="76" t="s">
        <v>31</v>
      </c>
      <c r="M1081" s="10"/>
      <c r="N1081" s="82"/>
      <c r="O1081" s="82"/>
      <c r="P1081" s="82"/>
      <c r="Q1081" s="82"/>
      <c r="R1081" s="398">
        <v>27333000</v>
      </c>
      <c r="S1081" s="262"/>
      <c r="T1081" s="262"/>
      <c r="U1081" s="262">
        <v>0</v>
      </c>
      <c r="V1081" s="263">
        <f>U1081</f>
        <v>0</v>
      </c>
      <c r="W1081" s="257">
        <f>V1081*H1081</f>
        <v>0</v>
      </c>
      <c r="X1081" s="399">
        <v>24116000</v>
      </c>
      <c r="Y1081" s="399"/>
      <c r="Z1081" s="399"/>
      <c r="AA1081" s="399">
        <v>0</v>
      </c>
      <c r="AB1081" s="399">
        <f>AA1081</f>
        <v>0</v>
      </c>
      <c r="AC1081" s="399">
        <f t="shared" ref="AC1081:AC1082" si="10582">AB1081*H1081</f>
        <v>0</v>
      </c>
      <c r="AD1081" s="260">
        <v>0</v>
      </c>
      <c r="AE1081" s="260"/>
      <c r="AF1081" s="260"/>
      <c r="AG1081" s="260"/>
      <c r="AH1081" s="260"/>
      <c r="AI1081" s="260">
        <f t="shared" ref="AI1081:AI1082" si="10583">AH1081*H1081</f>
        <v>0</v>
      </c>
      <c r="AJ1081" s="260">
        <v>0</v>
      </c>
      <c r="AK1081" s="260"/>
      <c r="AL1081" s="260"/>
      <c r="AM1081" s="260">
        <f>AJ1081</f>
        <v>0</v>
      </c>
      <c r="AN1081" s="260">
        <f>AM1081*1.12</f>
        <v>0</v>
      </c>
      <c r="AO1081" s="396">
        <f t="shared" ref="AO1081:AO1082" si="10584">AN1081*H1081</f>
        <v>0</v>
      </c>
      <c r="AP1081" s="260">
        <v>0</v>
      </c>
      <c r="AQ1081" s="260"/>
      <c r="AR1081" s="260"/>
      <c r="AS1081" s="260">
        <f t="shared" ref="AS1081:AS1082" si="10585">AP1081</f>
        <v>0</v>
      </c>
      <c r="AT1081" s="260">
        <f t="shared" si="9525"/>
        <v>0</v>
      </c>
      <c r="AU1081" s="260">
        <f t="shared" ref="AU1081:AU1082" si="10586">AT1081*H1081</f>
        <v>0</v>
      </c>
      <c r="AV1081" s="400">
        <v>0</v>
      </c>
      <c r="AW1081" s="400"/>
      <c r="AX1081" s="400"/>
      <c r="AY1081" s="400">
        <f t="shared" ref="AY1081:AY1082" si="10587">AV1081</f>
        <v>0</v>
      </c>
      <c r="AZ1081" s="400">
        <f t="shared" si="9527"/>
        <v>0</v>
      </c>
      <c r="BA1081" s="400">
        <f t="shared" ref="BA1081:BA1082" si="10588">AZ1081*H1081</f>
        <v>0</v>
      </c>
      <c r="BB1081" s="400">
        <v>0</v>
      </c>
      <c r="BC1081" s="400"/>
      <c r="BD1081" s="400"/>
      <c r="BE1081" s="397">
        <f t="shared" si="9570"/>
        <v>0</v>
      </c>
      <c r="BF1081" s="397">
        <f t="shared" si="9530"/>
        <v>0</v>
      </c>
      <c r="BG1081" s="397">
        <f t="shared" si="9571"/>
        <v>0</v>
      </c>
      <c r="BH1081" s="400">
        <v>0</v>
      </c>
      <c r="BI1081" s="400"/>
      <c r="BJ1081" s="400"/>
      <c r="BK1081" s="397">
        <f t="shared" ref="BK1081:BK1082" si="10589">BH1081</f>
        <v>0</v>
      </c>
      <c r="BL1081" s="397">
        <f t="shared" ref="BL1081:BL1082" si="10590">BK1081*1.12</f>
        <v>0</v>
      </c>
      <c r="BM1081" s="397">
        <f t="shared" ref="BM1081:BM1082" si="10591">BL1081*N1081</f>
        <v>0</v>
      </c>
      <c r="BN1081" s="400">
        <v>0</v>
      </c>
      <c r="BO1081" s="400"/>
      <c r="BP1081" s="400"/>
      <c r="BQ1081" s="397">
        <f t="shared" ref="BQ1081:BQ1082" si="10592">BN1081</f>
        <v>0</v>
      </c>
      <c r="BR1081" s="397">
        <f t="shared" ref="BR1081:BR1082" si="10593">BQ1081*1.12</f>
        <v>0</v>
      </c>
      <c r="BS1081" s="397">
        <f t="shared" ref="BS1081:BS1082" si="10594">BR1081*T1081</f>
        <v>0</v>
      </c>
      <c r="BT1081" s="262"/>
      <c r="BU1081" s="262"/>
      <c r="BV1081" s="256">
        <f>SUM(U1081,AA1081,AD1081,AJ1081,AP1081,AV1081,BB1081,BH1081)</f>
        <v>0</v>
      </c>
      <c r="BW1081" s="1427">
        <f>BV1081</f>
        <v>0</v>
      </c>
      <c r="BX1081" s="84"/>
      <c r="BY1081" s="76">
        <v>2013</v>
      </c>
      <c r="BZ1081" s="325"/>
      <c r="CA1081" s="529">
        <f t="shared" si="10576"/>
        <v>0</v>
      </c>
      <c r="CB1081" s="85">
        <v>196145000</v>
      </c>
      <c r="CC1081" s="83">
        <v>196145000</v>
      </c>
      <c r="CD1081" s="88"/>
      <c r="CE1081" s="26">
        <f t="shared" ref="CE1081:CE1082" si="10595">BV1081-CB1081</f>
        <v>-196145000</v>
      </c>
      <c r="CF1081" s="27">
        <f t="shared" ref="CF1081:CF1082" si="10596">BW1081-CC1081</f>
        <v>-196145000</v>
      </c>
      <c r="CG1081" s="738">
        <f t="shared" ref="CG1081:CG1082" si="10597">CA1081-CC1081</f>
        <v>-196145000</v>
      </c>
      <c r="CH1081" s="164" t="s">
        <v>1128</v>
      </c>
      <c r="CI1081" s="165"/>
      <c r="CJ1081" s="86"/>
      <c r="CK1081" s="87"/>
      <c r="CL1081" s="87"/>
      <c r="CM1081" s="87"/>
      <c r="CN1081" s="87"/>
      <c r="CO1081" s="87"/>
      <c r="CP1081" s="87"/>
      <c r="CQ1081" s="87"/>
      <c r="CR1081" s="455"/>
      <c r="CS1081" s="455"/>
      <c r="CT1081" s="455"/>
      <c r="CU1081" s="455"/>
      <c r="CV1081" s="455"/>
      <c r="CW1081" s="455"/>
      <c r="CX1081" s="455"/>
      <c r="CY1081" s="455"/>
      <c r="CZ1081" s="455"/>
      <c r="DA1081" s="455"/>
      <c r="DB1081" s="455"/>
      <c r="DC1081" s="455"/>
      <c r="DD1081" s="455"/>
      <c r="DE1081" s="455"/>
      <c r="DF1081" s="455"/>
      <c r="DG1081" s="455"/>
      <c r="DH1081" s="455"/>
      <c r="DI1081" s="455"/>
      <c r="DJ1081" s="455"/>
      <c r="DK1081" s="455"/>
      <c r="DL1081" s="501"/>
      <c r="DM1081" s="508"/>
      <c r="DN1081" s="457"/>
      <c r="DO1081" s="508"/>
      <c r="DP1081" s="501"/>
      <c r="DQ1081" s="672"/>
      <c r="DR1081" s="457"/>
      <c r="DS1081" s="672"/>
      <c r="DT1081" s="457"/>
      <c r="DU1081" s="503"/>
      <c r="DV1081" s="501"/>
      <c r="DW1081" s="672"/>
      <c r="DX1081" s="501"/>
      <c r="DY1081" s="672"/>
      <c r="DZ1081" s="501"/>
      <c r="EA1081" s="508">
        <f>DI1081</f>
        <v>0</v>
      </c>
      <c r="EB1081" s="457">
        <f t="shared" ref="EB1081:EB1082" si="10598">EA1081/1.12</f>
        <v>0</v>
      </c>
      <c r="EC1081" s="672"/>
      <c r="ED1081" s="455"/>
      <c r="EE1081" s="459"/>
      <c r="EF1081" s="501"/>
      <c r="EG1081" s="461">
        <f>U1081-DN1081</f>
        <v>0</v>
      </c>
      <c r="EH1081" s="257">
        <f>V1081-DM1081</f>
        <v>0</v>
      </c>
      <c r="EI1081" s="460">
        <f>AA1081-DP1081</f>
        <v>0</v>
      </c>
      <c r="EJ1081" s="538">
        <f>AB1081-DO1081</f>
        <v>0</v>
      </c>
      <c r="EK1081" s="677">
        <f>AG1081-DR1081</f>
        <v>0</v>
      </c>
      <c r="EL1081" s="257">
        <f>AH1081-DQ1081</f>
        <v>0</v>
      </c>
      <c r="EM1081" s="649">
        <f>AM1081-DT1081</f>
        <v>0</v>
      </c>
      <c r="EN1081" s="538">
        <f>AN1081-DS1081</f>
        <v>0</v>
      </c>
      <c r="EO1081" s="677">
        <f>AS1081-DV1081</f>
        <v>0</v>
      </c>
      <c r="EP1081" s="257">
        <f>AT1081-DU1081</f>
        <v>0</v>
      </c>
      <c r="EQ1081" s="649">
        <f>AY1081-DX1081</f>
        <v>0</v>
      </c>
      <c r="ER1081" s="538">
        <f>AZ1081-DW1081</f>
        <v>0</v>
      </c>
      <c r="ES1081" s="677">
        <f>BE1081-DZ1081</f>
        <v>0</v>
      </c>
      <c r="ET1081" s="538">
        <f>BF1081-DY1081</f>
        <v>0</v>
      </c>
      <c r="EU1081" s="462">
        <f>BK1081-EB1081</f>
        <v>0</v>
      </c>
      <c r="EV1081" s="263">
        <f>BL1081-EA1081</f>
        <v>0</v>
      </c>
      <c r="EW1081" s="462">
        <f>BM1081-ED1081</f>
        <v>0</v>
      </c>
      <c r="EX1081" s="263">
        <f>BN1081-EC1081</f>
        <v>0</v>
      </c>
      <c r="EY1081" s="472">
        <f>BV1081-EF1081</f>
        <v>0</v>
      </c>
      <c r="EZ1081" s="263">
        <f>BW1081-EE1081</f>
        <v>0</v>
      </c>
    </row>
    <row r="1082" spans="1:177" s="183" customFormat="1" ht="18" hidden="1" customHeight="1" outlineLevel="1" x14ac:dyDescent="0.2">
      <c r="A1082" s="76" t="s">
        <v>340</v>
      </c>
      <c r="B1082" s="76" t="s">
        <v>21</v>
      </c>
      <c r="C1082" s="77" t="s">
        <v>341</v>
      </c>
      <c r="D1082" s="77" t="s">
        <v>342</v>
      </c>
      <c r="E1082" s="76" t="s">
        <v>343</v>
      </c>
      <c r="F1082" s="76"/>
      <c r="G1082" s="225" t="s">
        <v>25</v>
      </c>
      <c r="H1082" s="227">
        <v>0.95</v>
      </c>
      <c r="I1082" s="225" t="s">
        <v>344</v>
      </c>
      <c r="J1082" s="228" t="s">
        <v>345</v>
      </c>
      <c r="K1082" s="229"/>
      <c r="L1082" s="230" t="s">
        <v>346</v>
      </c>
      <c r="M1082" s="76"/>
      <c r="N1082" s="108"/>
      <c r="O1082" s="108"/>
      <c r="P1082" s="108"/>
      <c r="Q1082" s="245"/>
      <c r="R1082" s="260">
        <v>600000</v>
      </c>
      <c r="S1082" s="275"/>
      <c r="T1082" s="275"/>
      <c r="U1082" s="275">
        <f>R1082</f>
        <v>600000</v>
      </c>
      <c r="V1082" s="276">
        <f>U1082</f>
        <v>600000</v>
      </c>
      <c r="W1082" s="538">
        <f>V1082*H1082</f>
        <v>570000</v>
      </c>
      <c r="X1082" s="260">
        <v>600000</v>
      </c>
      <c r="Y1082" s="434"/>
      <c r="Z1082" s="434"/>
      <c r="AA1082" s="434">
        <f>X1082</f>
        <v>600000</v>
      </c>
      <c r="AB1082" s="434">
        <f>AA1082</f>
        <v>600000</v>
      </c>
      <c r="AC1082" s="778">
        <f t="shared" si="10582"/>
        <v>570000</v>
      </c>
      <c r="AD1082" s="260">
        <v>600000</v>
      </c>
      <c r="AE1082" s="260"/>
      <c r="AF1082" s="260"/>
      <c r="AG1082" s="260">
        <f>AD1082</f>
        <v>600000</v>
      </c>
      <c r="AH1082" s="260">
        <f>AG1082:AG1083</f>
        <v>600000</v>
      </c>
      <c r="AI1082" s="260">
        <f t="shared" si="10583"/>
        <v>570000</v>
      </c>
      <c r="AJ1082" s="260">
        <v>600000</v>
      </c>
      <c r="AK1082" s="260"/>
      <c r="AL1082" s="260"/>
      <c r="AM1082" s="260">
        <f>AJ1082</f>
        <v>600000</v>
      </c>
      <c r="AN1082" s="260">
        <f>AM1082</f>
        <v>600000</v>
      </c>
      <c r="AO1082" s="396">
        <f t="shared" si="10584"/>
        <v>570000</v>
      </c>
      <c r="AP1082" s="260">
        <v>600000</v>
      </c>
      <c r="AQ1082" s="260"/>
      <c r="AR1082" s="260"/>
      <c r="AS1082" s="260">
        <f t="shared" si="10585"/>
        <v>600000</v>
      </c>
      <c r="AT1082" s="260">
        <f>AS1082</f>
        <v>600000</v>
      </c>
      <c r="AU1082" s="260">
        <f t="shared" si="10586"/>
        <v>570000</v>
      </c>
      <c r="AV1082" s="260"/>
      <c r="AW1082" s="260"/>
      <c r="AX1082" s="260"/>
      <c r="AY1082" s="260">
        <f t="shared" si="10587"/>
        <v>0</v>
      </c>
      <c r="AZ1082" s="260">
        <f t="shared" si="9527"/>
        <v>0</v>
      </c>
      <c r="BA1082" s="260">
        <f t="shared" si="10588"/>
        <v>0</v>
      </c>
      <c r="BB1082" s="404"/>
      <c r="BC1082" s="404"/>
      <c r="BD1082" s="404"/>
      <c r="BE1082" s="397">
        <f t="shared" si="9570"/>
        <v>0</v>
      </c>
      <c r="BF1082" s="397">
        <f t="shared" si="9530"/>
        <v>0</v>
      </c>
      <c r="BG1082" s="397">
        <f t="shared" si="9571"/>
        <v>0</v>
      </c>
      <c r="BH1082" s="435"/>
      <c r="BI1082" s="404"/>
      <c r="BJ1082" s="404"/>
      <c r="BK1082" s="397">
        <f t="shared" si="10589"/>
        <v>0</v>
      </c>
      <c r="BL1082" s="397">
        <f t="shared" si="10590"/>
        <v>0</v>
      </c>
      <c r="BM1082" s="397">
        <f t="shared" si="10591"/>
        <v>0</v>
      </c>
      <c r="BN1082" s="435"/>
      <c r="BO1082" s="404"/>
      <c r="BP1082" s="404"/>
      <c r="BQ1082" s="397">
        <f t="shared" si="10592"/>
        <v>0</v>
      </c>
      <c r="BR1082" s="397">
        <f t="shared" si="10593"/>
        <v>0</v>
      </c>
      <c r="BS1082" s="397">
        <f t="shared" si="10594"/>
        <v>0</v>
      </c>
      <c r="BT1082" s="275"/>
      <c r="BU1082" s="275"/>
      <c r="BV1082" s="256">
        <f>SUM(N1082:R1082,X1082,AD1082,AJ1082,AP1082,AV1082,BB1082,BH1082)</f>
        <v>3000000</v>
      </c>
      <c r="BW1082" s="1432">
        <v>3000000</v>
      </c>
      <c r="BX1082" s="232"/>
      <c r="BY1082" s="225">
        <v>2011</v>
      </c>
      <c r="BZ1082" s="573"/>
      <c r="CA1082" s="529">
        <f t="shared" si="10576"/>
        <v>2850000</v>
      </c>
      <c r="CB1082" s="223"/>
      <c r="CC1082" s="231"/>
      <c r="CD1082" s="347"/>
      <c r="CE1082" s="26">
        <f t="shared" si="10595"/>
        <v>3000000</v>
      </c>
      <c r="CF1082" s="27">
        <f t="shared" si="10596"/>
        <v>3000000</v>
      </c>
      <c r="CG1082" s="738">
        <f t="shared" si="10597"/>
        <v>2850000</v>
      </c>
      <c r="CH1082" s="168"/>
      <c r="CI1082" s="169"/>
      <c r="CJ1082" s="193" t="s">
        <v>25</v>
      </c>
      <c r="CK1082" s="194" t="s">
        <v>376</v>
      </c>
      <c r="CL1082" s="1084" t="s">
        <v>2261</v>
      </c>
      <c r="CM1082" s="287">
        <v>41458</v>
      </c>
      <c r="CN1082" s="194" t="s">
        <v>377</v>
      </c>
      <c r="CO1082" s="194" t="s">
        <v>342</v>
      </c>
      <c r="CP1082" s="194" t="s">
        <v>343</v>
      </c>
      <c r="CQ1082" s="194"/>
      <c r="CR1082" s="513"/>
      <c r="CS1082" s="513"/>
      <c r="CT1082" s="513"/>
      <c r="CU1082" s="513"/>
      <c r="CV1082" s="513"/>
      <c r="CW1082" s="513"/>
      <c r="CX1082" s="513"/>
      <c r="CY1082" s="513"/>
      <c r="CZ1082" s="513"/>
      <c r="DA1082" s="514">
        <v>600000</v>
      </c>
      <c r="DB1082" s="514">
        <v>600000</v>
      </c>
      <c r="DC1082" s="514">
        <v>600000</v>
      </c>
      <c r="DD1082" s="514">
        <v>600000</v>
      </c>
      <c r="DE1082" s="514">
        <v>600000</v>
      </c>
      <c r="DF1082" s="514">
        <v>600000</v>
      </c>
      <c r="DG1082" s="514"/>
      <c r="DH1082" s="514"/>
      <c r="DI1082" s="514"/>
      <c r="DJ1082" s="514"/>
      <c r="DK1082" s="514">
        <v>3000000</v>
      </c>
      <c r="DL1082" s="515"/>
      <c r="DM1082" s="1085">
        <f>DB1082</f>
        <v>600000</v>
      </c>
      <c r="DN1082" s="1086">
        <f>DM1082</f>
        <v>600000</v>
      </c>
      <c r="DO1082" s="1077">
        <f>DC1082</f>
        <v>600000</v>
      </c>
      <c r="DP1082" s="1078">
        <f>DO1082</f>
        <v>600000</v>
      </c>
      <c r="DQ1082" s="1071">
        <f>DD1082</f>
        <v>600000</v>
      </c>
      <c r="DR1082" s="1072">
        <f>DQ1082</f>
        <v>600000</v>
      </c>
      <c r="DS1082" s="1071">
        <f>DR1082</f>
        <v>600000</v>
      </c>
      <c r="DT1082" s="1072">
        <f>DE1082</f>
        <v>600000</v>
      </c>
      <c r="DU1082" s="1079">
        <f>DV1082</f>
        <v>600000</v>
      </c>
      <c r="DV1082" s="1070">
        <f>DF1082</f>
        <v>600000</v>
      </c>
      <c r="DW1082" s="678"/>
      <c r="DX1082" s="651"/>
      <c r="DY1082" s="678"/>
      <c r="DZ1082" s="651"/>
      <c r="EA1082" s="508">
        <f>DI1082</f>
        <v>0</v>
      </c>
      <c r="EB1082" s="457">
        <f t="shared" si="10598"/>
        <v>0</v>
      </c>
      <c r="EC1082" s="678"/>
      <c r="ED1082" s="774"/>
      <c r="EE1082" s="517">
        <f>DK1082</f>
        <v>3000000</v>
      </c>
      <c r="EF1082" s="515">
        <f>EE1082</f>
        <v>3000000</v>
      </c>
      <c r="EG1082" s="408">
        <f>U1082-DN1082</f>
        <v>0</v>
      </c>
      <c r="EH1082" s="518">
        <f>V1082-DM1082</f>
        <v>0</v>
      </c>
      <c r="EI1082" s="460">
        <f>AA1082-DP1082</f>
        <v>0</v>
      </c>
      <c r="EJ1082" s="538">
        <f>AB1082-DO1082</f>
        <v>0</v>
      </c>
      <c r="EK1082" s="690">
        <f>AG1082-DR1082</f>
        <v>0</v>
      </c>
      <c r="EL1082" s="495">
        <f>AH1082-DQ1082</f>
        <v>0</v>
      </c>
      <c r="EM1082" s="252">
        <f>AM1082-DT1082</f>
        <v>0</v>
      </c>
      <c r="EN1082" s="685">
        <f>AN1082-DS1082</f>
        <v>0</v>
      </c>
      <c r="EO1082" s="690">
        <f>AS1082-DV1082</f>
        <v>0</v>
      </c>
      <c r="EP1082" s="495">
        <f>AT1082-DU1082</f>
        <v>0</v>
      </c>
      <c r="EQ1082" s="252">
        <f>AY1082-DX1082</f>
        <v>0</v>
      </c>
      <c r="ER1082" s="685">
        <f>AZ1082-DW1082</f>
        <v>0</v>
      </c>
      <c r="ES1082" s="690">
        <f>BE1082-DZ1082</f>
        <v>0</v>
      </c>
      <c r="ET1082" s="685">
        <f>BF1082-DY1082</f>
        <v>0</v>
      </c>
      <c r="EU1082" s="462">
        <f>BK1082-EB1082</f>
        <v>0</v>
      </c>
      <c r="EV1082" s="263">
        <f>BL1082-EA1082</f>
        <v>0</v>
      </c>
      <c r="EW1082" s="462">
        <f>BM1082-ED1082</f>
        <v>0</v>
      </c>
      <c r="EX1082" s="263">
        <f>BN1082-EC1082</f>
        <v>0</v>
      </c>
      <c r="EY1082" s="409">
        <f>BV1082-EF1082</f>
        <v>0</v>
      </c>
      <c r="EZ1082" s="518">
        <f>BW1082-EE1082</f>
        <v>0</v>
      </c>
      <c r="FA1082" s="313"/>
    </row>
    <row r="1083" spans="1:177" s="183" customFormat="1" ht="18" customHeight="1" collapsed="1" x14ac:dyDescent="0.2">
      <c r="A1083" s="188"/>
      <c r="B1083" s="76"/>
      <c r="C1083" s="77"/>
      <c r="D1083" s="90" t="s">
        <v>833</v>
      </c>
      <c r="E1083" s="76"/>
      <c r="F1083" s="76"/>
      <c r="G1083" s="76"/>
      <c r="H1083" s="189"/>
      <c r="I1083" s="76"/>
      <c r="J1083" s="80"/>
      <c r="K1083" s="81"/>
      <c r="L1083" s="76"/>
      <c r="M1083" s="10"/>
      <c r="N1083" s="82"/>
      <c r="O1083" s="82"/>
      <c r="P1083" s="82"/>
      <c r="Q1083" s="82"/>
      <c r="R1083" s="398"/>
      <c r="S1083" s="260"/>
      <c r="T1083" s="260"/>
      <c r="U1083" s="264">
        <f>SUM(U1084)</f>
        <v>2378246.4285714282</v>
      </c>
      <c r="V1083" s="264">
        <f>SUM(V1084)</f>
        <v>2663636</v>
      </c>
      <c r="W1083" s="264">
        <f>SUM(W1084)</f>
        <v>2477181.48</v>
      </c>
      <c r="X1083" s="399"/>
      <c r="Y1083" s="399"/>
      <c r="Z1083" s="399"/>
      <c r="AA1083" s="402">
        <f>SUM(AA1084)</f>
        <v>2378246.4285714282</v>
      </c>
      <c r="AB1083" s="402">
        <f>SUM(AB1084)</f>
        <v>2663636</v>
      </c>
      <c r="AC1083" s="399">
        <f>AB1083*H1083</f>
        <v>0</v>
      </c>
      <c r="AD1083" s="260"/>
      <c r="AE1083" s="260"/>
      <c r="AF1083" s="260"/>
      <c r="AG1083" s="264">
        <f>SUM(AG1084)</f>
        <v>4879969.6428571427</v>
      </c>
      <c r="AH1083" s="264">
        <f>SUM(AH1084)</f>
        <v>5465566</v>
      </c>
      <c r="AI1083" s="264">
        <f>SUM(AI1084)</f>
        <v>5082976.38</v>
      </c>
      <c r="AJ1083" s="260"/>
      <c r="AK1083" s="260"/>
      <c r="AL1083" s="260"/>
      <c r="AM1083" s="264">
        <f>SUM(AM1084)</f>
        <v>0</v>
      </c>
      <c r="AN1083" s="264">
        <f>SUM(AN1084)</f>
        <v>0</v>
      </c>
      <c r="AO1083" s="264">
        <f>SUM(AO1084)</f>
        <v>0</v>
      </c>
      <c r="AP1083" s="260"/>
      <c r="AQ1083" s="260"/>
      <c r="AR1083" s="260"/>
      <c r="AS1083" s="264">
        <f>SUM(AS1084)</f>
        <v>0</v>
      </c>
      <c r="AT1083" s="264">
        <f>SUM(AT1084)</f>
        <v>0</v>
      </c>
      <c r="AU1083" s="264">
        <f>SUM(AU1084)</f>
        <v>0</v>
      </c>
      <c r="AV1083" s="260"/>
      <c r="AW1083" s="260"/>
      <c r="AX1083" s="260"/>
      <c r="AY1083" s="264">
        <f>SUM(AY1084)</f>
        <v>0</v>
      </c>
      <c r="AZ1083" s="264">
        <f>SUM(AZ1084)</f>
        <v>0</v>
      </c>
      <c r="BA1083" s="264">
        <f>SUM(BA1084)</f>
        <v>0</v>
      </c>
      <c r="BB1083" s="404"/>
      <c r="BC1083" s="404"/>
      <c r="BD1083" s="404"/>
      <c r="BE1083" s="393">
        <f>SUM(BE1084)</f>
        <v>0</v>
      </c>
      <c r="BF1083" s="393">
        <f>SUM(BF1084)</f>
        <v>0</v>
      </c>
      <c r="BG1083" s="393">
        <f>SUM(BG1084)</f>
        <v>0</v>
      </c>
      <c r="BH1083" s="404"/>
      <c r="BI1083" s="404"/>
      <c r="BJ1083" s="404"/>
      <c r="BK1083" s="393">
        <f>SUM(BK1084)</f>
        <v>0</v>
      </c>
      <c r="BL1083" s="393">
        <f>SUM(BL1084)</f>
        <v>0</v>
      </c>
      <c r="BM1083" s="393">
        <f>SUM(BM1084)</f>
        <v>0</v>
      </c>
      <c r="BN1083" s="404"/>
      <c r="BO1083" s="404"/>
      <c r="BP1083" s="404"/>
      <c r="BQ1083" s="393">
        <f>SUM(BQ1084)</f>
        <v>0</v>
      </c>
      <c r="BR1083" s="393">
        <f>SUM(BR1084)</f>
        <v>0</v>
      </c>
      <c r="BS1083" s="393">
        <f>SUM(BS1084)</f>
        <v>0</v>
      </c>
      <c r="BT1083" s="260"/>
      <c r="BU1083" s="260"/>
      <c r="BV1083" s="264">
        <f>SUM(BV1084)</f>
        <v>9636462.5</v>
      </c>
      <c r="BW1083" s="264">
        <f>SUM(BW1084)</f>
        <v>10792838.000000002</v>
      </c>
      <c r="BX1083" s="190"/>
      <c r="BY1083" s="76"/>
      <c r="BZ1083" s="325"/>
      <c r="CA1083" s="529">
        <f t="shared" si="10576"/>
        <v>0</v>
      </c>
      <c r="CB1083" s="197"/>
      <c r="CC1083" s="94"/>
      <c r="CD1083" s="191"/>
      <c r="CE1083" s="233">
        <f>SUM(CE1084)</f>
        <v>9636462.5</v>
      </c>
      <c r="CF1083" s="233">
        <f>SUM(CF1084)</f>
        <v>10792838.000000002</v>
      </c>
      <c r="CG1083" s="233">
        <f t="shared" ref="CF1083:CG1138" si="10599">SUM(CG1084)</f>
        <v>10037339.340000002</v>
      </c>
      <c r="CH1083" s="164"/>
      <c r="CI1083" s="165"/>
      <c r="CJ1083" s="177"/>
      <c r="CK1083" s="175"/>
      <c r="CL1083" s="175"/>
      <c r="CM1083" s="175"/>
      <c r="CN1083" s="175"/>
      <c r="CO1083" s="175"/>
      <c r="CP1083" s="175"/>
      <c r="CQ1083" s="175"/>
      <c r="CR1083" s="463"/>
      <c r="CS1083" s="463"/>
      <c r="CT1083" s="463"/>
      <c r="CU1083" s="463"/>
      <c r="CV1083" s="463"/>
      <c r="CW1083" s="463"/>
      <c r="CX1083" s="463"/>
      <c r="CY1083" s="463"/>
      <c r="CZ1083" s="463"/>
      <c r="DA1083" s="260"/>
      <c r="DB1083" s="260"/>
      <c r="DC1083" s="260"/>
      <c r="DD1083" s="260"/>
      <c r="DE1083" s="260"/>
      <c r="DF1083" s="260"/>
      <c r="DG1083" s="260"/>
      <c r="DH1083" s="399"/>
      <c r="DI1083" s="399"/>
      <c r="DJ1083" s="399"/>
      <c r="DK1083" s="464"/>
      <c r="DL1083" s="519"/>
      <c r="DM1083" s="398">
        <f t="shared" ref="DM1083" si="10600">SUM(DM1084)</f>
        <v>2663636</v>
      </c>
      <c r="DN1083" s="401">
        <f t="shared" ref="DN1083:DZ1083" si="10601">SUM(DN1084)</f>
        <v>2378246.4285714282</v>
      </c>
      <c r="DO1083" s="401">
        <f>SUM(DO1084)</f>
        <v>2663636</v>
      </c>
      <c r="DP1083" s="682">
        <f t="shared" si="10601"/>
        <v>2378246.4285714282</v>
      </c>
      <c r="DQ1083" s="682">
        <f t="shared" si="10601"/>
        <v>5465566</v>
      </c>
      <c r="DR1083" s="716">
        <f t="shared" si="10601"/>
        <v>4879969.6428571427</v>
      </c>
      <c r="DS1083" s="716">
        <f t="shared" si="10601"/>
        <v>0</v>
      </c>
      <c r="DT1083" s="716">
        <f t="shared" si="10601"/>
        <v>0</v>
      </c>
      <c r="DU1083" s="716">
        <f t="shared" si="10601"/>
        <v>0</v>
      </c>
      <c r="DV1083" s="716">
        <f t="shared" si="10601"/>
        <v>0</v>
      </c>
      <c r="DW1083" s="716">
        <f t="shared" si="10601"/>
        <v>0</v>
      </c>
      <c r="DX1083" s="682">
        <f t="shared" si="10601"/>
        <v>0</v>
      </c>
      <c r="DY1083" s="716">
        <f t="shared" si="10601"/>
        <v>0</v>
      </c>
      <c r="DZ1083" s="682">
        <f t="shared" si="10601"/>
        <v>0</v>
      </c>
      <c r="EA1083" s="401"/>
      <c r="EB1083" s="265"/>
      <c r="EC1083" s="716">
        <f t="shared" ref="EC1083:ED1083" si="10602">SUM(EC1084)</f>
        <v>0</v>
      </c>
      <c r="ED1083" s="401">
        <f t="shared" si="10602"/>
        <v>0</v>
      </c>
      <c r="EE1083" s="402">
        <f>SUM(EE1084)</f>
        <v>10792838</v>
      </c>
      <c r="EF1083" s="682">
        <f>SUM(EF1084)</f>
        <v>9636462.5</v>
      </c>
      <c r="EG1083" s="401">
        <f>SUM(EG1084)</f>
        <v>0</v>
      </c>
      <c r="EH1083" s="716">
        <f t="shared" ref="EH1083:EZ1083" si="10603">SUM(EH1084)</f>
        <v>0</v>
      </c>
      <c r="EI1083" s="402">
        <f>SUM(EI1084)</f>
        <v>0</v>
      </c>
      <c r="EJ1083" s="682">
        <f t="shared" si="10603"/>
        <v>0</v>
      </c>
      <c r="EK1083" s="682">
        <f t="shared" si="10603"/>
        <v>0</v>
      </c>
      <c r="EL1083" s="265">
        <f t="shared" si="10603"/>
        <v>0</v>
      </c>
      <c r="EM1083" s="265">
        <f>SUM(EM1084)</f>
        <v>0</v>
      </c>
      <c r="EN1083" s="265">
        <f t="shared" si="10603"/>
        <v>0</v>
      </c>
      <c r="EO1083" s="265">
        <f t="shared" si="10603"/>
        <v>0</v>
      </c>
      <c r="EP1083" s="265">
        <f t="shared" si="10603"/>
        <v>0</v>
      </c>
      <c r="EQ1083" s="265">
        <f t="shared" si="10603"/>
        <v>0</v>
      </c>
      <c r="ER1083" s="265">
        <f t="shared" si="10603"/>
        <v>0</v>
      </c>
      <c r="ES1083" s="265">
        <f t="shared" si="10603"/>
        <v>0</v>
      </c>
      <c r="ET1083" s="663">
        <f t="shared" si="10603"/>
        <v>0</v>
      </c>
      <c r="EU1083" s="663">
        <f t="shared" si="10603"/>
        <v>0</v>
      </c>
      <c r="EV1083" s="663">
        <f t="shared" si="10603"/>
        <v>0</v>
      </c>
      <c r="EW1083" s="663">
        <f t="shared" si="10603"/>
        <v>0</v>
      </c>
      <c r="EX1083" s="663">
        <f t="shared" si="10603"/>
        <v>0</v>
      </c>
      <c r="EY1083" s="402">
        <f t="shared" si="10603"/>
        <v>0</v>
      </c>
      <c r="EZ1083" s="716">
        <f t="shared" si="10603"/>
        <v>0</v>
      </c>
      <c r="FA1083" s="313"/>
    </row>
    <row r="1084" spans="1:177" s="183" customFormat="1" ht="18" hidden="1" customHeight="1" outlineLevel="1" x14ac:dyDescent="0.2">
      <c r="A1084" s="224" t="s">
        <v>834</v>
      </c>
      <c r="B1084" s="225" t="s">
        <v>21</v>
      </c>
      <c r="C1084" s="226" t="s">
        <v>835</v>
      </c>
      <c r="D1084" s="226" t="s">
        <v>836</v>
      </c>
      <c r="E1084" s="225" t="s">
        <v>837</v>
      </c>
      <c r="F1084" s="225" t="s">
        <v>838</v>
      </c>
      <c r="G1084" s="225" t="s">
        <v>25</v>
      </c>
      <c r="H1084" s="222">
        <v>0.93</v>
      </c>
      <c r="I1084" s="225" t="s">
        <v>839</v>
      </c>
      <c r="J1084" s="228" t="s">
        <v>840</v>
      </c>
      <c r="K1084" s="229"/>
      <c r="L1084" s="225" t="s">
        <v>841</v>
      </c>
      <c r="M1084" s="230"/>
      <c r="N1084" s="231"/>
      <c r="O1084" s="231"/>
      <c r="P1084" s="231"/>
      <c r="Q1084" s="82"/>
      <c r="R1084" s="433">
        <f>2663636/1.12</f>
        <v>2378246.4285714282</v>
      </c>
      <c r="S1084" s="275"/>
      <c r="T1084" s="275"/>
      <c r="U1084" s="275">
        <f>R1084</f>
        <v>2378246.4285714282</v>
      </c>
      <c r="V1084" s="276">
        <f>U1084*1.12</f>
        <v>2663636</v>
      </c>
      <c r="W1084" s="257">
        <f>V1084*H1084</f>
        <v>2477181.48</v>
      </c>
      <c r="X1084" s="434">
        <f>2663636/1.12</f>
        <v>2378246.4285714282</v>
      </c>
      <c r="Y1084" s="434"/>
      <c r="Z1084" s="434"/>
      <c r="AA1084" s="434">
        <f>X1084</f>
        <v>2378246.4285714282</v>
      </c>
      <c r="AB1084" s="434">
        <f>AA1084*1.12</f>
        <v>2663636</v>
      </c>
      <c r="AC1084" s="399">
        <f>AB1084*H1084</f>
        <v>2477181.48</v>
      </c>
      <c r="AD1084" s="275">
        <f>5465566/1.12</f>
        <v>4879969.6428571427</v>
      </c>
      <c r="AE1084" s="275"/>
      <c r="AF1084" s="275"/>
      <c r="AG1084" s="275">
        <f>AD1084</f>
        <v>4879969.6428571427</v>
      </c>
      <c r="AH1084" s="275">
        <f>AG1084*1.12</f>
        <v>5465566</v>
      </c>
      <c r="AI1084" s="260">
        <f>AH1084*H1084</f>
        <v>5082976.38</v>
      </c>
      <c r="AJ1084" s="275"/>
      <c r="AK1084" s="275"/>
      <c r="AL1084" s="275"/>
      <c r="AM1084" s="260">
        <f>AJ1084</f>
        <v>0</v>
      </c>
      <c r="AN1084" s="260">
        <f>AM1084*1.12</f>
        <v>0</v>
      </c>
      <c r="AO1084" s="396">
        <f t="shared" ref="AO1084" si="10604">AN1084*H1084</f>
        <v>0</v>
      </c>
      <c r="AP1084" s="275"/>
      <c r="AQ1084" s="275"/>
      <c r="AR1084" s="275"/>
      <c r="AS1084" s="275">
        <f t="shared" ref="AS1084" si="10605">AP1084</f>
        <v>0</v>
      </c>
      <c r="AT1084" s="275">
        <f t="shared" si="9525"/>
        <v>0</v>
      </c>
      <c r="AU1084" s="275">
        <f t="shared" ref="AU1084" si="10606">AT1084*H1084</f>
        <v>0</v>
      </c>
      <c r="AV1084" s="275"/>
      <c r="AW1084" s="275"/>
      <c r="AX1084" s="275"/>
      <c r="AY1084" s="275">
        <f>AV1084</f>
        <v>0</v>
      </c>
      <c r="AZ1084" s="275">
        <f t="shared" si="9527"/>
        <v>0</v>
      </c>
      <c r="BA1084" s="275">
        <f t="shared" ref="BA1084" si="10607">AZ1084*H1084</f>
        <v>0</v>
      </c>
      <c r="BB1084" s="435"/>
      <c r="BC1084" s="435"/>
      <c r="BD1084" s="435"/>
      <c r="BE1084" s="397">
        <f t="shared" si="9570"/>
        <v>0</v>
      </c>
      <c r="BF1084" s="397">
        <f t="shared" ref="BF1084:BF1151" si="10608">BE1084*1.12</f>
        <v>0</v>
      </c>
      <c r="BG1084" s="397">
        <f t="shared" si="9571"/>
        <v>0</v>
      </c>
      <c r="BH1084" s="435"/>
      <c r="BI1084" s="435"/>
      <c r="BJ1084" s="435"/>
      <c r="BK1084" s="397">
        <f t="shared" ref="BK1084" si="10609">BH1084</f>
        <v>0</v>
      </c>
      <c r="BL1084" s="397">
        <f t="shared" ref="BL1084" si="10610">BK1084*1.12</f>
        <v>0</v>
      </c>
      <c r="BM1084" s="397">
        <f t="shared" ref="BM1084" si="10611">BL1084*N1084</f>
        <v>0</v>
      </c>
      <c r="BN1084" s="435"/>
      <c r="BO1084" s="435"/>
      <c r="BP1084" s="435"/>
      <c r="BQ1084" s="397">
        <f t="shared" ref="BQ1084" si="10612">BN1084</f>
        <v>0</v>
      </c>
      <c r="BR1084" s="397">
        <f t="shared" ref="BR1084" si="10613">BQ1084*1.12</f>
        <v>0</v>
      </c>
      <c r="BS1084" s="397">
        <f t="shared" ref="BS1084" si="10614">BR1084*T1084</f>
        <v>0</v>
      </c>
      <c r="BT1084" s="275"/>
      <c r="BU1084" s="275"/>
      <c r="BV1084" s="256">
        <f>SUM(N1084:R1084,X1084,AD1084,AJ1084,AP1084,AV1084,BB1084,BH1084)</f>
        <v>9636462.5</v>
      </c>
      <c r="BW1084" s="1433">
        <f>BV1084*1.12</f>
        <v>10792838.000000002</v>
      </c>
      <c r="BX1084" s="232"/>
      <c r="BY1084" s="573" t="s">
        <v>1152</v>
      </c>
      <c r="BZ1084" s="573"/>
      <c r="CA1084" s="529">
        <f>BW1084*H1084</f>
        <v>10037339.340000002</v>
      </c>
      <c r="CB1084" s="223"/>
      <c r="CC1084" s="231"/>
      <c r="CD1084" s="347"/>
      <c r="CE1084" s="26">
        <f>BV1084-CB1084</f>
        <v>9636462.5</v>
      </c>
      <c r="CF1084" s="27">
        <f>BW1084-CC1084</f>
        <v>10792838.000000002</v>
      </c>
      <c r="CG1084" s="738">
        <f>CA1084-CC1084</f>
        <v>10037339.340000002</v>
      </c>
      <c r="CH1084" s="168" t="s">
        <v>843</v>
      </c>
      <c r="CI1084" s="169"/>
      <c r="CJ1084" s="193" t="s">
        <v>25</v>
      </c>
      <c r="CK1084" s="194" t="s">
        <v>844</v>
      </c>
      <c r="CL1084" s="194" t="s">
        <v>847</v>
      </c>
      <c r="CM1084" s="287">
        <v>41565</v>
      </c>
      <c r="CN1084" s="194" t="s">
        <v>845</v>
      </c>
      <c r="CO1084" s="194" t="s">
        <v>844</v>
      </c>
      <c r="CP1084" s="194" t="s">
        <v>846</v>
      </c>
      <c r="CQ1084" s="194"/>
      <c r="CR1084" s="513"/>
      <c r="CS1084" s="513"/>
      <c r="CT1084" s="513"/>
      <c r="CU1084" s="513"/>
      <c r="CV1084" s="513"/>
      <c r="CW1084" s="513"/>
      <c r="CX1084" s="513"/>
      <c r="CY1084" s="513"/>
      <c r="CZ1084" s="513"/>
      <c r="DA1084" s="514"/>
      <c r="DB1084" s="514">
        <f>2663636/1.12</f>
        <v>2378246.4285714282</v>
      </c>
      <c r="DC1084" s="514">
        <f>2663636/1.12</f>
        <v>2378246.4285714282</v>
      </c>
      <c r="DD1084" s="514">
        <f>5465566/1.12</f>
        <v>4879969.6428571427</v>
      </c>
      <c r="DE1084" s="514"/>
      <c r="DF1084" s="514"/>
      <c r="DG1084" s="514"/>
      <c r="DH1084" s="514"/>
      <c r="DI1084" s="514"/>
      <c r="DJ1084" s="514"/>
      <c r="DK1084" s="514">
        <f>DB1084+DC1084+DD1084</f>
        <v>9636462.5</v>
      </c>
      <c r="DL1084" s="515"/>
      <c r="DM1084" s="516">
        <f>DN1084*1.12</f>
        <v>2663636</v>
      </c>
      <c r="DN1084" s="520">
        <f>DB1084</f>
        <v>2378246.4285714282</v>
      </c>
      <c r="DO1084" s="490">
        <f>DP1084*1.12</f>
        <v>2663636</v>
      </c>
      <c r="DP1084" s="489">
        <f>DC1084</f>
        <v>2378246.4285714282</v>
      </c>
      <c r="DQ1084" s="734">
        <f>DR1084*1.12</f>
        <v>5465566</v>
      </c>
      <c r="DR1084" s="613">
        <f>DD1084</f>
        <v>4879969.6428571427</v>
      </c>
      <c r="DS1084" s="678"/>
      <c r="DT1084" s="613"/>
      <c r="DU1084" s="753"/>
      <c r="DV1084" s="651"/>
      <c r="DW1084" s="678"/>
      <c r="DX1084" s="651"/>
      <c r="DY1084" s="678"/>
      <c r="DZ1084" s="651"/>
      <c r="EA1084" s="508">
        <f>DI1084</f>
        <v>0</v>
      </c>
      <c r="EB1084" s="457">
        <f>EA1084/1.12</f>
        <v>0</v>
      </c>
      <c r="EC1084" s="678"/>
      <c r="ED1084" s="774"/>
      <c r="EE1084" s="517">
        <v>10792838</v>
      </c>
      <c r="EF1084" s="520">
        <f>EE1084/1.12</f>
        <v>9636462.5</v>
      </c>
      <c r="EG1084" s="433">
        <f>U1084-DN1084</f>
        <v>0</v>
      </c>
      <c r="EH1084" s="276">
        <f>V1084-DM1084</f>
        <v>0</v>
      </c>
      <c r="EI1084" s="460">
        <f>AA1084-DP1084</f>
        <v>0</v>
      </c>
      <c r="EJ1084" s="538">
        <f>AB1084-DO1084</f>
        <v>0</v>
      </c>
      <c r="EK1084" s="690">
        <f>AG1084-DR1084</f>
        <v>0</v>
      </c>
      <c r="EL1084" s="495">
        <f>AH1084-DQ1084</f>
        <v>0</v>
      </c>
      <c r="EM1084" s="252">
        <f>AM1084-DT1084</f>
        <v>0</v>
      </c>
      <c r="EN1084" s="685">
        <f>AN1084-DS1084</f>
        <v>0</v>
      </c>
      <c r="EO1084" s="690">
        <f>AS1084-DV1084</f>
        <v>0</v>
      </c>
      <c r="EP1084" s="495">
        <f>AT1084-DU1084</f>
        <v>0</v>
      </c>
      <c r="EQ1084" s="252">
        <f>AY1084-DX1084</f>
        <v>0</v>
      </c>
      <c r="ER1084" s="685">
        <f>AZ1084-DW1084</f>
        <v>0</v>
      </c>
      <c r="ES1084" s="690">
        <f>BE1084-DZ1084</f>
        <v>0</v>
      </c>
      <c r="ET1084" s="685">
        <f>BF1084-DY1084</f>
        <v>0</v>
      </c>
      <c r="EU1084" s="462">
        <f>BK1084-EB1084</f>
        <v>0</v>
      </c>
      <c r="EV1084" s="263">
        <f>BL1084-EA1084</f>
        <v>0</v>
      </c>
      <c r="EW1084" s="462">
        <f>BM1084-ED1084</f>
        <v>0</v>
      </c>
      <c r="EX1084" s="263">
        <f>BN1084-EC1084</f>
        <v>0</v>
      </c>
      <c r="EY1084" s="409">
        <f>BV1084-EF1084</f>
        <v>0</v>
      </c>
      <c r="EZ1084" s="518">
        <f>BW1084-EE1084</f>
        <v>0</v>
      </c>
      <c r="FA1084" s="313"/>
    </row>
    <row r="1085" spans="1:177" s="221" customFormat="1" ht="18" customHeight="1" collapsed="1" x14ac:dyDescent="0.2">
      <c r="A1085" s="217"/>
      <c r="B1085" s="19"/>
      <c r="C1085" s="90"/>
      <c r="D1085" s="90" t="s">
        <v>849</v>
      </c>
      <c r="E1085" s="19"/>
      <c r="F1085" s="19"/>
      <c r="G1085" s="19"/>
      <c r="H1085" s="218"/>
      <c r="I1085" s="19"/>
      <c r="J1085" s="92"/>
      <c r="K1085" s="93"/>
      <c r="L1085" s="19"/>
      <c r="M1085" s="11"/>
      <c r="N1085" s="94"/>
      <c r="O1085" s="94"/>
      <c r="P1085" s="94"/>
      <c r="Q1085" s="94"/>
      <c r="R1085" s="401"/>
      <c r="S1085" s="264"/>
      <c r="T1085" s="264"/>
      <c r="U1085" s="264">
        <f>SUM(U1086:U1091)</f>
        <v>4464285.7142857136</v>
      </c>
      <c r="V1085" s="264">
        <f t="shared" ref="V1085:W1085" si="10615">SUM(V1086:V1091)</f>
        <v>5000000</v>
      </c>
      <c r="W1085" s="264">
        <f t="shared" si="10615"/>
        <v>0</v>
      </c>
      <c r="X1085" s="402"/>
      <c r="Y1085" s="402"/>
      <c r="Z1085" s="402"/>
      <c r="AA1085" s="264">
        <f t="shared" ref="AA1085:AC1085" si="10616">SUM(AA1086:AA1091)</f>
        <v>5977000</v>
      </c>
      <c r="AB1085" s="264">
        <f t="shared" si="10616"/>
        <v>6694240.0000000009</v>
      </c>
      <c r="AC1085" s="264">
        <f t="shared" si="10616"/>
        <v>4685968</v>
      </c>
      <c r="AD1085" s="264"/>
      <c r="AE1085" s="264"/>
      <c r="AF1085" s="264"/>
      <c r="AG1085" s="264">
        <f t="shared" ref="AG1085:AI1085" si="10617">SUM(AG1086:AG1091)</f>
        <v>15385000</v>
      </c>
      <c r="AH1085" s="264">
        <f t="shared" si="10617"/>
        <v>17231200</v>
      </c>
      <c r="AI1085" s="264">
        <f t="shared" si="10617"/>
        <v>12061840</v>
      </c>
      <c r="AJ1085" s="264"/>
      <c r="AK1085" s="264"/>
      <c r="AL1085" s="264"/>
      <c r="AM1085" s="264">
        <f t="shared" ref="AM1085:AO1085" si="10618">SUM(AM1086:AM1091)</f>
        <v>839667340</v>
      </c>
      <c r="AN1085" s="264">
        <f t="shared" si="10618"/>
        <v>940427420.80000007</v>
      </c>
      <c r="AO1085" s="264">
        <f t="shared" si="10618"/>
        <v>30979318.720000003</v>
      </c>
      <c r="AP1085" s="264"/>
      <c r="AQ1085" s="264"/>
      <c r="AR1085" s="264"/>
      <c r="AS1085" s="264">
        <f t="shared" ref="AS1085:AU1085" si="10619">SUM(AS1086:AS1091)</f>
        <v>1168288406</v>
      </c>
      <c r="AT1085" s="264">
        <f t="shared" si="10619"/>
        <v>1308483014.7200003</v>
      </c>
      <c r="AU1085" s="264">
        <f t="shared" si="10619"/>
        <v>43859119.360000007</v>
      </c>
      <c r="AV1085" s="264"/>
      <c r="AW1085" s="264"/>
      <c r="AX1085" s="264"/>
      <c r="AY1085" s="264">
        <f t="shared" ref="AY1085" si="10620">SUM(AY1086:AY1091)</f>
        <v>1024969359</v>
      </c>
      <c r="AZ1085" s="264">
        <f t="shared" ref="AZ1085" si="10621">SUM(AZ1086:AZ1091)</f>
        <v>1147965682.0800002</v>
      </c>
      <c r="BA1085" s="264">
        <f t="shared" ref="BA1085" si="10622">SUM(BA1086:BA1091)</f>
        <v>44368915.360000007</v>
      </c>
      <c r="BB1085" s="407"/>
      <c r="BC1085" s="407"/>
      <c r="BD1085" s="407"/>
      <c r="BE1085" s="393">
        <f t="shared" ref="BE1085" si="10623">SUM(BE1086:BE1091)</f>
        <v>988143203</v>
      </c>
      <c r="BF1085" s="393">
        <f t="shared" ref="BF1085" si="10624">SUM(BF1086:BF1091)</f>
        <v>1106720387.3600001</v>
      </c>
      <c r="BG1085" s="393">
        <f t="shared" ref="BG1085" si="10625">SUM(BG1086:BG1091)</f>
        <v>32666044.320000004</v>
      </c>
      <c r="BH1085" s="407"/>
      <c r="BI1085" s="407"/>
      <c r="BJ1085" s="407"/>
      <c r="BK1085" s="393">
        <f t="shared" ref="BK1085" si="10626">SUM(BK1086:BK1091)</f>
        <v>587086497</v>
      </c>
      <c r="BL1085" s="393">
        <f t="shared" ref="BL1085" si="10627">SUM(BL1086:BL1091)</f>
        <v>657536876.6400001</v>
      </c>
      <c r="BM1085" s="393">
        <f t="shared" ref="BM1085" si="10628">SUM(BM1086:BM1091)</f>
        <v>32470935.840000004</v>
      </c>
      <c r="BN1085" s="407"/>
      <c r="BO1085" s="407"/>
      <c r="BP1085" s="407"/>
      <c r="BQ1085" s="393">
        <f t="shared" ref="BQ1085" si="10629">SUM(BQ1086:BQ1091)</f>
        <v>105313055</v>
      </c>
      <c r="BR1085" s="393">
        <f t="shared" ref="BR1085" si="10630">SUM(BR1086:BR1091)</f>
        <v>117950621.60000001</v>
      </c>
      <c r="BS1085" s="393">
        <f t="shared" ref="BS1085" si="10631">SUM(BS1086:BS1091)</f>
        <v>0</v>
      </c>
      <c r="BT1085" s="264"/>
      <c r="BU1085" s="264"/>
      <c r="BV1085" s="264">
        <f>SUM(BV1086:BV1091)</f>
        <v>4739294145.7142859</v>
      </c>
      <c r="BW1085" s="264">
        <f>SUM(BW1086:BW1091)</f>
        <v>5308009443.2000008</v>
      </c>
      <c r="BX1085" s="219"/>
      <c r="BY1085" s="19"/>
      <c r="BZ1085" s="571"/>
      <c r="CA1085" s="264">
        <f>SUM(CA1086:CA1091)</f>
        <v>201092141.60000002</v>
      </c>
      <c r="CB1085" s="197"/>
      <c r="CC1085" s="94"/>
      <c r="CD1085" s="220"/>
      <c r="CE1085" s="264">
        <f>SUM(CE1086:CE1091)</f>
        <v>4739294145.7142859</v>
      </c>
      <c r="CF1085" s="264">
        <f>SUM(CF1086:CF1091)</f>
        <v>5308009443.2000008</v>
      </c>
      <c r="CG1085" s="264">
        <f>SUM(CG1086:CG1091)</f>
        <v>201092141.60000002</v>
      </c>
      <c r="CH1085" s="164"/>
      <c r="CI1085" s="165"/>
      <c r="CJ1085" s="164"/>
      <c r="CK1085" s="185"/>
      <c r="CL1085" s="185"/>
      <c r="CM1085" s="185"/>
      <c r="CN1085" s="185"/>
      <c r="CO1085" s="185"/>
      <c r="CP1085" s="185"/>
      <c r="CQ1085" s="185"/>
      <c r="CR1085" s="469"/>
      <c r="CS1085" s="469"/>
      <c r="CT1085" s="469"/>
      <c r="CU1085" s="469"/>
      <c r="CV1085" s="469"/>
      <c r="CW1085" s="469"/>
      <c r="CX1085" s="469"/>
      <c r="CY1085" s="469"/>
      <c r="CZ1085" s="469"/>
      <c r="DA1085" s="470"/>
      <c r="DB1085" s="470"/>
      <c r="DC1085" s="470"/>
      <c r="DD1085" s="470"/>
      <c r="DE1085" s="470"/>
      <c r="DF1085" s="470"/>
      <c r="DG1085" s="470"/>
      <c r="DH1085" s="470"/>
      <c r="DI1085" s="470"/>
      <c r="DJ1085" s="470"/>
      <c r="DK1085" s="470"/>
      <c r="DL1085" s="521"/>
      <c r="DM1085" s="264">
        <f>SUM(DM1086:DM1091)</f>
        <v>0</v>
      </c>
      <c r="DN1085" s="264">
        <f t="shared" ref="DN1085:EF1085" si="10632">SUM(DN1086:DN1091)</f>
        <v>0</v>
      </c>
      <c r="DO1085" s="264">
        <f t="shared" si="10632"/>
        <v>5977000</v>
      </c>
      <c r="DP1085" s="663">
        <f t="shared" si="10632"/>
        <v>5977000</v>
      </c>
      <c r="DQ1085" s="682">
        <f t="shared" si="10632"/>
        <v>15385000</v>
      </c>
      <c r="DR1085" s="265">
        <f t="shared" si="10632"/>
        <v>15385000</v>
      </c>
      <c r="DS1085" s="265">
        <f t="shared" si="10632"/>
        <v>930655328.00000012</v>
      </c>
      <c r="DT1085" s="265">
        <f t="shared" si="10632"/>
        <v>832590650</v>
      </c>
      <c r="DU1085" s="265">
        <f t="shared" si="10632"/>
        <v>1306565683.5200002</v>
      </c>
      <c r="DV1085" s="265">
        <f t="shared" si="10632"/>
        <v>1168224896</v>
      </c>
      <c r="DW1085" s="265">
        <f t="shared" si="10632"/>
        <v>1146048350.8800001</v>
      </c>
      <c r="DX1085" s="663">
        <f t="shared" si="10632"/>
        <v>1024905849</v>
      </c>
      <c r="DY1085" s="716">
        <f t="shared" si="10632"/>
        <v>1106649256.1600001</v>
      </c>
      <c r="DZ1085" s="663">
        <f t="shared" si="10632"/>
        <v>988079693</v>
      </c>
      <c r="EA1085" s="401">
        <f t="shared" si="10632"/>
        <v>657465745.44000006</v>
      </c>
      <c r="EB1085" s="265">
        <f t="shared" si="10632"/>
        <v>587022987</v>
      </c>
      <c r="EC1085" s="265">
        <f t="shared" si="10632"/>
        <v>117950621.60000001</v>
      </c>
      <c r="ED1085" s="264">
        <f t="shared" si="10632"/>
        <v>105313055</v>
      </c>
      <c r="EE1085" s="402">
        <f t="shared" si="10632"/>
        <v>5286696985.6000004</v>
      </c>
      <c r="EF1085" s="663">
        <f t="shared" si="10632"/>
        <v>4727499130</v>
      </c>
      <c r="EG1085" s="401">
        <f>SUM(EG1086:EG1091)</f>
        <v>4464285.7142857136</v>
      </c>
      <c r="EH1085" s="265">
        <f>SUM(EH1086:EH1091)</f>
        <v>5000000</v>
      </c>
      <c r="EI1085" s="402">
        <f t="shared" ref="EI1085:EZ1085" si="10633">SUM(EI1086:EI1091)</f>
        <v>0</v>
      </c>
      <c r="EJ1085" s="663">
        <f t="shared" si="10633"/>
        <v>717240.00000000093</v>
      </c>
      <c r="EK1085" s="682">
        <f t="shared" si="10633"/>
        <v>0</v>
      </c>
      <c r="EL1085" s="265">
        <f t="shared" si="10633"/>
        <v>1846200</v>
      </c>
      <c r="EM1085" s="265">
        <f t="shared" si="10633"/>
        <v>7076690</v>
      </c>
      <c r="EN1085" s="265">
        <f t="shared" si="10633"/>
        <v>9772092.7999999989</v>
      </c>
      <c r="EO1085" s="265">
        <f t="shared" si="10633"/>
        <v>63510</v>
      </c>
      <c r="EP1085" s="265">
        <f t="shared" si="10633"/>
        <v>1917331.200000003</v>
      </c>
      <c r="EQ1085" s="265">
        <f t="shared" si="10633"/>
        <v>63510</v>
      </c>
      <c r="ER1085" s="265">
        <f t="shared" si="10633"/>
        <v>1917331.200000003</v>
      </c>
      <c r="ES1085" s="265">
        <f t="shared" si="10633"/>
        <v>63510</v>
      </c>
      <c r="ET1085" s="663">
        <f t="shared" si="10633"/>
        <v>71131.20000000298</v>
      </c>
      <c r="EU1085" s="663">
        <f t="shared" si="10633"/>
        <v>63510</v>
      </c>
      <c r="EV1085" s="663">
        <f t="shared" si="10633"/>
        <v>71131.19999999553</v>
      </c>
      <c r="EW1085" s="663">
        <f t="shared" si="10633"/>
        <v>0</v>
      </c>
      <c r="EX1085" s="663">
        <f t="shared" si="10633"/>
        <v>0</v>
      </c>
      <c r="EY1085" s="402">
        <f t="shared" si="10633"/>
        <v>11795015.714285716</v>
      </c>
      <c r="EZ1085" s="265">
        <f t="shared" si="10633"/>
        <v>21312457.600000024</v>
      </c>
      <c r="FA1085" s="314"/>
    </row>
    <row r="1086" spans="1:177" s="183" customFormat="1" ht="19.5" hidden="1" customHeight="1" outlineLevel="1" x14ac:dyDescent="0.2">
      <c r="A1086" s="614" t="s">
        <v>850</v>
      </c>
      <c r="B1086" s="102" t="s">
        <v>21</v>
      </c>
      <c r="C1086" s="103" t="s">
        <v>1644</v>
      </c>
      <c r="D1086" s="103" t="s">
        <v>1645</v>
      </c>
      <c r="E1086" s="102" t="s">
        <v>1646</v>
      </c>
      <c r="F1086" s="102" t="s">
        <v>851</v>
      </c>
      <c r="G1086" s="102" t="s">
        <v>25</v>
      </c>
      <c r="H1086" s="227">
        <v>0</v>
      </c>
      <c r="I1086" s="102" t="s">
        <v>884</v>
      </c>
      <c r="J1086" s="106" t="s">
        <v>852</v>
      </c>
      <c r="K1086" s="107"/>
      <c r="L1086" s="102" t="s">
        <v>213</v>
      </c>
      <c r="M1086" s="14"/>
      <c r="N1086" s="108"/>
      <c r="O1086" s="108"/>
      <c r="P1086" s="108"/>
      <c r="Q1086" s="108"/>
      <c r="R1086" s="408"/>
      <c r="S1086" s="410"/>
      <c r="T1086" s="410"/>
      <c r="U1086" s="410">
        <f>R1086</f>
        <v>0</v>
      </c>
      <c r="V1086" s="518">
        <f>S1086</f>
        <v>0</v>
      </c>
      <c r="W1086" s="271">
        <f>T1086</f>
        <v>0</v>
      </c>
      <c r="X1086" s="409"/>
      <c r="Y1086" s="409"/>
      <c r="Z1086" s="409"/>
      <c r="AA1086" s="409">
        <f>X1086</f>
        <v>0</v>
      </c>
      <c r="AB1086" s="409">
        <f>AA1086*1.12</f>
        <v>0</v>
      </c>
      <c r="AC1086" s="399">
        <f t="shared" ref="AC1086:AC1088" si="10634">AB1086*H1086</f>
        <v>0</v>
      </c>
      <c r="AD1086" s="410"/>
      <c r="AE1086" s="410"/>
      <c r="AF1086" s="410"/>
      <c r="AG1086" s="410"/>
      <c r="AH1086" s="410"/>
      <c r="AI1086" s="260">
        <f t="shared" ref="AI1086:AI1088" si="10635">AH1086*H1086</f>
        <v>0</v>
      </c>
      <c r="AJ1086" s="410"/>
      <c r="AK1086" s="410"/>
      <c r="AL1086" s="410"/>
      <c r="AM1086" s="260">
        <f t="shared" ref="AM1086:AM1087" si="10636">AJ1086</f>
        <v>0</v>
      </c>
      <c r="AN1086" s="260">
        <f t="shared" ref="AN1086:AN1087" si="10637">AM1086*1.12</f>
        <v>0</v>
      </c>
      <c r="AO1086" s="396">
        <f t="shared" ref="AO1086:AO1088" si="10638">AN1086*H1086</f>
        <v>0</v>
      </c>
      <c r="AP1086" s="410"/>
      <c r="AQ1086" s="410"/>
      <c r="AR1086" s="410"/>
      <c r="AS1086" s="410">
        <f t="shared" ref="AS1086:AS1087" si="10639">AP1086</f>
        <v>0</v>
      </c>
      <c r="AT1086" s="410">
        <f t="shared" si="9525"/>
        <v>0</v>
      </c>
      <c r="AU1086" s="410">
        <f t="shared" ref="AU1086:AU1088" si="10640">AT1086*H1086</f>
        <v>0</v>
      </c>
      <c r="AV1086" s="410"/>
      <c r="AW1086" s="410"/>
      <c r="AX1086" s="410"/>
      <c r="AY1086" s="410">
        <f t="shared" ref="AY1086:AY1087" si="10641">AV1086</f>
        <v>0</v>
      </c>
      <c r="AZ1086" s="410">
        <f t="shared" si="9527"/>
        <v>0</v>
      </c>
      <c r="BA1086" s="410">
        <f t="shared" ref="BA1086:BA1088" si="10642">AZ1086*H1086</f>
        <v>0</v>
      </c>
      <c r="BB1086" s="615"/>
      <c r="BC1086" s="615"/>
      <c r="BD1086" s="615"/>
      <c r="BE1086" s="397">
        <f t="shared" ref="BE1086:BE1151" si="10643">BB1086</f>
        <v>0</v>
      </c>
      <c r="BF1086" s="397">
        <f t="shared" si="10608"/>
        <v>0</v>
      </c>
      <c r="BG1086" s="397">
        <f t="shared" ref="BG1086:BG1151" si="10644">BF1086*H1086</f>
        <v>0</v>
      </c>
      <c r="BH1086" s="615"/>
      <c r="BI1086" s="615"/>
      <c r="BJ1086" s="615"/>
      <c r="BK1086" s="397">
        <f t="shared" ref="BK1086:BK1088" si="10645">BH1086</f>
        <v>0</v>
      </c>
      <c r="BL1086" s="397">
        <f t="shared" ref="BL1086:BL1088" si="10646">BK1086*1.12</f>
        <v>0</v>
      </c>
      <c r="BM1086" s="397">
        <f t="shared" ref="BM1086:BM1088" si="10647">BL1086*N1086</f>
        <v>0</v>
      </c>
      <c r="BN1086" s="615"/>
      <c r="BO1086" s="615"/>
      <c r="BP1086" s="615"/>
      <c r="BQ1086" s="397">
        <f t="shared" ref="BQ1086:BQ1089" si="10648">BN1086</f>
        <v>0</v>
      </c>
      <c r="BR1086" s="397">
        <f t="shared" ref="BR1086:BR1089" si="10649">BQ1086*1.12</f>
        <v>0</v>
      </c>
      <c r="BS1086" s="397">
        <f t="shared" ref="BS1086:BS1089" si="10650">BR1086*T1086</f>
        <v>0</v>
      </c>
      <c r="BT1086" s="410"/>
      <c r="BU1086" s="410"/>
      <c r="BV1086" s="270">
        <f>SUM(N1086:R1086,X1086,AD1086,AJ1086,AP1086,AV1086,BB1086,BH1086)</f>
        <v>0</v>
      </c>
      <c r="BW1086" s="1434">
        <f>BV1086*1.12</f>
        <v>0</v>
      </c>
      <c r="BX1086" s="616"/>
      <c r="BY1086" s="102">
        <v>2013</v>
      </c>
      <c r="BZ1086" s="326"/>
      <c r="CA1086" s="592">
        <f t="shared" ref="CA1086:CA1088" si="10651">BW1086*H1086</f>
        <v>0</v>
      </c>
      <c r="CB1086" s="223"/>
      <c r="CC1086" s="231"/>
      <c r="CD1086" s="347"/>
      <c r="CE1086" s="26">
        <f t="shared" ref="CE1086:CE1088" si="10652">BV1086-CB1086</f>
        <v>0</v>
      </c>
      <c r="CF1086" s="264">
        <f t="shared" ref="CF1086:CF1091" si="10653">BW1086-CC1086</f>
        <v>0</v>
      </c>
      <c r="CG1086" s="738">
        <f t="shared" ref="CG1086:CG1088" si="10654">CA1086-CC1086</f>
        <v>0</v>
      </c>
      <c r="CH1086" s="168" t="s">
        <v>1083</v>
      </c>
      <c r="CI1086" s="169"/>
      <c r="CJ1086" s="193"/>
      <c r="CK1086" s="226"/>
      <c r="CL1086" s="194"/>
      <c r="CM1086" s="287"/>
      <c r="CN1086" s="194"/>
      <c r="CO1086" s="226"/>
      <c r="CP1086" s="225"/>
      <c r="CQ1086" s="194"/>
      <c r="CR1086" s="513"/>
      <c r="CS1086" s="513"/>
      <c r="CT1086" s="513"/>
      <c r="CU1086" s="513"/>
      <c r="CV1086" s="513"/>
      <c r="CW1086" s="513"/>
      <c r="CX1086" s="513"/>
      <c r="CY1086" s="513"/>
      <c r="CZ1086" s="513"/>
      <c r="DA1086" s="514"/>
      <c r="DB1086" s="514"/>
      <c r="DC1086" s="514"/>
      <c r="DD1086" s="514"/>
      <c r="DE1086" s="514"/>
      <c r="DF1086" s="514"/>
      <c r="DG1086" s="514"/>
      <c r="DH1086" s="514"/>
      <c r="DI1086" s="514"/>
      <c r="DJ1086" s="514"/>
      <c r="DK1086" s="514"/>
      <c r="DL1086" s="515"/>
      <c r="DM1086" s="516"/>
      <c r="DN1086" s="520"/>
      <c r="DO1086" s="612">
        <f>DC1086</f>
        <v>0</v>
      </c>
      <c r="DP1086" s="651">
        <f>DO1086/1.12</f>
        <v>0</v>
      </c>
      <c r="DQ1086" s="678"/>
      <c r="DR1086" s="613"/>
      <c r="DS1086" s="678"/>
      <c r="DT1086" s="613"/>
      <c r="DU1086" s="753"/>
      <c r="DV1086" s="651"/>
      <c r="DW1086" s="678"/>
      <c r="DX1086" s="651"/>
      <c r="DY1086" s="678"/>
      <c r="DZ1086" s="651"/>
      <c r="EA1086" s="508">
        <f>DI1086</f>
        <v>0</v>
      </c>
      <c r="EB1086" s="457">
        <f t="shared" ref="EB1086:EB1088" si="10655">EA1086/1.12</f>
        <v>0</v>
      </c>
      <c r="EC1086" s="678"/>
      <c r="ED1086" s="774"/>
      <c r="EE1086" s="517">
        <f>EF1086*1.12</f>
        <v>0</v>
      </c>
      <c r="EF1086" s="520">
        <f>DL1086*DA1086</f>
        <v>0</v>
      </c>
      <c r="EG1086" s="433">
        <f t="shared" ref="EG1086:EG1091" si="10656">U1086-DN1086</f>
        <v>0</v>
      </c>
      <c r="EH1086" s="276">
        <f t="shared" ref="EH1086:EH1091" si="10657">V1086-DM1086</f>
        <v>0</v>
      </c>
      <c r="EI1086" s="590">
        <f t="shared" ref="EI1086:EI1091" si="10658">AA1086-DP1086</f>
        <v>0</v>
      </c>
      <c r="EJ1086" s="685">
        <f t="shared" ref="EJ1086:EJ1091" si="10659">AB1086-DO1086</f>
        <v>0</v>
      </c>
      <c r="EK1086" s="690">
        <f t="shared" ref="EK1086:EK1091" si="10660">AG1086-DR1086</f>
        <v>0</v>
      </c>
      <c r="EL1086" s="495">
        <f t="shared" ref="EL1086:EL1091" si="10661">AH1086-DQ1086</f>
        <v>0</v>
      </c>
      <c r="EM1086" s="252">
        <f t="shared" ref="EM1086:EM1091" si="10662">AM1086-DT1086</f>
        <v>0</v>
      </c>
      <c r="EN1086" s="685">
        <f t="shared" ref="EN1086:EN1091" si="10663">AN1086-DS1086</f>
        <v>0</v>
      </c>
      <c r="EO1086" s="690">
        <f t="shared" ref="EO1086:EO1091" si="10664">AS1086-DV1086</f>
        <v>0</v>
      </c>
      <c r="EP1086" s="495">
        <f t="shared" ref="EP1086:EP1091" si="10665">AT1086-DU1086</f>
        <v>0</v>
      </c>
      <c r="EQ1086" s="252">
        <f t="shared" ref="EQ1086:EQ1091" si="10666">AY1086-DX1086</f>
        <v>0</v>
      </c>
      <c r="ER1086" s="685">
        <f t="shared" ref="ER1086:ER1091" si="10667">AZ1086-DW1086</f>
        <v>0</v>
      </c>
      <c r="ES1086" s="690">
        <f t="shared" ref="ES1086:ES1091" si="10668">BE1086-DZ1086</f>
        <v>0</v>
      </c>
      <c r="ET1086" s="685">
        <f t="shared" ref="ET1086:ET1091" si="10669">BF1086-DY1086</f>
        <v>0</v>
      </c>
      <c r="EU1086" s="462">
        <f t="shared" ref="EU1086:EU1091" si="10670">BK1086-EB1086</f>
        <v>0</v>
      </c>
      <c r="EV1086" s="263">
        <f t="shared" ref="EV1086:EV1091" si="10671">BL1086-EA1086</f>
        <v>0</v>
      </c>
      <c r="EW1086" s="462">
        <f>BM1086-ED1086</f>
        <v>0</v>
      </c>
      <c r="EX1086" s="263">
        <f>BN1086-EC1086</f>
        <v>0</v>
      </c>
      <c r="EY1086" s="409">
        <f t="shared" ref="EY1086:EY1091" si="10672">BV1086-EF1086</f>
        <v>0</v>
      </c>
      <c r="EZ1086" s="518">
        <f t="shared" ref="EZ1086:EZ1091" si="10673">BW1086-EE1086</f>
        <v>0</v>
      </c>
      <c r="FA1086" s="313"/>
    </row>
    <row r="1087" spans="1:177" s="175" customFormat="1" ht="18" hidden="1" customHeight="1" outlineLevel="1" x14ac:dyDescent="0.2">
      <c r="A1087" s="76" t="s">
        <v>1080</v>
      </c>
      <c r="B1087" s="76" t="s">
        <v>21</v>
      </c>
      <c r="C1087" s="77" t="s">
        <v>1644</v>
      </c>
      <c r="D1087" s="77" t="s">
        <v>1645</v>
      </c>
      <c r="E1087" s="76" t="s">
        <v>1646</v>
      </c>
      <c r="F1087" s="76" t="s">
        <v>851</v>
      </c>
      <c r="G1087" s="76" t="s">
        <v>25</v>
      </c>
      <c r="H1087" s="189">
        <v>0</v>
      </c>
      <c r="I1087" s="76" t="s">
        <v>884</v>
      </c>
      <c r="J1087" s="80" t="s">
        <v>852</v>
      </c>
      <c r="K1087" s="81"/>
      <c r="L1087" s="76" t="s">
        <v>213</v>
      </c>
      <c r="M1087" s="76"/>
      <c r="N1087" s="82"/>
      <c r="O1087" s="82"/>
      <c r="P1087" s="82"/>
      <c r="Q1087" s="82"/>
      <c r="R1087" s="260">
        <v>4464285.7142857136</v>
      </c>
      <c r="S1087" s="260"/>
      <c r="T1087" s="260"/>
      <c r="U1087" s="260">
        <f>R1087</f>
        <v>4464285.7142857136</v>
      </c>
      <c r="V1087" s="260">
        <f>U1087*1.12</f>
        <v>5000000</v>
      </c>
      <c r="W1087" s="262">
        <f>V1087*H1087</f>
        <v>0</v>
      </c>
      <c r="X1087" s="260"/>
      <c r="Y1087" s="260"/>
      <c r="Z1087" s="260"/>
      <c r="AA1087" s="260">
        <f>X1087</f>
        <v>0</v>
      </c>
      <c r="AB1087" s="260">
        <f>AA1087*1.12</f>
        <v>0</v>
      </c>
      <c r="AC1087" s="399">
        <f t="shared" si="10634"/>
        <v>0</v>
      </c>
      <c r="AD1087" s="260"/>
      <c r="AE1087" s="260"/>
      <c r="AF1087" s="260"/>
      <c r="AG1087" s="260"/>
      <c r="AH1087" s="260"/>
      <c r="AI1087" s="260">
        <f t="shared" si="10635"/>
        <v>0</v>
      </c>
      <c r="AJ1087" s="260"/>
      <c r="AK1087" s="260"/>
      <c r="AL1087" s="260"/>
      <c r="AM1087" s="396">
        <f t="shared" si="10636"/>
        <v>0</v>
      </c>
      <c r="AN1087" s="396">
        <f t="shared" si="10637"/>
        <v>0</v>
      </c>
      <c r="AO1087" s="396">
        <f t="shared" si="10638"/>
        <v>0</v>
      </c>
      <c r="AP1087" s="260"/>
      <c r="AQ1087" s="260"/>
      <c r="AR1087" s="260"/>
      <c r="AS1087" s="260">
        <f t="shared" si="10639"/>
        <v>0</v>
      </c>
      <c r="AT1087" s="260">
        <f t="shared" ref="AT1087:AT1088" si="10674">AS1087*1.12</f>
        <v>0</v>
      </c>
      <c r="AU1087" s="260">
        <f t="shared" si="10640"/>
        <v>0</v>
      </c>
      <c r="AV1087" s="260"/>
      <c r="AW1087" s="260"/>
      <c r="AX1087" s="260"/>
      <c r="AY1087" s="260">
        <f t="shared" si="10641"/>
        <v>0</v>
      </c>
      <c r="AZ1087" s="260">
        <f t="shared" ref="AZ1087:AZ1088" si="10675">AY1087*1.12</f>
        <v>0</v>
      </c>
      <c r="BA1087" s="260">
        <f t="shared" si="10642"/>
        <v>0</v>
      </c>
      <c r="BB1087" s="404"/>
      <c r="BC1087" s="404"/>
      <c r="BD1087" s="404"/>
      <c r="BE1087" s="397">
        <f t="shared" si="10643"/>
        <v>0</v>
      </c>
      <c r="BF1087" s="397">
        <f t="shared" si="10608"/>
        <v>0</v>
      </c>
      <c r="BG1087" s="397">
        <f t="shared" si="10644"/>
        <v>0</v>
      </c>
      <c r="BH1087" s="404"/>
      <c r="BI1087" s="404"/>
      <c r="BJ1087" s="404"/>
      <c r="BK1087" s="397">
        <f t="shared" si="10645"/>
        <v>0</v>
      </c>
      <c r="BL1087" s="397">
        <f t="shared" si="10646"/>
        <v>0</v>
      </c>
      <c r="BM1087" s="397">
        <f t="shared" si="10647"/>
        <v>0</v>
      </c>
      <c r="BN1087" s="404"/>
      <c r="BO1087" s="404"/>
      <c r="BP1087" s="404"/>
      <c r="BQ1087" s="397">
        <f t="shared" si="10648"/>
        <v>0</v>
      </c>
      <c r="BR1087" s="397">
        <f t="shared" si="10649"/>
        <v>0</v>
      </c>
      <c r="BS1087" s="397">
        <f t="shared" si="10650"/>
        <v>0</v>
      </c>
      <c r="BT1087" s="260"/>
      <c r="BU1087" s="260"/>
      <c r="BV1087" s="262">
        <f>SUM(N1087:R1087,X1087,AD1087,AJ1087,AP1087,AV1087,BB1087,BH1087)</f>
        <v>4464285.7142857136</v>
      </c>
      <c r="BW1087" s="1427">
        <f>BV1087*1.12</f>
        <v>5000000</v>
      </c>
      <c r="BX1087" s="190"/>
      <c r="BY1087" s="76">
        <v>2013</v>
      </c>
      <c r="BZ1087" s="325" t="s">
        <v>1120</v>
      </c>
      <c r="CA1087" s="596">
        <f t="shared" si="10651"/>
        <v>0</v>
      </c>
      <c r="CB1087" s="82"/>
      <c r="CC1087" s="82"/>
      <c r="CE1087" s="26">
        <f t="shared" si="10652"/>
        <v>4464285.7142857136</v>
      </c>
      <c r="CF1087" s="264">
        <f t="shared" si="10653"/>
        <v>5000000</v>
      </c>
      <c r="CG1087" s="738">
        <f t="shared" si="10654"/>
        <v>0</v>
      </c>
      <c r="CH1087" s="185"/>
      <c r="CI1087" s="185"/>
      <c r="CK1087" s="77"/>
      <c r="CM1087" s="178"/>
      <c r="CO1087" s="77"/>
      <c r="CP1087" s="76"/>
      <c r="CR1087" s="463"/>
      <c r="CS1087" s="463"/>
      <c r="CT1087" s="463"/>
      <c r="CU1087" s="463"/>
      <c r="CV1087" s="463"/>
      <c r="CW1087" s="463"/>
      <c r="CX1087" s="463"/>
      <c r="CY1087" s="463"/>
      <c r="CZ1087" s="463"/>
      <c r="DA1087" s="464"/>
      <c r="DB1087" s="464"/>
      <c r="DC1087" s="464"/>
      <c r="DD1087" s="464"/>
      <c r="DE1087" s="464"/>
      <c r="DF1087" s="464"/>
      <c r="DG1087" s="464"/>
      <c r="DH1087" s="464"/>
      <c r="DI1087" s="464"/>
      <c r="DJ1087" s="464"/>
      <c r="DK1087" s="464"/>
      <c r="DL1087" s="464"/>
      <c r="DM1087" s="464">
        <v>0</v>
      </c>
      <c r="DN1087" s="464">
        <v>0</v>
      </c>
      <c r="DO1087" s="455">
        <f>DP1087*1.12</f>
        <v>0</v>
      </c>
      <c r="DP1087" s="501">
        <f>DC1087</f>
        <v>0</v>
      </c>
      <c r="DQ1087" s="672"/>
      <c r="DR1087" s="457"/>
      <c r="DS1087" s="672"/>
      <c r="DT1087" s="457"/>
      <c r="DU1087" s="503"/>
      <c r="DV1087" s="501"/>
      <c r="DW1087" s="672"/>
      <c r="DX1087" s="501"/>
      <c r="DY1087" s="672"/>
      <c r="DZ1087" s="501"/>
      <c r="EA1087" s="508">
        <f>DI1087</f>
        <v>0</v>
      </c>
      <c r="EB1087" s="457">
        <f t="shared" si="10655"/>
        <v>0</v>
      </c>
      <c r="EC1087" s="672"/>
      <c r="ED1087" s="455"/>
      <c r="EE1087" s="667">
        <f>EF1087*1.12</f>
        <v>0</v>
      </c>
      <c r="EF1087" s="519">
        <f>DL1087*DA1087</f>
        <v>0</v>
      </c>
      <c r="EG1087" s="398">
        <f t="shared" si="10656"/>
        <v>4464285.7142857136</v>
      </c>
      <c r="EH1087" s="261">
        <f t="shared" si="10657"/>
        <v>5000000</v>
      </c>
      <c r="EI1087" s="472">
        <f t="shared" si="10658"/>
        <v>0</v>
      </c>
      <c r="EJ1087" s="597">
        <f t="shared" si="10659"/>
        <v>0</v>
      </c>
      <c r="EK1087" s="706">
        <f t="shared" si="10660"/>
        <v>0</v>
      </c>
      <c r="EL1087" s="263">
        <f t="shared" si="10661"/>
        <v>0</v>
      </c>
      <c r="EM1087" s="648">
        <f t="shared" si="10662"/>
        <v>0</v>
      </c>
      <c r="EN1087" s="597">
        <f t="shared" si="10663"/>
        <v>0</v>
      </c>
      <c r="EO1087" s="706">
        <f t="shared" si="10664"/>
        <v>0</v>
      </c>
      <c r="EP1087" s="263">
        <f t="shared" si="10665"/>
        <v>0</v>
      </c>
      <c r="EQ1087" s="648">
        <f t="shared" si="10666"/>
        <v>0</v>
      </c>
      <c r="ER1087" s="597">
        <f t="shared" si="10667"/>
        <v>0</v>
      </c>
      <c r="ES1087" s="706">
        <f t="shared" si="10668"/>
        <v>0</v>
      </c>
      <c r="ET1087" s="597">
        <f t="shared" si="10669"/>
        <v>0</v>
      </c>
      <c r="EU1087" s="462">
        <f t="shared" si="10670"/>
        <v>0</v>
      </c>
      <c r="EV1087" s="263">
        <f t="shared" si="10671"/>
        <v>0</v>
      </c>
      <c r="EW1087" s="462">
        <f>BM1087-ED1087</f>
        <v>0</v>
      </c>
      <c r="EX1087" s="263">
        <f>BN1087-EC1087</f>
        <v>0</v>
      </c>
      <c r="EY1087" s="778">
        <f t="shared" si="10672"/>
        <v>4464285.7142857136</v>
      </c>
      <c r="EZ1087" s="261">
        <f t="shared" si="10673"/>
        <v>5000000</v>
      </c>
      <c r="FA1087" s="629"/>
      <c r="FB1087" s="349"/>
      <c r="FC1087" s="349"/>
      <c r="FD1087" s="349"/>
      <c r="FE1087" s="349"/>
      <c r="FF1087" s="349"/>
      <c r="FG1087" s="349"/>
      <c r="FH1087" s="349"/>
      <c r="FI1087" s="349"/>
      <c r="FJ1087" s="349"/>
      <c r="FK1087" s="349"/>
      <c r="FL1087" s="349"/>
      <c r="FM1087" s="349"/>
      <c r="FN1087" s="349"/>
      <c r="FO1087" s="349"/>
      <c r="FP1087" s="349"/>
      <c r="FQ1087" s="349"/>
      <c r="FR1087" s="349"/>
      <c r="FS1087" s="349"/>
      <c r="FT1087" s="349"/>
      <c r="FU1087" s="177"/>
    </row>
    <row r="1088" spans="1:177" s="183" customFormat="1" ht="18" hidden="1" customHeight="1" outlineLevel="1" x14ac:dyDescent="0.2">
      <c r="A1088" s="617" t="s">
        <v>1210</v>
      </c>
      <c r="B1088" s="64" t="s">
        <v>21</v>
      </c>
      <c r="C1088" s="65" t="s">
        <v>1644</v>
      </c>
      <c r="D1088" s="65" t="s">
        <v>1645</v>
      </c>
      <c r="E1088" s="64" t="s">
        <v>1646</v>
      </c>
      <c r="F1088" s="64" t="s">
        <v>1241</v>
      </c>
      <c r="G1088" s="64" t="s">
        <v>41</v>
      </c>
      <c r="H1088" s="618">
        <v>0.7</v>
      </c>
      <c r="I1088" s="64" t="s">
        <v>467</v>
      </c>
      <c r="J1088" s="68" t="s">
        <v>26</v>
      </c>
      <c r="K1088" s="69"/>
      <c r="L1088" s="64" t="s">
        <v>277</v>
      </c>
      <c r="M1088" s="9"/>
      <c r="N1088" s="619"/>
      <c r="O1088" s="619"/>
      <c r="P1088" s="619"/>
      <c r="Q1088" s="620"/>
      <c r="R1088" s="394">
        <v>0</v>
      </c>
      <c r="S1088" s="396"/>
      <c r="T1088" s="396"/>
      <c r="U1088" s="396">
        <f>R1088</f>
        <v>0</v>
      </c>
      <c r="V1088" s="468">
        <f t="shared" ref="V1088" si="10676">U1088*1.12</f>
        <v>0</v>
      </c>
      <c r="W1088" s="257">
        <f t="shared" ref="W1088" si="10677">V1088*H1088</f>
        <v>0</v>
      </c>
      <c r="X1088" s="395">
        <v>6103308.8153333301</v>
      </c>
      <c r="Y1088" s="395"/>
      <c r="Z1088" s="395"/>
      <c r="AA1088" s="395">
        <v>0</v>
      </c>
      <c r="AB1088" s="395">
        <f>AA1088*1.12</f>
        <v>0</v>
      </c>
      <c r="AC1088" s="399">
        <f t="shared" si="10634"/>
        <v>0</v>
      </c>
      <c r="AD1088" s="396">
        <v>15745044</v>
      </c>
      <c r="AE1088" s="396"/>
      <c r="AF1088" s="396"/>
      <c r="AG1088" s="396">
        <v>0</v>
      </c>
      <c r="AH1088" s="396">
        <f>AG1088*1.12</f>
        <v>0</v>
      </c>
      <c r="AI1088" s="260">
        <f t="shared" si="10635"/>
        <v>0</v>
      </c>
      <c r="AJ1088" s="396">
        <v>15745044</v>
      </c>
      <c r="AK1088" s="396"/>
      <c r="AL1088" s="396"/>
      <c r="AM1088" s="396">
        <v>0</v>
      </c>
      <c r="AN1088" s="396">
        <f>AM1088*1.12</f>
        <v>0</v>
      </c>
      <c r="AO1088" s="396">
        <f t="shared" si="10638"/>
        <v>0</v>
      </c>
      <c r="AP1088" s="396">
        <v>15745044</v>
      </c>
      <c r="AQ1088" s="396"/>
      <c r="AR1088" s="396"/>
      <c r="AS1088" s="396">
        <v>0</v>
      </c>
      <c r="AT1088" s="396">
        <f t="shared" si="10674"/>
        <v>0</v>
      </c>
      <c r="AU1088" s="396">
        <f t="shared" si="10640"/>
        <v>0</v>
      </c>
      <c r="AV1088" s="396">
        <v>15745044</v>
      </c>
      <c r="AW1088" s="396"/>
      <c r="AX1088" s="396"/>
      <c r="AY1088" s="396">
        <v>0</v>
      </c>
      <c r="AZ1088" s="396">
        <f t="shared" si="10675"/>
        <v>0</v>
      </c>
      <c r="BA1088" s="396">
        <f t="shared" si="10642"/>
        <v>0</v>
      </c>
      <c r="BB1088" s="621"/>
      <c r="BC1088" s="621"/>
      <c r="BD1088" s="621"/>
      <c r="BE1088" s="397">
        <f t="shared" si="10643"/>
        <v>0</v>
      </c>
      <c r="BF1088" s="397">
        <f t="shared" si="10608"/>
        <v>0</v>
      </c>
      <c r="BG1088" s="397">
        <f t="shared" si="10644"/>
        <v>0</v>
      </c>
      <c r="BH1088" s="621"/>
      <c r="BI1088" s="621"/>
      <c r="BJ1088" s="621"/>
      <c r="BK1088" s="397">
        <f t="shared" si="10645"/>
        <v>0</v>
      </c>
      <c r="BL1088" s="397">
        <f t="shared" si="10646"/>
        <v>0</v>
      </c>
      <c r="BM1088" s="397">
        <f t="shared" si="10647"/>
        <v>0</v>
      </c>
      <c r="BN1088" s="621"/>
      <c r="BO1088" s="621"/>
      <c r="BP1088" s="621"/>
      <c r="BQ1088" s="397">
        <f t="shared" si="10648"/>
        <v>0</v>
      </c>
      <c r="BR1088" s="397">
        <f t="shared" si="10649"/>
        <v>0</v>
      </c>
      <c r="BS1088" s="397">
        <f t="shared" si="10650"/>
        <v>0</v>
      </c>
      <c r="BT1088" s="396"/>
      <c r="BU1088" s="396"/>
      <c r="BV1088" s="256">
        <v>0</v>
      </c>
      <c r="BW1088" s="1431">
        <f t="shared" ref="BW1088" si="10678">BV1088*1.12</f>
        <v>0</v>
      </c>
      <c r="BX1088" s="622"/>
      <c r="BY1088" s="64">
        <v>2014</v>
      </c>
      <c r="BZ1088" s="576"/>
      <c r="CA1088" s="563">
        <f t="shared" si="10651"/>
        <v>0</v>
      </c>
      <c r="CB1088" s="223"/>
      <c r="CC1088" s="231"/>
      <c r="CD1088" s="347"/>
      <c r="CE1088" s="26">
        <f t="shared" si="10652"/>
        <v>0</v>
      </c>
      <c r="CF1088" s="264">
        <f t="shared" si="10653"/>
        <v>0</v>
      </c>
      <c r="CG1088" s="738">
        <f t="shared" si="10654"/>
        <v>0</v>
      </c>
      <c r="CH1088" s="168" t="s">
        <v>1253</v>
      </c>
      <c r="CI1088" s="169"/>
      <c r="CJ1088" s="623" t="s">
        <v>41</v>
      </c>
      <c r="CK1088" s="64" t="s">
        <v>1241</v>
      </c>
      <c r="CL1088" s="180" t="s">
        <v>1310</v>
      </c>
      <c r="CM1088" s="181">
        <v>41850</v>
      </c>
      <c r="CN1088" s="180" t="s">
        <v>1298</v>
      </c>
      <c r="CO1088" s="65" t="s">
        <v>1219</v>
      </c>
      <c r="CP1088" s="64" t="s">
        <v>1241</v>
      </c>
      <c r="CQ1088" s="180"/>
      <c r="CR1088" s="624"/>
      <c r="CS1088" s="624"/>
      <c r="CT1088" s="624"/>
      <c r="CU1088" s="624"/>
      <c r="CV1088" s="624"/>
      <c r="CW1088" s="624"/>
      <c r="CX1088" s="624"/>
      <c r="CY1088" s="624"/>
      <c r="CZ1088" s="624"/>
      <c r="DA1088" s="625"/>
      <c r="DB1088" s="625"/>
      <c r="DC1088" s="536">
        <v>5977000</v>
      </c>
      <c r="DD1088" s="536">
        <v>15385000</v>
      </c>
      <c r="DE1088" s="536">
        <v>15385000</v>
      </c>
      <c r="DF1088" s="536">
        <v>15385000</v>
      </c>
      <c r="DG1088" s="536">
        <v>15385000</v>
      </c>
      <c r="DH1088" s="625"/>
      <c r="DI1088" s="625"/>
      <c r="DJ1088" s="625"/>
      <c r="DK1088" s="625">
        <f>DC1088+DD1088+DE1088+DF1088+DG1088</f>
        <v>67517000</v>
      </c>
      <c r="DL1088" s="626"/>
      <c r="DM1088" s="627">
        <v>0</v>
      </c>
      <c r="DN1088" s="628">
        <v>0</v>
      </c>
      <c r="DO1088" s="455">
        <f>DP1088</f>
        <v>5977000</v>
      </c>
      <c r="DP1088" s="501">
        <f>DC1088</f>
        <v>5977000</v>
      </c>
      <c r="DQ1088" s="846">
        <f>DR1088</f>
        <v>15385000</v>
      </c>
      <c r="DR1088" s="457">
        <f>DD1088</f>
        <v>15385000</v>
      </c>
      <c r="DS1088" s="672">
        <f>DT1088</f>
        <v>15385000</v>
      </c>
      <c r="DT1088" s="457">
        <f>DE1088</f>
        <v>15385000</v>
      </c>
      <c r="DU1088" s="503">
        <f>DV1088</f>
        <v>15385000</v>
      </c>
      <c r="DV1088" s="501">
        <f>DF1088</f>
        <v>15385000</v>
      </c>
      <c r="DW1088" s="672">
        <f>DX1088</f>
        <v>15385000</v>
      </c>
      <c r="DX1088" s="501">
        <f>DG1088</f>
        <v>15385000</v>
      </c>
      <c r="DY1088" s="672"/>
      <c r="DZ1088" s="501"/>
      <c r="EA1088" s="508">
        <f>DI1088</f>
        <v>0</v>
      </c>
      <c r="EB1088" s="457">
        <f t="shared" si="10655"/>
        <v>0</v>
      </c>
      <c r="EC1088" s="672"/>
      <c r="ED1088" s="455"/>
      <c r="EE1088" s="667">
        <f>DK1088</f>
        <v>67517000</v>
      </c>
      <c r="EF1088" s="519">
        <f>EE1088</f>
        <v>67517000</v>
      </c>
      <c r="EG1088" s="398">
        <f t="shared" si="10656"/>
        <v>0</v>
      </c>
      <c r="EH1088" s="261">
        <f t="shared" si="10657"/>
        <v>0</v>
      </c>
      <c r="EI1088" s="472">
        <f t="shared" si="10658"/>
        <v>-5977000</v>
      </c>
      <c r="EJ1088" s="597">
        <f t="shared" si="10659"/>
        <v>-5977000</v>
      </c>
      <c r="EK1088" s="706">
        <f t="shared" si="10660"/>
        <v>-15385000</v>
      </c>
      <c r="EL1088" s="263">
        <f t="shared" si="10661"/>
        <v>-15385000</v>
      </c>
      <c r="EM1088" s="648">
        <f t="shared" si="10662"/>
        <v>-15385000</v>
      </c>
      <c r="EN1088" s="597">
        <f t="shared" si="10663"/>
        <v>-15385000</v>
      </c>
      <c r="EO1088" s="706">
        <f t="shared" si="10664"/>
        <v>-15385000</v>
      </c>
      <c r="EP1088" s="263">
        <f t="shared" si="10665"/>
        <v>-15385000</v>
      </c>
      <c r="EQ1088" s="648">
        <f t="shared" si="10666"/>
        <v>-15385000</v>
      </c>
      <c r="ER1088" s="597">
        <f t="shared" si="10667"/>
        <v>-15385000</v>
      </c>
      <c r="ES1088" s="706">
        <f t="shared" si="10668"/>
        <v>0</v>
      </c>
      <c r="ET1088" s="597">
        <f t="shared" si="10669"/>
        <v>0</v>
      </c>
      <c r="EU1088" s="462">
        <f t="shared" si="10670"/>
        <v>0</v>
      </c>
      <c r="EV1088" s="263">
        <f t="shared" si="10671"/>
        <v>0</v>
      </c>
      <c r="EW1088" s="462">
        <f>BM1088-ED1088</f>
        <v>0</v>
      </c>
      <c r="EX1088" s="263">
        <f>BN1088-EC1088</f>
        <v>0</v>
      </c>
      <c r="EY1088" s="778">
        <f t="shared" si="10672"/>
        <v>-67517000</v>
      </c>
      <c r="EZ1088" s="261">
        <f t="shared" si="10673"/>
        <v>-67517000</v>
      </c>
      <c r="FA1088" s="313"/>
    </row>
    <row r="1089" spans="1:157" s="183" customFormat="1" ht="18" hidden="1" customHeight="1" outlineLevel="1" x14ac:dyDescent="0.2">
      <c r="A1089" s="617" t="s">
        <v>2364</v>
      </c>
      <c r="B1089" s="64" t="s">
        <v>21</v>
      </c>
      <c r="C1089" s="65" t="s">
        <v>1644</v>
      </c>
      <c r="D1089" s="65" t="s">
        <v>1645</v>
      </c>
      <c r="E1089" s="64" t="s">
        <v>1646</v>
      </c>
      <c r="F1089" s="64" t="s">
        <v>1241</v>
      </c>
      <c r="G1089" s="64" t="s">
        <v>41</v>
      </c>
      <c r="H1089" s="618">
        <v>0.7</v>
      </c>
      <c r="I1089" s="64" t="s">
        <v>467</v>
      </c>
      <c r="J1089" s="68" t="s">
        <v>26</v>
      </c>
      <c r="K1089" s="69"/>
      <c r="L1089" s="64" t="s">
        <v>277</v>
      </c>
      <c r="M1089" s="9"/>
      <c r="N1089" s="619"/>
      <c r="O1089" s="619"/>
      <c r="P1089" s="619"/>
      <c r="Q1089" s="620"/>
      <c r="R1089" s="394">
        <v>0</v>
      </c>
      <c r="S1089" s="396"/>
      <c r="T1089" s="396"/>
      <c r="U1089" s="396">
        <f>R1089</f>
        <v>0</v>
      </c>
      <c r="V1089" s="468">
        <f t="shared" ref="V1089" si="10679">U1089*1.12</f>
        <v>0</v>
      </c>
      <c r="W1089" s="257">
        <f t="shared" ref="W1089" si="10680">V1089*H1089</f>
        <v>0</v>
      </c>
      <c r="X1089" s="395">
        <v>5977000</v>
      </c>
      <c r="Y1089" s="395"/>
      <c r="Z1089" s="395"/>
      <c r="AA1089" s="395">
        <f t="shared" ref="AA1089" si="10681">X1089</f>
        <v>5977000</v>
      </c>
      <c r="AB1089" s="395">
        <f>AA1089*1.12</f>
        <v>6694240.0000000009</v>
      </c>
      <c r="AC1089" s="399">
        <f t="shared" ref="AC1089" si="10682">AB1089*H1089</f>
        <v>4685968</v>
      </c>
      <c r="AD1089" s="396">
        <v>15385000</v>
      </c>
      <c r="AE1089" s="396"/>
      <c r="AF1089" s="396"/>
      <c r="AG1089" s="396">
        <f>AD1089</f>
        <v>15385000</v>
      </c>
      <c r="AH1089" s="396">
        <f>AG1089*1.12</f>
        <v>17231200</v>
      </c>
      <c r="AI1089" s="260">
        <f t="shared" ref="AI1089" si="10683">AH1089*H1089</f>
        <v>12061840</v>
      </c>
      <c r="AJ1089" s="396">
        <v>15385000</v>
      </c>
      <c r="AK1089" s="396"/>
      <c r="AL1089" s="396"/>
      <c r="AM1089" s="396">
        <f>AJ1089</f>
        <v>15385000</v>
      </c>
      <c r="AN1089" s="396">
        <f>AM1089*1.12</f>
        <v>17231200</v>
      </c>
      <c r="AO1089" s="396">
        <f t="shared" ref="AO1089" si="10684">AN1089*H1089</f>
        <v>12061840</v>
      </c>
      <c r="AP1089" s="396">
        <v>15385000</v>
      </c>
      <c r="AQ1089" s="396"/>
      <c r="AR1089" s="396"/>
      <c r="AS1089" s="396">
        <f t="shared" ref="AS1089" si="10685">AP1089</f>
        <v>15385000</v>
      </c>
      <c r="AT1089" s="396">
        <f t="shared" ref="AT1089" si="10686">AS1089*1.12</f>
        <v>17231200</v>
      </c>
      <c r="AU1089" s="396">
        <f t="shared" ref="AU1089" si="10687">AT1089*H1089</f>
        <v>12061840</v>
      </c>
      <c r="AV1089" s="396">
        <v>15385000</v>
      </c>
      <c r="AW1089" s="396"/>
      <c r="AX1089" s="396"/>
      <c r="AY1089" s="396">
        <f t="shared" ref="AY1089" si="10688">AV1089</f>
        <v>15385000</v>
      </c>
      <c r="AZ1089" s="396">
        <f t="shared" ref="AZ1089" si="10689">AY1089*1.12</f>
        <v>17231200</v>
      </c>
      <c r="BA1089" s="396">
        <f t="shared" ref="BA1089" si="10690">AZ1089*H1089</f>
        <v>12061840</v>
      </c>
      <c r="BB1089" s="621"/>
      <c r="BC1089" s="621"/>
      <c r="BD1089" s="621"/>
      <c r="BE1089" s="397">
        <f t="shared" ref="BE1089" si="10691">BB1089</f>
        <v>0</v>
      </c>
      <c r="BF1089" s="397">
        <f t="shared" ref="BF1089" si="10692">BE1089*1.12</f>
        <v>0</v>
      </c>
      <c r="BG1089" s="397">
        <f t="shared" ref="BG1089" si="10693">BF1089*H1089</f>
        <v>0</v>
      </c>
      <c r="BH1089" s="621"/>
      <c r="BI1089" s="621"/>
      <c r="BJ1089" s="621"/>
      <c r="BK1089" s="397">
        <f t="shared" ref="BK1089" si="10694">BH1089</f>
        <v>0</v>
      </c>
      <c r="BL1089" s="397">
        <f t="shared" ref="BL1089" si="10695">BK1089*1.12</f>
        <v>0</v>
      </c>
      <c r="BM1089" s="397">
        <f t="shared" ref="BM1089" si="10696">BL1089*N1089</f>
        <v>0</v>
      </c>
      <c r="BN1089" s="621"/>
      <c r="BO1089" s="621"/>
      <c r="BP1089" s="621"/>
      <c r="BQ1089" s="397">
        <f t="shared" si="10648"/>
        <v>0</v>
      </c>
      <c r="BR1089" s="397">
        <f t="shared" si="10649"/>
        <v>0</v>
      </c>
      <c r="BS1089" s="397">
        <f t="shared" si="10650"/>
        <v>0</v>
      </c>
      <c r="BT1089" s="396"/>
      <c r="BU1089" s="396"/>
      <c r="BV1089" s="256">
        <f t="shared" ref="BV1089" si="10697">SUM(N1089:R1089,X1089,AD1089,AJ1089,AP1089,AV1089,BB1089,BH1089)</f>
        <v>67517000</v>
      </c>
      <c r="BW1089" s="1431">
        <f t="shared" ref="BW1089" si="10698">BV1089*1.12</f>
        <v>75619040</v>
      </c>
      <c r="BX1089" s="622"/>
      <c r="BY1089" s="64">
        <v>2014</v>
      </c>
      <c r="BZ1089" s="576"/>
      <c r="CA1089" s="563">
        <f t="shared" ref="CA1089" si="10699">BW1089*H1089</f>
        <v>52933328</v>
      </c>
      <c r="CB1089" s="223"/>
      <c r="CC1089" s="231"/>
      <c r="CD1089" s="347"/>
      <c r="CE1089" s="26">
        <f t="shared" ref="CE1089" si="10700">BV1089-CB1089</f>
        <v>67517000</v>
      </c>
      <c r="CF1089" s="264">
        <f t="shared" si="10653"/>
        <v>75619040</v>
      </c>
      <c r="CG1089" s="738">
        <f t="shared" ref="CG1089" si="10701">CA1089-CC1089</f>
        <v>52933328</v>
      </c>
      <c r="CH1089" s="168" t="s">
        <v>2414</v>
      </c>
      <c r="CI1089" s="169"/>
      <c r="CJ1089" s="623"/>
      <c r="CK1089" s="64"/>
      <c r="CL1089" s="180"/>
      <c r="CM1089" s="181"/>
      <c r="CN1089" s="180"/>
      <c r="CO1089" s="65"/>
      <c r="CP1089" s="64"/>
      <c r="CQ1089" s="180"/>
      <c r="CR1089" s="624"/>
      <c r="CS1089" s="624"/>
      <c r="CT1089" s="624"/>
      <c r="CU1089" s="624"/>
      <c r="CV1089" s="624"/>
      <c r="CW1089" s="624"/>
      <c r="CX1089" s="624"/>
      <c r="CY1089" s="624"/>
      <c r="CZ1089" s="624"/>
      <c r="DA1089" s="625"/>
      <c r="DB1089" s="625"/>
      <c r="DC1089" s="536"/>
      <c r="DD1089" s="536"/>
      <c r="DE1089" s="536"/>
      <c r="DF1089" s="536"/>
      <c r="DG1089" s="536"/>
      <c r="DH1089" s="625"/>
      <c r="DI1089" s="625"/>
      <c r="DJ1089" s="625"/>
      <c r="DK1089" s="625"/>
      <c r="DL1089" s="626"/>
      <c r="DM1089" s="627"/>
      <c r="DN1089" s="628"/>
      <c r="DO1089" s="455"/>
      <c r="DP1089" s="501"/>
      <c r="DQ1089" s="846"/>
      <c r="DR1089" s="457"/>
      <c r="DS1089" s="672"/>
      <c r="DT1089" s="457"/>
      <c r="DU1089" s="503"/>
      <c r="DV1089" s="501"/>
      <c r="DW1089" s="672"/>
      <c r="DX1089" s="501"/>
      <c r="DY1089" s="672"/>
      <c r="DZ1089" s="501"/>
      <c r="EA1089" s="508"/>
      <c r="EB1089" s="457"/>
      <c r="EC1089" s="672"/>
      <c r="ED1089" s="455"/>
      <c r="EE1089" s="667"/>
      <c r="EF1089" s="519"/>
      <c r="EG1089" s="398">
        <f t="shared" si="10656"/>
        <v>0</v>
      </c>
      <c r="EH1089" s="261">
        <f t="shared" si="10657"/>
        <v>0</v>
      </c>
      <c r="EI1089" s="472">
        <f t="shared" si="10658"/>
        <v>5977000</v>
      </c>
      <c r="EJ1089" s="597">
        <f t="shared" si="10659"/>
        <v>6694240.0000000009</v>
      </c>
      <c r="EK1089" s="706">
        <f t="shared" si="10660"/>
        <v>15385000</v>
      </c>
      <c r="EL1089" s="263">
        <f t="shared" si="10661"/>
        <v>17231200</v>
      </c>
      <c r="EM1089" s="648">
        <f t="shared" si="10662"/>
        <v>15385000</v>
      </c>
      <c r="EN1089" s="597">
        <f t="shared" si="10663"/>
        <v>17231200</v>
      </c>
      <c r="EO1089" s="706">
        <f t="shared" si="10664"/>
        <v>15385000</v>
      </c>
      <c r="EP1089" s="263">
        <f t="shared" si="10665"/>
        <v>17231200</v>
      </c>
      <c r="EQ1089" s="648">
        <f t="shared" si="10666"/>
        <v>15385000</v>
      </c>
      <c r="ER1089" s="597">
        <f t="shared" si="10667"/>
        <v>17231200</v>
      </c>
      <c r="ES1089" s="706">
        <f t="shared" si="10668"/>
        <v>0</v>
      </c>
      <c r="ET1089" s="597">
        <f t="shared" si="10669"/>
        <v>0</v>
      </c>
      <c r="EU1089" s="462">
        <f t="shared" si="10670"/>
        <v>0</v>
      </c>
      <c r="EV1089" s="263">
        <f t="shared" si="10671"/>
        <v>0</v>
      </c>
      <c r="EW1089" s="462">
        <f>BM1089-ED1089</f>
        <v>0</v>
      </c>
      <c r="EX1089" s="263">
        <f>BN1089-EC1089</f>
        <v>0</v>
      </c>
      <c r="EY1089" s="778">
        <f t="shared" si="10672"/>
        <v>67517000</v>
      </c>
      <c r="EZ1089" s="261">
        <f t="shared" si="10673"/>
        <v>75619040</v>
      </c>
      <c r="FA1089" s="313"/>
    </row>
    <row r="1090" spans="1:157" s="183" customFormat="1" ht="18" hidden="1" customHeight="1" outlineLevel="1" x14ac:dyDescent="0.2">
      <c r="A1090" s="617" t="s">
        <v>2403</v>
      </c>
      <c r="B1090" s="64" t="s">
        <v>21</v>
      </c>
      <c r="C1090" s="65" t="s">
        <v>2269</v>
      </c>
      <c r="D1090" s="65" t="s">
        <v>2270</v>
      </c>
      <c r="E1090" s="64" t="s">
        <v>2270</v>
      </c>
      <c r="F1090" s="64" t="s">
        <v>2404</v>
      </c>
      <c r="G1090" s="64" t="s">
        <v>1924</v>
      </c>
      <c r="H1090" s="618">
        <v>0.9</v>
      </c>
      <c r="I1090" s="64" t="s">
        <v>2400</v>
      </c>
      <c r="J1090" s="68" t="s">
        <v>1751</v>
      </c>
      <c r="K1090" s="69"/>
      <c r="L1090" s="64" t="s">
        <v>213</v>
      </c>
      <c r="M1090" s="9"/>
      <c r="N1090" s="619"/>
      <c r="O1090" s="619"/>
      <c r="P1090" s="619"/>
      <c r="Q1090" s="620"/>
      <c r="R1090" s="394"/>
      <c r="S1090" s="396"/>
      <c r="T1090" s="396"/>
      <c r="U1090" s="396"/>
      <c r="V1090" s="468"/>
      <c r="W1090" s="257"/>
      <c r="X1090" s="395"/>
      <c r="Y1090" s="395"/>
      <c r="Z1090" s="395"/>
      <c r="AA1090" s="395"/>
      <c r="AB1090" s="395"/>
      <c r="AC1090" s="399"/>
      <c r="AD1090" s="396"/>
      <c r="AE1090" s="396"/>
      <c r="AF1090" s="396"/>
      <c r="AG1090" s="396"/>
      <c r="AH1090" s="396"/>
      <c r="AI1090" s="260"/>
      <c r="AJ1090" s="396">
        <v>18767340</v>
      </c>
      <c r="AK1090" s="396"/>
      <c r="AL1090" s="396"/>
      <c r="AM1090" s="396">
        <f>AJ1090</f>
        <v>18767340</v>
      </c>
      <c r="AN1090" s="396">
        <f>AM1090*1.12</f>
        <v>21019420.800000001</v>
      </c>
      <c r="AO1090" s="396">
        <f t="shared" ref="AO1090" si="10702">AN1090*H1090</f>
        <v>18917478.720000003</v>
      </c>
      <c r="AP1090" s="396">
        <v>31544920</v>
      </c>
      <c r="AQ1090" s="396"/>
      <c r="AR1090" s="396"/>
      <c r="AS1090" s="396">
        <f t="shared" ref="AS1090" si="10703">AP1090</f>
        <v>31544920</v>
      </c>
      <c r="AT1090" s="396">
        <f t="shared" ref="AT1090" si="10704">AS1090*1.12</f>
        <v>35330310.400000006</v>
      </c>
      <c r="AU1090" s="396">
        <f t="shared" ref="AU1090" si="10705">AT1090*H1090</f>
        <v>31797279.360000007</v>
      </c>
      <c r="AV1090" s="396">
        <v>32050670</v>
      </c>
      <c r="AW1090" s="396"/>
      <c r="AX1090" s="396"/>
      <c r="AY1090" s="396">
        <f t="shared" ref="AY1090" si="10706">AV1090</f>
        <v>32050670</v>
      </c>
      <c r="AZ1090" s="396">
        <f t="shared" ref="AZ1090" si="10707">AY1090*1.12</f>
        <v>35896750.400000006</v>
      </c>
      <c r="BA1090" s="396">
        <f t="shared" ref="BA1090" si="10708">AZ1090*H1090</f>
        <v>32307075.360000007</v>
      </c>
      <c r="BB1090" s="621">
        <v>32406790</v>
      </c>
      <c r="BC1090" s="621"/>
      <c r="BD1090" s="621"/>
      <c r="BE1090" s="397">
        <f t="shared" ref="BE1090" si="10709">BB1090</f>
        <v>32406790</v>
      </c>
      <c r="BF1090" s="397">
        <f t="shared" ref="BF1090" si="10710">BE1090*1.12</f>
        <v>36295604.800000004</v>
      </c>
      <c r="BG1090" s="397">
        <f t="shared" ref="BG1090" si="10711">BF1090*H1090</f>
        <v>32666044.320000004</v>
      </c>
      <c r="BH1090" s="621">
        <v>32213230</v>
      </c>
      <c r="BI1090" s="621"/>
      <c r="BJ1090" s="621"/>
      <c r="BK1090" s="397">
        <f t="shared" ref="BK1090" si="10712">BH1090</f>
        <v>32213230</v>
      </c>
      <c r="BL1090" s="397">
        <f t="shared" ref="BL1090" si="10713">BK1090*1.12</f>
        <v>36078817.600000001</v>
      </c>
      <c r="BM1090" s="397">
        <f>BL1090*H1090</f>
        <v>32470935.840000004</v>
      </c>
      <c r="BN1090" s="621"/>
      <c r="BO1090" s="621"/>
      <c r="BP1090" s="621"/>
      <c r="BQ1090" s="397">
        <v>0</v>
      </c>
      <c r="BR1090" s="397">
        <v>0</v>
      </c>
      <c r="BS1090" s="397">
        <f>BR1090*N1090</f>
        <v>0</v>
      </c>
      <c r="BT1090" s="396"/>
      <c r="BU1090" s="396"/>
      <c r="BV1090" s="256">
        <f t="shared" ref="BV1090" si="10714">SUM(N1090:R1090,X1090,AD1090,AJ1090,AP1090,AV1090,BB1090,BH1090)</f>
        <v>146982950</v>
      </c>
      <c r="BW1090" s="1431">
        <f t="shared" ref="BW1090" si="10715">BV1090*1.12</f>
        <v>164620904.00000003</v>
      </c>
      <c r="BX1090" s="622"/>
      <c r="BY1090" s="64">
        <v>2016</v>
      </c>
      <c r="BZ1090" s="576"/>
      <c r="CA1090" s="563">
        <f t="shared" ref="CA1090" si="10716">BW1090*H1090</f>
        <v>148158813.60000002</v>
      </c>
      <c r="CB1090" s="223"/>
      <c r="CC1090" s="231"/>
      <c r="CD1090" s="347"/>
      <c r="CE1090" s="26">
        <f t="shared" ref="CE1090" si="10717">BV1090-CB1090</f>
        <v>146982950</v>
      </c>
      <c r="CF1090" s="264">
        <f t="shared" si="10653"/>
        <v>164620904.00000003</v>
      </c>
      <c r="CG1090" s="738">
        <f t="shared" ref="CG1090" si="10718">CA1090-CC1090</f>
        <v>148158813.60000002</v>
      </c>
      <c r="CH1090" s="168" t="s">
        <v>2410</v>
      </c>
      <c r="CI1090" s="169"/>
      <c r="CJ1090" s="623" t="s">
        <v>1924</v>
      </c>
      <c r="CK1090" s="64" t="s">
        <v>2404</v>
      </c>
      <c r="CL1090" s="180" t="s">
        <v>2601</v>
      </c>
      <c r="CM1090" s="181">
        <v>42641</v>
      </c>
      <c r="CN1090" s="180" t="s">
        <v>2588</v>
      </c>
      <c r="CO1090" s="65" t="s">
        <v>2270</v>
      </c>
      <c r="CP1090" s="64" t="s">
        <v>2404</v>
      </c>
      <c r="CQ1090" s="180"/>
      <c r="CR1090" s="624"/>
      <c r="CS1090" s="624"/>
      <c r="CT1090" s="624"/>
      <c r="CU1090" s="624"/>
      <c r="CV1090" s="624"/>
      <c r="CW1090" s="624"/>
      <c r="CX1090" s="624"/>
      <c r="CY1090" s="624"/>
      <c r="CZ1090" s="624"/>
      <c r="DA1090" s="625"/>
      <c r="DB1090" s="625"/>
      <c r="DC1090" s="536"/>
      <c r="DD1090" s="536"/>
      <c r="DE1090" s="536">
        <f>11690.65*1000</f>
        <v>11690650</v>
      </c>
      <c r="DF1090" s="536">
        <f>31481.41*1000</f>
        <v>31481410</v>
      </c>
      <c r="DG1090" s="536">
        <f>31987.16*1000</f>
        <v>31987160</v>
      </c>
      <c r="DH1090" s="625">
        <f>32343.28*1000</f>
        <v>32343280</v>
      </c>
      <c r="DI1090" s="625">
        <f>32149.72*1000</f>
        <v>32149720</v>
      </c>
      <c r="DJ1090" s="625"/>
      <c r="DK1090" s="625">
        <f>SUM(DE1090:DI1090)</f>
        <v>139652220</v>
      </c>
      <c r="DL1090" s="626"/>
      <c r="DM1090" s="627"/>
      <c r="DN1090" s="628"/>
      <c r="DO1090" s="455"/>
      <c r="DP1090" s="501"/>
      <c r="DQ1090" s="846"/>
      <c r="DR1090" s="457"/>
      <c r="DS1090" s="672">
        <f>DT1090*1.12</f>
        <v>13093528.000000002</v>
      </c>
      <c r="DT1090" s="457">
        <f>DE1090</f>
        <v>11690650</v>
      </c>
      <c r="DU1090" s="503">
        <f>DV1090*1.12</f>
        <v>35259179.200000003</v>
      </c>
      <c r="DV1090" s="501">
        <f>DF1090</f>
        <v>31481410</v>
      </c>
      <c r="DW1090" s="672">
        <f>DX1090*1.12</f>
        <v>35825619.200000003</v>
      </c>
      <c r="DX1090" s="501">
        <f>DG1090</f>
        <v>31987160</v>
      </c>
      <c r="DY1090" s="672">
        <f>DZ1090*1.12</f>
        <v>36224473.600000001</v>
      </c>
      <c r="DZ1090" s="501">
        <f>DH1090</f>
        <v>32343280</v>
      </c>
      <c r="EA1090" s="508">
        <f>EB1090*1.12</f>
        <v>36007686.400000006</v>
      </c>
      <c r="EB1090" s="457">
        <f>DI1090</f>
        <v>32149720</v>
      </c>
      <c r="EC1090" s="672"/>
      <c r="ED1090" s="455"/>
      <c r="EE1090" s="667">
        <f>EF1090*1.12</f>
        <v>156410486.40000001</v>
      </c>
      <c r="EF1090" s="519">
        <f>DK1090</f>
        <v>139652220</v>
      </c>
      <c r="EG1090" s="398">
        <f t="shared" si="10656"/>
        <v>0</v>
      </c>
      <c r="EH1090" s="261">
        <f t="shared" si="10657"/>
        <v>0</v>
      </c>
      <c r="EI1090" s="472">
        <f t="shared" si="10658"/>
        <v>0</v>
      </c>
      <c r="EJ1090" s="597">
        <f t="shared" si="10659"/>
        <v>0</v>
      </c>
      <c r="EK1090" s="706">
        <f t="shared" si="10660"/>
        <v>0</v>
      </c>
      <c r="EL1090" s="263">
        <f t="shared" si="10661"/>
        <v>0</v>
      </c>
      <c r="EM1090" s="648">
        <f t="shared" si="10662"/>
        <v>7076690</v>
      </c>
      <c r="EN1090" s="597">
        <f t="shared" si="10663"/>
        <v>7925892.7999999989</v>
      </c>
      <c r="EO1090" s="706">
        <f t="shared" si="10664"/>
        <v>63510</v>
      </c>
      <c r="EP1090" s="263">
        <f t="shared" si="10665"/>
        <v>71131.20000000298</v>
      </c>
      <c r="EQ1090" s="648">
        <f t="shared" si="10666"/>
        <v>63510</v>
      </c>
      <c r="ER1090" s="597">
        <f t="shared" si="10667"/>
        <v>71131.20000000298</v>
      </c>
      <c r="ES1090" s="706">
        <f t="shared" si="10668"/>
        <v>63510</v>
      </c>
      <c r="ET1090" s="597">
        <f t="shared" si="10669"/>
        <v>71131.20000000298</v>
      </c>
      <c r="EU1090" s="462">
        <f t="shared" si="10670"/>
        <v>63510</v>
      </c>
      <c r="EV1090" s="263">
        <f t="shared" si="10671"/>
        <v>71131.19999999553</v>
      </c>
      <c r="EW1090" s="462">
        <v>0</v>
      </c>
      <c r="EX1090" s="263">
        <f>BN1090-EC1090</f>
        <v>0</v>
      </c>
      <c r="EY1090" s="778">
        <f t="shared" si="10672"/>
        <v>7330730</v>
      </c>
      <c r="EZ1090" s="261">
        <f t="shared" si="10673"/>
        <v>8210417.6000000238</v>
      </c>
      <c r="FA1090" s="313"/>
    </row>
    <row r="1091" spans="1:157" s="1265" customFormat="1" ht="18" hidden="1" customHeight="1" outlineLevel="1" x14ac:dyDescent="0.2">
      <c r="A1091" s="1225" t="s">
        <v>2590</v>
      </c>
      <c r="B1091" s="1226" t="s">
        <v>21</v>
      </c>
      <c r="C1091" s="1227" t="s">
        <v>2269</v>
      </c>
      <c r="D1091" s="1227" t="s">
        <v>2270</v>
      </c>
      <c r="E1091" s="1226" t="s">
        <v>2270</v>
      </c>
      <c r="F1091" s="1226" t="s">
        <v>2591</v>
      </c>
      <c r="G1091" s="1226" t="s">
        <v>25</v>
      </c>
      <c r="H1091" s="1228">
        <v>0</v>
      </c>
      <c r="I1091" s="1226" t="s">
        <v>2592</v>
      </c>
      <c r="J1091" s="1229" t="s">
        <v>496</v>
      </c>
      <c r="K1091" s="1230"/>
      <c r="L1091" s="1226" t="s">
        <v>2086</v>
      </c>
      <c r="M1091" s="1231"/>
      <c r="N1091" s="1232"/>
      <c r="O1091" s="1232"/>
      <c r="P1091" s="1232"/>
      <c r="Q1091" s="1233"/>
      <c r="R1091" s="1234"/>
      <c r="S1091" s="1172"/>
      <c r="T1091" s="1172"/>
      <c r="U1091" s="1172"/>
      <c r="V1091" s="1235"/>
      <c r="W1091" s="1196"/>
      <c r="X1091" s="1236"/>
      <c r="Y1091" s="1236"/>
      <c r="Z1091" s="1236"/>
      <c r="AA1091" s="1236"/>
      <c r="AB1091" s="1236"/>
      <c r="AC1091" s="700"/>
      <c r="AD1091" s="1172"/>
      <c r="AE1091" s="1172"/>
      <c r="AF1091" s="1172"/>
      <c r="AG1091" s="1172"/>
      <c r="AH1091" s="1172"/>
      <c r="AI1091" s="1171"/>
      <c r="AJ1091" s="1172">
        <v>805515000</v>
      </c>
      <c r="AK1091" s="1172"/>
      <c r="AL1091" s="1172"/>
      <c r="AM1091" s="1172">
        <f>AJ1091</f>
        <v>805515000</v>
      </c>
      <c r="AN1091" s="1172">
        <f>AM1091*1.12</f>
        <v>902176800.00000012</v>
      </c>
      <c r="AO1091" s="1172">
        <f t="shared" ref="AO1091" si="10719">AN1091*H1091</f>
        <v>0</v>
      </c>
      <c r="AP1091" s="1172">
        <v>1121358486</v>
      </c>
      <c r="AQ1091" s="1172"/>
      <c r="AR1091" s="1172"/>
      <c r="AS1091" s="1172">
        <f t="shared" ref="AS1091" si="10720">AP1091</f>
        <v>1121358486</v>
      </c>
      <c r="AT1091" s="1172">
        <f t="shared" ref="AT1091" si="10721">AS1091*1.12</f>
        <v>1255921504.3200002</v>
      </c>
      <c r="AU1091" s="1172">
        <f t="shared" ref="AU1091" si="10722">AT1091*H1091</f>
        <v>0</v>
      </c>
      <c r="AV1091" s="1172">
        <v>977533689</v>
      </c>
      <c r="AW1091" s="1172"/>
      <c r="AX1091" s="1172"/>
      <c r="AY1091" s="1172">
        <f t="shared" ref="AY1091" si="10723">AV1091</f>
        <v>977533689</v>
      </c>
      <c r="AZ1091" s="1172">
        <f t="shared" ref="AZ1091" si="10724">AY1091*1.12</f>
        <v>1094837731.6800001</v>
      </c>
      <c r="BA1091" s="1172">
        <f t="shared" ref="BA1091" si="10725">AZ1091*H1091</f>
        <v>0</v>
      </c>
      <c r="BB1091" s="1237">
        <v>955736413</v>
      </c>
      <c r="BC1091" s="1237"/>
      <c r="BD1091" s="1237"/>
      <c r="BE1091" s="1238">
        <f t="shared" ref="BE1091" si="10726">BB1091</f>
        <v>955736413</v>
      </c>
      <c r="BF1091" s="1238">
        <f t="shared" ref="BF1091" si="10727">BE1091*1.12</f>
        <v>1070424782.5600001</v>
      </c>
      <c r="BG1091" s="1238">
        <f t="shared" ref="BG1091" si="10728">BF1091*H1091</f>
        <v>0</v>
      </c>
      <c r="BH1091" s="1237">
        <v>554873267</v>
      </c>
      <c r="BI1091" s="1237"/>
      <c r="BJ1091" s="1237"/>
      <c r="BK1091" s="1238">
        <f>BH1091</f>
        <v>554873267</v>
      </c>
      <c r="BL1091" s="1238">
        <f t="shared" ref="BL1091" si="10729">BK1091*1.12</f>
        <v>621458059.04000008</v>
      </c>
      <c r="BM1091" s="1238">
        <f>BL1091*H1091</f>
        <v>0</v>
      </c>
      <c r="BN1091" s="1237">
        <v>105313055</v>
      </c>
      <c r="BO1091" s="1237"/>
      <c r="BP1091" s="1237"/>
      <c r="BQ1091" s="1238">
        <f>BN1091</f>
        <v>105313055</v>
      </c>
      <c r="BR1091" s="1238">
        <f t="shared" ref="BR1091" si="10730">BQ1091*1.12</f>
        <v>117950621.60000001</v>
      </c>
      <c r="BS1091" s="1238">
        <f>BR1091*N1091</f>
        <v>0</v>
      </c>
      <c r="BT1091" s="1172"/>
      <c r="BU1091" s="1172"/>
      <c r="BV1091" s="1174">
        <f>SUM(N1091:R1091,X1091,AD1091,AJ1091,AP1091,AV1091,BB1091,BH1091,BN1091)</f>
        <v>4520329910</v>
      </c>
      <c r="BW1091" s="1428">
        <f t="shared" ref="BW1091" si="10731">BV1091*1.12</f>
        <v>5062769499.2000008</v>
      </c>
      <c r="BX1091" s="1239"/>
      <c r="BY1091" s="1226">
        <v>2016</v>
      </c>
      <c r="BZ1091" s="1240"/>
      <c r="CA1091" s="1241">
        <f t="shared" ref="CA1091" si="10732">BW1091*H1091</f>
        <v>0</v>
      </c>
      <c r="CB1091" s="1242"/>
      <c r="CC1091" s="1243"/>
      <c r="CD1091" s="1244"/>
      <c r="CE1091" s="1181">
        <f t="shared" ref="CE1091" si="10733">BV1091-CB1091</f>
        <v>4520329910</v>
      </c>
      <c r="CF1091" s="1245">
        <f t="shared" si="10653"/>
        <v>5062769499.2000008</v>
      </c>
      <c r="CG1091" s="1183">
        <f t="shared" ref="CG1091" si="10734">CA1091-CC1091</f>
        <v>0</v>
      </c>
      <c r="CH1091" s="1246" t="s">
        <v>2603</v>
      </c>
      <c r="CI1091" s="1247"/>
      <c r="CJ1091" s="1248" t="s">
        <v>25</v>
      </c>
      <c r="CK1091" s="1226" t="s">
        <v>2591</v>
      </c>
      <c r="CL1091" s="1249"/>
      <c r="CM1091" s="1250"/>
      <c r="CN1091" s="1249" t="s">
        <v>2658</v>
      </c>
      <c r="CO1091" s="1227" t="s">
        <v>2270</v>
      </c>
      <c r="CP1091" s="1226" t="s">
        <v>2591</v>
      </c>
      <c r="CQ1091" s="1249"/>
      <c r="CR1091" s="1251"/>
      <c r="CS1091" s="1251"/>
      <c r="CT1091" s="1251"/>
      <c r="CU1091" s="1251"/>
      <c r="CV1091" s="1251"/>
      <c r="CW1091" s="1251"/>
      <c r="CX1091" s="1251"/>
      <c r="CY1091" s="1251"/>
      <c r="CZ1091" s="1251"/>
      <c r="DA1091" s="1252"/>
      <c r="DB1091" s="1252"/>
      <c r="DC1091" s="1253"/>
      <c r="DD1091" s="1253"/>
      <c r="DE1091" s="1253">
        <v>805515000</v>
      </c>
      <c r="DF1091" s="1253">
        <v>1121358486</v>
      </c>
      <c r="DG1091" s="1253">
        <v>977533689</v>
      </c>
      <c r="DH1091" s="1252">
        <v>955736413</v>
      </c>
      <c r="DI1091" s="1252">
        <v>554873267</v>
      </c>
      <c r="DJ1091" s="1252">
        <v>105313055</v>
      </c>
      <c r="DK1091" s="1252">
        <f>SUM(DE1091:DJ1091)</f>
        <v>4520329910</v>
      </c>
      <c r="DL1091" s="1254"/>
      <c r="DM1091" s="1255"/>
      <c r="DN1091" s="1256"/>
      <c r="DO1091" s="701"/>
      <c r="DP1091" s="653"/>
      <c r="DQ1091" s="1257"/>
      <c r="DR1091" s="458"/>
      <c r="DS1091" s="953">
        <f>DT1091*1.12</f>
        <v>902176800.00000012</v>
      </c>
      <c r="DT1091" s="458">
        <f>DE1091</f>
        <v>805515000</v>
      </c>
      <c r="DU1091" s="744">
        <f>DV1091*1.12</f>
        <v>1255921504.3200002</v>
      </c>
      <c r="DV1091" s="653">
        <f>DF1091</f>
        <v>1121358486</v>
      </c>
      <c r="DW1091" s="953">
        <f>DX1091*1.12</f>
        <v>1094837731.6800001</v>
      </c>
      <c r="DX1091" s="653">
        <f>DG1091</f>
        <v>977533689</v>
      </c>
      <c r="DY1091" s="953">
        <f>DZ1091*1.12</f>
        <v>1070424782.5600001</v>
      </c>
      <c r="DZ1091" s="653">
        <f>DH1091</f>
        <v>955736413</v>
      </c>
      <c r="EA1091" s="740">
        <f>EB1091*1.12</f>
        <v>621458059.04000008</v>
      </c>
      <c r="EB1091" s="458">
        <f>DI1091</f>
        <v>554873267</v>
      </c>
      <c r="EC1091" s="953">
        <f>ED1091*1.12</f>
        <v>117950621.60000001</v>
      </c>
      <c r="ED1091" s="701">
        <f>DJ1091</f>
        <v>105313055</v>
      </c>
      <c r="EE1091" s="1258">
        <f>EF1091*1.12</f>
        <v>5062769499.2000008</v>
      </c>
      <c r="EF1091" s="1259">
        <f>DK1091</f>
        <v>4520329910</v>
      </c>
      <c r="EG1091" s="1170">
        <f t="shared" si="10656"/>
        <v>0</v>
      </c>
      <c r="EH1091" s="1260">
        <f t="shared" si="10657"/>
        <v>0</v>
      </c>
      <c r="EI1091" s="1198">
        <f t="shared" si="10658"/>
        <v>0</v>
      </c>
      <c r="EJ1091" s="1261">
        <f t="shared" si="10659"/>
        <v>0</v>
      </c>
      <c r="EK1091" s="1262">
        <f t="shared" si="10660"/>
        <v>0</v>
      </c>
      <c r="EL1091" s="699">
        <f t="shared" si="10661"/>
        <v>0</v>
      </c>
      <c r="EM1091" s="1263">
        <f t="shared" si="10662"/>
        <v>0</v>
      </c>
      <c r="EN1091" s="1261">
        <f t="shared" si="10663"/>
        <v>0</v>
      </c>
      <c r="EO1091" s="1262">
        <f t="shared" si="10664"/>
        <v>0</v>
      </c>
      <c r="EP1091" s="699">
        <f t="shared" si="10665"/>
        <v>0</v>
      </c>
      <c r="EQ1091" s="1263">
        <f t="shared" si="10666"/>
        <v>0</v>
      </c>
      <c r="ER1091" s="1261">
        <f t="shared" si="10667"/>
        <v>0</v>
      </c>
      <c r="ES1091" s="1262">
        <f t="shared" si="10668"/>
        <v>0</v>
      </c>
      <c r="ET1091" s="1261">
        <f t="shared" si="10669"/>
        <v>0</v>
      </c>
      <c r="EU1091" s="1192">
        <f t="shared" si="10670"/>
        <v>0</v>
      </c>
      <c r="EV1091" s="699">
        <f t="shared" si="10671"/>
        <v>0</v>
      </c>
      <c r="EW1091" s="1192">
        <f>BQ1091-ED1091</f>
        <v>0</v>
      </c>
      <c r="EX1091" s="699">
        <f>BR1091-EC1091</f>
        <v>0</v>
      </c>
      <c r="EY1091" s="1264">
        <f t="shared" si="10672"/>
        <v>0</v>
      </c>
      <c r="EZ1091" s="1260">
        <f t="shared" si="10673"/>
        <v>0</v>
      </c>
      <c r="FA1091" s="1199"/>
    </row>
    <row r="1092" spans="1:157" s="221" customFormat="1" ht="18" customHeight="1" collapsed="1" x14ac:dyDescent="0.2">
      <c r="A1092" s="217"/>
      <c r="B1092" s="19"/>
      <c r="C1092" s="90"/>
      <c r="D1092" s="90" t="s">
        <v>996</v>
      </c>
      <c r="E1092" s="19"/>
      <c r="F1092" s="19"/>
      <c r="G1092" s="19"/>
      <c r="H1092" s="218"/>
      <c r="I1092" s="19"/>
      <c r="J1092" s="92"/>
      <c r="K1092" s="93"/>
      <c r="L1092" s="19"/>
      <c r="M1092" s="11"/>
      <c r="N1092" s="94"/>
      <c r="O1092" s="94"/>
      <c r="P1092" s="94"/>
      <c r="Q1092" s="94"/>
      <c r="R1092" s="401"/>
      <c r="S1092" s="264"/>
      <c r="T1092" s="264"/>
      <c r="U1092" s="264">
        <f>SUM(U1093)</f>
        <v>2678000</v>
      </c>
      <c r="V1092" s="264">
        <f>SUM(V1093)</f>
        <v>2999360.0000000005</v>
      </c>
      <c r="W1092" s="264">
        <f>SUM(W1093)</f>
        <v>2999360.0000000005</v>
      </c>
      <c r="X1092" s="402"/>
      <c r="Y1092" s="402"/>
      <c r="Z1092" s="402"/>
      <c r="AA1092" s="402">
        <f>SUM(AA1093)</f>
        <v>2678000</v>
      </c>
      <c r="AB1092" s="402">
        <f>SUM(AB1093)</f>
        <v>2999360.0000000005</v>
      </c>
      <c r="AC1092" s="402">
        <f>SUM(AC1093)</f>
        <v>2999360.0000000005</v>
      </c>
      <c r="AD1092" s="264"/>
      <c r="AE1092" s="264"/>
      <c r="AF1092" s="264"/>
      <c r="AG1092" s="264">
        <f>SUM(AG1093)</f>
        <v>2678000</v>
      </c>
      <c r="AH1092" s="264">
        <f>SUM(AH1093)</f>
        <v>2999360.0000000005</v>
      </c>
      <c r="AI1092" s="264">
        <f>SUM(AI1093)</f>
        <v>2999360.0000000005</v>
      </c>
      <c r="AJ1092" s="264"/>
      <c r="AK1092" s="264"/>
      <c r="AL1092" s="264"/>
      <c r="AM1092" s="264">
        <f t="shared" ref="AM1092:AO1092" si="10735">SUM(AM1093)</f>
        <v>2678000</v>
      </c>
      <c r="AN1092" s="264">
        <f t="shared" si="10735"/>
        <v>2999360.0000000005</v>
      </c>
      <c r="AO1092" s="264">
        <f t="shared" si="10735"/>
        <v>2999360.0000000005</v>
      </c>
      <c r="AP1092" s="264"/>
      <c r="AQ1092" s="264"/>
      <c r="AR1092" s="264"/>
      <c r="AS1092" s="264">
        <f t="shared" ref="AS1092" si="10736">SUM(AS1093)</f>
        <v>2678000</v>
      </c>
      <c r="AT1092" s="264">
        <f t="shared" ref="AT1092" si="10737">SUM(AT1093)</f>
        <v>2999360.0000000005</v>
      </c>
      <c r="AU1092" s="264">
        <f t="shared" ref="AU1092" si="10738">SUM(AU1093)</f>
        <v>2999360.0000000005</v>
      </c>
      <c r="AV1092" s="264"/>
      <c r="AW1092" s="264"/>
      <c r="AX1092" s="264"/>
      <c r="AY1092" s="264">
        <f t="shared" ref="AY1092" si="10739">SUM(AY1093)</f>
        <v>2678000</v>
      </c>
      <c r="AZ1092" s="264">
        <f t="shared" ref="AZ1092" si="10740">SUM(AZ1093)</f>
        <v>2999360.0000000005</v>
      </c>
      <c r="BA1092" s="264">
        <f t="shared" ref="BA1092" si="10741">SUM(BA1093)</f>
        <v>2999360.0000000005</v>
      </c>
      <c r="BB1092" s="407"/>
      <c r="BC1092" s="407"/>
      <c r="BD1092" s="407"/>
      <c r="BE1092" s="393">
        <f t="shared" ref="BE1092" si="10742">SUM(BE1093)</f>
        <v>0</v>
      </c>
      <c r="BF1092" s="393">
        <f t="shared" ref="BF1092" si="10743">SUM(BF1093)</f>
        <v>0</v>
      </c>
      <c r="BG1092" s="393">
        <f t="shared" ref="BG1092" si="10744">SUM(BG1093)</f>
        <v>0</v>
      </c>
      <c r="BH1092" s="407"/>
      <c r="BI1092" s="407"/>
      <c r="BJ1092" s="407"/>
      <c r="BK1092" s="393">
        <f t="shared" ref="BK1092:BM1092" si="10745">SUM(BK1093)</f>
        <v>0</v>
      </c>
      <c r="BL1092" s="393">
        <f t="shared" si="10745"/>
        <v>0</v>
      </c>
      <c r="BM1092" s="393">
        <f t="shared" si="10745"/>
        <v>0</v>
      </c>
      <c r="BN1092" s="407"/>
      <c r="BO1092" s="407"/>
      <c r="BP1092" s="407"/>
      <c r="BQ1092" s="393">
        <f t="shared" ref="BQ1092:BS1092" si="10746">SUM(BQ1093)</f>
        <v>0</v>
      </c>
      <c r="BR1092" s="393">
        <f t="shared" si="10746"/>
        <v>0</v>
      </c>
      <c r="BS1092" s="393">
        <f t="shared" si="10746"/>
        <v>0</v>
      </c>
      <c r="BT1092" s="264"/>
      <c r="BU1092" s="264"/>
      <c r="BV1092" s="264">
        <f>SUM(BV1093)</f>
        <v>16068000</v>
      </c>
      <c r="BW1092" s="264">
        <f>SUM(BW1093)</f>
        <v>17996160</v>
      </c>
      <c r="BX1092" s="219"/>
      <c r="BY1092" s="19"/>
      <c r="BZ1092" s="571"/>
      <c r="CA1092" s="529">
        <f t="shared" si="10576"/>
        <v>0</v>
      </c>
      <c r="CB1092" s="197"/>
      <c r="CC1092" s="94"/>
      <c r="CD1092" s="220"/>
      <c r="CE1092" s="233">
        <f>SUM(CE1093)</f>
        <v>16068000</v>
      </c>
      <c r="CF1092" s="233">
        <f t="shared" si="10599"/>
        <v>17996160</v>
      </c>
      <c r="CG1092" s="233">
        <f t="shared" si="10599"/>
        <v>17996160</v>
      </c>
      <c r="CH1092" s="164"/>
      <c r="CI1092" s="165"/>
      <c r="CJ1092" s="164"/>
      <c r="CK1092" s="185"/>
      <c r="CL1092" s="185"/>
      <c r="CM1092" s="185"/>
      <c r="CN1092" s="185"/>
      <c r="CO1092" s="185"/>
      <c r="CP1092" s="185"/>
      <c r="CQ1092" s="185"/>
      <c r="CR1092" s="469"/>
      <c r="CS1092" s="469"/>
      <c r="CT1092" s="469"/>
      <c r="CU1092" s="469"/>
      <c r="CV1092" s="469"/>
      <c r="CW1092" s="469"/>
      <c r="CX1092" s="469"/>
      <c r="CY1092" s="469"/>
      <c r="CZ1092" s="469"/>
      <c r="DA1092" s="470"/>
      <c r="DB1092" s="470"/>
      <c r="DC1092" s="470"/>
      <c r="DD1092" s="470"/>
      <c r="DE1092" s="470"/>
      <c r="DF1092" s="470"/>
      <c r="DG1092" s="470"/>
      <c r="DH1092" s="470"/>
      <c r="DI1092" s="470"/>
      <c r="DJ1092" s="470"/>
      <c r="DK1092" s="470"/>
      <c r="DL1092" s="521"/>
      <c r="DM1092" s="264">
        <f t="shared" ref="DM1092:EZ1126" si="10747">SUM(DM1093)</f>
        <v>0</v>
      </c>
      <c r="DN1092" s="264">
        <f t="shared" si="10747"/>
        <v>0</v>
      </c>
      <c r="DO1092" s="663">
        <f>SUM(DO1093:DO1094)</f>
        <v>2678000</v>
      </c>
      <c r="DP1092" s="663">
        <f>SUM(DP1093:DP1094)</f>
        <v>2658454.7599999998</v>
      </c>
      <c r="DQ1092" s="682">
        <f t="shared" ref="DQ1092:DZ1092" si="10748">SUM(DQ1093:DQ1094)</f>
        <v>2678000</v>
      </c>
      <c r="DR1092" s="265">
        <f t="shared" si="10748"/>
        <v>2678000</v>
      </c>
      <c r="DS1092" s="265">
        <f t="shared" si="10748"/>
        <v>2678000</v>
      </c>
      <c r="DT1092" s="265">
        <f t="shared" si="10748"/>
        <v>2678000</v>
      </c>
      <c r="DU1092" s="265">
        <f t="shared" si="10748"/>
        <v>2678000</v>
      </c>
      <c r="DV1092" s="265">
        <f t="shared" si="10748"/>
        <v>2678000</v>
      </c>
      <c r="DW1092" s="265">
        <f t="shared" si="10748"/>
        <v>2678000</v>
      </c>
      <c r="DX1092" s="663">
        <f t="shared" si="10748"/>
        <v>2678000</v>
      </c>
      <c r="DY1092" s="716">
        <f t="shared" si="10748"/>
        <v>0</v>
      </c>
      <c r="DZ1092" s="663">
        <f t="shared" si="10748"/>
        <v>0</v>
      </c>
      <c r="EA1092" s="401"/>
      <c r="EB1092" s="265"/>
      <c r="EC1092" s="265">
        <f t="shared" ref="EC1092:ED1092" si="10749">SUM(EC1093:EC1094)</f>
        <v>0</v>
      </c>
      <c r="ED1092" s="264">
        <f t="shared" si="10749"/>
        <v>0</v>
      </c>
      <c r="EE1092" s="754">
        <f t="shared" ref="EE1092" si="10750">SUM(EE1093:EE1094)</f>
        <v>13390000</v>
      </c>
      <c r="EF1092" s="663">
        <f t="shared" ref="EF1092" si="10751">SUM(EF1093:EF1094)</f>
        <v>11955357.142857142</v>
      </c>
      <c r="EG1092" s="265">
        <f>SUM(EG1093:EG1094)</f>
        <v>2678000</v>
      </c>
      <c r="EH1092" s="265">
        <f>SUM(EH1093:EH1094)</f>
        <v>2999360.0000000005</v>
      </c>
      <c r="EI1092" s="265">
        <f t="shared" ref="EI1092:EM1092" si="10752">SUM(EI1093:EI1094)</f>
        <v>19545.240000000224</v>
      </c>
      <c r="EJ1092" s="265">
        <f t="shared" si="10752"/>
        <v>321360.00000000093</v>
      </c>
      <c r="EK1092" s="265">
        <f t="shared" si="10752"/>
        <v>0</v>
      </c>
      <c r="EL1092" s="265">
        <f t="shared" si="10752"/>
        <v>321360.00000000047</v>
      </c>
      <c r="EM1092" s="265">
        <f t="shared" si="10752"/>
        <v>0</v>
      </c>
      <c r="EN1092" s="265">
        <f t="shared" ref="EN1092" si="10753">SUM(EN1093:EN1094)</f>
        <v>321360.00000000047</v>
      </c>
      <c r="EO1092" s="265">
        <f t="shared" ref="EO1092" si="10754">SUM(EO1093:EO1094)</f>
        <v>0</v>
      </c>
      <c r="EP1092" s="265">
        <f t="shared" ref="EP1092" si="10755">SUM(EP1093:EP1094)</f>
        <v>321360.00000000047</v>
      </c>
      <c r="EQ1092" s="265">
        <f t="shared" ref="EQ1092" si="10756">SUM(EQ1093:EQ1094)</f>
        <v>0</v>
      </c>
      <c r="ER1092" s="265">
        <f t="shared" ref="ER1092" si="10757">SUM(ER1093:ER1094)</f>
        <v>321360.00000000047</v>
      </c>
      <c r="ES1092" s="265">
        <f t="shared" ref="ES1092" si="10758">SUM(ES1093:ES1094)</f>
        <v>0</v>
      </c>
      <c r="ET1092" s="663">
        <f t="shared" ref="ET1092:EV1092" si="10759">SUM(ET1093:ET1094)</f>
        <v>0</v>
      </c>
      <c r="EU1092" s="663">
        <f t="shared" si="10759"/>
        <v>0</v>
      </c>
      <c r="EV1092" s="663">
        <f t="shared" si="10759"/>
        <v>0</v>
      </c>
      <c r="EW1092" s="663">
        <f t="shared" ref="EW1092:EX1092" si="10760">SUM(EW1093:EW1094)</f>
        <v>0</v>
      </c>
      <c r="EX1092" s="663">
        <f t="shared" si="10760"/>
        <v>0</v>
      </c>
      <c r="EY1092" s="1000">
        <f t="shared" ref="EY1092" si="10761">SUM(EY1093:EY1094)</f>
        <v>4112642.8571428582</v>
      </c>
      <c r="EZ1092" s="265">
        <f t="shared" ref="EZ1092" si="10762">SUM(EZ1093:EZ1094)</f>
        <v>4606160.0000000019</v>
      </c>
      <c r="FA1092" s="314"/>
    </row>
    <row r="1093" spans="1:157" s="183" customFormat="1" ht="18" hidden="1" customHeight="1" outlineLevel="1" x14ac:dyDescent="0.2">
      <c r="A1093" s="188" t="s">
        <v>997</v>
      </c>
      <c r="B1093" s="76" t="s">
        <v>21</v>
      </c>
      <c r="C1093" s="77" t="s">
        <v>998</v>
      </c>
      <c r="D1093" s="77" t="s">
        <v>999</v>
      </c>
      <c r="E1093" s="76" t="s">
        <v>1000</v>
      </c>
      <c r="F1093" s="76"/>
      <c r="G1093" s="76" t="s">
        <v>25</v>
      </c>
      <c r="H1093" s="189">
        <v>1</v>
      </c>
      <c r="I1093" s="76" t="s">
        <v>1149</v>
      </c>
      <c r="J1093" s="80" t="s">
        <v>1001</v>
      </c>
      <c r="K1093" s="81"/>
      <c r="L1093" s="76" t="s">
        <v>1002</v>
      </c>
      <c r="M1093" s="10"/>
      <c r="N1093" s="82"/>
      <c r="O1093" s="82"/>
      <c r="P1093" s="82"/>
      <c r="Q1093" s="245"/>
      <c r="R1093" s="398">
        <v>2678000</v>
      </c>
      <c r="S1093" s="260"/>
      <c r="T1093" s="260"/>
      <c r="U1093" s="260">
        <f>R1093</f>
        <v>2678000</v>
      </c>
      <c r="V1093" s="261">
        <f>U1093*1.12</f>
        <v>2999360.0000000005</v>
      </c>
      <c r="W1093" s="263">
        <f>V1093*H1093</f>
        <v>2999360.0000000005</v>
      </c>
      <c r="X1093" s="399">
        <v>2678000</v>
      </c>
      <c r="Y1093" s="399"/>
      <c r="Z1093" s="399"/>
      <c r="AA1093" s="399">
        <f>X1093</f>
        <v>2678000</v>
      </c>
      <c r="AB1093" s="399">
        <f>AA1093*1.12</f>
        <v>2999360.0000000005</v>
      </c>
      <c r="AC1093" s="399">
        <f>AB1093*H1093</f>
        <v>2999360.0000000005</v>
      </c>
      <c r="AD1093" s="260">
        <v>2678000</v>
      </c>
      <c r="AE1093" s="260"/>
      <c r="AF1093" s="260"/>
      <c r="AG1093" s="260">
        <f>AD1093</f>
        <v>2678000</v>
      </c>
      <c r="AH1093" s="260">
        <f>AG1093*1.12</f>
        <v>2999360.0000000005</v>
      </c>
      <c r="AI1093" s="260">
        <f>AH1093*H1093</f>
        <v>2999360.0000000005</v>
      </c>
      <c r="AJ1093" s="260">
        <v>2678000</v>
      </c>
      <c r="AK1093" s="260"/>
      <c r="AL1093" s="260"/>
      <c r="AM1093" s="260">
        <f>AJ1093</f>
        <v>2678000</v>
      </c>
      <c r="AN1093" s="260">
        <f>AM1093*1.12</f>
        <v>2999360.0000000005</v>
      </c>
      <c r="AO1093" s="396">
        <f t="shared" ref="AO1093" si="10763">AN1093*H1093</f>
        <v>2999360.0000000005</v>
      </c>
      <c r="AP1093" s="260">
        <v>2678000</v>
      </c>
      <c r="AQ1093" s="260"/>
      <c r="AR1093" s="260"/>
      <c r="AS1093" s="260">
        <f t="shared" ref="AS1093" si="10764">AP1093</f>
        <v>2678000</v>
      </c>
      <c r="AT1093" s="260">
        <f t="shared" ref="AT1093" si="10765">AS1093*1.12</f>
        <v>2999360.0000000005</v>
      </c>
      <c r="AU1093" s="260">
        <f t="shared" ref="AU1093" si="10766">AT1093*H1093</f>
        <v>2999360.0000000005</v>
      </c>
      <c r="AV1093" s="260">
        <v>2678000</v>
      </c>
      <c r="AW1093" s="260"/>
      <c r="AX1093" s="260"/>
      <c r="AY1093" s="260">
        <f t="shared" ref="AY1093" si="10767">AV1093</f>
        <v>2678000</v>
      </c>
      <c r="AZ1093" s="260">
        <f t="shared" ref="AZ1093" si="10768">AY1093*1.12</f>
        <v>2999360.0000000005</v>
      </c>
      <c r="BA1093" s="260">
        <f t="shared" ref="BA1093" si="10769">AZ1093*H1093</f>
        <v>2999360.0000000005</v>
      </c>
      <c r="BB1093" s="404"/>
      <c r="BC1093" s="404"/>
      <c r="BD1093" s="404"/>
      <c r="BE1093" s="397">
        <f t="shared" si="10643"/>
        <v>0</v>
      </c>
      <c r="BF1093" s="397">
        <f t="shared" si="10608"/>
        <v>0</v>
      </c>
      <c r="BG1093" s="397">
        <f t="shared" si="10644"/>
        <v>0</v>
      </c>
      <c r="BH1093" s="404"/>
      <c r="BI1093" s="404"/>
      <c r="BJ1093" s="404"/>
      <c r="BK1093" s="397">
        <f t="shared" ref="BK1093:BK1094" si="10770">BH1093</f>
        <v>0</v>
      </c>
      <c r="BL1093" s="397">
        <f t="shared" ref="BL1093:BL1094" si="10771">BK1093*1.12</f>
        <v>0</v>
      </c>
      <c r="BM1093" s="397">
        <f t="shared" ref="BM1093:BM1094" si="10772">BL1093*N1093</f>
        <v>0</v>
      </c>
      <c r="BN1093" s="404"/>
      <c r="BO1093" s="404"/>
      <c r="BP1093" s="404"/>
      <c r="BQ1093" s="397">
        <f t="shared" ref="BQ1093:BQ1094" si="10773">BN1093</f>
        <v>0</v>
      </c>
      <c r="BR1093" s="397">
        <f t="shared" ref="BR1093:BR1094" si="10774">BQ1093*1.12</f>
        <v>0</v>
      </c>
      <c r="BS1093" s="397">
        <f t="shared" ref="BS1093:BS1094" si="10775">BR1093*T1093</f>
        <v>0</v>
      </c>
      <c r="BT1093" s="260"/>
      <c r="BU1093" s="260"/>
      <c r="BV1093" s="262">
        <f>SUM(N1093:R1093,X1093,AD1093,AJ1093,AP1093,AV1093,BB1093,BH1093)</f>
        <v>16068000</v>
      </c>
      <c r="BW1093" s="1427">
        <f>BV1093*1.12</f>
        <v>17996160</v>
      </c>
      <c r="BX1093" s="190"/>
      <c r="BY1093" s="76">
        <v>2013</v>
      </c>
      <c r="BZ1093" s="325"/>
      <c r="CA1093" s="529">
        <f>BW1093*H1093</f>
        <v>17996160</v>
      </c>
      <c r="CB1093" s="154"/>
      <c r="CC1093" s="82"/>
      <c r="CD1093" s="191"/>
      <c r="CE1093" s="26">
        <f>BV1093-CB1093</f>
        <v>16068000</v>
      </c>
      <c r="CF1093" s="27">
        <f>BW1093-CC1093</f>
        <v>17996160</v>
      </c>
      <c r="CG1093" s="738">
        <f>CA1093-CC1093</f>
        <v>17996160</v>
      </c>
      <c r="CH1093" s="164" t="s">
        <v>1005</v>
      </c>
      <c r="CI1093" s="165"/>
      <c r="CJ1093" s="177" t="s">
        <v>25</v>
      </c>
      <c r="CK1093" s="77" t="s">
        <v>1003</v>
      </c>
      <c r="CL1093" s="175" t="s">
        <v>1257</v>
      </c>
      <c r="CM1093" s="178" t="s">
        <v>1258</v>
      </c>
      <c r="CN1093" s="175" t="s">
        <v>1004</v>
      </c>
      <c r="CO1093" s="77" t="s">
        <v>999</v>
      </c>
      <c r="CP1093" s="76" t="s">
        <v>1000</v>
      </c>
      <c r="CQ1093" s="175"/>
      <c r="CR1093" s="463"/>
      <c r="CS1093" s="463"/>
      <c r="CT1093" s="463"/>
      <c r="CU1093" s="463"/>
      <c r="CV1093" s="463"/>
      <c r="CW1093" s="463"/>
      <c r="CX1093" s="463"/>
      <c r="CY1093" s="463"/>
      <c r="CZ1093" s="463"/>
      <c r="DA1093" s="464"/>
      <c r="DB1093" s="464"/>
      <c r="DC1093" s="464">
        <v>182422.24</v>
      </c>
      <c r="DD1093" s="464"/>
      <c r="DE1093" s="464"/>
      <c r="DF1093" s="464"/>
      <c r="DG1093" s="464"/>
      <c r="DH1093" s="464"/>
      <c r="DI1093" s="464"/>
      <c r="DJ1093" s="464"/>
      <c r="DK1093" s="464">
        <v>182422.24</v>
      </c>
      <c r="DL1093" s="519"/>
      <c r="DM1093" s="610">
        <v>0</v>
      </c>
      <c r="DN1093" s="611">
        <v>0</v>
      </c>
      <c r="DO1093" s="508">
        <f>DC1093</f>
        <v>182422.24</v>
      </c>
      <c r="DP1093" s="501">
        <f>DO1093/1.12</f>
        <v>162876.99999999997</v>
      </c>
      <c r="DQ1093" s="672"/>
      <c r="DR1093" s="457"/>
      <c r="DS1093" s="672"/>
      <c r="DT1093" s="457"/>
      <c r="DU1093" s="503"/>
      <c r="DV1093" s="501"/>
      <c r="DW1093" s="672"/>
      <c r="DX1093" s="501"/>
      <c r="DY1093" s="672"/>
      <c r="DZ1093" s="501"/>
      <c r="EA1093" s="508">
        <f>DI1093</f>
        <v>0</v>
      </c>
      <c r="EB1093" s="457">
        <f>EA1093/1.12</f>
        <v>0</v>
      </c>
      <c r="EC1093" s="672"/>
      <c r="ED1093" s="455"/>
      <c r="EE1093" s="667">
        <f>DK1093</f>
        <v>182422.24</v>
      </c>
      <c r="EF1093" s="611">
        <f>EE1093/1.12</f>
        <v>162876.99999999997</v>
      </c>
      <c r="EG1093" s="398">
        <f>U1093-DN1093</f>
        <v>2678000</v>
      </c>
      <c r="EH1093" s="261">
        <f>V1093-DM1093</f>
        <v>2999360.0000000005</v>
      </c>
      <c r="EI1093" s="472">
        <f>AA1093-DP1093</f>
        <v>2515123</v>
      </c>
      <c r="EJ1093" s="597">
        <f>AB1093-DO1093</f>
        <v>2816937.7600000007</v>
      </c>
      <c r="EK1093" s="706">
        <f>AG1093-DR1093</f>
        <v>2678000</v>
      </c>
      <c r="EL1093" s="263">
        <f>AH1093-DQ1093</f>
        <v>2999360.0000000005</v>
      </c>
      <c r="EM1093" s="648">
        <f>AM1093-DT1093</f>
        <v>2678000</v>
      </c>
      <c r="EN1093" s="597">
        <f>AN1093-DS1093</f>
        <v>2999360.0000000005</v>
      </c>
      <c r="EO1093" s="706">
        <f>AS1093-DV1093</f>
        <v>2678000</v>
      </c>
      <c r="EP1093" s="263">
        <f>AT1093-DU1093</f>
        <v>2999360.0000000005</v>
      </c>
      <c r="EQ1093" s="648">
        <f>AY1093-DX1093</f>
        <v>2678000</v>
      </c>
      <c r="ER1093" s="597">
        <f>AZ1093-DW1093</f>
        <v>2999360.0000000005</v>
      </c>
      <c r="ES1093" s="706">
        <f>BE1093-DZ1093</f>
        <v>0</v>
      </c>
      <c r="ET1093" s="597">
        <f>BF1093-DY1093</f>
        <v>0</v>
      </c>
      <c r="EU1093" s="462">
        <f>BK1093-EB1093</f>
        <v>0</v>
      </c>
      <c r="EV1093" s="263">
        <f>BL1093-EA1093</f>
        <v>0</v>
      </c>
      <c r="EW1093" s="462">
        <f>BM1093-ED1093</f>
        <v>0</v>
      </c>
      <c r="EX1093" s="263">
        <f>BN1093-EC1093</f>
        <v>0</v>
      </c>
      <c r="EY1093" s="399">
        <f>BV1093-EF1093</f>
        <v>15905123</v>
      </c>
      <c r="EZ1093" s="261">
        <f>BW1093-EE1093</f>
        <v>17813737.760000002</v>
      </c>
      <c r="FA1093" s="313">
        <v>41649</v>
      </c>
    </row>
    <row r="1094" spans="1:157" s="183" customFormat="1" ht="18" hidden="1" customHeight="1" outlineLevel="1" x14ac:dyDescent="0.2">
      <c r="A1094" s="224"/>
      <c r="B1094" s="225"/>
      <c r="C1094" s="226"/>
      <c r="D1094" s="226"/>
      <c r="E1094" s="225"/>
      <c r="F1094" s="225"/>
      <c r="G1094" s="225"/>
      <c r="H1094" s="222"/>
      <c r="I1094" s="225"/>
      <c r="J1094" s="228"/>
      <c r="K1094" s="229"/>
      <c r="L1094" s="225"/>
      <c r="M1094" s="230"/>
      <c r="N1094" s="231"/>
      <c r="O1094" s="231"/>
      <c r="P1094" s="231"/>
      <c r="Q1094" s="248"/>
      <c r="R1094" s="433"/>
      <c r="S1094" s="275"/>
      <c r="T1094" s="275"/>
      <c r="U1094" s="275"/>
      <c r="V1094" s="607"/>
      <c r="W1094" s="538"/>
      <c r="X1094" s="434"/>
      <c r="Y1094" s="434"/>
      <c r="Z1094" s="434"/>
      <c r="AA1094" s="434"/>
      <c r="AB1094" s="434"/>
      <c r="AC1094" s="395"/>
      <c r="AD1094" s="275"/>
      <c r="AE1094" s="275"/>
      <c r="AF1094" s="275"/>
      <c r="AG1094" s="275"/>
      <c r="AH1094" s="275"/>
      <c r="AI1094" s="275"/>
      <c r="AJ1094" s="275"/>
      <c r="AK1094" s="275"/>
      <c r="AL1094" s="275"/>
      <c r="AM1094" s="260"/>
      <c r="AN1094" s="260"/>
      <c r="AO1094" s="260"/>
      <c r="AP1094" s="275"/>
      <c r="AQ1094" s="275"/>
      <c r="AR1094" s="275"/>
      <c r="AS1094" s="275"/>
      <c r="AT1094" s="275"/>
      <c r="AU1094" s="275"/>
      <c r="AV1094" s="275"/>
      <c r="AW1094" s="275"/>
      <c r="AX1094" s="275"/>
      <c r="AY1094" s="397"/>
      <c r="AZ1094" s="397"/>
      <c r="BA1094" s="397"/>
      <c r="BB1094" s="435"/>
      <c r="BC1094" s="435"/>
      <c r="BD1094" s="435"/>
      <c r="BE1094" s="397">
        <f t="shared" si="10643"/>
        <v>0</v>
      </c>
      <c r="BF1094" s="397">
        <f t="shared" si="10608"/>
        <v>0</v>
      </c>
      <c r="BG1094" s="397">
        <f t="shared" si="10644"/>
        <v>0</v>
      </c>
      <c r="BH1094" s="435"/>
      <c r="BI1094" s="435"/>
      <c r="BJ1094" s="435"/>
      <c r="BK1094" s="397">
        <f t="shared" si="10770"/>
        <v>0</v>
      </c>
      <c r="BL1094" s="397">
        <f t="shared" si="10771"/>
        <v>0</v>
      </c>
      <c r="BM1094" s="397">
        <f t="shared" si="10772"/>
        <v>0</v>
      </c>
      <c r="BN1094" s="435"/>
      <c r="BO1094" s="435"/>
      <c r="BP1094" s="435"/>
      <c r="BQ1094" s="397">
        <f t="shared" si="10773"/>
        <v>0</v>
      </c>
      <c r="BR1094" s="397">
        <f t="shared" si="10774"/>
        <v>0</v>
      </c>
      <c r="BS1094" s="397">
        <f t="shared" si="10775"/>
        <v>0</v>
      </c>
      <c r="BT1094" s="275"/>
      <c r="BU1094" s="275"/>
      <c r="BV1094" s="256"/>
      <c r="BW1094" s="284"/>
      <c r="BX1094" s="232"/>
      <c r="BY1094" s="64"/>
      <c r="BZ1094" s="573"/>
      <c r="CA1094" s="563"/>
      <c r="CB1094" s="223"/>
      <c r="CC1094" s="231"/>
      <c r="CD1094" s="347"/>
      <c r="CE1094" s="609"/>
      <c r="CF1094" s="155"/>
      <c r="CG1094" s="608"/>
      <c r="CH1094" s="168"/>
      <c r="CI1094" s="169"/>
      <c r="CJ1094" s="177" t="s">
        <v>25</v>
      </c>
      <c r="CK1094" s="77" t="s">
        <v>1003</v>
      </c>
      <c r="CL1094" s="194" t="s">
        <v>1647</v>
      </c>
      <c r="CM1094" s="287" t="s">
        <v>1735</v>
      </c>
      <c r="CN1094" s="175" t="s">
        <v>1004</v>
      </c>
      <c r="CO1094" s="77" t="s">
        <v>999</v>
      </c>
      <c r="CP1094" s="76" t="s">
        <v>1000</v>
      </c>
      <c r="CQ1094" s="194"/>
      <c r="CR1094" s="513"/>
      <c r="CS1094" s="513"/>
      <c r="CT1094" s="513"/>
      <c r="CU1094" s="513"/>
      <c r="CV1094" s="513"/>
      <c r="CW1094" s="513"/>
      <c r="CX1094" s="513"/>
      <c r="CY1094" s="513"/>
      <c r="CZ1094" s="513"/>
      <c r="DA1094" s="514"/>
      <c r="DB1094" s="514"/>
      <c r="DC1094" s="514">
        <f>2678000-DC1093</f>
        <v>2495577.7599999998</v>
      </c>
      <c r="DD1094" s="514">
        <f>2678000</f>
        <v>2678000</v>
      </c>
      <c r="DE1094" s="514">
        <v>2678000</v>
      </c>
      <c r="DF1094" s="514">
        <v>2678000</v>
      </c>
      <c r="DG1094" s="514">
        <v>2678000</v>
      </c>
      <c r="DH1094" s="514"/>
      <c r="DI1094" s="514"/>
      <c r="DJ1094" s="514"/>
      <c r="DK1094" s="514">
        <f>DC1094+DD1094+DE1094+DF1094+DG1094</f>
        <v>13207577.76</v>
      </c>
      <c r="DL1094" s="515"/>
      <c r="DM1094" s="610">
        <v>0</v>
      </c>
      <c r="DN1094" s="611">
        <v>0</v>
      </c>
      <c r="DO1094" s="508">
        <f>DP1094</f>
        <v>2495577.7599999998</v>
      </c>
      <c r="DP1094" s="501">
        <f>DC1094</f>
        <v>2495577.7599999998</v>
      </c>
      <c r="DQ1094" s="735">
        <f>DR1094</f>
        <v>2678000</v>
      </c>
      <c r="DR1094" s="457">
        <f>DD1094</f>
        <v>2678000</v>
      </c>
      <c r="DS1094" s="672">
        <f>DT1094</f>
        <v>2678000</v>
      </c>
      <c r="DT1094" s="457">
        <f>DE1094</f>
        <v>2678000</v>
      </c>
      <c r="DU1094" s="503">
        <f>DV1094</f>
        <v>2678000</v>
      </c>
      <c r="DV1094" s="501">
        <f>DF1094</f>
        <v>2678000</v>
      </c>
      <c r="DW1094" s="503">
        <f>DX1094</f>
        <v>2678000</v>
      </c>
      <c r="DX1094" s="501">
        <f>DG1094</f>
        <v>2678000</v>
      </c>
      <c r="DY1094" s="672"/>
      <c r="DZ1094" s="501"/>
      <c r="EA1094" s="508"/>
      <c r="EB1094" s="457"/>
      <c r="EC1094" s="503"/>
      <c r="ED1094" s="455"/>
      <c r="EE1094" s="667">
        <f>DK1094</f>
        <v>13207577.76</v>
      </c>
      <c r="EF1094" s="611">
        <f>EE1094/1.12</f>
        <v>11792480.142857142</v>
      </c>
      <c r="EG1094" s="398">
        <f>U1094-DN1094</f>
        <v>0</v>
      </c>
      <c r="EH1094" s="261">
        <f>V1094-DM1094</f>
        <v>0</v>
      </c>
      <c r="EI1094" s="472">
        <f>AA1094-DP1094</f>
        <v>-2495577.7599999998</v>
      </c>
      <c r="EJ1094" s="597">
        <f>AB1094-DO1094</f>
        <v>-2495577.7599999998</v>
      </c>
      <c r="EK1094" s="706">
        <f>AG1094-DR1094</f>
        <v>-2678000</v>
      </c>
      <c r="EL1094" s="263">
        <f>AH1094-DQ1094</f>
        <v>-2678000</v>
      </c>
      <c r="EM1094" s="648">
        <f>AM1094-DT1094</f>
        <v>-2678000</v>
      </c>
      <c r="EN1094" s="597">
        <f>AN1094-DS1094</f>
        <v>-2678000</v>
      </c>
      <c r="EO1094" s="706">
        <f>AS1094-DV1094</f>
        <v>-2678000</v>
      </c>
      <c r="EP1094" s="263">
        <f>AT1094-DU1094</f>
        <v>-2678000</v>
      </c>
      <c r="EQ1094" s="648">
        <f>AY1094-DX1094</f>
        <v>-2678000</v>
      </c>
      <c r="ER1094" s="597">
        <f>AZ1094-DW1094</f>
        <v>-2678000</v>
      </c>
      <c r="ES1094" s="706">
        <f>BE1094-DZ1094</f>
        <v>0</v>
      </c>
      <c r="ET1094" s="597">
        <f>BF1094-DY1094</f>
        <v>0</v>
      </c>
      <c r="EU1094" s="462"/>
      <c r="EV1094" s="263"/>
      <c r="EW1094" s="462"/>
      <c r="EX1094" s="263"/>
      <c r="EY1094" s="399">
        <f>BV1094-EF1094</f>
        <v>-11792480.142857142</v>
      </c>
      <c r="EZ1094" s="261">
        <f>BW1094-EE1094</f>
        <v>-13207577.76</v>
      </c>
      <c r="FA1094" s="313"/>
    </row>
    <row r="1095" spans="1:157" s="221" customFormat="1" ht="18" customHeight="1" collapsed="1" x14ac:dyDescent="0.2">
      <c r="A1095" s="217"/>
      <c r="B1095" s="19"/>
      <c r="C1095" s="90"/>
      <c r="D1095" s="90" t="s">
        <v>1184</v>
      </c>
      <c r="E1095" s="19"/>
      <c r="F1095" s="19"/>
      <c r="G1095" s="19"/>
      <c r="H1095" s="218"/>
      <c r="I1095" s="19"/>
      <c r="J1095" s="92"/>
      <c r="K1095" s="93"/>
      <c r="L1095" s="19"/>
      <c r="M1095" s="11"/>
      <c r="N1095" s="94"/>
      <c r="O1095" s="94"/>
      <c r="P1095" s="94"/>
      <c r="Q1095" s="94"/>
      <c r="R1095" s="401"/>
      <c r="S1095" s="264"/>
      <c r="T1095" s="264"/>
      <c r="U1095" s="264">
        <f t="shared" ref="U1095" si="10776">SUM(U1096)</f>
        <v>0</v>
      </c>
      <c r="V1095" s="264">
        <f t="shared" ref="V1095" si="10777">SUM(V1096)</f>
        <v>0</v>
      </c>
      <c r="W1095" s="264">
        <f t="shared" ref="W1095" si="10778">SUM(W1096)</f>
        <v>0</v>
      </c>
      <c r="X1095" s="402"/>
      <c r="Y1095" s="402"/>
      <c r="Z1095" s="402"/>
      <c r="AA1095" s="402">
        <f>SUM(AA1096:AA1106)</f>
        <v>249106999.99999997</v>
      </c>
      <c r="AB1095" s="402">
        <f>SUM(AB1096:AB1106)</f>
        <v>278999840</v>
      </c>
      <c r="AC1095" s="402">
        <f>SUM(AC1096:AC1106)</f>
        <v>278999840</v>
      </c>
      <c r="AD1095" s="264"/>
      <c r="AE1095" s="264"/>
      <c r="AF1095" s="264"/>
      <c r="AG1095" s="264">
        <f>SUM(AG1096:AG1106)</f>
        <v>605675000</v>
      </c>
      <c r="AH1095" s="264">
        <f>SUM(AH1096:AH1106)</f>
        <v>678356000.00000012</v>
      </c>
      <c r="AI1095" s="264">
        <f t="shared" ref="AI1095" si="10779">SUM(AI1096:AI1106)</f>
        <v>678356000.00000012</v>
      </c>
      <c r="AJ1095" s="264"/>
      <c r="AK1095" s="264"/>
      <c r="AL1095" s="264"/>
      <c r="AM1095" s="264">
        <f>SUM(AM1096:AM1106)</f>
        <v>648103000</v>
      </c>
      <c r="AN1095" s="264">
        <f t="shared" ref="AN1095:AO1095" si="10780">SUM(AN1096:AN1106)</f>
        <v>725875360.00000012</v>
      </c>
      <c r="AO1095" s="264">
        <f t="shared" si="10780"/>
        <v>725875360.00000012</v>
      </c>
      <c r="AP1095" s="264"/>
      <c r="AQ1095" s="264"/>
      <c r="AR1095" s="264"/>
      <c r="AS1095" s="264">
        <f>SUM(AS1096:AS1106)</f>
        <v>700798000</v>
      </c>
      <c r="AT1095" s="264">
        <f t="shared" ref="AT1095:AU1095" si="10781">SUM(AT1096:AT1106)</f>
        <v>784893760.00000012</v>
      </c>
      <c r="AU1095" s="264">
        <f t="shared" si="10781"/>
        <v>784893760.00000012</v>
      </c>
      <c r="AV1095" s="264"/>
      <c r="AW1095" s="264"/>
      <c r="AX1095" s="264"/>
      <c r="AY1095" s="264">
        <f>SUM(AY1096:AY1106)</f>
        <v>700295000</v>
      </c>
      <c r="AZ1095" s="264">
        <f>SUM(AZ1096:AZ1106)</f>
        <v>784330400.00000012</v>
      </c>
      <c r="BA1095" s="264">
        <f>SUM(BA1096:BA1106)</f>
        <v>784330400.00000012</v>
      </c>
      <c r="BB1095" s="407"/>
      <c r="BC1095" s="407"/>
      <c r="BD1095" s="407"/>
      <c r="BE1095" s="264">
        <f>SUM(BE1096:BE1100)</f>
        <v>0</v>
      </c>
      <c r="BF1095" s="264">
        <f t="shared" ref="BF1095" si="10782">SUM(BF1096:BF1100)</f>
        <v>0</v>
      </c>
      <c r="BG1095" s="264">
        <f t="shared" ref="BG1095" si="10783">SUM(BG1096:BG1100)</f>
        <v>0</v>
      </c>
      <c r="BH1095" s="407"/>
      <c r="BI1095" s="407"/>
      <c r="BJ1095" s="407"/>
      <c r="BK1095" s="264">
        <f t="shared" ref="BK1095:BM1095" si="10784">SUM(BK1096:BK1100)</f>
        <v>0</v>
      </c>
      <c r="BL1095" s="264">
        <f t="shared" si="10784"/>
        <v>0</v>
      </c>
      <c r="BM1095" s="264">
        <f t="shared" si="10784"/>
        <v>0</v>
      </c>
      <c r="BN1095" s="407"/>
      <c r="BO1095" s="407"/>
      <c r="BP1095" s="407"/>
      <c r="BQ1095" s="264">
        <f t="shared" ref="BQ1095:BS1095" si="10785">SUM(BQ1096:BQ1100)</f>
        <v>0</v>
      </c>
      <c r="BR1095" s="264">
        <f t="shared" si="10785"/>
        <v>0</v>
      </c>
      <c r="BS1095" s="264">
        <f t="shared" si="10785"/>
        <v>0</v>
      </c>
      <c r="BT1095" s="264"/>
      <c r="BU1095" s="264"/>
      <c r="BV1095" s="264">
        <f>SUM(BV1096:BV1106)</f>
        <v>2903978000</v>
      </c>
      <c r="BW1095" s="264">
        <f>SUM(BW1096:BW1106)</f>
        <v>3252455360.0000005</v>
      </c>
      <c r="BX1095" s="219"/>
      <c r="BY1095" s="19"/>
      <c r="BZ1095" s="571"/>
      <c r="CA1095" s="531">
        <f>SUM(CA1096:CA1106)</f>
        <v>3252455360.0000005</v>
      </c>
      <c r="CB1095" s="197"/>
      <c r="CC1095" s="94"/>
      <c r="CD1095" s="220"/>
      <c r="CE1095" s="233">
        <f t="shared" ref="CE1095:CG1095" si="10786">SUM(CE1096:CE1106)</f>
        <v>2903978000</v>
      </c>
      <c r="CF1095" s="233">
        <f t="shared" si="10786"/>
        <v>3252455360.0000005</v>
      </c>
      <c r="CG1095" s="233">
        <f t="shared" si="10786"/>
        <v>3252455360.0000005</v>
      </c>
      <c r="CH1095" s="164"/>
      <c r="CI1095" s="165"/>
      <c r="CJ1095" s="164"/>
      <c r="CK1095" s="185"/>
      <c r="CL1095" s="185"/>
      <c r="CM1095" s="185"/>
      <c r="CN1095" s="185"/>
      <c r="CO1095" s="185"/>
      <c r="CP1095" s="185"/>
      <c r="CQ1095" s="185"/>
      <c r="CR1095" s="469"/>
      <c r="CS1095" s="469"/>
      <c r="CT1095" s="469"/>
      <c r="CU1095" s="469"/>
      <c r="CV1095" s="469"/>
      <c r="CW1095" s="469"/>
      <c r="CX1095" s="469"/>
      <c r="CY1095" s="469"/>
      <c r="CZ1095" s="469"/>
      <c r="DA1095" s="470"/>
      <c r="DB1095" s="470"/>
      <c r="DC1095" s="470"/>
      <c r="DD1095" s="470"/>
      <c r="DE1095" s="470"/>
      <c r="DF1095" s="470"/>
      <c r="DG1095" s="470"/>
      <c r="DH1095" s="470"/>
      <c r="DI1095" s="470"/>
      <c r="DJ1095" s="470"/>
      <c r="DK1095" s="470"/>
      <c r="DL1095" s="521"/>
      <c r="DM1095" s="264">
        <f t="shared" si="10747"/>
        <v>0</v>
      </c>
      <c r="DN1095" s="264">
        <f t="shared" si="10747"/>
        <v>0</v>
      </c>
      <c r="DO1095" s="663">
        <f t="shared" ref="DO1095:DP1095" si="10787">SUM(DO1096:DO1097)</f>
        <v>278999840</v>
      </c>
      <c r="DP1095" s="663">
        <f t="shared" si="10787"/>
        <v>249106999.99999997</v>
      </c>
      <c r="DQ1095" s="682">
        <f t="shared" ref="DQ1095:DX1095" si="10788">SUM(DQ1096:DQ1106)</f>
        <v>678355771</v>
      </c>
      <c r="DR1095" s="265">
        <f t="shared" si="10788"/>
        <v>605674795.53571427</v>
      </c>
      <c r="DS1095" s="682">
        <f t="shared" si="10788"/>
        <v>725875457</v>
      </c>
      <c r="DT1095" s="265">
        <f t="shared" si="10788"/>
        <v>648103086.60714281</v>
      </c>
      <c r="DU1095" s="754">
        <f t="shared" si="10788"/>
        <v>766829877</v>
      </c>
      <c r="DV1095" s="663">
        <f t="shared" si="10788"/>
        <v>684669533.03571427</v>
      </c>
      <c r="DW1095" s="663">
        <f t="shared" si="10788"/>
        <v>775753130</v>
      </c>
      <c r="DX1095" s="663">
        <f t="shared" si="10788"/>
        <v>692636723.21428573</v>
      </c>
      <c r="DY1095" s="663">
        <f t="shared" ref="DY1095:EB1095" si="10789">SUM(DY1096:DY1104)</f>
        <v>0</v>
      </c>
      <c r="DZ1095" s="663">
        <f t="shared" si="10789"/>
        <v>0</v>
      </c>
      <c r="EA1095" s="663">
        <f t="shared" si="10789"/>
        <v>0</v>
      </c>
      <c r="EB1095" s="663">
        <f t="shared" si="10789"/>
        <v>0</v>
      </c>
      <c r="EC1095" s="663">
        <f t="shared" ref="EC1095:ED1095" si="10790">SUM(EC1096:EC1106)</f>
        <v>0</v>
      </c>
      <c r="ED1095" s="264">
        <f t="shared" si="10790"/>
        <v>0</v>
      </c>
      <c r="EE1095" s="754">
        <f t="shared" ref="EE1095:EZ1095" si="10791">SUM(EE1096:EE1106)</f>
        <v>3225814075</v>
      </c>
      <c r="EF1095" s="663">
        <f t="shared" si="10791"/>
        <v>2880191138.3928566</v>
      </c>
      <c r="EG1095" s="663">
        <f t="shared" si="10791"/>
        <v>0</v>
      </c>
      <c r="EH1095" s="663">
        <f t="shared" si="10791"/>
        <v>0</v>
      </c>
      <c r="EI1095" s="663">
        <f t="shared" si="10791"/>
        <v>0</v>
      </c>
      <c r="EJ1095" s="663">
        <f t="shared" si="10791"/>
        <v>0</v>
      </c>
      <c r="EK1095" s="663">
        <f t="shared" si="10791"/>
        <v>204.46428571455181</v>
      </c>
      <c r="EL1095" s="663">
        <f t="shared" si="10791"/>
        <v>229.00000011920929</v>
      </c>
      <c r="EM1095" s="663">
        <f t="shared" si="10791"/>
        <v>-86.607142850756645</v>
      </c>
      <c r="EN1095" s="663">
        <f t="shared" si="10791"/>
        <v>-96.99999988079071</v>
      </c>
      <c r="EO1095" s="663">
        <f t="shared" si="10791"/>
        <v>16128466.964285731</v>
      </c>
      <c r="EP1095" s="663">
        <f t="shared" si="10791"/>
        <v>18063883.000000119</v>
      </c>
      <c r="EQ1095" s="663">
        <f t="shared" si="10791"/>
        <v>7658276.7857142985</v>
      </c>
      <c r="ER1095" s="663">
        <f t="shared" si="10791"/>
        <v>8577270.0000001341</v>
      </c>
      <c r="ES1095" s="663">
        <f t="shared" si="10791"/>
        <v>0</v>
      </c>
      <c r="ET1095" s="663">
        <f t="shared" si="10791"/>
        <v>0</v>
      </c>
      <c r="EU1095" s="663">
        <f t="shared" si="10791"/>
        <v>0</v>
      </c>
      <c r="EV1095" s="663">
        <f t="shared" si="10791"/>
        <v>0</v>
      </c>
      <c r="EW1095" s="663">
        <f t="shared" ref="EW1095:EX1095" si="10792">SUM(EW1096:EW1106)</f>
        <v>0</v>
      </c>
      <c r="EX1095" s="663">
        <f t="shared" si="10792"/>
        <v>0</v>
      </c>
      <c r="EY1095" s="663">
        <f>SUM(EY1096:EY1106)</f>
        <v>23786861.607143342</v>
      </c>
      <c r="EZ1095" s="663">
        <f t="shared" si="10791"/>
        <v>26641285.000000536</v>
      </c>
      <c r="FA1095" s="314"/>
    </row>
    <row r="1096" spans="1:157" s="183" customFormat="1" ht="18" hidden="1" customHeight="1" outlineLevel="1" x14ac:dyDescent="0.2">
      <c r="A1096" s="614" t="s">
        <v>1201</v>
      </c>
      <c r="B1096" s="102" t="s">
        <v>21</v>
      </c>
      <c r="C1096" s="103" t="s">
        <v>1192</v>
      </c>
      <c r="D1096" s="103" t="s">
        <v>1212</v>
      </c>
      <c r="E1096" s="102" t="s">
        <v>1212</v>
      </c>
      <c r="F1096" s="102" t="s">
        <v>1221</v>
      </c>
      <c r="G1096" s="102" t="s">
        <v>41</v>
      </c>
      <c r="H1096" s="227">
        <v>1</v>
      </c>
      <c r="I1096" s="102" t="s">
        <v>467</v>
      </c>
      <c r="J1096" s="106" t="s">
        <v>26</v>
      </c>
      <c r="K1096" s="107"/>
      <c r="L1096" s="102" t="s">
        <v>1222</v>
      </c>
      <c r="M1096" s="14"/>
      <c r="N1096" s="108"/>
      <c r="O1096" s="108"/>
      <c r="P1096" s="108"/>
      <c r="Q1096" s="246"/>
      <c r="R1096" s="408"/>
      <c r="S1096" s="410"/>
      <c r="T1096" s="410"/>
      <c r="U1096" s="410">
        <f t="shared" ref="U1096" si="10793">R1096</f>
        <v>0</v>
      </c>
      <c r="V1096" s="518">
        <f t="shared" ref="V1096" si="10794">U1096*1.12</f>
        <v>0</v>
      </c>
      <c r="W1096" s="271">
        <f t="shared" ref="W1096" si="10795">V1096*H1096</f>
        <v>0</v>
      </c>
      <c r="X1096" s="409">
        <v>0</v>
      </c>
      <c r="Y1096" s="409"/>
      <c r="Z1096" s="409"/>
      <c r="AA1096" s="409">
        <v>0</v>
      </c>
      <c r="AB1096" s="409">
        <f t="shared" ref="AB1096" si="10796">AA1096*1.12</f>
        <v>0</v>
      </c>
      <c r="AC1096" s="409">
        <f t="shared" ref="AC1096:AC1097" si="10797">AB1096*H1096</f>
        <v>0</v>
      </c>
      <c r="AD1096" s="410">
        <v>0</v>
      </c>
      <c r="AE1096" s="410"/>
      <c r="AF1096" s="410"/>
      <c r="AG1096" s="410">
        <v>0</v>
      </c>
      <c r="AH1096" s="410">
        <v>0</v>
      </c>
      <c r="AI1096" s="410">
        <f t="shared" ref="AI1096:AI1127" si="10798">AH1096*H1096</f>
        <v>0</v>
      </c>
      <c r="AJ1096" s="410">
        <v>0</v>
      </c>
      <c r="AK1096" s="410"/>
      <c r="AL1096" s="410"/>
      <c r="AM1096" s="410">
        <f>AJ1096</f>
        <v>0</v>
      </c>
      <c r="AN1096" s="410">
        <f t="shared" ref="AN1096:AN1102" si="10799">AM1096*1.12</f>
        <v>0</v>
      </c>
      <c r="AO1096" s="396">
        <f t="shared" ref="AO1096:AO1104" si="10800">AN1096*H1096</f>
        <v>0</v>
      </c>
      <c r="AP1096" s="410">
        <v>0</v>
      </c>
      <c r="AQ1096" s="410"/>
      <c r="AR1096" s="410"/>
      <c r="AS1096" s="410">
        <f t="shared" ref="AS1096" si="10801">AP1096</f>
        <v>0</v>
      </c>
      <c r="AT1096" s="410">
        <f t="shared" ref="AT1096:AT1097" si="10802">AS1096*1.12</f>
        <v>0</v>
      </c>
      <c r="AU1096" s="410">
        <f t="shared" ref="AU1096:AU1097" si="10803">AT1096*H1096</f>
        <v>0</v>
      </c>
      <c r="AV1096" s="410">
        <v>0</v>
      </c>
      <c r="AW1096" s="410"/>
      <c r="AX1096" s="410"/>
      <c r="AY1096" s="410">
        <f t="shared" ref="AY1096" si="10804">AV1096</f>
        <v>0</v>
      </c>
      <c r="AZ1096" s="410">
        <f t="shared" ref="AZ1096:AZ1097" si="10805">AY1096*1.12</f>
        <v>0</v>
      </c>
      <c r="BA1096" s="410">
        <f t="shared" ref="BA1096:BA1097" si="10806">AZ1096*H1096</f>
        <v>0</v>
      </c>
      <c r="BB1096" s="615"/>
      <c r="BC1096" s="615"/>
      <c r="BD1096" s="615"/>
      <c r="BE1096" s="772">
        <f t="shared" si="10643"/>
        <v>0</v>
      </c>
      <c r="BF1096" s="772">
        <f t="shared" si="10608"/>
        <v>0</v>
      </c>
      <c r="BG1096" s="772">
        <f t="shared" si="10644"/>
        <v>0</v>
      </c>
      <c r="BH1096" s="615"/>
      <c r="BI1096" s="615"/>
      <c r="BJ1096" s="615"/>
      <c r="BK1096" s="772">
        <f t="shared" ref="BK1096:BK1099" si="10807">BH1096</f>
        <v>0</v>
      </c>
      <c r="BL1096" s="772">
        <f t="shared" ref="BL1096:BL1099" si="10808">BK1096*1.12</f>
        <v>0</v>
      </c>
      <c r="BM1096" s="772">
        <f t="shared" ref="BM1096:BM1099" si="10809">BL1096*N1096</f>
        <v>0</v>
      </c>
      <c r="BN1096" s="615"/>
      <c r="BO1096" s="615"/>
      <c r="BP1096" s="615"/>
      <c r="BQ1096" s="772">
        <f t="shared" ref="BQ1096:BQ1099" si="10810">BN1096</f>
        <v>0</v>
      </c>
      <c r="BR1096" s="772">
        <f t="shared" ref="BR1096:BR1099" si="10811">BQ1096*1.12</f>
        <v>0</v>
      </c>
      <c r="BS1096" s="772">
        <f t="shared" ref="BS1096:BS1099" si="10812">BR1096*T1096</f>
        <v>0</v>
      </c>
      <c r="BT1096" s="410"/>
      <c r="BU1096" s="410"/>
      <c r="BV1096" s="270">
        <f t="shared" ref="BV1096" si="10813">SUM(N1096:R1096,X1096,AD1096,AJ1096,AP1096,AV1096,BB1096,BH1096)</f>
        <v>0</v>
      </c>
      <c r="BW1096" s="1434">
        <f t="shared" ref="BW1096" si="10814">BV1096*1.12</f>
        <v>0</v>
      </c>
      <c r="BX1096" s="616"/>
      <c r="BY1096" s="102">
        <v>2014</v>
      </c>
      <c r="BZ1096" s="326"/>
      <c r="CA1096" s="592">
        <f>BW1096*H1096</f>
        <v>0</v>
      </c>
      <c r="CB1096" s="894"/>
      <c r="CC1096" s="108"/>
      <c r="CD1096" s="895"/>
      <c r="CE1096" s="233">
        <f t="shared" ref="CE1096:CE1097" si="10815">BV1096-CB1096</f>
        <v>0</v>
      </c>
      <c r="CF1096" s="896">
        <f t="shared" ref="CF1096:CF1097" si="10816">BW1096-CC1096</f>
        <v>0</v>
      </c>
      <c r="CG1096" s="897">
        <f t="shared" ref="CG1096:CG1097" si="10817">CA1096-CC1096</f>
        <v>0</v>
      </c>
      <c r="CH1096" s="168" t="s">
        <v>1247</v>
      </c>
      <c r="CI1096" s="169" t="s">
        <v>1248</v>
      </c>
      <c r="CJ1096" s="898" t="s">
        <v>25</v>
      </c>
      <c r="CK1096" s="103" t="s">
        <v>1301</v>
      </c>
      <c r="CL1096" s="557" t="s">
        <v>2781</v>
      </c>
      <c r="CM1096" s="558" t="s">
        <v>2783</v>
      </c>
      <c r="CN1096" s="557" t="s">
        <v>1302</v>
      </c>
      <c r="CO1096" s="103" t="s">
        <v>1212</v>
      </c>
      <c r="CP1096" s="102" t="s">
        <v>1221</v>
      </c>
      <c r="CQ1096" s="557"/>
      <c r="CR1096" s="899"/>
      <c r="CS1096" s="899"/>
      <c r="CT1096" s="899"/>
      <c r="CU1096" s="899"/>
      <c r="CV1096" s="899"/>
      <c r="CW1096" s="899"/>
      <c r="CX1096" s="899"/>
      <c r="CY1096" s="899"/>
      <c r="CZ1096" s="899"/>
      <c r="DA1096" s="900"/>
      <c r="DB1096" s="900"/>
      <c r="DC1096" s="900">
        <v>249107423.12486407</v>
      </c>
      <c r="DD1096" s="900">
        <v>597986000</v>
      </c>
      <c r="DE1096" s="900">
        <v>578962000</v>
      </c>
      <c r="DF1096" s="900">
        <v>580844000</v>
      </c>
      <c r="DG1096" s="900">
        <v>580844000</v>
      </c>
      <c r="DH1096" s="900"/>
      <c r="DI1096" s="900"/>
      <c r="DJ1096" s="900"/>
      <c r="DK1096" s="900">
        <f>DG1096+DF1096+DE1096+DD1096+DC1096</f>
        <v>2587743423.1248641</v>
      </c>
      <c r="DL1096" s="901"/>
      <c r="DM1096" s="902"/>
      <c r="DN1096" s="903"/>
      <c r="DO1096" s="1069">
        <v>278999840</v>
      </c>
      <c r="DP1096" s="1070">
        <f>DO1096/1.12</f>
        <v>249106999.99999997</v>
      </c>
      <c r="DQ1096" s="1071">
        <v>669744320</v>
      </c>
      <c r="DR1096" s="1072">
        <f>DQ1096/1.12</f>
        <v>597986000</v>
      </c>
      <c r="DS1096" s="1073">
        <v>648437440</v>
      </c>
      <c r="DT1096" s="1074">
        <f>DS1096/1.12</f>
        <v>578962000</v>
      </c>
      <c r="DU1096" s="1075">
        <v>639862720</v>
      </c>
      <c r="DV1096" s="1076">
        <f>DU1096/1.12</f>
        <v>571306000</v>
      </c>
      <c r="DW1096" s="1073">
        <v>650545280</v>
      </c>
      <c r="DX1096" s="1076">
        <f>DW1096/1.12</f>
        <v>580844000</v>
      </c>
      <c r="DY1096" s="681"/>
      <c r="DZ1096" s="660"/>
      <c r="EA1096" s="508">
        <f t="shared" ref="EA1096:EA1106" si="10818">DI1096</f>
        <v>0</v>
      </c>
      <c r="EB1096" s="457">
        <f t="shared" ref="EB1096:EB1104" si="10819">EA1096/1.12</f>
        <v>0</v>
      </c>
      <c r="EC1096" s="1155"/>
      <c r="ED1096" s="939"/>
      <c r="EE1096" s="667">
        <f>DO1096+DQ1096+DS1096+DU1096+DW1096</f>
        <v>2887589600</v>
      </c>
      <c r="EF1096" s="904">
        <f>EE1096/1.12</f>
        <v>2578204999.9999995</v>
      </c>
      <c r="EG1096" s="433">
        <f t="shared" ref="EG1096:EG1106" si="10820">U1096-DN1096</f>
        <v>0</v>
      </c>
      <c r="EH1096" s="276">
        <f t="shared" ref="EH1096:EH1106" si="10821">V1096-DM1096</f>
        <v>0</v>
      </c>
      <c r="EI1096" s="590">
        <f t="shared" ref="EI1096:EI1106" si="10822">AA1096-DP1096</f>
        <v>-249106999.99999997</v>
      </c>
      <c r="EJ1096" s="685">
        <f t="shared" ref="EJ1096:EJ1106" si="10823">AB1096-DO1096</f>
        <v>-278999840</v>
      </c>
      <c r="EK1096" s="690">
        <f t="shared" ref="EK1096:EK1106" si="10824">AG1096-DR1096</f>
        <v>-597986000</v>
      </c>
      <c r="EL1096" s="495">
        <f t="shared" ref="EL1096:EL1106" si="10825">AH1096-DQ1096</f>
        <v>-669744320</v>
      </c>
      <c r="EM1096" s="252">
        <f t="shared" ref="EM1096:EM1106" si="10826">AM1096-DT1096</f>
        <v>-578962000</v>
      </c>
      <c r="EN1096" s="685">
        <f t="shared" ref="EN1096:EN1106" si="10827">AN1096-DS1096</f>
        <v>-648437440</v>
      </c>
      <c r="EO1096" s="690">
        <f t="shared" ref="EO1096:EO1106" si="10828">AS1096-DV1096</f>
        <v>-571306000</v>
      </c>
      <c r="EP1096" s="495">
        <f t="shared" ref="EP1096:EP1106" si="10829">AT1096-DU1096</f>
        <v>-639862720</v>
      </c>
      <c r="EQ1096" s="252">
        <f t="shared" ref="EQ1096:EQ1106" si="10830">AY1096-DX1096</f>
        <v>-580844000</v>
      </c>
      <c r="ER1096" s="685">
        <f t="shared" ref="ER1096:ER1106" si="10831">AZ1096-DW1096</f>
        <v>-650545280</v>
      </c>
      <c r="ES1096" s="690">
        <f t="shared" ref="ES1096:ES1106" si="10832">BE1096-DZ1096</f>
        <v>0</v>
      </c>
      <c r="ET1096" s="685">
        <f t="shared" ref="ET1096:ET1106" si="10833">BF1096-DY1096</f>
        <v>0</v>
      </c>
      <c r="EU1096" s="462">
        <f t="shared" ref="EU1096:EU1106" si="10834">BK1096-EB1096</f>
        <v>0</v>
      </c>
      <c r="EV1096" s="263">
        <f t="shared" ref="EV1096:EV1106" si="10835">BL1096-EA1096</f>
        <v>0</v>
      </c>
      <c r="EW1096" s="462">
        <f t="shared" ref="EW1096:EW1106" si="10836">BM1096-ED1096</f>
        <v>0</v>
      </c>
      <c r="EX1096" s="263">
        <f t="shared" ref="EX1096:EX1106" si="10837">BN1096-EC1096</f>
        <v>0</v>
      </c>
      <c r="EY1096" s="409">
        <f t="shared" ref="EY1096:EY1106" si="10838">BV1096-EF1096</f>
        <v>-2578204999.9999995</v>
      </c>
      <c r="EZ1096" s="518">
        <f t="shared" ref="EZ1096:EZ1106" si="10839">BW1096-EE1096</f>
        <v>-2887589600</v>
      </c>
      <c r="FA1096" s="313"/>
    </row>
    <row r="1097" spans="1:157" s="183" customFormat="1" ht="18" hidden="1" customHeight="1" outlineLevel="1" x14ac:dyDescent="0.2">
      <c r="A1097" s="76" t="s">
        <v>1316</v>
      </c>
      <c r="B1097" s="76" t="s">
        <v>21</v>
      </c>
      <c r="C1097" s="77" t="s">
        <v>1192</v>
      </c>
      <c r="D1097" s="77" t="s">
        <v>1212</v>
      </c>
      <c r="E1097" s="76" t="s">
        <v>1212</v>
      </c>
      <c r="F1097" s="76" t="s">
        <v>1221</v>
      </c>
      <c r="G1097" s="76" t="s">
        <v>41</v>
      </c>
      <c r="H1097" s="189">
        <v>1</v>
      </c>
      <c r="I1097" s="76" t="s">
        <v>467</v>
      </c>
      <c r="J1097" s="80" t="s">
        <v>26</v>
      </c>
      <c r="K1097" s="81"/>
      <c r="L1097" s="76" t="s">
        <v>1222</v>
      </c>
      <c r="M1097" s="76"/>
      <c r="N1097" s="82"/>
      <c r="O1097" s="82"/>
      <c r="P1097" s="82"/>
      <c r="Q1097" s="82"/>
      <c r="R1097" s="260"/>
      <c r="S1097" s="260"/>
      <c r="T1097" s="260"/>
      <c r="U1097" s="260">
        <f t="shared" ref="U1097" si="10840">R1097</f>
        <v>0</v>
      </c>
      <c r="V1097" s="260">
        <f t="shared" ref="V1097" si="10841">U1097*1.12</f>
        <v>0</v>
      </c>
      <c r="W1097" s="262">
        <f t="shared" ref="W1097" si="10842">V1097*H1097</f>
        <v>0</v>
      </c>
      <c r="X1097" s="260">
        <v>249106999.99999997</v>
      </c>
      <c r="Y1097" s="260"/>
      <c r="Z1097" s="260"/>
      <c r="AA1097" s="260">
        <v>0</v>
      </c>
      <c r="AB1097" s="260">
        <f t="shared" ref="AB1097" si="10843">AA1097*1.12</f>
        <v>0</v>
      </c>
      <c r="AC1097" s="260">
        <f t="shared" si="10797"/>
        <v>0</v>
      </c>
      <c r="AD1097" s="260">
        <v>598379000</v>
      </c>
      <c r="AE1097" s="260"/>
      <c r="AF1097" s="260"/>
      <c r="AG1097" s="260">
        <v>0</v>
      </c>
      <c r="AH1097" s="260">
        <f>AG1097*1.12</f>
        <v>0</v>
      </c>
      <c r="AI1097" s="410">
        <f t="shared" si="10798"/>
        <v>0</v>
      </c>
      <c r="AJ1097" s="260">
        <v>587144000</v>
      </c>
      <c r="AK1097" s="260"/>
      <c r="AL1097" s="260"/>
      <c r="AM1097" s="260">
        <v>0</v>
      </c>
      <c r="AN1097" s="260">
        <f t="shared" si="10799"/>
        <v>0</v>
      </c>
      <c r="AO1097" s="396">
        <f t="shared" si="10800"/>
        <v>0</v>
      </c>
      <c r="AP1097" s="260">
        <v>579906000</v>
      </c>
      <c r="AQ1097" s="260"/>
      <c r="AR1097" s="260"/>
      <c r="AS1097" s="260">
        <v>0</v>
      </c>
      <c r="AT1097" s="260">
        <f t="shared" si="10802"/>
        <v>0</v>
      </c>
      <c r="AU1097" s="260">
        <f t="shared" si="10803"/>
        <v>0</v>
      </c>
      <c r="AV1097" s="260">
        <v>579906000</v>
      </c>
      <c r="AW1097" s="260"/>
      <c r="AX1097" s="260"/>
      <c r="AY1097" s="260">
        <v>0</v>
      </c>
      <c r="AZ1097" s="260">
        <f t="shared" si="10805"/>
        <v>0</v>
      </c>
      <c r="BA1097" s="260">
        <f t="shared" si="10806"/>
        <v>0</v>
      </c>
      <c r="BB1097" s="404"/>
      <c r="BC1097" s="404"/>
      <c r="BD1097" s="404"/>
      <c r="BE1097" s="400">
        <f t="shared" si="10643"/>
        <v>0</v>
      </c>
      <c r="BF1097" s="400">
        <f t="shared" si="10608"/>
        <v>0</v>
      </c>
      <c r="BG1097" s="400">
        <f t="shared" si="10644"/>
        <v>0</v>
      </c>
      <c r="BH1097" s="404"/>
      <c r="BI1097" s="404"/>
      <c r="BJ1097" s="404"/>
      <c r="BK1097" s="400">
        <f t="shared" si="10807"/>
        <v>0</v>
      </c>
      <c r="BL1097" s="400">
        <f t="shared" si="10808"/>
        <v>0</v>
      </c>
      <c r="BM1097" s="400">
        <f t="shared" si="10809"/>
        <v>0</v>
      </c>
      <c r="BN1097" s="404"/>
      <c r="BO1097" s="404"/>
      <c r="BP1097" s="404"/>
      <c r="BQ1097" s="400">
        <f t="shared" si="10810"/>
        <v>0</v>
      </c>
      <c r="BR1097" s="400">
        <f t="shared" si="10811"/>
        <v>0</v>
      </c>
      <c r="BS1097" s="400">
        <f t="shared" si="10812"/>
        <v>0</v>
      </c>
      <c r="BT1097" s="260"/>
      <c r="BU1097" s="260"/>
      <c r="BV1097" s="262">
        <v>0</v>
      </c>
      <c r="BW1097" s="1427">
        <f t="shared" ref="BW1097" si="10844">BV1097*1.12</f>
        <v>0</v>
      </c>
      <c r="BX1097" s="190"/>
      <c r="BY1097" s="76">
        <v>2014</v>
      </c>
      <c r="BZ1097" s="325"/>
      <c r="CA1097" s="596">
        <f>BW1097*H1097</f>
        <v>0</v>
      </c>
      <c r="CB1097" s="82"/>
      <c r="CC1097" s="82"/>
      <c r="CD1097" s="175"/>
      <c r="CE1097" s="27">
        <f t="shared" si="10815"/>
        <v>0</v>
      </c>
      <c r="CF1097" s="27">
        <f t="shared" si="10816"/>
        <v>0</v>
      </c>
      <c r="CG1097" s="905">
        <f t="shared" si="10817"/>
        <v>0</v>
      </c>
      <c r="CH1097" s="185" t="s">
        <v>1324</v>
      </c>
      <c r="CI1097" s="185" t="s">
        <v>1248</v>
      </c>
      <c r="CJ1097" s="175"/>
      <c r="CK1097" s="77"/>
      <c r="CL1097" s="175"/>
      <c r="CM1097" s="178"/>
      <c r="CN1097" s="175"/>
      <c r="CO1097" s="77"/>
      <c r="CP1097" s="76"/>
      <c r="CQ1097" s="175"/>
      <c r="CR1097" s="463"/>
      <c r="CS1097" s="463"/>
      <c r="CT1097" s="463"/>
      <c r="CU1097" s="463"/>
      <c r="CV1097" s="463"/>
      <c r="CW1097" s="463"/>
      <c r="CX1097" s="463"/>
      <c r="CY1097" s="463"/>
      <c r="CZ1097" s="463"/>
      <c r="DA1097" s="464"/>
      <c r="DB1097" s="464"/>
      <c r="DC1097" s="464"/>
      <c r="DD1097" s="464"/>
      <c r="DE1097" s="464"/>
      <c r="DF1097" s="464"/>
      <c r="DG1097" s="464"/>
      <c r="DH1097" s="464"/>
      <c r="DI1097" s="464"/>
      <c r="DJ1097" s="464"/>
      <c r="DK1097" s="464"/>
      <c r="DL1097" s="464"/>
      <c r="DM1097" s="464"/>
      <c r="DN1097" s="464"/>
      <c r="DO1097" s="455">
        <f>DC1097</f>
        <v>0</v>
      </c>
      <c r="DP1097" s="455">
        <f>DO1097/1.12</f>
        <v>0</v>
      </c>
      <c r="DQ1097" s="455"/>
      <c r="DR1097" s="455"/>
      <c r="DS1097" s="455"/>
      <c r="DT1097" s="455"/>
      <c r="DU1097" s="455"/>
      <c r="DV1097" s="455"/>
      <c r="DW1097" s="455"/>
      <c r="DX1097" s="501"/>
      <c r="DY1097" s="508"/>
      <c r="DZ1097" s="501"/>
      <c r="EA1097" s="508">
        <f t="shared" si="10818"/>
        <v>0</v>
      </c>
      <c r="EB1097" s="457">
        <f t="shared" si="10819"/>
        <v>0</v>
      </c>
      <c r="EC1097" s="892"/>
      <c r="ED1097" s="892"/>
      <c r="EE1097" s="667">
        <f>DK1097</f>
        <v>0</v>
      </c>
      <c r="EF1097" s="464">
        <f>EE1097/1.12</f>
        <v>0</v>
      </c>
      <c r="EG1097" s="260">
        <f t="shared" si="10820"/>
        <v>0</v>
      </c>
      <c r="EH1097" s="260">
        <f t="shared" si="10821"/>
        <v>0</v>
      </c>
      <c r="EI1097" s="262">
        <f t="shared" si="10822"/>
        <v>0</v>
      </c>
      <c r="EJ1097" s="262">
        <f t="shared" si="10823"/>
        <v>0</v>
      </c>
      <c r="EK1097" s="262">
        <f t="shared" si="10824"/>
        <v>0</v>
      </c>
      <c r="EL1097" s="262">
        <f t="shared" si="10825"/>
        <v>0</v>
      </c>
      <c r="EM1097" s="262">
        <f t="shared" si="10826"/>
        <v>0</v>
      </c>
      <c r="EN1097" s="262">
        <f t="shared" si="10827"/>
        <v>0</v>
      </c>
      <c r="EO1097" s="262">
        <f t="shared" si="10828"/>
        <v>0</v>
      </c>
      <c r="EP1097" s="262">
        <f t="shared" si="10829"/>
        <v>0</v>
      </c>
      <c r="EQ1097" s="262">
        <f t="shared" si="10830"/>
        <v>0</v>
      </c>
      <c r="ER1097" s="262">
        <f t="shared" si="10831"/>
        <v>0</v>
      </c>
      <c r="ES1097" s="262">
        <f t="shared" si="10832"/>
        <v>0</v>
      </c>
      <c r="ET1097" s="597">
        <f t="shared" si="10833"/>
        <v>0</v>
      </c>
      <c r="EU1097" s="462">
        <f t="shared" si="10834"/>
        <v>0</v>
      </c>
      <c r="EV1097" s="263">
        <f t="shared" si="10835"/>
        <v>0</v>
      </c>
      <c r="EW1097" s="462">
        <f t="shared" si="10836"/>
        <v>0</v>
      </c>
      <c r="EX1097" s="263">
        <f t="shared" si="10837"/>
        <v>0</v>
      </c>
      <c r="EY1097" s="399">
        <f t="shared" si="10838"/>
        <v>0</v>
      </c>
      <c r="EZ1097" s="260">
        <f t="shared" si="10839"/>
        <v>0</v>
      </c>
      <c r="FA1097" s="313"/>
    </row>
    <row r="1098" spans="1:157" s="183" customFormat="1" ht="18" hidden="1" customHeight="1" outlineLevel="1" x14ac:dyDescent="0.2">
      <c r="A1098" s="76" t="s">
        <v>2324</v>
      </c>
      <c r="B1098" s="76" t="s">
        <v>21</v>
      </c>
      <c r="C1098" s="77" t="s">
        <v>1192</v>
      </c>
      <c r="D1098" s="77" t="s">
        <v>1212</v>
      </c>
      <c r="E1098" s="76" t="s">
        <v>1212</v>
      </c>
      <c r="F1098" s="76" t="s">
        <v>1221</v>
      </c>
      <c r="G1098" s="76" t="s">
        <v>41</v>
      </c>
      <c r="H1098" s="189">
        <v>1</v>
      </c>
      <c r="I1098" s="76" t="s">
        <v>467</v>
      </c>
      <c r="J1098" s="80" t="s">
        <v>26</v>
      </c>
      <c r="K1098" s="81"/>
      <c r="L1098" s="76" t="s">
        <v>1222</v>
      </c>
      <c r="M1098" s="76"/>
      <c r="N1098" s="82"/>
      <c r="O1098" s="82"/>
      <c r="P1098" s="82"/>
      <c r="Q1098" s="82"/>
      <c r="R1098" s="260"/>
      <c r="S1098" s="260"/>
      <c r="T1098" s="260"/>
      <c r="U1098" s="260">
        <f t="shared" ref="U1098" si="10845">R1098</f>
        <v>0</v>
      </c>
      <c r="V1098" s="260">
        <f t="shared" ref="V1098" si="10846">U1098*1.12</f>
        <v>0</v>
      </c>
      <c r="W1098" s="262">
        <f t="shared" ref="W1098" si="10847">V1098*H1098</f>
        <v>0</v>
      </c>
      <c r="X1098" s="260">
        <f>278999840/1.12</f>
        <v>249106999.99999997</v>
      </c>
      <c r="Y1098" s="260"/>
      <c r="Z1098" s="260"/>
      <c r="AA1098" s="260">
        <f t="shared" ref="AA1098" si="10848">X1098</f>
        <v>249106999.99999997</v>
      </c>
      <c r="AB1098" s="260">
        <f t="shared" ref="AB1098" si="10849">AA1098*1.12</f>
        <v>278999840</v>
      </c>
      <c r="AC1098" s="260">
        <f t="shared" ref="AC1098" si="10850">AB1098*H1098</f>
        <v>278999840</v>
      </c>
      <c r="AD1098" s="260">
        <v>597986000</v>
      </c>
      <c r="AE1098" s="260"/>
      <c r="AF1098" s="260"/>
      <c r="AG1098" s="260">
        <f>AD1098</f>
        <v>597986000</v>
      </c>
      <c r="AH1098" s="260">
        <f>AG1098*1.12</f>
        <v>669744320.00000012</v>
      </c>
      <c r="AI1098" s="410">
        <f t="shared" ref="AI1098" si="10851">AH1098*H1098</f>
        <v>669744320.00000012</v>
      </c>
      <c r="AJ1098" s="260">
        <v>578962000</v>
      </c>
      <c r="AK1098" s="260"/>
      <c r="AL1098" s="260"/>
      <c r="AM1098" s="260">
        <f>AJ1098</f>
        <v>578962000</v>
      </c>
      <c r="AN1098" s="260">
        <f t="shared" ref="AN1098" si="10852">AM1098*1.12</f>
        <v>648437440.00000012</v>
      </c>
      <c r="AO1098" s="396">
        <f t="shared" ref="AO1098" si="10853">AN1098*H1098</f>
        <v>648437440.00000012</v>
      </c>
      <c r="AP1098" s="260">
        <v>580844000</v>
      </c>
      <c r="AQ1098" s="260"/>
      <c r="AR1098" s="260"/>
      <c r="AS1098" s="260">
        <f t="shared" ref="AS1098" si="10854">AP1098</f>
        <v>580844000</v>
      </c>
      <c r="AT1098" s="260">
        <f t="shared" ref="AT1098" si="10855">AS1098*1.12</f>
        <v>650545280.00000012</v>
      </c>
      <c r="AU1098" s="260">
        <f t="shared" ref="AU1098" si="10856">AT1098*H1098</f>
        <v>650545280.00000012</v>
      </c>
      <c r="AV1098" s="260">
        <v>580844000</v>
      </c>
      <c r="AW1098" s="260"/>
      <c r="AX1098" s="260"/>
      <c r="AY1098" s="260">
        <f>AV1098</f>
        <v>580844000</v>
      </c>
      <c r="AZ1098" s="260">
        <f t="shared" ref="AZ1098" si="10857">AY1098*1.12</f>
        <v>650545280.00000012</v>
      </c>
      <c r="BA1098" s="260">
        <f t="shared" ref="BA1098" si="10858">AZ1098*H1098</f>
        <v>650545280.00000012</v>
      </c>
      <c r="BB1098" s="404"/>
      <c r="BC1098" s="404"/>
      <c r="BD1098" s="404"/>
      <c r="BE1098" s="400">
        <f t="shared" ref="BE1098" si="10859">BB1098</f>
        <v>0</v>
      </c>
      <c r="BF1098" s="400">
        <f t="shared" ref="BF1098" si="10860">BE1098*1.12</f>
        <v>0</v>
      </c>
      <c r="BG1098" s="400">
        <f t="shared" ref="BG1098" si="10861">BF1098*H1098</f>
        <v>0</v>
      </c>
      <c r="BH1098" s="404"/>
      <c r="BI1098" s="404"/>
      <c r="BJ1098" s="404"/>
      <c r="BK1098" s="400">
        <f t="shared" ref="BK1098" si="10862">BH1098</f>
        <v>0</v>
      </c>
      <c r="BL1098" s="400">
        <f t="shared" ref="BL1098" si="10863">BK1098*1.12</f>
        <v>0</v>
      </c>
      <c r="BM1098" s="400">
        <f t="shared" ref="BM1098" si="10864">BL1098*N1098</f>
        <v>0</v>
      </c>
      <c r="BN1098" s="404"/>
      <c r="BO1098" s="404"/>
      <c r="BP1098" s="404"/>
      <c r="BQ1098" s="400">
        <f t="shared" si="10810"/>
        <v>0</v>
      </c>
      <c r="BR1098" s="400">
        <f t="shared" si="10811"/>
        <v>0</v>
      </c>
      <c r="BS1098" s="400">
        <f t="shared" si="10812"/>
        <v>0</v>
      </c>
      <c r="BT1098" s="260"/>
      <c r="BU1098" s="260"/>
      <c r="BV1098" s="262">
        <f t="shared" ref="BV1098" si="10865">SUM(N1098:R1098,X1098,AD1098,AJ1098,AP1098,AV1098,BB1098,BH1098)</f>
        <v>2587743000</v>
      </c>
      <c r="BW1098" s="1427">
        <f t="shared" ref="BW1098" si="10866">BV1098*1.12</f>
        <v>2898272160.0000005</v>
      </c>
      <c r="BX1098" s="190"/>
      <c r="BY1098" s="76">
        <v>2014</v>
      </c>
      <c r="BZ1098" s="325"/>
      <c r="CA1098" s="596">
        <f>BW1098*H1098</f>
        <v>2898272160.0000005</v>
      </c>
      <c r="CB1098" s="82"/>
      <c r="CC1098" s="82"/>
      <c r="CD1098" s="175"/>
      <c r="CE1098" s="27">
        <f t="shared" ref="CE1098" si="10867">BV1098-CB1098</f>
        <v>2587743000</v>
      </c>
      <c r="CF1098" s="27">
        <f t="shared" ref="CF1098" si="10868">BW1098-CC1098</f>
        <v>2898272160.0000005</v>
      </c>
      <c r="CG1098" s="905">
        <f t="shared" ref="CG1098" si="10869">CA1098-CC1098</f>
        <v>2898272160.0000005</v>
      </c>
      <c r="CH1098" s="185" t="s">
        <v>2335</v>
      </c>
      <c r="CI1098" s="185" t="s">
        <v>2334</v>
      </c>
      <c r="CJ1098" s="175"/>
      <c r="CK1098" s="77"/>
      <c r="CL1098" s="175"/>
      <c r="CM1098" s="178"/>
      <c r="CN1098" s="175"/>
      <c r="CO1098" s="77"/>
      <c r="CP1098" s="76"/>
      <c r="CQ1098" s="175"/>
      <c r="CR1098" s="463"/>
      <c r="CS1098" s="463"/>
      <c r="CT1098" s="463"/>
      <c r="CU1098" s="463"/>
      <c r="CV1098" s="463"/>
      <c r="CW1098" s="463"/>
      <c r="CX1098" s="463"/>
      <c r="CY1098" s="463"/>
      <c r="CZ1098" s="463"/>
      <c r="DA1098" s="464"/>
      <c r="DB1098" s="464"/>
      <c r="DC1098" s="464"/>
      <c r="DD1098" s="464"/>
      <c r="DE1098" s="464"/>
      <c r="DF1098" s="464"/>
      <c r="DG1098" s="464"/>
      <c r="DH1098" s="464"/>
      <c r="DI1098" s="464"/>
      <c r="DJ1098" s="464"/>
      <c r="DK1098" s="464"/>
      <c r="DL1098" s="464"/>
      <c r="DM1098" s="464"/>
      <c r="DN1098" s="464"/>
      <c r="DO1098" s="455">
        <f>DC1098</f>
        <v>0</v>
      </c>
      <c r="DP1098" s="455">
        <f>DO1098/1.12</f>
        <v>0</v>
      </c>
      <c r="DQ1098" s="455"/>
      <c r="DR1098" s="455"/>
      <c r="DS1098" s="455"/>
      <c r="DT1098" s="455"/>
      <c r="DU1098" s="455"/>
      <c r="DV1098" s="455"/>
      <c r="DW1098" s="455"/>
      <c r="DX1098" s="501"/>
      <c r="DY1098" s="508"/>
      <c r="DZ1098" s="501"/>
      <c r="EA1098" s="508">
        <f t="shared" si="10818"/>
        <v>0</v>
      </c>
      <c r="EB1098" s="457">
        <f t="shared" ref="EB1098" si="10870">EA1098/1.12</f>
        <v>0</v>
      </c>
      <c r="EC1098" s="892"/>
      <c r="ED1098" s="892"/>
      <c r="EE1098" s="667">
        <f>DK1098</f>
        <v>0</v>
      </c>
      <c r="EF1098" s="464">
        <f>EE1098/1.12</f>
        <v>0</v>
      </c>
      <c r="EG1098" s="260">
        <f t="shared" si="10820"/>
        <v>0</v>
      </c>
      <c r="EH1098" s="260">
        <f t="shared" si="10821"/>
        <v>0</v>
      </c>
      <c r="EI1098" s="262">
        <f t="shared" si="10822"/>
        <v>249106999.99999997</v>
      </c>
      <c r="EJ1098" s="262">
        <f t="shared" si="10823"/>
        <v>278999840</v>
      </c>
      <c r="EK1098" s="262">
        <f t="shared" si="10824"/>
        <v>597986000</v>
      </c>
      <c r="EL1098" s="262">
        <f t="shared" si="10825"/>
        <v>669744320.00000012</v>
      </c>
      <c r="EM1098" s="262">
        <f t="shared" si="10826"/>
        <v>578962000</v>
      </c>
      <c r="EN1098" s="262">
        <f t="shared" si="10827"/>
        <v>648437440.00000012</v>
      </c>
      <c r="EO1098" s="262">
        <f t="shared" si="10828"/>
        <v>580844000</v>
      </c>
      <c r="EP1098" s="262">
        <f t="shared" si="10829"/>
        <v>650545280.00000012</v>
      </c>
      <c r="EQ1098" s="262">
        <f t="shared" si="10830"/>
        <v>580844000</v>
      </c>
      <c r="ER1098" s="262">
        <f t="shared" si="10831"/>
        <v>650545280.00000012</v>
      </c>
      <c r="ES1098" s="262">
        <f t="shared" si="10832"/>
        <v>0</v>
      </c>
      <c r="ET1098" s="597">
        <f t="shared" si="10833"/>
        <v>0</v>
      </c>
      <c r="EU1098" s="462">
        <f t="shared" si="10834"/>
        <v>0</v>
      </c>
      <c r="EV1098" s="263">
        <f t="shared" si="10835"/>
        <v>0</v>
      </c>
      <c r="EW1098" s="462">
        <f t="shared" si="10836"/>
        <v>0</v>
      </c>
      <c r="EX1098" s="263">
        <f t="shared" si="10837"/>
        <v>0</v>
      </c>
      <c r="EY1098" s="399">
        <f t="shared" si="10838"/>
        <v>2587743000</v>
      </c>
      <c r="EZ1098" s="260">
        <f t="shared" si="10839"/>
        <v>2898272160.0000005</v>
      </c>
      <c r="FA1098" s="313"/>
    </row>
    <row r="1099" spans="1:157" s="183" customFormat="1" ht="18" hidden="1" customHeight="1" outlineLevel="1" x14ac:dyDescent="0.2">
      <c r="A1099" s="76" t="s">
        <v>2069</v>
      </c>
      <c r="B1099" s="76" t="s">
        <v>21</v>
      </c>
      <c r="C1099" s="77" t="s">
        <v>2070</v>
      </c>
      <c r="D1099" s="77" t="s">
        <v>2071</v>
      </c>
      <c r="E1099" s="76" t="s">
        <v>2071</v>
      </c>
      <c r="F1099" s="76" t="s">
        <v>2072</v>
      </c>
      <c r="G1099" s="76" t="s">
        <v>25</v>
      </c>
      <c r="H1099" s="189">
        <v>0</v>
      </c>
      <c r="I1099" s="76" t="s">
        <v>486</v>
      </c>
      <c r="J1099" s="80" t="s">
        <v>26</v>
      </c>
      <c r="K1099" s="81"/>
      <c r="L1099" s="76" t="s">
        <v>2073</v>
      </c>
      <c r="M1099" s="76"/>
      <c r="N1099" s="82"/>
      <c r="O1099" s="82"/>
      <c r="P1099" s="82"/>
      <c r="Q1099" s="82"/>
      <c r="R1099" s="260"/>
      <c r="S1099" s="260"/>
      <c r="T1099" s="260"/>
      <c r="U1099" s="260">
        <f t="shared" ref="U1099" si="10871">R1099</f>
        <v>0</v>
      </c>
      <c r="V1099" s="260">
        <f t="shared" ref="V1099" si="10872">U1099*1.12</f>
        <v>0</v>
      </c>
      <c r="W1099" s="262">
        <f t="shared" ref="W1099" si="10873">V1099*H1099</f>
        <v>0</v>
      </c>
      <c r="X1099" s="260"/>
      <c r="Y1099" s="260"/>
      <c r="Z1099" s="260"/>
      <c r="AA1099" s="260">
        <f t="shared" ref="AA1099" si="10874">X1099</f>
        <v>0</v>
      </c>
      <c r="AB1099" s="260">
        <f t="shared" ref="AB1099" si="10875">AA1099*1.12</f>
        <v>0</v>
      </c>
      <c r="AC1099" s="260">
        <f t="shared" ref="AC1099" si="10876">AB1099*H1099</f>
        <v>0</v>
      </c>
      <c r="AD1099" s="260">
        <f>49728000/1.12</f>
        <v>44399999.999999993</v>
      </c>
      <c r="AE1099" s="260"/>
      <c r="AF1099" s="260"/>
      <c r="AG1099" s="260">
        <v>0</v>
      </c>
      <c r="AH1099" s="260">
        <f>AG1099*1.12</f>
        <v>0</v>
      </c>
      <c r="AI1099" s="410">
        <f t="shared" si="10798"/>
        <v>0</v>
      </c>
      <c r="AJ1099" s="260">
        <f>53872000/1.12</f>
        <v>48099999.999999993</v>
      </c>
      <c r="AK1099" s="260"/>
      <c r="AL1099" s="260"/>
      <c r="AM1099" s="260">
        <v>0</v>
      </c>
      <c r="AN1099" s="260">
        <f t="shared" si="10799"/>
        <v>0</v>
      </c>
      <c r="AO1099" s="396">
        <f t="shared" si="10800"/>
        <v>0</v>
      </c>
      <c r="AP1099" s="260">
        <f>39368000/1.12</f>
        <v>35150000</v>
      </c>
      <c r="AQ1099" s="260"/>
      <c r="AR1099" s="260"/>
      <c r="AS1099" s="260">
        <v>0</v>
      </c>
      <c r="AT1099" s="260">
        <f t="shared" ref="AT1099" si="10877">AS1099*1.12</f>
        <v>0</v>
      </c>
      <c r="AU1099" s="260">
        <f t="shared" ref="AU1099" si="10878">AT1099*H1099</f>
        <v>0</v>
      </c>
      <c r="AV1099" s="260"/>
      <c r="AW1099" s="260"/>
      <c r="AX1099" s="260"/>
      <c r="AY1099" s="260">
        <f t="shared" ref="AY1099" si="10879">AV1099</f>
        <v>0</v>
      </c>
      <c r="AZ1099" s="260">
        <f t="shared" ref="AZ1099" si="10880">AY1099*1.12</f>
        <v>0</v>
      </c>
      <c r="BA1099" s="260">
        <f t="shared" ref="BA1099" si="10881">AZ1099*H1099</f>
        <v>0</v>
      </c>
      <c r="BB1099" s="404"/>
      <c r="BC1099" s="404"/>
      <c r="BD1099" s="404"/>
      <c r="BE1099" s="400">
        <f t="shared" ref="BE1099" si="10882">BB1099</f>
        <v>0</v>
      </c>
      <c r="BF1099" s="400">
        <f t="shared" ref="BF1099" si="10883">BE1099*1.12</f>
        <v>0</v>
      </c>
      <c r="BG1099" s="400">
        <f t="shared" ref="BG1099" si="10884">BF1099*H1099</f>
        <v>0</v>
      </c>
      <c r="BH1099" s="404"/>
      <c r="BI1099" s="404"/>
      <c r="BJ1099" s="404"/>
      <c r="BK1099" s="400">
        <f t="shared" si="10807"/>
        <v>0</v>
      </c>
      <c r="BL1099" s="400">
        <f t="shared" si="10808"/>
        <v>0</v>
      </c>
      <c r="BM1099" s="400">
        <f t="shared" si="10809"/>
        <v>0</v>
      </c>
      <c r="BN1099" s="404"/>
      <c r="BO1099" s="404"/>
      <c r="BP1099" s="404"/>
      <c r="BQ1099" s="400">
        <f t="shared" si="10810"/>
        <v>0</v>
      </c>
      <c r="BR1099" s="400">
        <f t="shared" si="10811"/>
        <v>0</v>
      </c>
      <c r="BS1099" s="400">
        <f t="shared" si="10812"/>
        <v>0</v>
      </c>
      <c r="BT1099" s="260"/>
      <c r="BU1099" s="260"/>
      <c r="BV1099" s="262">
        <v>0</v>
      </c>
      <c r="BW1099" s="1427">
        <f t="shared" ref="BW1099" si="10885">BV1099*1.12</f>
        <v>0</v>
      </c>
      <c r="BX1099" s="190"/>
      <c r="BY1099" s="76">
        <v>2014</v>
      </c>
      <c r="BZ1099" s="325"/>
      <c r="CA1099" s="596">
        <f t="shared" ref="CA1099:CA1104" si="10886">BW1099*H1099</f>
        <v>0</v>
      </c>
      <c r="CB1099" s="82"/>
      <c r="CC1099" s="82"/>
      <c r="CD1099" s="175"/>
      <c r="CE1099" s="27">
        <f t="shared" ref="CE1099:CE1104" si="10887">BV1099-CB1099</f>
        <v>0</v>
      </c>
      <c r="CF1099" s="27">
        <f t="shared" ref="CF1099:CF1104" si="10888">BW1099-CC1099</f>
        <v>0</v>
      </c>
      <c r="CG1099" s="905">
        <f t="shared" ref="CG1099:CG1104" si="10889">CA1099-CC1099</f>
        <v>0</v>
      </c>
      <c r="CH1099" s="185" t="s">
        <v>2108</v>
      </c>
      <c r="CI1099" s="185"/>
      <c r="CJ1099" s="175"/>
      <c r="CK1099" s="77"/>
      <c r="CL1099" s="175"/>
      <c r="CM1099" s="178"/>
      <c r="CN1099" s="175"/>
      <c r="CO1099" s="77"/>
      <c r="CP1099" s="76"/>
      <c r="CQ1099" s="175"/>
      <c r="CR1099" s="463"/>
      <c r="CS1099" s="463"/>
      <c r="CT1099" s="463"/>
      <c r="CU1099" s="463"/>
      <c r="CV1099" s="463"/>
      <c r="CW1099" s="463"/>
      <c r="CX1099" s="463"/>
      <c r="CY1099" s="463"/>
      <c r="CZ1099" s="463"/>
      <c r="DA1099" s="464"/>
      <c r="DB1099" s="464"/>
      <c r="DC1099" s="464"/>
      <c r="DD1099" s="464"/>
      <c r="DE1099" s="464"/>
      <c r="DF1099" s="464"/>
      <c r="DG1099" s="464"/>
      <c r="DH1099" s="464"/>
      <c r="DI1099" s="464"/>
      <c r="DJ1099" s="464"/>
      <c r="DK1099" s="464"/>
      <c r="DL1099" s="464"/>
      <c r="DM1099" s="464"/>
      <c r="DN1099" s="464"/>
      <c r="DO1099" s="455">
        <f>DC1099</f>
        <v>0</v>
      </c>
      <c r="DP1099" s="455">
        <f>DO1099/1.12</f>
        <v>0</v>
      </c>
      <c r="DQ1099" s="455"/>
      <c r="DR1099" s="455"/>
      <c r="DS1099" s="455"/>
      <c r="DT1099" s="455"/>
      <c r="DU1099" s="455"/>
      <c r="DV1099" s="455"/>
      <c r="DW1099" s="455"/>
      <c r="DX1099" s="501"/>
      <c r="DY1099" s="508"/>
      <c r="DZ1099" s="501"/>
      <c r="EA1099" s="508">
        <f t="shared" si="10818"/>
        <v>0</v>
      </c>
      <c r="EB1099" s="457">
        <f t="shared" si="10819"/>
        <v>0</v>
      </c>
      <c r="EC1099" s="892"/>
      <c r="ED1099" s="892"/>
      <c r="EE1099" s="667">
        <f>DK1099</f>
        <v>0</v>
      </c>
      <c r="EF1099" s="464">
        <f>EE1099/1.12</f>
        <v>0</v>
      </c>
      <c r="EG1099" s="260">
        <f t="shared" si="10820"/>
        <v>0</v>
      </c>
      <c r="EH1099" s="260">
        <f t="shared" si="10821"/>
        <v>0</v>
      </c>
      <c r="EI1099" s="262">
        <f t="shared" si="10822"/>
        <v>0</v>
      </c>
      <c r="EJ1099" s="262">
        <f t="shared" si="10823"/>
        <v>0</v>
      </c>
      <c r="EK1099" s="262">
        <f t="shared" si="10824"/>
        <v>0</v>
      </c>
      <c r="EL1099" s="262">
        <f t="shared" si="10825"/>
        <v>0</v>
      </c>
      <c r="EM1099" s="262">
        <f t="shared" si="10826"/>
        <v>0</v>
      </c>
      <c r="EN1099" s="262">
        <f t="shared" si="10827"/>
        <v>0</v>
      </c>
      <c r="EO1099" s="262">
        <f t="shared" si="10828"/>
        <v>0</v>
      </c>
      <c r="EP1099" s="262">
        <f t="shared" si="10829"/>
        <v>0</v>
      </c>
      <c r="EQ1099" s="262">
        <f t="shared" si="10830"/>
        <v>0</v>
      </c>
      <c r="ER1099" s="262">
        <f t="shared" si="10831"/>
        <v>0</v>
      </c>
      <c r="ES1099" s="262">
        <f t="shared" si="10832"/>
        <v>0</v>
      </c>
      <c r="ET1099" s="597">
        <f t="shared" si="10833"/>
        <v>0</v>
      </c>
      <c r="EU1099" s="462">
        <f t="shared" si="10834"/>
        <v>0</v>
      </c>
      <c r="EV1099" s="263">
        <f t="shared" si="10835"/>
        <v>0</v>
      </c>
      <c r="EW1099" s="462">
        <f t="shared" si="10836"/>
        <v>0</v>
      </c>
      <c r="EX1099" s="263">
        <f t="shared" si="10837"/>
        <v>0</v>
      </c>
      <c r="EY1099" s="399">
        <f t="shared" si="10838"/>
        <v>0</v>
      </c>
      <c r="EZ1099" s="260">
        <f t="shared" si="10839"/>
        <v>0</v>
      </c>
      <c r="FA1099" s="313"/>
    </row>
    <row r="1100" spans="1:157" s="183" customFormat="1" ht="18" hidden="1" customHeight="1" outlineLevel="1" x14ac:dyDescent="0.2">
      <c r="A1100" s="729" t="s">
        <v>2087</v>
      </c>
      <c r="B1100" s="76" t="s">
        <v>21</v>
      </c>
      <c r="C1100" s="77" t="s">
        <v>1192</v>
      </c>
      <c r="D1100" s="77" t="s">
        <v>1212</v>
      </c>
      <c r="E1100" s="76" t="s">
        <v>1212</v>
      </c>
      <c r="F1100" s="76" t="s">
        <v>2084</v>
      </c>
      <c r="G1100" s="76" t="s">
        <v>25</v>
      </c>
      <c r="H1100" s="189">
        <v>1</v>
      </c>
      <c r="I1100" s="76" t="s">
        <v>2085</v>
      </c>
      <c r="J1100" s="80" t="s">
        <v>26</v>
      </c>
      <c r="K1100" s="81"/>
      <c r="L1100" s="76" t="s">
        <v>2086</v>
      </c>
      <c r="M1100" s="10"/>
      <c r="N1100" s="82"/>
      <c r="O1100" s="82"/>
      <c r="P1100" s="82"/>
      <c r="Q1100" s="82"/>
      <c r="R1100" s="399"/>
      <c r="S1100" s="260"/>
      <c r="T1100" s="260"/>
      <c r="U1100" s="260"/>
      <c r="V1100" s="260"/>
      <c r="W1100" s="262"/>
      <c r="X1100" s="399"/>
      <c r="Y1100" s="399"/>
      <c r="Z1100" s="399"/>
      <c r="AA1100" s="399"/>
      <c r="AB1100" s="399"/>
      <c r="AC1100" s="399"/>
      <c r="AD1100" s="260">
        <v>0</v>
      </c>
      <c r="AE1100" s="260"/>
      <c r="AF1100" s="260"/>
      <c r="AG1100" s="260">
        <f>AD1100</f>
        <v>0</v>
      </c>
      <c r="AH1100" s="260">
        <f>AG1100*1.12</f>
        <v>0</v>
      </c>
      <c r="AI1100" s="410">
        <f t="shared" si="10798"/>
        <v>0</v>
      </c>
      <c r="AJ1100" s="260">
        <v>0</v>
      </c>
      <c r="AK1100" s="260"/>
      <c r="AL1100" s="260"/>
      <c r="AM1100" s="260">
        <f>AJ1100</f>
        <v>0</v>
      </c>
      <c r="AN1100" s="260">
        <f t="shared" si="10799"/>
        <v>0</v>
      </c>
      <c r="AO1100" s="396">
        <f t="shared" si="10800"/>
        <v>0</v>
      </c>
      <c r="AP1100" s="260">
        <v>0</v>
      </c>
      <c r="AQ1100" s="260"/>
      <c r="AR1100" s="260"/>
      <c r="AS1100" s="260">
        <f t="shared" ref="AS1100:AS1101" si="10890">AP1100</f>
        <v>0</v>
      </c>
      <c r="AT1100" s="260">
        <f t="shared" ref="AT1100:AT1101" si="10891">AS1100*1.12</f>
        <v>0</v>
      </c>
      <c r="AU1100" s="260">
        <f t="shared" ref="AU1100:AU1101" si="10892">AT1100*H1100</f>
        <v>0</v>
      </c>
      <c r="AV1100" s="260">
        <v>0</v>
      </c>
      <c r="AW1100" s="260"/>
      <c r="AX1100" s="260"/>
      <c r="AY1100" s="260">
        <f t="shared" ref="AY1100:AY1101" si="10893">AV1100</f>
        <v>0</v>
      </c>
      <c r="AZ1100" s="260">
        <f t="shared" ref="AZ1100:AZ1101" si="10894">AY1100*1.12</f>
        <v>0</v>
      </c>
      <c r="BA1100" s="260">
        <f t="shared" ref="BA1100:BA1101" si="10895">AZ1100*H1100</f>
        <v>0</v>
      </c>
      <c r="BB1100" s="404"/>
      <c r="BC1100" s="404"/>
      <c r="BD1100" s="404"/>
      <c r="BE1100" s="397"/>
      <c r="BF1100" s="397"/>
      <c r="BG1100" s="397"/>
      <c r="BH1100" s="404"/>
      <c r="BI1100" s="404"/>
      <c r="BJ1100" s="404"/>
      <c r="BK1100" s="397"/>
      <c r="BL1100" s="397"/>
      <c r="BM1100" s="397"/>
      <c r="BN1100" s="404"/>
      <c r="BO1100" s="404"/>
      <c r="BP1100" s="404"/>
      <c r="BQ1100" s="397"/>
      <c r="BR1100" s="397"/>
      <c r="BS1100" s="397"/>
      <c r="BT1100" s="260"/>
      <c r="BU1100" s="260"/>
      <c r="BV1100" s="262">
        <v>0</v>
      </c>
      <c r="BW1100" s="1427">
        <f>BV1100*1.12</f>
        <v>0</v>
      </c>
      <c r="BX1100" s="190"/>
      <c r="BY1100" s="76"/>
      <c r="BZ1100" s="325"/>
      <c r="CA1100" s="596">
        <f t="shared" si="10886"/>
        <v>0</v>
      </c>
      <c r="CB1100" s="910"/>
      <c r="CC1100" s="82"/>
      <c r="CD1100" s="191"/>
      <c r="CE1100" s="27">
        <f t="shared" si="10887"/>
        <v>0</v>
      </c>
      <c r="CF1100" s="27">
        <f t="shared" si="10888"/>
        <v>0</v>
      </c>
      <c r="CG1100" s="1144">
        <f t="shared" si="10889"/>
        <v>0</v>
      </c>
      <c r="CH1100" s="185" t="s">
        <v>2106</v>
      </c>
      <c r="CI1100" s="185"/>
      <c r="CJ1100" s="177" t="s">
        <v>25</v>
      </c>
      <c r="CK1100" s="77" t="s">
        <v>2107</v>
      </c>
      <c r="CL1100" s="175" t="s">
        <v>2782</v>
      </c>
      <c r="CM1100" s="178" t="s">
        <v>2784</v>
      </c>
      <c r="CN1100" s="175" t="s">
        <v>1302</v>
      </c>
      <c r="CO1100" s="77" t="s">
        <v>1212</v>
      </c>
      <c r="CP1100" s="76" t="s">
        <v>2084</v>
      </c>
      <c r="CQ1100" s="175"/>
      <c r="CR1100" s="463"/>
      <c r="CS1100" s="463"/>
      <c r="CT1100" s="463"/>
      <c r="CU1100" s="463"/>
      <c r="CV1100" s="463"/>
      <c r="CW1100" s="463"/>
      <c r="CX1100" s="463"/>
      <c r="CY1100" s="463"/>
      <c r="CZ1100" s="463"/>
      <c r="DA1100" s="464"/>
      <c r="DB1100" s="464"/>
      <c r="DC1100" s="464"/>
      <c r="DD1100" s="464">
        <v>7689000</v>
      </c>
      <c r="DE1100" s="464">
        <v>69141000</v>
      </c>
      <c r="DF1100" s="464">
        <v>119954000</v>
      </c>
      <c r="DG1100" s="464">
        <v>119451000</v>
      </c>
      <c r="DH1100" s="464"/>
      <c r="DI1100" s="464"/>
      <c r="DJ1100" s="464"/>
      <c r="DK1100" s="464">
        <f>DD1100+DE1100+DF1100+DG1100</f>
        <v>316235000</v>
      </c>
      <c r="DL1100" s="519"/>
      <c r="DM1100" s="464"/>
      <c r="DN1100" s="464"/>
      <c r="DO1100" s="455"/>
      <c r="DP1100" s="501"/>
      <c r="DQ1100" s="1061">
        <v>8611451</v>
      </c>
      <c r="DR1100" s="1059">
        <f>DQ1100/1.12</f>
        <v>7688795.5357142854</v>
      </c>
      <c r="DS1100" s="1061">
        <v>77438017</v>
      </c>
      <c r="DT1100" s="1061">
        <f>DS1100/1.12</f>
        <v>69141086.607142851</v>
      </c>
      <c r="DU1100" s="1061">
        <v>126967157</v>
      </c>
      <c r="DV1100" s="1059">
        <f>DU1100/1.12</f>
        <v>113363533.03571427</v>
      </c>
      <c r="DW1100" s="1061">
        <v>125207850</v>
      </c>
      <c r="DX1100" s="1059">
        <f>DW1100/1.12</f>
        <v>111792723.2142857</v>
      </c>
      <c r="DY1100" s="672"/>
      <c r="DZ1100" s="501"/>
      <c r="EA1100" s="508">
        <f t="shared" si="10818"/>
        <v>0</v>
      </c>
      <c r="EB1100" s="457">
        <f t="shared" si="10819"/>
        <v>0</v>
      </c>
      <c r="EC1100" s="1045"/>
      <c r="ED1100" s="892"/>
      <c r="EE1100" s="667">
        <f>DQ1100+DS1100+DU1100+DW1100+DY1100</f>
        <v>338224475</v>
      </c>
      <c r="EF1100" s="519">
        <f>EE1100/1.12</f>
        <v>301986138.39285713</v>
      </c>
      <c r="EG1100" s="260">
        <f t="shared" si="10820"/>
        <v>0</v>
      </c>
      <c r="EH1100" s="260">
        <f t="shared" si="10821"/>
        <v>0</v>
      </c>
      <c r="EI1100" s="262">
        <f t="shared" si="10822"/>
        <v>0</v>
      </c>
      <c r="EJ1100" s="262">
        <f t="shared" si="10823"/>
        <v>0</v>
      </c>
      <c r="EK1100" s="262">
        <f t="shared" si="10824"/>
        <v>-7688795.5357142854</v>
      </c>
      <c r="EL1100" s="262">
        <f t="shared" si="10825"/>
        <v>-8611451</v>
      </c>
      <c r="EM1100" s="262">
        <f t="shared" si="10826"/>
        <v>-69141086.607142851</v>
      </c>
      <c r="EN1100" s="262">
        <f t="shared" si="10827"/>
        <v>-77438017</v>
      </c>
      <c r="EO1100" s="262">
        <f t="shared" si="10828"/>
        <v>-113363533.03571427</v>
      </c>
      <c r="EP1100" s="262">
        <f t="shared" si="10829"/>
        <v>-126967157</v>
      </c>
      <c r="EQ1100" s="262">
        <f t="shared" si="10830"/>
        <v>-111792723.2142857</v>
      </c>
      <c r="ER1100" s="262">
        <f t="shared" si="10831"/>
        <v>-125207850</v>
      </c>
      <c r="ES1100" s="262">
        <f t="shared" si="10832"/>
        <v>0</v>
      </c>
      <c r="ET1100" s="597">
        <f t="shared" si="10833"/>
        <v>0</v>
      </c>
      <c r="EU1100" s="462">
        <f t="shared" si="10834"/>
        <v>0</v>
      </c>
      <c r="EV1100" s="263">
        <f t="shared" si="10835"/>
        <v>0</v>
      </c>
      <c r="EW1100" s="462">
        <f t="shared" si="10836"/>
        <v>0</v>
      </c>
      <c r="EX1100" s="263">
        <f t="shared" si="10837"/>
        <v>0</v>
      </c>
      <c r="EY1100" s="399">
        <f t="shared" si="10838"/>
        <v>-301986138.39285713</v>
      </c>
      <c r="EZ1100" s="260">
        <f t="shared" si="10839"/>
        <v>-338224475</v>
      </c>
      <c r="FA1100" s="313"/>
    </row>
    <row r="1101" spans="1:157" s="183" customFormat="1" ht="18" hidden="1" customHeight="1" outlineLevel="1" x14ac:dyDescent="0.2">
      <c r="A1101" s="729" t="s">
        <v>2180</v>
      </c>
      <c r="B1101" s="76" t="s">
        <v>21</v>
      </c>
      <c r="C1101" s="77" t="s">
        <v>1192</v>
      </c>
      <c r="D1101" s="77" t="s">
        <v>1212</v>
      </c>
      <c r="E1101" s="76" t="s">
        <v>1212</v>
      </c>
      <c r="F1101" s="76" t="s">
        <v>2084</v>
      </c>
      <c r="G1101" s="76" t="s">
        <v>25</v>
      </c>
      <c r="H1101" s="189">
        <v>1</v>
      </c>
      <c r="I1101" s="76" t="s">
        <v>2085</v>
      </c>
      <c r="J1101" s="80" t="s">
        <v>26</v>
      </c>
      <c r="K1101" s="81"/>
      <c r="L1101" s="76" t="s">
        <v>2086</v>
      </c>
      <c r="M1101" s="10"/>
      <c r="N1101" s="82"/>
      <c r="O1101" s="82"/>
      <c r="P1101" s="82"/>
      <c r="Q1101" s="82"/>
      <c r="R1101" s="399"/>
      <c r="S1101" s="260"/>
      <c r="T1101" s="260"/>
      <c r="U1101" s="260"/>
      <c r="V1101" s="260"/>
      <c r="W1101" s="262"/>
      <c r="X1101" s="399"/>
      <c r="Y1101" s="399"/>
      <c r="Z1101" s="399"/>
      <c r="AA1101" s="399"/>
      <c r="AB1101" s="399"/>
      <c r="AC1101" s="399"/>
      <c r="AD1101" s="260">
        <v>0</v>
      </c>
      <c r="AE1101" s="260"/>
      <c r="AF1101" s="260"/>
      <c r="AG1101" s="260">
        <f>AD1101</f>
        <v>0</v>
      </c>
      <c r="AH1101" s="260">
        <f>AG1101*1.12</f>
        <v>0</v>
      </c>
      <c r="AI1101" s="410">
        <f t="shared" si="10798"/>
        <v>0</v>
      </c>
      <c r="AJ1101" s="260">
        <v>0</v>
      </c>
      <c r="AK1101" s="260"/>
      <c r="AL1101" s="260"/>
      <c r="AM1101" s="260">
        <f>AJ1101</f>
        <v>0</v>
      </c>
      <c r="AN1101" s="260">
        <f t="shared" si="10799"/>
        <v>0</v>
      </c>
      <c r="AO1101" s="396">
        <f t="shared" si="10800"/>
        <v>0</v>
      </c>
      <c r="AP1101" s="260">
        <v>0</v>
      </c>
      <c r="AQ1101" s="260"/>
      <c r="AR1101" s="260"/>
      <c r="AS1101" s="260">
        <f t="shared" si="10890"/>
        <v>0</v>
      </c>
      <c r="AT1101" s="260">
        <f t="shared" si="10891"/>
        <v>0</v>
      </c>
      <c r="AU1101" s="260">
        <f t="shared" si="10892"/>
        <v>0</v>
      </c>
      <c r="AV1101" s="260">
        <v>0</v>
      </c>
      <c r="AW1101" s="260"/>
      <c r="AX1101" s="260"/>
      <c r="AY1101" s="260">
        <f t="shared" si="10893"/>
        <v>0</v>
      </c>
      <c r="AZ1101" s="260">
        <f t="shared" si="10894"/>
        <v>0</v>
      </c>
      <c r="BA1101" s="260">
        <f t="shared" si="10895"/>
        <v>0</v>
      </c>
      <c r="BB1101" s="404"/>
      <c r="BC1101" s="404"/>
      <c r="BD1101" s="404"/>
      <c r="BE1101" s="397"/>
      <c r="BF1101" s="397"/>
      <c r="BG1101" s="397"/>
      <c r="BH1101" s="404"/>
      <c r="BI1101" s="404"/>
      <c r="BJ1101" s="404"/>
      <c r="BK1101" s="397"/>
      <c r="BL1101" s="397"/>
      <c r="BM1101" s="397"/>
      <c r="BN1101" s="404"/>
      <c r="BO1101" s="404"/>
      <c r="BP1101" s="404"/>
      <c r="BQ1101" s="397"/>
      <c r="BR1101" s="397"/>
      <c r="BS1101" s="397"/>
      <c r="BT1101" s="260"/>
      <c r="BU1101" s="260"/>
      <c r="BV1101" s="262">
        <f>AV1101+AP1101+AD1101+AJ1101</f>
        <v>0</v>
      </c>
      <c r="BW1101" s="1427">
        <f>BV1101*1.12</f>
        <v>0</v>
      </c>
      <c r="BX1101" s="190"/>
      <c r="BY1101" s="76"/>
      <c r="BZ1101" s="325"/>
      <c r="CA1101" s="596">
        <f t="shared" si="10886"/>
        <v>0</v>
      </c>
      <c r="CB1101" s="910"/>
      <c r="CC1101" s="82"/>
      <c r="CD1101" s="191"/>
      <c r="CE1101" s="27">
        <f t="shared" si="10887"/>
        <v>0</v>
      </c>
      <c r="CF1101" s="27">
        <f t="shared" si="10888"/>
        <v>0</v>
      </c>
      <c r="CG1101" s="1144">
        <f t="shared" si="10889"/>
        <v>0</v>
      </c>
      <c r="CH1101" s="185" t="s">
        <v>2182</v>
      </c>
      <c r="CI1101" s="185"/>
      <c r="CJ1101" s="177"/>
      <c r="CK1101" s="77"/>
      <c r="CL1101" s="175"/>
      <c r="CM1101" s="178"/>
      <c r="CN1101" s="175"/>
      <c r="CO1101" s="77"/>
      <c r="CP1101" s="76"/>
      <c r="CQ1101" s="175"/>
      <c r="CR1101" s="463"/>
      <c r="CS1101" s="463"/>
      <c r="CT1101" s="463"/>
      <c r="CU1101" s="463"/>
      <c r="CV1101" s="463"/>
      <c r="CW1101" s="463"/>
      <c r="CX1101" s="463"/>
      <c r="CY1101" s="463"/>
      <c r="CZ1101" s="463"/>
      <c r="DA1101" s="464"/>
      <c r="DB1101" s="464"/>
      <c r="DC1101" s="464"/>
      <c r="DD1101" s="464"/>
      <c r="DE1101" s="464"/>
      <c r="DF1101" s="464"/>
      <c r="DG1101" s="464"/>
      <c r="DH1101" s="464"/>
      <c r="DI1101" s="464"/>
      <c r="DJ1101" s="464"/>
      <c r="DK1101" s="464"/>
      <c r="DL1101" s="519"/>
      <c r="DM1101" s="464"/>
      <c r="DN1101" s="464"/>
      <c r="DO1101" s="455"/>
      <c r="DP1101" s="501"/>
      <c r="DQ1101" s="503"/>
      <c r="DR1101" s="501"/>
      <c r="DS1101" s="503"/>
      <c r="DT1101" s="501"/>
      <c r="DU1101" s="503"/>
      <c r="DV1101" s="501"/>
      <c r="DW1101" s="503"/>
      <c r="DX1101" s="501"/>
      <c r="DY1101" s="672"/>
      <c r="DZ1101" s="501"/>
      <c r="EA1101" s="508">
        <f t="shared" si="10818"/>
        <v>0</v>
      </c>
      <c r="EB1101" s="457">
        <f t="shared" si="10819"/>
        <v>0</v>
      </c>
      <c r="EC1101" s="503"/>
      <c r="ED1101" s="455"/>
      <c r="EE1101" s="667"/>
      <c r="EF1101" s="519"/>
      <c r="EG1101" s="260">
        <f t="shared" si="10820"/>
        <v>0</v>
      </c>
      <c r="EH1101" s="260">
        <f t="shared" si="10821"/>
        <v>0</v>
      </c>
      <c r="EI1101" s="262">
        <f t="shared" si="10822"/>
        <v>0</v>
      </c>
      <c r="EJ1101" s="262">
        <f t="shared" si="10823"/>
        <v>0</v>
      </c>
      <c r="EK1101" s="262">
        <f t="shared" si="10824"/>
        <v>0</v>
      </c>
      <c r="EL1101" s="262">
        <f t="shared" si="10825"/>
        <v>0</v>
      </c>
      <c r="EM1101" s="262">
        <f t="shared" si="10826"/>
        <v>0</v>
      </c>
      <c r="EN1101" s="262">
        <f t="shared" si="10827"/>
        <v>0</v>
      </c>
      <c r="EO1101" s="262">
        <f t="shared" si="10828"/>
        <v>0</v>
      </c>
      <c r="EP1101" s="262">
        <f t="shared" si="10829"/>
        <v>0</v>
      </c>
      <c r="EQ1101" s="262">
        <f t="shared" si="10830"/>
        <v>0</v>
      </c>
      <c r="ER1101" s="262">
        <f t="shared" si="10831"/>
        <v>0</v>
      </c>
      <c r="ES1101" s="262">
        <f t="shared" si="10832"/>
        <v>0</v>
      </c>
      <c r="ET1101" s="597">
        <f t="shared" si="10833"/>
        <v>0</v>
      </c>
      <c r="EU1101" s="462">
        <f t="shared" si="10834"/>
        <v>0</v>
      </c>
      <c r="EV1101" s="263">
        <f t="shared" si="10835"/>
        <v>0</v>
      </c>
      <c r="EW1101" s="462">
        <f t="shared" si="10836"/>
        <v>0</v>
      </c>
      <c r="EX1101" s="263">
        <f t="shared" si="10837"/>
        <v>0</v>
      </c>
      <c r="EY1101" s="399">
        <f t="shared" si="10838"/>
        <v>0</v>
      </c>
      <c r="EZ1101" s="260">
        <f t="shared" si="10839"/>
        <v>0</v>
      </c>
      <c r="FA1101" s="313"/>
    </row>
    <row r="1102" spans="1:157" s="183" customFormat="1" ht="18" hidden="1" customHeight="1" outlineLevel="1" x14ac:dyDescent="0.2">
      <c r="A1102" s="729" t="s">
        <v>2181</v>
      </c>
      <c r="B1102" s="76" t="s">
        <v>21</v>
      </c>
      <c r="C1102" s="77" t="s">
        <v>1192</v>
      </c>
      <c r="D1102" s="77" t="s">
        <v>1212</v>
      </c>
      <c r="E1102" s="76" t="s">
        <v>1212</v>
      </c>
      <c r="F1102" s="76" t="s">
        <v>2084</v>
      </c>
      <c r="G1102" s="76" t="s">
        <v>25</v>
      </c>
      <c r="H1102" s="189">
        <v>1</v>
      </c>
      <c r="I1102" s="76" t="s">
        <v>2085</v>
      </c>
      <c r="J1102" s="80" t="s">
        <v>26</v>
      </c>
      <c r="K1102" s="81"/>
      <c r="L1102" s="76" t="s">
        <v>2086</v>
      </c>
      <c r="M1102" s="10"/>
      <c r="N1102" s="82"/>
      <c r="O1102" s="82"/>
      <c r="P1102" s="82"/>
      <c r="Q1102" s="82"/>
      <c r="R1102" s="399"/>
      <c r="S1102" s="260"/>
      <c r="T1102" s="260"/>
      <c r="U1102" s="260"/>
      <c r="V1102" s="260"/>
      <c r="W1102" s="262"/>
      <c r="X1102" s="399"/>
      <c r="Y1102" s="399"/>
      <c r="Z1102" s="399"/>
      <c r="AA1102" s="399"/>
      <c r="AB1102" s="399"/>
      <c r="AC1102" s="399"/>
      <c r="AD1102" s="260">
        <v>7689000</v>
      </c>
      <c r="AE1102" s="260"/>
      <c r="AF1102" s="260"/>
      <c r="AG1102" s="260">
        <v>0</v>
      </c>
      <c r="AH1102" s="260">
        <v>0</v>
      </c>
      <c r="AI1102" s="410">
        <f t="shared" si="10798"/>
        <v>0</v>
      </c>
      <c r="AJ1102" s="260">
        <v>80710000</v>
      </c>
      <c r="AK1102" s="260"/>
      <c r="AL1102" s="260"/>
      <c r="AM1102" s="260">
        <v>0</v>
      </c>
      <c r="AN1102" s="260">
        <f t="shared" si="10799"/>
        <v>0</v>
      </c>
      <c r="AO1102" s="396">
        <f t="shared" si="10800"/>
        <v>0</v>
      </c>
      <c r="AP1102" s="260">
        <v>126383000</v>
      </c>
      <c r="AQ1102" s="260"/>
      <c r="AR1102" s="260"/>
      <c r="AS1102" s="260">
        <v>0</v>
      </c>
      <c r="AT1102" s="260">
        <f t="shared" ref="AT1102" si="10896">AS1102*1.12</f>
        <v>0</v>
      </c>
      <c r="AU1102" s="260">
        <f t="shared" ref="AU1102" si="10897">AT1102*H1102</f>
        <v>0</v>
      </c>
      <c r="AV1102" s="260">
        <v>125879000</v>
      </c>
      <c r="AW1102" s="260"/>
      <c r="AX1102" s="260"/>
      <c r="AY1102" s="260">
        <v>0</v>
      </c>
      <c r="AZ1102" s="260">
        <f t="shared" ref="AZ1102" si="10898">AY1102*1.12</f>
        <v>0</v>
      </c>
      <c r="BA1102" s="260">
        <f t="shared" ref="BA1102" si="10899">AZ1102*H1102</f>
        <v>0</v>
      </c>
      <c r="BB1102" s="404"/>
      <c r="BC1102" s="404"/>
      <c r="BD1102" s="404"/>
      <c r="BE1102" s="397"/>
      <c r="BF1102" s="397"/>
      <c r="BG1102" s="397"/>
      <c r="BH1102" s="404"/>
      <c r="BI1102" s="404"/>
      <c r="BJ1102" s="404"/>
      <c r="BK1102" s="397"/>
      <c r="BL1102" s="397"/>
      <c r="BM1102" s="397"/>
      <c r="BN1102" s="404"/>
      <c r="BO1102" s="404"/>
      <c r="BP1102" s="404"/>
      <c r="BQ1102" s="397"/>
      <c r="BR1102" s="397"/>
      <c r="BS1102" s="397"/>
      <c r="BT1102" s="260"/>
      <c r="BU1102" s="260"/>
      <c r="BV1102" s="262">
        <v>0</v>
      </c>
      <c r="BW1102" s="1427">
        <f>BV1102*1.12</f>
        <v>0</v>
      </c>
      <c r="BX1102" s="190"/>
      <c r="BY1102" s="76"/>
      <c r="BZ1102" s="325"/>
      <c r="CA1102" s="596">
        <f t="shared" si="10886"/>
        <v>0</v>
      </c>
      <c r="CB1102" s="910"/>
      <c r="CC1102" s="82"/>
      <c r="CD1102" s="191"/>
      <c r="CE1102" s="27">
        <f t="shared" si="10887"/>
        <v>0</v>
      </c>
      <c r="CF1102" s="27">
        <f t="shared" si="10888"/>
        <v>0</v>
      </c>
      <c r="CG1102" s="1144">
        <f t="shared" si="10889"/>
        <v>0</v>
      </c>
      <c r="CH1102" s="185" t="s">
        <v>2191</v>
      </c>
      <c r="CI1102" s="185"/>
      <c r="CJ1102" s="177"/>
      <c r="CK1102" s="77"/>
      <c r="CL1102" s="175"/>
      <c r="CM1102" s="178"/>
      <c r="CN1102" s="175"/>
      <c r="CO1102" s="77"/>
      <c r="CP1102" s="76"/>
      <c r="CQ1102" s="175"/>
      <c r="CR1102" s="463"/>
      <c r="CS1102" s="463"/>
      <c r="CT1102" s="463"/>
      <c r="CU1102" s="463"/>
      <c r="CV1102" s="463"/>
      <c r="CW1102" s="463"/>
      <c r="CX1102" s="463"/>
      <c r="CY1102" s="463"/>
      <c r="CZ1102" s="463"/>
      <c r="DA1102" s="464"/>
      <c r="DB1102" s="464"/>
      <c r="DC1102" s="464"/>
      <c r="DD1102" s="464"/>
      <c r="DE1102" s="464"/>
      <c r="DF1102" s="464"/>
      <c r="DG1102" s="464"/>
      <c r="DH1102" s="464"/>
      <c r="DI1102" s="464"/>
      <c r="DJ1102" s="464"/>
      <c r="DK1102" s="464"/>
      <c r="DL1102" s="519"/>
      <c r="DM1102" s="464"/>
      <c r="DN1102" s="464"/>
      <c r="DO1102" s="455"/>
      <c r="DP1102" s="501"/>
      <c r="DQ1102" s="503"/>
      <c r="DR1102" s="501"/>
      <c r="DS1102" s="503"/>
      <c r="DT1102" s="501"/>
      <c r="DU1102" s="503"/>
      <c r="DV1102" s="501"/>
      <c r="DW1102" s="503"/>
      <c r="DX1102" s="501"/>
      <c r="DY1102" s="672"/>
      <c r="DZ1102" s="501"/>
      <c r="EA1102" s="508">
        <f t="shared" si="10818"/>
        <v>0</v>
      </c>
      <c r="EB1102" s="457">
        <f t="shared" si="10819"/>
        <v>0</v>
      </c>
      <c r="EC1102" s="503"/>
      <c r="ED1102" s="455"/>
      <c r="EE1102" s="667"/>
      <c r="EF1102" s="519"/>
      <c r="EG1102" s="260">
        <f t="shared" si="10820"/>
        <v>0</v>
      </c>
      <c r="EH1102" s="260">
        <f t="shared" si="10821"/>
        <v>0</v>
      </c>
      <c r="EI1102" s="262">
        <f t="shared" si="10822"/>
        <v>0</v>
      </c>
      <c r="EJ1102" s="262">
        <f t="shared" si="10823"/>
        <v>0</v>
      </c>
      <c r="EK1102" s="262">
        <f t="shared" si="10824"/>
        <v>0</v>
      </c>
      <c r="EL1102" s="262">
        <f t="shared" si="10825"/>
        <v>0</v>
      </c>
      <c r="EM1102" s="262">
        <f t="shared" si="10826"/>
        <v>0</v>
      </c>
      <c r="EN1102" s="262">
        <f t="shared" si="10827"/>
        <v>0</v>
      </c>
      <c r="EO1102" s="262">
        <f t="shared" si="10828"/>
        <v>0</v>
      </c>
      <c r="EP1102" s="262">
        <f t="shared" si="10829"/>
        <v>0</v>
      </c>
      <c r="EQ1102" s="262">
        <f t="shared" si="10830"/>
        <v>0</v>
      </c>
      <c r="ER1102" s="262">
        <f t="shared" si="10831"/>
        <v>0</v>
      </c>
      <c r="ES1102" s="262">
        <f t="shared" si="10832"/>
        <v>0</v>
      </c>
      <c r="ET1102" s="597">
        <f t="shared" si="10833"/>
        <v>0</v>
      </c>
      <c r="EU1102" s="462">
        <f t="shared" si="10834"/>
        <v>0</v>
      </c>
      <c r="EV1102" s="263">
        <f t="shared" si="10835"/>
        <v>0</v>
      </c>
      <c r="EW1102" s="462">
        <f t="shared" si="10836"/>
        <v>0</v>
      </c>
      <c r="EX1102" s="263">
        <f t="shared" si="10837"/>
        <v>0</v>
      </c>
      <c r="EY1102" s="399">
        <f t="shared" si="10838"/>
        <v>0</v>
      </c>
      <c r="EZ1102" s="260">
        <f t="shared" si="10839"/>
        <v>0</v>
      </c>
      <c r="FA1102" s="313"/>
    </row>
    <row r="1103" spans="1:157" s="183" customFormat="1" ht="18" hidden="1" customHeight="1" outlineLevel="1" x14ac:dyDescent="0.2">
      <c r="A1103" s="729" t="s">
        <v>2192</v>
      </c>
      <c r="B1103" s="76" t="s">
        <v>21</v>
      </c>
      <c r="C1103" s="77" t="s">
        <v>1192</v>
      </c>
      <c r="D1103" s="77" t="s">
        <v>1212</v>
      </c>
      <c r="E1103" s="76" t="s">
        <v>1212</v>
      </c>
      <c r="F1103" s="76" t="s">
        <v>2084</v>
      </c>
      <c r="G1103" s="76" t="s">
        <v>25</v>
      </c>
      <c r="H1103" s="189">
        <v>1</v>
      </c>
      <c r="I1103" s="76" t="s">
        <v>2085</v>
      </c>
      <c r="J1103" s="80" t="s">
        <v>26</v>
      </c>
      <c r="K1103" s="81"/>
      <c r="L1103" s="76" t="s">
        <v>2086</v>
      </c>
      <c r="M1103" s="10"/>
      <c r="N1103" s="82"/>
      <c r="O1103" s="82"/>
      <c r="P1103" s="82"/>
      <c r="Q1103" s="82"/>
      <c r="R1103" s="399"/>
      <c r="S1103" s="260"/>
      <c r="T1103" s="260"/>
      <c r="U1103" s="260"/>
      <c r="V1103" s="260"/>
      <c r="W1103" s="262"/>
      <c r="X1103" s="399"/>
      <c r="Y1103" s="399"/>
      <c r="Z1103" s="399"/>
      <c r="AA1103" s="399"/>
      <c r="AB1103" s="399"/>
      <c r="AC1103" s="399"/>
      <c r="AD1103" s="260">
        <v>7689000</v>
      </c>
      <c r="AE1103" s="260"/>
      <c r="AF1103" s="260"/>
      <c r="AG1103" s="260">
        <v>0</v>
      </c>
      <c r="AH1103" s="260">
        <f>AG1103*1.12</f>
        <v>0</v>
      </c>
      <c r="AI1103" s="410">
        <f t="shared" si="10798"/>
        <v>0</v>
      </c>
      <c r="AJ1103" s="260">
        <v>73499000</v>
      </c>
      <c r="AK1103" s="260"/>
      <c r="AL1103" s="260"/>
      <c r="AM1103" s="260">
        <v>0</v>
      </c>
      <c r="AN1103" s="260">
        <f t="shared" ref="AN1103" si="10900">AM1103*1.12</f>
        <v>0</v>
      </c>
      <c r="AO1103" s="396">
        <f t="shared" si="10800"/>
        <v>0</v>
      </c>
      <c r="AP1103" s="260">
        <v>127562000</v>
      </c>
      <c r="AQ1103" s="260"/>
      <c r="AR1103" s="260"/>
      <c r="AS1103" s="260">
        <v>0</v>
      </c>
      <c r="AT1103" s="260">
        <f t="shared" ref="AT1103" si="10901">AS1103*1.12</f>
        <v>0</v>
      </c>
      <c r="AU1103" s="260">
        <f t="shared" ref="AU1103" si="10902">AT1103*H1103</f>
        <v>0</v>
      </c>
      <c r="AV1103" s="260">
        <v>127059000</v>
      </c>
      <c r="AW1103" s="260"/>
      <c r="AX1103" s="260"/>
      <c r="AY1103" s="260">
        <v>0</v>
      </c>
      <c r="AZ1103" s="260">
        <f t="shared" ref="AZ1103" si="10903">AY1103*1.12</f>
        <v>0</v>
      </c>
      <c r="BA1103" s="260">
        <f t="shared" ref="BA1103" si="10904">AZ1103*H1103</f>
        <v>0</v>
      </c>
      <c r="BB1103" s="404"/>
      <c r="BC1103" s="404"/>
      <c r="BD1103" s="404"/>
      <c r="BE1103" s="397"/>
      <c r="BF1103" s="397"/>
      <c r="BG1103" s="397"/>
      <c r="BH1103" s="404"/>
      <c r="BI1103" s="404"/>
      <c r="BJ1103" s="404"/>
      <c r="BK1103" s="397"/>
      <c r="BL1103" s="397"/>
      <c r="BM1103" s="397"/>
      <c r="BN1103" s="404"/>
      <c r="BO1103" s="404"/>
      <c r="BP1103" s="404"/>
      <c r="BQ1103" s="397"/>
      <c r="BR1103" s="397"/>
      <c r="BS1103" s="397"/>
      <c r="BT1103" s="260"/>
      <c r="BU1103" s="260"/>
      <c r="BV1103" s="262">
        <v>0</v>
      </c>
      <c r="BW1103" s="1427">
        <v>0</v>
      </c>
      <c r="BX1103" s="190"/>
      <c r="BY1103" s="76"/>
      <c r="BZ1103" s="325"/>
      <c r="CA1103" s="596">
        <f t="shared" si="10886"/>
        <v>0</v>
      </c>
      <c r="CB1103" s="910"/>
      <c r="CC1103" s="82"/>
      <c r="CD1103" s="191"/>
      <c r="CE1103" s="27">
        <f t="shared" si="10887"/>
        <v>0</v>
      </c>
      <c r="CF1103" s="27">
        <f t="shared" si="10888"/>
        <v>0</v>
      </c>
      <c r="CG1103" s="1144">
        <f t="shared" si="10889"/>
        <v>0</v>
      </c>
      <c r="CH1103" s="185" t="s">
        <v>2210</v>
      </c>
      <c r="CI1103" s="185"/>
      <c r="CJ1103" s="177"/>
      <c r="CK1103" s="77"/>
      <c r="CL1103" s="175"/>
      <c r="CM1103" s="178"/>
      <c r="CN1103" s="175"/>
      <c r="CO1103" s="77"/>
      <c r="CP1103" s="76"/>
      <c r="CQ1103" s="175"/>
      <c r="CR1103" s="463"/>
      <c r="CS1103" s="463"/>
      <c r="CT1103" s="463"/>
      <c r="CU1103" s="463"/>
      <c r="CV1103" s="463"/>
      <c r="CW1103" s="463"/>
      <c r="CX1103" s="463"/>
      <c r="CY1103" s="463"/>
      <c r="CZ1103" s="463"/>
      <c r="DA1103" s="464"/>
      <c r="DB1103" s="464"/>
      <c r="DC1103" s="464"/>
      <c r="DD1103" s="464"/>
      <c r="DE1103" s="464"/>
      <c r="DF1103" s="464"/>
      <c r="DG1103" s="464"/>
      <c r="DH1103" s="464"/>
      <c r="DI1103" s="464"/>
      <c r="DJ1103" s="464"/>
      <c r="DK1103" s="464"/>
      <c r="DL1103" s="519"/>
      <c r="DM1103" s="464"/>
      <c r="DN1103" s="464"/>
      <c r="DO1103" s="455"/>
      <c r="DP1103" s="501"/>
      <c r="DQ1103" s="503"/>
      <c r="DR1103" s="501"/>
      <c r="DS1103" s="503"/>
      <c r="DT1103" s="501"/>
      <c r="DU1103" s="503"/>
      <c r="DV1103" s="501"/>
      <c r="DW1103" s="503"/>
      <c r="DX1103" s="501"/>
      <c r="DY1103" s="672"/>
      <c r="DZ1103" s="501"/>
      <c r="EA1103" s="508">
        <f t="shared" si="10818"/>
        <v>0</v>
      </c>
      <c r="EB1103" s="457">
        <f t="shared" si="10819"/>
        <v>0</v>
      </c>
      <c r="EC1103" s="503"/>
      <c r="ED1103" s="455"/>
      <c r="EE1103" s="667"/>
      <c r="EF1103" s="519"/>
      <c r="EG1103" s="260">
        <f t="shared" si="10820"/>
        <v>0</v>
      </c>
      <c r="EH1103" s="260">
        <f t="shared" si="10821"/>
        <v>0</v>
      </c>
      <c r="EI1103" s="262">
        <f t="shared" si="10822"/>
        <v>0</v>
      </c>
      <c r="EJ1103" s="262">
        <f t="shared" si="10823"/>
        <v>0</v>
      </c>
      <c r="EK1103" s="262">
        <f t="shared" si="10824"/>
        <v>0</v>
      </c>
      <c r="EL1103" s="262">
        <f t="shared" si="10825"/>
        <v>0</v>
      </c>
      <c r="EM1103" s="262">
        <f t="shared" si="10826"/>
        <v>0</v>
      </c>
      <c r="EN1103" s="262">
        <f t="shared" si="10827"/>
        <v>0</v>
      </c>
      <c r="EO1103" s="262">
        <f t="shared" si="10828"/>
        <v>0</v>
      </c>
      <c r="EP1103" s="262">
        <f t="shared" si="10829"/>
        <v>0</v>
      </c>
      <c r="EQ1103" s="262">
        <f t="shared" si="10830"/>
        <v>0</v>
      </c>
      <c r="ER1103" s="262">
        <f t="shared" si="10831"/>
        <v>0</v>
      </c>
      <c r="ES1103" s="262">
        <f t="shared" si="10832"/>
        <v>0</v>
      </c>
      <c r="ET1103" s="597">
        <f t="shared" si="10833"/>
        <v>0</v>
      </c>
      <c r="EU1103" s="462">
        <f t="shared" si="10834"/>
        <v>0</v>
      </c>
      <c r="EV1103" s="263">
        <f t="shared" si="10835"/>
        <v>0</v>
      </c>
      <c r="EW1103" s="462">
        <f t="shared" si="10836"/>
        <v>0</v>
      </c>
      <c r="EX1103" s="263">
        <f t="shared" si="10837"/>
        <v>0</v>
      </c>
      <c r="EY1103" s="399">
        <f t="shared" si="10838"/>
        <v>0</v>
      </c>
      <c r="EZ1103" s="260">
        <f t="shared" si="10839"/>
        <v>0</v>
      </c>
      <c r="FA1103" s="313"/>
    </row>
    <row r="1104" spans="1:157" s="183" customFormat="1" ht="18" hidden="1" customHeight="1" outlineLevel="1" x14ac:dyDescent="0.2">
      <c r="A1104" s="729" t="s">
        <v>2202</v>
      </c>
      <c r="B1104" s="76" t="s">
        <v>21</v>
      </c>
      <c r="C1104" s="77" t="s">
        <v>1192</v>
      </c>
      <c r="D1104" s="77" t="s">
        <v>1212</v>
      </c>
      <c r="E1104" s="76" t="s">
        <v>1212</v>
      </c>
      <c r="F1104" s="76" t="s">
        <v>2084</v>
      </c>
      <c r="G1104" s="76" t="s">
        <v>25</v>
      </c>
      <c r="H1104" s="189">
        <v>1</v>
      </c>
      <c r="I1104" s="76" t="s">
        <v>2085</v>
      </c>
      <c r="J1104" s="80" t="s">
        <v>26</v>
      </c>
      <c r="K1104" s="81"/>
      <c r="L1104" s="76" t="s">
        <v>2086</v>
      </c>
      <c r="M1104" s="10"/>
      <c r="N1104" s="82"/>
      <c r="O1104" s="82"/>
      <c r="P1104" s="82"/>
      <c r="Q1104" s="82"/>
      <c r="R1104" s="399"/>
      <c r="S1104" s="260"/>
      <c r="T1104" s="260"/>
      <c r="U1104" s="260"/>
      <c r="V1104" s="260"/>
      <c r="W1104" s="262"/>
      <c r="X1104" s="399"/>
      <c r="Y1104" s="399"/>
      <c r="Z1104" s="399"/>
      <c r="AA1104" s="399"/>
      <c r="AB1104" s="399"/>
      <c r="AC1104" s="399"/>
      <c r="AD1104" s="260">
        <v>7689000</v>
      </c>
      <c r="AE1104" s="260"/>
      <c r="AF1104" s="260"/>
      <c r="AG1104" s="260">
        <v>0</v>
      </c>
      <c r="AH1104" s="260">
        <v>0</v>
      </c>
      <c r="AI1104" s="410">
        <f t="shared" si="10798"/>
        <v>0</v>
      </c>
      <c r="AJ1104" s="260">
        <v>67130000</v>
      </c>
      <c r="AK1104" s="260"/>
      <c r="AL1104" s="260"/>
      <c r="AM1104" s="260">
        <v>0</v>
      </c>
      <c r="AN1104" s="260">
        <f t="shared" ref="AN1104" si="10905">AM1104*1.12</f>
        <v>0</v>
      </c>
      <c r="AO1104" s="396">
        <f t="shared" si="10800"/>
        <v>0</v>
      </c>
      <c r="AP1104" s="260">
        <v>120960000</v>
      </c>
      <c r="AQ1104" s="260"/>
      <c r="AR1104" s="260"/>
      <c r="AS1104" s="260">
        <v>0</v>
      </c>
      <c r="AT1104" s="260">
        <f t="shared" ref="AT1104" si="10906">AS1104*1.12</f>
        <v>0</v>
      </c>
      <c r="AU1104" s="260">
        <f t="shared" ref="AU1104" si="10907">AT1104*H1104</f>
        <v>0</v>
      </c>
      <c r="AV1104" s="260">
        <v>120456000</v>
      </c>
      <c r="AW1104" s="260"/>
      <c r="AX1104" s="260"/>
      <c r="AY1104" s="260">
        <v>0</v>
      </c>
      <c r="AZ1104" s="260">
        <f t="shared" ref="AZ1104" si="10908">AY1104*1.12</f>
        <v>0</v>
      </c>
      <c r="BA1104" s="260">
        <f t="shared" ref="BA1104" si="10909">AZ1104*H1104</f>
        <v>0</v>
      </c>
      <c r="BB1104" s="404"/>
      <c r="BC1104" s="404"/>
      <c r="BD1104" s="404"/>
      <c r="BE1104" s="397"/>
      <c r="BF1104" s="397"/>
      <c r="BG1104" s="397"/>
      <c r="BH1104" s="404"/>
      <c r="BI1104" s="404"/>
      <c r="BJ1104" s="404"/>
      <c r="BK1104" s="397"/>
      <c r="BL1104" s="397"/>
      <c r="BM1104" s="397"/>
      <c r="BN1104" s="404"/>
      <c r="BO1104" s="404"/>
      <c r="BP1104" s="404"/>
      <c r="BQ1104" s="397"/>
      <c r="BR1104" s="397"/>
      <c r="BS1104" s="397"/>
      <c r="BT1104" s="260"/>
      <c r="BU1104" s="260"/>
      <c r="BV1104" s="262">
        <v>0</v>
      </c>
      <c r="BW1104" s="1427">
        <f>BV1104*1.12</f>
        <v>0</v>
      </c>
      <c r="BX1104" s="190"/>
      <c r="BY1104" s="76"/>
      <c r="BZ1104" s="325"/>
      <c r="CA1104" s="596">
        <f t="shared" si="10886"/>
        <v>0</v>
      </c>
      <c r="CB1104" s="910"/>
      <c r="CC1104" s="82"/>
      <c r="CD1104" s="191"/>
      <c r="CE1104" s="27">
        <f t="shared" si="10887"/>
        <v>0</v>
      </c>
      <c r="CF1104" s="27">
        <f t="shared" si="10888"/>
        <v>0</v>
      </c>
      <c r="CG1104" s="1144">
        <f t="shared" si="10889"/>
        <v>0</v>
      </c>
      <c r="CH1104" s="185" t="s">
        <v>2359</v>
      </c>
      <c r="CI1104" s="185"/>
      <c r="CJ1104" s="177"/>
      <c r="CK1104" s="77"/>
      <c r="CL1104" s="175"/>
      <c r="CM1104" s="178"/>
      <c r="CN1104" s="175"/>
      <c r="CO1104" s="77"/>
      <c r="CP1104" s="76"/>
      <c r="CQ1104" s="175"/>
      <c r="CR1104" s="463"/>
      <c r="CS1104" s="463"/>
      <c r="CT1104" s="463"/>
      <c r="CU1104" s="463"/>
      <c r="CV1104" s="463"/>
      <c r="CW1104" s="463"/>
      <c r="CX1104" s="463"/>
      <c r="CY1104" s="463"/>
      <c r="CZ1104" s="463"/>
      <c r="DA1104" s="464"/>
      <c r="DB1104" s="464"/>
      <c r="DC1104" s="464"/>
      <c r="DD1104" s="464"/>
      <c r="DE1104" s="464"/>
      <c r="DF1104" s="464"/>
      <c r="DG1104" s="464"/>
      <c r="DH1104" s="464"/>
      <c r="DI1104" s="464"/>
      <c r="DJ1104" s="464"/>
      <c r="DK1104" s="464"/>
      <c r="DL1104" s="519"/>
      <c r="DM1104" s="464"/>
      <c r="DN1104" s="464"/>
      <c r="DO1104" s="455"/>
      <c r="DP1104" s="501"/>
      <c r="DQ1104" s="503"/>
      <c r="DR1104" s="501"/>
      <c r="DS1104" s="503"/>
      <c r="DT1104" s="503"/>
      <c r="DU1104" s="503"/>
      <c r="DV1104" s="501"/>
      <c r="DW1104" s="503"/>
      <c r="DX1104" s="501"/>
      <c r="DY1104" s="672"/>
      <c r="DZ1104" s="501"/>
      <c r="EA1104" s="508">
        <f t="shared" si="10818"/>
        <v>0</v>
      </c>
      <c r="EB1104" s="457">
        <f t="shared" si="10819"/>
        <v>0</v>
      </c>
      <c r="EC1104" s="503"/>
      <c r="ED1104" s="455"/>
      <c r="EE1104" s="667"/>
      <c r="EF1104" s="519"/>
      <c r="EG1104" s="260">
        <f t="shared" si="10820"/>
        <v>0</v>
      </c>
      <c r="EH1104" s="260">
        <f t="shared" si="10821"/>
        <v>0</v>
      </c>
      <c r="EI1104" s="262">
        <f t="shared" si="10822"/>
        <v>0</v>
      </c>
      <c r="EJ1104" s="262">
        <f t="shared" si="10823"/>
        <v>0</v>
      </c>
      <c r="EK1104" s="262">
        <f t="shared" si="10824"/>
        <v>0</v>
      </c>
      <c r="EL1104" s="262">
        <f t="shared" si="10825"/>
        <v>0</v>
      </c>
      <c r="EM1104" s="262">
        <f t="shared" si="10826"/>
        <v>0</v>
      </c>
      <c r="EN1104" s="262">
        <f t="shared" si="10827"/>
        <v>0</v>
      </c>
      <c r="EO1104" s="262">
        <f t="shared" si="10828"/>
        <v>0</v>
      </c>
      <c r="EP1104" s="262">
        <f t="shared" si="10829"/>
        <v>0</v>
      </c>
      <c r="EQ1104" s="262">
        <f t="shared" si="10830"/>
        <v>0</v>
      </c>
      <c r="ER1104" s="262">
        <f t="shared" si="10831"/>
        <v>0</v>
      </c>
      <c r="ES1104" s="262">
        <f t="shared" si="10832"/>
        <v>0</v>
      </c>
      <c r="ET1104" s="597">
        <f t="shared" si="10833"/>
        <v>0</v>
      </c>
      <c r="EU1104" s="462">
        <f t="shared" si="10834"/>
        <v>0</v>
      </c>
      <c r="EV1104" s="263">
        <f t="shared" si="10835"/>
        <v>0</v>
      </c>
      <c r="EW1104" s="462">
        <f t="shared" si="10836"/>
        <v>0</v>
      </c>
      <c r="EX1104" s="263">
        <f t="shared" si="10837"/>
        <v>0</v>
      </c>
      <c r="EY1104" s="399">
        <f t="shared" si="10838"/>
        <v>0</v>
      </c>
      <c r="EZ1104" s="260">
        <f t="shared" si="10839"/>
        <v>0</v>
      </c>
      <c r="FA1104" s="313"/>
    </row>
    <row r="1105" spans="1:757" s="183" customFormat="1" ht="18" hidden="1" customHeight="1" outlineLevel="1" x14ac:dyDescent="0.2">
      <c r="A1105" s="729" t="s">
        <v>2354</v>
      </c>
      <c r="B1105" s="76" t="s">
        <v>21</v>
      </c>
      <c r="C1105" s="77" t="s">
        <v>1192</v>
      </c>
      <c r="D1105" s="77" t="s">
        <v>1212</v>
      </c>
      <c r="E1105" s="76" t="s">
        <v>1212</v>
      </c>
      <c r="F1105" s="76" t="s">
        <v>2084</v>
      </c>
      <c r="G1105" s="76" t="s">
        <v>25</v>
      </c>
      <c r="H1105" s="189">
        <v>1</v>
      </c>
      <c r="I1105" s="76" t="s">
        <v>2085</v>
      </c>
      <c r="J1105" s="80" t="s">
        <v>26</v>
      </c>
      <c r="K1105" s="81"/>
      <c r="L1105" s="76" t="s">
        <v>2086</v>
      </c>
      <c r="M1105" s="10"/>
      <c r="N1105" s="82"/>
      <c r="O1105" s="82"/>
      <c r="P1105" s="82"/>
      <c r="Q1105" s="82"/>
      <c r="R1105" s="399"/>
      <c r="S1105" s="260"/>
      <c r="T1105" s="260"/>
      <c r="U1105" s="260"/>
      <c r="V1105" s="260"/>
      <c r="W1105" s="262"/>
      <c r="X1105" s="399"/>
      <c r="Y1105" s="399"/>
      <c r="Z1105" s="399"/>
      <c r="AA1105" s="399"/>
      <c r="AB1105" s="399"/>
      <c r="AC1105" s="399"/>
      <c r="AD1105" s="260">
        <v>7689000</v>
      </c>
      <c r="AE1105" s="260"/>
      <c r="AF1105" s="260"/>
      <c r="AG1105" s="260">
        <v>0</v>
      </c>
      <c r="AH1105" s="260">
        <f>AG1105*1.12</f>
        <v>0</v>
      </c>
      <c r="AI1105" s="410">
        <f t="shared" ref="AI1105" si="10910">AH1105*H1105</f>
        <v>0</v>
      </c>
      <c r="AJ1105" s="260">
        <v>65901000</v>
      </c>
      <c r="AK1105" s="260"/>
      <c r="AL1105" s="260"/>
      <c r="AM1105" s="260">
        <v>0</v>
      </c>
      <c r="AN1105" s="260">
        <f t="shared" ref="AN1105" si="10911">AM1105*1.12</f>
        <v>0</v>
      </c>
      <c r="AO1105" s="396">
        <f t="shared" ref="AO1105" si="10912">AN1105*H1105</f>
        <v>0</v>
      </c>
      <c r="AP1105" s="260">
        <v>121574000</v>
      </c>
      <c r="AQ1105" s="260"/>
      <c r="AR1105" s="260"/>
      <c r="AS1105" s="260">
        <v>0</v>
      </c>
      <c r="AT1105" s="260">
        <f t="shared" ref="AT1105" si="10913">AS1105*1.12</f>
        <v>0</v>
      </c>
      <c r="AU1105" s="260">
        <f t="shared" ref="AU1105" si="10914">AT1105*H1105</f>
        <v>0</v>
      </c>
      <c r="AV1105" s="260">
        <v>121071000</v>
      </c>
      <c r="AW1105" s="260"/>
      <c r="AX1105" s="260"/>
      <c r="AY1105" s="260">
        <v>0</v>
      </c>
      <c r="AZ1105" s="260">
        <f t="shared" ref="AZ1105" si="10915">AY1105*1.12</f>
        <v>0</v>
      </c>
      <c r="BA1105" s="260">
        <f t="shared" ref="BA1105" si="10916">AZ1105*H1105</f>
        <v>0</v>
      </c>
      <c r="BB1105" s="404"/>
      <c r="BC1105" s="404"/>
      <c r="BD1105" s="404"/>
      <c r="BE1105" s="397"/>
      <c r="BF1105" s="397"/>
      <c r="BG1105" s="397"/>
      <c r="BH1105" s="404"/>
      <c r="BI1105" s="404"/>
      <c r="BJ1105" s="404"/>
      <c r="BK1105" s="397"/>
      <c r="BL1105" s="397"/>
      <c r="BM1105" s="397"/>
      <c r="BN1105" s="404"/>
      <c r="BO1105" s="404"/>
      <c r="BP1105" s="404"/>
      <c r="BQ1105" s="397"/>
      <c r="BR1105" s="397"/>
      <c r="BS1105" s="397"/>
      <c r="BT1105" s="260"/>
      <c r="BU1105" s="260"/>
      <c r="BV1105" s="262">
        <v>0</v>
      </c>
      <c r="BW1105" s="1427">
        <f>BV1105*1.12</f>
        <v>0</v>
      </c>
      <c r="BX1105" s="190"/>
      <c r="BY1105" s="76"/>
      <c r="BZ1105" s="325"/>
      <c r="CA1105" s="596">
        <f t="shared" ref="CA1105" si="10917">BW1105*H1105</f>
        <v>0</v>
      </c>
      <c r="CB1105" s="910"/>
      <c r="CC1105" s="82"/>
      <c r="CD1105" s="191"/>
      <c r="CE1105" s="27">
        <f t="shared" ref="CE1105" si="10918">BV1105-CB1105</f>
        <v>0</v>
      </c>
      <c r="CF1105" s="27">
        <f t="shared" ref="CF1105" si="10919">BW1105-CC1105</f>
        <v>0</v>
      </c>
      <c r="CG1105" s="1144">
        <f t="shared" ref="CG1105" si="10920">CA1105-CC1105</f>
        <v>0</v>
      </c>
      <c r="CH1105" s="175"/>
      <c r="CI1105" s="175"/>
      <c r="CJ1105" s="177"/>
      <c r="CK1105" s="77"/>
      <c r="CL1105" s="175"/>
      <c r="CM1105" s="178"/>
      <c r="CN1105" s="175"/>
      <c r="CO1105" s="77"/>
      <c r="CP1105" s="76"/>
      <c r="CQ1105" s="175"/>
      <c r="CR1105" s="463"/>
      <c r="CS1105" s="463"/>
      <c r="CT1105" s="463"/>
      <c r="CU1105" s="463"/>
      <c r="CV1105" s="463"/>
      <c r="CW1105" s="463"/>
      <c r="CX1105" s="463"/>
      <c r="CY1105" s="463"/>
      <c r="CZ1105" s="463"/>
      <c r="DA1105" s="464"/>
      <c r="DB1105" s="464"/>
      <c r="DC1105" s="464"/>
      <c r="DD1105" s="464"/>
      <c r="DE1105" s="464"/>
      <c r="DF1105" s="464"/>
      <c r="DG1105" s="464"/>
      <c r="DH1105" s="464"/>
      <c r="DI1105" s="464"/>
      <c r="DJ1105" s="464"/>
      <c r="DK1105" s="464"/>
      <c r="DL1105" s="519"/>
      <c r="DM1105" s="464"/>
      <c r="DN1105" s="464"/>
      <c r="DO1105" s="455"/>
      <c r="DP1105" s="501"/>
      <c r="DQ1105" s="503"/>
      <c r="DR1105" s="501"/>
      <c r="DS1105" s="503"/>
      <c r="DT1105" s="503"/>
      <c r="DU1105" s="503"/>
      <c r="DV1105" s="501"/>
      <c r="DW1105" s="503"/>
      <c r="DX1105" s="501"/>
      <c r="DY1105" s="672"/>
      <c r="DZ1105" s="501"/>
      <c r="EA1105" s="508">
        <f t="shared" si="10818"/>
        <v>0</v>
      </c>
      <c r="EB1105" s="457">
        <f t="shared" ref="EB1105" si="10921">EA1105/1.12</f>
        <v>0</v>
      </c>
      <c r="EC1105" s="503"/>
      <c r="ED1105" s="455"/>
      <c r="EE1105" s="667"/>
      <c r="EF1105" s="519"/>
      <c r="EG1105" s="260">
        <f t="shared" si="10820"/>
        <v>0</v>
      </c>
      <c r="EH1105" s="260">
        <f t="shared" si="10821"/>
        <v>0</v>
      </c>
      <c r="EI1105" s="262">
        <f t="shared" si="10822"/>
        <v>0</v>
      </c>
      <c r="EJ1105" s="262">
        <f t="shared" si="10823"/>
        <v>0</v>
      </c>
      <c r="EK1105" s="262">
        <f t="shared" si="10824"/>
        <v>0</v>
      </c>
      <c r="EL1105" s="262">
        <f t="shared" si="10825"/>
        <v>0</v>
      </c>
      <c r="EM1105" s="262">
        <f t="shared" si="10826"/>
        <v>0</v>
      </c>
      <c r="EN1105" s="262">
        <f t="shared" si="10827"/>
        <v>0</v>
      </c>
      <c r="EO1105" s="262">
        <f t="shared" si="10828"/>
        <v>0</v>
      </c>
      <c r="EP1105" s="262">
        <f t="shared" si="10829"/>
        <v>0</v>
      </c>
      <c r="EQ1105" s="262">
        <f t="shared" si="10830"/>
        <v>0</v>
      </c>
      <c r="ER1105" s="262">
        <f t="shared" si="10831"/>
        <v>0</v>
      </c>
      <c r="ES1105" s="262">
        <f t="shared" si="10832"/>
        <v>0</v>
      </c>
      <c r="ET1105" s="597">
        <f t="shared" si="10833"/>
        <v>0</v>
      </c>
      <c r="EU1105" s="462">
        <f t="shared" si="10834"/>
        <v>0</v>
      </c>
      <c r="EV1105" s="263">
        <f t="shared" si="10835"/>
        <v>0</v>
      </c>
      <c r="EW1105" s="462">
        <f t="shared" si="10836"/>
        <v>0</v>
      </c>
      <c r="EX1105" s="263">
        <f t="shared" si="10837"/>
        <v>0</v>
      </c>
      <c r="EY1105" s="399">
        <f t="shared" si="10838"/>
        <v>0</v>
      </c>
      <c r="EZ1105" s="260">
        <f t="shared" si="10839"/>
        <v>0</v>
      </c>
      <c r="FA1105" s="313"/>
    </row>
    <row r="1106" spans="1:757" s="183" customFormat="1" ht="18" hidden="1" customHeight="1" outlineLevel="1" x14ac:dyDescent="0.2">
      <c r="A1106" s="729" t="s">
        <v>2361</v>
      </c>
      <c r="B1106" s="76" t="s">
        <v>21</v>
      </c>
      <c r="C1106" s="77" t="s">
        <v>1192</v>
      </c>
      <c r="D1106" s="77" t="s">
        <v>1212</v>
      </c>
      <c r="E1106" s="76" t="s">
        <v>1212</v>
      </c>
      <c r="F1106" s="76" t="s">
        <v>2084</v>
      </c>
      <c r="G1106" s="76" t="s">
        <v>25</v>
      </c>
      <c r="H1106" s="189">
        <v>1</v>
      </c>
      <c r="I1106" s="76" t="s">
        <v>2085</v>
      </c>
      <c r="J1106" s="80" t="s">
        <v>26</v>
      </c>
      <c r="K1106" s="81"/>
      <c r="L1106" s="76" t="s">
        <v>2086</v>
      </c>
      <c r="M1106" s="10"/>
      <c r="N1106" s="82"/>
      <c r="O1106" s="82"/>
      <c r="P1106" s="82"/>
      <c r="Q1106" s="82"/>
      <c r="R1106" s="399"/>
      <c r="S1106" s="260"/>
      <c r="T1106" s="260"/>
      <c r="U1106" s="260"/>
      <c r="V1106" s="260"/>
      <c r="W1106" s="262"/>
      <c r="X1106" s="399"/>
      <c r="Y1106" s="399"/>
      <c r="Z1106" s="399"/>
      <c r="AA1106" s="399"/>
      <c r="AB1106" s="399"/>
      <c r="AC1106" s="399"/>
      <c r="AD1106" s="260">
        <v>7689000</v>
      </c>
      <c r="AE1106" s="260"/>
      <c r="AF1106" s="260"/>
      <c r="AG1106" s="260">
        <f>AD1106</f>
        <v>7689000</v>
      </c>
      <c r="AH1106" s="260">
        <f>AG1106*1.12</f>
        <v>8611680</v>
      </c>
      <c r="AI1106" s="410">
        <f t="shared" ref="AI1106" si="10922">AH1106*H1106</f>
        <v>8611680</v>
      </c>
      <c r="AJ1106" s="260">
        <v>69141000</v>
      </c>
      <c r="AK1106" s="260"/>
      <c r="AL1106" s="260"/>
      <c r="AM1106" s="260">
        <f>AJ1106</f>
        <v>69141000</v>
      </c>
      <c r="AN1106" s="260">
        <f t="shared" ref="AN1106" si="10923">AM1106*1.12</f>
        <v>77437920</v>
      </c>
      <c r="AO1106" s="396">
        <f t="shared" ref="AO1106" si="10924">AN1106*H1106</f>
        <v>77437920</v>
      </c>
      <c r="AP1106" s="260">
        <v>119954000</v>
      </c>
      <c r="AQ1106" s="260"/>
      <c r="AR1106" s="260"/>
      <c r="AS1106" s="260">
        <f t="shared" ref="AS1106" si="10925">AP1106</f>
        <v>119954000</v>
      </c>
      <c r="AT1106" s="260">
        <f t="shared" ref="AT1106" si="10926">AS1106*1.12</f>
        <v>134348480</v>
      </c>
      <c r="AU1106" s="260">
        <f t="shared" ref="AU1106" si="10927">AT1106*H1106</f>
        <v>134348480</v>
      </c>
      <c r="AV1106" s="260">
        <v>119451000</v>
      </c>
      <c r="AW1106" s="260"/>
      <c r="AX1106" s="260"/>
      <c r="AY1106" s="260">
        <f t="shared" ref="AY1106" si="10928">AV1106</f>
        <v>119451000</v>
      </c>
      <c r="AZ1106" s="260">
        <f t="shared" ref="AZ1106" si="10929">AY1106*1.12</f>
        <v>133785120.00000001</v>
      </c>
      <c r="BA1106" s="260">
        <f t="shared" ref="BA1106" si="10930">AZ1106*H1106</f>
        <v>133785120.00000001</v>
      </c>
      <c r="BB1106" s="404"/>
      <c r="BC1106" s="404"/>
      <c r="BD1106" s="404"/>
      <c r="BE1106" s="397"/>
      <c r="BF1106" s="397"/>
      <c r="BG1106" s="397"/>
      <c r="BH1106" s="404"/>
      <c r="BI1106" s="404"/>
      <c r="BJ1106" s="404"/>
      <c r="BK1106" s="397"/>
      <c r="BL1106" s="397"/>
      <c r="BM1106" s="397"/>
      <c r="BN1106" s="404"/>
      <c r="BO1106" s="404"/>
      <c r="BP1106" s="404"/>
      <c r="BQ1106" s="397"/>
      <c r="BR1106" s="397"/>
      <c r="BS1106" s="397"/>
      <c r="BT1106" s="260"/>
      <c r="BU1106" s="260"/>
      <c r="BV1106" s="262">
        <f>AV1106+AP1106+AD1106+AJ1106</f>
        <v>316235000</v>
      </c>
      <c r="BW1106" s="1427">
        <f>BV1106*1.12</f>
        <v>354183200.00000006</v>
      </c>
      <c r="BX1106" s="190"/>
      <c r="BY1106" s="76"/>
      <c r="BZ1106" s="325"/>
      <c r="CA1106" s="596">
        <f t="shared" ref="CA1106" si="10931">BW1106*H1106</f>
        <v>354183200.00000006</v>
      </c>
      <c r="CB1106" s="910"/>
      <c r="CC1106" s="82"/>
      <c r="CD1106" s="191"/>
      <c r="CE1106" s="27">
        <f t="shared" ref="CE1106" si="10932">BV1106-CB1106</f>
        <v>316235000</v>
      </c>
      <c r="CF1106" s="27">
        <f t="shared" ref="CF1106" si="10933">BW1106-CC1106</f>
        <v>354183200.00000006</v>
      </c>
      <c r="CG1106" s="1144">
        <f t="shared" ref="CG1106" si="10934">CA1106-CC1106</f>
        <v>354183200.00000006</v>
      </c>
      <c r="CH1106" s="185" t="s">
        <v>2371</v>
      </c>
      <c r="CI1106" s="185" t="s">
        <v>2372</v>
      </c>
      <c r="CJ1106" s="177"/>
      <c r="CK1106" s="77"/>
      <c r="CL1106" s="175"/>
      <c r="CM1106" s="178"/>
      <c r="CN1106" s="175"/>
      <c r="CO1106" s="77"/>
      <c r="CP1106" s="76"/>
      <c r="CQ1106" s="175"/>
      <c r="CR1106" s="463"/>
      <c r="CS1106" s="463"/>
      <c r="CT1106" s="463"/>
      <c r="CU1106" s="463"/>
      <c r="CV1106" s="463"/>
      <c r="CW1106" s="463"/>
      <c r="CX1106" s="463"/>
      <c r="CY1106" s="463"/>
      <c r="CZ1106" s="463"/>
      <c r="DA1106" s="464"/>
      <c r="DB1106" s="464"/>
      <c r="DC1106" s="464"/>
      <c r="DD1106" s="464"/>
      <c r="DE1106" s="464"/>
      <c r="DF1106" s="464"/>
      <c r="DG1106" s="464"/>
      <c r="DH1106" s="464"/>
      <c r="DI1106" s="464"/>
      <c r="DJ1106" s="464"/>
      <c r="DK1106" s="464"/>
      <c r="DL1106" s="519"/>
      <c r="DM1106" s="464"/>
      <c r="DN1106" s="464"/>
      <c r="DO1106" s="455"/>
      <c r="DP1106" s="501"/>
      <c r="DQ1106" s="503"/>
      <c r="DR1106" s="501"/>
      <c r="DS1106" s="503"/>
      <c r="DT1106" s="503"/>
      <c r="DU1106" s="503"/>
      <c r="DV1106" s="501"/>
      <c r="DW1106" s="503"/>
      <c r="DX1106" s="501"/>
      <c r="DY1106" s="672"/>
      <c r="DZ1106" s="501"/>
      <c r="EA1106" s="508">
        <f t="shared" si="10818"/>
        <v>0</v>
      </c>
      <c r="EB1106" s="457">
        <f t="shared" ref="EB1106" si="10935">EA1106/1.12</f>
        <v>0</v>
      </c>
      <c r="EC1106" s="503"/>
      <c r="ED1106" s="455"/>
      <c r="EE1106" s="667"/>
      <c r="EF1106" s="519"/>
      <c r="EG1106" s="260">
        <f t="shared" si="10820"/>
        <v>0</v>
      </c>
      <c r="EH1106" s="260">
        <f t="shared" si="10821"/>
        <v>0</v>
      </c>
      <c r="EI1106" s="262">
        <f t="shared" si="10822"/>
        <v>0</v>
      </c>
      <c r="EJ1106" s="262">
        <f t="shared" si="10823"/>
        <v>0</v>
      </c>
      <c r="EK1106" s="262">
        <f t="shared" si="10824"/>
        <v>7689000</v>
      </c>
      <c r="EL1106" s="262">
        <f t="shared" si="10825"/>
        <v>8611680</v>
      </c>
      <c r="EM1106" s="262">
        <f t="shared" si="10826"/>
        <v>69141000</v>
      </c>
      <c r="EN1106" s="262">
        <f t="shared" si="10827"/>
        <v>77437920</v>
      </c>
      <c r="EO1106" s="262">
        <f t="shared" si="10828"/>
        <v>119954000</v>
      </c>
      <c r="EP1106" s="262">
        <f t="shared" si="10829"/>
        <v>134348480</v>
      </c>
      <c r="EQ1106" s="262">
        <f t="shared" si="10830"/>
        <v>119451000</v>
      </c>
      <c r="ER1106" s="262">
        <f t="shared" si="10831"/>
        <v>133785120.00000001</v>
      </c>
      <c r="ES1106" s="262">
        <f t="shared" si="10832"/>
        <v>0</v>
      </c>
      <c r="ET1106" s="597">
        <f t="shared" si="10833"/>
        <v>0</v>
      </c>
      <c r="EU1106" s="462">
        <f t="shared" si="10834"/>
        <v>0</v>
      </c>
      <c r="EV1106" s="263">
        <f t="shared" si="10835"/>
        <v>0</v>
      </c>
      <c r="EW1106" s="462">
        <f t="shared" si="10836"/>
        <v>0</v>
      </c>
      <c r="EX1106" s="263">
        <f t="shared" si="10837"/>
        <v>0</v>
      </c>
      <c r="EY1106" s="399">
        <f t="shared" si="10838"/>
        <v>316235000</v>
      </c>
      <c r="EZ1106" s="260">
        <f t="shared" si="10839"/>
        <v>354183200.00000006</v>
      </c>
      <c r="FA1106" s="313"/>
    </row>
    <row r="1107" spans="1:757" s="221" customFormat="1" ht="18" customHeight="1" collapsed="1" x14ac:dyDescent="0.2">
      <c r="A1107" s="217"/>
      <c r="B1107" s="19"/>
      <c r="C1107" s="90"/>
      <c r="D1107" s="90" t="s">
        <v>1185</v>
      </c>
      <c r="E1107" s="19"/>
      <c r="F1107" s="19"/>
      <c r="G1107" s="19"/>
      <c r="H1107" s="218"/>
      <c r="I1107" s="19"/>
      <c r="J1107" s="92"/>
      <c r="K1107" s="93"/>
      <c r="L1107" s="19"/>
      <c r="M1107" s="11"/>
      <c r="N1107" s="94"/>
      <c r="O1107" s="94"/>
      <c r="P1107" s="94"/>
      <c r="Q1107" s="94"/>
      <c r="R1107" s="401"/>
      <c r="S1107" s="264"/>
      <c r="T1107" s="264"/>
      <c r="U1107" s="264">
        <f t="shared" ref="U1107:W1107" si="10936">SUM(U1108:U1116)</f>
        <v>0</v>
      </c>
      <c r="V1107" s="264">
        <f t="shared" si="10936"/>
        <v>0</v>
      </c>
      <c r="W1107" s="264">
        <f t="shared" si="10936"/>
        <v>0</v>
      </c>
      <c r="X1107" s="402"/>
      <c r="Y1107" s="402"/>
      <c r="Z1107" s="402"/>
      <c r="AA1107" s="402">
        <f t="shared" ref="AA1107:AC1107" si="10937">SUM(AA1108:AA1116)</f>
        <v>14839000</v>
      </c>
      <c r="AB1107" s="402">
        <f t="shared" si="10937"/>
        <v>16619680.000000002</v>
      </c>
      <c r="AC1107" s="402">
        <f t="shared" si="10937"/>
        <v>11633776</v>
      </c>
      <c r="AD1107" s="264"/>
      <c r="AE1107" s="264"/>
      <c r="AF1107" s="264"/>
      <c r="AG1107" s="264">
        <f t="shared" ref="AG1107:AI1107" si="10938">SUM(AG1108:AG1116)</f>
        <v>36073000</v>
      </c>
      <c r="AH1107" s="264">
        <f>SUM(AH1108:AH1116)</f>
        <v>40401760.000000007</v>
      </c>
      <c r="AI1107" s="264">
        <f t="shared" si="10938"/>
        <v>28281232.000000004</v>
      </c>
      <c r="AJ1107" s="264"/>
      <c r="AK1107" s="264"/>
      <c r="AL1107" s="264"/>
      <c r="AM1107" s="264">
        <f t="shared" ref="AM1107:AO1107" si="10939">SUM(AM1108:AM1116)</f>
        <v>93693041.430000007</v>
      </c>
      <c r="AN1107" s="264">
        <f t="shared" si="10939"/>
        <v>104936206.4016</v>
      </c>
      <c r="AO1107" s="264">
        <f t="shared" si="10939"/>
        <v>54254130.561120003</v>
      </c>
      <c r="AP1107" s="264"/>
      <c r="AQ1107" s="264"/>
      <c r="AR1107" s="264"/>
      <c r="AS1107" s="264">
        <f t="shared" ref="AS1107:AU1107" si="10940">SUM(AS1108:AS1116)</f>
        <v>277526840</v>
      </c>
      <c r="AT1107" s="264">
        <f t="shared" si="10940"/>
        <v>310830060.80000001</v>
      </c>
      <c r="AU1107" s="264">
        <f t="shared" si="10940"/>
        <v>136181736.31999999</v>
      </c>
      <c r="AV1107" s="264"/>
      <c r="AW1107" s="264"/>
      <c r="AX1107" s="264"/>
      <c r="AY1107" s="264">
        <f t="shared" ref="AY1107:BA1107" si="10941">SUM(AY1108:AY1116)</f>
        <v>286752010</v>
      </c>
      <c r="AZ1107" s="264">
        <f t="shared" si="10941"/>
        <v>321162251.20000005</v>
      </c>
      <c r="BA1107" s="264">
        <f t="shared" si="10941"/>
        <v>140314612.48000002</v>
      </c>
      <c r="BB1107" s="407"/>
      <c r="BC1107" s="407"/>
      <c r="BD1107" s="407"/>
      <c r="BE1107" s="264">
        <f t="shared" ref="BE1107:BG1107" si="10942">SUM(BE1108:BE1116)</f>
        <v>255140990</v>
      </c>
      <c r="BF1107" s="264">
        <f t="shared" si="10942"/>
        <v>285757908.80000001</v>
      </c>
      <c r="BG1107" s="264">
        <f t="shared" si="10942"/>
        <v>114303163.52000001</v>
      </c>
      <c r="BH1107" s="407"/>
      <c r="BI1107" s="407"/>
      <c r="BJ1107" s="407"/>
      <c r="BK1107" s="264">
        <f t="shared" ref="BK1107:BM1107" si="10943">SUM(BK1108:BK1116)</f>
        <v>87040690</v>
      </c>
      <c r="BL1107" s="264">
        <f t="shared" si="10943"/>
        <v>97485572.800000012</v>
      </c>
      <c r="BM1107" s="264">
        <f t="shared" si="10943"/>
        <v>38994229.120000005</v>
      </c>
      <c r="BN1107" s="407"/>
      <c r="BO1107" s="407"/>
      <c r="BP1107" s="407"/>
      <c r="BQ1107" s="264">
        <f t="shared" ref="BQ1107:BS1107" si="10944">SUM(BQ1108:BQ1116)</f>
        <v>0</v>
      </c>
      <c r="BR1107" s="264">
        <f t="shared" si="10944"/>
        <v>0</v>
      </c>
      <c r="BS1107" s="264">
        <f t="shared" si="10944"/>
        <v>0</v>
      </c>
      <c r="BT1107" s="264"/>
      <c r="BU1107" s="264"/>
      <c r="BV1107" s="264">
        <f>SUM(BV1108:BV1116)</f>
        <v>1051065571.4300001</v>
      </c>
      <c r="BW1107" s="264">
        <f t="shared" ref="BW1107" si="10945">SUM(BW1108:BW1116)</f>
        <v>1177193440.0016</v>
      </c>
      <c r="BX1107" s="219"/>
      <c r="BY1107" s="19"/>
      <c r="BZ1107" s="571"/>
      <c r="CA1107" s="264">
        <f t="shared" ref="CA1107" si="10946">SUM(CA1108:CA1116)</f>
        <v>523962880.00112009</v>
      </c>
      <c r="CB1107" s="197"/>
      <c r="CC1107" s="94"/>
      <c r="CD1107" s="220"/>
      <c r="CE1107" s="264">
        <f t="shared" ref="CE1107:CG1107" si="10947">SUM(CE1108:CE1116)</f>
        <v>1051065571.4300001</v>
      </c>
      <c r="CF1107" s="264">
        <f t="shared" si="10947"/>
        <v>1177193440.0016</v>
      </c>
      <c r="CG1107" s="264">
        <f t="shared" si="10947"/>
        <v>523962880.00112009</v>
      </c>
      <c r="CH1107" s="185"/>
      <c r="CI1107" s="185"/>
      <c r="CJ1107" s="164"/>
      <c r="CK1107" s="185"/>
      <c r="CL1107" s="185"/>
      <c r="CM1107" s="185"/>
      <c r="CN1107" s="185"/>
      <c r="CO1107" s="185"/>
      <c r="CP1107" s="185"/>
      <c r="CQ1107" s="185"/>
      <c r="CR1107" s="469"/>
      <c r="CS1107" s="469"/>
      <c r="CT1107" s="469"/>
      <c r="CU1107" s="469"/>
      <c r="CV1107" s="469"/>
      <c r="CW1107" s="469"/>
      <c r="CX1107" s="469"/>
      <c r="CY1107" s="469"/>
      <c r="CZ1107" s="469"/>
      <c r="DA1107" s="470"/>
      <c r="DB1107" s="470"/>
      <c r="DC1107" s="470"/>
      <c r="DD1107" s="470"/>
      <c r="DE1107" s="470"/>
      <c r="DF1107" s="470"/>
      <c r="DG1107" s="470"/>
      <c r="DH1107" s="470"/>
      <c r="DI1107" s="470"/>
      <c r="DJ1107" s="470"/>
      <c r="DK1107" s="470"/>
      <c r="DL1107" s="521"/>
      <c r="DM1107" s="264">
        <f t="shared" ref="DM1107:EF1107" si="10948">SUM(DM1108:DM1116)</f>
        <v>0</v>
      </c>
      <c r="DN1107" s="264">
        <f t="shared" si="10948"/>
        <v>0</v>
      </c>
      <c r="DO1107" s="264">
        <f t="shared" si="10948"/>
        <v>16619680</v>
      </c>
      <c r="DP1107" s="663">
        <f t="shared" si="10948"/>
        <v>14838999.999999998</v>
      </c>
      <c r="DQ1107" s="264">
        <f t="shared" si="10948"/>
        <v>40401760.000000007</v>
      </c>
      <c r="DR1107" s="264">
        <f t="shared" si="10948"/>
        <v>36073000</v>
      </c>
      <c r="DS1107" s="264">
        <f t="shared" si="10948"/>
        <v>102949638.40000001</v>
      </c>
      <c r="DT1107" s="264">
        <f t="shared" si="10948"/>
        <v>91919320</v>
      </c>
      <c r="DU1107" s="264">
        <f t="shared" si="10948"/>
        <v>136587460.19999999</v>
      </c>
      <c r="DV1107" s="264">
        <f t="shared" si="10948"/>
        <v>121953089.4642857</v>
      </c>
      <c r="DW1107" s="264">
        <f t="shared" si="10948"/>
        <v>137371382.40000001</v>
      </c>
      <c r="DX1107" s="264">
        <f t="shared" si="10948"/>
        <v>122653020</v>
      </c>
      <c r="DY1107" s="264">
        <f t="shared" si="10948"/>
        <v>97271563.200000003</v>
      </c>
      <c r="DZ1107" s="264">
        <f t="shared" si="10948"/>
        <v>86849610</v>
      </c>
      <c r="EA1107" s="264">
        <f t="shared" si="10948"/>
        <v>97485572.800000012</v>
      </c>
      <c r="EB1107" s="264">
        <f t="shared" si="10948"/>
        <v>87040690</v>
      </c>
      <c r="EC1107" s="264">
        <f t="shared" si="10948"/>
        <v>0</v>
      </c>
      <c r="ED1107" s="264">
        <f t="shared" si="10948"/>
        <v>0</v>
      </c>
      <c r="EE1107" s="264">
        <f t="shared" si="10948"/>
        <v>628687057</v>
      </c>
      <c r="EF1107" s="264">
        <f t="shared" si="10948"/>
        <v>561327729.46428573</v>
      </c>
      <c r="EG1107" s="264">
        <f t="shared" ref="EG1107:EZ1107" si="10949">SUM(EG1108:EG1116)</f>
        <v>0</v>
      </c>
      <c r="EH1107" s="264">
        <f t="shared" si="10949"/>
        <v>0</v>
      </c>
      <c r="EI1107" s="264">
        <f t="shared" si="10949"/>
        <v>14839000</v>
      </c>
      <c r="EJ1107" s="264">
        <f t="shared" si="10949"/>
        <v>16619680.000000002</v>
      </c>
      <c r="EK1107" s="264">
        <f t="shared" si="10949"/>
        <v>0</v>
      </c>
      <c r="EL1107" s="264">
        <f t="shared" si="10949"/>
        <v>0</v>
      </c>
      <c r="EM1107" s="264">
        <f t="shared" si="10949"/>
        <v>1773721.4299999997</v>
      </c>
      <c r="EN1107" s="264">
        <f t="shared" si="10949"/>
        <v>1986568.0016000047</v>
      </c>
      <c r="EO1107" s="264">
        <f t="shared" si="10949"/>
        <v>155573750.5357143</v>
      </c>
      <c r="EP1107" s="264">
        <f t="shared" si="10949"/>
        <v>174242600.60000002</v>
      </c>
      <c r="EQ1107" s="264">
        <f t="shared" si="10949"/>
        <v>164098990</v>
      </c>
      <c r="ER1107" s="264">
        <f t="shared" si="10949"/>
        <v>183790868.80000001</v>
      </c>
      <c r="ES1107" s="264">
        <f t="shared" si="10949"/>
        <v>168291380</v>
      </c>
      <c r="ET1107" s="264">
        <f t="shared" si="10949"/>
        <v>188486345.60000002</v>
      </c>
      <c r="EU1107" s="264">
        <f t="shared" si="10949"/>
        <v>0</v>
      </c>
      <c r="EV1107" s="264">
        <f t="shared" si="10949"/>
        <v>0</v>
      </c>
      <c r="EW1107" s="264">
        <f t="shared" si="10949"/>
        <v>38994229.120000005</v>
      </c>
      <c r="EX1107" s="264">
        <f t="shared" si="10949"/>
        <v>0</v>
      </c>
      <c r="EY1107" s="264">
        <f t="shared" si="10949"/>
        <v>489737841.96571434</v>
      </c>
      <c r="EZ1107" s="264">
        <f t="shared" si="10949"/>
        <v>548506383.00160003</v>
      </c>
      <c r="FA1107" s="314"/>
    </row>
    <row r="1108" spans="1:757" s="183" customFormat="1" ht="18" hidden="1" customHeight="1" outlineLevel="1" x14ac:dyDescent="0.2">
      <c r="A1108" s="76" t="s">
        <v>1202</v>
      </c>
      <c r="B1108" s="76" t="s">
        <v>21</v>
      </c>
      <c r="C1108" s="77" t="s">
        <v>1193</v>
      </c>
      <c r="D1108" s="77" t="s">
        <v>1213</v>
      </c>
      <c r="E1108" s="76" t="s">
        <v>1213</v>
      </c>
      <c r="F1108" s="76" t="s">
        <v>1223</v>
      </c>
      <c r="G1108" s="76" t="s">
        <v>41</v>
      </c>
      <c r="H1108" s="189">
        <v>0.7</v>
      </c>
      <c r="I1108" s="76" t="s">
        <v>467</v>
      </c>
      <c r="J1108" s="80" t="s">
        <v>26</v>
      </c>
      <c r="K1108" s="81"/>
      <c r="L1108" s="76" t="s">
        <v>277</v>
      </c>
      <c r="M1108" s="76"/>
      <c r="N1108" s="82"/>
      <c r="O1108" s="82"/>
      <c r="P1108" s="82"/>
      <c r="Q1108" s="82"/>
      <c r="R1108" s="260"/>
      <c r="S1108" s="260"/>
      <c r="T1108" s="260"/>
      <c r="U1108" s="260">
        <f t="shared" ref="U1108" si="10950">R1108</f>
        <v>0</v>
      </c>
      <c r="V1108" s="260">
        <f t="shared" ref="V1108" si="10951">U1108*1.12</f>
        <v>0</v>
      </c>
      <c r="W1108" s="262">
        <f t="shared" ref="W1108" si="10952">V1108*H1108</f>
        <v>0</v>
      </c>
      <c r="X1108" s="260">
        <v>0</v>
      </c>
      <c r="Y1108" s="260"/>
      <c r="Z1108" s="260"/>
      <c r="AA1108" s="260">
        <f t="shared" ref="AA1108" si="10953">X1108</f>
        <v>0</v>
      </c>
      <c r="AB1108" s="260">
        <f t="shared" ref="AB1108" si="10954">AA1108*1.12</f>
        <v>0</v>
      </c>
      <c r="AC1108" s="399">
        <f t="shared" ref="AC1108:AC1110" si="10955">AB1108*H1108</f>
        <v>0</v>
      </c>
      <c r="AD1108" s="260">
        <v>0</v>
      </c>
      <c r="AE1108" s="260"/>
      <c r="AF1108" s="260"/>
      <c r="AG1108" s="260">
        <f t="shared" ref="AG1108:AG1110" si="10956">AD1108</f>
        <v>0</v>
      </c>
      <c r="AH1108" s="260">
        <f t="shared" ref="AH1108:AH1127" si="10957">AG1108*1.12</f>
        <v>0</v>
      </c>
      <c r="AI1108" s="410">
        <f t="shared" si="10798"/>
        <v>0</v>
      </c>
      <c r="AJ1108" s="260">
        <v>0</v>
      </c>
      <c r="AK1108" s="260"/>
      <c r="AL1108" s="260"/>
      <c r="AM1108" s="260">
        <f t="shared" ref="AM1108:AM1109" si="10958">AJ1108</f>
        <v>0</v>
      </c>
      <c r="AN1108" s="260">
        <f t="shared" ref="AN1108:AN1109" si="10959">AM1108*1.12</f>
        <v>0</v>
      </c>
      <c r="AO1108" s="396">
        <f t="shared" ref="AO1108:AO1112" si="10960">AN1108*H1108</f>
        <v>0</v>
      </c>
      <c r="AP1108" s="260">
        <v>0</v>
      </c>
      <c r="AQ1108" s="260"/>
      <c r="AR1108" s="260"/>
      <c r="AS1108" s="260">
        <f t="shared" ref="AS1108:AS1110" si="10961">AP1108</f>
        <v>0</v>
      </c>
      <c r="AT1108" s="260">
        <f t="shared" ref="AT1108:AT1110" si="10962">AS1108*1.12</f>
        <v>0</v>
      </c>
      <c r="AU1108" s="260">
        <f t="shared" ref="AU1108:AU1110" si="10963">AT1108*H1108</f>
        <v>0</v>
      </c>
      <c r="AV1108" s="260">
        <v>0</v>
      </c>
      <c r="AW1108" s="260"/>
      <c r="AX1108" s="260"/>
      <c r="AY1108" s="260">
        <f>AV1108</f>
        <v>0</v>
      </c>
      <c r="AZ1108" s="260">
        <f t="shared" ref="AZ1108:AZ1127" si="10964">AY1108*1.12</f>
        <v>0</v>
      </c>
      <c r="BA1108" s="260">
        <f t="shared" ref="BA1108:BA1110" si="10965">AZ1108*H1108</f>
        <v>0</v>
      </c>
      <c r="BB1108" s="404"/>
      <c r="BC1108" s="404"/>
      <c r="BD1108" s="404"/>
      <c r="BE1108" s="397">
        <f>BB1108</f>
        <v>0</v>
      </c>
      <c r="BF1108" s="397">
        <f t="shared" si="10608"/>
        <v>0</v>
      </c>
      <c r="BG1108" s="397">
        <f t="shared" si="10644"/>
        <v>0</v>
      </c>
      <c r="BH1108" s="404"/>
      <c r="BI1108" s="404"/>
      <c r="BJ1108" s="404"/>
      <c r="BK1108" s="397">
        <f>BH1108</f>
        <v>0</v>
      </c>
      <c r="BL1108" s="397">
        <f t="shared" ref="BL1108:BL1110" si="10966">BK1108*1.12</f>
        <v>0</v>
      </c>
      <c r="BM1108" s="397">
        <f t="shared" ref="BM1108:BM1110" si="10967">BL1108*N1108</f>
        <v>0</v>
      </c>
      <c r="BN1108" s="404"/>
      <c r="BO1108" s="404"/>
      <c r="BP1108" s="404"/>
      <c r="BQ1108" s="397">
        <f>BN1108</f>
        <v>0</v>
      </c>
      <c r="BR1108" s="397">
        <f t="shared" ref="BR1108:BR1111" si="10968">BQ1108*1.12</f>
        <v>0</v>
      </c>
      <c r="BS1108" s="397">
        <f t="shared" ref="BS1108:BS1111" si="10969">BR1108*T1108</f>
        <v>0</v>
      </c>
      <c r="BT1108" s="260"/>
      <c r="BU1108" s="260"/>
      <c r="BV1108" s="262">
        <v>0</v>
      </c>
      <c r="BW1108" s="1427">
        <f t="shared" ref="BW1108" si="10970">BV1108*1.12</f>
        <v>0</v>
      </c>
      <c r="BX1108" s="190"/>
      <c r="BY1108" s="76">
        <v>2014</v>
      </c>
      <c r="BZ1108" s="325"/>
      <c r="CA1108" s="596">
        <f t="shared" ref="CA1108:CA1112" si="10971">BW1108*H1108</f>
        <v>0</v>
      </c>
      <c r="CB1108" s="82"/>
      <c r="CC1108" s="82"/>
      <c r="CD1108" s="175"/>
      <c r="CE1108" s="26">
        <f t="shared" ref="CE1108:CE1112" si="10972">BV1108-CB1108</f>
        <v>0</v>
      </c>
      <c r="CF1108" s="27">
        <f t="shared" ref="CF1108:CF1112" si="10973">BW1108-CC1108</f>
        <v>0</v>
      </c>
      <c r="CG1108" s="1145">
        <f t="shared" ref="CG1108:CG1112" si="10974">CA1108-CC1108</f>
        <v>0</v>
      </c>
      <c r="CH1108" s="185" t="s">
        <v>1249</v>
      </c>
      <c r="CI1108" s="185" t="s">
        <v>1248</v>
      </c>
      <c r="CJ1108" s="177"/>
      <c r="CK1108" s="77"/>
      <c r="CL1108" s="175"/>
      <c r="CM1108" s="178"/>
      <c r="CN1108" s="175"/>
      <c r="CO1108" s="77"/>
      <c r="CP1108" s="76"/>
      <c r="CQ1108" s="175"/>
      <c r="CR1108" s="463"/>
      <c r="CS1108" s="463"/>
      <c r="CT1108" s="463"/>
      <c r="CU1108" s="463"/>
      <c r="CV1108" s="463"/>
      <c r="CW1108" s="463"/>
      <c r="CX1108" s="463"/>
      <c r="CY1108" s="463"/>
      <c r="CZ1108" s="463"/>
      <c r="DA1108" s="464"/>
      <c r="DB1108" s="464"/>
      <c r="DC1108" s="464"/>
      <c r="DD1108" s="464"/>
      <c r="DE1108" s="464"/>
      <c r="DF1108" s="464"/>
      <c r="DG1108" s="464"/>
      <c r="DH1108" s="464"/>
      <c r="DI1108" s="464"/>
      <c r="DJ1108" s="464"/>
      <c r="DK1108" s="464"/>
      <c r="DL1108" s="464"/>
      <c r="DM1108" s="464"/>
      <c r="DN1108" s="464"/>
      <c r="DO1108" s="455"/>
      <c r="DP1108" s="501"/>
      <c r="DQ1108" s="672"/>
      <c r="DR1108" s="457"/>
      <c r="DS1108" s="672"/>
      <c r="DT1108" s="457"/>
      <c r="DU1108" s="503"/>
      <c r="DV1108" s="501"/>
      <c r="DW1108" s="672"/>
      <c r="DX1108" s="501"/>
      <c r="DY1108" s="672"/>
      <c r="DZ1108" s="501"/>
      <c r="EA1108" s="508">
        <f>DI1108</f>
        <v>0</v>
      </c>
      <c r="EB1108" s="457">
        <f t="shared" ref="EB1108:EB1112" si="10975">EA1108/1.12</f>
        <v>0</v>
      </c>
      <c r="EC1108" s="672"/>
      <c r="ED1108" s="455"/>
      <c r="EE1108" s="667"/>
      <c r="EF1108" s="519"/>
      <c r="EG1108" s="398"/>
      <c r="EH1108" s="261"/>
      <c r="EI1108" s="472"/>
      <c r="EJ1108" s="597"/>
      <c r="EK1108" s="706">
        <f t="shared" ref="EK1108:EK1113" si="10976">AG1108-DR1108</f>
        <v>0</v>
      </c>
      <c r="EL1108" s="263">
        <f t="shared" ref="EL1108:EL1113" si="10977">AH1108-DQ1108</f>
        <v>0</v>
      </c>
      <c r="EM1108" s="648">
        <f t="shared" ref="EM1108:EM1113" si="10978">AM1108-DT1108</f>
        <v>0</v>
      </c>
      <c r="EN1108" s="597">
        <f t="shared" ref="EN1108:EN1113" si="10979">AN1108-DS1108</f>
        <v>0</v>
      </c>
      <c r="EO1108" s="706">
        <f t="shared" ref="EO1108:EO1113" si="10980">AS1108-DV1108</f>
        <v>0</v>
      </c>
      <c r="EP1108" s="263">
        <f t="shared" ref="EP1108:EP1113" si="10981">AT1108-DU1108</f>
        <v>0</v>
      </c>
      <c r="EQ1108" s="648">
        <f t="shared" ref="EQ1108:EQ1113" si="10982">AY1108-DX1108</f>
        <v>0</v>
      </c>
      <c r="ER1108" s="597">
        <f t="shared" ref="ER1108:ER1113" si="10983">AZ1108-DW1108</f>
        <v>0</v>
      </c>
      <c r="ES1108" s="706">
        <f t="shared" ref="ES1108:ES1113" si="10984">BE1108-DZ1108</f>
        <v>0</v>
      </c>
      <c r="ET1108" s="597">
        <f t="shared" ref="ET1108:ET1113" si="10985">BF1108-DY1108</f>
        <v>0</v>
      </c>
      <c r="EU1108" s="462">
        <f t="shared" ref="EU1108:EU1113" si="10986">BK1108-EB1108</f>
        <v>0</v>
      </c>
      <c r="EV1108" s="263">
        <f t="shared" ref="EV1108:EV1113" si="10987">BL1108-EA1108</f>
        <v>0</v>
      </c>
      <c r="EW1108" s="462">
        <f t="shared" ref="EW1108:EW1113" si="10988">BM1108-ED1108</f>
        <v>0</v>
      </c>
      <c r="EX1108" s="263">
        <f t="shared" ref="EX1108:EX1113" si="10989">BN1108-EC1108</f>
        <v>0</v>
      </c>
      <c r="EY1108" s="402">
        <f t="shared" ref="EY1108:EY1113" si="10990">BV1108-EF1108</f>
        <v>0</v>
      </c>
      <c r="EZ1108" s="265">
        <v>0</v>
      </c>
      <c r="FA1108" s="313"/>
    </row>
    <row r="1109" spans="1:757" s="183" customFormat="1" ht="18" hidden="1" customHeight="1" outlineLevel="1" x14ac:dyDescent="0.2">
      <c r="A1109" s="76" t="s">
        <v>1291</v>
      </c>
      <c r="B1109" s="76" t="s">
        <v>21</v>
      </c>
      <c r="C1109" s="77" t="s">
        <v>1193</v>
      </c>
      <c r="D1109" s="77" t="s">
        <v>1213</v>
      </c>
      <c r="E1109" s="76" t="s">
        <v>1213</v>
      </c>
      <c r="F1109" s="76" t="s">
        <v>1223</v>
      </c>
      <c r="G1109" s="76" t="s">
        <v>25</v>
      </c>
      <c r="H1109" s="189">
        <v>0.7</v>
      </c>
      <c r="I1109" s="76" t="s">
        <v>467</v>
      </c>
      <c r="J1109" s="80" t="s">
        <v>26</v>
      </c>
      <c r="K1109" s="81"/>
      <c r="L1109" s="76" t="s">
        <v>277</v>
      </c>
      <c r="M1109" s="76"/>
      <c r="N1109" s="82"/>
      <c r="O1109" s="82"/>
      <c r="P1109" s="82"/>
      <c r="Q1109" s="82"/>
      <c r="R1109" s="260"/>
      <c r="S1109" s="260"/>
      <c r="T1109" s="260"/>
      <c r="U1109" s="260">
        <f t="shared" ref="U1109" si="10991">R1109</f>
        <v>0</v>
      </c>
      <c r="V1109" s="260">
        <f t="shared" ref="V1109" si="10992">U1109*1.12</f>
        <v>0</v>
      </c>
      <c r="W1109" s="262">
        <f t="shared" ref="W1109" si="10993">V1109*H1109</f>
        <v>0</v>
      </c>
      <c r="X1109" s="260">
        <v>0</v>
      </c>
      <c r="Y1109" s="260"/>
      <c r="Z1109" s="260"/>
      <c r="AA1109" s="260">
        <f t="shared" ref="AA1109" si="10994">X1109</f>
        <v>0</v>
      </c>
      <c r="AB1109" s="260">
        <f t="shared" ref="AB1109" si="10995">AA1109*1.12</f>
        <v>0</v>
      </c>
      <c r="AC1109" s="399">
        <f t="shared" si="10955"/>
        <v>0</v>
      </c>
      <c r="AD1109" s="260">
        <v>0</v>
      </c>
      <c r="AE1109" s="260"/>
      <c r="AF1109" s="260"/>
      <c r="AG1109" s="260">
        <f t="shared" si="10956"/>
        <v>0</v>
      </c>
      <c r="AH1109" s="260">
        <f t="shared" si="10957"/>
        <v>0</v>
      </c>
      <c r="AI1109" s="410">
        <f t="shared" si="10798"/>
        <v>0</v>
      </c>
      <c r="AJ1109" s="260">
        <v>0</v>
      </c>
      <c r="AK1109" s="260"/>
      <c r="AL1109" s="260"/>
      <c r="AM1109" s="260">
        <f t="shared" si="10958"/>
        <v>0</v>
      </c>
      <c r="AN1109" s="260">
        <f t="shared" si="10959"/>
        <v>0</v>
      </c>
      <c r="AO1109" s="396">
        <f t="shared" si="10960"/>
        <v>0</v>
      </c>
      <c r="AP1109" s="260">
        <v>0</v>
      </c>
      <c r="AQ1109" s="260"/>
      <c r="AR1109" s="260"/>
      <c r="AS1109" s="260">
        <f t="shared" si="10961"/>
        <v>0</v>
      </c>
      <c r="AT1109" s="260">
        <f t="shared" si="10962"/>
        <v>0</v>
      </c>
      <c r="AU1109" s="260">
        <f t="shared" si="10963"/>
        <v>0</v>
      </c>
      <c r="AV1109" s="260">
        <v>0</v>
      </c>
      <c r="AW1109" s="260"/>
      <c r="AX1109" s="260"/>
      <c r="AY1109" s="260">
        <f t="shared" ref="AY1109:AY1110" si="10996">AV1109</f>
        <v>0</v>
      </c>
      <c r="AZ1109" s="260">
        <f t="shared" si="10964"/>
        <v>0</v>
      </c>
      <c r="BA1109" s="260">
        <f t="shared" si="10965"/>
        <v>0</v>
      </c>
      <c r="BB1109" s="404"/>
      <c r="BC1109" s="404"/>
      <c r="BD1109" s="404"/>
      <c r="BE1109" s="397">
        <f t="shared" si="10643"/>
        <v>0</v>
      </c>
      <c r="BF1109" s="397">
        <f t="shared" si="10608"/>
        <v>0</v>
      </c>
      <c r="BG1109" s="397">
        <f t="shared" si="10644"/>
        <v>0</v>
      </c>
      <c r="BH1109" s="404"/>
      <c r="BI1109" s="404"/>
      <c r="BJ1109" s="404"/>
      <c r="BK1109" s="397">
        <f t="shared" ref="BK1109:BK1110" si="10997">BH1109</f>
        <v>0</v>
      </c>
      <c r="BL1109" s="397">
        <f t="shared" si="10966"/>
        <v>0</v>
      </c>
      <c r="BM1109" s="397">
        <f t="shared" si="10967"/>
        <v>0</v>
      </c>
      <c r="BN1109" s="404"/>
      <c r="BO1109" s="404"/>
      <c r="BP1109" s="404"/>
      <c r="BQ1109" s="397">
        <f t="shared" ref="BQ1109:BQ1111" si="10998">BN1109</f>
        <v>0</v>
      </c>
      <c r="BR1109" s="397">
        <f t="shared" si="10968"/>
        <v>0</v>
      </c>
      <c r="BS1109" s="397">
        <f t="shared" si="10969"/>
        <v>0</v>
      </c>
      <c r="BT1109" s="260"/>
      <c r="BU1109" s="260"/>
      <c r="BV1109" s="262">
        <v>0</v>
      </c>
      <c r="BW1109" s="1427">
        <f t="shared" ref="BW1109" si="10999">BV1109*1.12</f>
        <v>0</v>
      </c>
      <c r="BX1109" s="190"/>
      <c r="BY1109" s="76">
        <v>2014</v>
      </c>
      <c r="BZ1109" s="325"/>
      <c r="CA1109" s="596">
        <f t="shared" si="10971"/>
        <v>0</v>
      </c>
      <c r="CB1109" s="82"/>
      <c r="CC1109" s="82"/>
      <c r="CD1109" s="175"/>
      <c r="CE1109" s="26">
        <f t="shared" si="10972"/>
        <v>0</v>
      </c>
      <c r="CF1109" s="27">
        <f t="shared" si="10973"/>
        <v>0</v>
      </c>
      <c r="CG1109" s="1145">
        <f t="shared" si="10974"/>
        <v>0</v>
      </c>
      <c r="CH1109" s="185" t="s">
        <v>1249</v>
      </c>
      <c r="CI1109" s="185" t="s">
        <v>1248</v>
      </c>
      <c r="CJ1109" s="177"/>
      <c r="CK1109" s="77"/>
      <c r="CL1109" s="175"/>
      <c r="CM1109" s="178"/>
      <c r="CN1109" s="175"/>
      <c r="CO1109" s="77"/>
      <c r="CP1109" s="76"/>
      <c r="CQ1109" s="175"/>
      <c r="CR1109" s="463"/>
      <c r="CS1109" s="463"/>
      <c r="CT1109" s="463"/>
      <c r="CU1109" s="463"/>
      <c r="CV1109" s="463"/>
      <c r="CW1109" s="463"/>
      <c r="CX1109" s="463"/>
      <c r="CY1109" s="463"/>
      <c r="CZ1109" s="463"/>
      <c r="DA1109" s="464"/>
      <c r="DB1109" s="464"/>
      <c r="DC1109" s="464"/>
      <c r="DD1109" s="464"/>
      <c r="DE1109" s="464"/>
      <c r="DF1109" s="464"/>
      <c r="DG1109" s="464"/>
      <c r="DH1109" s="464"/>
      <c r="DI1109" s="464"/>
      <c r="DJ1109" s="464"/>
      <c r="DK1109" s="464"/>
      <c r="DL1109" s="464"/>
      <c r="DM1109" s="464"/>
      <c r="DN1109" s="464"/>
      <c r="DO1109" s="455"/>
      <c r="DP1109" s="501"/>
      <c r="DQ1109" s="672"/>
      <c r="DR1109" s="457"/>
      <c r="DS1109" s="672"/>
      <c r="DT1109" s="457"/>
      <c r="DU1109" s="503"/>
      <c r="DV1109" s="501"/>
      <c r="DW1109" s="672"/>
      <c r="DX1109" s="501"/>
      <c r="DY1109" s="672"/>
      <c r="DZ1109" s="501"/>
      <c r="EA1109" s="508">
        <f>DI1109</f>
        <v>0</v>
      </c>
      <c r="EB1109" s="457">
        <f t="shared" si="10975"/>
        <v>0</v>
      </c>
      <c r="EC1109" s="672"/>
      <c r="ED1109" s="455"/>
      <c r="EE1109" s="667"/>
      <c r="EF1109" s="519"/>
      <c r="EG1109" s="398"/>
      <c r="EH1109" s="261"/>
      <c r="EI1109" s="472"/>
      <c r="EJ1109" s="597"/>
      <c r="EK1109" s="706">
        <f t="shared" si="10976"/>
        <v>0</v>
      </c>
      <c r="EL1109" s="263">
        <f t="shared" si="10977"/>
        <v>0</v>
      </c>
      <c r="EM1109" s="648">
        <f t="shared" si="10978"/>
        <v>0</v>
      </c>
      <c r="EN1109" s="597">
        <f t="shared" si="10979"/>
        <v>0</v>
      </c>
      <c r="EO1109" s="706">
        <f t="shared" si="10980"/>
        <v>0</v>
      </c>
      <c r="EP1109" s="263">
        <f t="shared" si="10981"/>
        <v>0</v>
      </c>
      <c r="EQ1109" s="648">
        <f t="shared" si="10982"/>
        <v>0</v>
      </c>
      <c r="ER1109" s="597">
        <f t="shared" si="10983"/>
        <v>0</v>
      </c>
      <c r="ES1109" s="706">
        <f t="shared" si="10984"/>
        <v>0</v>
      </c>
      <c r="ET1109" s="597">
        <f t="shared" si="10985"/>
        <v>0</v>
      </c>
      <c r="EU1109" s="462">
        <f t="shared" si="10986"/>
        <v>0</v>
      </c>
      <c r="EV1109" s="263">
        <f t="shared" si="10987"/>
        <v>0</v>
      </c>
      <c r="EW1109" s="462">
        <f t="shared" si="10988"/>
        <v>0</v>
      </c>
      <c r="EX1109" s="263">
        <f t="shared" si="10989"/>
        <v>0</v>
      </c>
      <c r="EY1109" s="402">
        <f t="shared" si="10990"/>
        <v>0</v>
      </c>
      <c r="EZ1109" s="265">
        <v>0</v>
      </c>
      <c r="FA1109" s="313"/>
    </row>
    <row r="1110" spans="1:757" s="183" customFormat="1" ht="18" hidden="1" customHeight="1" outlineLevel="1" x14ac:dyDescent="0.2">
      <c r="A1110" s="76" t="s">
        <v>1318</v>
      </c>
      <c r="B1110" s="76" t="s">
        <v>21</v>
      </c>
      <c r="C1110" s="77" t="s">
        <v>1193</v>
      </c>
      <c r="D1110" s="77" t="s">
        <v>1213</v>
      </c>
      <c r="E1110" s="76" t="s">
        <v>1213</v>
      </c>
      <c r="F1110" s="76" t="s">
        <v>1223</v>
      </c>
      <c r="G1110" s="76" t="s">
        <v>25</v>
      </c>
      <c r="H1110" s="189">
        <v>0.7</v>
      </c>
      <c r="I1110" s="76" t="s">
        <v>467</v>
      </c>
      <c r="J1110" s="80" t="s">
        <v>26</v>
      </c>
      <c r="K1110" s="81"/>
      <c r="L1110" s="76" t="s">
        <v>277</v>
      </c>
      <c r="M1110" s="76"/>
      <c r="N1110" s="82"/>
      <c r="O1110" s="82"/>
      <c r="P1110" s="82"/>
      <c r="Q1110" s="82"/>
      <c r="R1110" s="260"/>
      <c r="S1110" s="260"/>
      <c r="T1110" s="260"/>
      <c r="U1110" s="260">
        <f t="shared" ref="U1110" si="11000">R1110</f>
        <v>0</v>
      </c>
      <c r="V1110" s="260">
        <f t="shared" ref="V1110" si="11001">U1110*1.12</f>
        <v>0</v>
      </c>
      <c r="W1110" s="262">
        <f t="shared" ref="W1110" si="11002">V1110*H1110</f>
        <v>0</v>
      </c>
      <c r="X1110" s="260">
        <v>0</v>
      </c>
      <c r="Y1110" s="260"/>
      <c r="Z1110" s="260"/>
      <c r="AA1110" s="260">
        <f t="shared" ref="AA1110" si="11003">X1110</f>
        <v>0</v>
      </c>
      <c r="AB1110" s="260">
        <f t="shared" ref="AB1110" si="11004">AA1110*1.12</f>
        <v>0</v>
      </c>
      <c r="AC1110" s="399">
        <f t="shared" si="10955"/>
        <v>0</v>
      </c>
      <c r="AD1110" s="260">
        <v>0</v>
      </c>
      <c r="AE1110" s="260"/>
      <c r="AF1110" s="260"/>
      <c r="AG1110" s="260">
        <f t="shared" si="10956"/>
        <v>0</v>
      </c>
      <c r="AH1110" s="260">
        <f t="shared" si="10957"/>
        <v>0</v>
      </c>
      <c r="AI1110" s="410">
        <f t="shared" si="10798"/>
        <v>0</v>
      </c>
      <c r="AJ1110" s="260">
        <v>0</v>
      </c>
      <c r="AK1110" s="260"/>
      <c r="AL1110" s="260"/>
      <c r="AM1110" s="260">
        <f>AJ1110</f>
        <v>0</v>
      </c>
      <c r="AN1110" s="260">
        <f t="shared" ref="AN1110:AN1116" si="11005">AM1110*1.12</f>
        <v>0</v>
      </c>
      <c r="AO1110" s="396">
        <f t="shared" si="10960"/>
        <v>0</v>
      </c>
      <c r="AP1110" s="260">
        <v>0</v>
      </c>
      <c r="AQ1110" s="260"/>
      <c r="AR1110" s="260"/>
      <c r="AS1110" s="260">
        <f t="shared" si="10961"/>
        <v>0</v>
      </c>
      <c r="AT1110" s="260">
        <f t="shared" si="10962"/>
        <v>0</v>
      </c>
      <c r="AU1110" s="260">
        <f t="shared" si="10963"/>
        <v>0</v>
      </c>
      <c r="AV1110" s="260">
        <v>0</v>
      </c>
      <c r="AW1110" s="260"/>
      <c r="AX1110" s="260"/>
      <c r="AY1110" s="260">
        <f t="shared" si="10996"/>
        <v>0</v>
      </c>
      <c r="AZ1110" s="260">
        <f t="shared" si="10964"/>
        <v>0</v>
      </c>
      <c r="BA1110" s="260">
        <f t="shared" si="10965"/>
        <v>0</v>
      </c>
      <c r="BB1110" s="404"/>
      <c r="BC1110" s="404"/>
      <c r="BD1110" s="404"/>
      <c r="BE1110" s="397">
        <f t="shared" si="10643"/>
        <v>0</v>
      </c>
      <c r="BF1110" s="397">
        <f t="shared" si="10608"/>
        <v>0</v>
      </c>
      <c r="BG1110" s="397">
        <f t="shared" si="10644"/>
        <v>0</v>
      </c>
      <c r="BH1110" s="404"/>
      <c r="BI1110" s="404"/>
      <c r="BJ1110" s="404"/>
      <c r="BK1110" s="397">
        <f t="shared" si="10997"/>
        <v>0</v>
      </c>
      <c r="BL1110" s="397">
        <f t="shared" si="10966"/>
        <v>0</v>
      </c>
      <c r="BM1110" s="397">
        <f t="shared" si="10967"/>
        <v>0</v>
      </c>
      <c r="BN1110" s="404"/>
      <c r="BO1110" s="404"/>
      <c r="BP1110" s="404"/>
      <c r="BQ1110" s="397">
        <f t="shared" si="10998"/>
        <v>0</v>
      </c>
      <c r="BR1110" s="397">
        <f t="shared" si="10968"/>
        <v>0</v>
      </c>
      <c r="BS1110" s="397">
        <f t="shared" si="10969"/>
        <v>0</v>
      </c>
      <c r="BT1110" s="260"/>
      <c r="BU1110" s="260"/>
      <c r="BV1110" s="262">
        <f t="shared" ref="BV1110" si="11006">SUM(N1110:R1110,X1110,AD1110,AJ1110,AP1110,AV1110,BB1110,BH1110)</f>
        <v>0</v>
      </c>
      <c r="BW1110" s="1427">
        <f t="shared" ref="BW1110" si="11007">BV1110*1.12</f>
        <v>0</v>
      </c>
      <c r="BX1110" s="190"/>
      <c r="BY1110" s="76">
        <v>2014</v>
      </c>
      <c r="BZ1110" s="325"/>
      <c r="CA1110" s="596">
        <f t="shared" si="10971"/>
        <v>0</v>
      </c>
      <c r="CB1110" s="82"/>
      <c r="CC1110" s="82"/>
      <c r="CD1110" s="175"/>
      <c r="CE1110" s="26">
        <f t="shared" si="10972"/>
        <v>0</v>
      </c>
      <c r="CF1110" s="27">
        <f t="shared" si="10973"/>
        <v>0</v>
      </c>
      <c r="CG1110" s="1145">
        <f t="shared" si="10974"/>
        <v>0</v>
      </c>
      <c r="CH1110" s="185" t="s">
        <v>2412</v>
      </c>
      <c r="CI1110" s="185" t="s">
        <v>2413</v>
      </c>
      <c r="CJ1110" s="177" t="s">
        <v>25</v>
      </c>
      <c r="CK1110" s="77" t="s">
        <v>1296</v>
      </c>
      <c r="CL1110" s="175" t="s">
        <v>2285</v>
      </c>
      <c r="CM1110" s="178" t="s">
        <v>2286</v>
      </c>
      <c r="CN1110" s="175" t="s">
        <v>1297</v>
      </c>
      <c r="CO1110" s="77" t="s">
        <v>1213</v>
      </c>
      <c r="CP1110" s="76" t="s">
        <v>1223</v>
      </c>
      <c r="CQ1110" s="175"/>
      <c r="CR1110" s="463"/>
      <c r="CS1110" s="463"/>
      <c r="CT1110" s="463"/>
      <c r="CU1110" s="463"/>
      <c r="CV1110" s="463"/>
      <c r="CW1110" s="463"/>
      <c r="CX1110" s="463"/>
      <c r="CY1110" s="463"/>
      <c r="CZ1110" s="463"/>
      <c r="DA1110" s="464">
        <v>172926880</v>
      </c>
      <c r="DB1110" s="464"/>
      <c r="DC1110" s="1067"/>
      <c r="DD1110" s="1067"/>
      <c r="DE1110" s="1067"/>
      <c r="DF1110" s="1067"/>
      <c r="DG1110" s="1067"/>
      <c r="DH1110" s="464"/>
      <c r="DI1110" s="464"/>
      <c r="DJ1110" s="464"/>
      <c r="DK1110" s="464">
        <f>DC1110+DD1110+DE1110+DF1110+DG1110</f>
        <v>0</v>
      </c>
      <c r="DL1110" s="464"/>
      <c r="DM1110" s="464"/>
      <c r="DN1110" s="464"/>
      <c r="DO1110" s="455"/>
      <c r="DP1110" s="501"/>
      <c r="DQ1110" s="735"/>
      <c r="DR1110" s="457"/>
      <c r="DS1110" s="672"/>
      <c r="DT1110" s="457"/>
      <c r="DU1110" s="503"/>
      <c r="DV1110" s="501"/>
      <c r="DW1110" s="672"/>
      <c r="DX1110" s="501"/>
      <c r="DY1110" s="672"/>
      <c r="DZ1110" s="501"/>
      <c r="EA1110" s="508">
        <f>DI1110</f>
        <v>0</v>
      </c>
      <c r="EB1110" s="457">
        <f t="shared" si="10975"/>
        <v>0</v>
      </c>
      <c r="EC1110" s="672"/>
      <c r="ED1110" s="455"/>
      <c r="EE1110" s="667"/>
      <c r="EF1110" s="519"/>
      <c r="EG1110" s="398">
        <f t="shared" ref="EG1110:EG1116" si="11008">U1110-DN1110</f>
        <v>0</v>
      </c>
      <c r="EH1110" s="261">
        <f t="shared" ref="EH1110:EH1116" si="11009">V1110-DM1110</f>
        <v>0</v>
      </c>
      <c r="EI1110" s="472">
        <f>AA1110-DN1110</f>
        <v>0</v>
      </c>
      <c r="EJ1110" s="597">
        <f>EI1110*1.12</f>
        <v>0</v>
      </c>
      <c r="EK1110" s="706">
        <f t="shared" si="10976"/>
        <v>0</v>
      </c>
      <c r="EL1110" s="263">
        <f t="shared" si="10977"/>
        <v>0</v>
      </c>
      <c r="EM1110" s="648">
        <f t="shared" si="10978"/>
        <v>0</v>
      </c>
      <c r="EN1110" s="597">
        <f t="shared" si="10979"/>
        <v>0</v>
      </c>
      <c r="EO1110" s="706">
        <f t="shared" si="10980"/>
        <v>0</v>
      </c>
      <c r="EP1110" s="263">
        <f t="shared" si="10981"/>
        <v>0</v>
      </c>
      <c r="EQ1110" s="648">
        <f t="shared" si="10982"/>
        <v>0</v>
      </c>
      <c r="ER1110" s="597">
        <f t="shared" si="10983"/>
        <v>0</v>
      </c>
      <c r="ES1110" s="706">
        <f t="shared" si="10984"/>
        <v>0</v>
      </c>
      <c r="ET1110" s="597">
        <f t="shared" si="10985"/>
        <v>0</v>
      </c>
      <c r="EU1110" s="462">
        <f t="shared" si="10986"/>
        <v>0</v>
      </c>
      <c r="EV1110" s="263">
        <f t="shared" si="10987"/>
        <v>0</v>
      </c>
      <c r="EW1110" s="462">
        <f t="shared" si="10988"/>
        <v>0</v>
      </c>
      <c r="EX1110" s="263">
        <f t="shared" si="10989"/>
        <v>0</v>
      </c>
      <c r="EY1110" s="402">
        <f t="shared" si="10990"/>
        <v>0</v>
      </c>
      <c r="EZ1110" s="265">
        <f t="shared" ref="EZ1110:EZ1116" si="11010">BW1110-EE1110</f>
        <v>0</v>
      </c>
      <c r="FA1110" s="313"/>
    </row>
    <row r="1111" spans="1:757" s="183" customFormat="1" ht="18" hidden="1" customHeight="1" outlineLevel="1" x14ac:dyDescent="0.2">
      <c r="A1111" s="76" t="s">
        <v>2406</v>
      </c>
      <c r="B1111" s="76" t="s">
        <v>21</v>
      </c>
      <c r="C1111" s="77" t="s">
        <v>1193</v>
      </c>
      <c r="D1111" s="77" t="s">
        <v>1213</v>
      </c>
      <c r="E1111" s="76" t="s">
        <v>1213</v>
      </c>
      <c r="F1111" s="76" t="s">
        <v>1223</v>
      </c>
      <c r="G1111" s="76" t="s">
        <v>25</v>
      </c>
      <c r="H1111" s="189">
        <v>0.7</v>
      </c>
      <c r="I1111" s="76" t="s">
        <v>467</v>
      </c>
      <c r="J1111" s="80" t="s">
        <v>26</v>
      </c>
      <c r="K1111" s="81"/>
      <c r="L1111" s="76" t="s">
        <v>277</v>
      </c>
      <c r="M1111" s="76"/>
      <c r="N1111" s="82"/>
      <c r="O1111" s="82"/>
      <c r="P1111" s="82"/>
      <c r="Q1111" s="82"/>
      <c r="R1111" s="260"/>
      <c r="S1111" s="260"/>
      <c r="T1111" s="260"/>
      <c r="U1111" s="260">
        <f t="shared" ref="U1111" si="11011">R1111</f>
        <v>0</v>
      </c>
      <c r="V1111" s="260">
        <f t="shared" ref="V1111" si="11012">U1111*1.12</f>
        <v>0</v>
      </c>
      <c r="W1111" s="262">
        <f t="shared" ref="W1111" si="11013">V1111*H1111</f>
        <v>0</v>
      </c>
      <c r="X1111" s="260">
        <v>14839000</v>
      </c>
      <c r="Y1111" s="260"/>
      <c r="Z1111" s="260"/>
      <c r="AA1111" s="260">
        <f t="shared" ref="AA1111" si="11014">X1111</f>
        <v>14839000</v>
      </c>
      <c r="AB1111" s="260">
        <f t="shared" ref="AB1111" si="11015">AA1111*1.12</f>
        <v>16619680.000000002</v>
      </c>
      <c r="AC1111" s="399">
        <f t="shared" ref="AC1111" si="11016">AB1111*H1111</f>
        <v>11633776</v>
      </c>
      <c r="AD1111" s="260">
        <v>36073000</v>
      </c>
      <c r="AE1111" s="260"/>
      <c r="AF1111" s="260"/>
      <c r="AG1111" s="260">
        <f t="shared" ref="AG1111" si="11017">AD1111</f>
        <v>36073000</v>
      </c>
      <c r="AH1111" s="260">
        <f t="shared" ref="AH1111" si="11018">AG1111*1.12</f>
        <v>40401760.000000007</v>
      </c>
      <c r="AI1111" s="410">
        <f t="shared" ref="AI1111" si="11019">AH1111*H1111</f>
        <v>28281232.000000004</v>
      </c>
      <c r="AJ1111" s="260">
        <v>36546571.43</v>
      </c>
      <c r="AK1111" s="260"/>
      <c r="AL1111" s="260"/>
      <c r="AM1111" s="260">
        <f>AJ1111</f>
        <v>36546571.43</v>
      </c>
      <c r="AN1111" s="260">
        <f t="shared" si="11005"/>
        <v>40932160.001600005</v>
      </c>
      <c r="AO1111" s="396">
        <f t="shared" ref="AO1111" si="11020">AN1111*H1111</f>
        <v>28652512.001120001</v>
      </c>
      <c r="AP1111" s="260">
        <v>35267000</v>
      </c>
      <c r="AQ1111" s="260"/>
      <c r="AR1111" s="260"/>
      <c r="AS1111" s="260">
        <f t="shared" ref="AS1111" si="11021">AP1111</f>
        <v>35267000</v>
      </c>
      <c r="AT1111" s="260">
        <f t="shared" ref="AT1111" si="11022">AS1111*1.12</f>
        <v>39499040.000000007</v>
      </c>
      <c r="AU1111" s="260">
        <f t="shared" ref="AU1111" si="11023">AT1111*H1111</f>
        <v>27649328.000000004</v>
      </c>
      <c r="AV1111" s="260">
        <v>35267000</v>
      </c>
      <c r="AW1111" s="260"/>
      <c r="AX1111" s="260"/>
      <c r="AY1111" s="260">
        <f t="shared" ref="AY1111" si="11024">AV1111</f>
        <v>35267000</v>
      </c>
      <c r="AZ1111" s="260">
        <f t="shared" ref="AZ1111" si="11025">AY1111*1.12</f>
        <v>39499040.000000007</v>
      </c>
      <c r="BA1111" s="260">
        <f t="shared" ref="BA1111" si="11026">AZ1111*H1111</f>
        <v>27649328.000000004</v>
      </c>
      <c r="BB1111" s="404"/>
      <c r="BC1111" s="404"/>
      <c r="BD1111" s="404"/>
      <c r="BE1111" s="397">
        <f t="shared" ref="BE1111" si="11027">BB1111</f>
        <v>0</v>
      </c>
      <c r="BF1111" s="397">
        <f t="shared" ref="BF1111" si="11028">BE1111*1.12</f>
        <v>0</v>
      </c>
      <c r="BG1111" s="397">
        <f t="shared" ref="BG1111" si="11029">BF1111*H1111</f>
        <v>0</v>
      </c>
      <c r="BH1111" s="404"/>
      <c r="BI1111" s="404"/>
      <c r="BJ1111" s="404"/>
      <c r="BK1111" s="397">
        <f t="shared" ref="BK1111" si="11030">BH1111</f>
        <v>0</v>
      </c>
      <c r="BL1111" s="397">
        <f t="shared" ref="BL1111" si="11031">BK1111*1.12</f>
        <v>0</v>
      </c>
      <c r="BM1111" s="397">
        <f t="shared" ref="BM1111" si="11032">BL1111*N1111</f>
        <v>0</v>
      </c>
      <c r="BN1111" s="404"/>
      <c r="BO1111" s="404"/>
      <c r="BP1111" s="404"/>
      <c r="BQ1111" s="397">
        <f t="shared" si="10998"/>
        <v>0</v>
      </c>
      <c r="BR1111" s="397">
        <f t="shared" si="10968"/>
        <v>0</v>
      </c>
      <c r="BS1111" s="397">
        <f t="shared" si="10969"/>
        <v>0</v>
      </c>
      <c r="BT1111" s="260"/>
      <c r="BU1111" s="260"/>
      <c r="BV1111" s="262">
        <f t="shared" ref="BV1111" si="11033">SUM(N1111:R1111,X1111,AD1111,AJ1111,AP1111,AV1111,BB1111,BH1111)</f>
        <v>157992571.43000001</v>
      </c>
      <c r="BW1111" s="1427">
        <f t="shared" ref="BW1111" si="11034">BV1111*1.12</f>
        <v>176951680.00160003</v>
      </c>
      <c r="BX1111" s="190"/>
      <c r="BY1111" s="76">
        <v>2014</v>
      </c>
      <c r="BZ1111" s="325"/>
      <c r="CA1111" s="596">
        <f t="shared" si="10971"/>
        <v>123866176.00112002</v>
      </c>
      <c r="CB1111" s="82"/>
      <c r="CC1111" s="82"/>
      <c r="CD1111" s="175"/>
      <c r="CE1111" s="26">
        <f t="shared" ref="CE1111" si="11035">BV1111-CB1111</f>
        <v>157992571.43000001</v>
      </c>
      <c r="CF1111" s="27">
        <f t="shared" ref="CF1111" si="11036">BW1111-CC1111</f>
        <v>176951680.00160003</v>
      </c>
      <c r="CG1111" s="1145">
        <f t="shared" ref="CG1111" si="11037">CA1111-CC1111</f>
        <v>123866176.00112002</v>
      </c>
      <c r="CH1111" s="185" t="s">
        <v>2412</v>
      </c>
      <c r="CI1111" s="185" t="s">
        <v>2413</v>
      </c>
      <c r="CJ1111" s="177" t="s">
        <v>25</v>
      </c>
      <c r="CK1111" s="77" t="s">
        <v>1296</v>
      </c>
      <c r="CL1111" s="175" t="s">
        <v>2689</v>
      </c>
      <c r="CM1111" s="178" t="s">
        <v>2697</v>
      </c>
      <c r="CN1111" s="175" t="s">
        <v>1297</v>
      </c>
      <c r="CO1111" s="77" t="s">
        <v>1213</v>
      </c>
      <c r="CP1111" s="76" t="s">
        <v>1223</v>
      </c>
      <c r="CQ1111" s="175"/>
      <c r="CR1111" s="463"/>
      <c r="CS1111" s="463"/>
      <c r="CT1111" s="463"/>
      <c r="CU1111" s="463"/>
      <c r="CV1111" s="463"/>
      <c r="CW1111" s="463"/>
      <c r="CX1111" s="463"/>
      <c r="CY1111" s="463"/>
      <c r="CZ1111" s="463"/>
      <c r="DA1111" s="464">
        <v>172926880</v>
      </c>
      <c r="DB1111" s="464"/>
      <c r="DC1111" s="1067">
        <v>16619680</v>
      </c>
      <c r="DD1111" s="1067">
        <v>40401760.000000007</v>
      </c>
      <c r="DE1111" s="1067">
        <v>40931520</v>
      </c>
      <c r="DF1111" s="1067">
        <v>38774937.600000001</v>
      </c>
      <c r="DG1111" s="1067">
        <v>39499040</v>
      </c>
      <c r="DH1111" s="464"/>
      <c r="DI1111" s="464"/>
      <c r="DJ1111" s="464"/>
      <c r="DK1111" s="464">
        <f>DC1111+DD1111+DE1111+DF1111+DG1111</f>
        <v>176226937.59999999</v>
      </c>
      <c r="DL1111" s="464"/>
      <c r="DM1111" s="464"/>
      <c r="DN1111" s="464"/>
      <c r="DO1111" s="455">
        <f>DC1111</f>
        <v>16619680</v>
      </c>
      <c r="DP1111" s="501">
        <f>DO1111/1.12</f>
        <v>14838999.999999998</v>
      </c>
      <c r="DQ1111" s="735">
        <f>DD1111</f>
        <v>40401760.000000007</v>
      </c>
      <c r="DR1111" s="457">
        <f>DQ1111/1.12</f>
        <v>36073000</v>
      </c>
      <c r="DS1111" s="672">
        <f>DE1111</f>
        <v>40931520</v>
      </c>
      <c r="DT1111" s="457">
        <f>DS1111/1.12</f>
        <v>36546000</v>
      </c>
      <c r="DU1111" s="503">
        <v>38774937</v>
      </c>
      <c r="DV1111" s="501">
        <f>DU1111/1.12</f>
        <v>34620479.464285709</v>
      </c>
      <c r="DW1111" s="672">
        <f>DG1111</f>
        <v>39499040</v>
      </c>
      <c r="DX1111" s="501">
        <f>DW1111/1.12</f>
        <v>35267000</v>
      </c>
      <c r="DY1111" s="672"/>
      <c r="DZ1111" s="501"/>
      <c r="EA1111" s="508">
        <f>DI1111</f>
        <v>0</v>
      </c>
      <c r="EB1111" s="457">
        <f t="shared" ref="EB1111" si="11038">EA1111/1.12</f>
        <v>0</v>
      </c>
      <c r="EC1111" s="672"/>
      <c r="ED1111" s="455"/>
      <c r="EE1111" s="667">
        <f>DW1111+DU1111+DS1111+DQ1111+DO1111</f>
        <v>176226937</v>
      </c>
      <c r="EF1111" s="519">
        <f>EE1111/1.12</f>
        <v>157345479.4642857</v>
      </c>
      <c r="EG1111" s="398">
        <f t="shared" si="11008"/>
        <v>0</v>
      </c>
      <c r="EH1111" s="261">
        <f t="shared" si="11009"/>
        <v>0</v>
      </c>
      <c r="EI1111" s="472">
        <f>AA1111-DN1111</f>
        <v>14839000</v>
      </c>
      <c r="EJ1111" s="597">
        <f>EI1111*1.12</f>
        <v>16619680.000000002</v>
      </c>
      <c r="EK1111" s="706">
        <f t="shared" si="10976"/>
        <v>0</v>
      </c>
      <c r="EL1111" s="263">
        <f t="shared" si="10977"/>
        <v>0</v>
      </c>
      <c r="EM1111" s="648">
        <f t="shared" si="10978"/>
        <v>571.42999999970198</v>
      </c>
      <c r="EN1111" s="597">
        <f t="shared" si="10979"/>
        <v>640.00160000473261</v>
      </c>
      <c r="EO1111" s="706">
        <f t="shared" si="10980"/>
        <v>646520.53571429104</v>
      </c>
      <c r="EP1111" s="263">
        <f t="shared" si="10981"/>
        <v>724103.00000000745</v>
      </c>
      <c r="EQ1111" s="648">
        <f t="shared" si="10982"/>
        <v>0</v>
      </c>
      <c r="ER1111" s="597">
        <f t="shared" si="10983"/>
        <v>0</v>
      </c>
      <c r="ES1111" s="706">
        <f t="shared" si="10984"/>
        <v>0</v>
      </c>
      <c r="ET1111" s="597">
        <f t="shared" si="10985"/>
        <v>0</v>
      </c>
      <c r="EU1111" s="462">
        <f t="shared" si="10986"/>
        <v>0</v>
      </c>
      <c r="EV1111" s="263">
        <f t="shared" si="10987"/>
        <v>0</v>
      </c>
      <c r="EW1111" s="462">
        <f t="shared" si="10988"/>
        <v>0</v>
      </c>
      <c r="EX1111" s="263">
        <f t="shared" si="10989"/>
        <v>0</v>
      </c>
      <c r="EY1111" s="402">
        <f t="shared" si="10990"/>
        <v>647091.96571430564</v>
      </c>
      <c r="EZ1111" s="265">
        <f t="shared" si="11010"/>
        <v>724743.00160002708</v>
      </c>
      <c r="FA1111" s="313"/>
    </row>
    <row r="1112" spans="1:757" s="183" customFormat="1" ht="18" hidden="1" customHeight="1" outlineLevel="1" x14ac:dyDescent="0.2">
      <c r="A1112" s="729" t="s">
        <v>2024</v>
      </c>
      <c r="B1112" s="76" t="s">
        <v>21</v>
      </c>
      <c r="C1112" s="76" t="s">
        <v>2028</v>
      </c>
      <c r="D1112" s="76" t="s">
        <v>2025</v>
      </c>
      <c r="E1112" s="76" t="s">
        <v>2026</v>
      </c>
      <c r="F1112" s="76" t="s">
        <v>2027</v>
      </c>
      <c r="G1112" s="76" t="s">
        <v>1924</v>
      </c>
      <c r="H1112" s="189">
        <v>0.4</v>
      </c>
      <c r="I1112" s="76" t="s">
        <v>2029</v>
      </c>
      <c r="J1112" s="80" t="s">
        <v>26</v>
      </c>
      <c r="K1112" s="81"/>
      <c r="L1112" s="76" t="s">
        <v>277</v>
      </c>
      <c r="M1112" s="10"/>
      <c r="N1112" s="82"/>
      <c r="O1112" s="82"/>
      <c r="P1112" s="82"/>
      <c r="Q1112" s="82"/>
      <c r="R1112" s="260"/>
      <c r="S1112" s="260"/>
      <c r="T1112" s="260"/>
      <c r="U1112" s="260">
        <v>0</v>
      </c>
      <c r="V1112" s="260">
        <v>0</v>
      </c>
      <c r="W1112" s="262">
        <v>0</v>
      </c>
      <c r="X1112" s="399"/>
      <c r="Y1112" s="399"/>
      <c r="Z1112" s="399"/>
      <c r="AA1112" s="260">
        <v>0</v>
      </c>
      <c r="AB1112" s="260">
        <v>0</v>
      </c>
      <c r="AC1112" s="399">
        <v>0</v>
      </c>
      <c r="AD1112" s="882">
        <v>441463723</v>
      </c>
      <c r="AE1112" s="881"/>
      <c r="AF1112" s="260"/>
      <c r="AG1112" s="260">
        <v>0</v>
      </c>
      <c r="AH1112" s="260">
        <f t="shared" ref="AH1112" si="11039">AG1112*1.12</f>
        <v>0</v>
      </c>
      <c r="AI1112" s="410">
        <f t="shared" si="10798"/>
        <v>0</v>
      </c>
      <c r="AJ1112" s="260">
        <v>157053507</v>
      </c>
      <c r="AK1112" s="260"/>
      <c r="AL1112" s="260"/>
      <c r="AM1112" s="260">
        <v>0</v>
      </c>
      <c r="AN1112" s="260">
        <f t="shared" si="11005"/>
        <v>0</v>
      </c>
      <c r="AO1112" s="396">
        <f t="shared" si="10960"/>
        <v>0</v>
      </c>
      <c r="AP1112" s="260"/>
      <c r="AQ1112" s="260"/>
      <c r="AR1112" s="260"/>
      <c r="AS1112" s="260">
        <f t="shared" ref="AS1112" si="11040">AP1112</f>
        <v>0</v>
      </c>
      <c r="AT1112" s="260">
        <f t="shared" ref="AT1112" si="11041">AS1112*1.12</f>
        <v>0</v>
      </c>
      <c r="AU1112" s="260">
        <f t="shared" ref="AU1112" si="11042">AT1112*H1112</f>
        <v>0</v>
      </c>
      <c r="AV1112" s="260"/>
      <c r="AW1112" s="260"/>
      <c r="AX1112" s="260"/>
      <c r="AY1112" s="260">
        <f t="shared" ref="AY1112" si="11043">AV1112</f>
        <v>0</v>
      </c>
      <c r="AZ1112" s="260">
        <f t="shared" ref="AZ1112" si="11044">AY1112*1.12</f>
        <v>0</v>
      </c>
      <c r="BA1112" s="260">
        <f t="shared" ref="BA1112" si="11045">AZ1112*H1112</f>
        <v>0</v>
      </c>
      <c r="BB1112" s="404"/>
      <c r="BC1112" s="404"/>
      <c r="BD1112" s="404"/>
      <c r="BE1112" s="397">
        <f t="shared" ref="BE1112" si="11046">BB1112</f>
        <v>0</v>
      </c>
      <c r="BF1112" s="397">
        <f t="shared" ref="BF1112" si="11047">BE1112*1.12</f>
        <v>0</v>
      </c>
      <c r="BG1112" s="397">
        <f t="shared" ref="BG1112" si="11048">BF1112*H1112</f>
        <v>0</v>
      </c>
      <c r="BH1112" s="404"/>
      <c r="BI1112" s="404"/>
      <c r="BJ1112" s="404"/>
      <c r="BK1112" s="397"/>
      <c r="BL1112" s="397"/>
      <c r="BM1112" s="397"/>
      <c r="BN1112" s="404"/>
      <c r="BO1112" s="404"/>
      <c r="BP1112" s="404"/>
      <c r="BQ1112" s="397"/>
      <c r="BR1112" s="397"/>
      <c r="BS1112" s="397"/>
      <c r="BT1112" s="260"/>
      <c r="BU1112" s="260"/>
      <c r="BV1112" s="262">
        <v>0</v>
      </c>
      <c r="BW1112" s="1427">
        <f t="shared" ref="BW1112" si="11049">BV1112*1.12</f>
        <v>0</v>
      </c>
      <c r="BX1112" s="190"/>
      <c r="BY1112" s="76">
        <v>2015</v>
      </c>
      <c r="BZ1112" s="325"/>
      <c r="CA1112" s="596">
        <f t="shared" si="10971"/>
        <v>0</v>
      </c>
      <c r="CB1112" s="82"/>
      <c r="CC1112" s="82"/>
      <c r="CD1112" s="175"/>
      <c r="CE1112" s="26">
        <f t="shared" si="10972"/>
        <v>0</v>
      </c>
      <c r="CF1112" s="27">
        <f t="shared" si="10973"/>
        <v>0</v>
      </c>
      <c r="CG1112" s="1145">
        <f t="shared" si="10974"/>
        <v>0</v>
      </c>
      <c r="CH1112" s="185" t="s">
        <v>2041</v>
      </c>
      <c r="CI1112" s="185"/>
      <c r="CJ1112" s="177"/>
      <c r="CK1112" s="77"/>
      <c r="CL1112" s="175"/>
      <c r="CM1112" s="178"/>
      <c r="CN1112" s="175"/>
      <c r="CO1112" s="77"/>
      <c r="CP1112" s="76"/>
      <c r="CQ1112" s="175"/>
      <c r="CR1112" s="463"/>
      <c r="CS1112" s="463"/>
      <c r="CT1112" s="463"/>
      <c r="CU1112" s="463"/>
      <c r="CV1112" s="463"/>
      <c r="CW1112" s="463"/>
      <c r="CX1112" s="463"/>
      <c r="CY1112" s="463"/>
      <c r="CZ1112" s="463"/>
      <c r="DA1112" s="464"/>
      <c r="DB1112" s="464"/>
      <c r="DC1112" s="464"/>
      <c r="DD1112" s="464"/>
      <c r="DE1112" s="464"/>
      <c r="DF1112" s="464"/>
      <c r="DG1112" s="464"/>
      <c r="DH1112" s="464"/>
      <c r="DI1112" s="464"/>
      <c r="DJ1112" s="464"/>
      <c r="DK1112" s="464"/>
      <c r="DL1112" s="519"/>
      <c r="DM1112" s="464"/>
      <c r="DN1112" s="464"/>
      <c r="DO1112" s="455"/>
      <c r="DP1112" s="501"/>
      <c r="DQ1112" s="735"/>
      <c r="DR1112" s="457"/>
      <c r="DS1112" s="672"/>
      <c r="DT1112" s="457"/>
      <c r="DU1112" s="503"/>
      <c r="DV1112" s="501"/>
      <c r="DW1112" s="672"/>
      <c r="DX1112" s="501"/>
      <c r="DY1112" s="672"/>
      <c r="DZ1112" s="501"/>
      <c r="EA1112" s="508">
        <f>DI1112</f>
        <v>0</v>
      </c>
      <c r="EB1112" s="457">
        <f t="shared" si="10975"/>
        <v>0</v>
      </c>
      <c r="EC1112" s="672"/>
      <c r="ED1112" s="455"/>
      <c r="EE1112" s="667"/>
      <c r="EF1112" s="519"/>
      <c r="EG1112" s="398">
        <f t="shared" si="11008"/>
        <v>0</v>
      </c>
      <c r="EH1112" s="261">
        <f t="shared" si="11009"/>
        <v>0</v>
      </c>
      <c r="EI1112" s="472">
        <f>AA1112-DN1112</f>
        <v>0</v>
      </c>
      <c r="EJ1112" s="597">
        <f t="shared" ref="EJ1112" si="11050">EI1112*1.12</f>
        <v>0</v>
      </c>
      <c r="EK1112" s="706">
        <f t="shared" si="10976"/>
        <v>0</v>
      </c>
      <c r="EL1112" s="263">
        <f t="shared" si="10977"/>
        <v>0</v>
      </c>
      <c r="EM1112" s="648">
        <f t="shared" si="10978"/>
        <v>0</v>
      </c>
      <c r="EN1112" s="597">
        <f t="shared" si="10979"/>
        <v>0</v>
      </c>
      <c r="EO1112" s="706">
        <f t="shared" si="10980"/>
        <v>0</v>
      </c>
      <c r="EP1112" s="263">
        <f t="shared" si="10981"/>
        <v>0</v>
      </c>
      <c r="EQ1112" s="648">
        <f t="shared" si="10982"/>
        <v>0</v>
      </c>
      <c r="ER1112" s="597">
        <f t="shared" si="10983"/>
        <v>0</v>
      </c>
      <c r="ES1112" s="706">
        <f t="shared" si="10984"/>
        <v>0</v>
      </c>
      <c r="ET1112" s="597">
        <f t="shared" si="10985"/>
        <v>0</v>
      </c>
      <c r="EU1112" s="462">
        <f t="shared" si="10986"/>
        <v>0</v>
      </c>
      <c r="EV1112" s="263">
        <f t="shared" si="10987"/>
        <v>0</v>
      </c>
      <c r="EW1112" s="462">
        <f t="shared" si="10988"/>
        <v>0</v>
      </c>
      <c r="EX1112" s="263">
        <f t="shared" si="10989"/>
        <v>0</v>
      </c>
      <c r="EY1112" s="402">
        <f t="shared" si="10990"/>
        <v>0</v>
      </c>
      <c r="EZ1112" s="265">
        <f t="shared" si="11010"/>
        <v>0</v>
      </c>
      <c r="FA1112" s="313"/>
    </row>
    <row r="1113" spans="1:757" s="183" customFormat="1" ht="18" hidden="1" customHeight="1" outlineLevel="1" x14ac:dyDescent="0.2">
      <c r="A1113" s="729" t="s">
        <v>2478</v>
      </c>
      <c r="B1113" s="76" t="s">
        <v>21</v>
      </c>
      <c r="C1113" s="76" t="s">
        <v>2479</v>
      </c>
      <c r="D1113" s="76" t="s">
        <v>2262</v>
      </c>
      <c r="E1113" s="76" t="s">
        <v>2262</v>
      </c>
      <c r="F1113" s="76" t="s">
        <v>2480</v>
      </c>
      <c r="G1113" s="76" t="s">
        <v>25</v>
      </c>
      <c r="H1113" s="189">
        <v>0.4</v>
      </c>
      <c r="I1113" s="76" t="s">
        <v>2400</v>
      </c>
      <c r="J1113" s="80" t="s">
        <v>1751</v>
      </c>
      <c r="K1113" s="81"/>
      <c r="L1113" s="76" t="s">
        <v>213</v>
      </c>
      <c r="M1113" s="10"/>
      <c r="N1113" s="82"/>
      <c r="O1113" s="82"/>
      <c r="P1113" s="82"/>
      <c r="Q1113" s="82"/>
      <c r="R1113" s="260"/>
      <c r="S1113" s="260"/>
      <c r="T1113" s="260"/>
      <c r="U1113" s="260"/>
      <c r="V1113" s="260"/>
      <c r="W1113" s="262"/>
      <c r="X1113" s="399"/>
      <c r="Y1113" s="399"/>
      <c r="Z1113" s="399"/>
      <c r="AA1113" s="260"/>
      <c r="AB1113" s="260"/>
      <c r="AC1113" s="399"/>
      <c r="AD1113" s="882"/>
      <c r="AE1113" s="881"/>
      <c r="AF1113" s="260"/>
      <c r="AG1113" s="260"/>
      <c r="AH1113" s="260"/>
      <c r="AI1113" s="410"/>
      <c r="AJ1113" s="260">
        <v>117672360</v>
      </c>
      <c r="AK1113" s="260"/>
      <c r="AL1113" s="260"/>
      <c r="AM1113" s="260">
        <v>0</v>
      </c>
      <c r="AN1113" s="260">
        <f t="shared" si="11005"/>
        <v>0</v>
      </c>
      <c r="AO1113" s="396">
        <f t="shared" ref="AO1113" si="11051">AN1113*H1113</f>
        <v>0</v>
      </c>
      <c r="AP1113" s="260">
        <v>154927230</v>
      </c>
      <c r="AQ1113" s="260"/>
      <c r="AR1113" s="260"/>
      <c r="AS1113" s="260">
        <v>0</v>
      </c>
      <c r="AT1113" s="260">
        <v>0</v>
      </c>
      <c r="AU1113" s="260">
        <f t="shared" ref="AU1113" si="11052">AT1113*H1113</f>
        <v>0</v>
      </c>
      <c r="AV1113" s="260">
        <v>164098990</v>
      </c>
      <c r="AW1113" s="260"/>
      <c r="AX1113" s="260"/>
      <c r="AY1113" s="260">
        <v>0</v>
      </c>
      <c r="AZ1113" s="260">
        <f t="shared" ref="AZ1113" si="11053">AY1113*1.12</f>
        <v>0</v>
      </c>
      <c r="BA1113" s="260">
        <f t="shared" ref="BA1113" si="11054">AZ1113*H1113</f>
        <v>0</v>
      </c>
      <c r="BB1113" s="404">
        <v>168291380</v>
      </c>
      <c r="BC1113" s="404"/>
      <c r="BD1113" s="404"/>
      <c r="BE1113" s="397">
        <v>0</v>
      </c>
      <c r="BF1113" s="397">
        <f t="shared" ref="BF1113" si="11055">BE1113*1.12</f>
        <v>0</v>
      </c>
      <c r="BG1113" s="397">
        <f t="shared" ref="BG1113" si="11056">BF1113*H1113</f>
        <v>0</v>
      </c>
      <c r="BH1113" s="404"/>
      <c r="BI1113" s="404"/>
      <c r="BJ1113" s="404"/>
      <c r="BK1113" s="397"/>
      <c r="BL1113" s="397"/>
      <c r="BM1113" s="397"/>
      <c r="BN1113" s="404"/>
      <c r="BO1113" s="404"/>
      <c r="BP1113" s="404"/>
      <c r="BQ1113" s="397"/>
      <c r="BR1113" s="397"/>
      <c r="BS1113" s="397"/>
      <c r="BT1113" s="260"/>
      <c r="BU1113" s="260"/>
      <c r="BV1113" s="262">
        <v>0</v>
      </c>
      <c r="BW1113" s="1427">
        <f t="shared" ref="BW1113" si="11057">BV1113*1.12</f>
        <v>0</v>
      </c>
      <c r="BX1113" s="190"/>
      <c r="BY1113" s="76">
        <v>2016</v>
      </c>
      <c r="BZ1113" s="325"/>
      <c r="CA1113" s="596">
        <f t="shared" ref="CA1113" si="11058">BW1113*H1113</f>
        <v>0</v>
      </c>
      <c r="CB1113" s="82"/>
      <c r="CC1113" s="82"/>
      <c r="CD1113" s="175"/>
      <c r="CE1113" s="26">
        <f t="shared" ref="CE1113" si="11059">BV1113-CB1113</f>
        <v>0</v>
      </c>
      <c r="CF1113" s="27">
        <f t="shared" ref="CF1113" si="11060">BW1113-CC1113</f>
        <v>0</v>
      </c>
      <c r="CG1113" s="1145">
        <f t="shared" ref="CG1113" si="11061">CA1113-CC1113</f>
        <v>0</v>
      </c>
      <c r="CH1113" s="185" t="s">
        <v>2492</v>
      </c>
      <c r="CI1113" s="185"/>
      <c r="CJ1113" s="177"/>
      <c r="CK1113" s="77"/>
      <c r="CL1113" s="175"/>
      <c r="CM1113" s="178"/>
      <c r="CN1113" s="175"/>
      <c r="CO1113" s="77"/>
      <c r="CP1113" s="76"/>
      <c r="CQ1113" s="175"/>
      <c r="CR1113" s="463"/>
      <c r="CS1113" s="463"/>
      <c r="CT1113" s="463"/>
      <c r="CU1113" s="463"/>
      <c r="CV1113" s="463"/>
      <c r="CW1113" s="463"/>
      <c r="CX1113" s="463"/>
      <c r="CY1113" s="463"/>
      <c r="CZ1113" s="463"/>
      <c r="DA1113" s="464"/>
      <c r="DB1113" s="464"/>
      <c r="DC1113" s="464"/>
      <c r="DD1113" s="464"/>
      <c r="DE1113" s="464"/>
      <c r="DF1113" s="464"/>
      <c r="DG1113" s="464"/>
      <c r="DH1113" s="464"/>
      <c r="DI1113" s="464"/>
      <c r="DJ1113" s="464"/>
      <c r="DK1113" s="464">
        <f>DE1113+DF1113+DG1113+DH1113</f>
        <v>0</v>
      </c>
      <c r="DL1113" s="519"/>
      <c r="DM1113" s="464"/>
      <c r="DN1113" s="464"/>
      <c r="DO1113" s="455"/>
      <c r="DP1113" s="501"/>
      <c r="DQ1113" s="1217"/>
      <c r="DR1113" s="503"/>
      <c r="DS1113" s="503">
        <f>DT1113*1.12</f>
        <v>0</v>
      </c>
      <c r="DT1113" s="503">
        <f>DE1113</f>
        <v>0</v>
      </c>
      <c r="DU1113" s="503">
        <f>DV1113*1.12</f>
        <v>0</v>
      </c>
      <c r="DV1113" s="503">
        <f>DF1113</f>
        <v>0</v>
      </c>
      <c r="DW1113" s="503">
        <f>DX1113*1.12</f>
        <v>0</v>
      </c>
      <c r="DX1113" s="503">
        <f>DG1113</f>
        <v>0</v>
      </c>
      <c r="DY1113" s="503">
        <f>DZ1113*1.12</f>
        <v>0</v>
      </c>
      <c r="DZ1113" s="503">
        <f>DH1113</f>
        <v>0</v>
      </c>
      <c r="EA1113" s="508"/>
      <c r="EB1113" s="457"/>
      <c r="EC1113" s="503"/>
      <c r="ED1113" s="459"/>
      <c r="EE1113" s="667">
        <f>EF1113*1.12</f>
        <v>0</v>
      </c>
      <c r="EF1113" s="611">
        <f>DZ1113+DX1113+DV1113+DT1113</f>
        <v>0</v>
      </c>
      <c r="EG1113" s="398">
        <f t="shared" si="11008"/>
        <v>0</v>
      </c>
      <c r="EH1113" s="261">
        <f t="shared" si="11009"/>
        <v>0</v>
      </c>
      <c r="EI1113" s="472">
        <f>AA1113-DN1113</f>
        <v>0</v>
      </c>
      <c r="EJ1113" s="597">
        <f t="shared" ref="EJ1113" si="11062">EI1113*1.12</f>
        <v>0</v>
      </c>
      <c r="EK1113" s="706">
        <f t="shared" si="10976"/>
        <v>0</v>
      </c>
      <c r="EL1113" s="263">
        <f t="shared" si="10977"/>
        <v>0</v>
      </c>
      <c r="EM1113" s="648">
        <f t="shared" si="10978"/>
        <v>0</v>
      </c>
      <c r="EN1113" s="597">
        <f t="shared" si="10979"/>
        <v>0</v>
      </c>
      <c r="EO1113" s="706">
        <f t="shared" si="10980"/>
        <v>0</v>
      </c>
      <c r="EP1113" s="263">
        <f t="shared" si="10981"/>
        <v>0</v>
      </c>
      <c r="EQ1113" s="648">
        <f t="shared" si="10982"/>
        <v>0</v>
      </c>
      <c r="ER1113" s="597">
        <f t="shared" si="10983"/>
        <v>0</v>
      </c>
      <c r="ES1113" s="706">
        <f t="shared" si="10984"/>
        <v>0</v>
      </c>
      <c r="ET1113" s="597">
        <f t="shared" si="10985"/>
        <v>0</v>
      </c>
      <c r="EU1113" s="462">
        <f t="shared" si="10986"/>
        <v>0</v>
      </c>
      <c r="EV1113" s="263">
        <f t="shared" si="10987"/>
        <v>0</v>
      </c>
      <c r="EW1113" s="462">
        <f t="shared" si="10988"/>
        <v>0</v>
      </c>
      <c r="EX1113" s="263">
        <f t="shared" si="10989"/>
        <v>0</v>
      </c>
      <c r="EY1113" s="402">
        <f t="shared" si="10990"/>
        <v>0</v>
      </c>
      <c r="EZ1113" s="265">
        <f t="shared" si="11010"/>
        <v>0</v>
      </c>
      <c r="FA1113" s="313"/>
    </row>
    <row r="1114" spans="1:757" s="183" customFormat="1" ht="18" hidden="1" customHeight="1" outlineLevel="1" x14ac:dyDescent="0.2">
      <c r="A1114" s="729" t="s">
        <v>2619</v>
      </c>
      <c r="B1114" s="76" t="s">
        <v>21</v>
      </c>
      <c r="C1114" s="76" t="s">
        <v>2479</v>
      </c>
      <c r="D1114" s="76" t="s">
        <v>2262</v>
      </c>
      <c r="E1114" s="76" t="s">
        <v>2262</v>
      </c>
      <c r="F1114" s="76" t="s">
        <v>2480</v>
      </c>
      <c r="G1114" s="76" t="s">
        <v>25</v>
      </c>
      <c r="H1114" s="189">
        <v>0.4</v>
      </c>
      <c r="I1114" s="76" t="s">
        <v>1879</v>
      </c>
      <c r="J1114" s="80" t="s">
        <v>1751</v>
      </c>
      <c r="K1114" s="81"/>
      <c r="L1114" s="76" t="s">
        <v>213</v>
      </c>
      <c r="M1114" s="10"/>
      <c r="N1114" s="82"/>
      <c r="O1114" s="82"/>
      <c r="P1114" s="82"/>
      <c r="Q1114" s="82"/>
      <c r="R1114" s="260"/>
      <c r="S1114" s="260"/>
      <c r="T1114" s="260"/>
      <c r="U1114" s="260"/>
      <c r="V1114" s="260"/>
      <c r="W1114" s="262"/>
      <c r="X1114" s="399"/>
      <c r="Y1114" s="399"/>
      <c r="Z1114" s="399"/>
      <c r="AA1114" s="260"/>
      <c r="AB1114" s="260"/>
      <c r="AC1114" s="399"/>
      <c r="AD1114" s="882"/>
      <c r="AE1114" s="881"/>
      <c r="AF1114" s="260"/>
      <c r="AG1114" s="260"/>
      <c r="AH1114" s="260"/>
      <c r="AI1114" s="410"/>
      <c r="AJ1114" s="260">
        <v>0</v>
      </c>
      <c r="AK1114" s="260"/>
      <c r="AL1114" s="260"/>
      <c r="AM1114" s="260">
        <v>0</v>
      </c>
      <c r="AN1114" s="260">
        <f t="shared" ref="AN1114" si="11063">AM1114*1.12</f>
        <v>0</v>
      </c>
      <c r="AO1114" s="396">
        <f t="shared" ref="AO1114" si="11064">AN1114*H1114</f>
        <v>0</v>
      </c>
      <c r="AP1114" s="260">
        <v>154927230</v>
      </c>
      <c r="AQ1114" s="260"/>
      <c r="AR1114" s="260"/>
      <c r="AS1114" s="260">
        <f t="shared" ref="AS1114" si="11065">AP1114</f>
        <v>154927230</v>
      </c>
      <c r="AT1114" s="260">
        <f t="shared" ref="AT1114" si="11066">AS1114*1.12</f>
        <v>173518497.60000002</v>
      </c>
      <c r="AU1114" s="260">
        <f t="shared" ref="AU1114" si="11067">AT1114*H1114</f>
        <v>69407399.040000007</v>
      </c>
      <c r="AV1114" s="260">
        <v>164098990</v>
      </c>
      <c r="AW1114" s="260"/>
      <c r="AX1114" s="260"/>
      <c r="AY1114" s="260">
        <f t="shared" ref="AY1114" si="11068">AV1114</f>
        <v>164098990</v>
      </c>
      <c r="AZ1114" s="260">
        <f t="shared" ref="AZ1114" si="11069">AY1114*1.12</f>
        <v>183790868.80000001</v>
      </c>
      <c r="BA1114" s="260">
        <f t="shared" ref="BA1114" si="11070">AZ1114*H1114</f>
        <v>73516347.520000011</v>
      </c>
      <c r="BB1114" s="404">
        <v>168291380</v>
      </c>
      <c r="BC1114" s="404"/>
      <c r="BD1114" s="404"/>
      <c r="BE1114" s="397">
        <f t="shared" ref="BE1114" si="11071">BB1114</f>
        <v>168291380</v>
      </c>
      <c r="BF1114" s="397">
        <f t="shared" ref="BF1114" si="11072">BE1114*1.12</f>
        <v>188486345.60000002</v>
      </c>
      <c r="BG1114" s="397">
        <f t="shared" ref="BG1114" si="11073">BF1114*H1114</f>
        <v>75394538.24000001</v>
      </c>
      <c r="BH1114" s="404"/>
      <c r="BI1114" s="404"/>
      <c r="BJ1114" s="404"/>
      <c r="BK1114" s="397"/>
      <c r="BL1114" s="397"/>
      <c r="BM1114" s="397"/>
      <c r="BN1114" s="404"/>
      <c r="BO1114" s="404"/>
      <c r="BP1114" s="404"/>
      <c r="BQ1114" s="397"/>
      <c r="BR1114" s="397"/>
      <c r="BS1114" s="397"/>
      <c r="BT1114" s="260"/>
      <c r="BU1114" s="260"/>
      <c r="BV1114" s="262">
        <f t="shared" ref="BV1114" si="11074">SUM(N1114:R1114,X1114,AD1114,AJ1114,AP1114,AV1114,BB1114,BH1114)</f>
        <v>487317600</v>
      </c>
      <c r="BW1114" s="1427">
        <f t="shared" ref="BW1114" si="11075">BV1114*1.12</f>
        <v>545795712</v>
      </c>
      <c r="BX1114" s="190"/>
      <c r="BY1114" s="76">
        <v>2016</v>
      </c>
      <c r="BZ1114" s="325"/>
      <c r="CA1114" s="596">
        <f t="shared" ref="CA1114" si="11076">BW1114*H1114</f>
        <v>218318284.80000001</v>
      </c>
      <c r="CB1114" s="82"/>
      <c r="CC1114" s="82"/>
      <c r="CD1114" s="175"/>
      <c r="CE1114" s="26">
        <f t="shared" ref="CE1114" si="11077">BV1114-CB1114</f>
        <v>487317600</v>
      </c>
      <c r="CF1114" s="27">
        <f t="shared" ref="CF1114" si="11078">BW1114-CC1114</f>
        <v>545795712</v>
      </c>
      <c r="CG1114" s="1145">
        <f t="shared" ref="CG1114" si="11079">CA1114-CC1114</f>
        <v>218318284.80000001</v>
      </c>
      <c r="CH1114" s="185" t="s">
        <v>2626</v>
      </c>
      <c r="CI1114" s="185"/>
      <c r="CJ1114" s="177"/>
      <c r="CK1114" s="77"/>
      <c r="CL1114" s="175"/>
      <c r="CM1114" s="178"/>
      <c r="CN1114" s="175"/>
      <c r="CO1114" s="77"/>
      <c r="CP1114" s="76"/>
      <c r="CQ1114" s="175"/>
      <c r="CR1114" s="463"/>
      <c r="CS1114" s="463"/>
      <c r="CT1114" s="463"/>
      <c r="CU1114" s="463"/>
      <c r="CV1114" s="463"/>
      <c r="CW1114" s="463"/>
      <c r="CX1114" s="463"/>
      <c r="CY1114" s="463"/>
      <c r="CZ1114" s="463"/>
      <c r="DA1114" s="464"/>
      <c r="DB1114" s="464"/>
      <c r="DC1114" s="464"/>
      <c r="DD1114" s="464"/>
      <c r="DE1114" s="464"/>
      <c r="DF1114" s="464"/>
      <c r="DG1114" s="464"/>
      <c r="DH1114" s="464"/>
      <c r="DI1114" s="464"/>
      <c r="DJ1114" s="464"/>
      <c r="DK1114" s="464"/>
      <c r="DL1114" s="519"/>
      <c r="DM1114" s="464"/>
      <c r="DN1114" s="464"/>
      <c r="DO1114" s="455"/>
      <c r="DP1114" s="501"/>
      <c r="DQ1114" s="1217"/>
      <c r="DR1114" s="503"/>
      <c r="DS1114" s="503"/>
      <c r="DT1114" s="503"/>
      <c r="DU1114" s="503"/>
      <c r="DV1114" s="503"/>
      <c r="DW1114" s="503"/>
      <c r="DX1114" s="503"/>
      <c r="DY1114" s="503"/>
      <c r="DZ1114" s="503"/>
      <c r="EA1114" s="508"/>
      <c r="EB1114" s="457"/>
      <c r="EC1114" s="503"/>
      <c r="ED1114" s="459"/>
      <c r="EE1114" s="667">
        <f>EF1114*1.12</f>
        <v>0</v>
      </c>
      <c r="EF1114" s="611">
        <f>DZ1114+DX1114+DV1114+DT1114</f>
        <v>0</v>
      </c>
      <c r="EG1114" s="398">
        <f t="shared" ref="EG1114" si="11080">U1114-DN1114</f>
        <v>0</v>
      </c>
      <c r="EH1114" s="261">
        <f t="shared" ref="EH1114" si="11081">V1114-DM1114</f>
        <v>0</v>
      </c>
      <c r="EI1114" s="472">
        <f>AA1114-DN1114</f>
        <v>0</v>
      </c>
      <c r="EJ1114" s="597">
        <f t="shared" ref="EJ1114" si="11082">EI1114*1.12</f>
        <v>0</v>
      </c>
      <c r="EK1114" s="706">
        <f t="shared" ref="EK1114" si="11083">AG1114-DR1114</f>
        <v>0</v>
      </c>
      <c r="EL1114" s="263">
        <f t="shared" ref="EL1114" si="11084">AH1114-DQ1114</f>
        <v>0</v>
      </c>
      <c r="EM1114" s="648">
        <f t="shared" ref="EM1114" si="11085">AM1114-DT1114</f>
        <v>0</v>
      </c>
      <c r="EN1114" s="597">
        <f t="shared" ref="EN1114" si="11086">AN1114-DS1114</f>
        <v>0</v>
      </c>
      <c r="EO1114" s="706">
        <f t="shared" ref="EO1114" si="11087">AS1114-DV1114</f>
        <v>154927230</v>
      </c>
      <c r="EP1114" s="263">
        <f t="shared" ref="EP1114" si="11088">AT1114-DU1114</f>
        <v>173518497.60000002</v>
      </c>
      <c r="EQ1114" s="648">
        <f t="shared" ref="EQ1114" si="11089">AY1114-DX1114</f>
        <v>164098990</v>
      </c>
      <c r="ER1114" s="597">
        <f t="shared" ref="ER1114" si="11090">AZ1114-DW1114</f>
        <v>183790868.80000001</v>
      </c>
      <c r="ES1114" s="706">
        <f t="shared" ref="ES1114" si="11091">BE1114-DZ1114</f>
        <v>168291380</v>
      </c>
      <c r="ET1114" s="597">
        <f t="shared" ref="ET1114" si="11092">BF1114-DY1114</f>
        <v>188486345.60000002</v>
      </c>
      <c r="EU1114" s="462">
        <f t="shared" ref="EU1114" si="11093">BK1114-EB1114</f>
        <v>0</v>
      </c>
      <c r="EV1114" s="263">
        <f t="shared" ref="EV1114" si="11094">BL1114-EA1114</f>
        <v>0</v>
      </c>
      <c r="EW1114" s="462">
        <f t="shared" ref="EW1114" si="11095">BM1114-ED1114</f>
        <v>0</v>
      </c>
      <c r="EX1114" s="263">
        <f t="shared" ref="EX1114" si="11096">BN1114-EC1114</f>
        <v>0</v>
      </c>
      <c r="EY1114" s="402">
        <f t="shared" ref="EY1114" si="11097">BV1114-EF1114</f>
        <v>487317600</v>
      </c>
      <c r="EZ1114" s="265">
        <f t="shared" ref="EZ1114" si="11098">BW1114-EE1114</f>
        <v>545795712</v>
      </c>
      <c r="FA1114" s="313"/>
    </row>
    <row r="1115" spans="1:757" s="175" customFormat="1" ht="18" hidden="1" customHeight="1" outlineLevel="1" x14ac:dyDescent="0.2">
      <c r="A1115" s="76" t="s">
        <v>2264</v>
      </c>
      <c r="B1115" s="965" t="s">
        <v>21</v>
      </c>
      <c r="C1115" s="646" t="s">
        <v>2355</v>
      </c>
      <c r="D1115" s="77" t="s">
        <v>2262</v>
      </c>
      <c r="E1115" s="76" t="s">
        <v>2262</v>
      </c>
      <c r="F1115" s="76" t="s">
        <v>2348</v>
      </c>
      <c r="G1115" s="76" t="s">
        <v>1924</v>
      </c>
      <c r="H1115" s="189">
        <v>0.4</v>
      </c>
      <c r="I1115" s="1088" t="s">
        <v>2263</v>
      </c>
      <c r="J1115" s="80" t="s">
        <v>1751</v>
      </c>
      <c r="K1115" s="81"/>
      <c r="L1115" s="76" t="s">
        <v>213</v>
      </c>
      <c r="M1115" s="76"/>
      <c r="N1115" s="82"/>
      <c r="O1115" s="82"/>
      <c r="P1115" s="82"/>
      <c r="Q1115" s="82"/>
      <c r="R1115" s="260"/>
      <c r="S1115" s="260"/>
      <c r="T1115" s="260"/>
      <c r="U1115" s="260"/>
      <c r="V1115" s="260"/>
      <c r="W1115" s="262"/>
      <c r="X1115" s="260"/>
      <c r="Y1115" s="260"/>
      <c r="Z1115" s="260"/>
      <c r="AA1115" s="260"/>
      <c r="AB1115" s="260"/>
      <c r="AC1115" s="260"/>
      <c r="AD1115" s="260"/>
      <c r="AE1115" s="260"/>
      <c r="AF1115" s="260"/>
      <c r="AG1115" s="260"/>
      <c r="AH1115" s="260"/>
      <c r="AI1115" s="260">
        <f t="shared" ref="AI1115" si="11099">AH1115*H1115</f>
        <v>0</v>
      </c>
      <c r="AJ1115" s="260">
        <v>62781800</v>
      </c>
      <c r="AK1115" s="260"/>
      <c r="AL1115" s="260"/>
      <c r="AM1115" s="260">
        <v>0</v>
      </c>
      <c r="AN1115" s="260">
        <f t="shared" si="11005"/>
        <v>0</v>
      </c>
      <c r="AO1115" s="260">
        <f t="shared" ref="AO1115" si="11100">AN1115*H1115</f>
        <v>0</v>
      </c>
      <c r="AP1115" s="260">
        <v>83762410</v>
      </c>
      <c r="AQ1115" s="260"/>
      <c r="AR1115" s="260"/>
      <c r="AS1115" s="260">
        <v>0</v>
      </c>
      <c r="AT1115" s="260">
        <f t="shared" ref="AT1115" si="11101">AS1115*1.12</f>
        <v>0</v>
      </c>
      <c r="AU1115" s="260">
        <f t="shared" ref="AU1115" si="11102">AT1115*H1115</f>
        <v>0</v>
      </c>
      <c r="AV1115" s="260">
        <v>81762190</v>
      </c>
      <c r="AW1115" s="260"/>
      <c r="AX1115" s="260"/>
      <c r="AY1115" s="260">
        <v>0</v>
      </c>
      <c r="AZ1115" s="260">
        <f t="shared" ref="AZ1115" si="11103">AY1115*1.12</f>
        <v>0</v>
      </c>
      <c r="BA1115" s="260">
        <f t="shared" ref="BA1115" si="11104">AZ1115*H1115</f>
        <v>0</v>
      </c>
      <c r="BB1115" s="404">
        <v>81253590</v>
      </c>
      <c r="BC1115" s="404"/>
      <c r="BD1115" s="404"/>
      <c r="BE1115" s="400">
        <v>0</v>
      </c>
      <c r="BF1115" s="400">
        <f t="shared" ref="BF1115" si="11105">BE1115*1.12</f>
        <v>0</v>
      </c>
      <c r="BG1115" s="400">
        <f t="shared" ref="BG1115" si="11106">BF1115*H1115</f>
        <v>0</v>
      </c>
      <c r="BH1115" s="404">
        <v>81436370</v>
      </c>
      <c r="BI1115" s="404"/>
      <c r="BJ1115" s="404"/>
      <c r="BK1115" s="400">
        <v>0</v>
      </c>
      <c r="BL1115" s="400">
        <f t="shared" ref="BL1115" si="11107">BK1115*1.12</f>
        <v>0</v>
      </c>
      <c r="BM1115" s="400">
        <f>BL1115*H1115</f>
        <v>0</v>
      </c>
      <c r="BN1115" s="404"/>
      <c r="BO1115" s="404"/>
      <c r="BP1115" s="404"/>
      <c r="BQ1115" s="400">
        <v>0</v>
      </c>
      <c r="BR1115" s="400">
        <f>BQ1115*1.12</f>
        <v>0</v>
      </c>
      <c r="BS1115" s="400">
        <f>BR1115*N1115</f>
        <v>0</v>
      </c>
      <c r="BT1115" s="260"/>
      <c r="BU1115" s="260"/>
      <c r="BV1115" s="262">
        <v>0</v>
      </c>
      <c r="BW1115" s="1427">
        <f t="shared" ref="BW1115" si="11108">BV1115*1.12</f>
        <v>0</v>
      </c>
      <c r="BX1115" s="190" t="s">
        <v>1240</v>
      </c>
      <c r="BY1115" s="76">
        <v>2016</v>
      </c>
      <c r="BZ1115" s="325"/>
      <c r="CA1115" s="596">
        <f t="shared" ref="CA1115" si="11109">BW1115*H1115</f>
        <v>0</v>
      </c>
      <c r="CB1115" s="82"/>
      <c r="CC1115" s="82"/>
      <c r="CE1115" s="27">
        <f t="shared" ref="CE1115" si="11110">BV1115-CB1115</f>
        <v>0</v>
      </c>
      <c r="CF1115" s="27">
        <f t="shared" ref="CF1115" si="11111">BW1115-CC1115</f>
        <v>0</v>
      </c>
      <c r="CG1115" s="905">
        <f t="shared" ref="CG1115" si="11112">CA1115-CC1115</f>
        <v>0</v>
      </c>
      <c r="CH1115" s="175" t="s">
        <v>2284</v>
      </c>
      <c r="CI1115" s="185"/>
      <c r="CK1115" s="724"/>
      <c r="CM1115" s="178"/>
      <c r="CN1115" s="77"/>
      <c r="CO1115" s="77"/>
      <c r="CP1115" s="76"/>
      <c r="CR1115" s="463"/>
      <c r="CS1115" s="463"/>
      <c r="CT1115" s="463"/>
      <c r="CU1115" s="463"/>
      <c r="CV1115" s="463"/>
      <c r="CW1115" s="463"/>
      <c r="CX1115" s="463"/>
      <c r="CY1115" s="463"/>
      <c r="CZ1115" s="463"/>
      <c r="DA1115" s="464"/>
      <c r="DB1115" s="464"/>
      <c r="DC1115" s="464"/>
      <c r="DD1115" s="464"/>
      <c r="DE1115" s="464"/>
      <c r="DF1115" s="464"/>
      <c r="DG1115" s="464"/>
      <c r="DH1115" s="464"/>
      <c r="DI1115" s="464"/>
      <c r="DJ1115" s="464"/>
      <c r="DK1115" s="464"/>
      <c r="DL1115" s="464"/>
      <c r="DM1115" s="464"/>
      <c r="DN1115" s="464"/>
      <c r="DO1115" s="455"/>
      <c r="DP1115" s="455"/>
      <c r="DQ1115" s="477"/>
      <c r="DR1115" s="455"/>
      <c r="DS1115" s="455"/>
      <c r="DT1115" s="455"/>
      <c r="DU1115" s="455"/>
      <c r="DV1115" s="455"/>
      <c r="DW1115" s="455"/>
      <c r="DX1115" s="455"/>
      <c r="DY1115" s="455"/>
      <c r="DZ1115" s="455"/>
      <c r="EA1115" s="455"/>
      <c r="EB1115" s="455"/>
      <c r="EC1115" s="455"/>
      <c r="ED1115" s="455"/>
      <c r="EE1115" s="667"/>
      <c r="EF1115" s="464"/>
      <c r="EG1115" s="264">
        <f t="shared" si="11008"/>
        <v>0</v>
      </c>
      <c r="EH1115" s="264">
        <f t="shared" si="11009"/>
        <v>0</v>
      </c>
      <c r="EI1115" s="262">
        <f>AA1115-DP1115</f>
        <v>0</v>
      </c>
      <c r="EJ1115" s="262">
        <f>AB1115-DO1115</f>
        <v>0</v>
      </c>
      <c r="EK1115" s="262">
        <f>AG1115-DR1115</f>
        <v>0</v>
      </c>
      <c r="EL1115" s="262">
        <f>AH1115-DQ1115</f>
        <v>0</v>
      </c>
      <c r="EM1115" s="262">
        <f>AM1115-DT1115</f>
        <v>0</v>
      </c>
      <c r="EN1115" s="262">
        <f>AN1115-DS1115</f>
        <v>0</v>
      </c>
      <c r="EO1115" s="262">
        <f>AS1115-DV1115</f>
        <v>0</v>
      </c>
      <c r="EP1115" s="262">
        <f>AT1115-DU1115</f>
        <v>0</v>
      </c>
      <c r="EQ1115" s="262">
        <f>AY1115-DX1115</f>
        <v>0</v>
      </c>
      <c r="ER1115" s="262">
        <f>AZ1115-DW1115</f>
        <v>0</v>
      </c>
      <c r="ES1115" s="262">
        <f>BE1115-DZ1115</f>
        <v>0</v>
      </c>
      <c r="ET1115" s="262">
        <f>BF1115-DY1115</f>
        <v>0</v>
      </c>
      <c r="EU1115" s="262">
        <f>BK1115-EB1115</f>
        <v>0</v>
      </c>
      <c r="EV1115" s="262">
        <f>BL1115-EA1115</f>
        <v>0</v>
      </c>
      <c r="EW1115" s="262">
        <f>BM1115-ED1115</f>
        <v>0</v>
      </c>
      <c r="EX1115" s="262">
        <f>BN1115-EC1115</f>
        <v>0</v>
      </c>
      <c r="EY1115" s="260">
        <f>BV1115-EF1115</f>
        <v>0</v>
      </c>
      <c r="EZ1115" s="1130">
        <f t="shared" si="11010"/>
        <v>0</v>
      </c>
      <c r="FA1115" s="629"/>
      <c r="FB1115" s="349"/>
      <c r="FC1115" s="349"/>
      <c r="FD1115" s="349"/>
      <c r="FE1115" s="349"/>
      <c r="FF1115" s="349"/>
      <c r="FG1115" s="349"/>
      <c r="FH1115" s="349"/>
      <c r="FI1115" s="349"/>
      <c r="FJ1115" s="349"/>
      <c r="FK1115" s="349"/>
      <c r="FL1115" s="349"/>
      <c r="FM1115" s="349"/>
      <c r="FN1115" s="349"/>
      <c r="FO1115" s="349"/>
      <c r="FP1115" s="349"/>
      <c r="FQ1115" s="349"/>
      <c r="FR1115" s="349"/>
      <c r="FS1115" s="349"/>
      <c r="FT1115" s="349"/>
      <c r="FU1115" s="349"/>
      <c r="FV1115" s="349"/>
      <c r="FW1115" s="349"/>
      <c r="FX1115" s="349"/>
      <c r="FY1115" s="349"/>
      <c r="FZ1115" s="349"/>
      <c r="GA1115" s="349"/>
      <c r="GB1115" s="349"/>
      <c r="GC1115" s="349"/>
      <c r="GD1115" s="349"/>
      <c r="GE1115" s="349"/>
      <c r="GF1115" s="349"/>
      <c r="GG1115" s="349"/>
      <c r="GH1115" s="349"/>
      <c r="GI1115" s="349"/>
      <c r="GJ1115" s="349"/>
      <c r="GK1115" s="349"/>
      <c r="GL1115" s="349"/>
      <c r="GM1115" s="349"/>
      <c r="GN1115" s="349"/>
      <c r="GO1115" s="349"/>
      <c r="GP1115" s="349"/>
      <c r="GQ1115" s="349"/>
      <c r="GR1115" s="349"/>
      <c r="GS1115" s="349"/>
      <c r="GT1115" s="349"/>
      <c r="GU1115" s="349"/>
      <c r="GV1115" s="349"/>
      <c r="GW1115" s="349"/>
      <c r="GX1115" s="349"/>
      <c r="GY1115" s="349"/>
      <c r="GZ1115" s="349"/>
      <c r="HA1115" s="349"/>
      <c r="HB1115" s="349"/>
      <c r="HC1115" s="349"/>
      <c r="HD1115" s="349"/>
      <c r="HE1115" s="349"/>
      <c r="HF1115" s="349"/>
      <c r="HG1115" s="349"/>
      <c r="HH1115" s="349"/>
      <c r="HI1115" s="349"/>
      <c r="HJ1115" s="349"/>
      <c r="HK1115" s="349"/>
      <c r="HL1115" s="349"/>
      <c r="HM1115" s="349"/>
      <c r="HN1115" s="349"/>
      <c r="HO1115" s="349"/>
      <c r="HP1115" s="349"/>
      <c r="HQ1115" s="349"/>
      <c r="HR1115" s="349"/>
      <c r="HS1115" s="349"/>
      <c r="HT1115" s="349"/>
      <c r="HU1115" s="349"/>
      <c r="HV1115" s="349"/>
      <c r="HW1115" s="349"/>
      <c r="HX1115" s="349"/>
      <c r="HY1115" s="349"/>
      <c r="HZ1115" s="349"/>
      <c r="IA1115" s="349"/>
      <c r="IB1115" s="349"/>
      <c r="IC1115" s="349"/>
      <c r="ID1115" s="349"/>
      <c r="IE1115" s="349"/>
      <c r="IF1115" s="349"/>
      <c r="IG1115" s="349"/>
      <c r="IH1115" s="349"/>
      <c r="II1115" s="349"/>
      <c r="IJ1115" s="349"/>
      <c r="IK1115" s="349"/>
      <c r="IL1115" s="349"/>
      <c r="IM1115" s="349"/>
      <c r="IN1115" s="349"/>
      <c r="IO1115" s="349"/>
      <c r="IP1115" s="349"/>
      <c r="IQ1115" s="349"/>
      <c r="IR1115" s="349"/>
      <c r="IS1115" s="349"/>
      <c r="IT1115" s="349"/>
      <c r="IU1115" s="349"/>
      <c r="IV1115" s="349"/>
      <c r="IW1115" s="349"/>
      <c r="IX1115" s="349"/>
      <c r="IY1115" s="349"/>
      <c r="IZ1115" s="349"/>
      <c r="JA1115" s="349"/>
      <c r="JB1115" s="349"/>
      <c r="JC1115" s="349"/>
      <c r="JD1115" s="349"/>
      <c r="JE1115" s="349"/>
      <c r="JF1115" s="349"/>
      <c r="JG1115" s="349"/>
      <c r="JH1115" s="349"/>
      <c r="JI1115" s="349"/>
      <c r="JJ1115" s="349"/>
      <c r="JK1115" s="349"/>
      <c r="JL1115" s="349"/>
      <c r="JM1115" s="349"/>
      <c r="JN1115" s="349"/>
      <c r="JO1115" s="349"/>
      <c r="JP1115" s="349"/>
      <c r="JQ1115" s="349"/>
      <c r="JR1115" s="349"/>
      <c r="JS1115" s="349"/>
      <c r="JT1115" s="349"/>
      <c r="JU1115" s="349"/>
      <c r="JV1115" s="349"/>
      <c r="JW1115" s="349"/>
      <c r="JX1115" s="349"/>
      <c r="JY1115" s="349"/>
      <c r="JZ1115" s="349"/>
      <c r="KA1115" s="349"/>
      <c r="KB1115" s="349"/>
      <c r="KC1115" s="349"/>
      <c r="KD1115" s="349"/>
      <c r="KE1115" s="349"/>
      <c r="KF1115" s="349"/>
      <c r="KG1115" s="349"/>
      <c r="KH1115" s="349"/>
      <c r="KI1115" s="349"/>
      <c r="KJ1115" s="349"/>
      <c r="KK1115" s="349"/>
      <c r="KL1115" s="349"/>
      <c r="KM1115" s="349"/>
      <c r="KN1115" s="349"/>
      <c r="KO1115" s="349"/>
      <c r="KP1115" s="349"/>
      <c r="KQ1115" s="349"/>
      <c r="KR1115" s="349"/>
      <c r="KS1115" s="349"/>
      <c r="KT1115" s="349"/>
      <c r="KU1115" s="349"/>
      <c r="KV1115" s="349"/>
      <c r="KW1115" s="349"/>
      <c r="KX1115" s="349"/>
      <c r="KY1115" s="349"/>
      <c r="KZ1115" s="349"/>
      <c r="LA1115" s="349"/>
      <c r="LB1115" s="349"/>
      <c r="LC1115" s="349"/>
      <c r="LD1115" s="349"/>
      <c r="LE1115" s="349"/>
      <c r="LF1115" s="349"/>
      <c r="LG1115" s="349"/>
      <c r="LH1115" s="349"/>
      <c r="LI1115" s="349"/>
      <c r="LJ1115" s="349"/>
      <c r="LK1115" s="349"/>
      <c r="LL1115" s="349"/>
      <c r="LM1115" s="349"/>
      <c r="LN1115" s="349"/>
      <c r="LO1115" s="349"/>
      <c r="LP1115" s="349"/>
      <c r="LQ1115" s="349"/>
      <c r="LR1115" s="349"/>
      <c r="LS1115" s="349"/>
      <c r="LT1115" s="349"/>
      <c r="LU1115" s="349"/>
      <c r="LV1115" s="349"/>
      <c r="LW1115" s="349"/>
      <c r="LX1115" s="349"/>
      <c r="LY1115" s="349"/>
      <c r="LZ1115" s="349"/>
      <c r="MA1115" s="349"/>
      <c r="MB1115" s="349"/>
      <c r="MC1115" s="349"/>
      <c r="MD1115" s="349"/>
      <c r="ME1115" s="349"/>
      <c r="MF1115" s="349"/>
      <c r="MG1115" s="349"/>
      <c r="MH1115" s="349"/>
      <c r="MI1115" s="349"/>
      <c r="MJ1115" s="349"/>
      <c r="MK1115" s="349"/>
      <c r="ML1115" s="349"/>
      <c r="MM1115" s="349"/>
      <c r="MN1115" s="349"/>
      <c r="MO1115" s="349"/>
      <c r="MP1115" s="349"/>
      <c r="MQ1115" s="349"/>
      <c r="MR1115" s="349"/>
      <c r="MS1115" s="349"/>
      <c r="MT1115" s="349"/>
      <c r="MU1115" s="349"/>
      <c r="MV1115" s="349"/>
      <c r="MW1115" s="349"/>
      <c r="MX1115" s="349"/>
      <c r="MY1115" s="349"/>
      <c r="MZ1115" s="349"/>
      <c r="NA1115" s="349"/>
      <c r="NB1115" s="349"/>
      <c r="NC1115" s="349"/>
      <c r="ND1115" s="349"/>
      <c r="NE1115" s="349"/>
      <c r="NF1115" s="349"/>
      <c r="NG1115" s="349"/>
      <c r="NH1115" s="349"/>
      <c r="NI1115" s="349"/>
      <c r="NJ1115" s="349"/>
      <c r="NK1115" s="349"/>
      <c r="NL1115" s="349"/>
      <c r="NM1115" s="349"/>
      <c r="NN1115" s="349"/>
      <c r="NO1115" s="349"/>
      <c r="NP1115" s="349"/>
      <c r="NQ1115" s="349"/>
      <c r="NR1115" s="349"/>
      <c r="NS1115" s="349"/>
      <c r="NT1115" s="349"/>
      <c r="NU1115" s="349"/>
      <c r="NV1115" s="349"/>
      <c r="NW1115" s="349"/>
      <c r="NX1115" s="349"/>
      <c r="NY1115" s="349"/>
      <c r="NZ1115" s="349"/>
      <c r="OA1115" s="349"/>
      <c r="OB1115" s="349"/>
      <c r="OC1115" s="349"/>
      <c r="OD1115" s="349"/>
      <c r="OE1115" s="349"/>
      <c r="OF1115" s="349"/>
      <c r="OG1115" s="349"/>
      <c r="OH1115" s="349"/>
      <c r="OI1115" s="349"/>
      <c r="OJ1115" s="349"/>
      <c r="OK1115" s="349"/>
      <c r="OL1115" s="349"/>
      <c r="OM1115" s="349"/>
      <c r="ON1115" s="349"/>
      <c r="OO1115" s="349"/>
      <c r="OP1115" s="349"/>
      <c r="OQ1115" s="349"/>
      <c r="OR1115" s="349"/>
      <c r="OS1115" s="349"/>
      <c r="OT1115" s="349"/>
      <c r="OU1115" s="349"/>
      <c r="OV1115" s="349"/>
      <c r="OW1115" s="349"/>
      <c r="OX1115" s="349"/>
      <c r="OY1115" s="349"/>
      <c r="OZ1115" s="349"/>
      <c r="PA1115" s="349"/>
      <c r="PB1115" s="349"/>
      <c r="PC1115" s="349"/>
      <c r="PD1115" s="349"/>
      <c r="PE1115" s="349"/>
      <c r="PF1115" s="349"/>
      <c r="PG1115" s="349"/>
      <c r="PH1115" s="349"/>
      <c r="PI1115" s="349"/>
      <c r="PJ1115" s="349"/>
      <c r="PK1115" s="349"/>
      <c r="PL1115" s="349"/>
      <c r="PM1115" s="349"/>
      <c r="PN1115" s="349"/>
      <c r="PO1115" s="349"/>
      <c r="PP1115" s="349"/>
      <c r="PQ1115" s="349"/>
      <c r="PR1115" s="349"/>
      <c r="PS1115" s="349"/>
      <c r="PT1115" s="349"/>
      <c r="PU1115" s="349"/>
      <c r="PV1115" s="349"/>
      <c r="PW1115" s="349"/>
      <c r="PX1115" s="349"/>
      <c r="PY1115" s="349"/>
      <c r="PZ1115" s="349"/>
      <c r="QA1115" s="349"/>
      <c r="QB1115" s="349"/>
      <c r="QC1115" s="349"/>
      <c r="QD1115" s="349"/>
      <c r="QE1115" s="349"/>
      <c r="QF1115" s="349"/>
      <c r="QG1115" s="349"/>
      <c r="QH1115" s="349"/>
      <c r="QI1115" s="349"/>
      <c r="QJ1115" s="349"/>
      <c r="QK1115" s="349"/>
      <c r="QL1115" s="349"/>
      <c r="QM1115" s="349"/>
      <c r="QN1115" s="349"/>
      <c r="QO1115" s="349"/>
      <c r="QP1115" s="349"/>
      <c r="QQ1115" s="349"/>
      <c r="QR1115" s="349"/>
      <c r="QS1115" s="349"/>
      <c r="QT1115" s="349"/>
      <c r="QU1115" s="349"/>
      <c r="QV1115" s="349"/>
      <c r="QW1115" s="349"/>
      <c r="QX1115" s="349"/>
      <c r="QY1115" s="349"/>
      <c r="QZ1115" s="349"/>
      <c r="RA1115" s="349"/>
      <c r="RB1115" s="349"/>
      <c r="RC1115" s="349"/>
      <c r="RD1115" s="349"/>
      <c r="RE1115" s="349"/>
      <c r="RF1115" s="349"/>
      <c r="RG1115" s="349"/>
      <c r="RH1115" s="349"/>
      <c r="RI1115" s="349"/>
      <c r="RJ1115" s="349"/>
      <c r="RK1115" s="349"/>
      <c r="RL1115" s="349"/>
      <c r="RM1115" s="349"/>
      <c r="RN1115" s="349"/>
      <c r="RO1115" s="349"/>
      <c r="RP1115" s="349"/>
      <c r="RQ1115" s="349"/>
      <c r="RR1115" s="349"/>
      <c r="RS1115" s="349"/>
      <c r="RT1115" s="349"/>
      <c r="RU1115" s="349"/>
      <c r="RV1115" s="349"/>
      <c r="RW1115" s="349"/>
      <c r="RX1115" s="349"/>
      <c r="RY1115" s="349"/>
      <c r="RZ1115" s="349"/>
      <c r="SA1115" s="349"/>
      <c r="SB1115" s="349"/>
      <c r="SC1115" s="349"/>
      <c r="SD1115" s="349"/>
      <c r="SE1115" s="349"/>
      <c r="SF1115" s="349"/>
      <c r="SG1115" s="349"/>
      <c r="SH1115" s="349"/>
      <c r="SI1115" s="349"/>
      <c r="SJ1115" s="349"/>
      <c r="SK1115" s="349"/>
      <c r="SL1115" s="349"/>
      <c r="SM1115" s="349"/>
      <c r="SN1115" s="349"/>
      <c r="SO1115" s="349"/>
      <c r="SP1115" s="349"/>
      <c r="SQ1115" s="349"/>
      <c r="SR1115" s="349"/>
      <c r="SS1115" s="349"/>
      <c r="ST1115" s="349"/>
      <c r="SU1115" s="349"/>
      <c r="SV1115" s="349"/>
      <c r="SW1115" s="349"/>
      <c r="SX1115" s="349"/>
      <c r="SY1115" s="349"/>
      <c r="SZ1115" s="349"/>
      <c r="TA1115" s="349"/>
      <c r="TB1115" s="349"/>
      <c r="TC1115" s="349"/>
      <c r="TD1115" s="349"/>
      <c r="TE1115" s="349"/>
      <c r="TF1115" s="349"/>
      <c r="TG1115" s="349"/>
      <c r="TH1115" s="349"/>
      <c r="TI1115" s="349"/>
      <c r="TJ1115" s="349"/>
      <c r="TK1115" s="349"/>
      <c r="TL1115" s="349"/>
      <c r="TM1115" s="349"/>
      <c r="TN1115" s="349"/>
      <c r="TO1115" s="349"/>
      <c r="TP1115" s="349"/>
      <c r="TQ1115" s="349"/>
      <c r="TR1115" s="349"/>
      <c r="TS1115" s="349"/>
      <c r="TT1115" s="349"/>
      <c r="TU1115" s="349"/>
      <c r="TV1115" s="349"/>
      <c r="TW1115" s="349"/>
      <c r="TX1115" s="349"/>
      <c r="TY1115" s="349"/>
      <c r="TZ1115" s="349"/>
      <c r="UA1115" s="349"/>
      <c r="UB1115" s="349"/>
      <c r="UC1115" s="349"/>
      <c r="UD1115" s="349"/>
      <c r="UE1115" s="349"/>
      <c r="UF1115" s="349"/>
      <c r="UG1115" s="349"/>
      <c r="UH1115" s="349"/>
      <c r="UI1115" s="349"/>
      <c r="UJ1115" s="349"/>
      <c r="UK1115" s="349"/>
      <c r="UL1115" s="349"/>
      <c r="UM1115" s="349"/>
      <c r="UN1115" s="349"/>
      <c r="UO1115" s="349"/>
      <c r="UP1115" s="349"/>
      <c r="UQ1115" s="349"/>
      <c r="UR1115" s="349"/>
      <c r="US1115" s="349"/>
      <c r="UT1115" s="349"/>
      <c r="UU1115" s="349"/>
      <c r="UV1115" s="349"/>
      <c r="UW1115" s="349"/>
      <c r="UX1115" s="349"/>
      <c r="UY1115" s="349"/>
      <c r="UZ1115" s="349"/>
      <c r="VA1115" s="349"/>
      <c r="VB1115" s="349"/>
      <c r="VC1115" s="349"/>
      <c r="VD1115" s="349"/>
      <c r="VE1115" s="349"/>
      <c r="VF1115" s="349"/>
      <c r="VG1115" s="349"/>
      <c r="VH1115" s="349"/>
      <c r="VI1115" s="349"/>
      <c r="VJ1115" s="349"/>
      <c r="VK1115" s="349"/>
      <c r="VL1115" s="349"/>
      <c r="VM1115" s="349"/>
      <c r="VN1115" s="349"/>
      <c r="VO1115" s="349"/>
      <c r="VP1115" s="349"/>
      <c r="VQ1115" s="349"/>
      <c r="VR1115" s="349"/>
      <c r="VS1115" s="349"/>
      <c r="VT1115" s="349"/>
      <c r="VU1115" s="349"/>
      <c r="VV1115" s="349"/>
      <c r="VW1115" s="349"/>
      <c r="VX1115" s="349"/>
      <c r="VY1115" s="349"/>
      <c r="VZ1115" s="349"/>
      <c r="WA1115" s="349"/>
      <c r="WB1115" s="349"/>
      <c r="WC1115" s="349"/>
      <c r="WD1115" s="349"/>
      <c r="WE1115" s="349"/>
      <c r="WF1115" s="349"/>
      <c r="WG1115" s="349"/>
      <c r="WH1115" s="349"/>
      <c r="WI1115" s="349"/>
      <c r="WJ1115" s="349"/>
      <c r="WK1115" s="349"/>
      <c r="WL1115" s="349"/>
      <c r="WM1115" s="349"/>
      <c r="WN1115" s="349"/>
      <c r="WO1115" s="349"/>
      <c r="WP1115" s="349"/>
      <c r="WQ1115" s="349"/>
      <c r="WR1115" s="349"/>
      <c r="WS1115" s="349"/>
      <c r="WT1115" s="349"/>
      <c r="WU1115" s="349"/>
      <c r="WV1115" s="349"/>
      <c r="WW1115" s="349"/>
      <c r="WX1115" s="349"/>
      <c r="WY1115" s="349"/>
      <c r="WZ1115" s="349"/>
      <c r="XA1115" s="349"/>
      <c r="XB1115" s="349"/>
      <c r="XC1115" s="349"/>
      <c r="XD1115" s="349"/>
      <c r="XE1115" s="349"/>
      <c r="XF1115" s="349"/>
      <c r="XG1115" s="349"/>
      <c r="XH1115" s="349"/>
      <c r="XI1115" s="349"/>
      <c r="XJ1115" s="349"/>
      <c r="XK1115" s="349"/>
      <c r="XL1115" s="349"/>
      <c r="XM1115" s="349"/>
      <c r="XN1115" s="349"/>
      <c r="XO1115" s="349"/>
      <c r="XP1115" s="349"/>
      <c r="XQ1115" s="349"/>
      <c r="XR1115" s="349"/>
      <c r="XS1115" s="349"/>
      <c r="XT1115" s="349"/>
      <c r="XU1115" s="349"/>
      <c r="XV1115" s="349"/>
      <c r="XW1115" s="349"/>
      <c r="XX1115" s="349"/>
      <c r="XY1115" s="349"/>
      <c r="XZ1115" s="349"/>
      <c r="YA1115" s="349"/>
      <c r="YB1115" s="349"/>
      <c r="YC1115" s="349"/>
      <c r="YD1115" s="349"/>
      <c r="YE1115" s="349"/>
      <c r="YF1115" s="349"/>
      <c r="YG1115" s="349"/>
      <c r="YH1115" s="349"/>
      <c r="YI1115" s="349"/>
      <c r="YJ1115" s="349"/>
      <c r="YK1115" s="349"/>
      <c r="YL1115" s="349"/>
      <c r="YM1115" s="349"/>
      <c r="YN1115" s="349"/>
      <c r="YO1115" s="349"/>
      <c r="YP1115" s="349"/>
      <c r="YQ1115" s="349"/>
      <c r="YR1115" s="349"/>
      <c r="YS1115" s="349"/>
      <c r="YT1115" s="349"/>
      <c r="YU1115" s="349"/>
      <c r="YV1115" s="349"/>
      <c r="YW1115" s="349"/>
      <c r="YX1115" s="349"/>
      <c r="YY1115" s="349"/>
      <c r="YZ1115" s="349"/>
      <c r="ZA1115" s="349"/>
      <c r="ZB1115" s="349"/>
      <c r="ZC1115" s="349"/>
      <c r="ZD1115" s="349"/>
      <c r="ZE1115" s="349"/>
      <c r="ZF1115" s="349"/>
      <c r="ZG1115" s="349"/>
      <c r="ZH1115" s="349"/>
      <c r="ZI1115" s="349"/>
      <c r="ZJ1115" s="349"/>
      <c r="ZK1115" s="349"/>
      <c r="ZL1115" s="349"/>
      <c r="ZM1115" s="349"/>
      <c r="ZN1115" s="349"/>
      <c r="ZO1115" s="349"/>
      <c r="ZP1115" s="349"/>
      <c r="ZQ1115" s="349"/>
      <c r="ZR1115" s="349"/>
      <c r="ZS1115" s="349"/>
      <c r="ZT1115" s="349"/>
      <c r="ZU1115" s="349"/>
      <c r="ZV1115" s="349"/>
      <c r="ZW1115" s="349"/>
      <c r="ZX1115" s="349"/>
      <c r="ZY1115" s="349"/>
      <c r="ZZ1115" s="349"/>
      <c r="AAA1115" s="349"/>
      <c r="AAB1115" s="349"/>
      <c r="AAC1115" s="349"/>
      <c r="AAD1115" s="349"/>
      <c r="AAE1115" s="349"/>
      <c r="AAF1115" s="349"/>
      <c r="AAG1115" s="349"/>
      <c r="AAH1115" s="349"/>
      <c r="AAI1115" s="349"/>
      <c r="AAJ1115" s="349"/>
      <c r="AAK1115" s="349"/>
      <c r="AAL1115" s="349"/>
      <c r="AAM1115" s="349"/>
      <c r="AAN1115" s="349"/>
      <c r="AAO1115" s="349"/>
      <c r="AAP1115" s="349"/>
      <c r="AAQ1115" s="349"/>
      <c r="AAR1115" s="349"/>
      <c r="AAS1115" s="349"/>
      <c r="AAT1115" s="349"/>
      <c r="AAU1115" s="349"/>
      <c r="AAV1115" s="349"/>
      <c r="AAW1115" s="349"/>
      <c r="AAX1115" s="349"/>
      <c r="AAY1115" s="349"/>
      <c r="AAZ1115" s="349"/>
      <c r="ABA1115" s="349"/>
      <c r="ABB1115" s="349"/>
      <c r="ABC1115" s="349"/>
      <c r="ABD1115" s="349"/>
      <c r="ABE1115" s="349"/>
      <c r="ABF1115" s="349"/>
      <c r="ABG1115" s="349"/>
      <c r="ABH1115" s="349"/>
      <c r="ABI1115" s="349"/>
      <c r="ABJ1115" s="349"/>
      <c r="ABK1115" s="349"/>
      <c r="ABL1115" s="349"/>
      <c r="ABM1115" s="349"/>
      <c r="ABN1115" s="349"/>
      <c r="ABO1115" s="349"/>
      <c r="ABP1115" s="349"/>
      <c r="ABQ1115" s="349"/>
      <c r="ABR1115" s="349"/>
      <c r="ABS1115" s="349"/>
      <c r="ABT1115" s="349"/>
      <c r="ABU1115" s="349"/>
      <c r="ABV1115" s="349"/>
      <c r="ABW1115" s="349"/>
      <c r="ABX1115" s="349"/>
      <c r="ABY1115" s="349"/>
      <c r="ABZ1115" s="349"/>
      <c r="ACA1115" s="349"/>
      <c r="ACB1115" s="349"/>
      <c r="ACC1115" s="349"/>
    </row>
    <row r="1116" spans="1:757" s="175" customFormat="1" ht="18" hidden="1" customHeight="1" outlineLevel="1" x14ac:dyDescent="0.2">
      <c r="A1116" s="76" t="s">
        <v>2346</v>
      </c>
      <c r="B1116" s="965" t="s">
        <v>21</v>
      </c>
      <c r="C1116" s="646" t="s">
        <v>2355</v>
      </c>
      <c r="D1116" s="77" t="s">
        <v>2262</v>
      </c>
      <c r="E1116" s="76" t="s">
        <v>2262</v>
      </c>
      <c r="F1116" s="76" t="s">
        <v>2348</v>
      </c>
      <c r="G1116" s="76" t="s">
        <v>1924</v>
      </c>
      <c r="H1116" s="189">
        <v>0.4</v>
      </c>
      <c r="I1116" s="1088" t="s">
        <v>2263</v>
      </c>
      <c r="J1116" s="80" t="s">
        <v>1751</v>
      </c>
      <c r="K1116" s="81"/>
      <c r="L1116" s="76" t="s">
        <v>213</v>
      </c>
      <c r="M1116" s="76"/>
      <c r="N1116" s="82"/>
      <c r="O1116" s="82"/>
      <c r="P1116" s="82"/>
      <c r="Q1116" s="82"/>
      <c r="R1116" s="260"/>
      <c r="S1116" s="260"/>
      <c r="T1116" s="260"/>
      <c r="U1116" s="260"/>
      <c r="V1116" s="260"/>
      <c r="W1116" s="262"/>
      <c r="X1116" s="260"/>
      <c r="Y1116" s="260"/>
      <c r="Z1116" s="260"/>
      <c r="AA1116" s="260"/>
      <c r="AB1116" s="260"/>
      <c r="AC1116" s="260"/>
      <c r="AD1116" s="260"/>
      <c r="AE1116" s="260"/>
      <c r="AF1116" s="260"/>
      <c r="AG1116" s="260"/>
      <c r="AH1116" s="260"/>
      <c r="AI1116" s="260">
        <f t="shared" ref="AI1116" si="11113">AH1116*H1116</f>
        <v>0</v>
      </c>
      <c r="AJ1116" s="260">
        <v>57146470</v>
      </c>
      <c r="AK1116" s="260"/>
      <c r="AL1116" s="260"/>
      <c r="AM1116" s="260">
        <f>AJ1116</f>
        <v>57146470</v>
      </c>
      <c r="AN1116" s="260">
        <f t="shared" si="11005"/>
        <v>64004046.400000006</v>
      </c>
      <c r="AO1116" s="260">
        <f t="shared" ref="AO1116" si="11114">AN1116*H1116</f>
        <v>25601618.560000002</v>
      </c>
      <c r="AP1116" s="260">
        <v>87332610</v>
      </c>
      <c r="AQ1116" s="260"/>
      <c r="AR1116" s="260"/>
      <c r="AS1116" s="260">
        <f t="shared" ref="AS1116" si="11115">AP1116</f>
        <v>87332610</v>
      </c>
      <c r="AT1116" s="260">
        <f t="shared" ref="AT1116" si="11116">AS1116*1.12</f>
        <v>97812523.200000003</v>
      </c>
      <c r="AU1116" s="260">
        <f t="shared" ref="AU1116" si="11117">AT1116*H1116</f>
        <v>39125009.280000001</v>
      </c>
      <c r="AV1116" s="260">
        <v>87386020</v>
      </c>
      <c r="AW1116" s="260"/>
      <c r="AX1116" s="260"/>
      <c r="AY1116" s="260">
        <f t="shared" ref="AY1116" si="11118">AV1116</f>
        <v>87386020</v>
      </c>
      <c r="AZ1116" s="260">
        <f t="shared" ref="AZ1116" si="11119">AY1116*1.12</f>
        <v>97872342.400000006</v>
      </c>
      <c r="BA1116" s="260">
        <f t="shared" ref="BA1116" si="11120">AZ1116*H1116</f>
        <v>39148936.960000001</v>
      </c>
      <c r="BB1116" s="404">
        <v>86849610</v>
      </c>
      <c r="BC1116" s="404"/>
      <c r="BD1116" s="404"/>
      <c r="BE1116" s="400">
        <f t="shared" ref="BE1116" si="11121">BB1116</f>
        <v>86849610</v>
      </c>
      <c r="BF1116" s="400">
        <f t="shared" ref="BF1116" si="11122">BE1116*1.12</f>
        <v>97271563.200000003</v>
      </c>
      <c r="BG1116" s="400">
        <f t="shared" ref="BG1116" si="11123">BF1116*H1116</f>
        <v>38908625.280000001</v>
      </c>
      <c r="BH1116" s="404">
        <v>87040690</v>
      </c>
      <c r="BI1116" s="404"/>
      <c r="BJ1116" s="404"/>
      <c r="BK1116" s="400">
        <f t="shared" ref="BK1116" si="11124">BH1116</f>
        <v>87040690</v>
      </c>
      <c r="BL1116" s="400">
        <f t="shared" ref="BL1116" si="11125">BK1116*1.12</f>
        <v>97485572.800000012</v>
      </c>
      <c r="BM1116" s="400">
        <f>BL1116*H1116</f>
        <v>38994229.120000005</v>
      </c>
      <c r="BN1116" s="404"/>
      <c r="BO1116" s="404"/>
      <c r="BP1116" s="404"/>
      <c r="BQ1116" s="400">
        <v>0</v>
      </c>
      <c r="BR1116" s="400">
        <f>BQ1116*1.12</f>
        <v>0</v>
      </c>
      <c r="BS1116" s="400">
        <f>BR1116*N1116</f>
        <v>0</v>
      </c>
      <c r="BT1116" s="260"/>
      <c r="BU1116" s="260"/>
      <c r="BV1116" s="262">
        <f>AD1116+AJ1116+AP1116+AV1116+BB1116+BH1116</f>
        <v>405755400</v>
      </c>
      <c r="BW1116" s="1427">
        <f t="shared" ref="BW1116" si="11126">BV1116*1.12</f>
        <v>454446048.00000006</v>
      </c>
      <c r="BX1116" s="190" t="s">
        <v>1240</v>
      </c>
      <c r="BY1116" s="76">
        <v>2016</v>
      </c>
      <c r="BZ1116" s="325"/>
      <c r="CA1116" s="596">
        <f t="shared" ref="CA1116" si="11127">BW1116*H1116</f>
        <v>181778419.20000005</v>
      </c>
      <c r="CB1116" s="82"/>
      <c r="CC1116" s="82"/>
      <c r="CE1116" s="27">
        <f t="shared" ref="CE1116" si="11128">BV1116-CB1116</f>
        <v>405755400</v>
      </c>
      <c r="CF1116" s="27">
        <f t="shared" ref="CF1116" si="11129">BW1116-CC1116</f>
        <v>454446048.00000006</v>
      </c>
      <c r="CG1116" s="905">
        <f t="shared" ref="CG1116" si="11130">CA1116-CC1116</f>
        <v>181778419.20000005</v>
      </c>
      <c r="CI1116" s="185"/>
      <c r="CJ1116" s="175" t="s">
        <v>25</v>
      </c>
      <c r="CK1116" s="724" t="s">
        <v>2362</v>
      </c>
      <c r="CL1116" s="175" t="s">
        <v>2698</v>
      </c>
      <c r="CM1116" s="178" t="s">
        <v>2704</v>
      </c>
      <c r="CN1116" s="77" t="s">
        <v>2363</v>
      </c>
      <c r="CO1116" s="77" t="s">
        <v>2262</v>
      </c>
      <c r="CP1116" s="76" t="s">
        <v>2348</v>
      </c>
      <c r="CR1116" s="463"/>
      <c r="CS1116" s="463"/>
      <c r="CT1116" s="463"/>
      <c r="CU1116" s="463">
        <v>55373320</v>
      </c>
      <c r="CV1116" s="463">
        <v>87332610</v>
      </c>
      <c r="CW1116" s="463">
        <v>87386020</v>
      </c>
      <c r="CX1116" s="463">
        <v>86849610</v>
      </c>
      <c r="CY1116" s="463">
        <v>87040690</v>
      </c>
      <c r="CZ1116" s="463">
        <f>CU1116+CV1116+CW1116+CX1116+CY1116</f>
        <v>403982250</v>
      </c>
      <c r="DA1116" s="464"/>
      <c r="DB1116" s="464"/>
      <c r="DC1116" s="464"/>
      <c r="DD1116" s="464"/>
      <c r="DE1116" s="464">
        <f>CU1116</f>
        <v>55373320</v>
      </c>
      <c r="DF1116" s="464">
        <f>CV1116</f>
        <v>87332610</v>
      </c>
      <c r="DG1116" s="464">
        <f>CW1116</f>
        <v>87386020</v>
      </c>
      <c r="DH1116" s="464">
        <f>CX1116</f>
        <v>86849610</v>
      </c>
      <c r="DI1116" s="464">
        <f>CY1116</f>
        <v>87040690</v>
      </c>
      <c r="DJ1116" s="464"/>
      <c r="DK1116" s="464">
        <f>DE1116+DF1116+DG1116+DH1116+DI1116</f>
        <v>403982250</v>
      </c>
      <c r="DL1116" s="464"/>
      <c r="DM1116" s="464"/>
      <c r="DN1116" s="464"/>
      <c r="DO1116" s="455"/>
      <c r="DP1116" s="455"/>
      <c r="DQ1116" s="477"/>
      <c r="DR1116" s="455"/>
      <c r="DS1116" s="455">
        <f>DT1116*1.12</f>
        <v>62018118.400000006</v>
      </c>
      <c r="DT1116" s="455">
        <f>DE1116</f>
        <v>55373320</v>
      </c>
      <c r="DU1116" s="455">
        <f>DV1116*1.12</f>
        <v>97812523.200000003</v>
      </c>
      <c r="DV1116" s="455">
        <f>DF1116</f>
        <v>87332610</v>
      </c>
      <c r="DW1116" s="455">
        <f>DX1116*1.12</f>
        <v>97872342.400000006</v>
      </c>
      <c r="DX1116" s="455">
        <f>DG1116</f>
        <v>87386020</v>
      </c>
      <c r="DY1116" s="455">
        <f>DZ1116*1.12</f>
        <v>97271563.200000003</v>
      </c>
      <c r="DZ1116" s="455">
        <f>DH1116</f>
        <v>86849610</v>
      </c>
      <c r="EA1116" s="455">
        <f>EB1116*1.12</f>
        <v>97485572.800000012</v>
      </c>
      <c r="EB1116" s="455">
        <f>DI1116</f>
        <v>87040690</v>
      </c>
      <c r="EC1116" s="455"/>
      <c r="ED1116" s="455"/>
      <c r="EE1116" s="667">
        <f>EF1116*1.12</f>
        <v>452460120.00000006</v>
      </c>
      <c r="EF1116" s="464">
        <f>DK1116</f>
        <v>403982250</v>
      </c>
      <c r="EG1116" s="264">
        <f t="shared" si="11008"/>
        <v>0</v>
      </c>
      <c r="EH1116" s="264">
        <f t="shared" si="11009"/>
        <v>0</v>
      </c>
      <c r="EI1116" s="262">
        <f>AA1116-DP1116</f>
        <v>0</v>
      </c>
      <c r="EJ1116" s="262">
        <f>AB1116-DO1116</f>
        <v>0</v>
      </c>
      <c r="EK1116" s="262">
        <f>AG1116-DR1116</f>
        <v>0</v>
      </c>
      <c r="EL1116" s="262">
        <f>AH1116-DQ1116</f>
        <v>0</v>
      </c>
      <c r="EM1116" s="262">
        <f>AM1116-DT1116</f>
        <v>1773150</v>
      </c>
      <c r="EN1116" s="262">
        <f>AN1116-DS1116</f>
        <v>1985928</v>
      </c>
      <c r="EO1116" s="262">
        <f>AS1116-DV1116</f>
        <v>0</v>
      </c>
      <c r="EP1116" s="262">
        <f>AT1116-DU1116</f>
        <v>0</v>
      </c>
      <c r="EQ1116" s="262">
        <f>AY1116-DX1116</f>
        <v>0</v>
      </c>
      <c r="ER1116" s="262">
        <f>AZ1116-DW1116</f>
        <v>0</v>
      </c>
      <c r="ES1116" s="262">
        <f>BE1116-DZ1116</f>
        <v>0</v>
      </c>
      <c r="ET1116" s="262">
        <f>BF1116-DY1116</f>
        <v>0</v>
      </c>
      <c r="EU1116" s="262">
        <f>BK1116-EB1116</f>
        <v>0</v>
      </c>
      <c r="EV1116" s="262">
        <f>BL1116-EA1116</f>
        <v>0</v>
      </c>
      <c r="EW1116" s="262">
        <f>BM1116-ED1116</f>
        <v>38994229.120000005</v>
      </c>
      <c r="EX1116" s="262">
        <f>BN1116-EC1116</f>
        <v>0</v>
      </c>
      <c r="EY1116" s="260">
        <f>BV1116-EF1116</f>
        <v>1773150</v>
      </c>
      <c r="EZ1116" s="1130">
        <f t="shared" si="11010"/>
        <v>1985928</v>
      </c>
      <c r="FA1116" s="629"/>
      <c r="FB1116" s="349"/>
      <c r="FC1116" s="349"/>
      <c r="FD1116" s="349"/>
      <c r="FE1116" s="349"/>
      <c r="FF1116" s="349"/>
      <c r="FG1116" s="349"/>
      <c r="FH1116" s="349"/>
      <c r="FI1116" s="349"/>
      <c r="FJ1116" s="349"/>
      <c r="FK1116" s="349"/>
      <c r="FL1116" s="349"/>
      <c r="FM1116" s="349"/>
      <c r="FN1116" s="349"/>
      <c r="FO1116" s="349"/>
      <c r="FP1116" s="349"/>
      <c r="FQ1116" s="349"/>
      <c r="FR1116" s="349"/>
      <c r="FS1116" s="349"/>
      <c r="FT1116" s="349"/>
      <c r="FU1116" s="349"/>
      <c r="FV1116" s="349"/>
      <c r="FW1116" s="349"/>
      <c r="FX1116" s="349"/>
      <c r="FY1116" s="349"/>
      <c r="FZ1116" s="349"/>
      <c r="GA1116" s="349"/>
      <c r="GB1116" s="349"/>
      <c r="GC1116" s="349"/>
      <c r="GD1116" s="349"/>
      <c r="GE1116" s="349"/>
      <c r="GF1116" s="349"/>
      <c r="GG1116" s="349"/>
      <c r="GH1116" s="349"/>
      <c r="GI1116" s="349"/>
      <c r="GJ1116" s="349"/>
      <c r="GK1116" s="349"/>
      <c r="GL1116" s="349"/>
      <c r="GM1116" s="349"/>
      <c r="GN1116" s="349"/>
      <c r="GO1116" s="349"/>
      <c r="GP1116" s="349"/>
      <c r="GQ1116" s="349"/>
      <c r="GR1116" s="349"/>
      <c r="GS1116" s="349"/>
      <c r="GT1116" s="349"/>
      <c r="GU1116" s="349"/>
      <c r="GV1116" s="349"/>
      <c r="GW1116" s="349"/>
      <c r="GX1116" s="349"/>
      <c r="GY1116" s="349"/>
      <c r="GZ1116" s="349"/>
      <c r="HA1116" s="349"/>
      <c r="HB1116" s="349"/>
      <c r="HC1116" s="349"/>
      <c r="HD1116" s="349"/>
      <c r="HE1116" s="349"/>
      <c r="HF1116" s="349"/>
      <c r="HG1116" s="349"/>
      <c r="HH1116" s="349"/>
      <c r="HI1116" s="349"/>
      <c r="HJ1116" s="349"/>
      <c r="HK1116" s="349"/>
      <c r="HL1116" s="349"/>
      <c r="HM1116" s="349"/>
      <c r="HN1116" s="349"/>
      <c r="HO1116" s="349"/>
      <c r="HP1116" s="349"/>
      <c r="HQ1116" s="349"/>
      <c r="HR1116" s="349"/>
      <c r="HS1116" s="349"/>
      <c r="HT1116" s="349"/>
      <c r="HU1116" s="349"/>
      <c r="HV1116" s="349"/>
      <c r="HW1116" s="349"/>
      <c r="HX1116" s="349"/>
      <c r="HY1116" s="349"/>
      <c r="HZ1116" s="349"/>
      <c r="IA1116" s="349"/>
      <c r="IB1116" s="349"/>
      <c r="IC1116" s="349"/>
      <c r="ID1116" s="349"/>
      <c r="IE1116" s="349"/>
      <c r="IF1116" s="349"/>
      <c r="IG1116" s="349"/>
      <c r="IH1116" s="349"/>
      <c r="II1116" s="349"/>
      <c r="IJ1116" s="349"/>
      <c r="IK1116" s="349"/>
      <c r="IL1116" s="349"/>
      <c r="IM1116" s="349"/>
      <c r="IN1116" s="349"/>
      <c r="IO1116" s="349"/>
      <c r="IP1116" s="349"/>
      <c r="IQ1116" s="349"/>
      <c r="IR1116" s="349"/>
      <c r="IS1116" s="349"/>
      <c r="IT1116" s="349"/>
      <c r="IU1116" s="349"/>
      <c r="IV1116" s="349"/>
      <c r="IW1116" s="349"/>
      <c r="IX1116" s="349"/>
      <c r="IY1116" s="349"/>
      <c r="IZ1116" s="349"/>
      <c r="JA1116" s="349"/>
      <c r="JB1116" s="349"/>
      <c r="JC1116" s="349"/>
      <c r="JD1116" s="349"/>
      <c r="JE1116" s="349"/>
      <c r="JF1116" s="349"/>
      <c r="JG1116" s="349"/>
      <c r="JH1116" s="349"/>
      <c r="JI1116" s="349"/>
      <c r="JJ1116" s="349"/>
      <c r="JK1116" s="349"/>
      <c r="JL1116" s="349"/>
      <c r="JM1116" s="349"/>
      <c r="JN1116" s="349"/>
      <c r="JO1116" s="349"/>
      <c r="JP1116" s="349"/>
      <c r="JQ1116" s="349"/>
      <c r="JR1116" s="349"/>
      <c r="JS1116" s="349"/>
      <c r="JT1116" s="349"/>
      <c r="JU1116" s="349"/>
      <c r="JV1116" s="349"/>
      <c r="JW1116" s="349"/>
      <c r="JX1116" s="349"/>
      <c r="JY1116" s="349"/>
      <c r="JZ1116" s="349"/>
      <c r="KA1116" s="349"/>
      <c r="KB1116" s="349"/>
      <c r="KC1116" s="349"/>
      <c r="KD1116" s="349"/>
      <c r="KE1116" s="349"/>
      <c r="KF1116" s="349"/>
      <c r="KG1116" s="349"/>
      <c r="KH1116" s="349"/>
      <c r="KI1116" s="349"/>
      <c r="KJ1116" s="349"/>
      <c r="KK1116" s="349"/>
      <c r="KL1116" s="349"/>
      <c r="KM1116" s="349"/>
      <c r="KN1116" s="349"/>
      <c r="KO1116" s="349"/>
      <c r="KP1116" s="349"/>
      <c r="KQ1116" s="349"/>
      <c r="KR1116" s="349"/>
      <c r="KS1116" s="349"/>
      <c r="KT1116" s="349"/>
      <c r="KU1116" s="349"/>
      <c r="KV1116" s="349"/>
      <c r="KW1116" s="349"/>
      <c r="KX1116" s="349"/>
      <c r="KY1116" s="349"/>
      <c r="KZ1116" s="349"/>
      <c r="LA1116" s="349"/>
      <c r="LB1116" s="349"/>
      <c r="LC1116" s="349"/>
      <c r="LD1116" s="349"/>
      <c r="LE1116" s="349"/>
      <c r="LF1116" s="349"/>
      <c r="LG1116" s="349"/>
      <c r="LH1116" s="349"/>
      <c r="LI1116" s="349"/>
      <c r="LJ1116" s="349"/>
      <c r="LK1116" s="349"/>
      <c r="LL1116" s="349"/>
      <c r="LM1116" s="349"/>
      <c r="LN1116" s="349"/>
      <c r="LO1116" s="349"/>
      <c r="LP1116" s="349"/>
      <c r="LQ1116" s="349"/>
      <c r="LR1116" s="349"/>
      <c r="LS1116" s="349"/>
      <c r="LT1116" s="349"/>
      <c r="LU1116" s="349"/>
      <c r="LV1116" s="349"/>
      <c r="LW1116" s="349"/>
      <c r="LX1116" s="349"/>
      <c r="LY1116" s="349"/>
      <c r="LZ1116" s="349"/>
      <c r="MA1116" s="349"/>
      <c r="MB1116" s="349"/>
      <c r="MC1116" s="349"/>
      <c r="MD1116" s="349"/>
      <c r="ME1116" s="349"/>
      <c r="MF1116" s="349"/>
      <c r="MG1116" s="349"/>
      <c r="MH1116" s="349"/>
      <c r="MI1116" s="349"/>
      <c r="MJ1116" s="349"/>
      <c r="MK1116" s="349"/>
      <c r="ML1116" s="349"/>
      <c r="MM1116" s="349"/>
      <c r="MN1116" s="349"/>
      <c r="MO1116" s="349"/>
      <c r="MP1116" s="349"/>
      <c r="MQ1116" s="349"/>
      <c r="MR1116" s="349"/>
      <c r="MS1116" s="349"/>
      <c r="MT1116" s="349"/>
      <c r="MU1116" s="349"/>
      <c r="MV1116" s="349"/>
      <c r="MW1116" s="349"/>
      <c r="MX1116" s="349"/>
      <c r="MY1116" s="349"/>
      <c r="MZ1116" s="349"/>
      <c r="NA1116" s="349"/>
      <c r="NB1116" s="349"/>
      <c r="NC1116" s="349"/>
      <c r="ND1116" s="349"/>
      <c r="NE1116" s="349"/>
      <c r="NF1116" s="349"/>
      <c r="NG1116" s="349"/>
      <c r="NH1116" s="349"/>
      <c r="NI1116" s="349"/>
      <c r="NJ1116" s="349"/>
      <c r="NK1116" s="349"/>
      <c r="NL1116" s="349"/>
      <c r="NM1116" s="349"/>
      <c r="NN1116" s="349"/>
      <c r="NO1116" s="349"/>
      <c r="NP1116" s="349"/>
      <c r="NQ1116" s="349"/>
      <c r="NR1116" s="349"/>
      <c r="NS1116" s="349"/>
      <c r="NT1116" s="349"/>
      <c r="NU1116" s="349"/>
      <c r="NV1116" s="349"/>
      <c r="NW1116" s="349"/>
      <c r="NX1116" s="349"/>
      <c r="NY1116" s="349"/>
      <c r="NZ1116" s="349"/>
      <c r="OA1116" s="349"/>
      <c r="OB1116" s="349"/>
      <c r="OC1116" s="349"/>
      <c r="OD1116" s="349"/>
      <c r="OE1116" s="349"/>
      <c r="OF1116" s="349"/>
      <c r="OG1116" s="349"/>
      <c r="OH1116" s="349"/>
      <c r="OI1116" s="349"/>
      <c r="OJ1116" s="349"/>
      <c r="OK1116" s="349"/>
      <c r="OL1116" s="349"/>
      <c r="OM1116" s="349"/>
      <c r="ON1116" s="349"/>
      <c r="OO1116" s="349"/>
      <c r="OP1116" s="349"/>
      <c r="OQ1116" s="349"/>
      <c r="OR1116" s="349"/>
      <c r="OS1116" s="349"/>
      <c r="OT1116" s="349"/>
      <c r="OU1116" s="349"/>
      <c r="OV1116" s="349"/>
      <c r="OW1116" s="349"/>
      <c r="OX1116" s="349"/>
      <c r="OY1116" s="349"/>
      <c r="OZ1116" s="349"/>
      <c r="PA1116" s="349"/>
      <c r="PB1116" s="349"/>
      <c r="PC1116" s="349"/>
      <c r="PD1116" s="349"/>
      <c r="PE1116" s="349"/>
      <c r="PF1116" s="349"/>
      <c r="PG1116" s="349"/>
      <c r="PH1116" s="349"/>
      <c r="PI1116" s="349"/>
      <c r="PJ1116" s="349"/>
      <c r="PK1116" s="349"/>
      <c r="PL1116" s="349"/>
      <c r="PM1116" s="349"/>
      <c r="PN1116" s="349"/>
      <c r="PO1116" s="349"/>
      <c r="PP1116" s="349"/>
      <c r="PQ1116" s="349"/>
      <c r="PR1116" s="349"/>
      <c r="PS1116" s="349"/>
      <c r="PT1116" s="349"/>
      <c r="PU1116" s="349"/>
      <c r="PV1116" s="349"/>
      <c r="PW1116" s="349"/>
      <c r="PX1116" s="349"/>
      <c r="PY1116" s="349"/>
      <c r="PZ1116" s="349"/>
      <c r="QA1116" s="349"/>
      <c r="QB1116" s="349"/>
      <c r="QC1116" s="349"/>
      <c r="QD1116" s="349"/>
      <c r="QE1116" s="349"/>
      <c r="QF1116" s="349"/>
      <c r="QG1116" s="349"/>
      <c r="QH1116" s="349"/>
      <c r="QI1116" s="349"/>
      <c r="QJ1116" s="349"/>
      <c r="QK1116" s="349"/>
      <c r="QL1116" s="349"/>
      <c r="QM1116" s="349"/>
      <c r="QN1116" s="349"/>
      <c r="QO1116" s="349"/>
      <c r="QP1116" s="349"/>
      <c r="QQ1116" s="349"/>
      <c r="QR1116" s="349"/>
      <c r="QS1116" s="349"/>
      <c r="QT1116" s="349"/>
      <c r="QU1116" s="349"/>
      <c r="QV1116" s="349"/>
      <c r="QW1116" s="349"/>
      <c r="QX1116" s="349"/>
      <c r="QY1116" s="349"/>
      <c r="QZ1116" s="349"/>
      <c r="RA1116" s="349"/>
      <c r="RB1116" s="349"/>
      <c r="RC1116" s="349"/>
      <c r="RD1116" s="349"/>
      <c r="RE1116" s="349"/>
      <c r="RF1116" s="349"/>
      <c r="RG1116" s="349"/>
      <c r="RH1116" s="349"/>
      <c r="RI1116" s="349"/>
      <c r="RJ1116" s="349"/>
      <c r="RK1116" s="349"/>
      <c r="RL1116" s="349"/>
      <c r="RM1116" s="349"/>
      <c r="RN1116" s="349"/>
      <c r="RO1116" s="349"/>
      <c r="RP1116" s="349"/>
      <c r="RQ1116" s="349"/>
      <c r="RR1116" s="349"/>
      <c r="RS1116" s="349"/>
      <c r="RT1116" s="349"/>
      <c r="RU1116" s="349"/>
      <c r="RV1116" s="349"/>
      <c r="RW1116" s="349"/>
      <c r="RX1116" s="349"/>
      <c r="RY1116" s="349"/>
      <c r="RZ1116" s="349"/>
      <c r="SA1116" s="349"/>
      <c r="SB1116" s="349"/>
      <c r="SC1116" s="349"/>
      <c r="SD1116" s="349"/>
      <c r="SE1116" s="349"/>
      <c r="SF1116" s="349"/>
      <c r="SG1116" s="349"/>
      <c r="SH1116" s="349"/>
      <c r="SI1116" s="349"/>
      <c r="SJ1116" s="349"/>
      <c r="SK1116" s="349"/>
      <c r="SL1116" s="349"/>
      <c r="SM1116" s="349"/>
      <c r="SN1116" s="349"/>
      <c r="SO1116" s="349"/>
      <c r="SP1116" s="349"/>
      <c r="SQ1116" s="349"/>
      <c r="SR1116" s="349"/>
      <c r="SS1116" s="349"/>
      <c r="ST1116" s="349"/>
      <c r="SU1116" s="349"/>
      <c r="SV1116" s="349"/>
      <c r="SW1116" s="349"/>
      <c r="SX1116" s="349"/>
      <c r="SY1116" s="349"/>
      <c r="SZ1116" s="349"/>
      <c r="TA1116" s="349"/>
      <c r="TB1116" s="349"/>
      <c r="TC1116" s="349"/>
      <c r="TD1116" s="349"/>
      <c r="TE1116" s="349"/>
      <c r="TF1116" s="349"/>
      <c r="TG1116" s="349"/>
      <c r="TH1116" s="349"/>
      <c r="TI1116" s="349"/>
      <c r="TJ1116" s="349"/>
      <c r="TK1116" s="349"/>
      <c r="TL1116" s="349"/>
      <c r="TM1116" s="349"/>
      <c r="TN1116" s="349"/>
      <c r="TO1116" s="349"/>
      <c r="TP1116" s="349"/>
      <c r="TQ1116" s="349"/>
      <c r="TR1116" s="349"/>
      <c r="TS1116" s="349"/>
      <c r="TT1116" s="349"/>
      <c r="TU1116" s="349"/>
      <c r="TV1116" s="349"/>
      <c r="TW1116" s="349"/>
      <c r="TX1116" s="349"/>
      <c r="TY1116" s="349"/>
      <c r="TZ1116" s="349"/>
      <c r="UA1116" s="349"/>
      <c r="UB1116" s="349"/>
      <c r="UC1116" s="349"/>
      <c r="UD1116" s="349"/>
      <c r="UE1116" s="349"/>
      <c r="UF1116" s="349"/>
      <c r="UG1116" s="349"/>
      <c r="UH1116" s="349"/>
      <c r="UI1116" s="349"/>
      <c r="UJ1116" s="349"/>
      <c r="UK1116" s="349"/>
      <c r="UL1116" s="349"/>
      <c r="UM1116" s="349"/>
      <c r="UN1116" s="349"/>
      <c r="UO1116" s="349"/>
      <c r="UP1116" s="349"/>
      <c r="UQ1116" s="349"/>
      <c r="UR1116" s="349"/>
      <c r="US1116" s="349"/>
      <c r="UT1116" s="349"/>
      <c r="UU1116" s="349"/>
      <c r="UV1116" s="349"/>
      <c r="UW1116" s="349"/>
      <c r="UX1116" s="349"/>
      <c r="UY1116" s="349"/>
      <c r="UZ1116" s="349"/>
      <c r="VA1116" s="349"/>
      <c r="VB1116" s="349"/>
      <c r="VC1116" s="349"/>
      <c r="VD1116" s="349"/>
      <c r="VE1116" s="349"/>
      <c r="VF1116" s="349"/>
      <c r="VG1116" s="349"/>
      <c r="VH1116" s="349"/>
      <c r="VI1116" s="349"/>
      <c r="VJ1116" s="349"/>
      <c r="VK1116" s="349"/>
      <c r="VL1116" s="349"/>
      <c r="VM1116" s="349"/>
      <c r="VN1116" s="349"/>
      <c r="VO1116" s="349"/>
      <c r="VP1116" s="349"/>
      <c r="VQ1116" s="349"/>
      <c r="VR1116" s="349"/>
      <c r="VS1116" s="349"/>
      <c r="VT1116" s="349"/>
      <c r="VU1116" s="349"/>
      <c r="VV1116" s="349"/>
      <c r="VW1116" s="349"/>
      <c r="VX1116" s="349"/>
      <c r="VY1116" s="349"/>
      <c r="VZ1116" s="349"/>
      <c r="WA1116" s="349"/>
      <c r="WB1116" s="349"/>
      <c r="WC1116" s="349"/>
      <c r="WD1116" s="349"/>
      <c r="WE1116" s="349"/>
      <c r="WF1116" s="349"/>
      <c r="WG1116" s="349"/>
      <c r="WH1116" s="349"/>
      <c r="WI1116" s="349"/>
      <c r="WJ1116" s="349"/>
      <c r="WK1116" s="349"/>
      <c r="WL1116" s="349"/>
      <c r="WM1116" s="349"/>
      <c r="WN1116" s="349"/>
      <c r="WO1116" s="349"/>
      <c r="WP1116" s="349"/>
      <c r="WQ1116" s="349"/>
      <c r="WR1116" s="349"/>
      <c r="WS1116" s="349"/>
      <c r="WT1116" s="349"/>
      <c r="WU1116" s="349"/>
      <c r="WV1116" s="349"/>
      <c r="WW1116" s="349"/>
      <c r="WX1116" s="349"/>
      <c r="WY1116" s="349"/>
      <c r="WZ1116" s="349"/>
      <c r="XA1116" s="349"/>
      <c r="XB1116" s="349"/>
      <c r="XC1116" s="349"/>
      <c r="XD1116" s="349"/>
      <c r="XE1116" s="349"/>
      <c r="XF1116" s="349"/>
      <c r="XG1116" s="349"/>
      <c r="XH1116" s="349"/>
      <c r="XI1116" s="349"/>
      <c r="XJ1116" s="349"/>
      <c r="XK1116" s="349"/>
      <c r="XL1116" s="349"/>
      <c r="XM1116" s="349"/>
      <c r="XN1116" s="349"/>
      <c r="XO1116" s="349"/>
      <c r="XP1116" s="349"/>
      <c r="XQ1116" s="349"/>
      <c r="XR1116" s="349"/>
      <c r="XS1116" s="349"/>
      <c r="XT1116" s="349"/>
      <c r="XU1116" s="349"/>
      <c r="XV1116" s="349"/>
      <c r="XW1116" s="349"/>
      <c r="XX1116" s="349"/>
      <c r="XY1116" s="349"/>
      <c r="XZ1116" s="349"/>
      <c r="YA1116" s="349"/>
      <c r="YB1116" s="349"/>
      <c r="YC1116" s="349"/>
      <c r="YD1116" s="349"/>
      <c r="YE1116" s="349"/>
      <c r="YF1116" s="349"/>
      <c r="YG1116" s="349"/>
      <c r="YH1116" s="349"/>
      <c r="YI1116" s="349"/>
      <c r="YJ1116" s="349"/>
      <c r="YK1116" s="349"/>
      <c r="YL1116" s="349"/>
      <c r="YM1116" s="349"/>
      <c r="YN1116" s="349"/>
      <c r="YO1116" s="349"/>
      <c r="YP1116" s="349"/>
      <c r="YQ1116" s="349"/>
      <c r="YR1116" s="349"/>
      <c r="YS1116" s="349"/>
      <c r="YT1116" s="349"/>
      <c r="YU1116" s="349"/>
      <c r="YV1116" s="349"/>
      <c r="YW1116" s="349"/>
      <c r="YX1116" s="349"/>
      <c r="YY1116" s="349"/>
      <c r="YZ1116" s="349"/>
      <c r="ZA1116" s="349"/>
      <c r="ZB1116" s="349"/>
      <c r="ZC1116" s="349"/>
      <c r="ZD1116" s="349"/>
      <c r="ZE1116" s="349"/>
      <c r="ZF1116" s="349"/>
      <c r="ZG1116" s="349"/>
      <c r="ZH1116" s="349"/>
      <c r="ZI1116" s="349"/>
      <c r="ZJ1116" s="349"/>
      <c r="ZK1116" s="349"/>
      <c r="ZL1116" s="349"/>
      <c r="ZM1116" s="349"/>
      <c r="ZN1116" s="349"/>
      <c r="ZO1116" s="349"/>
      <c r="ZP1116" s="349"/>
      <c r="ZQ1116" s="349"/>
      <c r="ZR1116" s="349"/>
      <c r="ZS1116" s="349"/>
      <c r="ZT1116" s="349"/>
      <c r="ZU1116" s="349"/>
      <c r="ZV1116" s="349"/>
      <c r="ZW1116" s="349"/>
      <c r="ZX1116" s="349"/>
      <c r="ZY1116" s="349"/>
      <c r="ZZ1116" s="349"/>
      <c r="AAA1116" s="349"/>
      <c r="AAB1116" s="349"/>
      <c r="AAC1116" s="349"/>
      <c r="AAD1116" s="349"/>
      <c r="AAE1116" s="349"/>
      <c r="AAF1116" s="349"/>
      <c r="AAG1116" s="349"/>
      <c r="AAH1116" s="349"/>
      <c r="AAI1116" s="349"/>
      <c r="AAJ1116" s="349"/>
      <c r="AAK1116" s="349"/>
      <c r="AAL1116" s="349"/>
      <c r="AAM1116" s="349"/>
      <c r="AAN1116" s="349"/>
      <c r="AAO1116" s="349"/>
      <c r="AAP1116" s="349"/>
      <c r="AAQ1116" s="349"/>
      <c r="AAR1116" s="349"/>
      <c r="AAS1116" s="349"/>
      <c r="AAT1116" s="349"/>
      <c r="AAU1116" s="349"/>
      <c r="AAV1116" s="349"/>
      <c r="AAW1116" s="349"/>
      <c r="AAX1116" s="349"/>
      <c r="AAY1116" s="349"/>
      <c r="AAZ1116" s="349"/>
      <c r="ABA1116" s="349"/>
      <c r="ABB1116" s="349"/>
      <c r="ABC1116" s="349"/>
      <c r="ABD1116" s="349"/>
      <c r="ABE1116" s="349"/>
      <c r="ABF1116" s="349"/>
      <c r="ABG1116" s="349"/>
      <c r="ABH1116" s="349"/>
      <c r="ABI1116" s="349"/>
      <c r="ABJ1116" s="349"/>
      <c r="ABK1116" s="349"/>
      <c r="ABL1116" s="349"/>
      <c r="ABM1116" s="349"/>
      <c r="ABN1116" s="349"/>
      <c r="ABO1116" s="349"/>
      <c r="ABP1116" s="349"/>
      <c r="ABQ1116" s="349"/>
      <c r="ABR1116" s="349"/>
      <c r="ABS1116" s="349"/>
      <c r="ABT1116" s="349"/>
      <c r="ABU1116" s="349"/>
      <c r="ABV1116" s="349"/>
      <c r="ABW1116" s="349"/>
      <c r="ABX1116" s="349"/>
      <c r="ABY1116" s="349"/>
      <c r="ABZ1116" s="349"/>
      <c r="ACA1116" s="349"/>
      <c r="ACB1116" s="349"/>
      <c r="ACC1116" s="349"/>
    </row>
    <row r="1117" spans="1:757" s="221" customFormat="1" ht="18" customHeight="1" collapsed="1" x14ac:dyDescent="0.2">
      <c r="A1117" s="217"/>
      <c r="B1117" s="19"/>
      <c r="C1117" s="90"/>
      <c r="D1117" s="90" t="s">
        <v>1186</v>
      </c>
      <c r="E1117" s="19"/>
      <c r="F1117" s="19"/>
      <c r="G1117" s="19"/>
      <c r="H1117" s="218"/>
      <c r="I1117" s="19"/>
      <c r="J1117" s="92"/>
      <c r="K1117" s="93"/>
      <c r="L1117" s="19"/>
      <c r="M1117" s="11"/>
      <c r="N1117" s="94"/>
      <c r="O1117" s="94"/>
      <c r="P1117" s="94"/>
      <c r="Q1117" s="94"/>
      <c r="R1117" s="401"/>
      <c r="S1117" s="264"/>
      <c r="T1117" s="264"/>
      <c r="U1117" s="264">
        <f>SUM(U1118:U1121)</f>
        <v>0</v>
      </c>
      <c r="V1117" s="264">
        <f>SUM(V1118:V1121)</f>
        <v>0</v>
      </c>
      <c r="W1117" s="264">
        <f>SUM(W1118:W1121)</f>
        <v>0</v>
      </c>
      <c r="X1117" s="402"/>
      <c r="Y1117" s="402"/>
      <c r="Z1117" s="402"/>
      <c r="AA1117" s="264">
        <f>SUM(AA1118:AA1122)</f>
        <v>114178000</v>
      </c>
      <c r="AB1117" s="264">
        <f>SUM(AB1118:AB1123)</f>
        <v>127879360</v>
      </c>
      <c r="AC1117" s="264">
        <f>SUM(AC1118:AC1123)</f>
        <v>89515552</v>
      </c>
      <c r="AD1117" s="264"/>
      <c r="AE1117" s="264"/>
      <c r="AF1117" s="264"/>
      <c r="AG1117" s="264">
        <f>SUM(AG1118:AG1125)</f>
        <v>664488984</v>
      </c>
      <c r="AH1117" s="264">
        <f>SUM(AH1118:AH1125)</f>
        <v>744227662.08000016</v>
      </c>
      <c r="AI1117" s="264">
        <f>SUM(AI1118:AI1125)</f>
        <v>520959363.45600003</v>
      </c>
      <c r="AJ1117" s="264"/>
      <c r="AK1117" s="264"/>
      <c r="AL1117" s="264"/>
      <c r="AM1117" s="264">
        <f>SUM(AM1118:AM1125)</f>
        <v>956279154</v>
      </c>
      <c r="AN1117" s="264">
        <f t="shared" ref="AN1117:AO1117" si="11131">SUM(AN1118:AN1125)</f>
        <v>1071032652.4800001</v>
      </c>
      <c r="AO1117" s="264">
        <f t="shared" si="11131"/>
        <v>749722856.73600006</v>
      </c>
      <c r="AP1117" s="264"/>
      <c r="AQ1117" s="264"/>
      <c r="AR1117" s="264"/>
      <c r="AS1117" s="264">
        <f t="shared" ref="AS1117:AT1117" si="11132">SUM(AS1118:AS1125)</f>
        <v>992419812</v>
      </c>
      <c r="AT1117" s="264">
        <f t="shared" si="11132"/>
        <v>1111510189.4400001</v>
      </c>
      <c r="AU1117" s="264">
        <f>SUM(AU1118:AU1125)</f>
        <v>778057132.60800004</v>
      </c>
      <c r="AV1117" s="264"/>
      <c r="AW1117" s="264"/>
      <c r="AX1117" s="264"/>
      <c r="AY1117" s="264">
        <f>SUM(AY1118:AY1125)</f>
        <v>987725372</v>
      </c>
      <c r="AZ1117" s="264">
        <f t="shared" ref="AZ1117:BA1117" si="11133">SUM(AZ1118:AZ1125)</f>
        <v>1106252416.6400001</v>
      </c>
      <c r="BA1117" s="264">
        <f t="shared" si="11133"/>
        <v>774376691.648</v>
      </c>
      <c r="BB1117" s="407"/>
      <c r="BC1117" s="407"/>
      <c r="BD1117" s="407"/>
      <c r="BE1117" s="393">
        <f t="shared" ref="BE1117:BG1117" si="11134">SUM(BE1118:BE1125)</f>
        <v>722166700</v>
      </c>
      <c r="BF1117" s="393">
        <f t="shared" si="11134"/>
        <v>808826704.00000012</v>
      </c>
      <c r="BG1117" s="393">
        <f t="shared" si="11134"/>
        <v>566178692.80000007</v>
      </c>
      <c r="BH1117" s="407"/>
      <c r="BI1117" s="407"/>
      <c r="BJ1117" s="407"/>
      <c r="BK1117" s="393">
        <f t="shared" ref="BK1117:BM1117" si="11135">SUM(BK1118:BK1125)</f>
        <v>0</v>
      </c>
      <c r="BL1117" s="393">
        <f t="shared" si="11135"/>
        <v>0</v>
      </c>
      <c r="BM1117" s="393">
        <f t="shared" si="11135"/>
        <v>0</v>
      </c>
      <c r="BN1117" s="407"/>
      <c r="BO1117" s="407"/>
      <c r="BP1117" s="407"/>
      <c r="BQ1117" s="393">
        <f t="shared" ref="BQ1117:BS1117" si="11136">SUM(BQ1118:BQ1125)</f>
        <v>0</v>
      </c>
      <c r="BR1117" s="393">
        <f t="shared" si="11136"/>
        <v>0</v>
      </c>
      <c r="BS1117" s="393">
        <f t="shared" si="11136"/>
        <v>0</v>
      </c>
      <c r="BT1117" s="264"/>
      <c r="BU1117" s="264"/>
      <c r="BV1117" s="264">
        <f t="shared" ref="BV1117:BW1117" si="11137">SUM(BV1118:BV1125)</f>
        <v>4437258022</v>
      </c>
      <c r="BW1117" s="264">
        <f t="shared" si="11137"/>
        <v>4969728984.6400003</v>
      </c>
      <c r="BX1117" s="219"/>
      <c r="BY1117" s="19"/>
      <c r="BZ1117" s="571"/>
      <c r="CA1117" s="264">
        <f>SUM(CA1118:CA1125)</f>
        <v>3478810289.2480001</v>
      </c>
      <c r="CB1117" s="264"/>
      <c r="CC1117" s="264"/>
      <c r="CD1117" s="264"/>
      <c r="CE1117" s="402">
        <f t="shared" ref="CE1117:CG1117" si="11138">SUM(CE1118:CE1125)</f>
        <v>4437258022</v>
      </c>
      <c r="CF1117" s="402">
        <f t="shared" si="11138"/>
        <v>4969728984.6400003</v>
      </c>
      <c r="CG1117" s="754">
        <f t="shared" si="11138"/>
        <v>3478810289.2480001</v>
      </c>
      <c r="CH1117" s="185"/>
      <c r="CI1117" s="185"/>
      <c r="CJ1117" s="164"/>
      <c r="CK1117" s="185"/>
      <c r="CL1117" s="185"/>
      <c r="CM1117" s="185"/>
      <c r="CN1117" s="185"/>
      <c r="CO1117" s="185"/>
      <c r="CP1117" s="185"/>
      <c r="CQ1117" s="185"/>
      <c r="CR1117" s="469"/>
      <c r="CS1117" s="469"/>
      <c r="CT1117" s="469"/>
      <c r="CU1117" s="469"/>
      <c r="CV1117" s="469"/>
      <c r="CW1117" s="469"/>
      <c r="CX1117" s="469"/>
      <c r="CY1117" s="469"/>
      <c r="CZ1117" s="469"/>
      <c r="DA1117" s="470"/>
      <c r="DB1117" s="470"/>
      <c r="DC1117" s="470"/>
      <c r="DD1117" s="470"/>
      <c r="DE1117" s="470"/>
      <c r="DF1117" s="470"/>
      <c r="DG1117" s="470"/>
      <c r="DH1117" s="470"/>
      <c r="DI1117" s="470"/>
      <c r="DJ1117" s="470"/>
      <c r="DK1117" s="470"/>
      <c r="DL1117" s="521"/>
      <c r="DM1117" s="264">
        <f t="shared" ref="DM1117:DP1117" si="11139">SUM(DM1118:DM1121)</f>
        <v>0</v>
      </c>
      <c r="DN1117" s="264">
        <f t="shared" si="11139"/>
        <v>0</v>
      </c>
      <c r="DO1117" s="264">
        <f t="shared" si="11139"/>
        <v>123307280</v>
      </c>
      <c r="DP1117" s="663">
        <f t="shared" si="11139"/>
        <v>113915000</v>
      </c>
      <c r="DQ1117" s="402">
        <f t="shared" ref="DQ1117:EZ1117" si="11140">SUM(DQ1118:DQ1125)</f>
        <v>732345941</v>
      </c>
      <c r="DR1117" s="402">
        <f t="shared" si="11140"/>
        <v>662921983.03571415</v>
      </c>
      <c r="DS1117" s="402">
        <f t="shared" si="11140"/>
        <v>1040066735</v>
      </c>
      <c r="DT1117" s="402">
        <f t="shared" si="11140"/>
        <v>937615799.10714269</v>
      </c>
      <c r="DU1117" s="402">
        <f t="shared" si="11140"/>
        <v>1052414380</v>
      </c>
      <c r="DV1117" s="402">
        <f t="shared" si="11140"/>
        <v>948595053.57142854</v>
      </c>
      <c r="DW1117" s="402">
        <f t="shared" si="11140"/>
        <v>1060916871</v>
      </c>
      <c r="DX1117" s="402">
        <f t="shared" si="11140"/>
        <v>956186563.39285707</v>
      </c>
      <c r="DY1117" s="402">
        <f t="shared" si="11140"/>
        <v>772924320</v>
      </c>
      <c r="DZ1117" s="754">
        <f t="shared" si="11140"/>
        <v>690110999.99999988</v>
      </c>
      <c r="EA1117" s="401">
        <f t="shared" si="11140"/>
        <v>0</v>
      </c>
      <c r="EB1117" s="265">
        <f t="shared" si="11140"/>
        <v>0</v>
      </c>
      <c r="EC1117" s="402">
        <f t="shared" ref="EC1117:ED1117" si="11141">SUM(EC1118:EC1125)</f>
        <v>0</v>
      </c>
      <c r="ED1117" s="402">
        <f t="shared" si="11141"/>
        <v>0</v>
      </c>
      <c r="EE1117" s="402">
        <f t="shared" si="11140"/>
        <v>4781975527</v>
      </c>
      <c r="EF1117" s="402">
        <f t="shared" si="11140"/>
        <v>4309345399.1071424</v>
      </c>
      <c r="EG1117" s="265">
        <f t="shared" si="11140"/>
        <v>0</v>
      </c>
      <c r="EH1117" s="265">
        <f t="shared" si="11140"/>
        <v>0</v>
      </c>
      <c r="EI1117" s="265">
        <f t="shared" si="11140"/>
        <v>263000</v>
      </c>
      <c r="EJ1117" s="265">
        <f t="shared" si="11140"/>
        <v>4572080</v>
      </c>
      <c r="EK1117" s="265">
        <f t="shared" si="11140"/>
        <v>1567000.9642857909</v>
      </c>
      <c r="EL1117" s="265">
        <f t="shared" si="11140"/>
        <v>11881721.080000103</v>
      </c>
      <c r="EM1117" s="265">
        <f t="shared" si="11140"/>
        <v>18663354.892857313</v>
      </c>
      <c r="EN1117" s="265">
        <f t="shared" si="11140"/>
        <v>30965917.480000138</v>
      </c>
      <c r="EO1117" s="265">
        <f t="shared" si="11140"/>
        <v>43824758.428571463</v>
      </c>
      <c r="EP1117" s="265">
        <f t="shared" si="11140"/>
        <v>59095809.440000057</v>
      </c>
      <c r="EQ1117" s="265">
        <f t="shared" si="11140"/>
        <v>31538808.607142925</v>
      </c>
      <c r="ER1117" s="265">
        <f t="shared" si="11140"/>
        <v>45335545.640000105</v>
      </c>
      <c r="ES1117" s="265">
        <f t="shared" si="11140"/>
        <v>32055700.000000119</v>
      </c>
      <c r="ET1117" s="663">
        <f t="shared" si="11140"/>
        <v>35902384.000000119</v>
      </c>
      <c r="EU1117" s="663">
        <f t="shared" si="11140"/>
        <v>0</v>
      </c>
      <c r="EV1117" s="663">
        <f t="shared" si="11140"/>
        <v>0</v>
      </c>
      <c r="EW1117" s="663">
        <f t="shared" ref="EW1117:EX1117" si="11142">SUM(EW1118:EW1125)</f>
        <v>0</v>
      </c>
      <c r="EX1117" s="663">
        <f t="shared" si="11142"/>
        <v>0</v>
      </c>
      <c r="EY1117" s="1000">
        <f t="shared" si="11140"/>
        <v>127912622.89285755</v>
      </c>
      <c r="EZ1117" s="265">
        <f t="shared" si="11140"/>
        <v>187753457.64000034</v>
      </c>
      <c r="FA1117" s="314"/>
    </row>
    <row r="1118" spans="1:757" s="183" customFormat="1" ht="18" hidden="1" customHeight="1" outlineLevel="1" x14ac:dyDescent="0.2">
      <c r="A1118" s="76" t="s">
        <v>1203</v>
      </c>
      <c r="B1118" s="76" t="s">
        <v>21</v>
      </c>
      <c r="C1118" s="77" t="s">
        <v>1194</v>
      </c>
      <c r="D1118" s="77" t="s">
        <v>1214</v>
      </c>
      <c r="E1118" s="76" t="s">
        <v>1214</v>
      </c>
      <c r="F1118" s="76" t="s">
        <v>1224</v>
      </c>
      <c r="G1118" s="76" t="s">
        <v>41</v>
      </c>
      <c r="H1118" s="189">
        <v>0.7</v>
      </c>
      <c r="I1118" s="76" t="s">
        <v>467</v>
      </c>
      <c r="J1118" s="80" t="s">
        <v>26</v>
      </c>
      <c r="K1118" s="81"/>
      <c r="L1118" s="76" t="s">
        <v>1225</v>
      </c>
      <c r="M1118" s="76"/>
      <c r="N1118" s="82"/>
      <c r="O1118" s="82"/>
      <c r="P1118" s="82"/>
      <c r="Q1118" s="82"/>
      <c r="R1118" s="260"/>
      <c r="S1118" s="260"/>
      <c r="T1118" s="260"/>
      <c r="U1118" s="260">
        <f t="shared" ref="U1118" si="11143">R1118</f>
        <v>0</v>
      </c>
      <c r="V1118" s="260">
        <f t="shared" ref="V1118" si="11144">U1118*1.12</f>
        <v>0</v>
      </c>
      <c r="W1118" s="262">
        <f t="shared" ref="W1118" si="11145">V1118*H1118</f>
        <v>0</v>
      </c>
      <c r="X1118" s="260">
        <v>10369000</v>
      </c>
      <c r="Y1118" s="260"/>
      <c r="Z1118" s="260"/>
      <c r="AA1118" s="260">
        <f t="shared" ref="AA1118" si="11146">X1118</f>
        <v>10369000</v>
      </c>
      <c r="AB1118" s="260">
        <f t="shared" ref="AB1118" si="11147">AA1118*1.12</f>
        <v>11613280.000000002</v>
      </c>
      <c r="AC1118" s="399">
        <f t="shared" ref="AC1118:AC1122" si="11148">AB1118*H1118</f>
        <v>8129296.0000000009</v>
      </c>
      <c r="AD1118" s="260">
        <v>25139000</v>
      </c>
      <c r="AE1118" s="260"/>
      <c r="AF1118" s="260"/>
      <c r="AG1118" s="260">
        <f t="shared" ref="AG1118:AG1122" si="11149">AD1118</f>
        <v>25139000</v>
      </c>
      <c r="AH1118" s="260">
        <f t="shared" si="10957"/>
        <v>28155680.000000004</v>
      </c>
      <c r="AI1118" s="410">
        <f t="shared" si="10798"/>
        <v>19708976</v>
      </c>
      <c r="AJ1118" s="260">
        <v>24689000</v>
      </c>
      <c r="AK1118" s="260"/>
      <c r="AL1118" s="260"/>
      <c r="AM1118" s="260">
        <f>AJ1118</f>
        <v>24689000</v>
      </c>
      <c r="AN1118" s="260">
        <f>AM1118*1.12</f>
        <v>27651680.000000004</v>
      </c>
      <c r="AO1118" s="396">
        <f t="shared" ref="AO1118:AO1123" si="11150">AN1118*H1118</f>
        <v>19356176</v>
      </c>
      <c r="AP1118" s="260">
        <v>23024000</v>
      </c>
      <c r="AQ1118" s="260"/>
      <c r="AR1118" s="260"/>
      <c r="AS1118" s="260">
        <f t="shared" ref="AS1118:AS1122" si="11151">AP1118</f>
        <v>23024000</v>
      </c>
      <c r="AT1118" s="260">
        <f t="shared" ref="AT1118:AT1123" si="11152">AS1118*1.12</f>
        <v>25786880.000000004</v>
      </c>
      <c r="AU1118" s="260">
        <f t="shared" ref="AU1118:AU1122" si="11153">AT1118*H1118</f>
        <v>18050816</v>
      </c>
      <c r="AV1118" s="260">
        <v>23024000</v>
      </c>
      <c r="AW1118" s="260"/>
      <c r="AX1118" s="260"/>
      <c r="AY1118" s="260">
        <f t="shared" ref="AY1118:AY1122" si="11154">AV1118</f>
        <v>23024000</v>
      </c>
      <c r="AZ1118" s="260">
        <f t="shared" si="10964"/>
        <v>25786880.000000004</v>
      </c>
      <c r="BA1118" s="260">
        <f t="shared" ref="BA1118:BA1123" si="11155">AZ1118*H1118</f>
        <v>18050816</v>
      </c>
      <c r="BB1118" s="404"/>
      <c r="BC1118" s="404"/>
      <c r="BD1118" s="404"/>
      <c r="BE1118" s="397">
        <f t="shared" si="10643"/>
        <v>0</v>
      </c>
      <c r="BF1118" s="397">
        <f t="shared" si="10608"/>
        <v>0</v>
      </c>
      <c r="BG1118" s="397">
        <f t="shared" si="10644"/>
        <v>0</v>
      </c>
      <c r="BH1118" s="404"/>
      <c r="BI1118" s="404"/>
      <c r="BJ1118" s="404"/>
      <c r="BK1118" s="397">
        <f t="shared" ref="BK1118:BK1122" si="11156">BH1118</f>
        <v>0</v>
      </c>
      <c r="BL1118" s="397">
        <f t="shared" ref="BL1118:BL1123" si="11157">BK1118*1.12</f>
        <v>0</v>
      </c>
      <c r="BM1118" s="397">
        <f t="shared" ref="BM1118:BM1123" si="11158">BL1118*N1118</f>
        <v>0</v>
      </c>
      <c r="BN1118" s="404"/>
      <c r="BO1118" s="404"/>
      <c r="BP1118" s="404"/>
      <c r="BQ1118" s="397">
        <f t="shared" ref="BQ1118:BQ1122" si="11159">BN1118</f>
        <v>0</v>
      </c>
      <c r="BR1118" s="397">
        <f t="shared" ref="BR1118:BR1123" si="11160">BQ1118*1.12</f>
        <v>0</v>
      </c>
      <c r="BS1118" s="397">
        <f t="shared" ref="BS1118:BS1125" si="11161">BR1118*T1118</f>
        <v>0</v>
      </c>
      <c r="BT1118" s="260"/>
      <c r="BU1118" s="260"/>
      <c r="BV1118" s="262">
        <f t="shared" ref="BV1118" si="11162">SUM(N1118:R1118,X1118,AD1118,AJ1118,AP1118,AV1118,BB1118,BH1118)</f>
        <v>106245000</v>
      </c>
      <c r="BW1118" s="1427">
        <f t="shared" ref="BW1118" si="11163">BV1118*1.12</f>
        <v>118994400.00000001</v>
      </c>
      <c r="BX1118" s="190"/>
      <c r="BY1118" s="76">
        <v>2014</v>
      </c>
      <c r="BZ1118" s="325"/>
      <c r="CA1118" s="596">
        <f t="shared" ref="CA1118:CA1124" si="11164">BW1118*H1118</f>
        <v>83296080</v>
      </c>
      <c r="CB1118" s="82"/>
      <c r="CC1118" s="82"/>
      <c r="CD1118" s="175"/>
      <c r="CE1118" s="26">
        <f t="shared" ref="CE1118:CE1122" si="11165">BV1118-CB1118</f>
        <v>106245000</v>
      </c>
      <c r="CF1118" s="27">
        <f t="shared" ref="CF1118:CF1122" si="11166">BW1118-CC1118</f>
        <v>118994400.00000001</v>
      </c>
      <c r="CG1118" s="1145">
        <f t="shared" ref="CG1118:CG1122" si="11167">CA1118-CC1118</f>
        <v>83296080</v>
      </c>
      <c r="CH1118" s="185" t="s">
        <v>1251</v>
      </c>
      <c r="CI1118" s="185"/>
      <c r="CJ1118" s="177" t="s">
        <v>41</v>
      </c>
      <c r="CK1118" s="77" t="s">
        <v>1214</v>
      </c>
      <c r="CL1118" s="175" t="s">
        <v>1311</v>
      </c>
      <c r="CM1118" s="178">
        <v>41850</v>
      </c>
      <c r="CN1118" s="175" t="s">
        <v>1293</v>
      </c>
      <c r="CO1118" s="77" t="s">
        <v>1214</v>
      </c>
      <c r="CP1118" s="76" t="s">
        <v>1224</v>
      </c>
      <c r="CQ1118" s="175"/>
      <c r="CR1118" s="463"/>
      <c r="CS1118" s="463"/>
      <c r="CT1118" s="463"/>
      <c r="CU1118" s="463"/>
      <c r="CV1118" s="463"/>
      <c r="CW1118" s="463"/>
      <c r="CX1118" s="463"/>
      <c r="CY1118" s="463"/>
      <c r="CZ1118" s="463"/>
      <c r="DA1118" s="464"/>
      <c r="DB1118" s="464"/>
      <c r="DC1118" s="1067">
        <v>11613280</v>
      </c>
      <c r="DD1118" s="1067">
        <v>28155680.000000004</v>
      </c>
      <c r="DE1118" s="1067">
        <v>27651680</v>
      </c>
      <c r="DF1118" s="1067">
        <v>25786880</v>
      </c>
      <c r="DG1118" s="1067">
        <v>25786880</v>
      </c>
      <c r="DH1118" s="464"/>
      <c r="DI1118" s="464"/>
      <c r="DJ1118" s="464"/>
      <c r="DK1118" s="464">
        <f>DC1118+DD1118+DE1118+DF1118+DG1118</f>
        <v>118994400</v>
      </c>
      <c r="DL1118" s="464"/>
      <c r="DM1118" s="464"/>
      <c r="DN1118" s="464"/>
      <c r="DO1118" s="455">
        <f>DC1118</f>
        <v>11613280</v>
      </c>
      <c r="DP1118" s="501">
        <f>DO1118/1.12</f>
        <v>10368999.999999998</v>
      </c>
      <c r="DQ1118" s="840">
        <f t="shared" ref="DQ1118" si="11168">DD1118</f>
        <v>28155680.000000004</v>
      </c>
      <c r="DR1118" s="457">
        <f t="shared" ref="DR1118" si="11169">DQ1118/1.12</f>
        <v>25139000</v>
      </c>
      <c r="DS1118" s="672">
        <f>DE1118</f>
        <v>27651680</v>
      </c>
      <c r="DT1118" s="457">
        <f>DS1118/1.12</f>
        <v>24688999.999999996</v>
      </c>
      <c r="DU1118" s="503">
        <f>DF1118</f>
        <v>25786880</v>
      </c>
      <c r="DV1118" s="501">
        <f>DU1118/1.12</f>
        <v>23023999.999999996</v>
      </c>
      <c r="DW1118" s="672">
        <f>DG1118</f>
        <v>25786880</v>
      </c>
      <c r="DX1118" s="501">
        <f>DW1118/1.12</f>
        <v>23023999.999999996</v>
      </c>
      <c r="DY1118" s="508"/>
      <c r="DZ1118" s="501"/>
      <c r="EA1118" s="508">
        <f t="shared" ref="EA1118:EA1123" si="11170">DI1118</f>
        <v>0</v>
      </c>
      <c r="EB1118" s="457">
        <f t="shared" ref="EB1118:EB1123" si="11171">EA1118/1.12</f>
        <v>0</v>
      </c>
      <c r="EC1118" s="672"/>
      <c r="ED1118" s="455"/>
      <c r="EE1118" s="667">
        <f>DO1118+DQ1118+DS1118+DU1118+DW1118</f>
        <v>118994400</v>
      </c>
      <c r="EF1118" s="519">
        <f>EE1118/1.12</f>
        <v>106244999.99999999</v>
      </c>
      <c r="EG1118" s="401">
        <f t="shared" ref="EG1118:EH1118" si="11172">SUM(EG1119:EG1122)</f>
        <v>0</v>
      </c>
      <c r="EH1118" s="265">
        <f t="shared" si="11172"/>
        <v>0</v>
      </c>
      <c r="EI1118" s="472">
        <f t="shared" ref="EI1118:EI1125" si="11173">AA1118-DP1118</f>
        <v>0</v>
      </c>
      <c r="EJ1118" s="597">
        <f t="shared" ref="EJ1118:EJ1125" si="11174">AB1118-DO1118</f>
        <v>0</v>
      </c>
      <c r="EK1118" s="706">
        <f t="shared" ref="EK1118:EK1125" si="11175">AG1118-DR1118</f>
        <v>0</v>
      </c>
      <c r="EL1118" s="263">
        <f t="shared" ref="EL1118:EL1125" si="11176">AH1118-DQ1118</f>
        <v>0</v>
      </c>
      <c r="EM1118" s="648">
        <f t="shared" ref="EM1118:EM1125" si="11177">AM1118-DT1118</f>
        <v>0</v>
      </c>
      <c r="EN1118" s="597">
        <f t="shared" ref="EN1118:EN1125" si="11178">AN1118-DS1118</f>
        <v>0</v>
      </c>
      <c r="EO1118" s="706">
        <f t="shared" ref="EO1118:EO1125" si="11179">AS1118-DV1118</f>
        <v>0</v>
      </c>
      <c r="EP1118" s="263">
        <f t="shared" ref="EP1118:EP1125" si="11180">AT1118-DU1118</f>
        <v>0</v>
      </c>
      <c r="EQ1118" s="648">
        <f t="shared" ref="EQ1118:EQ1125" si="11181">AY1118-DX1118</f>
        <v>0</v>
      </c>
      <c r="ER1118" s="597">
        <f t="shared" ref="ER1118:ER1125" si="11182">AZ1118-DW1118</f>
        <v>0</v>
      </c>
      <c r="ES1118" s="706">
        <f t="shared" ref="ES1118:ES1125" si="11183">BE1118-DZ1118</f>
        <v>0</v>
      </c>
      <c r="ET1118" s="597">
        <f t="shared" ref="ET1118:ET1125" si="11184">BF1118-DY1118</f>
        <v>0</v>
      </c>
      <c r="EU1118" s="462">
        <f t="shared" ref="EU1118:EU1125" si="11185">BK1118-EB1118</f>
        <v>0</v>
      </c>
      <c r="EV1118" s="263">
        <f t="shared" ref="EV1118:EV1125" si="11186">BL1118-EA1118</f>
        <v>0</v>
      </c>
      <c r="EW1118" s="462">
        <f t="shared" ref="EW1118:EW1125" si="11187">BM1118-ED1118</f>
        <v>0</v>
      </c>
      <c r="EX1118" s="263">
        <f t="shared" ref="EX1118:EX1125" si="11188">BN1118-EC1118</f>
        <v>0</v>
      </c>
      <c r="EY1118" s="399">
        <f t="shared" ref="EY1118:EY1125" si="11189">BV1118-EF1118</f>
        <v>0</v>
      </c>
      <c r="EZ1118" s="261">
        <f t="shared" ref="EZ1118:EZ1125" si="11190">BW1118-EE1118</f>
        <v>0</v>
      </c>
      <c r="FA1118" s="313"/>
    </row>
    <row r="1119" spans="1:757" s="183" customFormat="1" ht="18" hidden="1" customHeight="1" outlineLevel="1" x14ac:dyDescent="0.2">
      <c r="A1119" s="76" t="s">
        <v>1204</v>
      </c>
      <c r="B1119" s="76" t="s">
        <v>21</v>
      </c>
      <c r="C1119" s="77" t="s">
        <v>1195</v>
      </c>
      <c r="D1119" s="77" t="s">
        <v>1215</v>
      </c>
      <c r="E1119" s="76" t="s">
        <v>1226</v>
      </c>
      <c r="F1119" s="76" t="s">
        <v>1227</v>
      </c>
      <c r="G1119" s="76" t="s">
        <v>41</v>
      </c>
      <c r="H1119" s="189">
        <v>0.7</v>
      </c>
      <c r="I1119" s="76" t="s">
        <v>467</v>
      </c>
      <c r="J1119" s="80" t="s">
        <v>26</v>
      </c>
      <c r="K1119" s="81"/>
      <c r="L1119" s="76" t="s">
        <v>1225</v>
      </c>
      <c r="M1119" s="76"/>
      <c r="N1119" s="82"/>
      <c r="O1119" s="82"/>
      <c r="P1119" s="82"/>
      <c r="Q1119" s="82"/>
      <c r="R1119" s="260"/>
      <c r="S1119" s="260"/>
      <c r="T1119" s="260"/>
      <c r="U1119" s="260">
        <f t="shared" ref="U1119" si="11191">R1119</f>
        <v>0</v>
      </c>
      <c r="V1119" s="260">
        <f t="shared" ref="V1119" si="11192">U1119*1.12</f>
        <v>0</v>
      </c>
      <c r="W1119" s="262">
        <f t="shared" ref="W1119" si="11193">V1119*H1119</f>
        <v>0</v>
      </c>
      <c r="X1119" s="260">
        <v>0</v>
      </c>
      <c r="Y1119" s="260"/>
      <c r="Z1119" s="260"/>
      <c r="AA1119" s="260">
        <f t="shared" ref="AA1119" si="11194">X1119</f>
        <v>0</v>
      </c>
      <c r="AB1119" s="260">
        <f t="shared" ref="AB1119" si="11195">AA1119*1.12</f>
        <v>0</v>
      </c>
      <c r="AC1119" s="399">
        <f t="shared" si="11148"/>
        <v>0</v>
      </c>
      <c r="AD1119" s="260">
        <v>0</v>
      </c>
      <c r="AE1119" s="260"/>
      <c r="AF1119" s="260"/>
      <c r="AG1119" s="260">
        <f t="shared" si="11149"/>
        <v>0</v>
      </c>
      <c r="AH1119" s="260">
        <f t="shared" si="10957"/>
        <v>0</v>
      </c>
      <c r="AI1119" s="410">
        <f t="shared" si="10798"/>
        <v>0</v>
      </c>
      <c r="AJ1119" s="260">
        <v>0</v>
      </c>
      <c r="AK1119" s="260"/>
      <c r="AL1119" s="260"/>
      <c r="AM1119" s="260">
        <f t="shared" ref="AM1119" si="11196">AJ1119</f>
        <v>0</v>
      </c>
      <c r="AN1119" s="260">
        <f t="shared" ref="AN1119" si="11197">AM1119*1.12</f>
        <v>0</v>
      </c>
      <c r="AO1119" s="396">
        <f t="shared" si="11150"/>
        <v>0</v>
      </c>
      <c r="AP1119" s="260">
        <v>0</v>
      </c>
      <c r="AQ1119" s="260"/>
      <c r="AR1119" s="260"/>
      <c r="AS1119" s="260">
        <f t="shared" si="11151"/>
        <v>0</v>
      </c>
      <c r="AT1119" s="260">
        <f t="shared" si="11152"/>
        <v>0</v>
      </c>
      <c r="AU1119" s="260">
        <f t="shared" si="11153"/>
        <v>0</v>
      </c>
      <c r="AV1119" s="260">
        <v>0</v>
      </c>
      <c r="AW1119" s="260"/>
      <c r="AX1119" s="260"/>
      <c r="AY1119" s="260">
        <f t="shared" si="11154"/>
        <v>0</v>
      </c>
      <c r="AZ1119" s="260">
        <f t="shared" si="10964"/>
        <v>0</v>
      </c>
      <c r="BA1119" s="260">
        <f t="shared" si="11155"/>
        <v>0</v>
      </c>
      <c r="BB1119" s="404"/>
      <c r="BC1119" s="404"/>
      <c r="BD1119" s="404"/>
      <c r="BE1119" s="397">
        <f t="shared" si="10643"/>
        <v>0</v>
      </c>
      <c r="BF1119" s="397">
        <f t="shared" si="10608"/>
        <v>0</v>
      </c>
      <c r="BG1119" s="397">
        <f t="shared" si="10644"/>
        <v>0</v>
      </c>
      <c r="BH1119" s="404"/>
      <c r="BI1119" s="404"/>
      <c r="BJ1119" s="404"/>
      <c r="BK1119" s="397">
        <f t="shared" si="11156"/>
        <v>0</v>
      </c>
      <c r="BL1119" s="397">
        <f t="shared" si="11157"/>
        <v>0</v>
      </c>
      <c r="BM1119" s="397">
        <f t="shared" si="11158"/>
        <v>0</v>
      </c>
      <c r="BN1119" s="404"/>
      <c r="BO1119" s="404"/>
      <c r="BP1119" s="404"/>
      <c r="BQ1119" s="397">
        <f t="shared" si="11159"/>
        <v>0</v>
      </c>
      <c r="BR1119" s="397">
        <f t="shared" si="11160"/>
        <v>0</v>
      </c>
      <c r="BS1119" s="397">
        <f t="shared" si="11161"/>
        <v>0</v>
      </c>
      <c r="BT1119" s="260"/>
      <c r="BU1119" s="260"/>
      <c r="BV1119" s="262">
        <f t="shared" ref="BV1119" si="11198">SUM(N1119:R1119,X1119,AD1119,AJ1119,AP1119,AV1119,BB1119,BH1119)</f>
        <v>0</v>
      </c>
      <c r="BW1119" s="1427">
        <f t="shared" ref="BW1119" si="11199">BV1119*1.12</f>
        <v>0</v>
      </c>
      <c r="BX1119" s="190"/>
      <c r="BY1119" s="76">
        <v>2014</v>
      </c>
      <c r="BZ1119" s="325"/>
      <c r="CA1119" s="596">
        <f t="shared" si="11164"/>
        <v>0</v>
      </c>
      <c r="CB1119" s="82"/>
      <c r="CC1119" s="82"/>
      <c r="CD1119" s="175"/>
      <c r="CE1119" s="26">
        <f t="shared" si="11165"/>
        <v>0</v>
      </c>
      <c r="CF1119" s="27">
        <f t="shared" si="11166"/>
        <v>0</v>
      </c>
      <c r="CG1119" s="1145">
        <f t="shared" si="11167"/>
        <v>0</v>
      </c>
      <c r="CH1119" s="185" t="s">
        <v>1252</v>
      </c>
      <c r="CI1119" s="185"/>
      <c r="CJ1119" s="177" t="s">
        <v>25</v>
      </c>
      <c r="CK1119" s="77" t="s">
        <v>1308</v>
      </c>
      <c r="CL1119" s="175" t="s">
        <v>2504</v>
      </c>
      <c r="CM1119" s="178" t="s">
        <v>1350</v>
      </c>
      <c r="CN1119" s="175" t="s">
        <v>1309</v>
      </c>
      <c r="CO1119" s="77" t="s">
        <v>1226</v>
      </c>
      <c r="CP1119" s="76" t="s">
        <v>1227</v>
      </c>
      <c r="CQ1119" s="175"/>
      <c r="CR1119" s="463"/>
      <c r="CS1119" s="463"/>
      <c r="CT1119" s="463"/>
      <c r="CU1119" s="463"/>
      <c r="CV1119" s="463"/>
      <c r="CW1119" s="463"/>
      <c r="CX1119" s="463"/>
      <c r="CY1119" s="463"/>
      <c r="CZ1119" s="463"/>
      <c r="DA1119" s="464"/>
      <c r="DB1119" s="464"/>
      <c r="DC1119" s="464">
        <v>35646000</v>
      </c>
      <c r="DD1119" s="464">
        <v>84389000</v>
      </c>
      <c r="DE1119" s="464">
        <v>83858000</v>
      </c>
      <c r="DF1119" s="464">
        <v>83434000</v>
      </c>
      <c r="DG1119" s="464">
        <v>83434000</v>
      </c>
      <c r="DH1119" s="464"/>
      <c r="DI1119" s="464"/>
      <c r="DJ1119" s="464"/>
      <c r="DK1119" s="464">
        <f>DC1119+DD1119+DE1119+DF1119+DG1119</f>
        <v>370761000</v>
      </c>
      <c r="DL1119" s="464"/>
      <c r="DM1119" s="464"/>
      <c r="DN1119" s="464"/>
      <c r="DO1119" s="1080">
        <f>DC1119</f>
        <v>35646000</v>
      </c>
      <c r="DP1119" s="1059">
        <f>DO1119</f>
        <v>35646000</v>
      </c>
      <c r="DQ1119" s="1062">
        <f>DD1119</f>
        <v>84389000</v>
      </c>
      <c r="DR1119" s="1060">
        <f>DQ1119</f>
        <v>84389000</v>
      </c>
      <c r="DS1119" s="1062">
        <f>DE1119</f>
        <v>83858000</v>
      </c>
      <c r="DT1119" s="1060">
        <f>DS1119</f>
        <v>83858000</v>
      </c>
      <c r="DU1119" s="1061">
        <f>DF1119</f>
        <v>83434000</v>
      </c>
      <c r="DV1119" s="1059">
        <f>DU1119</f>
        <v>83434000</v>
      </c>
      <c r="DW1119" s="1062">
        <f>DG1119</f>
        <v>83434000</v>
      </c>
      <c r="DX1119" s="1059">
        <f>DW1119</f>
        <v>83434000</v>
      </c>
      <c r="DY1119" s="508"/>
      <c r="DZ1119" s="501"/>
      <c r="EA1119" s="508">
        <f t="shared" si="11170"/>
        <v>0</v>
      </c>
      <c r="EB1119" s="457">
        <f t="shared" si="11171"/>
        <v>0</v>
      </c>
      <c r="EC1119" s="846"/>
      <c r="ED1119" s="892"/>
      <c r="EE1119" s="459">
        <f>DO1119+DQ1119+DS1119+DU1119+DW1119</f>
        <v>370761000</v>
      </c>
      <c r="EF1119" s="519">
        <f>EE1119</f>
        <v>370761000</v>
      </c>
      <c r="EG1119" s="401">
        <f t="shared" ref="EG1119:EH1119" si="11200">SUM(EG1120:EG1123)</f>
        <v>0</v>
      </c>
      <c r="EH1119" s="265">
        <f t="shared" si="11200"/>
        <v>0</v>
      </c>
      <c r="EI1119" s="472">
        <f t="shared" si="11173"/>
        <v>-35646000</v>
      </c>
      <c r="EJ1119" s="597">
        <f t="shared" si="11174"/>
        <v>-35646000</v>
      </c>
      <c r="EK1119" s="706">
        <f t="shared" si="11175"/>
        <v>-84389000</v>
      </c>
      <c r="EL1119" s="263">
        <f t="shared" si="11176"/>
        <v>-84389000</v>
      </c>
      <c r="EM1119" s="648">
        <f t="shared" si="11177"/>
        <v>-83858000</v>
      </c>
      <c r="EN1119" s="597">
        <f t="shared" si="11178"/>
        <v>-83858000</v>
      </c>
      <c r="EO1119" s="706">
        <f t="shared" si="11179"/>
        <v>-83434000</v>
      </c>
      <c r="EP1119" s="263">
        <f t="shared" si="11180"/>
        <v>-83434000</v>
      </c>
      <c r="EQ1119" s="648">
        <f t="shared" si="11181"/>
        <v>-83434000</v>
      </c>
      <c r="ER1119" s="597">
        <f t="shared" si="11182"/>
        <v>-83434000</v>
      </c>
      <c r="ES1119" s="706">
        <f t="shared" si="11183"/>
        <v>0</v>
      </c>
      <c r="ET1119" s="597">
        <f t="shared" si="11184"/>
        <v>0</v>
      </c>
      <c r="EU1119" s="462">
        <f t="shared" si="11185"/>
        <v>0</v>
      </c>
      <c r="EV1119" s="263">
        <f t="shared" si="11186"/>
        <v>0</v>
      </c>
      <c r="EW1119" s="462">
        <f t="shared" si="11187"/>
        <v>0</v>
      </c>
      <c r="EX1119" s="263">
        <f t="shared" si="11188"/>
        <v>0</v>
      </c>
      <c r="EY1119" s="399">
        <f t="shared" si="11189"/>
        <v>-370761000</v>
      </c>
      <c r="EZ1119" s="261">
        <f t="shared" si="11190"/>
        <v>-370761000</v>
      </c>
      <c r="FA1119" s="1143">
        <f>EY1119*1.12</f>
        <v>-415252320.00000006</v>
      </c>
    </row>
    <row r="1120" spans="1:757" s="183" customFormat="1" ht="18" hidden="1" customHeight="1" outlineLevel="1" x14ac:dyDescent="0.2">
      <c r="A1120" s="76" t="s">
        <v>1317</v>
      </c>
      <c r="B1120" s="76" t="s">
        <v>21</v>
      </c>
      <c r="C1120" s="77" t="s">
        <v>1195</v>
      </c>
      <c r="D1120" s="77" t="s">
        <v>1215</v>
      </c>
      <c r="E1120" s="76" t="s">
        <v>1226</v>
      </c>
      <c r="F1120" s="76" t="s">
        <v>1227</v>
      </c>
      <c r="G1120" s="76" t="s">
        <v>41</v>
      </c>
      <c r="H1120" s="189">
        <v>0.7</v>
      </c>
      <c r="I1120" s="76" t="s">
        <v>467</v>
      </c>
      <c r="J1120" s="80" t="s">
        <v>26</v>
      </c>
      <c r="K1120" s="81"/>
      <c r="L1120" s="76" t="s">
        <v>1225</v>
      </c>
      <c r="M1120" s="76"/>
      <c r="N1120" s="82"/>
      <c r="O1120" s="82"/>
      <c r="P1120" s="82"/>
      <c r="Q1120" s="82"/>
      <c r="R1120" s="260"/>
      <c r="S1120" s="260"/>
      <c r="T1120" s="260"/>
      <c r="U1120" s="260">
        <f t="shared" ref="U1120" si="11201">R1120</f>
        <v>0</v>
      </c>
      <c r="V1120" s="260">
        <f t="shared" ref="V1120" si="11202">U1120*1.12</f>
        <v>0</v>
      </c>
      <c r="W1120" s="262">
        <f t="shared" ref="W1120" si="11203">V1120*H1120</f>
        <v>0</v>
      </c>
      <c r="X1120" s="399">
        <v>35909000</v>
      </c>
      <c r="Y1120" s="260"/>
      <c r="Z1120" s="260"/>
      <c r="AA1120" s="260">
        <f t="shared" ref="AA1120" si="11204">X1120</f>
        <v>35909000</v>
      </c>
      <c r="AB1120" s="260">
        <f t="shared" ref="AB1120" si="11205">AA1120*1.12</f>
        <v>40218080.000000007</v>
      </c>
      <c r="AC1120" s="399">
        <f t="shared" si="11148"/>
        <v>28152656.000000004</v>
      </c>
      <c r="AD1120" s="260">
        <v>85956000</v>
      </c>
      <c r="AE1120" s="260"/>
      <c r="AF1120" s="260"/>
      <c r="AG1120" s="260">
        <f t="shared" si="11149"/>
        <v>85956000</v>
      </c>
      <c r="AH1120" s="260">
        <f t="shared" si="10957"/>
        <v>96270720.000000015</v>
      </c>
      <c r="AI1120" s="410">
        <f t="shared" si="10798"/>
        <v>67389504</v>
      </c>
      <c r="AJ1120" s="260">
        <v>83878000</v>
      </c>
      <c r="AK1120" s="260"/>
      <c r="AL1120" s="260"/>
      <c r="AM1120" s="260">
        <f t="shared" ref="AM1120:AM1130" si="11206">AJ1120</f>
        <v>83878000</v>
      </c>
      <c r="AN1120" s="260">
        <f t="shared" ref="AN1120:AN1131" si="11207">AM1120*1.12</f>
        <v>93943360.000000015</v>
      </c>
      <c r="AO1120" s="396">
        <f t="shared" si="11150"/>
        <v>65760352.000000007</v>
      </c>
      <c r="AP1120" s="260">
        <v>83483000</v>
      </c>
      <c r="AQ1120" s="260"/>
      <c r="AR1120" s="260"/>
      <c r="AS1120" s="260">
        <f t="shared" si="11151"/>
        <v>83483000</v>
      </c>
      <c r="AT1120" s="260">
        <f t="shared" si="11152"/>
        <v>93500960.000000015</v>
      </c>
      <c r="AU1120" s="260">
        <f t="shared" si="11153"/>
        <v>65450672.000000007</v>
      </c>
      <c r="AV1120" s="260">
        <v>83483000</v>
      </c>
      <c r="AW1120" s="260"/>
      <c r="AX1120" s="260"/>
      <c r="AY1120" s="260">
        <f t="shared" si="11154"/>
        <v>83483000</v>
      </c>
      <c r="AZ1120" s="260">
        <f t="shared" si="10964"/>
        <v>93500960.000000015</v>
      </c>
      <c r="BA1120" s="260">
        <f t="shared" si="11155"/>
        <v>65450672.000000007</v>
      </c>
      <c r="BB1120" s="404"/>
      <c r="BC1120" s="404"/>
      <c r="BD1120" s="404"/>
      <c r="BE1120" s="397">
        <f t="shared" si="10643"/>
        <v>0</v>
      </c>
      <c r="BF1120" s="397">
        <f t="shared" si="10608"/>
        <v>0</v>
      </c>
      <c r="BG1120" s="397">
        <f t="shared" si="10644"/>
        <v>0</v>
      </c>
      <c r="BH1120" s="404"/>
      <c r="BI1120" s="404"/>
      <c r="BJ1120" s="404"/>
      <c r="BK1120" s="397">
        <f t="shared" si="11156"/>
        <v>0</v>
      </c>
      <c r="BL1120" s="397">
        <f t="shared" si="11157"/>
        <v>0</v>
      </c>
      <c r="BM1120" s="397">
        <f t="shared" si="11158"/>
        <v>0</v>
      </c>
      <c r="BN1120" s="404"/>
      <c r="BO1120" s="404"/>
      <c r="BP1120" s="404"/>
      <c r="BQ1120" s="397">
        <f t="shared" si="11159"/>
        <v>0</v>
      </c>
      <c r="BR1120" s="397">
        <f t="shared" si="11160"/>
        <v>0</v>
      </c>
      <c r="BS1120" s="397">
        <f t="shared" si="11161"/>
        <v>0</v>
      </c>
      <c r="BT1120" s="260"/>
      <c r="BU1120" s="260"/>
      <c r="BV1120" s="262">
        <f t="shared" ref="BV1120" si="11208">SUM(N1120:R1120,X1120,AD1120,AJ1120,AP1120,AV1120,BB1120,BH1120)</f>
        <v>372709000</v>
      </c>
      <c r="BW1120" s="1427">
        <f t="shared" ref="BW1120" si="11209">BV1120*1.12</f>
        <v>417434080.00000006</v>
      </c>
      <c r="BX1120" s="190"/>
      <c r="BY1120" s="76">
        <v>2014</v>
      </c>
      <c r="BZ1120" s="325"/>
      <c r="CA1120" s="596">
        <f t="shared" ref="CA1120" si="11210">BW1120*H1120</f>
        <v>292203856</v>
      </c>
      <c r="CB1120" s="82"/>
      <c r="CC1120" s="82"/>
      <c r="CD1120" s="175"/>
      <c r="CE1120" s="26">
        <f t="shared" si="11165"/>
        <v>372709000</v>
      </c>
      <c r="CF1120" s="27">
        <f t="shared" si="11166"/>
        <v>417434080.00000006</v>
      </c>
      <c r="CG1120" s="1145">
        <f t="shared" si="11167"/>
        <v>292203856</v>
      </c>
      <c r="CH1120" s="185" t="s">
        <v>1323</v>
      </c>
      <c r="CI1120" s="185"/>
      <c r="CJ1120" s="177"/>
      <c r="CK1120" s="77"/>
      <c r="CL1120" s="175"/>
      <c r="CM1120" s="178"/>
      <c r="CN1120" s="175"/>
      <c r="CO1120" s="77"/>
      <c r="CP1120" s="76"/>
      <c r="CQ1120" s="175"/>
      <c r="CR1120" s="463"/>
      <c r="CS1120" s="463"/>
      <c r="CT1120" s="463"/>
      <c r="CU1120" s="463"/>
      <c r="CV1120" s="463"/>
      <c r="CW1120" s="463"/>
      <c r="CX1120" s="463"/>
      <c r="CY1120" s="463"/>
      <c r="CZ1120" s="463"/>
      <c r="DA1120" s="464"/>
      <c r="DB1120" s="464"/>
      <c r="DC1120" s="464"/>
      <c r="DD1120" s="464"/>
      <c r="DE1120" s="464"/>
      <c r="DF1120" s="464"/>
      <c r="DG1120" s="464"/>
      <c r="DH1120" s="464"/>
      <c r="DI1120" s="464"/>
      <c r="DJ1120" s="464"/>
      <c r="DK1120" s="464"/>
      <c r="DL1120" s="464"/>
      <c r="DM1120" s="464"/>
      <c r="DN1120" s="464"/>
      <c r="DO1120" s="455"/>
      <c r="DP1120" s="501"/>
      <c r="DQ1120" s="672"/>
      <c r="DR1120" s="457"/>
      <c r="DS1120" s="672"/>
      <c r="DT1120" s="457"/>
      <c r="DU1120" s="503"/>
      <c r="DV1120" s="501"/>
      <c r="DW1120" s="672"/>
      <c r="DX1120" s="501"/>
      <c r="DY1120" s="508"/>
      <c r="DZ1120" s="501"/>
      <c r="EA1120" s="508">
        <f t="shared" si="11170"/>
        <v>0</v>
      </c>
      <c r="EB1120" s="457">
        <f t="shared" si="11171"/>
        <v>0</v>
      </c>
      <c r="EC1120" s="846"/>
      <c r="ED1120" s="892"/>
      <c r="EE1120" s="459"/>
      <c r="EF1120" s="519"/>
      <c r="EG1120" s="398"/>
      <c r="EH1120" s="261"/>
      <c r="EI1120" s="472">
        <f t="shared" si="11173"/>
        <v>35909000</v>
      </c>
      <c r="EJ1120" s="597">
        <f t="shared" si="11174"/>
        <v>40218080.000000007</v>
      </c>
      <c r="EK1120" s="706">
        <f t="shared" si="11175"/>
        <v>85956000</v>
      </c>
      <c r="EL1120" s="263">
        <f t="shared" si="11176"/>
        <v>96270720.000000015</v>
      </c>
      <c r="EM1120" s="648">
        <f t="shared" si="11177"/>
        <v>83878000</v>
      </c>
      <c r="EN1120" s="597">
        <f t="shared" si="11178"/>
        <v>93943360.000000015</v>
      </c>
      <c r="EO1120" s="706">
        <f t="shared" si="11179"/>
        <v>83483000</v>
      </c>
      <c r="EP1120" s="263">
        <f t="shared" si="11180"/>
        <v>93500960.000000015</v>
      </c>
      <c r="EQ1120" s="648">
        <f t="shared" si="11181"/>
        <v>83483000</v>
      </c>
      <c r="ER1120" s="597">
        <f t="shared" si="11182"/>
        <v>93500960.000000015</v>
      </c>
      <c r="ES1120" s="706">
        <f t="shared" si="11183"/>
        <v>0</v>
      </c>
      <c r="ET1120" s="597">
        <f t="shared" si="11184"/>
        <v>0</v>
      </c>
      <c r="EU1120" s="462">
        <f t="shared" si="11185"/>
        <v>0</v>
      </c>
      <c r="EV1120" s="263">
        <f t="shared" si="11186"/>
        <v>0</v>
      </c>
      <c r="EW1120" s="462">
        <f t="shared" si="11187"/>
        <v>0</v>
      </c>
      <c r="EX1120" s="263">
        <f t="shared" si="11188"/>
        <v>0</v>
      </c>
      <c r="EY1120" s="399">
        <f t="shared" si="11189"/>
        <v>372709000</v>
      </c>
      <c r="EZ1120" s="261">
        <f t="shared" si="11190"/>
        <v>417434080.00000006</v>
      </c>
      <c r="FA1120" s="313"/>
    </row>
    <row r="1121" spans="1:157" s="183" customFormat="1" ht="18" hidden="1" customHeight="1" outlineLevel="1" x14ac:dyDescent="0.2">
      <c r="A1121" s="76" t="s">
        <v>1205</v>
      </c>
      <c r="B1121" s="76" t="s">
        <v>21</v>
      </c>
      <c r="C1121" s="77" t="s">
        <v>1245</v>
      </c>
      <c r="D1121" s="77" t="s">
        <v>1246</v>
      </c>
      <c r="E1121" s="76" t="s">
        <v>1246</v>
      </c>
      <c r="F1121" s="76" t="s">
        <v>1246</v>
      </c>
      <c r="G1121" s="76" t="s">
        <v>41</v>
      </c>
      <c r="H1121" s="189">
        <v>0.7</v>
      </c>
      <c r="I1121" s="76" t="s">
        <v>467</v>
      </c>
      <c r="J1121" s="80" t="s">
        <v>26</v>
      </c>
      <c r="K1121" s="81"/>
      <c r="L1121" s="76" t="s">
        <v>1225</v>
      </c>
      <c r="M1121" s="76"/>
      <c r="N1121" s="82"/>
      <c r="O1121" s="82"/>
      <c r="P1121" s="82"/>
      <c r="Q1121" s="82"/>
      <c r="R1121" s="260"/>
      <c r="S1121" s="260"/>
      <c r="T1121" s="260"/>
      <c r="U1121" s="260">
        <f t="shared" ref="U1121" si="11211">R1121</f>
        <v>0</v>
      </c>
      <c r="V1121" s="260">
        <f t="shared" ref="V1121" si="11212">U1121*1.12</f>
        <v>0</v>
      </c>
      <c r="W1121" s="262">
        <f t="shared" ref="W1121" si="11213">V1121*H1121</f>
        <v>0</v>
      </c>
      <c r="X1121" s="260">
        <v>67900000</v>
      </c>
      <c r="Y1121" s="260"/>
      <c r="Z1121" s="260"/>
      <c r="AA1121" s="260">
        <v>0</v>
      </c>
      <c r="AB1121" s="260">
        <v>0</v>
      </c>
      <c r="AC1121" s="399">
        <f t="shared" si="11148"/>
        <v>0</v>
      </c>
      <c r="AD1121" s="260">
        <v>165829464</v>
      </c>
      <c r="AE1121" s="260"/>
      <c r="AF1121" s="260"/>
      <c r="AG1121" s="260">
        <v>0</v>
      </c>
      <c r="AH1121" s="260">
        <f t="shared" si="10957"/>
        <v>0</v>
      </c>
      <c r="AI1121" s="410">
        <f t="shared" si="10798"/>
        <v>0</v>
      </c>
      <c r="AJ1121" s="260">
        <v>165535714</v>
      </c>
      <c r="AK1121" s="260"/>
      <c r="AL1121" s="260"/>
      <c r="AM1121" s="260">
        <v>0</v>
      </c>
      <c r="AN1121" s="260">
        <f t="shared" si="11207"/>
        <v>0</v>
      </c>
      <c r="AO1121" s="396">
        <f t="shared" si="11150"/>
        <v>0</v>
      </c>
      <c r="AP1121" s="260">
        <v>0</v>
      </c>
      <c r="AQ1121" s="260"/>
      <c r="AR1121" s="260"/>
      <c r="AS1121" s="260">
        <f t="shared" si="11151"/>
        <v>0</v>
      </c>
      <c r="AT1121" s="260">
        <f t="shared" si="11152"/>
        <v>0</v>
      </c>
      <c r="AU1121" s="260">
        <f t="shared" si="11153"/>
        <v>0</v>
      </c>
      <c r="AV1121" s="260">
        <v>0</v>
      </c>
      <c r="AW1121" s="260"/>
      <c r="AX1121" s="260"/>
      <c r="AY1121" s="260">
        <f t="shared" si="11154"/>
        <v>0</v>
      </c>
      <c r="AZ1121" s="260">
        <f t="shared" si="10964"/>
        <v>0</v>
      </c>
      <c r="BA1121" s="260">
        <f t="shared" si="11155"/>
        <v>0</v>
      </c>
      <c r="BB1121" s="404"/>
      <c r="BC1121" s="404"/>
      <c r="BD1121" s="404"/>
      <c r="BE1121" s="397">
        <f t="shared" si="10643"/>
        <v>0</v>
      </c>
      <c r="BF1121" s="397">
        <f t="shared" si="10608"/>
        <v>0</v>
      </c>
      <c r="BG1121" s="397">
        <f t="shared" si="10644"/>
        <v>0</v>
      </c>
      <c r="BH1121" s="404"/>
      <c r="BI1121" s="404"/>
      <c r="BJ1121" s="404"/>
      <c r="BK1121" s="397">
        <f t="shared" si="11156"/>
        <v>0</v>
      </c>
      <c r="BL1121" s="397">
        <f t="shared" si="11157"/>
        <v>0</v>
      </c>
      <c r="BM1121" s="397">
        <f t="shared" si="11158"/>
        <v>0</v>
      </c>
      <c r="BN1121" s="404"/>
      <c r="BO1121" s="404"/>
      <c r="BP1121" s="404"/>
      <c r="BQ1121" s="397">
        <f t="shared" si="11159"/>
        <v>0</v>
      </c>
      <c r="BR1121" s="397">
        <f t="shared" si="11160"/>
        <v>0</v>
      </c>
      <c r="BS1121" s="397">
        <f t="shared" si="11161"/>
        <v>0</v>
      </c>
      <c r="BT1121" s="260"/>
      <c r="BU1121" s="260"/>
      <c r="BV1121" s="262">
        <v>0</v>
      </c>
      <c r="BW1121" s="1427">
        <f t="shared" ref="BW1121:BW1124" si="11214">BV1121*1.12</f>
        <v>0</v>
      </c>
      <c r="BX1121" s="190"/>
      <c r="BY1121" s="76">
        <v>2014</v>
      </c>
      <c r="BZ1121" s="325"/>
      <c r="CA1121" s="596">
        <f t="shared" si="11164"/>
        <v>0</v>
      </c>
      <c r="CB1121" s="82"/>
      <c r="CC1121" s="82"/>
      <c r="CD1121" s="175"/>
      <c r="CE1121" s="26">
        <f t="shared" si="11165"/>
        <v>0</v>
      </c>
      <c r="CF1121" s="27">
        <f t="shared" si="11166"/>
        <v>0</v>
      </c>
      <c r="CG1121" s="738">
        <f t="shared" si="11167"/>
        <v>0</v>
      </c>
      <c r="CH1121" s="185" t="s">
        <v>1259</v>
      </c>
      <c r="CI1121" s="185"/>
      <c r="CJ1121" s="175" t="s">
        <v>41</v>
      </c>
      <c r="CK1121" s="76" t="s">
        <v>1246</v>
      </c>
      <c r="CL1121" s="175" t="s">
        <v>2631</v>
      </c>
      <c r="CM1121" s="178" t="s">
        <v>2514</v>
      </c>
      <c r="CN1121" s="175" t="s">
        <v>1313</v>
      </c>
      <c r="CO1121" s="77" t="s">
        <v>1246</v>
      </c>
      <c r="CP1121" s="76" t="s">
        <v>1246</v>
      </c>
      <c r="CQ1121" s="175"/>
      <c r="CR1121" s="463"/>
      <c r="CS1121" s="463"/>
      <c r="CT1121" s="463"/>
      <c r="CU1121" s="463"/>
      <c r="CV1121" s="463"/>
      <c r="CW1121" s="463"/>
      <c r="CX1121" s="463"/>
      <c r="CY1121" s="463"/>
      <c r="CZ1121" s="463"/>
      <c r="DA1121" s="464"/>
      <c r="DB1121" s="464"/>
      <c r="DC1121" s="464">
        <v>76048000</v>
      </c>
      <c r="DD1121" s="464">
        <v>188712645</v>
      </c>
      <c r="DE1121" s="464">
        <v>189075095</v>
      </c>
      <c r="DF1121" s="464">
        <v>189058121</v>
      </c>
      <c r="DG1121" s="464">
        <v>189058121</v>
      </c>
      <c r="DH1121" s="464"/>
      <c r="DI1121" s="464"/>
      <c r="DJ1121" s="464"/>
      <c r="DK1121" s="464">
        <f>DC1121+DD1121+DE1121+DF1121+DG1121</f>
        <v>831951982</v>
      </c>
      <c r="DL1121" s="464"/>
      <c r="DM1121" s="464">
        <v>0</v>
      </c>
      <c r="DN1121" s="464">
        <v>0</v>
      </c>
      <c r="DO1121" s="1080">
        <f>DC1121</f>
        <v>76048000</v>
      </c>
      <c r="DP1121" s="1059">
        <f>DO1121/1.12</f>
        <v>67900000</v>
      </c>
      <c r="DQ1121" s="1062">
        <f>DD1121</f>
        <v>188712645</v>
      </c>
      <c r="DR1121" s="1060">
        <f>DQ1121/1.12</f>
        <v>168493433.03571427</v>
      </c>
      <c r="DS1121" s="1062">
        <f>DE1121</f>
        <v>189075095</v>
      </c>
      <c r="DT1121" s="1060">
        <f>DS1121/1.12</f>
        <v>168817049.10714284</v>
      </c>
      <c r="DU1121" s="1061">
        <f>DF1121</f>
        <v>189058121</v>
      </c>
      <c r="DV1121" s="1059">
        <f>DU1121/1.12</f>
        <v>168801893.74999997</v>
      </c>
      <c r="DW1121" s="1062">
        <f>DG1121</f>
        <v>189058121</v>
      </c>
      <c r="DX1121" s="1059">
        <f>DW1121/1.12</f>
        <v>168801893.74999997</v>
      </c>
      <c r="DY1121" s="508"/>
      <c r="DZ1121" s="501"/>
      <c r="EA1121" s="508">
        <f t="shared" si="11170"/>
        <v>0</v>
      </c>
      <c r="EB1121" s="457">
        <f t="shared" si="11171"/>
        <v>0</v>
      </c>
      <c r="EC1121" s="846"/>
      <c r="ED1121" s="892"/>
      <c r="EE1121" s="459">
        <f>DO1121+DQ1121+DS1121+DU1121+DW1121</f>
        <v>831951982</v>
      </c>
      <c r="EF1121" s="519">
        <f>EE1121/1.12</f>
        <v>742814269.64285707</v>
      </c>
      <c r="EG1121" s="398"/>
      <c r="EH1121" s="261"/>
      <c r="EI1121" s="472">
        <f t="shared" si="11173"/>
        <v>-67900000</v>
      </c>
      <c r="EJ1121" s="597">
        <f t="shared" si="11174"/>
        <v>-76048000</v>
      </c>
      <c r="EK1121" s="706">
        <f t="shared" si="11175"/>
        <v>-168493433.03571427</v>
      </c>
      <c r="EL1121" s="263">
        <f t="shared" si="11176"/>
        <v>-188712645</v>
      </c>
      <c r="EM1121" s="648">
        <f t="shared" si="11177"/>
        <v>-168817049.10714284</v>
      </c>
      <c r="EN1121" s="597">
        <f t="shared" si="11178"/>
        <v>-189075095</v>
      </c>
      <c r="EO1121" s="706">
        <f t="shared" si="11179"/>
        <v>-168801893.74999997</v>
      </c>
      <c r="EP1121" s="263">
        <f t="shared" si="11180"/>
        <v>-189058121</v>
      </c>
      <c r="EQ1121" s="648">
        <f t="shared" si="11181"/>
        <v>-168801893.74999997</v>
      </c>
      <c r="ER1121" s="597">
        <f t="shared" si="11182"/>
        <v>-189058121</v>
      </c>
      <c r="ES1121" s="706">
        <f t="shared" si="11183"/>
        <v>0</v>
      </c>
      <c r="ET1121" s="597">
        <f t="shared" si="11184"/>
        <v>0</v>
      </c>
      <c r="EU1121" s="462">
        <f t="shared" si="11185"/>
        <v>0</v>
      </c>
      <c r="EV1121" s="263">
        <f t="shared" si="11186"/>
        <v>0</v>
      </c>
      <c r="EW1121" s="462">
        <f t="shared" si="11187"/>
        <v>0</v>
      </c>
      <c r="EX1121" s="263">
        <f t="shared" si="11188"/>
        <v>0</v>
      </c>
      <c r="EY1121" s="399">
        <f t="shared" si="11189"/>
        <v>-742814269.64285707</v>
      </c>
      <c r="EZ1121" s="261">
        <f t="shared" si="11190"/>
        <v>-831951982</v>
      </c>
      <c r="FA1121" s="313"/>
    </row>
    <row r="1122" spans="1:157" s="183" customFormat="1" ht="18" hidden="1" customHeight="1" outlineLevel="1" x14ac:dyDescent="0.2">
      <c r="A1122" s="76" t="s">
        <v>1757</v>
      </c>
      <c r="B1122" s="76" t="s">
        <v>21</v>
      </c>
      <c r="C1122" s="77" t="s">
        <v>1245</v>
      </c>
      <c r="D1122" s="77" t="s">
        <v>1246</v>
      </c>
      <c r="E1122" s="76" t="s">
        <v>1246</v>
      </c>
      <c r="F1122" s="76" t="s">
        <v>1246</v>
      </c>
      <c r="G1122" s="76" t="s">
        <v>41</v>
      </c>
      <c r="H1122" s="189">
        <v>0.7</v>
      </c>
      <c r="I1122" s="76" t="s">
        <v>467</v>
      </c>
      <c r="J1122" s="80" t="s">
        <v>26</v>
      </c>
      <c r="K1122" s="81"/>
      <c r="L1122" s="76" t="s">
        <v>1225</v>
      </c>
      <c r="M1122" s="76"/>
      <c r="N1122" s="82"/>
      <c r="O1122" s="82"/>
      <c r="P1122" s="82"/>
      <c r="Q1122" s="82"/>
      <c r="R1122" s="260"/>
      <c r="S1122" s="260"/>
      <c r="T1122" s="260"/>
      <c r="U1122" s="260">
        <f t="shared" ref="U1122" si="11215">R1122</f>
        <v>0</v>
      </c>
      <c r="V1122" s="260">
        <f t="shared" ref="V1122" si="11216">U1122*1.12</f>
        <v>0</v>
      </c>
      <c r="W1122" s="262">
        <f t="shared" ref="W1122" si="11217">V1122*H1122</f>
        <v>0</v>
      </c>
      <c r="X1122" s="260">
        <v>67900000</v>
      </c>
      <c r="Y1122" s="260"/>
      <c r="Z1122" s="260"/>
      <c r="AA1122" s="260">
        <f t="shared" ref="AA1122" si="11218">X1122</f>
        <v>67900000</v>
      </c>
      <c r="AB1122" s="260">
        <f t="shared" ref="AB1122" si="11219">AA1122*1.12</f>
        <v>76048000</v>
      </c>
      <c r="AC1122" s="399">
        <f t="shared" si="11148"/>
        <v>53233600</v>
      </c>
      <c r="AD1122" s="260">
        <v>168493434</v>
      </c>
      <c r="AE1122" s="260"/>
      <c r="AF1122" s="260"/>
      <c r="AG1122" s="260">
        <f t="shared" si="11149"/>
        <v>168493434</v>
      </c>
      <c r="AH1122" s="260">
        <f t="shared" si="10957"/>
        <v>188712646.08000001</v>
      </c>
      <c r="AI1122" s="410">
        <f t="shared" si="10798"/>
        <v>132098852.256</v>
      </c>
      <c r="AJ1122" s="260">
        <v>168817284</v>
      </c>
      <c r="AK1122" s="260"/>
      <c r="AL1122" s="260"/>
      <c r="AM1122" s="260">
        <f t="shared" si="11206"/>
        <v>168817284</v>
      </c>
      <c r="AN1122" s="260">
        <f t="shared" si="11207"/>
        <v>189075358.08000001</v>
      </c>
      <c r="AO1122" s="396">
        <f t="shared" si="11150"/>
        <v>132352750.656</v>
      </c>
      <c r="AP1122" s="260">
        <v>168801972</v>
      </c>
      <c r="AQ1122" s="260"/>
      <c r="AR1122" s="260"/>
      <c r="AS1122" s="260">
        <f t="shared" si="11151"/>
        <v>168801972</v>
      </c>
      <c r="AT1122" s="260">
        <f t="shared" si="11152"/>
        <v>189058208.64000002</v>
      </c>
      <c r="AU1122" s="260">
        <f t="shared" si="11153"/>
        <v>132340746.04800001</v>
      </c>
      <c r="AV1122" s="260">
        <v>168801972</v>
      </c>
      <c r="AW1122" s="260"/>
      <c r="AX1122" s="260"/>
      <c r="AY1122" s="260">
        <f t="shared" si="11154"/>
        <v>168801972</v>
      </c>
      <c r="AZ1122" s="260">
        <f t="shared" si="10964"/>
        <v>189058208.64000002</v>
      </c>
      <c r="BA1122" s="260">
        <f t="shared" si="11155"/>
        <v>132340746.04800001</v>
      </c>
      <c r="BB1122" s="404"/>
      <c r="BC1122" s="404"/>
      <c r="BD1122" s="404"/>
      <c r="BE1122" s="397">
        <f t="shared" si="10643"/>
        <v>0</v>
      </c>
      <c r="BF1122" s="397">
        <f t="shared" si="10608"/>
        <v>0</v>
      </c>
      <c r="BG1122" s="397">
        <f t="shared" si="10644"/>
        <v>0</v>
      </c>
      <c r="BH1122" s="404"/>
      <c r="BI1122" s="404"/>
      <c r="BJ1122" s="404"/>
      <c r="BK1122" s="397">
        <f t="shared" si="11156"/>
        <v>0</v>
      </c>
      <c r="BL1122" s="397">
        <f t="shared" si="11157"/>
        <v>0</v>
      </c>
      <c r="BM1122" s="397">
        <f t="shared" si="11158"/>
        <v>0</v>
      </c>
      <c r="BN1122" s="404"/>
      <c r="BO1122" s="404"/>
      <c r="BP1122" s="404"/>
      <c r="BQ1122" s="397">
        <f t="shared" si="11159"/>
        <v>0</v>
      </c>
      <c r="BR1122" s="397">
        <f t="shared" si="11160"/>
        <v>0</v>
      </c>
      <c r="BS1122" s="397">
        <f t="shared" si="11161"/>
        <v>0</v>
      </c>
      <c r="BT1122" s="260"/>
      <c r="BU1122" s="260"/>
      <c r="BV1122" s="262">
        <f>SUM(N1122:R1122,X1122,AD1122,AJ1122,AP1122,AV1122,BB1122,BH1122)</f>
        <v>742814662</v>
      </c>
      <c r="BW1122" s="1427">
        <f t="shared" si="11214"/>
        <v>831952421.44000006</v>
      </c>
      <c r="BX1122" s="190"/>
      <c r="BY1122" s="76">
        <v>2015</v>
      </c>
      <c r="BZ1122" s="325"/>
      <c r="CA1122" s="596">
        <f t="shared" si="11164"/>
        <v>582366695.00800002</v>
      </c>
      <c r="CB1122" s="82"/>
      <c r="CC1122" s="82"/>
      <c r="CD1122" s="175"/>
      <c r="CE1122" s="26">
        <f t="shared" si="11165"/>
        <v>742814662</v>
      </c>
      <c r="CF1122" s="27">
        <f t="shared" si="11166"/>
        <v>831952421.44000006</v>
      </c>
      <c r="CG1122" s="738">
        <f t="shared" si="11167"/>
        <v>582366695.00800002</v>
      </c>
      <c r="CH1122" s="185" t="s">
        <v>1763</v>
      </c>
      <c r="CI1122" s="185"/>
      <c r="CJ1122" s="175"/>
      <c r="CK1122" s="76"/>
      <c r="CL1122" s="175"/>
      <c r="CM1122" s="178"/>
      <c r="CN1122" s="175"/>
      <c r="CO1122" s="77"/>
      <c r="CP1122" s="76"/>
      <c r="CQ1122" s="175"/>
      <c r="CR1122" s="463"/>
      <c r="CS1122" s="463"/>
      <c r="CT1122" s="463"/>
      <c r="CU1122" s="463"/>
      <c r="CV1122" s="463"/>
      <c r="CW1122" s="463"/>
      <c r="CX1122" s="463"/>
      <c r="CY1122" s="463"/>
      <c r="CZ1122" s="463"/>
      <c r="DA1122" s="464"/>
      <c r="DB1122" s="464"/>
      <c r="DC1122" s="464"/>
      <c r="DD1122" s="464"/>
      <c r="DE1122" s="464"/>
      <c r="DF1122" s="464"/>
      <c r="DG1122" s="464"/>
      <c r="DH1122" s="464"/>
      <c r="DI1122" s="464"/>
      <c r="DJ1122" s="464"/>
      <c r="DK1122" s="464"/>
      <c r="DL1122" s="464"/>
      <c r="DM1122" s="464"/>
      <c r="DN1122" s="464"/>
      <c r="DO1122" s="455"/>
      <c r="DP1122" s="501"/>
      <c r="DQ1122" s="672"/>
      <c r="DR1122" s="457"/>
      <c r="DS1122" s="672"/>
      <c r="DT1122" s="457"/>
      <c r="DU1122" s="503"/>
      <c r="DV1122" s="501"/>
      <c r="DW1122" s="672"/>
      <c r="DX1122" s="501"/>
      <c r="DY1122" s="508"/>
      <c r="DZ1122" s="501"/>
      <c r="EA1122" s="508">
        <f t="shared" si="11170"/>
        <v>0</v>
      </c>
      <c r="EB1122" s="457">
        <f t="shared" si="11171"/>
        <v>0</v>
      </c>
      <c r="EC1122" s="846"/>
      <c r="ED1122" s="892"/>
      <c r="EE1122" s="459"/>
      <c r="EF1122" s="519"/>
      <c r="EG1122" s="398"/>
      <c r="EH1122" s="261"/>
      <c r="EI1122" s="472">
        <f t="shared" si="11173"/>
        <v>67900000</v>
      </c>
      <c r="EJ1122" s="597">
        <f t="shared" si="11174"/>
        <v>76048000</v>
      </c>
      <c r="EK1122" s="706">
        <f t="shared" si="11175"/>
        <v>168493434</v>
      </c>
      <c r="EL1122" s="263">
        <f t="shared" si="11176"/>
        <v>188712646.08000001</v>
      </c>
      <c r="EM1122" s="648">
        <f t="shared" si="11177"/>
        <v>168817284</v>
      </c>
      <c r="EN1122" s="597">
        <f t="shared" si="11178"/>
        <v>189075358.08000001</v>
      </c>
      <c r="EO1122" s="706">
        <f t="shared" si="11179"/>
        <v>168801972</v>
      </c>
      <c r="EP1122" s="263">
        <f t="shared" si="11180"/>
        <v>189058208.64000002</v>
      </c>
      <c r="EQ1122" s="648">
        <f t="shared" si="11181"/>
        <v>168801972</v>
      </c>
      <c r="ER1122" s="597">
        <f t="shared" si="11182"/>
        <v>189058208.64000002</v>
      </c>
      <c r="ES1122" s="706">
        <f t="shared" si="11183"/>
        <v>0</v>
      </c>
      <c r="ET1122" s="597">
        <f t="shared" si="11184"/>
        <v>0</v>
      </c>
      <c r="EU1122" s="462">
        <f t="shared" si="11185"/>
        <v>0</v>
      </c>
      <c r="EV1122" s="263">
        <f t="shared" si="11186"/>
        <v>0</v>
      </c>
      <c r="EW1122" s="462">
        <f t="shared" si="11187"/>
        <v>0</v>
      </c>
      <c r="EX1122" s="263">
        <f t="shared" si="11188"/>
        <v>0</v>
      </c>
      <c r="EY1122" s="399">
        <f t="shared" si="11189"/>
        <v>742814662</v>
      </c>
      <c r="EZ1122" s="261">
        <f t="shared" si="11190"/>
        <v>831952421.44000006</v>
      </c>
      <c r="FA1122" s="313"/>
    </row>
    <row r="1123" spans="1:157" s="183" customFormat="1" ht="18" hidden="1" customHeight="1" outlineLevel="1" x14ac:dyDescent="0.2">
      <c r="A1123" s="76" t="s">
        <v>1928</v>
      </c>
      <c r="B1123" s="76" t="s">
        <v>21</v>
      </c>
      <c r="C1123" s="77" t="s">
        <v>1245</v>
      </c>
      <c r="D1123" s="77" t="s">
        <v>1246</v>
      </c>
      <c r="E1123" s="76" t="s">
        <v>1246</v>
      </c>
      <c r="F1123" s="76" t="s">
        <v>1929</v>
      </c>
      <c r="G1123" s="76" t="s">
        <v>41</v>
      </c>
      <c r="H1123" s="189">
        <v>0.7</v>
      </c>
      <c r="I1123" s="76" t="s">
        <v>1930</v>
      </c>
      <c r="J1123" s="80" t="s">
        <v>26</v>
      </c>
      <c r="K1123" s="81"/>
      <c r="L1123" s="76" t="s">
        <v>1225</v>
      </c>
      <c r="M1123" s="76"/>
      <c r="N1123" s="82"/>
      <c r="O1123" s="82"/>
      <c r="P1123" s="82"/>
      <c r="Q1123" s="82"/>
      <c r="R1123" s="260"/>
      <c r="S1123" s="260"/>
      <c r="T1123" s="260"/>
      <c r="U1123" s="260"/>
      <c r="V1123" s="260"/>
      <c r="W1123" s="262"/>
      <c r="X1123" s="260"/>
      <c r="Y1123" s="260"/>
      <c r="Z1123" s="260"/>
      <c r="AA1123" s="260"/>
      <c r="AB1123" s="260"/>
      <c r="AC1123" s="399"/>
      <c r="AD1123" s="260">
        <v>422322160</v>
      </c>
      <c r="AE1123" s="260"/>
      <c r="AF1123" s="260"/>
      <c r="AG1123" s="260">
        <v>0</v>
      </c>
      <c r="AH1123" s="260">
        <f t="shared" si="10957"/>
        <v>0</v>
      </c>
      <c r="AI1123" s="410">
        <f t="shared" si="10798"/>
        <v>0</v>
      </c>
      <c r="AJ1123" s="260">
        <v>717757360</v>
      </c>
      <c r="AK1123" s="260"/>
      <c r="AL1123" s="260"/>
      <c r="AM1123" s="260">
        <v>0</v>
      </c>
      <c r="AN1123" s="260">
        <f t="shared" si="11207"/>
        <v>0</v>
      </c>
      <c r="AO1123" s="396">
        <f t="shared" si="11150"/>
        <v>0</v>
      </c>
      <c r="AP1123" s="260">
        <v>722691050</v>
      </c>
      <c r="AQ1123" s="260"/>
      <c r="AR1123" s="260"/>
      <c r="AS1123" s="260">
        <v>0</v>
      </c>
      <c r="AT1123" s="260">
        <f t="shared" si="11152"/>
        <v>0</v>
      </c>
      <c r="AU1123" s="260">
        <f>AT1123*H1123</f>
        <v>0</v>
      </c>
      <c r="AV1123" s="260">
        <v>728120160</v>
      </c>
      <c r="AW1123" s="260"/>
      <c r="AX1123" s="260"/>
      <c r="AY1123" s="260">
        <v>0</v>
      </c>
      <c r="AZ1123" s="260">
        <f t="shared" si="10964"/>
        <v>0</v>
      </c>
      <c r="BA1123" s="260">
        <f t="shared" si="11155"/>
        <v>0</v>
      </c>
      <c r="BB1123" s="404">
        <v>736852000</v>
      </c>
      <c r="BC1123" s="404"/>
      <c r="BD1123" s="404"/>
      <c r="BE1123" s="397">
        <v>0</v>
      </c>
      <c r="BF1123" s="397">
        <f t="shared" si="10608"/>
        <v>0</v>
      </c>
      <c r="BG1123" s="397">
        <f t="shared" si="10644"/>
        <v>0</v>
      </c>
      <c r="BH1123" s="404"/>
      <c r="BI1123" s="404"/>
      <c r="BJ1123" s="404"/>
      <c r="BK1123" s="397">
        <v>0</v>
      </c>
      <c r="BL1123" s="397">
        <f t="shared" si="11157"/>
        <v>0</v>
      </c>
      <c r="BM1123" s="397">
        <f t="shared" si="11158"/>
        <v>0</v>
      </c>
      <c r="BN1123" s="404"/>
      <c r="BO1123" s="404"/>
      <c r="BP1123" s="404"/>
      <c r="BQ1123" s="397">
        <v>0</v>
      </c>
      <c r="BR1123" s="397">
        <f t="shared" si="11160"/>
        <v>0</v>
      </c>
      <c r="BS1123" s="397">
        <f t="shared" si="11161"/>
        <v>0</v>
      </c>
      <c r="BT1123" s="260"/>
      <c r="BU1123" s="260"/>
      <c r="BV1123" s="262">
        <v>0</v>
      </c>
      <c r="BW1123" s="1427">
        <f t="shared" si="11214"/>
        <v>0</v>
      </c>
      <c r="BX1123" s="190"/>
      <c r="BY1123" s="76">
        <v>2015</v>
      </c>
      <c r="BZ1123" s="325"/>
      <c r="CA1123" s="596">
        <f t="shared" si="11164"/>
        <v>0</v>
      </c>
      <c r="CB1123" s="82"/>
      <c r="CC1123" s="82"/>
      <c r="CD1123" s="175"/>
      <c r="CE1123" s="26">
        <f t="shared" ref="CE1123:CE1124" si="11220">BV1123-CB1123</f>
        <v>0</v>
      </c>
      <c r="CF1123" s="27">
        <f t="shared" ref="CF1123:CF1124" si="11221">BW1123-CC1123</f>
        <v>0</v>
      </c>
      <c r="CG1123" s="738">
        <f t="shared" ref="CG1123:CG1124" si="11222">CA1123-CC1123</f>
        <v>0</v>
      </c>
      <c r="CH1123" s="185" t="s">
        <v>1933</v>
      </c>
      <c r="CI1123" s="185"/>
      <c r="CJ1123" s="175" t="s">
        <v>41</v>
      </c>
      <c r="CK1123" s="76" t="s">
        <v>1982</v>
      </c>
      <c r="CL1123" s="175" t="s">
        <v>2417</v>
      </c>
      <c r="CM1123" s="178" t="s">
        <v>2684</v>
      </c>
      <c r="CN1123" s="175" t="s">
        <v>1977</v>
      </c>
      <c r="CO1123" s="77" t="s">
        <v>1246</v>
      </c>
      <c r="CP1123" s="76" t="s">
        <v>1929</v>
      </c>
      <c r="CQ1123" s="175"/>
      <c r="CR1123" s="463"/>
      <c r="CS1123" s="463"/>
      <c r="CT1123" s="463"/>
      <c r="CU1123" s="463"/>
      <c r="CV1123" s="463"/>
      <c r="CW1123" s="463"/>
      <c r="CX1123" s="463"/>
      <c r="CY1123" s="463"/>
      <c r="CZ1123" s="463"/>
      <c r="DA1123" s="464"/>
      <c r="DB1123" s="464"/>
      <c r="DC1123" s="464"/>
      <c r="DD1123" s="464">
        <v>431088616</v>
      </c>
      <c r="DE1123" s="464">
        <v>739481960</v>
      </c>
      <c r="DF1123" s="464">
        <v>754135379</v>
      </c>
      <c r="DG1123" s="464">
        <v>762637870</v>
      </c>
      <c r="DH1123" s="464">
        <v>772924320</v>
      </c>
      <c r="DI1123" s="464"/>
      <c r="DJ1123" s="464"/>
      <c r="DK1123" s="1138">
        <f>DD1123+DE1123+DF1123+DG1123+DH1123</f>
        <v>3460268145</v>
      </c>
      <c r="DL1123" s="464"/>
      <c r="DM1123" s="464"/>
      <c r="DN1123" s="464"/>
      <c r="DO1123" s="455"/>
      <c r="DP1123" s="501"/>
      <c r="DQ1123" s="672">
        <f>DD1123</f>
        <v>431088616</v>
      </c>
      <c r="DR1123" s="457">
        <f>DQ1123/1.12</f>
        <v>384900549.99999994</v>
      </c>
      <c r="DS1123" s="672">
        <f>DE1123</f>
        <v>739481960</v>
      </c>
      <c r="DT1123" s="457">
        <f>DS1123/1.12</f>
        <v>660251749.99999988</v>
      </c>
      <c r="DU1123" s="503">
        <f>DF1123</f>
        <v>754135379</v>
      </c>
      <c r="DV1123" s="501">
        <f>DU1123/1.12</f>
        <v>673335159.82142854</v>
      </c>
      <c r="DW1123" s="672">
        <f>DG1123</f>
        <v>762637870</v>
      </c>
      <c r="DX1123" s="501">
        <f>DW1123/1.12</f>
        <v>680926669.64285707</v>
      </c>
      <c r="DY1123" s="508">
        <f>DH1123</f>
        <v>772924320</v>
      </c>
      <c r="DZ1123" s="501">
        <f>DY1123/1.12</f>
        <v>690110999.99999988</v>
      </c>
      <c r="EA1123" s="508">
        <f t="shared" si="11170"/>
        <v>0</v>
      </c>
      <c r="EB1123" s="457">
        <f t="shared" si="11171"/>
        <v>0</v>
      </c>
      <c r="EC1123" s="846"/>
      <c r="ED1123" s="892"/>
      <c r="EE1123" s="459">
        <f>DQ1123+DS1123+DU1123+DW1123+DY1123</f>
        <v>3460268145</v>
      </c>
      <c r="EF1123" s="519">
        <f>EE1123/1.12</f>
        <v>3089525129.4642854</v>
      </c>
      <c r="EG1123" s="398"/>
      <c r="EH1123" s="261"/>
      <c r="EI1123" s="472">
        <f t="shared" si="11173"/>
        <v>0</v>
      </c>
      <c r="EJ1123" s="597">
        <f t="shared" si="11174"/>
        <v>0</v>
      </c>
      <c r="EK1123" s="706">
        <f t="shared" si="11175"/>
        <v>-384900549.99999994</v>
      </c>
      <c r="EL1123" s="263">
        <f t="shared" si="11176"/>
        <v>-431088616</v>
      </c>
      <c r="EM1123" s="648">
        <f t="shared" si="11177"/>
        <v>-660251749.99999988</v>
      </c>
      <c r="EN1123" s="597">
        <f t="shared" si="11178"/>
        <v>-739481960</v>
      </c>
      <c r="EO1123" s="706">
        <f t="shared" si="11179"/>
        <v>-673335159.82142854</v>
      </c>
      <c r="EP1123" s="263">
        <f t="shared" si="11180"/>
        <v>-754135379</v>
      </c>
      <c r="EQ1123" s="648">
        <f t="shared" si="11181"/>
        <v>-680926669.64285707</v>
      </c>
      <c r="ER1123" s="597">
        <f t="shared" si="11182"/>
        <v>-762637870</v>
      </c>
      <c r="ES1123" s="706">
        <f t="shared" si="11183"/>
        <v>-690110999.99999988</v>
      </c>
      <c r="ET1123" s="597">
        <f t="shared" si="11184"/>
        <v>-772924320</v>
      </c>
      <c r="EU1123" s="462">
        <f t="shared" si="11185"/>
        <v>0</v>
      </c>
      <c r="EV1123" s="263">
        <f t="shared" si="11186"/>
        <v>0</v>
      </c>
      <c r="EW1123" s="462">
        <f t="shared" si="11187"/>
        <v>0</v>
      </c>
      <c r="EX1123" s="263">
        <f t="shared" si="11188"/>
        <v>0</v>
      </c>
      <c r="EY1123" s="399">
        <f t="shared" si="11189"/>
        <v>-3089525129.4642854</v>
      </c>
      <c r="EZ1123" s="261">
        <f t="shared" si="11190"/>
        <v>-3460268145</v>
      </c>
      <c r="FA1123" s="313"/>
    </row>
    <row r="1124" spans="1:157" s="183" customFormat="1" ht="18" hidden="1" customHeight="1" outlineLevel="1" x14ac:dyDescent="0.2">
      <c r="A1124" s="76" t="s">
        <v>2365</v>
      </c>
      <c r="B1124" s="76" t="s">
        <v>21</v>
      </c>
      <c r="C1124" s="77" t="s">
        <v>1245</v>
      </c>
      <c r="D1124" s="77" t="s">
        <v>1246</v>
      </c>
      <c r="E1124" s="76" t="s">
        <v>1246</v>
      </c>
      <c r="F1124" s="76" t="s">
        <v>1929</v>
      </c>
      <c r="G1124" s="76" t="s">
        <v>41</v>
      </c>
      <c r="H1124" s="189">
        <v>0.7</v>
      </c>
      <c r="I1124" s="76" t="s">
        <v>1930</v>
      </c>
      <c r="J1124" s="80" t="s">
        <v>26</v>
      </c>
      <c r="K1124" s="81"/>
      <c r="L1124" s="76" t="s">
        <v>1225</v>
      </c>
      <c r="M1124" s="76"/>
      <c r="N1124" s="82"/>
      <c r="O1124" s="82"/>
      <c r="P1124" s="82"/>
      <c r="Q1124" s="82"/>
      <c r="R1124" s="260"/>
      <c r="S1124" s="260"/>
      <c r="T1124" s="260"/>
      <c r="U1124" s="260"/>
      <c r="V1124" s="260"/>
      <c r="W1124" s="262"/>
      <c r="X1124" s="260"/>
      <c r="Y1124" s="260"/>
      <c r="Z1124" s="260"/>
      <c r="AA1124" s="260"/>
      <c r="AB1124" s="260"/>
      <c r="AC1124" s="399"/>
      <c r="AD1124" s="260">
        <v>384900550</v>
      </c>
      <c r="AE1124" s="260"/>
      <c r="AF1124" s="260"/>
      <c r="AG1124" s="260">
        <v>0</v>
      </c>
      <c r="AH1124" s="260">
        <v>0</v>
      </c>
      <c r="AI1124" s="410">
        <v>0</v>
      </c>
      <c r="AJ1124" s="260">
        <v>661205550</v>
      </c>
      <c r="AK1124" s="260"/>
      <c r="AL1124" s="260"/>
      <c r="AM1124" s="260">
        <v>0</v>
      </c>
      <c r="AN1124" s="260">
        <v>0</v>
      </c>
      <c r="AO1124" s="396">
        <v>0</v>
      </c>
      <c r="AP1124" s="260">
        <v>674985410</v>
      </c>
      <c r="AQ1124" s="260"/>
      <c r="AR1124" s="260"/>
      <c r="AS1124" s="260">
        <v>0</v>
      </c>
      <c r="AT1124" s="260">
        <v>0</v>
      </c>
      <c r="AU1124" s="260">
        <f>AT1124*H1124</f>
        <v>0</v>
      </c>
      <c r="AV1124" s="260">
        <v>680926670</v>
      </c>
      <c r="AW1124" s="260"/>
      <c r="AX1124" s="260"/>
      <c r="AY1124" s="260">
        <v>0</v>
      </c>
      <c r="AZ1124" s="260">
        <f t="shared" si="10964"/>
        <v>0</v>
      </c>
      <c r="BA1124" s="260">
        <f>AZ1124*H1124</f>
        <v>0</v>
      </c>
      <c r="BB1124" s="404">
        <v>690111000</v>
      </c>
      <c r="BC1124" s="404"/>
      <c r="BD1124" s="404"/>
      <c r="BE1124" s="397">
        <v>0</v>
      </c>
      <c r="BF1124" s="397">
        <v>0</v>
      </c>
      <c r="BG1124" s="397">
        <f>BF1124*H1124</f>
        <v>0</v>
      </c>
      <c r="BH1124" s="404"/>
      <c r="BI1124" s="404"/>
      <c r="BJ1124" s="404"/>
      <c r="BK1124" s="397">
        <v>0</v>
      </c>
      <c r="BL1124" s="397">
        <v>0</v>
      </c>
      <c r="BM1124" s="397">
        <f t="shared" ref="BM1124" si="11223">BL1124*N1124</f>
        <v>0</v>
      </c>
      <c r="BN1124" s="404"/>
      <c r="BO1124" s="404"/>
      <c r="BP1124" s="404"/>
      <c r="BQ1124" s="397">
        <v>0</v>
      </c>
      <c r="BR1124" s="397">
        <v>0</v>
      </c>
      <c r="BS1124" s="397">
        <f t="shared" si="11161"/>
        <v>0</v>
      </c>
      <c r="BT1124" s="260"/>
      <c r="BU1124" s="260"/>
      <c r="BV1124" s="262">
        <v>0</v>
      </c>
      <c r="BW1124" s="1427">
        <f t="shared" si="11214"/>
        <v>0</v>
      </c>
      <c r="BX1124" s="190"/>
      <c r="BY1124" s="76" t="s">
        <v>2420</v>
      </c>
      <c r="BZ1124" s="325"/>
      <c r="CA1124" s="596">
        <f t="shared" si="11164"/>
        <v>0</v>
      </c>
      <c r="CB1124" s="82"/>
      <c r="CC1124" s="82"/>
      <c r="CD1124" s="175"/>
      <c r="CE1124" s="26">
        <f t="shared" si="11220"/>
        <v>0</v>
      </c>
      <c r="CF1124" s="27">
        <f t="shared" si="11221"/>
        <v>0</v>
      </c>
      <c r="CG1124" s="738">
        <f t="shared" si="11222"/>
        <v>0</v>
      </c>
      <c r="CH1124" s="185" t="s">
        <v>2395</v>
      </c>
      <c r="CI1124" s="185"/>
      <c r="CJ1124" s="175"/>
      <c r="CK1124" s="76"/>
      <c r="CL1124" s="175"/>
      <c r="CM1124" s="178"/>
      <c r="CN1124" s="175"/>
      <c r="CO1124" s="77"/>
      <c r="CP1124" s="76"/>
      <c r="CQ1124" s="175"/>
      <c r="CR1124" s="463"/>
      <c r="CS1124" s="463"/>
      <c r="CT1124" s="463"/>
      <c r="CU1124" s="463"/>
      <c r="CV1124" s="463"/>
      <c r="CW1124" s="463"/>
      <c r="CX1124" s="463"/>
      <c r="CY1124" s="463"/>
      <c r="CZ1124" s="463"/>
      <c r="DA1124" s="464"/>
      <c r="DB1124" s="464"/>
      <c r="DC1124" s="464"/>
      <c r="DD1124" s="464"/>
      <c r="DE1124" s="464"/>
      <c r="DF1124" s="464"/>
      <c r="DG1124" s="464"/>
      <c r="DH1124" s="464"/>
      <c r="DI1124" s="464"/>
      <c r="DJ1124" s="464"/>
      <c r="DK1124" s="1138"/>
      <c r="DL1124" s="464"/>
      <c r="DM1124" s="464"/>
      <c r="DN1124" s="464"/>
      <c r="DO1124" s="455"/>
      <c r="DP1124" s="501"/>
      <c r="DQ1124" s="672"/>
      <c r="DR1124" s="457"/>
      <c r="DS1124" s="503"/>
      <c r="DT1124" s="457"/>
      <c r="DU1124" s="503"/>
      <c r="DV1124" s="501"/>
      <c r="DW1124" s="503"/>
      <c r="DX1124" s="501"/>
      <c r="DY1124" s="672"/>
      <c r="DZ1124" s="501"/>
      <c r="EA1124" s="508"/>
      <c r="EB1124" s="457"/>
      <c r="EC1124" s="503"/>
      <c r="ED1124" s="455"/>
      <c r="EE1124" s="459"/>
      <c r="EF1124" s="519"/>
      <c r="EG1124" s="398"/>
      <c r="EH1124" s="261"/>
      <c r="EI1124" s="472">
        <f t="shared" si="11173"/>
        <v>0</v>
      </c>
      <c r="EJ1124" s="597">
        <f t="shared" si="11174"/>
        <v>0</v>
      </c>
      <c r="EK1124" s="706">
        <f t="shared" si="11175"/>
        <v>0</v>
      </c>
      <c r="EL1124" s="263">
        <f t="shared" si="11176"/>
        <v>0</v>
      </c>
      <c r="EM1124" s="648">
        <f t="shared" si="11177"/>
        <v>0</v>
      </c>
      <c r="EN1124" s="597">
        <f t="shared" si="11178"/>
        <v>0</v>
      </c>
      <c r="EO1124" s="706">
        <f t="shared" si="11179"/>
        <v>0</v>
      </c>
      <c r="EP1124" s="263">
        <f t="shared" si="11180"/>
        <v>0</v>
      </c>
      <c r="EQ1124" s="648">
        <f t="shared" si="11181"/>
        <v>0</v>
      </c>
      <c r="ER1124" s="597">
        <f t="shared" si="11182"/>
        <v>0</v>
      </c>
      <c r="ES1124" s="706">
        <f t="shared" si="11183"/>
        <v>0</v>
      </c>
      <c r="ET1124" s="597">
        <f t="shared" si="11184"/>
        <v>0</v>
      </c>
      <c r="EU1124" s="462">
        <f t="shared" si="11185"/>
        <v>0</v>
      </c>
      <c r="EV1124" s="263">
        <f t="shared" si="11186"/>
        <v>0</v>
      </c>
      <c r="EW1124" s="462">
        <f t="shared" si="11187"/>
        <v>0</v>
      </c>
      <c r="EX1124" s="263">
        <f t="shared" si="11188"/>
        <v>0</v>
      </c>
      <c r="EY1124" s="399">
        <f t="shared" si="11189"/>
        <v>0</v>
      </c>
      <c r="EZ1124" s="261">
        <f t="shared" si="11190"/>
        <v>0</v>
      </c>
      <c r="FA1124" s="313"/>
    </row>
    <row r="1125" spans="1:157" s="183" customFormat="1" ht="18" hidden="1" customHeight="1" outlineLevel="1" x14ac:dyDescent="0.2">
      <c r="A1125" s="76" t="s">
        <v>2419</v>
      </c>
      <c r="B1125" s="76" t="s">
        <v>21</v>
      </c>
      <c r="C1125" s="77" t="s">
        <v>1245</v>
      </c>
      <c r="D1125" s="77" t="s">
        <v>1246</v>
      </c>
      <c r="E1125" s="76" t="s">
        <v>1246</v>
      </c>
      <c r="F1125" s="76" t="s">
        <v>1929</v>
      </c>
      <c r="G1125" s="76" t="s">
        <v>41</v>
      </c>
      <c r="H1125" s="189">
        <v>0.7</v>
      </c>
      <c r="I1125" s="76" t="s">
        <v>1930</v>
      </c>
      <c r="J1125" s="80" t="s">
        <v>26</v>
      </c>
      <c r="K1125" s="81"/>
      <c r="L1125" s="76" t="s">
        <v>1225</v>
      </c>
      <c r="M1125" s="76"/>
      <c r="N1125" s="82"/>
      <c r="O1125" s="82"/>
      <c r="P1125" s="82"/>
      <c r="Q1125" s="82"/>
      <c r="R1125" s="260"/>
      <c r="S1125" s="260"/>
      <c r="T1125" s="260"/>
      <c r="U1125" s="260"/>
      <c r="V1125" s="260"/>
      <c r="W1125" s="262"/>
      <c r="X1125" s="260"/>
      <c r="Y1125" s="260"/>
      <c r="Z1125" s="260"/>
      <c r="AA1125" s="260"/>
      <c r="AB1125" s="260"/>
      <c r="AC1125" s="399"/>
      <c r="AD1125" s="260">
        <v>384900550</v>
      </c>
      <c r="AE1125" s="260"/>
      <c r="AF1125" s="260"/>
      <c r="AG1125" s="260">
        <v>384900550</v>
      </c>
      <c r="AH1125" s="260">
        <f>AG1125*1.12</f>
        <v>431088616.00000006</v>
      </c>
      <c r="AI1125" s="410">
        <f t="shared" ref="AI1125" si="11224">AH1125*H1125</f>
        <v>301762031.20000005</v>
      </c>
      <c r="AJ1125" s="260">
        <v>678894870</v>
      </c>
      <c r="AK1125" s="260"/>
      <c r="AL1125" s="260"/>
      <c r="AM1125" s="260">
        <v>678894870</v>
      </c>
      <c r="AN1125" s="260">
        <f t="shared" ref="AN1125" si="11225">AM1125*1.12</f>
        <v>760362254.4000001</v>
      </c>
      <c r="AO1125" s="396">
        <f t="shared" ref="AO1125" si="11226">AN1125*H1125</f>
        <v>532253578.08000004</v>
      </c>
      <c r="AP1125" s="260">
        <v>717110840</v>
      </c>
      <c r="AQ1125" s="260"/>
      <c r="AR1125" s="260"/>
      <c r="AS1125" s="260">
        <v>717110840</v>
      </c>
      <c r="AT1125" s="260">
        <f t="shared" ref="AT1125" si="11227">AS1125*1.12</f>
        <v>803164140.80000007</v>
      </c>
      <c r="AU1125" s="260">
        <f>AT1125*H1125</f>
        <v>562214898.56000006</v>
      </c>
      <c r="AV1125" s="260">
        <v>712416400</v>
      </c>
      <c r="AW1125" s="260"/>
      <c r="AX1125" s="260"/>
      <c r="AY1125" s="260">
        <v>712416400</v>
      </c>
      <c r="AZ1125" s="260">
        <f t="shared" ref="AZ1125" si="11228">AY1125*1.12</f>
        <v>797906368.00000012</v>
      </c>
      <c r="BA1125" s="260">
        <f>AZ1125*H1125</f>
        <v>558534457.60000002</v>
      </c>
      <c r="BB1125" s="404">
        <v>722166700</v>
      </c>
      <c r="BC1125" s="404"/>
      <c r="BD1125" s="404"/>
      <c r="BE1125" s="397">
        <v>722166700</v>
      </c>
      <c r="BF1125" s="397">
        <f t="shared" ref="BF1125" si="11229">BE1125*1.12</f>
        <v>808826704.00000012</v>
      </c>
      <c r="BG1125" s="397">
        <f>BF1125*H1125</f>
        <v>566178692.80000007</v>
      </c>
      <c r="BH1125" s="404"/>
      <c r="BI1125" s="404"/>
      <c r="BJ1125" s="404"/>
      <c r="BK1125" s="397">
        <v>0</v>
      </c>
      <c r="BL1125" s="397">
        <v>0</v>
      </c>
      <c r="BM1125" s="397">
        <f t="shared" ref="BM1125" si="11230">BL1125*N1125</f>
        <v>0</v>
      </c>
      <c r="BN1125" s="404"/>
      <c r="BO1125" s="404"/>
      <c r="BP1125" s="404"/>
      <c r="BQ1125" s="397">
        <v>0</v>
      </c>
      <c r="BR1125" s="397">
        <v>0</v>
      </c>
      <c r="BS1125" s="397">
        <f t="shared" si="11161"/>
        <v>0</v>
      </c>
      <c r="BT1125" s="260"/>
      <c r="BU1125" s="260"/>
      <c r="BV1125" s="262">
        <f>AD1125+AJ1125+AP1125+AV1125+BB1125</f>
        <v>3215489360</v>
      </c>
      <c r="BW1125" s="1427">
        <f t="shared" ref="BW1125" si="11231">BV1125*1.12</f>
        <v>3601348083.2000003</v>
      </c>
      <c r="BX1125" s="190"/>
      <c r="BY1125" s="76" t="s">
        <v>2420</v>
      </c>
      <c r="BZ1125" s="325"/>
      <c r="CA1125" s="596">
        <f t="shared" ref="CA1125" si="11232">BW1125*H1125</f>
        <v>2520943658.2400002</v>
      </c>
      <c r="CB1125" s="82"/>
      <c r="CC1125" s="82"/>
      <c r="CD1125" s="175"/>
      <c r="CE1125" s="26">
        <f t="shared" ref="CE1125" si="11233">BV1125-CB1125</f>
        <v>3215489360</v>
      </c>
      <c r="CF1125" s="27">
        <f t="shared" ref="CF1125" si="11234">BW1125-CC1125</f>
        <v>3601348083.2000003</v>
      </c>
      <c r="CG1125" s="738">
        <f t="shared" ref="CG1125" si="11235">CA1125-CC1125</f>
        <v>2520943658.2400002</v>
      </c>
      <c r="CH1125" s="185" t="s">
        <v>2486</v>
      </c>
      <c r="CI1125" s="185"/>
      <c r="CJ1125" s="175"/>
      <c r="CK1125" s="76"/>
      <c r="CL1125" s="175"/>
      <c r="CM1125" s="178"/>
      <c r="CN1125" s="175"/>
      <c r="CO1125" s="77"/>
      <c r="CP1125" s="76"/>
      <c r="CQ1125" s="175"/>
      <c r="CR1125" s="463"/>
      <c r="CS1125" s="463"/>
      <c r="CT1125" s="463"/>
      <c r="CU1125" s="463"/>
      <c r="CV1125" s="463"/>
      <c r="CW1125" s="463"/>
      <c r="CX1125" s="463"/>
      <c r="CY1125" s="463"/>
      <c r="CZ1125" s="463"/>
      <c r="DA1125" s="464"/>
      <c r="DB1125" s="464"/>
      <c r="DC1125" s="464"/>
      <c r="DD1125" s="464"/>
      <c r="DE1125" s="464"/>
      <c r="DF1125" s="464"/>
      <c r="DG1125" s="464"/>
      <c r="DH1125" s="464"/>
      <c r="DI1125" s="464"/>
      <c r="DJ1125" s="464"/>
      <c r="DK1125" s="1138"/>
      <c r="DL1125" s="464"/>
      <c r="DM1125" s="464"/>
      <c r="DN1125" s="464"/>
      <c r="DO1125" s="455"/>
      <c r="DP1125" s="501"/>
      <c r="DQ1125" s="672"/>
      <c r="DR1125" s="457"/>
      <c r="DS1125" s="503"/>
      <c r="DT1125" s="457"/>
      <c r="DU1125" s="503"/>
      <c r="DV1125" s="501"/>
      <c r="DW1125" s="503"/>
      <c r="DX1125" s="501"/>
      <c r="DY1125" s="672"/>
      <c r="DZ1125" s="501"/>
      <c r="EA1125" s="508"/>
      <c r="EB1125" s="457"/>
      <c r="EC1125" s="503"/>
      <c r="ED1125" s="455"/>
      <c r="EE1125" s="459"/>
      <c r="EF1125" s="519"/>
      <c r="EG1125" s="398"/>
      <c r="EH1125" s="261"/>
      <c r="EI1125" s="472">
        <f t="shared" si="11173"/>
        <v>0</v>
      </c>
      <c r="EJ1125" s="597">
        <f t="shared" si="11174"/>
        <v>0</v>
      </c>
      <c r="EK1125" s="706">
        <f t="shared" si="11175"/>
        <v>384900550</v>
      </c>
      <c r="EL1125" s="263">
        <f t="shared" si="11176"/>
        <v>431088616.00000006</v>
      </c>
      <c r="EM1125" s="648">
        <f t="shared" si="11177"/>
        <v>678894870</v>
      </c>
      <c r="EN1125" s="597">
        <f t="shared" si="11178"/>
        <v>760362254.4000001</v>
      </c>
      <c r="EO1125" s="706">
        <f t="shared" si="11179"/>
        <v>717110840</v>
      </c>
      <c r="EP1125" s="263">
        <f t="shared" si="11180"/>
        <v>803164140.80000007</v>
      </c>
      <c r="EQ1125" s="648">
        <f t="shared" si="11181"/>
        <v>712416400</v>
      </c>
      <c r="ER1125" s="597">
        <f t="shared" si="11182"/>
        <v>797906368.00000012</v>
      </c>
      <c r="ES1125" s="706">
        <f t="shared" si="11183"/>
        <v>722166700</v>
      </c>
      <c r="ET1125" s="597">
        <f t="shared" si="11184"/>
        <v>808826704.00000012</v>
      </c>
      <c r="EU1125" s="462">
        <f t="shared" si="11185"/>
        <v>0</v>
      </c>
      <c r="EV1125" s="263">
        <f t="shared" si="11186"/>
        <v>0</v>
      </c>
      <c r="EW1125" s="462">
        <f t="shared" si="11187"/>
        <v>0</v>
      </c>
      <c r="EX1125" s="263">
        <f t="shared" si="11188"/>
        <v>0</v>
      </c>
      <c r="EY1125" s="399">
        <f t="shared" si="11189"/>
        <v>3215489360</v>
      </c>
      <c r="EZ1125" s="261">
        <f t="shared" si="11190"/>
        <v>3601348083.2000003</v>
      </c>
      <c r="FA1125" s="313"/>
    </row>
    <row r="1126" spans="1:157" s="221" customFormat="1" ht="18" customHeight="1" collapsed="1" x14ac:dyDescent="0.2">
      <c r="A1126" s="19"/>
      <c r="B1126" s="19"/>
      <c r="C1126" s="90"/>
      <c r="D1126" s="90" t="s">
        <v>1187</v>
      </c>
      <c r="E1126" s="19"/>
      <c r="F1126" s="19"/>
      <c r="G1126" s="19"/>
      <c r="H1126" s="218"/>
      <c r="I1126" s="19"/>
      <c r="J1126" s="92"/>
      <c r="K1126" s="93"/>
      <c r="L1126" s="19"/>
      <c r="M1126" s="19"/>
      <c r="N1126" s="94"/>
      <c r="O1126" s="94"/>
      <c r="P1126" s="94"/>
      <c r="Q1126" s="94"/>
      <c r="R1126" s="264"/>
      <c r="S1126" s="264"/>
      <c r="T1126" s="264"/>
      <c r="U1126" s="264">
        <f t="shared" ref="U1126" si="11236">SUM(U1127)</f>
        <v>0</v>
      </c>
      <c r="V1126" s="264">
        <f t="shared" ref="V1126" si="11237">SUM(V1127)</f>
        <v>0</v>
      </c>
      <c r="W1126" s="264">
        <f t="shared" ref="W1126" si="11238">SUM(W1127)</f>
        <v>0</v>
      </c>
      <c r="X1126" s="264"/>
      <c r="Y1126" s="264"/>
      <c r="Z1126" s="264"/>
      <c r="AA1126" s="264">
        <f t="shared" ref="AA1126" si="11239">SUM(AA1127)</f>
        <v>18117470.686111104</v>
      </c>
      <c r="AB1126" s="264">
        <f t="shared" ref="AB1126" si="11240">SUM(AB1127)</f>
        <v>20291567.16844444</v>
      </c>
      <c r="AC1126" s="264">
        <f t="shared" ref="AC1126" si="11241">SUM(AC1127)</f>
        <v>14204097.017911106</v>
      </c>
      <c r="AD1126" s="264"/>
      <c r="AE1126" s="264"/>
      <c r="AF1126" s="264"/>
      <c r="AG1126" s="264">
        <f t="shared" ref="AG1126:AI1126" si="11242">SUM(AG1127:AG1128)</f>
        <v>44722253.000000007</v>
      </c>
      <c r="AH1126" s="264">
        <f t="shared" si="11242"/>
        <v>50088923.360000014</v>
      </c>
      <c r="AI1126" s="264">
        <f t="shared" si="11242"/>
        <v>35062246.352000006</v>
      </c>
      <c r="AJ1126" s="264"/>
      <c r="AK1126" s="264"/>
      <c r="AL1126" s="264"/>
      <c r="AM1126" s="264">
        <f>SUM(AM1127:AM1128)</f>
        <v>44698253.000000007</v>
      </c>
      <c r="AN1126" s="264">
        <f t="shared" ref="AN1126:AO1126" si="11243">SUM(AN1127:AN1128)</f>
        <v>50062043.360000014</v>
      </c>
      <c r="AO1126" s="264">
        <f t="shared" si="11243"/>
        <v>35043430.352000006</v>
      </c>
      <c r="AP1126" s="264"/>
      <c r="AQ1126" s="264"/>
      <c r="AR1126" s="264"/>
      <c r="AS1126" s="264">
        <f>SUM(AS1127:AS1128)</f>
        <v>44676253.000000007</v>
      </c>
      <c r="AT1126" s="264">
        <f t="shared" ref="AT1126" si="11244">SUM(AT1127:AT1128)</f>
        <v>50037403.360000014</v>
      </c>
      <c r="AU1126" s="264">
        <f t="shared" ref="AU1126" si="11245">SUM(AU1127:AU1128)</f>
        <v>35026182.352000006</v>
      </c>
      <c r="AV1126" s="264"/>
      <c r="AW1126" s="264"/>
      <c r="AX1126" s="264"/>
      <c r="AY1126" s="264">
        <f>SUM(AY1127:AY1128)</f>
        <v>44676253.000000007</v>
      </c>
      <c r="AZ1126" s="264">
        <f t="shared" ref="AZ1126" si="11246">SUM(AZ1127:AZ1128)</f>
        <v>50037403.360000014</v>
      </c>
      <c r="BA1126" s="264">
        <f t="shared" ref="BA1126" si="11247">SUM(BA1127:BA1128)</f>
        <v>35026182.352000006</v>
      </c>
      <c r="BB1126" s="407"/>
      <c r="BC1126" s="407"/>
      <c r="BD1126" s="407"/>
      <c r="BE1126" s="393">
        <f>SUM(BE1127:BE1128)</f>
        <v>0</v>
      </c>
      <c r="BF1126" s="393">
        <f t="shared" ref="BF1126" si="11248">SUM(BF1127:BF1128)</f>
        <v>0</v>
      </c>
      <c r="BG1126" s="393">
        <f t="shared" ref="BG1126" si="11249">SUM(BG1127:BG1128)</f>
        <v>0</v>
      </c>
      <c r="BH1126" s="407"/>
      <c r="BI1126" s="407"/>
      <c r="BJ1126" s="407"/>
      <c r="BK1126" s="393">
        <f>SUM(BK1127:BK1128)</f>
        <v>0</v>
      </c>
      <c r="BL1126" s="393">
        <f t="shared" ref="BL1126:BM1126" si="11250">SUM(BL1127:BL1128)</f>
        <v>0</v>
      </c>
      <c r="BM1126" s="393">
        <f t="shared" si="11250"/>
        <v>0</v>
      </c>
      <c r="BN1126" s="407"/>
      <c r="BO1126" s="407"/>
      <c r="BP1126" s="407"/>
      <c r="BQ1126" s="393">
        <f>SUM(BQ1127:BQ1128)</f>
        <v>0</v>
      </c>
      <c r="BR1126" s="393">
        <f t="shared" ref="BR1126:BS1126" si="11251">SUM(BR1127:BR1128)</f>
        <v>0</v>
      </c>
      <c r="BS1126" s="393">
        <f t="shared" si="11251"/>
        <v>0</v>
      </c>
      <c r="BT1126" s="264"/>
      <c r="BU1126" s="264"/>
      <c r="BV1126" s="264">
        <f t="shared" ref="BV1126" si="11252">SUM(BV1127)</f>
        <v>196890482.68611112</v>
      </c>
      <c r="BW1126" s="264">
        <f t="shared" ref="BW1126" si="11253">SUM(BW1127)</f>
        <v>220517340.60844448</v>
      </c>
      <c r="BX1126" s="219"/>
      <c r="BY1126" s="19"/>
      <c r="BZ1126" s="571"/>
      <c r="CA1126" s="596"/>
      <c r="CB1126" s="94"/>
      <c r="CC1126" s="94"/>
      <c r="CD1126" s="185"/>
      <c r="CE1126" s="27">
        <f t="shared" ref="CE1126" si="11254">SUM(CE1127)</f>
        <v>196890482.68611112</v>
      </c>
      <c r="CF1126" s="27">
        <f t="shared" si="10599"/>
        <v>220517340.60844448</v>
      </c>
      <c r="CG1126" s="27">
        <f t="shared" si="10599"/>
        <v>154362138.42591113</v>
      </c>
      <c r="CH1126" s="185"/>
      <c r="CI1126" s="185"/>
      <c r="CJ1126" s="185"/>
      <c r="CK1126" s="185"/>
      <c r="CL1126" s="185"/>
      <c r="CM1126" s="185"/>
      <c r="CN1126" s="185"/>
      <c r="CO1126" s="185"/>
      <c r="CP1126" s="185"/>
      <c r="CQ1126" s="185"/>
      <c r="CR1126" s="469"/>
      <c r="CS1126" s="469"/>
      <c r="CT1126" s="469"/>
      <c r="CU1126" s="469"/>
      <c r="CV1126" s="469"/>
      <c r="CW1126" s="469"/>
      <c r="CX1126" s="469"/>
      <c r="CY1126" s="469"/>
      <c r="CZ1126" s="469"/>
      <c r="DA1126" s="470"/>
      <c r="DB1126" s="470"/>
      <c r="DC1126" s="470"/>
      <c r="DD1126" s="470"/>
      <c r="DE1126" s="470"/>
      <c r="DF1126" s="470"/>
      <c r="DG1126" s="470"/>
      <c r="DH1126" s="470"/>
      <c r="DI1126" s="470"/>
      <c r="DJ1126" s="470"/>
      <c r="DK1126" s="470"/>
      <c r="DL1126" s="470"/>
      <c r="DM1126" s="264">
        <f t="shared" si="10747"/>
        <v>0</v>
      </c>
      <c r="DN1126" s="264">
        <f t="shared" si="10747"/>
        <v>0</v>
      </c>
      <c r="DO1126" s="264">
        <f t="shared" si="10747"/>
        <v>18117011</v>
      </c>
      <c r="DP1126" s="663">
        <f t="shared" si="10747"/>
        <v>18117011</v>
      </c>
      <c r="DQ1126" s="682">
        <f t="shared" si="10747"/>
        <v>44722118</v>
      </c>
      <c r="DR1126" s="265">
        <f t="shared" si="10747"/>
        <v>44722118</v>
      </c>
      <c r="DS1126" s="265">
        <f t="shared" si="10747"/>
        <v>44698121</v>
      </c>
      <c r="DT1126" s="265">
        <f t="shared" si="10747"/>
        <v>44698121</v>
      </c>
      <c r="DU1126" s="265">
        <f t="shared" si="10747"/>
        <v>44677103</v>
      </c>
      <c r="DV1126" s="265">
        <f t="shared" si="10747"/>
        <v>44677103</v>
      </c>
      <c r="DW1126" s="265">
        <f t="shared" si="10747"/>
        <v>44676130</v>
      </c>
      <c r="DX1126" s="663">
        <f t="shared" si="10747"/>
        <v>44676130</v>
      </c>
      <c r="DY1126" s="716">
        <f t="shared" si="10747"/>
        <v>0</v>
      </c>
      <c r="DZ1126" s="663">
        <f t="shared" si="10747"/>
        <v>0</v>
      </c>
      <c r="EA1126" s="401"/>
      <c r="EB1126" s="265"/>
      <c r="EC1126" s="265">
        <f t="shared" si="10747"/>
        <v>0</v>
      </c>
      <c r="ED1126" s="264">
        <f t="shared" si="10747"/>
        <v>0</v>
      </c>
      <c r="EE1126" s="402">
        <f t="shared" si="10747"/>
        <v>196890483</v>
      </c>
      <c r="EF1126" s="663">
        <f t="shared" si="10747"/>
        <v>196890483</v>
      </c>
      <c r="EG1126" s="401">
        <f t="shared" si="10747"/>
        <v>0</v>
      </c>
      <c r="EH1126" s="265">
        <f t="shared" si="10747"/>
        <v>0</v>
      </c>
      <c r="EI1126" s="402">
        <f t="shared" si="10747"/>
        <v>459.68611110374331</v>
      </c>
      <c r="EJ1126" s="663">
        <f>SUM(EJ1127)</f>
        <v>2174556.1684444398</v>
      </c>
      <c r="EK1126" s="682">
        <f>SUM(EK1127)</f>
        <v>135.00000000745058</v>
      </c>
      <c r="EL1126" s="265">
        <f>SUM(EL1127)</f>
        <v>5366805.3600000143</v>
      </c>
      <c r="EM1126" s="265">
        <f t="shared" ref="EM1126:EX1126" si="11255">SUM(EM1127)</f>
        <v>132.00000000745058</v>
      </c>
      <c r="EN1126" s="265">
        <f>SUM(EN1127)</f>
        <v>5363922.3600000143</v>
      </c>
      <c r="EO1126" s="265">
        <f t="shared" si="11255"/>
        <v>-849.99999999254942</v>
      </c>
      <c r="EP1126" s="265">
        <f t="shared" si="11255"/>
        <v>5360300.3600000143</v>
      </c>
      <c r="EQ1126" s="265">
        <f t="shared" si="11255"/>
        <v>123.00000000745058</v>
      </c>
      <c r="ER1126" s="265">
        <f t="shared" si="11255"/>
        <v>5361273.3600000143</v>
      </c>
      <c r="ES1126" s="265">
        <f t="shared" si="11255"/>
        <v>0</v>
      </c>
      <c r="ET1126" s="663">
        <f t="shared" si="11255"/>
        <v>0</v>
      </c>
      <c r="EU1126" s="663">
        <f t="shared" si="11255"/>
        <v>0</v>
      </c>
      <c r="EV1126" s="663">
        <f t="shared" si="11255"/>
        <v>0</v>
      </c>
      <c r="EW1126" s="663">
        <f t="shared" si="11255"/>
        <v>0</v>
      </c>
      <c r="EX1126" s="663">
        <f t="shared" si="11255"/>
        <v>0</v>
      </c>
      <c r="EY1126" s="402">
        <f t="shared" si="10747"/>
        <v>-0.31388887763023376</v>
      </c>
      <c r="EZ1126" s="265">
        <f t="shared" si="10747"/>
        <v>23626857.608444482</v>
      </c>
      <c r="FA1126" s="314"/>
    </row>
    <row r="1127" spans="1:157" s="183" customFormat="1" ht="18" hidden="1" customHeight="1" outlineLevel="1" x14ac:dyDescent="0.2">
      <c r="A1127" s="76" t="s">
        <v>1206</v>
      </c>
      <c r="B1127" s="76" t="s">
        <v>21</v>
      </c>
      <c r="C1127" s="77" t="s">
        <v>1196</v>
      </c>
      <c r="D1127" s="77" t="s">
        <v>1216</v>
      </c>
      <c r="E1127" s="76" t="s">
        <v>1228</v>
      </c>
      <c r="F1127" s="76" t="s">
        <v>1229</v>
      </c>
      <c r="G1127" s="76" t="s">
        <v>41</v>
      </c>
      <c r="H1127" s="189">
        <v>0.7</v>
      </c>
      <c r="I1127" s="76" t="s">
        <v>467</v>
      </c>
      <c r="J1127" s="80" t="s">
        <v>26</v>
      </c>
      <c r="K1127" s="81"/>
      <c r="L1127" s="76" t="s">
        <v>1230</v>
      </c>
      <c r="M1127" s="76"/>
      <c r="N1127" s="82"/>
      <c r="O1127" s="82"/>
      <c r="P1127" s="82"/>
      <c r="Q1127" s="82"/>
      <c r="R1127" s="260"/>
      <c r="S1127" s="260"/>
      <c r="T1127" s="260"/>
      <c r="U1127" s="260">
        <f t="shared" ref="U1127" si="11256">R1127</f>
        <v>0</v>
      </c>
      <c r="V1127" s="260">
        <f t="shared" ref="V1127" si="11257">U1127*1.12</f>
        <v>0</v>
      </c>
      <c r="W1127" s="262">
        <f t="shared" ref="W1127" si="11258">V1127*H1127</f>
        <v>0</v>
      </c>
      <c r="X1127" s="260">
        <v>18117470.686111104</v>
      </c>
      <c r="Y1127" s="260"/>
      <c r="Z1127" s="260"/>
      <c r="AA1127" s="260">
        <f t="shared" ref="AA1127" si="11259">X1127</f>
        <v>18117470.686111104</v>
      </c>
      <c r="AB1127" s="260">
        <f t="shared" ref="AB1127" si="11260">AA1127*1.12</f>
        <v>20291567.16844444</v>
      </c>
      <c r="AC1127" s="399">
        <f>AB1127*H1127</f>
        <v>14204097.017911106</v>
      </c>
      <c r="AD1127" s="260">
        <v>44722253.000000007</v>
      </c>
      <c r="AE1127" s="260"/>
      <c r="AF1127" s="260"/>
      <c r="AG1127" s="260">
        <f t="shared" ref="AG1127" si="11261">AD1127</f>
        <v>44722253.000000007</v>
      </c>
      <c r="AH1127" s="260">
        <f t="shared" si="10957"/>
        <v>50088923.360000014</v>
      </c>
      <c r="AI1127" s="410">
        <f t="shared" si="10798"/>
        <v>35062246.352000006</v>
      </c>
      <c r="AJ1127" s="260">
        <v>44698253.000000007</v>
      </c>
      <c r="AK1127" s="260"/>
      <c r="AL1127" s="260"/>
      <c r="AM1127" s="260">
        <f t="shared" si="11206"/>
        <v>44698253.000000007</v>
      </c>
      <c r="AN1127" s="260">
        <f t="shared" si="11207"/>
        <v>50062043.360000014</v>
      </c>
      <c r="AO1127" s="396">
        <f t="shared" ref="AO1127" si="11262">AN1127*H1127</f>
        <v>35043430.352000006</v>
      </c>
      <c r="AP1127" s="260">
        <v>44676253.000000007</v>
      </c>
      <c r="AQ1127" s="260"/>
      <c r="AR1127" s="260"/>
      <c r="AS1127" s="260">
        <f t="shared" ref="AS1127" si="11263">AP1127</f>
        <v>44676253.000000007</v>
      </c>
      <c r="AT1127" s="260">
        <f t="shared" ref="AT1127" si="11264">AS1127*1.12</f>
        <v>50037403.360000014</v>
      </c>
      <c r="AU1127" s="260">
        <f t="shared" ref="AU1127" si="11265">AT1127*H1127</f>
        <v>35026182.352000006</v>
      </c>
      <c r="AV1127" s="260">
        <v>44676253.000000007</v>
      </c>
      <c r="AW1127" s="260"/>
      <c r="AX1127" s="260"/>
      <c r="AY1127" s="260">
        <f t="shared" ref="AY1127" si="11266">AV1127</f>
        <v>44676253.000000007</v>
      </c>
      <c r="AZ1127" s="260">
        <f t="shared" si="10964"/>
        <v>50037403.360000014</v>
      </c>
      <c r="BA1127" s="260">
        <f t="shared" ref="BA1127" si="11267">AZ1127*H1127</f>
        <v>35026182.352000006</v>
      </c>
      <c r="BB1127" s="404"/>
      <c r="BC1127" s="404"/>
      <c r="BD1127" s="404"/>
      <c r="BE1127" s="397">
        <f t="shared" si="10643"/>
        <v>0</v>
      </c>
      <c r="BF1127" s="397">
        <f t="shared" si="10608"/>
        <v>0</v>
      </c>
      <c r="BG1127" s="397">
        <f t="shared" si="10644"/>
        <v>0</v>
      </c>
      <c r="BH1127" s="404"/>
      <c r="BI1127" s="404"/>
      <c r="BJ1127" s="404"/>
      <c r="BK1127" s="397">
        <f t="shared" ref="BK1127:BK1128" si="11268">BH1127</f>
        <v>0</v>
      </c>
      <c r="BL1127" s="397">
        <f t="shared" ref="BL1127:BL1128" si="11269">BK1127*1.12</f>
        <v>0</v>
      </c>
      <c r="BM1127" s="397">
        <f t="shared" ref="BM1127:BM1128" si="11270">BL1127*N1127</f>
        <v>0</v>
      </c>
      <c r="BN1127" s="404"/>
      <c r="BO1127" s="404"/>
      <c r="BP1127" s="404"/>
      <c r="BQ1127" s="397">
        <f t="shared" ref="BQ1127:BQ1128" si="11271">BN1127</f>
        <v>0</v>
      </c>
      <c r="BR1127" s="397">
        <f t="shared" ref="BR1127:BR1128" si="11272">BQ1127*1.12</f>
        <v>0</v>
      </c>
      <c r="BS1127" s="397">
        <f t="shared" ref="BS1127:BS1128" si="11273">BR1127*T1127</f>
        <v>0</v>
      </c>
      <c r="BT1127" s="260"/>
      <c r="BU1127" s="260"/>
      <c r="BV1127" s="262">
        <f t="shared" ref="BV1127" si="11274">SUM(N1127:R1127,X1127,AD1127,AJ1127,AP1127,AV1127,BB1127,BH1127)</f>
        <v>196890482.68611112</v>
      </c>
      <c r="BW1127" s="1427">
        <f t="shared" ref="BW1127" si="11275">BV1127*1.12</f>
        <v>220517340.60844448</v>
      </c>
      <c r="BX1127" s="190"/>
      <c r="BY1127" s="76">
        <v>2014</v>
      </c>
      <c r="BZ1127" s="325"/>
      <c r="CA1127" s="596">
        <f>BW1127*H1127</f>
        <v>154362138.42591113</v>
      </c>
      <c r="CB1127" s="82"/>
      <c r="CC1127" s="82"/>
      <c r="CD1127" s="175"/>
      <c r="CE1127" s="26">
        <f>BV1127-CB1127</f>
        <v>196890482.68611112</v>
      </c>
      <c r="CF1127" s="27">
        <f>BW1127-CC1127</f>
        <v>220517340.60844448</v>
      </c>
      <c r="CG1127" s="738">
        <f>CA1127-CC1127</f>
        <v>154362138.42591113</v>
      </c>
      <c r="CH1127" s="185" t="s">
        <v>1255</v>
      </c>
      <c r="CI1127" s="185"/>
      <c r="CJ1127" s="175" t="s">
        <v>41</v>
      </c>
      <c r="CK1127" s="76" t="s">
        <v>1229</v>
      </c>
      <c r="CL1127" s="175" t="s">
        <v>1325</v>
      </c>
      <c r="CM1127" s="178" t="s">
        <v>1326</v>
      </c>
      <c r="CN1127" s="175" t="s">
        <v>1312</v>
      </c>
      <c r="CO1127" s="77" t="s">
        <v>1216</v>
      </c>
      <c r="CP1127" s="76" t="s">
        <v>1229</v>
      </c>
      <c r="CQ1127" s="175"/>
      <c r="CR1127" s="463"/>
      <c r="CS1127" s="463"/>
      <c r="CT1127" s="463"/>
      <c r="CU1127" s="463"/>
      <c r="CV1127" s="463"/>
      <c r="CW1127" s="463"/>
      <c r="CX1127" s="463"/>
      <c r="CY1127" s="463"/>
      <c r="CZ1127" s="463"/>
      <c r="DA1127" s="464"/>
      <c r="DB1127" s="464"/>
      <c r="DC1127" s="1067">
        <v>18117011</v>
      </c>
      <c r="DD1127" s="1067">
        <v>44722118</v>
      </c>
      <c r="DE1127" s="1067">
        <v>44698121</v>
      </c>
      <c r="DF1127" s="1067">
        <v>44677103</v>
      </c>
      <c r="DG1127" s="1067">
        <v>44676130</v>
      </c>
      <c r="DH1127" s="464"/>
      <c r="DI1127" s="464"/>
      <c r="DJ1127" s="464"/>
      <c r="DK1127" s="464">
        <f>DC1127+DD1127+DE1127+DF1127+DG1127</f>
        <v>196890483</v>
      </c>
      <c r="DL1127" s="464"/>
      <c r="DM1127" s="464"/>
      <c r="DN1127" s="464"/>
      <c r="DO1127" s="455">
        <f>DP1127</f>
        <v>18117011</v>
      </c>
      <c r="DP1127" s="501">
        <f>DC1127</f>
        <v>18117011</v>
      </c>
      <c r="DQ1127" s="735">
        <f>DD1127</f>
        <v>44722118</v>
      </c>
      <c r="DR1127" s="457">
        <f>DQ1127</f>
        <v>44722118</v>
      </c>
      <c r="DS1127" s="672">
        <f>DT1127</f>
        <v>44698121</v>
      </c>
      <c r="DT1127" s="457">
        <f>DE1127</f>
        <v>44698121</v>
      </c>
      <c r="DU1127" s="503">
        <f>DV1127</f>
        <v>44677103</v>
      </c>
      <c r="DV1127" s="501">
        <f>DF1127</f>
        <v>44677103</v>
      </c>
      <c r="DW1127" s="672">
        <f>DX1127</f>
        <v>44676130</v>
      </c>
      <c r="DX1127" s="501">
        <f>DG1127</f>
        <v>44676130</v>
      </c>
      <c r="DY1127" s="672"/>
      <c r="DZ1127" s="501"/>
      <c r="EA1127" s="508">
        <f>DI1127</f>
        <v>0</v>
      </c>
      <c r="EB1127" s="457">
        <f>EA1127/1.12</f>
        <v>0</v>
      </c>
      <c r="EC1127" s="672"/>
      <c r="ED1127" s="455"/>
      <c r="EE1127" s="667">
        <f>EF1127</f>
        <v>196890483</v>
      </c>
      <c r="EF1127" s="519">
        <f>DK1127</f>
        <v>196890483</v>
      </c>
      <c r="EG1127" s="398">
        <f>U1127-DN1127</f>
        <v>0</v>
      </c>
      <c r="EH1127" s="261">
        <f>V1127-DM1127</f>
        <v>0</v>
      </c>
      <c r="EI1127" s="472">
        <f>AA1127-DP1127</f>
        <v>459.68611110374331</v>
      </c>
      <c r="EJ1127" s="597">
        <f>AB1127-DO1127</f>
        <v>2174556.1684444398</v>
      </c>
      <c r="EK1127" s="706">
        <f>AG1127-DR1127</f>
        <v>135.00000000745058</v>
      </c>
      <c r="EL1127" s="263">
        <f>AH1127-DQ1127</f>
        <v>5366805.3600000143</v>
      </c>
      <c r="EM1127" s="648">
        <f>AM1127-DT1127</f>
        <v>132.00000000745058</v>
      </c>
      <c r="EN1127" s="597">
        <f>AN1127-DS1127</f>
        <v>5363922.3600000143</v>
      </c>
      <c r="EO1127" s="706">
        <f>AS1127-DV1127</f>
        <v>-849.99999999254942</v>
      </c>
      <c r="EP1127" s="263">
        <f>AT1127-DU1127</f>
        <v>5360300.3600000143</v>
      </c>
      <c r="EQ1127" s="648">
        <f>AY1127-DX1127</f>
        <v>123.00000000745058</v>
      </c>
      <c r="ER1127" s="597">
        <f>AZ1127-DW1127</f>
        <v>5361273.3600000143</v>
      </c>
      <c r="ES1127" s="706">
        <f>BE1127-DZ1127</f>
        <v>0</v>
      </c>
      <c r="ET1127" s="597">
        <f>BF1127-DY1127</f>
        <v>0</v>
      </c>
      <c r="EU1127" s="462">
        <f>BK1127-EB1127</f>
        <v>0</v>
      </c>
      <c r="EV1127" s="263">
        <f>BL1127-EA1127</f>
        <v>0</v>
      </c>
      <c r="EW1127" s="462">
        <f>BM1127-ED1127</f>
        <v>0</v>
      </c>
      <c r="EX1127" s="263">
        <f>BN1127-EC1127</f>
        <v>0</v>
      </c>
      <c r="EY1127" s="399">
        <f>BV1127-EF1127</f>
        <v>-0.31388887763023376</v>
      </c>
      <c r="EZ1127" s="261">
        <f>BW1127-EE1127</f>
        <v>23626857.608444482</v>
      </c>
      <c r="FA1127" s="313"/>
    </row>
    <row r="1128" spans="1:157" s="183" customFormat="1" ht="18" hidden="1" customHeight="1" outlineLevel="1" x14ac:dyDescent="0.2">
      <c r="A1128" s="76"/>
      <c r="B1128" s="76"/>
      <c r="C1128" s="77"/>
      <c r="D1128" s="77"/>
      <c r="E1128" s="76"/>
      <c r="F1128" s="76"/>
      <c r="G1128" s="76"/>
      <c r="H1128" s="189"/>
      <c r="I1128" s="76"/>
      <c r="J1128" s="80"/>
      <c r="K1128" s="81"/>
      <c r="L1128" s="76"/>
      <c r="M1128" s="76"/>
      <c r="N1128" s="82"/>
      <c r="O1128" s="82"/>
      <c r="P1128" s="82"/>
      <c r="Q1128" s="82"/>
      <c r="R1128" s="260"/>
      <c r="S1128" s="260"/>
      <c r="T1128" s="260"/>
      <c r="U1128" s="260"/>
      <c r="V1128" s="260"/>
      <c r="W1128" s="262"/>
      <c r="X1128" s="260"/>
      <c r="Y1128" s="260"/>
      <c r="Z1128" s="260"/>
      <c r="AA1128" s="260"/>
      <c r="AB1128" s="260"/>
      <c r="AC1128" s="260"/>
      <c r="AD1128" s="260"/>
      <c r="AE1128" s="260"/>
      <c r="AF1128" s="260"/>
      <c r="AG1128" s="260"/>
      <c r="AH1128" s="260"/>
      <c r="AI1128" s="260"/>
      <c r="AJ1128" s="260"/>
      <c r="AK1128" s="260"/>
      <c r="AL1128" s="260"/>
      <c r="AM1128" s="260"/>
      <c r="AN1128" s="260"/>
      <c r="AO1128" s="260"/>
      <c r="AP1128" s="260"/>
      <c r="AQ1128" s="260"/>
      <c r="AR1128" s="260"/>
      <c r="AS1128" s="260"/>
      <c r="AT1128" s="260"/>
      <c r="AU1128" s="260"/>
      <c r="AV1128" s="260"/>
      <c r="AW1128" s="260"/>
      <c r="AX1128" s="260"/>
      <c r="AY1128" s="260"/>
      <c r="AZ1128" s="260"/>
      <c r="BA1128" s="260"/>
      <c r="BB1128" s="404"/>
      <c r="BC1128" s="404"/>
      <c r="BD1128" s="404"/>
      <c r="BE1128" s="397">
        <f t="shared" si="10643"/>
        <v>0</v>
      </c>
      <c r="BF1128" s="397">
        <f t="shared" si="10608"/>
        <v>0</v>
      </c>
      <c r="BG1128" s="397">
        <f t="shared" si="10644"/>
        <v>0</v>
      </c>
      <c r="BH1128" s="404"/>
      <c r="BI1128" s="404"/>
      <c r="BJ1128" s="404"/>
      <c r="BK1128" s="397">
        <f t="shared" si="11268"/>
        <v>0</v>
      </c>
      <c r="BL1128" s="397">
        <f t="shared" si="11269"/>
        <v>0</v>
      </c>
      <c r="BM1128" s="397">
        <f t="shared" si="11270"/>
        <v>0</v>
      </c>
      <c r="BN1128" s="404"/>
      <c r="BO1128" s="404"/>
      <c r="BP1128" s="404"/>
      <c r="BQ1128" s="397">
        <f t="shared" si="11271"/>
        <v>0</v>
      </c>
      <c r="BR1128" s="397">
        <f t="shared" si="11272"/>
        <v>0</v>
      </c>
      <c r="BS1128" s="397">
        <f t="shared" si="11273"/>
        <v>0</v>
      </c>
      <c r="BT1128" s="260"/>
      <c r="BU1128" s="260"/>
      <c r="BV1128" s="262"/>
      <c r="BW1128" s="262"/>
      <c r="BX1128" s="190"/>
      <c r="BY1128" s="76"/>
      <c r="BZ1128" s="325"/>
      <c r="CA1128" s="596"/>
      <c r="CB1128" s="82"/>
      <c r="CC1128" s="82"/>
      <c r="CD1128" s="175"/>
      <c r="CE1128" s="27"/>
      <c r="CF1128" s="27"/>
      <c r="CG1128" s="95"/>
      <c r="CH1128" s="185"/>
      <c r="CI1128" s="185"/>
      <c r="CJ1128" s="175"/>
      <c r="CK1128" s="76"/>
      <c r="CL1128" s="175"/>
      <c r="CM1128" s="178"/>
      <c r="CN1128" s="175"/>
      <c r="CO1128" s="77"/>
      <c r="CP1128" s="76"/>
      <c r="CQ1128" s="175"/>
      <c r="CR1128" s="463"/>
      <c r="CS1128" s="463"/>
      <c r="CT1128" s="463"/>
      <c r="CU1128" s="463"/>
      <c r="CV1128" s="463"/>
      <c r="CW1128" s="463"/>
      <c r="CX1128" s="463"/>
      <c r="CY1128" s="463"/>
      <c r="CZ1128" s="463"/>
      <c r="DA1128" s="464"/>
      <c r="DB1128" s="464"/>
      <c r="DC1128" s="464"/>
      <c r="DD1128" s="464"/>
      <c r="DE1128" s="464"/>
      <c r="DF1128" s="464"/>
      <c r="DG1128" s="464"/>
      <c r="DH1128" s="464"/>
      <c r="DI1128" s="464"/>
      <c r="DJ1128" s="464"/>
      <c r="DK1128" s="464"/>
      <c r="DL1128" s="464"/>
      <c r="DM1128" s="464"/>
      <c r="DN1128" s="464"/>
      <c r="DO1128" s="455"/>
      <c r="DP1128" s="501"/>
      <c r="DQ1128" s="672"/>
      <c r="DR1128" s="457"/>
      <c r="DS1128" s="672"/>
      <c r="DT1128" s="457"/>
      <c r="DU1128" s="503"/>
      <c r="DV1128" s="501"/>
      <c r="DW1128" s="672"/>
      <c r="DX1128" s="501"/>
      <c r="DY1128" s="672"/>
      <c r="DZ1128" s="501"/>
      <c r="EA1128" s="508"/>
      <c r="EB1128" s="457"/>
      <c r="EC1128" s="672"/>
      <c r="ED1128" s="455"/>
      <c r="EE1128" s="667"/>
      <c r="EF1128" s="519"/>
      <c r="EG1128" s="398"/>
      <c r="EH1128" s="261"/>
      <c r="EI1128" s="472"/>
      <c r="EJ1128" s="597"/>
      <c r="EK1128" s="706"/>
      <c r="EL1128" s="263"/>
      <c r="EM1128" s="648"/>
      <c r="EN1128" s="597"/>
      <c r="EO1128" s="706"/>
      <c r="EP1128" s="263"/>
      <c r="EQ1128" s="648"/>
      <c r="ER1128" s="597"/>
      <c r="ES1128" s="706"/>
      <c r="ET1128" s="597"/>
      <c r="EU1128" s="462"/>
      <c r="EV1128" s="263"/>
      <c r="EW1128" s="462"/>
      <c r="EX1128" s="263"/>
      <c r="EY1128" s="399"/>
      <c r="EZ1128" s="261"/>
      <c r="FA1128" s="313"/>
    </row>
    <row r="1129" spans="1:157" s="221" customFormat="1" ht="18" customHeight="1" collapsed="1" x14ac:dyDescent="0.2">
      <c r="A1129" s="19"/>
      <c r="B1129" s="19"/>
      <c r="C1129" s="90"/>
      <c r="D1129" s="90" t="s">
        <v>1188</v>
      </c>
      <c r="E1129" s="19"/>
      <c r="F1129" s="19"/>
      <c r="G1129" s="19"/>
      <c r="H1129" s="218"/>
      <c r="I1129" s="19"/>
      <c r="J1129" s="92"/>
      <c r="K1129" s="93"/>
      <c r="L1129" s="19"/>
      <c r="M1129" s="19"/>
      <c r="N1129" s="94"/>
      <c r="O1129" s="94"/>
      <c r="P1129" s="94"/>
      <c r="Q1129" s="94"/>
      <c r="R1129" s="264"/>
      <c r="S1129" s="264"/>
      <c r="T1129" s="264"/>
      <c r="U1129" s="264">
        <f t="shared" ref="U1129" si="11276">SUM(U1130)</f>
        <v>0</v>
      </c>
      <c r="V1129" s="264">
        <f t="shared" ref="V1129" si="11277">SUM(V1130)</f>
        <v>0</v>
      </c>
      <c r="W1129" s="264">
        <f t="shared" ref="W1129" si="11278">SUM(W1130)</f>
        <v>0</v>
      </c>
      <c r="X1129" s="264"/>
      <c r="Y1129" s="264"/>
      <c r="Z1129" s="264"/>
      <c r="AA1129" s="264">
        <f>SUM(AA1130:AA1132)</f>
        <v>41354999.999999993</v>
      </c>
      <c r="AB1129" s="264">
        <f>SUM(AB1130:AB1132)</f>
        <v>46317599.999999993</v>
      </c>
      <c r="AC1129" s="264">
        <f>SUM(AC1130:AC1132)</f>
        <v>32422319.999999993</v>
      </c>
      <c r="AD1129" s="264"/>
      <c r="AE1129" s="264"/>
      <c r="AF1129" s="264"/>
      <c r="AG1129" s="264">
        <f>SUM(AG1130:AG1132)</f>
        <v>101037999.99999999</v>
      </c>
      <c r="AH1129" s="264">
        <f>SUM(AH1130:AH1132)</f>
        <v>113162560</v>
      </c>
      <c r="AI1129" s="264">
        <f>SUM(AI1130:AI1132)</f>
        <v>79213792</v>
      </c>
      <c r="AJ1129" s="264"/>
      <c r="AK1129" s="264"/>
      <c r="AL1129" s="264"/>
      <c r="AM1129" s="264">
        <f>SUM(AM1130:AM1132)</f>
        <v>99611999.999999985</v>
      </c>
      <c r="AN1129" s="264">
        <f t="shared" ref="AN1129:AO1129" si="11279">SUM(AN1130:AN1132)</f>
        <v>111565440</v>
      </c>
      <c r="AO1129" s="264">
        <f t="shared" si="11279"/>
        <v>78095808</v>
      </c>
      <c r="AP1129" s="264"/>
      <c r="AQ1129" s="264"/>
      <c r="AR1129" s="264"/>
      <c r="AS1129" s="264">
        <f>SUM(AS1130:AS1132)</f>
        <v>98090999.999999985</v>
      </c>
      <c r="AT1129" s="264">
        <f t="shared" ref="AT1129" si="11280">SUM(AT1130:AT1132)</f>
        <v>109861920</v>
      </c>
      <c r="AU1129" s="264">
        <f t="shared" ref="AU1129" si="11281">SUM(AU1130:AU1132)</f>
        <v>76903344</v>
      </c>
      <c r="AV1129" s="264"/>
      <c r="AW1129" s="264"/>
      <c r="AX1129" s="264"/>
      <c r="AY1129" s="264">
        <f>SUM(AY1130:AY1132)</f>
        <v>98089999.999999985</v>
      </c>
      <c r="AZ1129" s="264">
        <f t="shared" ref="AZ1129" si="11282">SUM(AZ1130:AZ1132)</f>
        <v>109860800</v>
      </c>
      <c r="BA1129" s="264">
        <f t="shared" ref="BA1129" si="11283">SUM(BA1130:BA1132)</f>
        <v>76902560</v>
      </c>
      <c r="BB1129" s="407"/>
      <c r="BC1129" s="407"/>
      <c r="BD1129" s="407"/>
      <c r="BE1129" s="393">
        <f>SUM(BE1130:BE1132)</f>
        <v>0</v>
      </c>
      <c r="BF1129" s="393">
        <f t="shared" ref="BF1129" si="11284">SUM(BF1130:BF1132)</f>
        <v>0</v>
      </c>
      <c r="BG1129" s="393">
        <f t="shared" ref="BG1129" si="11285">SUM(BG1130:BG1132)</f>
        <v>0</v>
      </c>
      <c r="BH1129" s="407"/>
      <c r="BI1129" s="407"/>
      <c r="BJ1129" s="407"/>
      <c r="BK1129" s="393">
        <f>SUM(BK1130:BK1132)</f>
        <v>0</v>
      </c>
      <c r="BL1129" s="393">
        <f t="shared" ref="BL1129:BM1129" si="11286">SUM(BL1130:BL1132)</f>
        <v>0</v>
      </c>
      <c r="BM1129" s="393">
        <f t="shared" si="11286"/>
        <v>0</v>
      </c>
      <c r="BN1129" s="407"/>
      <c r="BO1129" s="407"/>
      <c r="BP1129" s="407"/>
      <c r="BQ1129" s="393">
        <f>SUM(BQ1130:BQ1132)</f>
        <v>0</v>
      </c>
      <c r="BR1129" s="393">
        <f t="shared" ref="BR1129:BS1129" si="11287">SUM(BR1130:BR1132)</f>
        <v>0</v>
      </c>
      <c r="BS1129" s="393">
        <f t="shared" si="11287"/>
        <v>0</v>
      </c>
      <c r="BT1129" s="264"/>
      <c r="BU1129" s="264"/>
      <c r="BV1129" s="264">
        <f>SUM(BV1130:BV1132)</f>
        <v>438185999.99999994</v>
      </c>
      <c r="BW1129" s="264">
        <f>SUM(BW1130:BW1132)</f>
        <v>490768320</v>
      </c>
      <c r="BX1129" s="219"/>
      <c r="BY1129" s="19"/>
      <c r="BZ1129" s="571"/>
      <c r="CA1129" s="596"/>
      <c r="CB1129" s="94"/>
      <c r="CC1129" s="94"/>
      <c r="CD1129" s="185"/>
      <c r="CE1129" s="264">
        <f>SUM(CE1130:CE1132)</f>
        <v>438185999.99999994</v>
      </c>
      <c r="CF1129" s="264">
        <f>SUM(CF1130:CF1132)</f>
        <v>490768320</v>
      </c>
      <c r="CG1129" s="264">
        <f>SUM(CG1130:CG1132)</f>
        <v>343537824</v>
      </c>
      <c r="CH1129" s="185"/>
      <c r="CI1129" s="185"/>
      <c r="CJ1129" s="185"/>
      <c r="CK1129" s="185"/>
      <c r="CL1129" s="185"/>
      <c r="CM1129" s="185"/>
      <c r="CN1129" s="185"/>
      <c r="CO1129" s="185"/>
      <c r="CP1129" s="185"/>
      <c r="CQ1129" s="185"/>
      <c r="CR1129" s="469"/>
      <c r="CS1129" s="469"/>
      <c r="CT1129" s="469"/>
      <c r="CU1129" s="469"/>
      <c r="CV1129" s="469"/>
      <c r="CW1129" s="469"/>
      <c r="CX1129" s="469"/>
      <c r="CY1129" s="469"/>
      <c r="CZ1129" s="469"/>
      <c r="DA1129" s="470"/>
      <c r="DB1129" s="470"/>
      <c r="DC1129" s="470"/>
      <c r="DD1129" s="470"/>
      <c r="DE1129" s="470"/>
      <c r="DF1129" s="470"/>
      <c r="DG1129" s="470"/>
      <c r="DH1129" s="470"/>
      <c r="DI1129" s="470"/>
      <c r="DJ1129" s="470"/>
      <c r="DK1129" s="470"/>
      <c r="DL1129" s="470"/>
      <c r="DM1129" s="264">
        <f t="shared" ref="DM1129:EE1129" si="11288">SUM(DM1130:DM1132)</f>
        <v>0</v>
      </c>
      <c r="DN1129" s="264">
        <f t="shared" si="11288"/>
        <v>0</v>
      </c>
      <c r="DO1129" s="264">
        <f t="shared" si="11288"/>
        <v>46317599.999999993</v>
      </c>
      <c r="DP1129" s="663">
        <f t="shared" si="11288"/>
        <v>41354999.999999993</v>
      </c>
      <c r="DQ1129" s="682">
        <f t="shared" si="11288"/>
        <v>113163680.00000001</v>
      </c>
      <c r="DR1129" s="265">
        <f t="shared" si="11288"/>
        <v>101039000</v>
      </c>
      <c r="DS1129" s="265">
        <f t="shared" si="11288"/>
        <v>110153364.9505882</v>
      </c>
      <c r="DT1129" s="265">
        <f t="shared" si="11288"/>
        <v>98351218.705882311</v>
      </c>
      <c r="DU1129" s="265">
        <f t="shared" si="11288"/>
        <v>109056640.00000001</v>
      </c>
      <c r="DV1129" s="265">
        <f t="shared" si="11288"/>
        <v>97372000</v>
      </c>
      <c r="DW1129" s="265">
        <f t="shared" si="11288"/>
        <v>109860800</v>
      </c>
      <c r="DX1129" s="663">
        <f t="shared" si="11288"/>
        <v>98089999.999999985</v>
      </c>
      <c r="DY1129" s="716">
        <f t="shared" si="11288"/>
        <v>0</v>
      </c>
      <c r="DZ1129" s="663">
        <f t="shared" si="11288"/>
        <v>0</v>
      </c>
      <c r="EA1129" s="401"/>
      <c r="EB1129" s="265"/>
      <c r="EC1129" s="265">
        <f t="shared" ref="EC1129:ED1129" si="11289">SUM(EC1130:EC1132)</f>
        <v>0</v>
      </c>
      <c r="ED1129" s="264">
        <f t="shared" si="11289"/>
        <v>0</v>
      </c>
      <c r="EE1129" s="402">
        <f t="shared" si="11288"/>
        <v>488551840.00000006</v>
      </c>
      <c r="EF1129" s="663">
        <f>SUM(EF1130:EF1132)</f>
        <v>436207000</v>
      </c>
      <c r="EG1129" s="401">
        <f>SUM(EG1130:EG1132)</f>
        <v>0</v>
      </c>
      <c r="EH1129" s="401">
        <f t="shared" ref="EH1129:EZ1129" si="11290">SUM(EH1130:EH1132)</f>
        <v>0</v>
      </c>
      <c r="EI1129" s="401">
        <f t="shared" si="11290"/>
        <v>0</v>
      </c>
      <c r="EJ1129" s="401">
        <f t="shared" si="11290"/>
        <v>0</v>
      </c>
      <c r="EK1129" s="401">
        <f t="shared" si="11290"/>
        <v>-1000.0000000149012</v>
      </c>
      <c r="EL1129" s="401">
        <f t="shared" si="11290"/>
        <v>-1120.0000000149012</v>
      </c>
      <c r="EM1129" s="401">
        <f>SUM(EM1130:EM1132)</f>
        <v>1260781.2941176742</v>
      </c>
      <c r="EN1129" s="401">
        <f t="shared" si="11290"/>
        <v>1412075.0494118035</v>
      </c>
      <c r="EO1129" s="401">
        <f t="shared" si="11290"/>
        <v>718999.9999999851</v>
      </c>
      <c r="EP1129" s="401">
        <f t="shared" si="11290"/>
        <v>805279.9999999851</v>
      </c>
      <c r="EQ1129" s="401">
        <f t="shared" si="11290"/>
        <v>0</v>
      </c>
      <c r="ER1129" s="401">
        <f t="shared" si="11290"/>
        <v>0</v>
      </c>
      <c r="ES1129" s="401">
        <f t="shared" si="11290"/>
        <v>0</v>
      </c>
      <c r="ET1129" s="682">
        <f t="shared" si="11290"/>
        <v>0</v>
      </c>
      <c r="EU1129" s="682">
        <f t="shared" si="11290"/>
        <v>0</v>
      </c>
      <c r="EV1129" s="682">
        <f t="shared" si="11290"/>
        <v>0</v>
      </c>
      <c r="EW1129" s="682">
        <f t="shared" ref="EW1129:EX1129" si="11291">SUM(EW1130:EW1132)</f>
        <v>0</v>
      </c>
      <c r="EX1129" s="682">
        <f t="shared" si="11291"/>
        <v>0</v>
      </c>
      <c r="EY1129" s="402">
        <f t="shared" si="11290"/>
        <v>1978999.9999999404</v>
      </c>
      <c r="EZ1129" s="401">
        <f t="shared" si="11290"/>
        <v>2216479.9999999404</v>
      </c>
      <c r="FA1129" s="314"/>
    </row>
    <row r="1130" spans="1:157" s="183" customFormat="1" ht="18" hidden="1" customHeight="1" outlineLevel="1" x14ac:dyDescent="0.2">
      <c r="A1130" s="76" t="s">
        <v>1207</v>
      </c>
      <c r="B1130" s="76" t="s">
        <v>21</v>
      </c>
      <c r="C1130" s="77" t="s">
        <v>1197</v>
      </c>
      <c r="D1130" s="77" t="s">
        <v>1217</v>
      </c>
      <c r="E1130" s="76" t="s">
        <v>1231</v>
      </c>
      <c r="F1130" s="76" t="s">
        <v>1232</v>
      </c>
      <c r="G1130" s="76" t="s">
        <v>41</v>
      </c>
      <c r="H1130" s="189">
        <v>0.7</v>
      </c>
      <c r="I1130" s="76" t="s">
        <v>467</v>
      </c>
      <c r="J1130" s="80" t="s">
        <v>26</v>
      </c>
      <c r="K1130" s="81"/>
      <c r="L1130" s="76" t="s">
        <v>277</v>
      </c>
      <c r="M1130" s="76"/>
      <c r="N1130" s="82"/>
      <c r="O1130" s="82"/>
      <c r="P1130" s="82"/>
      <c r="Q1130" s="82"/>
      <c r="R1130" s="260"/>
      <c r="S1130" s="260"/>
      <c r="T1130" s="260"/>
      <c r="U1130" s="260">
        <f t="shared" ref="U1130" si="11292">R1130</f>
        <v>0</v>
      </c>
      <c r="V1130" s="260">
        <f t="shared" ref="V1130" si="11293">U1130*1.12</f>
        <v>0</v>
      </c>
      <c r="W1130" s="262">
        <f t="shared" ref="W1130" si="11294">V1130*H1130</f>
        <v>0</v>
      </c>
      <c r="X1130" s="260">
        <v>0</v>
      </c>
      <c r="Y1130" s="260"/>
      <c r="Z1130" s="260"/>
      <c r="AA1130" s="260">
        <f t="shared" ref="AA1130" si="11295">X1130</f>
        <v>0</v>
      </c>
      <c r="AB1130" s="260">
        <f t="shared" ref="AB1130" si="11296">AA1130*1.12</f>
        <v>0</v>
      </c>
      <c r="AC1130" s="399">
        <f t="shared" ref="AC1130:AC1132" si="11297">AB1130*H1130</f>
        <v>0</v>
      </c>
      <c r="AD1130" s="260">
        <v>0</v>
      </c>
      <c r="AE1130" s="260"/>
      <c r="AF1130" s="260"/>
      <c r="AG1130" s="260">
        <f t="shared" ref="AG1130:AG1132" si="11298">AD1130</f>
        <v>0</v>
      </c>
      <c r="AH1130" s="260">
        <f t="shared" ref="AH1130:AH1134" si="11299">AG1130*1.12</f>
        <v>0</v>
      </c>
      <c r="AI1130" s="410">
        <f t="shared" ref="AI1130:AI1132" si="11300">AH1130*H1130</f>
        <v>0</v>
      </c>
      <c r="AJ1130" s="260">
        <v>0</v>
      </c>
      <c r="AK1130" s="260"/>
      <c r="AL1130" s="260"/>
      <c r="AM1130" s="260">
        <f t="shared" si="11206"/>
        <v>0</v>
      </c>
      <c r="AN1130" s="260">
        <f t="shared" si="11207"/>
        <v>0</v>
      </c>
      <c r="AO1130" s="396">
        <f t="shared" ref="AO1130:AO1132" si="11301">AN1130*H1130</f>
        <v>0</v>
      </c>
      <c r="AP1130" s="260">
        <v>0</v>
      </c>
      <c r="AQ1130" s="260"/>
      <c r="AR1130" s="260"/>
      <c r="AS1130" s="260">
        <f t="shared" ref="AS1130:AS1132" si="11302">AP1130</f>
        <v>0</v>
      </c>
      <c r="AT1130" s="260">
        <f t="shared" ref="AT1130:AT1132" si="11303">AS1130*1.12</f>
        <v>0</v>
      </c>
      <c r="AU1130" s="260">
        <f t="shared" ref="AU1130:AU1132" si="11304">AT1130*H1130</f>
        <v>0</v>
      </c>
      <c r="AV1130" s="260">
        <v>0</v>
      </c>
      <c r="AW1130" s="260"/>
      <c r="AX1130" s="260"/>
      <c r="AY1130" s="260">
        <f t="shared" ref="AY1130:AY1132" si="11305">AV1130</f>
        <v>0</v>
      </c>
      <c r="AZ1130" s="260">
        <f t="shared" ref="AZ1130:AZ1132" si="11306">AY1130*1.12</f>
        <v>0</v>
      </c>
      <c r="BA1130" s="260">
        <f t="shared" ref="BA1130:BA1132" si="11307">AZ1130*H1130</f>
        <v>0</v>
      </c>
      <c r="BB1130" s="404"/>
      <c r="BC1130" s="404"/>
      <c r="BD1130" s="404"/>
      <c r="BE1130" s="397">
        <f t="shared" si="10643"/>
        <v>0</v>
      </c>
      <c r="BF1130" s="397">
        <f t="shared" si="10608"/>
        <v>0</v>
      </c>
      <c r="BG1130" s="397">
        <f t="shared" si="10644"/>
        <v>0</v>
      </c>
      <c r="BH1130" s="404"/>
      <c r="BI1130" s="404"/>
      <c r="BJ1130" s="404"/>
      <c r="BK1130" s="397">
        <f t="shared" ref="BK1130:BK1132" si="11308">BH1130</f>
        <v>0</v>
      </c>
      <c r="BL1130" s="397">
        <f t="shared" ref="BL1130:BL1132" si="11309">BK1130*1.12</f>
        <v>0</v>
      </c>
      <c r="BM1130" s="397">
        <f t="shared" ref="BM1130:BM1132" si="11310">BL1130*N1130</f>
        <v>0</v>
      </c>
      <c r="BN1130" s="404"/>
      <c r="BO1130" s="404"/>
      <c r="BP1130" s="404"/>
      <c r="BQ1130" s="397">
        <f t="shared" ref="BQ1130:BQ1132" si="11311">BN1130</f>
        <v>0</v>
      </c>
      <c r="BR1130" s="397">
        <f t="shared" ref="BR1130:BR1132" si="11312">BQ1130*1.12</f>
        <v>0</v>
      </c>
      <c r="BS1130" s="397">
        <f t="shared" ref="BS1130:BS1132" si="11313">BR1130*T1130</f>
        <v>0</v>
      </c>
      <c r="BT1130" s="260"/>
      <c r="BU1130" s="260"/>
      <c r="BV1130" s="262">
        <v>0</v>
      </c>
      <c r="BW1130" s="1427">
        <f t="shared" ref="BW1130:BW1131" si="11314">BV1130*1.12</f>
        <v>0</v>
      </c>
      <c r="BX1130" s="190"/>
      <c r="BY1130" s="76">
        <v>2014</v>
      </c>
      <c r="BZ1130" s="325"/>
      <c r="CA1130" s="596">
        <f>BW1130*H1130</f>
        <v>0</v>
      </c>
      <c r="CB1130" s="82"/>
      <c r="CC1130" s="82"/>
      <c r="CD1130" s="175"/>
      <c r="CE1130" s="26">
        <f t="shared" ref="CE1130:CE1132" si="11315">BV1130-CB1130</f>
        <v>0</v>
      </c>
      <c r="CF1130" s="27">
        <f t="shared" ref="CF1130:CF1132" si="11316">BW1130-CC1130</f>
        <v>0</v>
      </c>
      <c r="CG1130" s="738">
        <f t="shared" ref="CG1130:CG1132" si="11317">CA1130-CC1130</f>
        <v>0</v>
      </c>
      <c r="CH1130" s="185" t="s">
        <v>1254</v>
      </c>
      <c r="CI1130" s="185"/>
      <c r="CJ1130" s="175"/>
      <c r="CK1130" s="77"/>
      <c r="CL1130" s="175"/>
      <c r="CM1130" s="178"/>
      <c r="CN1130" s="175"/>
      <c r="CO1130" s="77"/>
      <c r="CP1130" s="76"/>
      <c r="CQ1130" s="175"/>
      <c r="CR1130" s="463"/>
      <c r="CS1130" s="463"/>
      <c r="CT1130" s="463"/>
      <c r="CU1130" s="463"/>
      <c r="CV1130" s="463"/>
      <c r="CW1130" s="463"/>
      <c r="CX1130" s="463"/>
      <c r="CY1130" s="463"/>
      <c r="CZ1130" s="463"/>
      <c r="DA1130" s="464"/>
      <c r="DB1130" s="464"/>
      <c r="DC1130" s="464"/>
      <c r="DD1130" s="464"/>
      <c r="DE1130" s="464"/>
      <c r="DF1130" s="464"/>
      <c r="DG1130" s="464"/>
      <c r="DH1130" s="464"/>
      <c r="DI1130" s="464"/>
      <c r="DJ1130" s="464"/>
      <c r="DK1130" s="464"/>
      <c r="DL1130" s="464"/>
      <c r="DM1130" s="464">
        <v>0</v>
      </c>
      <c r="DN1130" s="464">
        <v>0</v>
      </c>
      <c r="DO1130" s="455">
        <f>DP1130*1.12</f>
        <v>0</v>
      </c>
      <c r="DP1130" s="501">
        <v>0</v>
      </c>
      <c r="DQ1130" s="508"/>
      <c r="DR1130" s="457"/>
      <c r="DS1130" s="672"/>
      <c r="DT1130" s="457"/>
      <c r="DU1130" s="503"/>
      <c r="DV1130" s="501"/>
      <c r="DW1130" s="672"/>
      <c r="DX1130" s="501"/>
      <c r="DY1130" s="672"/>
      <c r="DZ1130" s="501"/>
      <c r="EA1130" s="508">
        <f>DI1130</f>
        <v>0</v>
      </c>
      <c r="EB1130" s="457">
        <f t="shared" ref="EB1130:EB1132" si="11318">EA1130/1.12</f>
        <v>0</v>
      </c>
      <c r="EC1130" s="672"/>
      <c r="ED1130" s="455"/>
      <c r="EE1130" s="667">
        <v>0</v>
      </c>
      <c r="EF1130" s="519">
        <v>0</v>
      </c>
      <c r="EG1130" s="398">
        <v>0</v>
      </c>
      <c r="EH1130" s="261">
        <v>0</v>
      </c>
      <c r="EI1130" s="472">
        <v>0</v>
      </c>
      <c r="EJ1130" s="597">
        <v>0</v>
      </c>
      <c r="EK1130" s="706">
        <f>AG1130-DR1130</f>
        <v>0</v>
      </c>
      <c r="EL1130" s="263">
        <f>AH1130-DQ1130</f>
        <v>0</v>
      </c>
      <c r="EM1130" s="648">
        <f>AM1130-DT1130</f>
        <v>0</v>
      </c>
      <c r="EN1130" s="597">
        <f>AN1130-DS1130</f>
        <v>0</v>
      </c>
      <c r="EO1130" s="706">
        <f>AS1130-DV1130</f>
        <v>0</v>
      </c>
      <c r="EP1130" s="263">
        <f>AT1130-DU1130</f>
        <v>0</v>
      </c>
      <c r="EQ1130" s="648">
        <f>AY1130-DX1130</f>
        <v>0</v>
      </c>
      <c r="ER1130" s="597">
        <f>AZ1130-DW1130</f>
        <v>0</v>
      </c>
      <c r="ES1130" s="706">
        <f>BE1130-DZ1130</f>
        <v>0</v>
      </c>
      <c r="ET1130" s="597">
        <f>BF1130-DY1130</f>
        <v>0</v>
      </c>
      <c r="EU1130" s="462">
        <f>BK1130-EB1130</f>
        <v>0</v>
      </c>
      <c r="EV1130" s="263">
        <f>BL1130-EA1130</f>
        <v>0</v>
      </c>
      <c r="EW1130" s="462">
        <f>BM1130-ED1130</f>
        <v>0</v>
      </c>
      <c r="EX1130" s="263">
        <f>BN1130-EC1130</f>
        <v>0</v>
      </c>
      <c r="EY1130" s="399">
        <v>0</v>
      </c>
      <c r="EZ1130" s="261">
        <v>0</v>
      </c>
      <c r="FA1130" s="313"/>
    </row>
    <row r="1131" spans="1:157" s="183" customFormat="1" ht="18" hidden="1" customHeight="1" outlineLevel="1" x14ac:dyDescent="0.2">
      <c r="A1131" s="76" t="s">
        <v>1292</v>
      </c>
      <c r="B1131" s="76" t="s">
        <v>21</v>
      </c>
      <c r="C1131" s="77" t="s">
        <v>1197</v>
      </c>
      <c r="D1131" s="77" t="s">
        <v>1217</v>
      </c>
      <c r="E1131" s="76" t="s">
        <v>1231</v>
      </c>
      <c r="F1131" s="76" t="s">
        <v>1232</v>
      </c>
      <c r="G1131" s="76" t="s">
        <v>25</v>
      </c>
      <c r="H1131" s="189">
        <v>0.7</v>
      </c>
      <c r="I1131" s="76" t="s">
        <v>467</v>
      </c>
      <c r="J1131" s="80" t="s">
        <v>26</v>
      </c>
      <c r="K1131" s="81"/>
      <c r="L1131" s="76" t="s">
        <v>277</v>
      </c>
      <c r="M1131" s="76"/>
      <c r="N1131" s="82"/>
      <c r="O1131" s="82"/>
      <c r="P1131" s="82"/>
      <c r="Q1131" s="82"/>
      <c r="R1131" s="260"/>
      <c r="S1131" s="260"/>
      <c r="T1131" s="260"/>
      <c r="U1131" s="260">
        <f t="shared" ref="U1131" si="11319">R1131</f>
        <v>0</v>
      </c>
      <c r="V1131" s="260">
        <f t="shared" ref="V1131" si="11320">U1131*1.12</f>
        <v>0</v>
      </c>
      <c r="W1131" s="262">
        <f t="shared" ref="W1131" si="11321">V1131*H1131</f>
        <v>0</v>
      </c>
      <c r="X1131" s="260">
        <v>41354999.999999993</v>
      </c>
      <c r="Y1131" s="260"/>
      <c r="Z1131" s="260"/>
      <c r="AA1131" s="260">
        <v>0</v>
      </c>
      <c r="AB1131" s="260">
        <v>0</v>
      </c>
      <c r="AC1131" s="399">
        <f t="shared" si="11297"/>
        <v>0</v>
      </c>
      <c r="AD1131" s="260">
        <f>113162560/1.12</f>
        <v>101037999.99999999</v>
      </c>
      <c r="AE1131" s="260"/>
      <c r="AF1131" s="260"/>
      <c r="AG1131" s="260">
        <v>0</v>
      </c>
      <c r="AH1131" s="260">
        <v>0</v>
      </c>
      <c r="AI1131" s="410">
        <f t="shared" si="11300"/>
        <v>0</v>
      </c>
      <c r="AJ1131" s="260">
        <f>111565440/1.12</f>
        <v>99611999.999999985</v>
      </c>
      <c r="AK1131" s="260"/>
      <c r="AL1131" s="260"/>
      <c r="AM1131" s="260">
        <v>0</v>
      </c>
      <c r="AN1131" s="260">
        <f t="shared" si="11207"/>
        <v>0</v>
      </c>
      <c r="AO1131" s="396">
        <f t="shared" si="11301"/>
        <v>0</v>
      </c>
      <c r="AP1131" s="260">
        <f>109861920/1.12</f>
        <v>98090999.999999985</v>
      </c>
      <c r="AQ1131" s="260"/>
      <c r="AR1131" s="260"/>
      <c r="AS1131" s="260">
        <v>0</v>
      </c>
      <c r="AT1131" s="260">
        <f t="shared" si="11303"/>
        <v>0</v>
      </c>
      <c r="AU1131" s="260">
        <f t="shared" si="11304"/>
        <v>0</v>
      </c>
      <c r="AV1131" s="260">
        <f>109860800/1.12</f>
        <v>98089999.999999985</v>
      </c>
      <c r="AW1131" s="260"/>
      <c r="AX1131" s="260"/>
      <c r="AY1131" s="260">
        <v>0</v>
      </c>
      <c r="AZ1131" s="260">
        <f t="shared" si="11306"/>
        <v>0</v>
      </c>
      <c r="BA1131" s="260">
        <f t="shared" si="11307"/>
        <v>0</v>
      </c>
      <c r="BB1131" s="404"/>
      <c r="BC1131" s="404"/>
      <c r="BD1131" s="404"/>
      <c r="BE1131" s="397">
        <f t="shared" si="10643"/>
        <v>0</v>
      </c>
      <c r="BF1131" s="397">
        <f t="shared" si="10608"/>
        <v>0</v>
      </c>
      <c r="BG1131" s="397">
        <f t="shared" si="10644"/>
        <v>0</v>
      </c>
      <c r="BH1131" s="404"/>
      <c r="BI1131" s="404"/>
      <c r="BJ1131" s="404"/>
      <c r="BK1131" s="397">
        <f t="shared" si="11308"/>
        <v>0</v>
      </c>
      <c r="BL1131" s="397">
        <f t="shared" si="11309"/>
        <v>0</v>
      </c>
      <c r="BM1131" s="397">
        <f t="shared" si="11310"/>
        <v>0</v>
      </c>
      <c r="BN1131" s="404"/>
      <c r="BO1131" s="404"/>
      <c r="BP1131" s="404"/>
      <c r="BQ1131" s="397">
        <f t="shared" si="11311"/>
        <v>0</v>
      </c>
      <c r="BR1131" s="397">
        <f t="shared" si="11312"/>
        <v>0</v>
      </c>
      <c r="BS1131" s="397">
        <f t="shared" si="11313"/>
        <v>0</v>
      </c>
      <c r="BT1131" s="260"/>
      <c r="BU1131" s="260"/>
      <c r="BV1131" s="262">
        <v>0</v>
      </c>
      <c r="BW1131" s="1427">
        <f t="shared" si="11314"/>
        <v>0</v>
      </c>
      <c r="BX1131" s="190"/>
      <c r="BY1131" s="76">
        <v>2014</v>
      </c>
      <c r="BZ1131" s="325"/>
      <c r="CA1131" s="596">
        <f>BW1131*H1131</f>
        <v>0</v>
      </c>
      <c r="CB1131" s="82"/>
      <c r="CC1131" s="82"/>
      <c r="CD1131" s="175"/>
      <c r="CE1131" s="26">
        <f t="shared" si="11315"/>
        <v>0</v>
      </c>
      <c r="CF1131" s="27">
        <f t="shared" si="11316"/>
        <v>0</v>
      </c>
      <c r="CG1131" s="738">
        <f t="shared" si="11317"/>
        <v>0</v>
      </c>
      <c r="CH1131" s="185" t="s">
        <v>1254</v>
      </c>
      <c r="CI1131" s="185"/>
      <c r="CJ1131" s="175"/>
      <c r="CK1131" s="77"/>
      <c r="CL1131" s="175"/>
      <c r="CM1131" s="178"/>
      <c r="CN1131" s="175"/>
      <c r="CO1131" s="76"/>
      <c r="CP1131" s="76"/>
      <c r="CQ1131" s="175"/>
      <c r="CR1131" s="463"/>
      <c r="CS1131" s="463"/>
      <c r="CT1131" s="463"/>
      <c r="CU1131" s="463"/>
      <c r="CV1131" s="463"/>
      <c r="CW1131" s="463"/>
      <c r="CX1131" s="463"/>
      <c r="CY1131" s="463"/>
      <c r="CZ1131" s="463"/>
      <c r="DA1131" s="464"/>
      <c r="DB1131" s="464"/>
      <c r="DC1131" s="464"/>
      <c r="DD1131" s="464"/>
      <c r="DE1131" s="464"/>
      <c r="DF1131" s="464"/>
      <c r="DG1131" s="464"/>
      <c r="DH1131" s="464"/>
      <c r="DI1131" s="464"/>
      <c r="DJ1131" s="464"/>
      <c r="DK1131" s="464"/>
      <c r="DL1131" s="464"/>
      <c r="DM1131" s="464">
        <v>0</v>
      </c>
      <c r="DN1131" s="464">
        <v>0</v>
      </c>
      <c r="DO1131" s="455">
        <v>0</v>
      </c>
      <c r="DP1131" s="501">
        <v>0</v>
      </c>
      <c r="DQ1131" s="508"/>
      <c r="DR1131" s="457"/>
      <c r="DS1131" s="672"/>
      <c r="DT1131" s="457"/>
      <c r="DU1131" s="503"/>
      <c r="DV1131" s="501"/>
      <c r="DW1131" s="672"/>
      <c r="DX1131" s="501"/>
      <c r="DY1131" s="672"/>
      <c r="DZ1131" s="501"/>
      <c r="EA1131" s="508">
        <f>DI1131</f>
        <v>0</v>
      </c>
      <c r="EB1131" s="457">
        <f t="shared" si="11318"/>
        <v>0</v>
      </c>
      <c r="EC1131" s="672"/>
      <c r="ED1131" s="455"/>
      <c r="EE1131" s="667">
        <v>0</v>
      </c>
      <c r="EF1131" s="519">
        <v>0</v>
      </c>
      <c r="EG1131" s="398">
        <f>U1131-DN1131</f>
        <v>0</v>
      </c>
      <c r="EH1131" s="261">
        <f>V1131-DM1131</f>
        <v>0</v>
      </c>
      <c r="EI1131" s="472">
        <f>AA1131-DP1131</f>
        <v>0</v>
      </c>
      <c r="EJ1131" s="597">
        <f>AB1131-DO1131</f>
        <v>0</v>
      </c>
      <c r="EK1131" s="706">
        <f>AG1131-DR1131</f>
        <v>0</v>
      </c>
      <c r="EL1131" s="263">
        <f>AH1131-DQ1131</f>
        <v>0</v>
      </c>
      <c r="EM1131" s="648">
        <f>AM1131-DT1131</f>
        <v>0</v>
      </c>
      <c r="EN1131" s="597">
        <f>AN1131-DS1131</f>
        <v>0</v>
      </c>
      <c r="EO1131" s="706">
        <f>AS1131-DV1131</f>
        <v>0</v>
      </c>
      <c r="EP1131" s="263">
        <f>AT1131-DU1131</f>
        <v>0</v>
      </c>
      <c r="EQ1131" s="648">
        <f>AY1131-DX1131</f>
        <v>0</v>
      </c>
      <c r="ER1131" s="597">
        <f>AZ1131-DW1131</f>
        <v>0</v>
      </c>
      <c r="ES1131" s="706">
        <f>BE1131-DZ1131</f>
        <v>0</v>
      </c>
      <c r="ET1131" s="597">
        <f>BF1131-DY1131</f>
        <v>0</v>
      </c>
      <c r="EU1131" s="462">
        <f>BK1131-EB1131</f>
        <v>0</v>
      </c>
      <c r="EV1131" s="263">
        <f>BL1131-EA1131</f>
        <v>0</v>
      </c>
      <c r="EW1131" s="462">
        <f>BM1131-ED1131</f>
        <v>0</v>
      </c>
      <c r="EX1131" s="263">
        <f>BN1131-EC1131</f>
        <v>0</v>
      </c>
      <c r="EY1131" s="399">
        <f>BV1131-EF1131</f>
        <v>0</v>
      </c>
      <c r="EZ1131" s="261">
        <f>BW1131-EE1131</f>
        <v>0</v>
      </c>
      <c r="FA1131" s="313"/>
    </row>
    <row r="1132" spans="1:157" s="183" customFormat="1" ht="18" hidden="1" customHeight="1" outlineLevel="1" x14ac:dyDescent="0.2">
      <c r="A1132" s="76" t="s">
        <v>1319</v>
      </c>
      <c r="B1132" s="76" t="s">
        <v>21</v>
      </c>
      <c r="C1132" s="77" t="s">
        <v>1197</v>
      </c>
      <c r="D1132" s="77" t="s">
        <v>1217</v>
      </c>
      <c r="E1132" s="76" t="s">
        <v>1231</v>
      </c>
      <c r="F1132" s="76" t="s">
        <v>1232</v>
      </c>
      <c r="G1132" s="76" t="s">
        <v>25</v>
      </c>
      <c r="H1132" s="189">
        <v>0.7</v>
      </c>
      <c r="I1132" s="76" t="s">
        <v>467</v>
      </c>
      <c r="J1132" s="80" t="s">
        <v>26</v>
      </c>
      <c r="K1132" s="81"/>
      <c r="L1132" s="76" t="s">
        <v>277</v>
      </c>
      <c r="M1132" s="76"/>
      <c r="N1132" s="82"/>
      <c r="O1132" s="82"/>
      <c r="P1132" s="82"/>
      <c r="Q1132" s="82"/>
      <c r="R1132" s="260"/>
      <c r="S1132" s="260"/>
      <c r="T1132" s="260"/>
      <c r="U1132" s="260">
        <f t="shared" ref="U1132" si="11322">R1132</f>
        <v>0</v>
      </c>
      <c r="V1132" s="260">
        <f t="shared" ref="V1132" si="11323">U1132*1.12</f>
        <v>0</v>
      </c>
      <c r="W1132" s="262">
        <f t="shared" ref="W1132" si="11324">V1132*H1132</f>
        <v>0</v>
      </c>
      <c r="X1132" s="260">
        <v>41354999.999999993</v>
      </c>
      <c r="Y1132" s="260"/>
      <c r="Z1132" s="260"/>
      <c r="AA1132" s="260">
        <f t="shared" ref="AA1132" si="11325">X1132</f>
        <v>41354999.999999993</v>
      </c>
      <c r="AB1132" s="260">
        <f t="shared" ref="AB1132" si="11326">AA1132*1.12</f>
        <v>46317599.999999993</v>
      </c>
      <c r="AC1132" s="399">
        <f t="shared" si="11297"/>
        <v>32422319.999999993</v>
      </c>
      <c r="AD1132" s="260">
        <f>113162560/1.12</f>
        <v>101037999.99999999</v>
      </c>
      <c r="AE1132" s="260"/>
      <c r="AF1132" s="260"/>
      <c r="AG1132" s="260">
        <f t="shared" si="11298"/>
        <v>101037999.99999999</v>
      </c>
      <c r="AH1132" s="260">
        <f t="shared" si="11299"/>
        <v>113162560</v>
      </c>
      <c r="AI1132" s="410">
        <f t="shared" si="11300"/>
        <v>79213792</v>
      </c>
      <c r="AJ1132" s="260">
        <f>111565440/1.12</f>
        <v>99611999.999999985</v>
      </c>
      <c r="AK1132" s="260"/>
      <c r="AL1132" s="260"/>
      <c r="AM1132" s="260">
        <f t="shared" ref="AM1132" si="11327">AJ1132</f>
        <v>99611999.999999985</v>
      </c>
      <c r="AN1132" s="260">
        <f t="shared" ref="AN1132" si="11328">AM1132*1.12</f>
        <v>111565440</v>
      </c>
      <c r="AO1132" s="396">
        <f t="shared" si="11301"/>
        <v>78095808</v>
      </c>
      <c r="AP1132" s="260">
        <f>109861920/1.12</f>
        <v>98090999.999999985</v>
      </c>
      <c r="AQ1132" s="260"/>
      <c r="AR1132" s="260"/>
      <c r="AS1132" s="260">
        <f t="shared" si="11302"/>
        <v>98090999.999999985</v>
      </c>
      <c r="AT1132" s="260">
        <f t="shared" si="11303"/>
        <v>109861920</v>
      </c>
      <c r="AU1132" s="260">
        <f t="shared" si="11304"/>
        <v>76903344</v>
      </c>
      <c r="AV1132" s="260">
        <f>109860800/1.12</f>
        <v>98089999.999999985</v>
      </c>
      <c r="AW1132" s="260"/>
      <c r="AX1132" s="260"/>
      <c r="AY1132" s="260">
        <f t="shared" si="11305"/>
        <v>98089999.999999985</v>
      </c>
      <c r="AZ1132" s="260">
        <f t="shared" si="11306"/>
        <v>109860800</v>
      </c>
      <c r="BA1132" s="260">
        <f t="shared" si="11307"/>
        <v>76902560</v>
      </c>
      <c r="BB1132" s="404"/>
      <c r="BC1132" s="404"/>
      <c r="BD1132" s="404"/>
      <c r="BE1132" s="397">
        <f t="shared" si="10643"/>
        <v>0</v>
      </c>
      <c r="BF1132" s="397">
        <f t="shared" si="10608"/>
        <v>0</v>
      </c>
      <c r="BG1132" s="397">
        <f t="shared" si="10644"/>
        <v>0</v>
      </c>
      <c r="BH1132" s="404"/>
      <c r="BI1132" s="404"/>
      <c r="BJ1132" s="404"/>
      <c r="BK1132" s="397">
        <f t="shared" si="11308"/>
        <v>0</v>
      </c>
      <c r="BL1132" s="397">
        <f t="shared" si="11309"/>
        <v>0</v>
      </c>
      <c r="BM1132" s="397">
        <f t="shared" si="11310"/>
        <v>0</v>
      </c>
      <c r="BN1132" s="404"/>
      <c r="BO1132" s="404"/>
      <c r="BP1132" s="404"/>
      <c r="BQ1132" s="397">
        <f t="shared" si="11311"/>
        <v>0</v>
      </c>
      <c r="BR1132" s="397">
        <f t="shared" si="11312"/>
        <v>0</v>
      </c>
      <c r="BS1132" s="397">
        <f t="shared" si="11313"/>
        <v>0</v>
      </c>
      <c r="BT1132" s="260"/>
      <c r="BU1132" s="260"/>
      <c r="BV1132" s="262">
        <f>SUM(N1132:R1132,X1132,AD1132,AJ1132,AP1132,AV1132,BB1132,BH1132)</f>
        <v>438185999.99999994</v>
      </c>
      <c r="BW1132" s="1427">
        <f t="shared" ref="BW1132" si="11329">BV1132*1.12</f>
        <v>490768320</v>
      </c>
      <c r="BX1132" s="190"/>
      <c r="BY1132" s="76">
        <v>2014</v>
      </c>
      <c r="BZ1132" s="325"/>
      <c r="CA1132" s="596">
        <f>BW1132*H1132</f>
        <v>343537824</v>
      </c>
      <c r="CB1132" s="82"/>
      <c r="CC1132" s="82"/>
      <c r="CD1132" s="175"/>
      <c r="CE1132" s="26">
        <f t="shared" si="11315"/>
        <v>438185999.99999994</v>
      </c>
      <c r="CF1132" s="27">
        <f t="shared" si="11316"/>
        <v>490768320</v>
      </c>
      <c r="CG1132" s="738">
        <f t="shared" si="11317"/>
        <v>343537824</v>
      </c>
      <c r="CH1132" s="185" t="s">
        <v>1323</v>
      </c>
      <c r="CI1132" s="185"/>
      <c r="CJ1132" s="175" t="s">
        <v>25</v>
      </c>
      <c r="CK1132" s="77" t="s">
        <v>1299</v>
      </c>
      <c r="CL1132" s="175" t="s">
        <v>2670</v>
      </c>
      <c r="CM1132" s="178" t="s">
        <v>2681</v>
      </c>
      <c r="CN1132" s="175" t="s">
        <v>1300</v>
      </c>
      <c r="CO1132" s="76" t="s">
        <v>1232</v>
      </c>
      <c r="CP1132" s="76" t="s">
        <v>1232</v>
      </c>
      <c r="CQ1132" s="175"/>
      <c r="CR1132" s="463"/>
      <c r="CS1132" s="463"/>
      <c r="CT1132" s="463"/>
      <c r="CU1132" s="463"/>
      <c r="CV1132" s="463"/>
      <c r="CW1132" s="463"/>
      <c r="CX1132" s="463"/>
      <c r="CY1132" s="463"/>
      <c r="CZ1132" s="463"/>
      <c r="DA1132" s="464"/>
      <c r="DB1132" s="464"/>
      <c r="DC1132" s="464">
        <f>46317600/1.12</f>
        <v>41354999.999999993</v>
      </c>
      <c r="DD1132" s="464">
        <v>101039000</v>
      </c>
      <c r="DE1132" s="464">
        <v>98351000</v>
      </c>
      <c r="DF1132" s="464">
        <v>97372000</v>
      </c>
      <c r="DG1132" s="464">
        <v>98089999.999999985</v>
      </c>
      <c r="DH1132" s="464"/>
      <c r="DI1132" s="464"/>
      <c r="DJ1132" s="464"/>
      <c r="DK1132" s="464">
        <f>DC1132+DD1132+DE1132+DF1132+DG1132</f>
        <v>436207000</v>
      </c>
      <c r="DL1132" s="464"/>
      <c r="DM1132" s="464">
        <v>0</v>
      </c>
      <c r="DN1132" s="464">
        <v>0</v>
      </c>
      <c r="DO1132" s="1080">
        <f>DP1132*1.12</f>
        <v>46317599.999999993</v>
      </c>
      <c r="DP1132" s="1059">
        <f>DC1132</f>
        <v>41354999.999999993</v>
      </c>
      <c r="DQ1132" s="1049">
        <f>DD1132*1.12</f>
        <v>113163680.00000001</v>
      </c>
      <c r="DR1132" s="1060">
        <f>DQ1132/1.12</f>
        <v>101039000</v>
      </c>
      <c r="DS1132" s="1062">
        <f>DT1132*1.12</f>
        <v>110153364.9505882</v>
      </c>
      <c r="DT1132" s="1060">
        <v>98351218.705882311</v>
      </c>
      <c r="DU1132" s="1061">
        <f>DV1132*1.12</f>
        <v>109056640.00000001</v>
      </c>
      <c r="DV1132" s="1059">
        <f>DF1132</f>
        <v>97372000</v>
      </c>
      <c r="DW1132" s="1062">
        <f>DX1132*1.12</f>
        <v>109860800</v>
      </c>
      <c r="DX1132" s="1059">
        <f>DG1132</f>
        <v>98089999.999999985</v>
      </c>
      <c r="DY1132" s="672"/>
      <c r="DZ1132" s="501"/>
      <c r="EA1132" s="508">
        <f>DI1132</f>
        <v>0</v>
      </c>
      <c r="EB1132" s="457">
        <f t="shared" si="11318"/>
        <v>0</v>
      </c>
      <c r="EC1132" s="846"/>
      <c r="ED1132" s="892"/>
      <c r="EE1132" s="667">
        <f>EF1132*1.12</f>
        <v>488551840.00000006</v>
      </c>
      <c r="EF1132" s="519">
        <f>DK1132</f>
        <v>436207000</v>
      </c>
      <c r="EG1132" s="398">
        <f>U1132-DN1132</f>
        <v>0</v>
      </c>
      <c r="EH1132" s="261">
        <f>V1132-DM1132</f>
        <v>0</v>
      </c>
      <c r="EI1132" s="472">
        <f>AA1132-DP1132</f>
        <v>0</v>
      </c>
      <c r="EJ1132" s="597">
        <f>AB1132-DO1132</f>
        <v>0</v>
      </c>
      <c r="EK1132" s="706">
        <f>AG1132-DR1132</f>
        <v>-1000.0000000149012</v>
      </c>
      <c r="EL1132" s="263">
        <f>AH1132-DQ1132</f>
        <v>-1120.0000000149012</v>
      </c>
      <c r="EM1132" s="648">
        <f>AM1132-DT1132</f>
        <v>1260781.2941176742</v>
      </c>
      <c r="EN1132" s="597">
        <f>AN1132-DS1132</f>
        <v>1412075.0494118035</v>
      </c>
      <c r="EO1132" s="706">
        <f>AS1132-DV1132</f>
        <v>718999.9999999851</v>
      </c>
      <c r="EP1132" s="263">
        <f>AT1132-DU1132</f>
        <v>805279.9999999851</v>
      </c>
      <c r="EQ1132" s="648">
        <f>AY1132-DX1132</f>
        <v>0</v>
      </c>
      <c r="ER1132" s="597">
        <f>AZ1132-DW1132</f>
        <v>0</v>
      </c>
      <c r="ES1132" s="706">
        <f>BE1132-DZ1132</f>
        <v>0</v>
      </c>
      <c r="ET1132" s="597">
        <f>BF1132-DY1132</f>
        <v>0</v>
      </c>
      <c r="EU1132" s="462">
        <f>BK1132-EB1132</f>
        <v>0</v>
      </c>
      <c r="EV1132" s="263">
        <f>BL1132-EA1132</f>
        <v>0</v>
      </c>
      <c r="EW1132" s="462">
        <f>BM1132-ED1132</f>
        <v>0</v>
      </c>
      <c r="EX1132" s="263">
        <f>BN1132-EC1132</f>
        <v>0</v>
      </c>
      <c r="EY1132" s="399">
        <f>BV1132-EF1132</f>
        <v>1978999.9999999404</v>
      </c>
      <c r="EZ1132" s="261">
        <f>BW1132-EE1132</f>
        <v>2216479.9999999404</v>
      </c>
      <c r="FA1132" s="313"/>
    </row>
    <row r="1133" spans="1:157" s="221" customFormat="1" ht="18" customHeight="1" collapsed="1" x14ac:dyDescent="0.2">
      <c r="A1133" s="217"/>
      <c r="B1133" s="19"/>
      <c r="C1133" s="90"/>
      <c r="D1133" s="90" t="s">
        <v>1189</v>
      </c>
      <c r="E1133" s="19"/>
      <c r="F1133" s="19"/>
      <c r="G1133" s="19"/>
      <c r="H1133" s="218"/>
      <c r="I1133" s="19"/>
      <c r="J1133" s="92"/>
      <c r="K1133" s="93"/>
      <c r="L1133" s="19"/>
      <c r="M1133" s="11"/>
      <c r="N1133" s="94"/>
      <c r="O1133" s="94"/>
      <c r="P1133" s="94"/>
      <c r="Q1133" s="94"/>
      <c r="R1133" s="401"/>
      <c r="S1133" s="264"/>
      <c r="T1133" s="264"/>
      <c r="U1133" s="264">
        <f>SUM(U1134:U1135)</f>
        <v>0</v>
      </c>
      <c r="V1133" s="264">
        <f>SUM(V1134:V1135)</f>
        <v>0</v>
      </c>
      <c r="W1133" s="264">
        <f>SUM(W1134:W1135)</f>
        <v>0</v>
      </c>
      <c r="X1133" s="402"/>
      <c r="Y1133" s="402"/>
      <c r="Z1133" s="402"/>
      <c r="AA1133" s="402">
        <f>SUM(AA1134:AA1135)</f>
        <v>4453000</v>
      </c>
      <c r="AB1133" s="402">
        <f>SUM(AB1134:AB1135)</f>
        <v>4987360.0000000009</v>
      </c>
      <c r="AC1133" s="402">
        <f>SUM(AC1134:AC1135)</f>
        <v>4987360.0000000009</v>
      </c>
      <c r="AD1133" s="264"/>
      <c r="AE1133" s="264"/>
      <c r="AF1133" s="264"/>
      <c r="AG1133" s="264">
        <f>SUM(AG1134:AG1135)</f>
        <v>12045600</v>
      </c>
      <c r="AH1133" s="264">
        <f>SUM(AH1134:AH1135)</f>
        <v>13491072.000000002</v>
      </c>
      <c r="AI1133" s="264">
        <f>SUM(AI1134:AI1135)</f>
        <v>13491072.000000002</v>
      </c>
      <c r="AJ1133" s="264"/>
      <c r="AK1133" s="264"/>
      <c r="AL1133" s="264"/>
      <c r="AM1133" s="264">
        <f>SUM(AM1134:AM1135)</f>
        <v>13519000</v>
      </c>
      <c r="AN1133" s="264">
        <f>SUM(AN1134:AN1135)</f>
        <v>15141280.000000002</v>
      </c>
      <c r="AO1133" s="264">
        <f>SUM(AO1134:AO1135)</f>
        <v>15141280.000000002</v>
      </c>
      <c r="AP1133" s="264"/>
      <c r="AQ1133" s="264"/>
      <c r="AR1133" s="264"/>
      <c r="AS1133" s="264">
        <f>SUM(AS1134:AS1135)</f>
        <v>13183000</v>
      </c>
      <c r="AT1133" s="264">
        <f>SUM(AT1134:AT1135)</f>
        <v>14764960.000000002</v>
      </c>
      <c r="AU1133" s="264">
        <f>SUM(AU1134:AU1135)</f>
        <v>14764960.000000002</v>
      </c>
      <c r="AV1133" s="264"/>
      <c r="AW1133" s="264"/>
      <c r="AX1133" s="264"/>
      <c r="AY1133" s="264">
        <f>SUM(AY1134:AY1135)</f>
        <v>13183000</v>
      </c>
      <c r="AZ1133" s="264">
        <f>SUM(AZ1134:AZ1135)</f>
        <v>14764960.000000002</v>
      </c>
      <c r="BA1133" s="264">
        <f>SUM(BA1134:BA1135)</f>
        <v>14764960.000000002</v>
      </c>
      <c r="BB1133" s="407"/>
      <c r="BC1133" s="407"/>
      <c r="BD1133" s="407"/>
      <c r="BE1133" s="393">
        <f>SUM(BE1134:BE1135)</f>
        <v>0</v>
      </c>
      <c r="BF1133" s="393">
        <f>SUM(BF1134:BF1135)</f>
        <v>0</v>
      </c>
      <c r="BG1133" s="393">
        <f>SUM(BG1134:BG1135)</f>
        <v>0</v>
      </c>
      <c r="BH1133" s="407"/>
      <c r="BI1133" s="407"/>
      <c r="BJ1133" s="407"/>
      <c r="BK1133" s="393">
        <f>SUM(BK1134:BK1135)</f>
        <v>0</v>
      </c>
      <c r="BL1133" s="393">
        <f>SUM(BL1134:BL1135)</f>
        <v>0</v>
      </c>
      <c r="BM1133" s="393">
        <f>SUM(BM1134:BM1135)</f>
        <v>0</v>
      </c>
      <c r="BN1133" s="407"/>
      <c r="BO1133" s="407"/>
      <c r="BP1133" s="407"/>
      <c r="BQ1133" s="393">
        <f>SUM(BQ1134:BQ1135)</f>
        <v>0</v>
      </c>
      <c r="BR1133" s="393">
        <f>SUM(BR1134:BR1135)</f>
        <v>0</v>
      </c>
      <c r="BS1133" s="393">
        <f>SUM(BS1134:BS1135)</f>
        <v>0</v>
      </c>
      <c r="BT1133" s="264"/>
      <c r="BU1133" s="264"/>
      <c r="BV1133" s="264">
        <f>SUM(BV1134:BV1135)</f>
        <v>56383600</v>
      </c>
      <c r="BW1133" s="264">
        <f>SUM(BW1134:BW1135)</f>
        <v>63149632.000000007</v>
      </c>
      <c r="BX1133" s="219"/>
      <c r="BY1133" s="19"/>
      <c r="BZ1133" s="571"/>
      <c r="CA1133" s="531">
        <f>SUM(CA1134:CA1135)</f>
        <v>63149632.000000007</v>
      </c>
      <c r="CB1133" s="197"/>
      <c r="CC1133" s="94"/>
      <c r="CD1133" s="220"/>
      <c r="CE1133" s="233">
        <f>SUM(CE1134:CE1135)</f>
        <v>56383600</v>
      </c>
      <c r="CF1133" s="233">
        <f>SUM(CF1134:CF1135)</f>
        <v>63149632.000000007</v>
      </c>
      <c r="CG1133" s="233">
        <f>SUM(CG1134:CG1135)</f>
        <v>63149632.000000007</v>
      </c>
      <c r="CH1133" s="164"/>
      <c r="CI1133" s="165"/>
      <c r="CJ1133" s="164"/>
      <c r="CK1133" s="185"/>
      <c r="CL1133" s="185"/>
      <c r="CM1133" s="185"/>
      <c r="CN1133" s="185"/>
      <c r="CO1133" s="185"/>
      <c r="CP1133" s="185"/>
      <c r="CQ1133" s="185"/>
      <c r="CR1133" s="469"/>
      <c r="CS1133" s="469"/>
      <c r="CT1133" s="469"/>
      <c r="CU1133" s="469"/>
      <c r="CV1133" s="469"/>
      <c r="CW1133" s="469"/>
      <c r="CX1133" s="469"/>
      <c r="CY1133" s="469"/>
      <c r="CZ1133" s="469"/>
      <c r="DA1133" s="470"/>
      <c r="DB1133" s="470"/>
      <c r="DC1133" s="470"/>
      <c r="DD1133" s="470"/>
      <c r="DE1133" s="470"/>
      <c r="DF1133" s="470"/>
      <c r="DG1133" s="470"/>
      <c r="DH1133" s="470"/>
      <c r="DI1133" s="470"/>
      <c r="DJ1133" s="470"/>
      <c r="DK1133" s="470"/>
      <c r="DL1133" s="521"/>
      <c r="DM1133" s="264">
        <f t="shared" ref="DM1133:EZ1138" si="11330">SUM(DM1134)</f>
        <v>0</v>
      </c>
      <c r="DN1133" s="264">
        <f t="shared" si="11330"/>
        <v>0</v>
      </c>
      <c r="DO1133" s="264">
        <f t="shared" si="11330"/>
        <v>4007700</v>
      </c>
      <c r="DP1133" s="663">
        <f>SUM(DP1134:DP1135)</f>
        <v>4007700</v>
      </c>
      <c r="DQ1133" s="682">
        <f>SUM(DQ1134:DQ1135)</f>
        <v>12045600</v>
      </c>
      <c r="DR1133" s="265">
        <f>SUM(DR1134:DR1135)</f>
        <v>12045600</v>
      </c>
      <c r="DS1133" s="265">
        <f t="shared" ref="DS1133:DZ1133" si="11331">SUM(DS1134:DS1135)</f>
        <v>12167100</v>
      </c>
      <c r="DT1133" s="265">
        <f t="shared" si="11331"/>
        <v>12167100</v>
      </c>
      <c r="DU1133" s="265">
        <f t="shared" si="11331"/>
        <v>11745000</v>
      </c>
      <c r="DV1133" s="265">
        <f t="shared" si="11331"/>
        <v>11745000</v>
      </c>
      <c r="DW1133" s="265">
        <f t="shared" si="11331"/>
        <v>11864700</v>
      </c>
      <c r="DX1133" s="663">
        <f t="shared" si="11331"/>
        <v>11864700</v>
      </c>
      <c r="DY1133" s="716">
        <f t="shared" si="11331"/>
        <v>0</v>
      </c>
      <c r="DZ1133" s="663">
        <f t="shared" si="11331"/>
        <v>0</v>
      </c>
      <c r="EA1133" s="401"/>
      <c r="EB1133" s="265"/>
      <c r="EC1133" s="265">
        <f t="shared" ref="EC1133:ED1133" si="11332">SUM(EC1134:EC1135)</f>
        <v>0</v>
      </c>
      <c r="ED1133" s="264">
        <f t="shared" si="11332"/>
        <v>0</v>
      </c>
      <c r="EE1133" s="402">
        <f>SUM(EE1134:EE1135)</f>
        <v>58049712.000000007</v>
      </c>
      <c r="EF1133" s="663">
        <f>SUM(EF1134:EF1135)</f>
        <v>51830100</v>
      </c>
      <c r="EG1133" s="401">
        <f t="shared" si="11330"/>
        <v>0</v>
      </c>
      <c r="EH1133" s="265">
        <f t="shared" si="11330"/>
        <v>0</v>
      </c>
      <c r="EI1133" s="402">
        <f t="shared" ref="EI1133:EZ1133" si="11333">SUM(EI1134:EI1135)</f>
        <v>445300</v>
      </c>
      <c r="EJ1133" s="663">
        <f t="shared" si="11333"/>
        <v>979660.00000000093</v>
      </c>
      <c r="EK1133" s="682">
        <f t="shared" si="11333"/>
        <v>0</v>
      </c>
      <c r="EL1133" s="265">
        <f t="shared" si="11333"/>
        <v>1445472.0000000019</v>
      </c>
      <c r="EM1133" s="265">
        <f>SUM(EM1134:EM1135)</f>
        <v>1351900</v>
      </c>
      <c r="EN1133" s="265">
        <f t="shared" si="11333"/>
        <v>2974180.0000000019</v>
      </c>
      <c r="EO1133" s="265">
        <f t="shared" si="11333"/>
        <v>1438000</v>
      </c>
      <c r="EP1133" s="265">
        <f t="shared" si="11333"/>
        <v>3019960.0000000019</v>
      </c>
      <c r="EQ1133" s="265">
        <f t="shared" si="11333"/>
        <v>1318300</v>
      </c>
      <c r="ER1133" s="265">
        <f t="shared" si="11333"/>
        <v>2900260.0000000019</v>
      </c>
      <c r="ES1133" s="265">
        <f t="shared" si="11333"/>
        <v>0</v>
      </c>
      <c r="ET1133" s="663">
        <f t="shared" si="11333"/>
        <v>0</v>
      </c>
      <c r="EU1133" s="663">
        <f t="shared" si="11333"/>
        <v>0</v>
      </c>
      <c r="EV1133" s="663">
        <f t="shared" si="11333"/>
        <v>0</v>
      </c>
      <c r="EW1133" s="663">
        <f t="shared" ref="EW1133:EX1133" si="11334">SUM(EW1134:EW1135)</f>
        <v>0</v>
      </c>
      <c r="EX1133" s="663">
        <f t="shared" si="11334"/>
        <v>0</v>
      </c>
      <c r="EY1133" s="402">
        <f t="shared" si="11333"/>
        <v>4553500</v>
      </c>
      <c r="EZ1133" s="265">
        <f t="shared" si="11333"/>
        <v>5099920</v>
      </c>
      <c r="FA1133" s="314"/>
    </row>
    <row r="1134" spans="1:157" s="721" customFormat="1" ht="18" hidden="1" customHeight="1" outlineLevel="1" x14ac:dyDescent="0.2">
      <c r="A1134" s="617" t="s">
        <v>1208</v>
      </c>
      <c r="B1134" s="64" t="s">
        <v>21</v>
      </c>
      <c r="C1134" s="65" t="s">
        <v>1198</v>
      </c>
      <c r="D1134" s="65" t="s">
        <v>1244</v>
      </c>
      <c r="E1134" s="64" t="s">
        <v>1244</v>
      </c>
      <c r="F1134" s="64" t="s">
        <v>1233</v>
      </c>
      <c r="G1134" s="64" t="s">
        <v>41</v>
      </c>
      <c r="H1134" s="618">
        <v>1</v>
      </c>
      <c r="I1134" s="64" t="s">
        <v>1234</v>
      </c>
      <c r="J1134" s="68" t="s">
        <v>26</v>
      </c>
      <c r="K1134" s="69"/>
      <c r="L1134" s="64" t="s">
        <v>1235</v>
      </c>
      <c r="M1134" s="9"/>
      <c r="N1134" s="619"/>
      <c r="O1134" s="619"/>
      <c r="P1134" s="619"/>
      <c r="Q1134" s="620"/>
      <c r="R1134" s="394"/>
      <c r="S1134" s="396"/>
      <c r="T1134" s="396"/>
      <c r="U1134" s="396">
        <f t="shared" ref="U1134" si="11335">R1134</f>
        <v>0</v>
      </c>
      <c r="V1134" s="468">
        <f t="shared" ref="V1134" si="11336">U1134*1.12</f>
        <v>0</v>
      </c>
      <c r="W1134" s="257">
        <f t="shared" ref="W1134" si="11337">V1134*H1134</f>
        <v>0</v>
      </c>
      <c r="X1134" s="395">
        <v>0</v>
      </c>
      <c r="Y1134" s="395"/>
      <c r="Z1134" s="395"/>
      <c r="AA1134" s="395">
        <f t="shared" ref="AA1134" si="11338">X1134</f>
        <v>0</v>
      </c>
      <c r="AB1134" s="395">
        <f t="shared" ref="AB1134" si="11339">AA1134*1.12</f>
        <v>0</v>
      </c>
      <c r="AC1134" s="399">
        <f t="shared" ref="AC1134:AC1135" si="11340">AB1134*H1134</f>
        <v>0</v>
      </c>
      <c r="AD1134" s="396">
        <v>0</v>
      </c>
      <c r="AE1134" s="396"/>
      <c r="AF1134" s="396"/>
      <c r="AG1134" s="396">
        <f t="shared" ref="AG1134" si="11341">AD1134</f>
        <v>0</v>
      </c>
      <c r="AH1134" s="396">
        <f t="shared" si="11299"/>
        <v>0</v>
      </c>
      <c r="AI1134" s="410">
        <f t="shared" ref="AI1134:AI1135" si="11342">AH1134*H1134</f>
        <v>0</v>
      </c>
      <c r="AJ1134" s="396">
        <v>0</v>
      </c>
      <c r="AK1134" s="396"/>
      <c r="AL1134" s="396"/>
      <c r="AM1134" s="260">
        <f t="shared" ref="AM1134" si="11343">AJ1134</f>
        <v>0</v>
      </c>
      <c r="AN1134" s="260">
        <f t="shared" ref="AN1134" si="11344">AM1134*1.12</f>
        <v>0</v>
      </c>
      <c r="AO1134" s="396">
        <f t="shared" ref="AO1134:AO1135" si="11345">AN1134*H1134</f>
        <v>0</v>
      </c>
      <c r="AP1134" s="396">
        <v>0</v>
      </c>
      <c r="AQ1134" s="396"/>
      <c r="AR1134" s="396"/>
      <c r="AS1134" s="396">
        <f t="shared" ref="AS1134:AS1135" si="11346">AP1134</f>
        <v>0</v>
      </c>
      <c r="AT1134" s="396">
        <f t="shared" ref="AT1134:AT1135" si="11347">AS1134*1.12</f>
        <v>0</v>
      </c>
      <c r="AU1134" s="396">
        <f t="shared" ref="AU1134:AU1135" si="11348">AT1134*H1134</f>
        <v>0</v>
      </c>
      <c r="AV1134" s="396">
        <v>0</v>
      </c>
      <c r="AW1134" s="396"/>
      <c r="AX1134" s="396"/>
      <c r="AY1134" s="396">
        <f t="shared" ref="AY1134:AY1135" si="11349">AV1134</f>
        <v>0</v>
      </c>
      <c r="AZ1134" s="396">
        <f t="shared" ref="AZ1134:AZ1135" si="11350">AY1134*1.12</f>
        <v>0</v>
      </c>
      <c r="BA1134" s="396">
        <f t="shared" ref="BA1134:BA1135" si="11351">AZ1134*H1134</f>
        <v>0</v>
      </c>
      <c r="BB1134" s="621"/>
      <c r="BC1134" s="621"/>
      <c r="BD1134" s="621"/>
      <c r="BE1134" s="397">
        <f t="shared" si="10643"/>
        <v>0</v>
      </c>
      <c r="BF1134" s="397">
        <f t="shared" si="10608"/>
        <v>0</v>
      </c>
      <c r="BG1134" s="397">
        <f t="shared" si="10644"/>
        <v>0</v>
      </c>
      <c r="BH1134" s="621"/>
      <c r="BI1134" s="621"/>
      <c r="BJ1134" s="621"/>
      <c r="BK1134" s="397">
        <f t="shared" ref="BK1134:BK1135" si="11352">BH1134</f>
        <v>0</v>
      </c>
      <c r="BL1134" s="397">
        <f t="shared" ref="BL1134:BL1135" si="11353">BK1134*1.12</f>
        <v>0</v>
      </c>
      <c r="BM1134" s="397">
        <f t="shared" ref="BM1134:BM1135" si="11354">BL1134*N1134</f>
        <v>0</v>
      </c>
      <c r="BN1134" s="621"/>
      <c r="BO1134" s="621"/>
      <c r="BP1134" s="621"/>
      <c r="BQ1134" s="397">
        <f t="shared" ref="BQ1134:BQ1135" si="11355">BN1134</f>
        <v>0</v>
      </c>
      <c r="BR1134" s="397">
        <f t="shared" ref="BR1134:BR1135" si="11356">BQ1134*1.12</f>
        <v>0</v>
      </c>
      <c r="BS1134" s="397">
        <f t="shared" ref="BS1134:BS1135" si="11357">BR1134*T1134</f>
        <v>0</v>
      </c>
      <c r="BT1134" s="396"/>
      <c r="BU1134" s="396"/>
      <c r="BV1134" s="256">
        <f t="shared" ref="BV1134" si="11358">SUM(N1134:R1134,X1134,AD1134,AJ1134,AP1134,AV1134,BB1134,BH1134)</f>
        <v>0</v>
      </c>
      <c r="BW1134" s="1431">
        <f t="shared" ref="BW1134" si="11359">BV1134*1.12</f>
        <v>0</v>
      </c>
      <c r="BX1134" s="622"/>
      <c r="BY1134" s="76">
        <v>2014</v>
      </c>
      <c r="BZ1134" s="576"/>
      <c r="CA1134" s="529">
        <f>BW1134*H1134</f>
        <v>0</v>
      </c>
      <c r="CB1134" s="717"/>
      <c r="CC1134" s="619"/>
      <c r="CD1134" s="718"/>
      <c r="CE1134" s="26">
        <f t="shared" ref="CE1134:CE1135" si="11360">BV1134-CB1134</f>
        <v>0</v>
      </c>
      <c r="CF1134" s="27">
        <f t="shared" ref="CF1134:CF1135" si="11361">BW1134-CC1134</f>
        <v>0</v>
      </c>
      <c r="CG1134" s="738">
        <f t="shared" ref="CG1134:CG1135" si="11362">CA1134-CC1134</f>
        <v>0</v>
      </c>
      <c r="CH1134" s="162" t="s">
        <v>1260</v>
      </c>
      <c r="CI1134" s="163"/>
      <c r="CJ1134" s="179" t="s">
        <v>41</v>
      </c>
      <c r="CK1134" s="65" t="s">
        <v>1294</v>
      </c>
      <c r="CL1134" s="180" t="s">
        <v>2678</v>
      </c>
      <c r="CM1134" s="181" t="s">
        <v>2685</v>
      </c>
      <c r="CN1134" s="180" t="s">
        <v>1295</v>
      </c>
      <c r="CO1134" s="65" t="s">
        <v>1244</v>
      </c>
      <c r="CP1134" s="64" t="s">
        <v>1244</v>
      </c>
      <c r="CQ1134" s="180"/>
      <c r="CR1134" s="624"/>
      <c r="CS1134" s="624"/>
      <c r="CT1134" s="624"/>
      <c r="CU1134" s="624"/>
      <c r="CV1134" s="624"/>
      <c r="CW1134" s="624"/>
      <c r="CX1134" s="624"/>
      <c r="CY1134" s="624"/>
      <c r="CZ1134" s="624"/>
      <c r="DA1134" s="625"/>
      <c r="DB1134" s="625"/>
      <c r="DC1134" s="1068">
        <v>4007700</v>
      </c>
      <c r="DD1134" s="1068">
        <v>12045600</v>
      </c>
      <c r="DE1134" s="1068">
        <v>12167100</v>
      </c>
      <c r="DF1134" s="1068">
        <v>11745000</v>
      </c>
      <c r="DG1134" s="1068">
        <v>11864700</v>
      </c>
      <c r="DH1134" s="719"/>
      <c r="DI1134" s="719"/>
      <c r="DJ1134" s="719"/>
      <c r="DK1134" s="625">
        <f>DC1134+DD1134+DE1134+DF1134+DG1134</f>
        <v>51830100</v>
      </c>
      <c r="DL1134" s="626"/>
      <c r="DM1134" s="627"/>
      <c r="DN1134" s="628"/>
      <c r="DO1134" s="719">
        <f>DP1134</f>
        <v>4007700</v>
      </c>
      <c r="DP1134" s="489">
        <f>DC1134</f>
        <v>4007700</v>
      </c>
      <c r="DQ1134" s="675">
        <f>DR1134</f>
        <v>12045600</v>
      </c>
      <c r="DR1134" s="491">
        <f>DD1134</f>
        <v>12045600</v>
      </c>
      <c r="DS1134" s="674">
        <f>DT1134</f>
        <v>12167100</v>
      </c>
      <c r="DT1134" s="491">
        <f>DE1134</f>
        <v>12167100</v>
      </c>
      <c r="DU1134" s="504">
        <f>DV1134</f>
        <v>11745000</v>
      </c>
      <c r="DV1134" s="489">
        <f>DF1134</f>
        <v>11745000</v>
      </c>
      <c r="DW1134" s="674">
        <f>DX1134</f>
        <v>11864700</v>
      </c>
      <c r="DX1134" s="489">
        <f>DG1134</f>
        <v>11864700</v>
      </c>
      <c r="DY1134" s="674"/>
      <c r="DZ1134" s="501"/>
      <c r="EA1134" s="508">
        <f>DI1134</f>
        <v>0</v>
      </c>
      <c r="EB1134" s="457">
        <f t="shared" ref="EB1134:EB1135" si="11363">EA1134/1.12</f>
        <v>0</v>
      </c>
      <c r="EC1134" s="674"/>
      <c r="ED1134" s="487"/>
      <c r="EE1134" s="667">
        <f>EF1134*1.12</f>
        <v>58049712.000000007</v>
      </c>
      <c r="EF1134" s="628">
        <f>DK1134</f>
        <v>51830100</v>
      </c>
      <c r="EG1134" s="394"/>
      <c r="EH1134" s="468"/>
      <c r="EI1134" s="460">
        <f>AA1134-DP1134</f>
        <v>-4007700</v>
      </c>
      <c r="EJ1134" s="649">
        <f>AB1134-DO1134</f>
        <v>-4007700</v>
      </c>
      <c r="EK1134" s="677">
        <f>AG1134-DR1134</f>
        <v>-12045600</v>
      </c>
      <c r="EL1134" s="257">
        <f>AH1134-DQ1134</f>
        <v>-12045600</v>
      </c>
      <c r="EM1134" s="649">
        <f>AM1134-DT1134</f>
        <v>-12167100</v>
      </c>
      <c r="EN1134" s="538">
        <f>AN1134-DS1134</f>
        <v>-12167100</v>
      </c>
      <c r="EO1134" s="677">
        <f>AS1134-DV1134</f>
        <v>-11745000</v>
      </c>
      <c r="EP1134" s="257">
        <f>AT1134-DU1134</f>
        <v>-11745000</v>
      </c>
      <c r="EQ1134" s="649">
        <f>AY1134-DX1134</f>
        <v>-11864700</v>
      </c>
      <c r="ER1134" s="538">
        <f>AZ1134-DW1134</f>
        <v>-11864700</v>
      </c>
      <c r="ES1134" s="677">
        <f>BE1134-DZ1134</f>
        <v>0</v>
      </c>
      <c r="ET1134" s="538">
        <f>BF1134-DY1134</f>
        <v>0</v>
      </c>
      <c r="EU1134" s="462">
        <f>BK1134-EB1134</f>
        <v>0</v>
      </c>
      <c r="EV1134" s="263">
        <f>BL1134-EA1134</f>
        <v>0</v>
      </c>
      <c r="EW1134" s="462">
        <f>BM1134-ED1134</f>
        <v>0</v>
      </c>
      <c r="EX1134" s="263">
        <f>BN1134-EC1134</f>
        <v>0</v>
      </c>
      <c r="EY1134" s="399">
        <f>BV1134-EF1134</f>
        <v>-51830100</v>
      </c>
      <c r="EZ1134" s="261">
        <f>BW1134-EE1134</f>
        <v>-58049712.000000007</v>
      </c>
      <c r="FA1134" s="720"/>
    </row>
    <row r="1135" spans="1:157" s="183" customFormat="1" ht="18" hidden="1" customHeight="1" outlineLevel="1" x14ac:dyDescent="0.2">
      <c r="A1135" s="76" t="s">
        <v>1693</v>
      </c>
      <c r="B1135" s="76" t="s">
        <v>21</v>
      </c>
      <c r="C1135" s="77" t="s">
        <v>1198</v>
      </c>
      <c r="D1135" s="77" t="s">
        <v>1244</v>
      </c>
      <c r="E1135" s="76" t="s">
        <v>1244</v>
      </c>
      <c r="F1135" s="76" t="s">
        <v>1233</v>
      </c>
      <c r="G1135" s="225" t="s">
        <v>41</v>
      </c>
      <c r="H1135" s="222">
        <v>1</v>
      </c>
      <c r="I1135" s="225" t="s">
        <v>1234</v>
      </c>
      <c r="J1135" s="228" t="s">
        <v>26</v>
      </c>
      <c r="K1135" s="229"/>
      <c r="L1135" s="230" t="s">
        <v>1235</v>
      </c>
      <c r="M1135" s="76"/>
      <c r="N1135" s="231"/>
      <c r="O1135" s="231"/>
      <c r="P1135" s="231"/>
      <c r="Q1135" s="248"/>
      <c r="R1135" s="260"/>
      <c r="S1135" s="275"/>
      <c r="T1135" s="275"/>
      <c r="U1135" s="275">
        <f t="shared" ref="U1135" si="11364">R1135</f>
        <v>0</v>
      </c>
      <c r="V1135" s="276">
        <f t="shared" ref="V1135" si="11365">U1135*1.12</f>
        <v>0</v>
      </c>
      <c r="W1135" s="538">
        <f t="shared" ref="W1135" si="11366">V1135*H1135</f>
        <v>0</v>
      </c>
      <c r="X1135" s="260">
        <v>4453000</v>
      </c>
      <c r="Y1135" s="434"/>
      <c r="Z1135" s="434"/>
      <c r="AA1135" s="434">
        <f t="shared" ref="AA1135" si="11367">X1135</f>
        <v>4453000</v>
      </c>
      <c r="AB1135" s="434">
        <f t="shared" ref="AB1135" si="11368">AA1135*1.12</f>
        <v>4987360.0000000009</v>
      </c>
      <c r="AC1135" s="778">
        <f t="shared" si="11340"/>
        <v>4987360.0000000009</v>
      </c>
      <c r="AD1135" s="260">
        <v>12045600</v>
      </c>
      <c r="AE1135" s="260"/>
      <c r="AF1135" s="260"/>
      <c r="AG1135" s="260">
        <f t="shared" ref="AG1135" si="11369">AD1135</f>
        <v>12045600</v>
      </c>
      <c r="AH1135" s="260">
        <f t="shared" ref="AH1135" si="11370">AG1135*1.12</f>
        <v>13491072.000000002</v>
      </c>
      <c r="AI1135" s="410">
        <f t="shared" si="11342"/>
        <v>13491072.000000002</v>
      </c>
      <c r="AJ1135" s="260">
        <v>13519000</v>
      </c>
      <c r="AK1135" s="260"/>
      <c r="AL1135" s="260"/>
      <c r="AM1135" s="260">
        <f t="shared" ref="AM1135" si="11371">AJ1135</f>
        <v>13519000</v>
      </c>
      <c r="AN1135" s="260">
        <f t="shared" ref="AN1135" si="11372">AM1135*1.12</f>
        <v>15141280.000000002</v>
      </c>
      <c r="AO1135" s="396">
        <f t="shared" si="11345"/>
        <v>15141280.000000002</v>
      </c>
      <c r="AP1135" s="260">
        <v>13183000</v>
      </c>
      <c r="AQ1135" s="260"/>
      <c r="AR1135" s="260"/>
      <c r="AS1135" s="260">
        <f t="shared" si="11346"/>
        <v>13183000</v>
      </c>
      <c r="AT1135" s="260">
        <f t="shared" si="11347"/>
        <v>14764960.000000002</v>
      </c>
      <c r="AU1135" s="275">
        <f t="shared" si="11348"/>
        <v>14764960.000000002</v>
      </c>
      <c r="AV1135" s="260">
        <v>13183000</v>
      </c>
      <c r="AW1135" s="260"/>
      <c r="AX1135" s="260"/>
      <c r="AY1135" s="260">
        <f t="shared" si="11349"/>
        <v>13183000</v>
      </c>
      <c r="AZ1135" s="260">
        <f t="shared" si="11350"/>
        <v>14764960.000000002</v>
      </c>
      <c r="BA1135" s="260">
        <f t="shared" si="11351"/>
        <v>14764960.000000002</v>
      </c>
      <c r="BB1135" s="404"/>
      <c r="BC1135" s="404"/>
      <c r="BD1135" s="404"/>
      <c r="BE1135" s="397">
        <f t="shared" si="10643"/>
        <v>0</v>
      </c>
      <c r="BF1135" s="397">
        <f t="shared" si="10608"/>
        <v>0</v>
      </c>
      <c r="BG1135" s="397">
        <f t="shared" si="10644"/>
        <v>0</v>
      </c>
      <c r="BH1135" s="435"/>
      <c r="BI1135" s="404"/>
      <c r="BJ1135" s="404"/>
      <c r="BK1135" s="397">
        <f t="shared" si="11352"/>
        <v>0</v>
      </c>
      <c r="BL1135" s="397">
        <f t="shared" si="11353"/>
        <v>0</v>
      </c>
      <c r="BM1135" s="397">
        <f t="shared" si="11354"/>
        <v>0</v>
      </c>
      <c r="BN1135" s="435"/>
      <c r="BO1135" s="404"/>
      <c r="BP1135" s="404"/>
      <c r="BQ1135" s="397">
        <f t="shared" si="11355"/>
        <v>0</v>
      </c>
      <c r="BR1135" s="397">
        <f t="shared" si="11356"/>
        <v>0</v>
      </c>
      <c r="BS1135" s="397">
        <f t="shared" si="11357"/>
        <v>0</v>
      </c>
      <c r="BT1135" s="275"/>
      <c r="BU1135" s="275"/>
      <c r="BV1135" s="256">
        <f t="shared" ref="BV1135" si="11373">SUM(N1135:R1135,X1135,AD1135,AJ1135,AP1135,AV1135,BB1135,BH1135)</f>
        <v>56383600</v>
      </c>
      <c r="BW1135" s="1433">
        <f t="shared" ref="BW1135" si="11374">BV1135*1.12</f>
        <v>63149632.000000007</v>
      </c>
      <c r="BX1135" s="232"/>
      <c r="BY1135" s="64">
        <v>2014</v>
      </c>
      <c r="BZ1135" s="573"/>
      <c r="CA1135" s="563">
        <f>BW1135*H1135</f>
        <v>63149632.000000007</v>
      </c>
      <c r="CB1135" s="223"/>
      <c r="CC1135" s="231"/>
      <c r="CD1135" s="347"/>
      <c r="CE1135" s="26">
        <f t="shared" si="11360"/>
        <v>56383600</v>
      </c>
      <c r="CF1135" s="27">
        <f t="shared" si="11361"/>
        <v>63149632.000000007</v>
      </c>
      <c r="CG1135" s="738">
        <f t="shared" si="11362"/>
        <v>63149632.000000007</v>
      </c>
      <c r="CH1135" s="168" t="s">
        <v>1708</v>
      </c>
      <c r="CI1135" s="169"/>
      <c r="CJ1135" s="193"/>
      <c r="CK1135" s="226"/>
      <c r="CL1135" s="194"/>
      <c r="CM1135" s="287"/>
      <c r="CN1135" s="194"/>
      <c r="CO1135" s="226"/>
      <c r="CP1135" s="225"/>
      <c r="CQ1135" s="194"/>
      <c r="CR1135" s="513"/>
      <c r="CS1135" s="513"/>
      <c r="CT1135" s="513"/>
      <c r="CU1135" s="513"/>
      <c r="CV1135" s="513"/>
      <c r="CW1135" s="513"/>
      <c r="CX1135" s="513"/>
      <c r="CY1135" s="513"/>
      <c r="CZ1135" s="513"/>
      <c r="DA1135" s="514"/>
      <c r="DB1135" s="514"/>
      <c r="DC1135" s="605"/>
      <c r="DD1135" s="605"/>
      <c r="DE1135" s="605"/>
      <c r="DF1135" s="605"/>
      <c r="DG1135" s="605"/>
      <c r="DH1135" s="605"/>
      <c r="DI1135" s="605"/>
      <c r="DJ1135" s="605"/>
      <c r="DK1135" s="514"/>
      <c r="DL1135" s="515"/>
      <c r="DM1135" s="516"/>
      <c r="DN1135" s="520"/>
      <c r="DO1135" s="605"/>
      <c r="DP1135" s="489"/>
      <c r="DQ1135" s="678"/>
      <c r="DR1135" s="613"/>
      <c r="DS1135" s="678"/>
      <c r="DT1135" s="613"/>
      <c r="DU1135" s="753"/>
      <c r="DV1135" s="651"/>
      <c r="DW1135" s="678"/>
      <c r="DX1135" s="651"/>
      <c r="DY1135" s="678"/>
      <c r="DZ1135" s="501"/>
      <c r="EA1135" s="508">
        <f>DI1135</f>
        <v>0</v>
      </c>
      <c r="EB1135" s="457">
        <f t="shared" si="11363"/>
        <v>0</v>
      </c>
      <c r="EC1135" s="678"/>
      <c r="ED1135" s="774"/>
      <c r="EE1135" s="667"/>
      <c r="EF1135" s="520"/>
      <c r="EG1135" s="433"/>
      <c r="EH1135" s="276"/>
      <c r="EI1135" s="460">
        <f>AA1135-DP1135</f>
        <v>4453000</v>
      </c>
      <c r="EJ1135" s="649">
        <f>AB1135-DO1135</f>
        <v>4987360.0000000009</v>
      </c>
      <c r="EK1135" s="690">
        <f>AG1135-DR1135</f>
        <v>12045600</v>
      </c>
      <c r="EL1135" s="495">
        <f>AH1135-DQ1135</f>
        <v>13491072.000000002</v>
      </c>
      <c r="EM1135" s="252">
        <f>AM1135-DT1135</f>
        <v>13519000</v>
      </c>
      <c r="EN1135" s="685">
        <f>AN1135-DS1135</f>
        <v>15141280.000000002</v>
      </c>
      <c r="EO1135" s="690">
        <f>AS1135-DV1135</f>
        <v>13183000</v>
      </c>
      <c r="EP1135" s="495">
        <f>AT1135-DU1135</f>
        <v>14764960.000000002</v>
      </c>
      <c r="EQ1135" s="252">
        <f>AY1135-DX1135</f>
        <v>13183000</v>
      </c>
      <c r="ER1135" s="685">
        <f>AZ1135-DW1135</f>
        <v>14764960.000000002</v>
      </c>
      <c r="ES1135" s="690">
        <f>BE1135-DZ1135</f>
        <v>0</v>
      </c>
      <c r="ET1135" s="685">
        <f>BF1135-DY1135</f>
        <v>0</v>
      </c>
      <c r="EU1135" s="462">
        <f>BK1135-EB1135</f>
        <v>0</v>
      </c>
      <c r="EV1135" s="263">
        <f>BL1135-EA1135</f>
        <v>0</v>
      </c>
      <c r="EW1135" s="462">
        <f>BM1135-ED1135</f>
        <v>0</v>
      </c>
      <c r="EX1135" s="263">
        <f>BN1135-EC1135</f>
        <v>0</v>
      </c>
      <c r="EY1135" s="434">
        <f>BV1135-EF1135</f>
        <v>56383600</v>
      </c>
      <c r="EZ1135" s="276">
        <f>BW1135-EE1135</f>
        <v>63149632.000000007</v>
      </c>
      <c r="FA1135" s="313"/>
    </row>
    <row r="1136" spans="1:157" s="221" customFormat="1" ht="18" customHeight="1" collapsed="1" x14ac:dyDescent="0.2">
      <c r="A1136" s="217"/>
      <c r="B1136" s="19"/>
      <c r="C1136" s="90"/>
      <c r="D1136" s="90" t="s">
        <v>1190</v>
      </c>
      <c r="E1136" s="19"/>
      <c r="F1136" s="19"/>
      <c r="G1136" s="19"/>
      <c r="H1136" s="218"/>
      <c r="I1136" s="19"/>
      <c r="J1136" s="92"/>
      <c r="K1136" s="93"/>
      <c r="L1136" s="19"/>
      <c r="M1136" s="11"/>
      <c r="N1136" s="94"/>
      <c r="O1136" s="94"/>
      <c r="P1136" s="94"/>
      <c r="Q1136" s="94"/>
      <c r="R1136" s="401"/>
      <c r="S1136" s="264"/>
      <c r="T1136" s="264"/>
      <c r="U1136" s="264">
        <f t="shared" ref="U1136" si="11375">SUM(U1137)</f>
        <v>0</v>
      </c>
      <c r="V1136" s="264">
        <f t="shared" ref="V1136" si="11376">SUM(V1137)</f>
        <v>0</v>
      </c>
      <c r="W1136" s="264">
        <f t="shared" ref="W1136" si="11377">SUM(W1137)</f>
        <v>0</v>
      </c>
      <c r="X1136" s="402"/>
      <c r="Y1136" s="402"/>
      <c r="Z1136" s="402"/>
      <c r="AA1136" s="402">
        <f t="shared" ref="AA1136" si="11378">SUM(AA1137)</f>
        <v>13087000</v>
      </c>
      <c r="AB1136" s="402">
        <f t="shared" ref="AB1136" si="11379">SUM(AB1137)</f>
        <v>14657440.000000002</v>
      </c>
      <c r="AC1136" s="402">
        <f t="shared" ref="AC1136" si="11380">SUM(AC1137)</f>
        <v>10260208</v>
      </c>
      <c r="AD1136" s="264"/>
      <c r="AE1136" s="264"/>
      <c r="AF1136" s="264"/>
      <c r="AG1136" s="264">
        <f t="shared" ref="AG1136:AI1136" si="11381">SUM(AG1137)</f>
        <v>31514000</v>
      </c>
      <c r="AH1136" s="264">
        <f t="shared" si="11381"/>
        <v>35295680</v>
      </c>
      <c r="AI1136" s="264">
        <f t="shared" si="11381"/>
        <v>24706976</v>
      </c>
      <c r="AJ1136" s="264"/>
      <c r="AK1136" s="264"/>
      <c r="AL1136" s="264"/>
      <c r="AM1136" s="264">
        <f t="shared" ref="AM1136:AO1136" si="11382">SUM(AM1137)</f>
        <v>31009000</v>
      </c>
      <c r="AN1136" s="264">
        <f t="shared" si="11382"/>
        <v>34730080</v>
      </c>
      <c r="AO1136" s="264">
        <f t="shared" si="11382"/>
        <v>24311056</v>
      </c>
      <c r="AP1136" s="264"/>
      <c r="AQ1136" s="264"/>
      <c r="AR1136" s="264"/>
      <c r="AS1136" s="264">
        <f t="shared" ref="AS1136:AU1136" si="11383">SUM(AS1137)</f>
        <v>30728000</v>
      </c>
      <c r="AT1136" s="264">
        <f t="shared" si="11383"/>
        <v>34415360</v>
      </c>
      <c r="AU1136" s="264">
        <f t="shared" si="11383"/>
        <v>24090752</v>
      </c>
      <c r="AV1136" s="264"/>
      <c r="AW1136" s="264"/>
      <c r="AX1136" s="264"/>
      <c r="AY1136" s="264">
        <f t="shared" ref="AY1136:BA1136" si="11384">SUM(AY1137)</f>
        <v>30728000</v>
      </c>
      <c r="AZ1136" s="264">
        <f t="shared" si="11384"/>
        <v>34415360</v>
      </c>
      <c r="BA1136" s="264">
        <f t="shared" si="11384"/>
        <v>24090752</v>
      </c>
      <c r="BB1136" s="407"/>
      <c r="BC1136" s="407"/>
      <c r="BD1136" s="407"/>
      <c r="BE1136" s="393">
        <f t="shared" ref="BE1136:BG1136" si="11385">SUM(BE1137)</f>
        <v>0</v>
      </c>
      <c r="BF1136" s="393">
        <f t="shared" si="11385"/>
        <v>0</v>
      </c>
      <c r="BG1136" s="393">
        <f t="shared" si="11385"/>
        <v>0</v>
      </c>
      <c r="BH1136" s="407"/>
      <c r="BI1136" s="407"/>
      <c r="BJ1136" s="407"/>
      <c r="BK1136" s="393">
        <f t="shared" ref="BK1136:BM1136" si="11386">SUM(BK1137)</f>
        <v>0</v>
      </c>
      <c r="BL1136" s="393">
        <f t="shared" si="11386"/>
        <v>0</v>
      </c>
      <c r="BM1136" s="393">
        <f t="shared" si="11386"/>
        <v>0</v>
      </c>
      <c r="BN1136" s="407"/>
      <c r="BO1136" s="407"/>
      <c r="BP1136" s="407"/>
      <c r="BQ1136" s="393">
        <f t="shared" ref="BQ1136:BS1136" si="11387">SUM(BQ1137)</f>
        <v>0</v>
      </c>
      <c r="BR1136" s="393">
        <f t="shared" si="11387"/>
        <v>0</v>
      </c>
      <c r="BS1136" s="393">
        <f t="shared" si="11387"/>
        <v>0</v>
      </c>
      <c r="BT1136" s="264"/>
      <c r="BU1136" s="264"/>
      <c r="BV1136" s="264">
        <f t="shared" ref="BV1136" si="11388">SUM(BV1137)</f>
        <v>137066000</v>
      </c>
      <c r="BW1136" s="264">
        <f t="shared" ref="BW1136" si="11389">SUM(BW1137)</f>
        <v>153513920</v>
      </c>
      <c r="BX1136" s="219"/>
      <c r="BY1136" s="19"/>
      <c r="BZ1136" s="571"/>
      <c r="CA1136" s="529"/>
      <c r="CB1136" s="197"/>
      <c r="CC1136" s="94"/>
      <c r="CD1136" s="220"/>
      <c r="CE1136" s="233">
        <f t="shared" ref="CE1136" si="11390">SUM(CE1137)</f>
        <v>137066000</v>
      </c>
      <c r="CF1136" s="233">
        <f t="shared" si="10599"/>
        <v>153513920</v>
      </c>
      <c r="CG1136" s="233">
        <f t="shared" si="10599"/>
        <v>107459744</v>
      </c>
      <c r="CH1136" s="164"/>
      <c r="CI1136" s="165"/>
      <c r="CJ1136" s="164"/>
      <c r="CK1136" s="185"/>
      <c r="CL1136" s="185"/>
      <c r="CM1136" s="185"/>
      <c r="CN1136" s="185"/>
      <c r="CO1136" s="185"/>
      <c r="CP1136" s="185"/>
      <c r="CQ1136" s="185"/>
      <c r="CR1136" s="469"/>
      <c r="CS1136" s="469"/>
      <c r="CT1136" s="469"/>
      <c r="CU1136" s="469"/>
      <c r="CV1136" s="469"/>
      <c r="CW1136" s="469"/>
      <c r="CX1136" s="469"/>
      <c r="CY1136" s="469"/>
      <c r="CZ1136" s="469"/>
      <c r="DA1136" s="470"/>
      <c r="DB1136" s="470"/>
      <c r="DC1136" s="470"/>
      <c r="DD1136" s="470"/>
      <c r="DE1136" s="470"/>
      <c r="DF1136" s="470"/>
      <c r="DG1136" s="470"/>
      <c r="DH1136" s="470"/>
      <c r="DI1136" s="470"/>
      <c r="DJ1136" s="470"/>
      <c r="DK1136" s="470"/>
      <c r="DL1136" s="521"/>
      <c r="DM1136" s="264">
        <f t="shared" si="11330"/>
        <v>0</v>
      </c>
      <c r="DN1136" s="264">
        <f t="shared" si="11330"/>
        <v>0</v>
      </c>
      <c r="DO1136" s="606">
        <f t="shared" si="11330"/>
        <v>11200000</v>
      </c>
      <c r="DP1136" s="663">
        <f t="shared" si="11330"/>
        <v>9999999.9999999981</v>
      </c>
      <c r="DQ1136" s="682">
        <f t="shared" si="11330"/>
        <v>30240000</v>
      </c>
      <c r="DR1136" s="265">
        <f t="shared" si="11330"/>
        <v>26999999.999999996</v>
      </c>
      <c r="DS1136" s="682">
        <f t="shared" si="11330"/>
        <v>30004800.000000004</v>
      </c>
      <c r="DT1136" s="265">
        <f t="shared" si="11330"/>
        <v>26790000</v>
      </c>
      <c r="DU1136" s="754">
        <f t="shared" si="11330"/>
        <v>29757504</v>
      </c>
      <c r="DV1136" s="663">
        <f t="shared" si="11330"/>
        <v>26569199.999999996</v>
      </c>
      <c r="DW1136" s="682">
        <f t="shared" si="11330"/>
        <v>30240000</v>
      </c>
      <c r="DX1136" s="663">
        <f>SUM(DX1137)</f>
        <v>26999999.999999996</v>
      </c>
      <c r="DY1136" s="716">
        <f t="shared" ref="DY1136:DZ1136" si="11391">SUM(DY1137)</f>
        <v>0</v>
      </c>
      <c r="DZ1136" s="663">
        <f t="shared" si="11391"/>
        <v>0</v>
      </c>
      <c r="EA1136" s="401"/>
      <c r="EB1136" s="265"/>
      <c r="EC1136" s="682">
        <f t="shared" si="11330"/>
        <v>0</v>
      </c>
      <c r="ED1136" s="264">
        <f>SUM(ED1137)</f>
        <v>0</v>
      </c>
      <c r="EE1136" s="402">
        <f>SUM(EE1137)</f>
        <v>131442304</v>
      </c>
      <c r="EF1136" s="663">
        <f>SUM(EF1137)</f>
        <v>117359199.99999999</v>
      </c>
      <c r="EG1136" s="401">
        <f t="shared" si="11330"/>
        <v>0</v>
      </c>
      <c r="EH1136" s="265">
        <f t="shared" si="11330"/>
        <v>0</v>
      </c>
      <c r="EI1136" s="402">
        <f t="shared" si="11330"/>
        <v>3087000.0000000019</v>
      </c>
      <c r="EJ1136" s="663">
        <f t="shared" si="11330"/>
        <v>3457440.0000000019</v>
      </c>
      <c r="EK1136" s="682">
        <f t="shared" si="11330"/>
        <v>4514000.0000000037</v>
      </c>
      <c r="EL1136" s="265">
        <f t="shared" si="11330"/>
        <v>5055680</v>
      </c>
      <c r="EM1136" s="265">
        <f>SUM(EM1137)</f>
        <v>4219000</v>
      </c>
      <c r="EN1136" s="265">
        <f t="shared" si="11330"/>
        <v>4725279.9999999963</v>
      </c>
      <c r="EO1136" s="265">
        <f t="shared" si="11330"/>
        <v>4158800.0000000037</v>
      </c>
      <c r="EP1136" s="265">
        <f t="shared" si="11330"/>
        <v>4657856</v>
      </c>
      <c r="EQ1136" s="265">
        <f t="shared" si="11330"/>
        <v>3728000.0000000037</v>
      </c>
      <c r="ER1136" s="265">
        <f t="shared" si="11330"/>
        <v>4175360</v>
      </c>
      <c r="ES1136" s="265">
        <f t="shared" si="11330"/>
        <v>0</v>
      </c>
      <c r="ET1136" s="663">
        <f t="shared" si="11330"/>
        <v>0</v>
      </c>
      <c r="EU1136" s="663">
        <f t="shared" si="11330"/>
        <v>0</v>
      </c>
      <c r="EV1136" s="663">
        <f t="shared" si="11330"/>
        <v>0</v>
      </c>
      <c r="EW1136" s="663">
        <f t="shared" si="11330"/>
        <v>0</v>
      </c>
      <c r="EX1136" s="663">
        <f t="shared" si="11330"/>
        <v>0</v>
      </c>
      <c r="EY1136" s="402">
        <f t="shared" si="11330"/>
        <v>19706800.000000015</v>
      </c>
      <c r="EZ1136" s="265">
        <f t="shared" si="11330"/>
        <v>22071616</v>
      </c>
      <c r="FA1136" s="314"/>
    </row>
    <row r="1137" spans="1:757" s="183" customFormat="1" ht="18" hidden="1" customHeight="1" outlineLevel="1" x14ac:dyDescent="0.2">
      <c r="A1137" s="76" t="s">
        <v>1209</v>
      </c>
      <c r="B1137" s="76" t="s">
        <v>21</v>
      </c>
      <c r="C1137" s="77" t="s">
        <v>1199</v>
      </c>
      <c r="D1137" s="77" t="s">
        <v>1218</v>
      </c>
      <c r="E1137" s="76" t="s">
        <v>1236</v>
      </c>
      <c r="F1137" s="76" t="s">
        <v>1237</v>
      </c>
      <c r="G1137" s="225" t="s">
        <v>41</v>
      </c>
      <c r="H1137" s="222">
        <v>0.7</v>
      </c>
      <c r="I1137" s="225" t="s">
        <v>1238</v>
      </c>
      <c r="J1137" s="228" t="s">
        <v>26</v>
      </c>
      <c r="K1137" s="229"/>
      <c r="L1137" s="230" t="s">
        <v>277</v>
      </c>
      <c r="M1137" s="76" t="s">
        <v>1239</v>
      </c>
      <c r="N1137" s="231"/>
      <c r="O1137" s="231"/>
      <c r="P1137" s="231"/>
      <c r="Q1137" s="248"/>
      <c r="R1137" s="260"/>
      <c r="S1137" s="275"/>
      <c r="T1137" s="275"/>
      <c r="U1137" s="275">
        <f t="shared" ref="U1137" si="11392">R1137</f>
        <v>0</v>
      </c>
      <c r="V1137" s="276">
        <f t="shared" ref="V1137" si="11393">U1137*1.12</f>
        <v>0</v>
      </c>
      <c r="W1137" s="538">
        <f t="shared" ref="W1137" si="11394">V1137*H1137</f>
        <v>0</v>
      </c>
      <c r="X1137" s="260">
        <v>13087000</v>
      </c>
      <c r="Y1137" s="434"/>
      <c r="Z1137" s="434"/>
      <c r="AA1137" s="434">
        <f t="shared" ref="AA1137" si="11395">X1137</f>
        <v>13087000</v>
      </c>
      <c r="AB1137" s="434">
        <f t="shared" ref="AB1137" si="11396">AA1137*1.12</f>
        <v>14657440.000000002</v>
      </c>
      <c r="AC1137" s="778">
        <f>AB1137*H1137</f>
        <v>10260208</v>
      </c>
      <c r="AD1137" s="260">
        <v>31514000</v>
      </c>
      <c r="AE1137" s="260"/>
      <c r="AF1137" s="260"/>
      <c r="AG1137" s="260">
        <f>AD1137</f>
        <v>31514000</v>
      </c>
      <c r="AH1137" s="260">
        <f>AG1137*1.12</f>
        <v>35295680</v>
      </c>
      <c r="AI1137" s="410">
        <f t="shared" ref="AI1137" si="11397">AH1137*H1137</f>
        <v>24706976</v>
      </c>
      <c r="AJ1137" s="260">
        <v>31009000</v>
      </c>
      <c r="AK1137" s="260"/>
      <c r="AL1137" s="260"/>
      <c r="AM1137" s="260">
        <f t="shared" ref="AM1137" si="11398">AJ1137</f>
        <v>31009000</v>
      </c>
      <c r="AN1137" s="260">
        <f t="shared" ref="AN1137" si="11399">AM1137*1.12</f>
        <v>34730080</v>
      </c>
      <c r="AO1137" s="396">
        <f t="shared" ref="AO1137" si="11400">AN1137*H1137</f>
        <v>24311056</v>
      </c>
      <c r="AP1137" s="260">
        <v>30728000</v>
      </c>
      <c r="AQ1137" s="260"/>
      <c r="AR1137" s="260"/>
      <c r="AS1137" s="260">
        <f t="shared" ref="AS1137" si="11401">AP1137</f>
        <v>30728000</v>
      </c>
      <c r="AT1137" s="260">
        <f t="shared" ref="AT1137" si="11402">AS1137*1.12</f>
        <v>34415360</v>
      </c>
      <c r="AU1137" s="275">
        <f t="shared" ref="AU1137" si="11403">AT1137*H1137</f>
        <v>24090752</v>
      </c>
      <c r="AV1137" s="275">
        <v>30728000</v>
      </c>
      <c r="AW1137" s="275"/>
      <c r="AX1137" s="275"/>
      <c r="AY1137" s="275">
        <f t="shared" ref="AY1137" si="11404">AV1137</f>
        <v>30728000</v>
      </c>
      <c r="AZ1137" s="275">
        <f t="shared" ref="AZ1137" si="11405">AY1137*1.12</f>
        <v>34415360</v>
      </c>
      <c r="BA1137" s="275">
        <f t="shared" ref="BA1137" si="11406">AZ1137*H1137</f>
        <v>24090752</v>
      </c>
      <c r="BB1137" s="404"/>
      <c r="BC1137" s="404"/>
      <c r="BD1137" s="404"/>
      <c r="BE1137" s="397">
        <f t="shared" si="10643"/>
        <v>0</v>
      </c>
      <c r="BF1137" s="397">
        <f t="shared" si="10608"/>
        <v>0</v>
      </c>
      <c r="BG1137" s="397">
        <f t="shared" si="10644"/>
        <v>0</v>
      </c>
      <c r="BH1137" s="435"/>
      <c r="BI1137" s="404"/>
      <c r="BJ1137" s="404"/>
      <c r="BK1137" s="397">
        <f t="shared" ref="BK1137" si="11407">BH1137</f>
        <v>0</v>
      </c>
      <c r="BL1137" s="397">
        <f t="shared" ref="BL1137" si="11408">BK1137*1.12</f>
        <v>0</v>
      </c>
      <c r="BM1137" s="397">
        <f t="shared" ref="BM1137" si="11409">BL1137*N1137</f>
        <v>0</v>
      </c>
      <c r="BN1137" s="435"/>
      <c r="BO1137" s="404"/>
      <c r="BP1137" s="404"/>
      <c r="BQ1137" s="397">
        <f t="shared" ref="BQ1137" si="11410">BN1137</f>
        <v>0</v>
      </c>
      <c r="BR1137" s="397">
        <f t="shared" ref="BR1137" si="11411">BQ1137*1.12</f>
        <v>0</v>
      </c>
      <c r="BS1137" s="397">
        <f t="shared" ref="BS1137" si="11412">BR1137*T1137</f>
        <v>0</v>
      </c>
      <c r="BT1137" s="275"/>
      <c r="BU1137" s="275"/>
      <c r="BV1137" s="256">
        <f t="shared" ref="BV1137" si="11413">SUM(N1137:R1137,X1137,AD1137,AJ1137,AP1137,AV1137,BB1137,BH1137)</f>
        <v>137066000</v>
      </c>
      <c r="BW1137" s="1433">
        <f t="shared" ref="BW1137" si="11414">BV1137*1.12</f>
        <v>153513920</v>
      </c>
      <c r="BX1137" s="232" t="s">
        <v>1240</v>
      </c>
      <c r="BY1137" s="76">
        <v>2014</v>
      </c>
      <c r="BZ1137" s="573"/>
      <c r="CA1137" s="529">
        <f>BW1137*H1137</f>
        <v>107459744</v>
      </c>
      <c r="CB1137" s="223"/>
      <c r="CC1137" s="231"/>
      <c r="CD1137" s="347"/>
      <c r="CE1137" s="26">
        <f>BV1137-CB1137</f>
        <v>137066000</v>
      </c>
      <c r="CF1137" s="27">
        <f>BW1137-CC1137</f>
        <v>153513920</v>
      </c>
      <c r="CG1137" s="738">
        <f>CA1137-CC1137</f>
        <v>107459744</v>
      </c>
      <c r="CH1137" s="168" t="s">
        <v>1250</v>
      </c>
      <c r="CI1137" s="169" t="s">
        <v>1248</v>
      </c>
      <c r="CJ1137" s="193" t="s">
        <v>25</v>
      </c>
      <c r="CK1137" s="226" t="s">
        <v>1237</v>
      </c>
      <c r="CL1137" s="194" t="s">
        <v>2669</v>
      </c>
      <c r="CM1137" s="287" t="s">
        <v>2279</v>
      </c>
      <c r="CN1137" s="226" t="s">
        <v>1290</v>
      </c>
      <c r="CO1137" s="226" t="s">
        <v>1218</v>
      </c>
      <c r="CP1137" s="225" t="s">
        <v>1237</v>
      </c>
      <c r="CQ1137" s="194"/>
      <c r="CR1137" s="513"/>
      <c r="CS1137" s="513"/>
      <c r="CT1137" s="513"/>
      <c r="CU1137" s="513"/>
      <c r="CV1137" s="513"/>
      <c r="CW1137" s="513"/>
      <c r="CX1137" s="513"/>
      <c r="CY1137" s="513"/>
      <c r="CZ1137" s="513"/>
      <c r="DA1137" s="514"/>
      <c r="DB1137" s="514"/>
      <c r="DC1137" s="514">
        <v>11200000</v>
      </c>
      <c r="DD1137" s="514">
        <v>30240000</v>
      </c>
      <c r="DE1137" s="514">
        <v>30004800</v>
      </c>
      <c r="DF1137" s="514">
        <v>29757504</v>
      </c>
      <c r="DG1137" s="514">
        <v>30240000</v>
      </c>
      <c r="DH1137" s="514"/>
      <c r="DI1137" s="514"/>
      <c r="DJ1137" s="514"/>
      <c r="DK1137" s="514">
        <f>DC1137+DD1137+DE1137+DF1137+DG1137</f>
        <v>131442304</v>
      </c>
      <c r="DL1137" s="515"/>
      <c r="DM1137" s="516"/>
      <c r="DN1137" s="520"/>
      <c r="DO1137" s="1077">
        <v>11200000</v>
      </c>
      <c r="DP1137" s="1078">
        <f>DO1137/1.12</f>
        <v>9999999.9999999981</v>
      </c>
      <c r="DQ1137" s="1071">
        <f>DD1137</f>
        <v>30240000</v>
      </c>
      <c r="DR1137" s="1072">
        <f>DQ1137/1.12</f>
        <v>26999999.999999996</v>
      </c>
      <c r="DS1137" s="1071">
        <f>DT1137*1.12</f>
        <v>30004800.000000004</v>
      </c>
      <c r="DT1137" s="1072">
        <v>26790000</v>
      </c>
      <c r="DU1137" s="1079">
        <v>29757504</v>
      </c>
      <c r="DV1137" s="651">
        <f>DU1137/1.12</f>
        <v>26569199.999999996</v>
      </c>
      <c r="DW1137" s="678">
        <f>DG1137</f>
        <v>30240000</v>
      </c>
      <c r="DX1137" s="651">
        <f>DW1137/1.12</f>
        <v>26999999.999999996</v>
      </c>
      <c r="DY1137" s="678"/>
      <c r="DZ1137" s="651"/>
      <c r="EA1137" s="508">
        <f>DI1137</f>
        <v>0</v>
      </c>
      <c r="EB1137" s="457">
        <f>EA1137/1.12</f>
        <v>0</v>
      </c>
      <c r="EC1137" s="678"/>
      <c r="ED1137" s="774"/>
      <c r="EE1137" s="517">
        <f>DK1137</f>
        <v>131442304</v>
      </c>
      <c r="EF1137" s="520">
        <f>EE1137/1.12</f>
        <v>117359199.99999999</v>
      </c>
      <c r="EG1137" s="401">
        <f>SUM(EG1138)</f>
        <v>0</v>
      </c>
      <c r="EH1137" s="265">
        <f t="shared" si="11330"/>
        <v>0</v>
      </c>
      <c r="EI1137" s="460">
        <f>AA1137-DP1137</f>
        <v>3087000.0000000019</v>
      </c>
      <c r="EJ1137" s="538">
        <f>AB1137-DO1137</f>
        <v>3457440.0000000019</v>
      </c>
      <c r="EK1137" s="690">
        <f>AG1137-DR1137</f>
        <v>4514000.0000000037</v>
      </c>
      <c r="EL1137" s="495">
        <f>AH1137-DQ1137</f>
        <v>5055680</v>
      </c>
      <c r="EM1137" s="252">
        <f>AM1137-DT1137</f>
        <v>4219000</v>
      </c>
      <c r="EN1137" s="685">
        <f>AN1137-DS1137</f>
        <v>4725279.9999999963</v>
      </c>
      <c r="EO1137" s="690">
        <f>AS1137-DV1137</f>
        <v>4158800.0000000037</v>
      </c>
      <c r="EP1137" s="495">
        <f>AT1137-DU1137</f>
        <v>4657856</v>
      </c>
      <c r="EQ1137" s="252">
        <f>AY1137-DX1137</f>
        <v>3728000.0000000037</v>
      </c>
      <c r="ER1137" s="685">
        <f>AZ1137-DW1137</f>
        <v>4175360</v>
      </c>
      <c r="ES1137" s="690">
        <f>BE1137-DZ1137</f>
        <v>0</v>
      </c>
      <c r="ET1137" s="685">
        <f>BF1137-DY1137</f>
        <v>0</v>
      </c>
      <c r="EU1137" s="462">
        <f>BK1137-EB1137</f>
        <v>0</v>
      </c>
      <c r="EV1137" s="263">
        <f>BL1137-EA1137</f>
        <v>0</v>
      </c>
      <c r="EW1137" s="462">
        <f>BM1137-ED1137</f>
        <v>0</v>
      </c>
      <c r="EX1137" s="263">
        <f>BN1137-EC1137</f>
        <v>0</v>
      </c>
      <c r="EY1137" s="409">
        <f>BV1137-EF1137</f>
        <v>19706800.000000015</v>
      </c>
      <c r="EZ1137" s="518">
        <f>BW1137-EE1137</f>
        <v>22071616</v>
      </c>
      <c r="FA1137" s="313"/>
    </row>
    <row r="1138" spans="1:757" s="221" customFormat="1" ht="18" customHeight="1" collapsed="1" x14ac:dyDescent="0.2">
      <c r="A1138" s="217"/>
      <c r="B1138" s="19"/>
      <c r="C1138" s="90"/>
      <c r="D1138" s="90" t="s">
        <v>1191</v>
      </c>
      <c r="E1138" s="19"/>
      <c r="F1138" s="19"/>
      <c r="G1138" s="19"/>
      <c r="H1138" s="218"/>
      <c r="I1138" s="19"/>
      <c r="J1138" s="92"/>
      <c r="K1138" s="93"/>
      <c r="L1138" s="19"/>
      <c r="M1138" s="11"/>
      <c r="N1138" s="94"/>
      <c r="O1138" s="94"/>
      <c r="P1138" s="94"/>
      <c r="Q1138" s="94"/>
      <c r="R1138" s="401"/>
      <c r="S1138" s="264"/>
      <c r="T1138" s="264"/>
      <c r="U1138" s="264">
        <f t="shared" ref="U1138" si="11415">SUM(U1139)</f>
        <v>0</v>
      </c>
      <c r="V1138" s="264">
        <f t="shared" ref="V1138" si="11416">SUM(V1139)</f>
        <v>0</v>
      </c>
      <c r="W1138" s="264">
        <f t="shared" ref="W1138" si="11417">SUM(W1139)</f>
        <v>0</v>
      </c>
      <c r="X1138" s="402"/>
      <c r="Y1138" s="402"/>
      <c r="Z1138" s="402"/>
      <c r="AA1138" s="402">
        <f t="shared" ref="AA1138" si="11418">SUM(AA1139)</f>
        <v>46350000</v>
      </c>
      <c r="AB1138" s="402">
        <f t="shared" ref="AB1138" si="11419">SUM(AB1139)</f>
        <v>51912000.000000007</v>
      </c>
      <c r="AC1138" s="402">
        <f t="shared" ref="AC1138" si="11420">SUM(AC1139)</f>
        <v>51912000.000000007</v>
      </c>
      <c r="AD1138" s="264"/>
      <c r="AE1138" s="264"/>
      <c r="AF1138" s="264"/>
      <c r="AG1138" s="264">
        <f t="shared" ref="AG1138:AI1138" si="11421">SUM(AG1139)</f>
        <v>114145000</v>
      </c>
      <c r="AH1138" s="264">
        <f t="shared" si="11421"/>
        <v>127842400.00000001</v>
      </c>
      <c r="AI1138" s="264">
        <f t="shared" si="11421"/>
        <v>127842400.00000001</v>
      </c>
      <c r="AJ1138" s="264"/>
      <c r="AK1138" s="264"/>
      <c r="AL1138" s="264"/>
      <c r="AM1138" s="264">
        <f>SUM(AM1139)</f>
        <v>113143000</v>
      </c>
      <c r="AN1138" s="264">
        <f t="shared" ref="AN1138:AO1138" si="11422">SUM(AN1139)</f>
        <v>126720160.00000001</v>
      </c>
      <c r="AO1138" s="264">
        <f t="shared" si="11422"/>
        <v>126720160.00000001</v>
      </c>
      <c r="AP1138" s="264"/>
      <c r="AQ1138" s="264"/>
      <c r="AR1138" s="264"/>
      <c r="AS1138" s="264">
        <f t="shared" ref="AS1138:AU1138" si="11423">SUM(AS1139)</f>
        <v>104681000</v>
      </c>
      <c r="AT1138" s="264">
        <f t="shared" si="11423"/>
        <v>117242720.00000001</v>
      </c>
      <c r="AU1138" s="264">
        <f t="shared" si="11423"/>
        <v>117242720.00000001</v>
      </c>
      <c r="AV1138" s="264"/>
      <c r="AW1138" s="264"/>
      <c r="AX1138" s="264"/>
      <c r="AY1138" s="264">
        <f>SUM(AY1139)</f>
        <v>104681000</v>
      </c>
      <c r="AZ1138" s="264">
        <f t="shared" ref="AZ1138:BA1138" si="11424">SUM(AZ1139)</f>
        <v>117242720.00000001</v>
      </c>
      <c r="BA1138" s="264">
        <f t="shared" si="11424"/>
        <v>117242720.00000001</v>
      </c>
      <c r="BB1138" s="407"/>
      <c r="BC1138" s="407"/>
      <c r="BD1138" s="407"/>
      <c r="BE1138" s="393">
        <f t="shared" ref="BE1138:BG1138" si="11425">SUM(BE1139)</f>
        <v>0</v>
      </c>
      <c r="BF1138" s="393">
        <f t="shared" si="11425"/>
        <v>0</v>
      </c>
      <c r="BG1138" s="393">
        <f t="shared" si="11425"/>
        <v>0</v>
      </c>
      <c r="BH1138" s="407"/>
      <c r="BI1138" s="407"/>
      <c r="BJ1138" s="407"/>
      <c r="BK1138" s="393">
        <f t="shared" ref="BK1138:BM1138" si="11426">SUM(BK1139)</f>
        <v>0</v>
      </c>
      <c r="BL1138" s="393">
        <f t="shared" si="11426"/>
        <v>0</v>
      </c>
      <c r="BM1138" s="393">
        <f t="shared" si="11426"/>
        <v>0</v>
      </c>
      <c r="BN1138" s="407"/>
      <c r="BO1138" s="407"/>
      <c r="BP1138" s="407"/>
      <c r="BQ1138" s="393">
        <f t="shared" ref="BQ1138:BS1138" si="11427">SUM(BQ1139)</f>
        <v>0</v>
      </c>
      <c r="BR1138" s="393">
        <f t="shared" si="11427"/>
        <v>0</v>
      </c>
      <c r="BS1138" s="393">
        <f t="shared" si="11427"/>
        <v>0</v>
      </c>
      <c r="BT1138" s="264"/>
      <c r="BU1138" s="264"/>
      <c r="BV1138" s="264">
        <f t="shared" ref="BV1138" si="11428">SUM(BV1139)</f>
        <v>483000000</v>
      </c>
      <c r="BW1138" s="264">
        <f t="shared" ref="BW1138" si="11429">SUM(BW1139)</f>
        <v>540960000</v>
      </c>
      <c r="BX1138" s="219"/>
      <c r="BY1138" s="19"/>
      <c r="BZ1138" s="571"/>
      <c r="CA1138" s="529"/>
      <c r="CB1138" s="197"/>
      <c r="CC1138" s="94"/>
      <c r="CD1138" s="220"/>
      <c r="CE1138" s="233">
        <f t="shared" ref="CE1138" si="11430">SUM(CE1139)</f>
        <v>483000000</v>
      </c>
      <c r="CF1138" s="233">
        <f t="shared" si="10599"/>
        <v>540960000</v>
      </c>
      <c r="CG1138" s="233">
        <f t="shared" si="10599"/>
        <v>540960000</v>
      </c>
      <c r="CH1138" s="164"/>
      <c r="CI1138" s="165"/>
      <c r="CJ1138" s="164"/>
      <c r="CK1138" s="185"/>
      <c r="CL1138" s="185"/>
      <c r="CM1138" s="185"/>
      <c r="CN1138" s="185"/>
      <c r="CO1138" s="185"/>
      <c r="CP1138" s="185"/>
      <c r="CQ1138" s="185"/>
      <c r="CR1138" s="469"/>
      <c r="CS1138" s="469"/>
      <c r="CT1138" s="469"/>
      <c r="CU1138" s="469"/>
      <c r="CV1138" s="469"/>
      <c r="CW1138" s="469"/>
      <c r="CX1138" s="469"/>
      <c r="CY1138" s="469"/>
      <c r="CZ1138" s="469"/>
      <c r="DA1138" s="470"/>
      <c r="DB1138" s="470"/>
      <c r="DC1138" s="470"/>
      <c r="DD1138" s="470"/>
      <c r="DE1138" s="470"/>
      <c r="DF1138" s="470"/>
      <c r="DG1138" s="470"/>
      <c r="DH1138" s="470"/>
      <c r="DI1138" s="470"/>
      <c r="DJ1138" s="470"/>
      <c r="DK1138" s="470"/>
      <c r="DL1138" s="521"/>
      <c r="DM1138" s="264">
        <f t="shared" si="11330"/>
        <v>0</v>
      </c>
      <c r="DN1138" s="264">
        <f t="shared" si="11330"/>
        <v>0</v>
      </c>
      <c r="DO1138" s="264">
        <f t="shared" si="11330"/>
        <v>51912000.000000007</v>
      </c>
      <c r="DP1138" s="663">
        <f t="shared" si="11330"/>
        <v>46350000</v>
      </c>
      <c r="DQ1138" s="682">
        <f t="shared" si="11330"/>
        <v>127842400.00000001</v>
      </c>
      <c r="DR1138" s="265">
        <f t="shared" si="11330"/>
        <v>114145000</v>
      </c>
      <c r="DS1138" s="265">
        <f t="shared" si="11330"/>
        <v>126092960.00000001</v>
      </c>
      <c r="DT1138" s="265">
        <f t="shared" si="11330"/>
        <v>112583000</v>
      </c>
      <c r="DU1138" s="265">
        <f t="shared" si="11330"/>
        <v>116814880.00000001</v>
      </c>
      <c r="DV1138" s="265">
        <f t="shared" si="11330"/>
        <v>104299000</v>
      </c>
      <c r="DW1138" s="265">
        <f t="shared" si="11330"/>
        <v>116860800.00000001</v>
      </c>
      <c r="DX1138" s="663">
        <f t="shared" si="11330"/>
        <v>104340000</v>
      </c>
      <c r="DY1138" s="716">
        <f t="shared" si="11330"/>
        <v>0</v>
      </c>
      <c r="DZ1138" s="663">
        <f t="shared" si="11330"/>
        <v>0</v>
      </c>
      <c r="EA1138" s="401"/>
      <c r="EB1138" s="265"/>
      <c r="EC1138" s="265">
        <f t="shared" si="11330"/>
        <v>0</v>
      </c>
      <c r="ED1138" s="264">
        <f t="shared" si="11330"/>
        <v>0</v>
      </c>
      <c r="EE1138" s="402">
        <f t="shared" si="11330"/>
        <v>539523040</v>
      </c>
      <c r="EF1138" s="663">
        <f t="shared" si="11330"/>
        <v>481717000</v>
      </c>
      <c r="EG1138" s="401">
        <f t="shared" si="11330"/>
        <v>0</v>
      </c>
      <c r="EH1138" s="265">
        <f t="shared" si="11330"/>
        <v>0</v>
      </c>
      <c r="EI1138" s="402">
        <f t="shared" si="11330"/>
        <v>0</v>
      </c>
      <c r="EJ1138" s="663">
        <f>SUM(EJ1139)</f>
        <v>0</v>
      </c>
      <c r="EK1138" s="682">
        <f t="shared" ref="EK1138:EX1138" si="11431">SUM(EK1139)</f>
        <v>0</v>
      </c>
      <c r="EL1138" s="265">
        <f t="shared" si="11431"/>
        <v>0</v>
      </c>
      <c r="EM1138" s="265">
        <f>SUM(EM1139)</f>
        <v>560000</v>
      </c>
      <c r="EN1138" s="265">
        <f t="shared" si="11431"/>
        <v>627200</v>
      </c>
      <c r="EO1138" s="265">
        <f t="shared" si="11431"/>
        <v>382000</v>
      </c>
      <c r="EP1138" s="265">
        <f t="shared" si="11431"/>
        <v>427840</v>
      </c>
      <c r="EQ1138" s="265">
        <f t="shared" si="11431"/>
        <v>341000</v>
      </c>
      <c r="ER1138" s="265">
        <f t="shared" si="11431"/>
        <v>381920</v>
      </c>
      <c r="ES1138" s="265">
        <f t="shared" si="11431"/>
        <v>0</v>
      </c>
      <c r="ET1138" s="663">
        <f t="shared" si="11431"/>
        <v>0</v>
      </c>
      <c r="EU1138" s="663">
        <f t="shared" si="11431"/>
        <v>0</v>
      </c>
      <c r="EV1138" s="663">
        <f t="shared" si="11431"/>
        <v>0</v>
      </c>
      <c r="EW1138" s="663">
        <f t="shared" si="11431"/>
        <v>0</v>
      </c>
      <c r="EX1138" s="663">
        <f t="shared" si="11431"/>
        <v>0</v>
      </c>
      <c r="EY1138" s="402">
        <f t="shared" si="11330"/>
        <v>1283000</v>
      </c>
      <c r="EZ1138" s="1000">
        <f t="shared" si="11330"/>
        <v>1436960</v>
      </c>
      <c r="FA1138" s="314"/>
    </row>
    <row r="1139" spans="1:757" s="183" customFormat="1" ht="18" hidden="1" customHeight="1" outlineLevel="1" x14ac:dyDescent="0.2">
      <c r="A1139" s="224" t="s">
        <v>1211</v>
      </c>
      <c r="B1139" s="225" t="s">
        <v>21</v>
      </c>
      <c r="C1139" s="226" t="s">
        <v>1200</v>
      </c>
      <c r="D1139" s="226" t="s">
        <v>1220</v>
      </c>
      <c r="E1139" s="225" t="s">
        <v>1220</v>
      </c>
      <c r="F1139" s="225" t="s">
        <v>1242</v>
      </c>
      <c r="G1139" s="225" t="s">
        <v>41</v>
      </c>
      <c r="H1139" s="222">
        <v>1</v>
      </c>
      <c r="I1139" s="225" t="s">
        <v>467</v>
      </c>
      <c r="J1139" s="228" t="s">
        <v>26</v>
      </c>
      <c r="K1139" s="229"/>
      <c r="L1139" s="225" t="s">
        <v>1243</v>
      </c>
      <c r="M1139" s="230"/>
      <c r="N1139" s="231"/>
      <c r="O1139" s="231"/>
      <c r="P1139" s="231"/>
      <c r="Q1139" s="248"/>
      <c r="R1139" s="433"/>
      <c r="S1139" s="275"/>
      <c r="T1139" s="275"/>
      <c r="U1139" s="275">
        <f t="shared" ref="U1139" si="11432">R1139</f>
        <v>0</v>
      </c>
      <c r="V1139" s="276">
        <f t="shared" ref="V1139" si="11433">U1139*1.12</f>
        <v>0</v>
      </c>
      <c r="W1139" s="257">
        <f t="shared" ref="W1139" si="11434">V1139*H1139</f>
        <v>0</v>
      </c>
      <c r="X1139" s="434">
        <v>46350000</v>
      </c>
      <c r="Y1139" s="434"/>
      <c r="Z1139" s="434"/>
      <c r="AA1139" s="434">
        <f t="shared" ref="AA1139" si="11435">X1139</f>
        <v>46350000</v>
      </c>
      <c r="AB1139" s="434">
        <f t="shared" ref="AB1139" si="11436">AA1139*1.12</f>
        <v>51912000.000000007</v>
      </c>
      <c r="AC1139" s="399">
        <f>AB1139*H1139</f>
        <v>51912000.000000007</v>
      </c>
      <c r="AD1139" s="275">
        <v>114145000</v>
      </c>
      <c r="AE1139" s="275"/>
      <c r="AF1139" s="275"/>
      <c r="AG1139" s="275">
        <f>AD1139</f>
        <v>114145000</v>
      </c>
      <c r="AH1139" s="275">
        <f>AG1139*1.12</f>
        <v>127842400.00000001</v>
      </c>
      <c r="AI1139" s="410">
        <f t="shared" ref="AI1139" si="11437">AH1139*H1139</f>
        <v>127842400.00000001</v>
      </c>
      <c r="AJ1139" s="260">
        <v>113143000</v>
      </c>
      <c r="AK1139" s="260"/>
      <c r="AL1139" s="260"/>
      <c r="AM1139" s="260">
        <f t="shared" ref="AM1139" si="11438">AJ1139</f>
        <v>113143000</v>
      </c>
      <c r="AN1139" s="260">
        <f t="shared" ref="AN1139" si="11439">AM1139*1.12</f>
        <v>126720160.00000001</v>
      </c>
      <c r="AO1139" s="396">
        <f t="shared" ref="AO1139" si="11440">AN1139*H1139</f>
        <v>126720160.00000001</v>
      </c>
      <c r="AP1139" s="260">
        <v>104681000</v>
      </c>
      <c r="AQ1139" s="260"/>
      <c r="AR1139" s="260"/>
      <c r="AS1139" s="260">
        <f t="shared" ref="AS1139" si="11441">AP1139</f>
        <v>104681000</v>
      </c>
      <c r="AT1139" s="260">
        <f t="shared" ref="AT1139" si="11442">AS1139*1.12</f>
        <v>117242720.00000001</v>
      </c>
      <c r="AU1139" s="260">
        <f t="shared" ref="AU1139" si="11443">AT1139*H1139</f>
        <v>117242720.00000001</v>
      </c>
      <c r="AV1139" s="260">
        <v>104681000</v>
      </c>
      <c r="AW1139" s="260"/>
      <c r="AX1139" s="260"/>
      <c r="AY1139" s="260">
        <f t="shared" ref="AY1139" si="11444">AV1139</f>
        <v>104681000</v>
      </c>
      <c r="AZ1139" s="260">
        <f t="shared" ref="AZ1139" si="11445">AY1139*1.12</f>
        <v>117242720.00000001</v>
      </c>
      <c r="BA1139" s="260">
        <f t="shared" ref="BA1139" si="11446">AZ1139*H1139</f>
        <v>117242720.00000001</v>
      </c>
      <c r="BB1139" s="404"/>
      <c r="BC1139" s="435"/>
      <c r="BD1139" s="435"/>
      <c r="BE1139" s="397">
        <f t="shared" si="10643"/>
        <v>0</v>
      </c>
      <c r="BF1139" s="397">
        <f t="shared" si="10608"/>
        <v>0</v>
      </c>
      <c r="BG1139" s="397">
        <f t="shared" si="10644"/>
        <v>0</v>
      </c>
      <c r="BH1139" s="435"/>
      <c r="BI1139" s="435"/>
      <c r="BJ1139" s="435"/>
      <c r="BK1139" s="397">
        <f t="shared" ref="BK1139" si="11447">BH1139</f>
        <v>0</v>
      </c>
      <c r="BL1139" s="397">
        <f t="shared" ref="BL1139" si="11448">BK1139*1.12</f>
        <v>0</v>
      </c>
      <c r="BM1139" s="397">
        <f t="shared" ref="BM1139" si="11449">BL1139*N1139</f>
        <v>0</v>
      </c>
      <c r="BN1139" s="435"/>
      <c r="BO1139" s="435"/>
      <c r="BP1139" s="435"/>
      <c r="BQ1139" s="397">
        <f t="shared" ref="BQ1139" si="11450">BN1139</f>
        <v>0</v>
      </c>
      <c r="BR1139" s="397">
        <f t="shared" ref="BR1139" si="11451">BQ1139*1.12</f>
        <v>0</v>
      </c>
      <c r="BS1139" s="397">
        <f t="shared" ref="BS1139" si="11452">BR1139*T1139</f>
        <v>0</v>
      </c>
      <c r="BT1139" s="275"/>
      <c r="BU1139" s="275"/>
      <c r="BV1139" s="256">
        <f t="shared" ref="BV1139" si="11453">SUM(N1139:R1139,X1139,AD1139,AJ1139,AP1139,AV1139,BB1139,BH1139)</f>
        <v>483000000</v>
      </c>
      <c r="BW1139" s="1433">
        <f t="shared" ref="BW1139" si="11454">BV1139*1.12</f>
        <v>540960000</v>
      </c>
      <c r="BX1139" s="232"/>
      <c r="BY1139" s="76">
        <v>2014</v>
      </c>
      <c r="BZ1139" s="573"/>
      <c r="CA1139" s="529">
        <f>BW1139*H1139</f>
        <v>540960000</v>
      </c>
      <c r="CB1139" s="223"/>
      <c r="CC1139" s="231"/>
      <c r="CD1139" s="347"/>
      <c r="CE1139" s="26">
        <f>BV1139-CB1139</f>
        <v>483000000</v>
      </c>
      <c r="CF1139" s="27">
        <f>BW1139-CC1139</f>
        <v>540960000</v>
      </c>
      <c r="CG1139" s="738">
        <f>CA1139-CC1139</f>
        <v>540960000</v>
      </c>
      <c r="CH1139" s="168" t="s">
        <v>1256</v>
      </c>
      <c r="CI1139" s="169"/>
      <c r="CJ1139" s="193" t="s">
        <v>25</v>
      </c>
      <c r="CK1139" s="225" t="s">
        <v>1242</v>
      </c>
      <c r="CL1139" s="194" t="s">
        <v>2785</v>
      </c>
      <c r="CM1139" s="287" t="s">
        <v>2786</v>
      </c>
      <c r="CN1139" s="194" t="s">
        <v>1303</v>
      </c>
      <c r="CO1139" s="226" t="s">
        <v>1220</v>
      </c>
      <c r="CP1139" s="225" t="s">
        <v>1242</v>
      </c>
      <c r="CQ1139" s="194"/>
      <c r="CR1139" s="513"/>
      <c r="CS1139" s="513"/>
      <c r="CT1139" s="513"/>
      <c r="CU1139" s="513"/>
      <c r="CV1139" s="513"/>
      <c r="CW1139" s="513"/>
      <c r="CX1139" s="513"/>
      <c r="CY1139" s="513"/>
      <c r="CZ1139" s="513"/>
      <c r="DA1139" s="514"/>
      <c r="DB1139" s="514"/>
      <c r="DC1139" s="514">
        <v>46350000</v>
      </c>
      <c r="DD1139" s="514">
        <v>114145000</v>
      </c>
      <c r="DE1139" s="514">
        <v>112583000</v>
      </c>
      <c r="DF1139" s="514">
        <v>104299000</v>
      </c>
      <c r="DG1139" s="514">
        <v>104340000</v>
      </c>
      <c r="DH1139" s="514"/>
      <c r="DI1139" s="514"/>
      <c r="DJ1139" s="514"/>
      <c r="DK1139" s="514">
        <f>DC1139+DD1139+DE1139+DF1139+DG1139</f>
        <v>481717000</v>
      </c>
      <c r="DL1139" s="515"/>
      <c r="DM1139" s="516"/>
      <c r="DN1139" s="520"/>
      <c r="DO1139" s="1077">
        <f>DP1139*1.12</f>
        <v>51912000.000000007</v>
      </c>
      <c r="DP1139" s="1078">
        <f>DC1139</f>
        <v>46350000</v>
      </c>
      <c r="DQ1139" s="1071">
        <f>DR1139*1.12</f>
        <v>127842400.00000001</v>
      </c>
      <c r="DR1139" s="1072">
        <f>DD1139</f>
        <v>114145000</v>
      </c>
      <c r="DS1139" s="1071">
        <f>DT1139*1.12</f>
        <v>126092960.00000001</v>
      </c>
      <c r="DT1139" s="1072">
        <f>DE1139</f>
        <v>112583000</v>
      </c>
      <c r="DU1139" s="1079">
        <f>DV1139*1.12</f>
        <v>116814880.00000001</v>
      </c>
      <c r="DV1139" s="1070">
        <f>DF1139</f>
        <v>104299000</v>
      </c>
      <c r="DW1139" s="1071">
        <f>DX1139*1.12</f>
        <v>116860800.00000001</v>
      </c>
      <c r="DX1139" s="1070">
        <f>DG1139</f>
        <v>104340000</v>
      </c>
      <c r="DY1139" s="678"/>
      <c r="DZ1139" s="651"/>
      <c r="EA1139" s="508">
        <f>DI1139</f>
        <v>0</v>
      </c>
      <c r="EB1139" s="457">
        <f>EA1139/1.12</f>
        <v>0</v>
      </c>
      <c r="EC1139" s="1276"/>
      <c r="ED1139" s="1277"/>
      <c r="EE1139" s="517">
        <f>EF1139*1.12</f>
        <v>539523040</v>
      </c>
      <c r="EF1139" s="520">
        <f>DK1139</f>
        <v>481717000</v>
      </c>
      <c r="EG1139" s="433">
        <f>U1139-DN1139</f>
        <v>0</v>
      </c>
      <c r="EH1139" s="276">
        <f>V1139-DM1139</f>
        <v>0</v>
      </c>
      <c r="EI1139" s="460">
        <f>AA1139-DP1139</f>
        <v>0</v>
      </c>
      <c r="EJ1139" s="538">
        <f>AB1139-DO1139</f>
        <v>0</v>
      </c>
      <c r="EK1139" s="690">
        <f>AG1139-DR1139</f>
        <v>0</v>
      </c>
      <c r="EL1139" s="495">
        <f>AH1139-DQ1139</f>
        <v>0</v>
      </c>
      <c r="EM1139" s="252">
        <f>AM1139-DT1139</f>
        <v>560000</v>
      </c>
      <c r="EN1139" s="685">
        <f>AN1139-DS1139</f>
        <v>627200</v>
      </c>
      <c r="EO1139" s="690">
        <f>AS1139-DV1139</f>
        <v>382000</v>
      </c>
      <c r="EP1139" s="495">
        <f>AT1139-DU1139</f>
        <v>427840</v>
      </c>
      <c r="EQ1139" s="252">
        <f>AY1139-DX1139</f>
        <v>341000</v>
      </c>
      <c r="ER1139" s="685">
        <f>AZ1139-DW1139</f>
        <v>381920</v>
      </c>
      <c r="ES1139" s="690">
        <f>BE1139-DZ1139</f>
        <v>0</v>
      </c>
      <c r="ET1139" s="685">
        <f>BF1139-DY1139</f>
        <v>0</v>
      </c>
      <c r="EU1139" s="462">
        <f>BK1139-EB1139</f>
        <v>0</v>
      </c>
      <c r="EV1139" s="263">
        <f>BL1139-EA1139</f>
        <v>0</v>
      </c>
      <c r="EW1139" s="462">
        <f>BM1139-ED1139</f>
        <v>0</v>
      </c>
      <c r="EX1139" s="263">
        <f>BN1139-EC1139</f>
        <v>0</v>
      </c>
      <c r="EY1139" s="409">
        <f>BV1139-EF1139</f>
        <v>1283000</v>
      </c>
      <c r="EZ1139" s="1129">
        <f>BW1139-EE1139</f>
        <v>1436960</v>
      </c>
      <c r="FA1139" s="313"/>
    </row>
    <row r="1140" spans="1:757" s="221" customFormat="1" ht="18" customHeight="1" collapsed="1" x14ac:dyDescent="0.2">
      <c r="A1140" s="217"/>
      <c r="B1140" s="19"/>
      <c r="C1140" s="90"/>
      <c r="D1140" s="90" t="s">
        <v>1342</v>
      </c>
      <c r="E1140" s="19"/>
      <c r="F1140" s="19"/>
      <c r="G1140" s="19"/>
      <c r="H1140" s="218"/>
      <c r="I1140" s="19"/>
      <c r="J1140" s="92"/>
      <c r="K1140" s="93"/>
      <c r="L1140" s="19"/>
      <c r="M1140" s="11"/>
      <c r="N1140" s="94"/>
      <c r="O1140" s="94"/>
      <c r="P1140" s="94"/>
      <c r="Q1140" s="94"/>
      <c r="R1140" s="401"/>
      <c r="S1140" s="264"/>
      <c r="T1140" s="264"/>
      <c r="U1140" s="264"/>
      <c r="V1140" s="264"/>
      <c r="W1140" s="264"/>
      <c r="X1140" s="402"/>
      <c r="Y1140" s="402"/>
      <c r="Z1140" s="402"/>
      <c r="AA1140" s="402"/>
      <c r="AB1140" s="402"/>
      <c r="AC1140" s="402"/>
      <c r="AD1140" s="264"/>
      <c r="AE1140" s="264"/>
      <c r="AF1140" s="264"/>
      <c r="AG1140" s="264">
        <f>SUM(AG1141:AG1146)</f>
        <v>7828000</v>
      </c>
      <c r="AH1140" s="264">
        <f>SUM(AH1141:AH1146)</f>
        <v>8767360</v>
      </c>
      <c r="AI1140" s="264">
        <f t="shared" ref="AI1140" si="11455">SUM(AI1141:AI1146)</f>
        <v>6137152</v>
      </c>
      <c r="AJ1140" s="185"/>
      <c r="AK1140" s="185"/>
      <c r="AL1140" s="185"/>
      <c r="AM1140" s="185">
        <f>SUM(AM1141:AM1146)</f>
        <v>7828000</v>
      </c>
      <c r="AN1140" s="469">
        <f>SUM(AN1141:AN1146)</f>
        <v>8767360</v>
      </c>
      <c r="AO1140" s="185">
        <f t="shared" ref="AO1140" si="11456">SUM(AO1141:AO1146)</f>
        <v>6137152</v>
      </c>
      <c r="AP1140" s="185"/>
      <c r="AQ1140" s="185"/>
      <c r="AR1140" s="185"/>
      <c r="AS1140" s="185">
        <f>SUM(AS1141:AS1146)</f>
        <v>7828000</v>
      </c>
      <c r="AT1140" s="185">
        <f t="shared" ref="AT1140" si="11457">SUM(AT1141:AT1146)</f>
        <v>8767360</v>
      </c>
      <c r="AU1140" s="185">
        <f t="shared" ref="AU1140" si="11458">SUM(AU1141:AU1146)</f>
        <v>6137152</v>
      </c>
      <c r="AV1140" s="185"/>
      <c r="AW1140" s="185"/>
      <c r="AX1140" s="185"/>
      <c r="AY1140" s="185">
        <f>SUM(AY1141:AY1146)</f>
        <v>7828000</v>
      </c>
      <c r="AZ1140" s="185">
        <f t="shared" ref="AZ1140" si="11459">SUM(AZ1141:AZ1146)</f>
        <v>8767360</v>
      </c>
      <c r="BA1140" s="185">
        <f t="shared" ref="BA1140" si="11460">SUM(BA1141:BA1146)</f>
        <v>6137152</v>
      </c>
      <c r="BB1140" s="185"/>
      <c r="BC1140" s="185"/>
      <c r="BD1140" s="185"/>
      <c r="BE1140" s="393">
        <f>SUM(BE1141:BE1146)</f>
        <v>7828000</v>
      </c>
      <c r="BF1140" s="393">
        <f t="shared" ref="BF1140" si="11461">SUM(BF1141:BF1146)</f>
        <v>8767360</v>
      </c>
      <c r="BG1140" s="393">
        <f t="shared" ref="BG1140" si="11462">SUM(BG1141:BG1146)</f>
        <v>6137152</v>
      </c>
      <c r="BH1140" s="407"/>
      <c r="BI1140" s="185"/>
      <c r="BJ1140" s="185"/>
      <c r="BK1140" s="393">
        <f>SUM(BK1141:BK1146)</f>
        <v>0</v>
      </c>
      <c r="BL1140" s="393">
        <f t="shared" ref="BL1140:BM1140" si="11463">SUM(BL1141:BL1146)</f>
        <v>0</v>
      </c>
      <c r="BM1140" s="393">
        <f t="shared" si="11463"/>
        <v>0</v>
      </c>
      <c r="BN1140" s="407"/>
      <c r="BO1140" s="185"/>
      <c r="BP1140" s="185"/>
      <c r="BQ1140" s="393">
        <f>SUM(BQ1141:BQ1146)</f>
        <v>0</v>
      </c>
      <c r="BR1140" s="393">
        <f t="shared" ref="BR1140:BS1140" si="11464">SUM(BR1141:BR1146)</f>
        <v>0</v>
      </c>
      <c r="BS1140" s="393">
        <f t="shared" si="11464"/>
        <v>0</v>
      </c>
      <c r="BT1140" s="264"/>
      <c r="BU1140" s="264"/>
      <c r="BV1140" s="264">
        <f>SUM(BV1141:BV1145)</f>
        <v>39140000</v>
      </c>
      <c r="BW1140" s="264">
        <f>SUM(BW1141:BW1145)</f>
        <v>43836800.000000007</v>
      </c>
      <c r="BX1140" s="219"/>
      <c r="BY1140" s="19"/>
      <c r="BZ1140" s="571"/>
      <c r="CA1140" s="529"/>
      <c r="CB1140" s="197"/>
      <c r="CC1140" s="94"/>
      <c r="CD1140" s="220"/>
      <c r="CE1140" s="264">
        <f>SUM(CE1141:CE1145)</f>
        <v>39140000</v>
      </c>
      <c r="CF1140" s="264">
        <f t="shared" ref="CF1140:CG1140" si="11465">SUM(CF1141:CF1145)</f>
        <v>43836800.000000007</v>
      </c>
      <c r="CG1140" s="264">
        <f t="shared" si="11465"/>
        <v>0</v>
      </c>
      <c r="CH1140" s="164"/>
      <c r="CI1140" s="165"/>
      <c r="CJ1140" s="164"/>
      <c r="CK1140" s="185"/>
      <c r="CL1140" s="185"/>
      <c r="CM1140" s="185"/>
      <c r="CN1140" s="185"/>
      <c r="CO1140" s="185"/>
      <c r="CP1140" s="185"/>
      <c r="CQ1140" s="185"/>
      <c r="CR1140" s="469"/>
      <c r="CS1140" s="469"/>
      <c r="CT1140" s="469"/>
      <c r="CU1140" s="469"/>
      <c r="CV1140" s="469"/>
      <c r="CW1140" s="469"/>
      <c r="CX1140" s="469"/>
      <c r="CY1140" s="469"/>
      <c r="CZ1140" s="469"/>
      <c r="DA1140" s="470"/>
      <c r="DB1140" s="470"/>
      <c r="DC1140" s="470"/>
      <c r="DD1140" s="470"/>
      <c r="DE1140" s="470"/>
      <c r="DF1140" s="470"/>
      <c r="DG1140" s="470"/>
      <c r="DH1140" s="470"/>
      <c r="DI1140" s="470"/>
      <c r="DJ1140" s="470"/>
      <c r="DK1140" s="470"/>
      <c r="DL1140" s="521"/>
      <c r="DM1140" s="264"/>
      <c r="DN1140" s="264"/>
      <c r="DO1140" s="264"/>
      <c r="DP1140" s="663"/>
      <c r="DQ1140" s="682">
        <f>SUM(DQ1141:DQ1146)</f>
        <v>7828000</v>
      </c>
      <c r="DR1140" s="682">
        <f t="shared" ref="DR1140:EE1140" si="11466">SUM(DR1141:DR1146)</f>
        <v>7828000</v>
      </c>
      <c r="DS1140" s="682">
        <f t="shared" si="11466"/>
        <v>7662134.25</v>
      </c>
      <c r="DT1140" s="682">
        <f t="shared" si="11466"/>
        <v>7662134.25</v>
      </c>
      <c r="DU1140" s="682">
        <f t="shared" si="11466"/>
        <v>6829030.25</v>
      </c>
      <c r="DV1140" s="682">
        <f t="shared" si="11466"/>
        <v>6829030.25</v>
      </c>
      <c r="DW1140" s="682">
        <f t="shared" si="11466"/>
        <v>7113030.25</v>
      </c>
      <c r="DX1140" s="682">
        <f t="shared" si="11466"/>
        <v>7113030.25</v>
      </c>
      <c r="DY1140" s="682">
        <f t="shared" si="11466"/>
        <v>7437030.25</v>
      </c>
      <c r="DZ1140" s="682">
        <f t="shared" si="11466"/>
        <v>7437030.25</v>
      </c>
      <c r="EA1140" s="401"/>
      <c r="EB1140" s="265"/>
      <c r="EC1140" s="682">
        <f t="shared" ref="EC1140:ED1140" si="11467">SUM(EC1141:EC1146)</f>
        <v>0</v>
      </c>
      <c r="ED1140" s="401">
        <f t="shared" si="11467"/>
        <v>0</v>
      </c>
      <c r="EE1140" s="754">
        <f t="shared" si="11466"/>
        <v>36869225</v>
      </c>
      <c r="EF1140" s="682">
        <f>SUM(EF1141:EF1146)</f>
        <v>36869225</v>
      </c>
      <c r="EG1140" s="265">
        <f t="shared" ref="EG1140:EL1140" si="11468">SUM(EG1141:EG1146)</f>
        <v>0</v>
      </c>
      <c r="EH1140" s="265">
        <f t="shared" si="11468"/>
        <v>0</v>
      </c>
      <c r="EI1140" s="265">
        <f t="shared" si="11468"/>
        <v>0</v>
      </c>
      <c r="EJ1140" s="265">
        <f t="shared" si="11468"/>
        <v>0</v>
      </c>
      <c r="EK1140" s="265">
        <f t="shared" si="11468"/>
        <v>0</v>
      </c>
      <c r="EL1140" s="265">
        <f t="shared" si="11468"/>
        <v>939360</v>
      </c>
      <c r="EM1140" s="265">
        <f>SUM(EM1141:EM1146)</f>
        <v>165865.75</v>
      </c>
      <c r="EN1140" s="265">
        <f>SUM(EN1141:EN1146)</f>
        <v>1105225.75</v>
      </c>
      <c r="EO1140" s="265">
        <f t="shared" ref="EO1140" si="11469">SUM(EO1141:EO1146)</f>
        <v>998969.75</v>
      </c>
      <c r="EP1140" s="265">
        <f t="shared" ref="EP1140" si="11470">SUM(EP1141:EP1146)</f>
        <v>1938329.75</v>
      </c>
      <c r="EQ1140" s="265">
        <f t="shared" ref="EQ1140" si="11471">SUM(EQ1141:EQ1146)</f>
        <v>714969.75</v>
      </c>
      <c r="ER1140" s="265">
        <f t="shared" ref="ER1140" si="11472">SUM(ER1141:ER1146)</f>
        <v>1654329.75</v>
      </c>
      <c r="ES1140" s="265">
        <f t="shared" ref="ES1140:EV1140" si="11473">SUM(ES1141:ES1146)</f>
        <v>390969.75</v>
      </c>
      <c r="ET1140" s="663">
        <f t="shared" si="11473"/>
        <v>1330329.75</v>
      </c>
      <c r="EU1140" s="663">
        <f t="shared" si="11473"/>
        <v>0</v>
      </c>
      <c r="EV1140" s="663">
        <f t="shared" si="11473"/>
        <v>0</v>
      </c>
      <c r="EW1140" s="663">
        <f t="shared" ref="EW1140:EX1140" si="11474">SUM(EW1141:EW1146)</f>
        <v>0</v>
      </c>
      <c r="EX1140" s="663">
        <f t="shared" si="11474"/>
        <v>0</v>
      </c>
      <c r="EY1140" s="402">
        <f t="shared" ref="EY1140" si="11475">SUM(EY1141:EY1146)</f>
        <v>2270775</v>
      </c>
      <c r="EZ1140" s="265">
        <f t="shared" ref="EZ1140" si="11476">SUM(EZ1141:EZ1146)</f>
        <v>6967575.0000000075</v>
      </c>
      <c r="FA1140" s="314"/>
    </row>
    <row r="1141" spans="1:757" s="183" customFormat="1" ht="18" hidden="1" customHeight="1" outlineLevel="1" x14ac:dyDescent="0.2">
      <c r="A1141" s="76" t="s">
        <v>1343</v>
      </c>
      <c r="B1141" s="76" t="s">
        <v>21</v>
      </c>
      <c r="C1141" s="77" t="s">
        <v>1344</v>
      </c>
      <c r="D1141" s="77" t="s">
        <v>1345</v>
      </c>
      <c r="E1141" s="76" t="s">
        <v>1345</v>
      </c>
      <c r="F1141" s="76" t="s">
        <v>1346</v>
      </c>
      <c r="G1141" s="841" t="s">
        <v>41</v>
      </c>
      <c r="H1141" s="842">
        <v>0.7</v>
      </c>
      <c r="I1141" s="76"/>
      <c r="J1141" s="80"/>
      <c r="K1141" s="81"/>
      <c r="L1141" s="76"/>
      <c r="M1141" s="76"/>
      <c r="N1141" s="82"/>
      <c r="O1141" s="82"/>
      <c r="P1141" s="82"/>
      <c r="Q1141" s="82"/>
      <c r="R1141" s="260"/>
      <c r="S1141" s="260"/>
      <c r="T1141" s="260"/>
      <c r="U1141" s="260"/>
      <c r="V1141" s="260"/>
      <c r="W1141" s="262"/>
      <c r="X1141" s="260"/>
      <c r="Y1141" s="260"/>
      <c r="Z1141" s="260"/>
      <c r="AA1141" s="260"/>
      <c r="AB1141" s="260"/>
      <c r="AC1141" s="399">
        <f t="shared" ref="AC1141:AC1145" si="11477">AB1141*H1141</f>
        <v>0</v>
      </c>
      <c r="AD1141" s="260">
        <v>0</v>
      </c>
      <c r="AE1141" s="260"/>
      <c r="AF1141" s="260"/>
      <c r="AG1141" s="260">
        <v>0</v>
      </c>
      <c r="AH1141" s="260">
        <f>AG1141*1.12</f>
        <v>0</v>
      </c>
      <c r="AI1141" s="410">
        <f t="shared" ref="AI1141:AI1142" si="11478">AH1141*H1141</f>
        <v>0</v>
      </c>
      <c r="AJ1141" s="260">
        <v>0</v>
      </c>
      <c r="AK1141" s="260"/>
      <c r="AL1141" s="260"/>
      <c r="AM1141" s="260"/>
      <c r="AN1141" s="260"/>
      <c r="AO1141" s="396">
        <f t="shared" ref="AO1141:AO1142" si="11479">AN1141*H1141</f>
        <v>0</v>
      </c>
      <c r="AP1141" s="260">
        <v>0</v>
      </c>
      <c r="AQ1141" s="260"/>
      <c r="AR1141" s="260"/>
      <c r="AS1141" s="260">
        <f t="shared" ref="AS1141:AS1145" si="11480">AP1141</f>
        <v>0</v>
      </c>
      <c r="AT1141" s="260">
        <f t="shared" ref="AT1141:AT1145" si="11481">AS1141*1.12</f>
        <v>0</v>
      </c>
      <c r="AU1141" s="260">
        <f t="shared" ref="AU1141:AU1145" si="11482">AT1141*H1141</f>
        <v>0</v>
      </c>
      <c r="AV1141" s="260">
        <v>0</v>
      </c>
      <c r="AW1141" s="260"/>
      <c r="AX1141" s="260"/>
      <c r="AY1141" s="260">
        <f t="shared" ref="AY1141:AY1145" si="11483">AV1141</f>
        <v>0</v>
      </c>
      <c r="AZ1141" s="260">
        <f t="shared" ref="AZ1141:AZ1145" si="11484">AY1141*1.12</f>
        <v>0</v>
      </c>
      <c r="BA1141" s="260">
        <f t="shared" ref="BA1141:BA1145" si="11485">AZ1141*H1141</f>
        <v>0</v>
      </c>
      <c r="BB1141" s="404">
        <v>0</v>
      </c>
      <c r="BC1141" s="404"/>
      <c r="BD1141" s="404"/>
      <c r="BE1141" s="397">
        <f t="shared" si="10643"/>
        <v>0</v>
      </c>
      <c r="BF1141" s="397">
        <f t="shared" si="10608"/>
        <v>0</v>
      </c>
      <c r="BG1141" s="397">
        <f t="shared" si="10644"/>
        <v>0</v>
      </c>
      <c r="BH1141" s="404"/>
      <c r="BI1141" s="404"/>
      <c r="BJ1141" s="404"/>
      <c r="BK1141" s="397">
        <f t="shared" ref="BK1141:BK1146" si="11486">BH1141</f>
        <v>0</v>
      </c>
      <c r="BL1141" s="397">
        <f t="shared" ref="BL1141:BL1146" si="11487">BK1141*1.12</f>
        <v>0</v>
      </c>
      <c r="BM1141" s="397">
        <f t="shared" ref="BM1141:BM1146" si="11488">BL1141*N1141</f>
        <v>0</v>
      </c>
      <c r="BN1141" s="404"/>
      <c r="BO1141" s="404"/>
      <c r="BP1141" s="404"/>
      <c r="BQ1141" s="397">
        <f t="shared" ref="BQ1141:BQ1146" si="11489">BN1141</f>
        <v>0</v>
      </c>
      <c r="BR1141" s="397">
        <f t="shared" ref="BR1141:BR1146" si="11490">BQ1141*1.12</f>
        <v>0</v>
      </c>
      <c r="BS1141" s="397">
        <f t="shared" ref="BS1141:BS1146" si="11491">BR1141*T1141</f>
        <v>0</v>
      </c>
      <c r="BT1141" s="260"/>
      <c r="BU1141" s="260"/>
      <c r="BV1141" s="262">
        <v>0</v>
      </c>
      <c r="BW1141" s="1427">
        <v>0</v>
      </c>
      <c r="BX1141" s="190"/>
      <c r="BY1141" s="76">
        <v>2015</v>
      </c>
      <c r="BZ1141" s="325"/>
      <c r="CA1141" s="596"/>
      <c r="CB1141" s="82"/>
      <c r="CC1141" s="82"/>
      <c r="CD1141" s="175"/>
      <c r="CE1141" s="26">
        <f t="shared" ref="CE1141:CE1142" si="11492">BV1141-CB1141</f>
        <v>0</v>
      </c>
      <c r="CF1141" s="27">
        <f t="shared" ref="CF1141:CF1142" si="11493">BW1141-CC1141</f>
        <v>0</v>
      </c>
      <c r="CG1141" s="738">
        <f t="shared" ref="CG1141:CG1142" si="11494">CA1141-CC1141</f>
        <v>0</v>
      </c>
      <c r="CH1141" s="185"/>
      <c r="CI1141" s="185"/>
      <c r="CJ1141" s="175"/>
      <c r="CK1141" s="77"/>
      <c r="CL1141" s="175"/>
      <c r="CM1141" s="178"/>
      <c r="CN1141" s="77"/>
      <c r="CO1141" s="77"/>
      <c r="CP1141" s="76"/>
      <c r="CQ1141" s="175"/>
      <c r="CR1141" s="463"/>
      <c r="CS1141" s="463"/>
      <c r="CT1141" s="463"/>
      <c r="CU1141" s="463"/>
      <c r="CV1141" s="463"/>
      <c r="CW1141" s="463"/>
      <c r="CX1141" s="463"/>
      <c r="CY1141" s="463"/>
      <c r="CZ1141" s="463"/>
      <c r="DA1141" s="464"/>
      <c r="DB1141" s="464"/>
      <c r="DC1141" s="464"/>
      <c r="DD1141" s="464"/>
      <c r="DE1141" s="464"/>
      <c r="DF1141" s="464"/>
      <c r="DG1141" s="464"/>
      <c r="DH1141" s="464"/>
      <c r="DI1141" s="464"/>
      <c r="DJ1141" s="464"/>
      <c r="DK1141" s="464"/>
      <c r="DL1141" s="464"/>
      <c r="DM1141" s="464"/>
      <c r="DN1141" s="464"/>
      <c r="DO1141" s="455"/>
      <c r="DP1141" s="501"/>
      <c r="DQ1141" s="508"/>
      <c r="DR1141" s="457"/>
      <c r="DS1141" s="672"/>
      <c r="DT1141" s="457"/>
      <c r="DU1141" s="503"/>
      <c r="DV1141" s="501"/>
      <c r="DW1141" s="672"/>
      <c r="DX1141" s="501"/>
      <c r="DY1141" s="672"/>
      <c r="DZ1141" s="501"/>
      <c r="EA1141" s="508">
        <f>DI1141</f>
        <v>0</v>
      </c>
      <c r="EB1141" s="457">
        <f t="shared" ref="EB1141:EB1142" si="11495">EA1141/1.12</f>
        <v>0</v>
      </c>
      <c r="EC1141" s="672"/>
      <c r="ED1141" s="455"/>
      <c r="EE1141" s="667"/>
      <c r="EF1141" s="519"/>
      <c r="EG1141" s="401">
        <f t="shared" ref="EG1141:EH1141" si="11496">SUM(EG1142:EG1147)</f>
        <v>0</v>
      </c>
      <c r="EH1141" s="716">
        <f t="shared" si="11496"/>
        <v>0</v>
      </c>
      <c r="EI1141" s="472">
        <f>AA1141-DP1141</f>
        <v>0</v>
      </c>
      <c r="EJ1141" s="597">
        <f>AB1141-DO1141</f>
        <v>0</v>
      </c>
      <c r="EK1141" s="706">
        <f t="shared" ref="EK1141:EL1146" si="11497">AG1141-DQ1141</f>
        <v>0</v>
      </c>
      <c r="EL1141" s="263">
        <f t="shared" si="11497"/>
        <v>0</v>
      </c>
      <c r="EM1141" s="648">
        <f t="shared" ref="EM1141:EM1146" si="11498">AM1141-DT1141</f>
        <v>0</v>
      </c>
      <c r="EN1141" s="597">
        <f t="shared" ref="EN1141:EN1146" si="11499">AN1141-DS1141</f>
        <v>0</v>
      </c>
      <c r="EO1141" s="706">
        <f t="shared" ref="EO1141:EO1146" si="11500">AS1141-DV1141</f>
        <v>0</v>
      </c>
      <c r="EP1141" s="263">
        <f t="shared" ref="EP1141:EP1146" si="11501">AT1141-DU1141</f>
        <v>0</v>
      </c>
      <c r="EQ1141" s="648">
        <f t="shared" ref="EQ1141:EQ1146" si="11502">AY1141-DX1141</f>
        <v>0</v>
      </c>
      <c r="ER1141" s="597">
        <f t="shared" ref="ER1141:ER1146" si="11503">AZ1141-DW1141</f>
        <v>0</v>
      </c>
      <c r="ES1141" s="706">
        <f t="shared" ref="ES1141:ES1146" si="11504">BE1141-DZ1141</f>
        <v>0</v>
      </c>
      <c r="ET1141" s="597">
        <f t="shared" ref="ET1141:ET1146" si="11505">BF1141-DY1141</f>
        <v>0</v>
      </c>
      <c r="EU1141" s="462">
        <f>BK1141-EB1141</f>
        <v>0</v>
      </c>
      <c r="EV1141" s="263">
        <f>BL1141-EA1141</f>
        <v>0</v>
      </c>
      <c r="EW1141" s="462">
        <f>BM1141-ED1141</f>
        <v>0</v>
      </c>
      <c r="EX1141" s="263">
        <f>BN1141-EC1141</f>
        <v>0</v>
      </c>
      <c r="EY1141" s="399">
        <f t="shared" ref="EY1141:EY1146" si="11506">BV1141-EF1141</f>
        <v>0</v>
      </c>
      <c r="EZ1141" s="1130">
        <f t="shared" ref="EZ1141:EZ1146" si="11507">BW1141-EE1141</f>
        <v>0</v>
      </c>
      <c r="FA1141" s="313"/>
    </row>
    <row r="1142" spans="1:757" s="183" customFormat="1" ht="18" hidden="1" customHeight="1" outlineLevel="1" x14ac:dyDescent="0.2">
      <c r="A1142" s="76" t="s">
        <v>1354</v>
      </c>
      <c r="B1142" s="76" t="s">
        <v>21</v>
      </c>
      <c r="C1142" s="77" t="s">
        <v>1344</v>
      </c>
      <c r="D1142" s="77" t="s">
        <v>1345</v>
      </c>
      <c r="E1142" s="76" t="s">
        <v>1345</v>
      </c>
      <c r="F1142" s="76" t="s">
        <v>1346</v>
      </c>
      <c r="G1142" s="841" t="s">
        <v>41</v>
      </c>
      <c r="H1142" s="842">
        <v>0.7</v>
      </c>
      <c r="I1142" s="76"/>
      <c r="J1142" s="80"/>
      <c r="K1142" s="81"/>
      <c r="L1142" s="76"/>
      <c r="M1142" s="76"/>
      <c r="N1142" s="82"/>
      <c r="O1142" s="82"/>
      <c r="P1142" s="82"/>
      <c r="Q1142" s="82"/>
      <c r="R1142" s="260"/>
      <c r="S1142" s="260"/>
      <c r="T1142" s="260"/>
      <c r="U1142" s="260"/>
      <c r="V1142" s="260"/>
      <c r="W1142" s="262"/>
      <c r="X1142" s="260"/>
      <c r="Y1142" s="260"/>
      <c r="Z1142" s="260"/>
      <c r="AA1142" s="260"/>
      <c r="AB1142" s="260"/>
      <c r="AC1142" s="399">
        <f t="shared" si="11477"/>
        <v>0</v>
      </c>
      <c r="AD1142" s="260">
        <v>3685000</v>
      </c>
      <c r="AE1142" s="260"/>
      <c r="AF1142" s="260"/>
      <c r="AG1142" s="260">
        <v>3685000</v>
      </c>
      <c r="AH1142" s="260">
        <f t="shared" ref="AH1142:AH1144" si="11508">AG1142*1.12</f>
        <v>4127200.0000000005</v>
      </c>
      <c r="AI1142" s="410">
        <f t="shared" si="11478"/>
        <v>2889040</v>
      </c>
      <c r="AJ1142" s="260">
        <v>3685000</v>
      </c>
      <c r="AK1142" s="260"/>
      <c r="AL1142" s="260"/>
      <c r="AM1142" s="260">
        <f t="shared" ref="AM1142" si="11509">AJ1142</f>
        <v>3685000</v>
      </c>
      <c r="AN1142" s="260">
        <f t="shared" ref="AN1142" si="11510">AM1142*1.12</f>
        <v>4127200.0000000005</v>
      </c>
      <c r="AO1142" s="396">
        <f t="shared" si="11479"/>
        <v>2889040</v>
      </c>
      <c r="AP1142" s="260">
        <v>3685000</v>
      </c>
      <c r="AQ1142" s="260"/>
      <c r="AR1142" s="260"/>
      <c r="AS1142" s="260">
        <f t="shared" si="11480"/>
        <v>3685000</v>
      </c>
      <c r="AT1142" s="260">
        <f t="shared" si="11481"/>
        <v>4127200.0000000005</v>
      </c>
      <c r="AU1142" s="260">
        <f t="shared" si="11482"/>
        <v>2889040</v>
      </c>
      <c r="AV1142" s="260">
        <v>3685000</v>
      </c>
      <c r="AW1142" s="260"/>
      <c r="AX1142" s="260"/>
      <c r="AY1142" s="260">
        <f t="shared" si="11483"/>
        <v>3685000</v>
      </c>
      <c r="AZ1142" s="260">
        <f t="shared" si="11484"/>
        <v>4127200.0000000005</v>
      </c>
      <c r="BA1142" s="260">
        <f t="shared" si="11485"/>
        <v>2889040</v>
      </c>
      <c r="BB1142" s="404">
        <v>3685000</v>
      </c>
      <c r="BC1142" s="404"/>
      <c r="BD1142" s="404"/>
      <c r="BE1142" s="397">
        <f t="shared" si="10643"/>
        <v>3685000</v>
      </c>
      <c r="BF1142" s="397">
        <f t="shared" si="10608"/>
        <v>4127200.0000000005</v>
      </c>
      <c r="BG1142" s="397">
        <f t="shared" si="10644"/>
        <v>2889040</v>
      </c>
      <c r="BH1142" s="404"/>
      <c r="BI1142" s="404"/>
      <c r="BJ1142" s="404"/>
      <c r="BK1142" s="397">
        <f t="shared" si="11486"/>
        <v>0</v>
      </c>
      <c r="BL1142" s="397">
        <f t="shared" si="11487"/>
        <v>0</v>
      </c>
      <c r="BM1142" s="397">
        <f t="shared" si="11488"/>
        <v>0</v>
      </c>
      <c r="BN1142" s="404"/>
      <c r="BO1142" s="404"/>
      <c r="BP1142" s="404"/>
      <c r="BQ1142" s="397">
        <f t="shared" si="11489"/>
        <v>0</v>
      </c>
      <c r="BR1142" s="397">
        <f t="shared" si="11490"/>
        <v>0</v>
      </c>
      <c r="BS1142" s="397">
        <f t="shared" si="11491"/>
        <v>0</v>
      </c>
      <c r="BT1142" s="260"/>
      <c r="BU1142" s="260"/>
      <c r="BV1142" s="262">
        <f>AD1142+AJ1142+AP1142+AV1142+BB1142</f>
        <v>18425000</v>
      </c>
      <c r="BW1142" s="1427">
        <f>BV1142*1.12</f>
        <v>20636000.000000004</v>
      </c>
      <c r="BX1142" s="190"/>
      <c r="BY1142" s="76">
        <v>2015</v>
      </c>
      <c r="BZ1142" s="325"/>
      <c r="CA1142" s="596"/>
      <c r="CB1142" s="82"/>
      <c r="CC1142" s="82"/>
      <c r="CD1142" s="175"/>
      <c r="CE1142" s="26">
        <f t="shared" si="11492"/>
        <v>18425000</v>
      </c>
      <c r="CF1142" s="27">
        <f t="shared" si="11493"/>
        <v>20636000.000000004</v>
      </c>
      <c r="CG1142" s="738">
        <f t="shared" si="11494"/>
        <v>0</v>
      </c>
      <c r="CH1142" s="185"/>
      <c r="CI1142" s="185"/>
      <c r="CJ1142" s="175" t="s">
        <v>25</v>
      </c>
      <c r="CK1142" s="77" t="s">
        <v>1348</v>
      </c>
      <c r="CL1142" s="175" t="s">
        <v>1648</v>
      </c>
      <c r="CM1142" s="178"/>
      <c r="CN1142" s="77" t="s">
        <v>1649</v>
      </c>
      <c r="CO1142" s="77" t="s">
        <v>1345</v>
      </c>
      <c r="CP1142" s="76" t="s">
        <v>1348</v>
      </c>
      <c r="CQ1142" s="175"/>
      <c r="CR1142" s="463"/>
      <c r="CS1142" s="463"/>
      <c r="CT1142" s="463">
        <v>316500</v>
      </c>
      <c r="CU1142" s="463"/>
      <c r="CV1142" s="463"/>
      <c r="CW1142" s="463"/>
      <c r="CX1142" s="463"/>
      <c r="CY1142" s="463"/>
      <c r="CZ1142" s="463">
        <v>316500</v>
      </c>
      <c r="DA1142" s="464"/>
      <c r="DB1142" s="464"/>
      <c r="DC1142" s="464"/>
      <c r="DD1142" s="464">
        <v>316500</v>
      </c>
      <c r="DE1142" s="464"/>
      <c r="DF1142" s="464"/>
      <c r="DG1142" s="464"/>
      <c r="DH1142" s="464"/>
      <c r="DI1142" s="464"/>
      <c r="DJ1142" s="464"/>
      <c r="DK1142" s="464">
        <v>316500</v>
      </c>
      <c r="DL1142" s="464"/>
      <c r="DM1142" s="464"/>
      <c r="DN1142" s="464"/>
      <c r="DO1142" s="455"/>
      <c r="DP1142" s="501"/>
      <c r="DQ1142" s="508">
        <f>DR1142</f>
        <v>316500</v>
      </c>
      <c r="DR1142" s="457">
        <f>DD1142</f>
        <v>316500</v>
      </c>
      <c r="DS1142" s="672"/>
      <c r="DT1142" s="457"/>
      <c r="DU1142" s="503"/>
      <c r="DV1142" s="501"/>
      <c r="DW1142" s="672"/>
      <c r="DX1142" s="501"/>
      <c r="DY1142" s="672"/>
      <c r="DZ1142" s="501"/>
      <c r="EA1142" s="508">
        <f>DI1142</f>
        <v>0</v>
      </c>
      <c r="EB1142" s="457">
        <f t="shared" si="11495"/>
        <v>0</v>
      </c>
      <c r="EC1142" s="672"/>
      <c r="ED1142" s="455"/>
      <c r="EE1142" s="667">
        <f>EF1142</f>
        <v>316500</v>
      </c>
      <c r="EF1142" s="519">
        <f>DK1142</f>
        <v>316500</v>
      </c>
      <c r="EG1142" s="401">
        <f t="shared" ref="EG1142:EH1142" si="11511">SUM(EG1144:EG1148)</f>
        <v>0</v>
      </c>
      <c r="EH1142" s="716">
        <f t="shared" si="11511"/>
        <v>0</v>
      </c>
      <c r="EI1142" s="472">
        <f>AA1142-DP1142</f>
        <v>0</v>
      </c>
      <c r="EJ1142" s="597">
        <f>AB1142-DO1142</f>
        <v>0</v>
      </c>
      <c r="EK1142" s="706">
        <f t="shared" si="11497"/>
        <v>3368500</v>
      </c>
      <c r="EL1142" s="263">
        <f t="shared" si="11497"/>
        <v>3810700.0000000005</v>
      </c>
      <c r="EM1142" s="648">
        <f t="shared" si="11498"/>
        <v>3685000</v>
      </c>
      <c r="EN1142" s="597">
        <f t="shared" si="11499"/>
        <v>4127200.0000000005</v>
      </c>
      <c r="EO1142" s="706">
        <f t="shared" si="11500"/>
        <v>3685000</v>
      </c>
      <c r="EP1142" s="263">
        <f t="shared" si="11501"/>
        <v>4127200.0000000005</v>
      </c>
      <c r="EQ1142" s="648">
        <f t="shared" si="11502"/>
        <v>3685000</v>
      </c>
      <c r="ER1142" s="597">
        <f t="shared" si="11503"/>
        <v>4127200.0000000005</v>
      </c>
      <c r="ES1142" s="706">
        <f t="shared" si="11504"/>
        <v>3685000</v>
      </c>
      <c r="ET1142" s="597">
        <f t="shared" si="11505"/>
        <v>4127200.0000000005</v>
      </c>
      <c r="EU1142" s="462">
        <f>BK1142-EB1142</f>
        <v>0</v>
      </c>
      <c r="EV1142" s="263">
        <f>BL1142-EA1142</f>
        <v>0</v>
      </c>
      <c r="EW1142" s="462">
        <f>BM1142-ED1142</f>
        <v>0</v>
      </c>
      <c r="EX1142" s="263">
        <f>BN1142-EC1142</f>
        <v>0</v>
      </c>
      <c r="EY1142" s="399">
        <f t="shared" si="11506"/>
        <v>18108500</v>
      </c>
      <c r="EZ1142" s="1130">
        <f t="shared" si="11507"/>
        <v>20319500.000000004</v>
      </c>
      <c r="FA1142" s="313"/>
    </row>
    <row r="1143" spans="1:757" s="183" customFormat="1" ht="18" hidden="1" customHeight="1" outlineLevel="1" x14ac:dyDescent="0.2">
      <c r="A1143" s="76"/>
      <c r="B1143" s="76"/>
      <c r="C1143" s="77"/>
      <c r="D1143" s="77"/>
      <c r="E1143" s="76"/>
      <c r="F1143" s="76"/>
      <c r="G1143" s="841" t="s">
        <v>41</v>
      </c>
      <c r="H1143" s="842">
        <v>0.7</v>
      </c>
      <c r="I1143" s="76"/>
      <c r="J1143" s="80"/>
      <c r="K1143" s="81"/>
      <c r="L1143" s="76"/>
      <c r="M1143" s="76"/>
      <c r="N1143" s="82"/>
      <c r="O1143" s="82"/>
      <c r="P1143" s="82"/>
      <c r="Q1143" s="82"/>
      <c r="R1143" s="260"/>
      <c r="S1143" s="260"/>
      <c r="T1143" s="260"/>
      <c r="U1143" s="260"/>
      <c r="V1143" s="260"/>
      <c r="W1143" s="262"/>
      <c r="X1143" s="260"/>
      <c r="Y1143" s="260"/>
      <c r="Z1143" s="260"/>
      <c r="AA1143" s="260"/>
      <c r="AB1143" s="260"/>
      <c r="AC1143" s="399"/>
      <c r="AD1143" s="260"/>
      <c r="AE1143" s="260"/>
      <c r="AF1143" s="260"/>
      <c r="AG1143" s="260"/>
      <c r="AH1143" s="260"/>
      <c r="AI1143" s="260"/>
      <c r="AJ1143" s="260"/>
      <c r="AK1143" s="260"/>
      <c r="AL1143" s="260"/>
      <c r="AM1143" s="260"/>
      <c r="AN1143" s="260"/>
      <c r="AO1143" s="260"/>
      <c r="AP1143" s="260"/>
      <c r="AQ1143" s="260"/>
      <c r="AR1143" s="260"/>
      <c r="AS1143" s="260">
        <f t="shared" si="11480"/>
        <v>0</v>
      </c>
      <c r="AT1143" s="260">
        <f t="shared" si="11481"/>
        <v>0</v>
      </c>
      <c r="AU1143" s="260">
        <f t="shared" si="11482"/>
        <v>0</v>
      </c>
      <c r="AV1143" s="260"/>
      <c r="AW1143" s="260"/>
      <c r="AX1143" s="260"/>
      <c r="AY1143" s="260">
        <f t="shared" si="11483"/>
        <v>0</v>
      </c>
      <c r="AZ1143" s="260">
        <f t="shared" si="11484"/>
        <v>0</v>
      </c>
      <c r="BA1143" s="260">
        <f t="shared" si="11485"/>
        <v>0</v>
      </c>
      <c r="BB1143" s="404"/>
      <c r="BC1143" s="404"/>
      <c r="BD1143" s="404"/>
      <c r="BE1143" s="397">
        <f t="shared" si="10643"/>
        <v>0</v>
      </c>
      <c r="BF1143" s="397">
        <f t="shared" si="10608"/>
        <v>0</v>
      </c>
      <c r="BG1143" s="397">
        <f t="shared" si="10644"/>
        <v>0</v>
      </c>
      <c r="BH1143" s="404"/>
      <c r="BI1143" s="404"/>
      <c r="BJ1143" s="404"/>
      <c r="BK1143" s="397">
        <f t="shared" si="11486"/>
        <v>0</v>
      </c>
      <c r="BL1143" s="397">
        <f t="shared" si="11487"/>
        <v>0</v>
      </c>
      <c r="BM1143" s="397">
        <f t="shared" si="11488"/>
        <v>0</v>
      </c>
      <c r="BN1143" s="404"/>
      <c r="BO1143" s="404"/>
      <c r="BP1143" s="404"/>
      <c r="BQ1143" s="397">
        <f t="shared" si="11489"/>
        <v>0</v>
      </c>
      <c r="BR1143" s="397">
        <f t="shared" si="11490"/>
        <v>0</v>
      </c>
      <c r="BS1143" s="397">
        <f t="shared" si="11491"/>
        <v>0</v>
      </c>
      <c r="BT1143" s="260"/>
      <c r="BU1143" s="260"/>
      <c r="BV1143" s="262"/>
      <c r="BW1143" s="262"/>
      <c r="BX1143" s="190"/>
      <c r="BY1143" s="76"/>
      <c r="BZ1143" s="325"/>
      <c r="CA1143" s="596"/>
      <c r="CB1143" s="82"/>
      <c r="CC1143" s="82"/>
      <c r="CD1143" s="175"/>
      <c r="CE1143" s="27"/>
      <c r="CF1143" s="27"/>
      <c r="CG1143" s="95"/>
      <c r="CH1143" s="185"/>
      <c r="CI1143" s="185"/>
      <c r="CJ1143" s="175" t="s">
        <v>41</v>
      </c>
      <c r="CK1143" s="77" t="s">
        <v>1743</v>
      </c>
      <c r="CL1143" s="175" t="s">
        <v>2259</v>
      </c>
      <c r="CM1143" s="178" t="s">
        <v>2258</v>
      </c>
      <c r="CN1143" s="77" t="s">
        <v>1649</v>
      </c>
      <c r="CO1143" s="77" t="s">
        <v>1345</v>
      </c>
      <c r="CP1143" s="76" t="s">
        <v>1348</v>
      </c>
      <c r="CQ1143" s="175"/>
      <c r="CR1143" s="463"/>
      <c r="CS1143" s="463"/>
      <c r="CT1143" s="1066">
        <v>3415500</v>
      </c>
      <c r="CU1143" s="1066">
        <v>3685000</v>
      </c>
      <c r="CV1143" s="1066">
        <v>3685000</v>
      </c>
      <c r="CW1143" s="1066">
        <v>3685000</v>
      </c>
      <c r="CX1143" s="1066">
        <v>3685000</v>
      </c>
      <c r="CY1143" s="463"/>
      <c r="CZ1143" s="463">
        <f>CT1143+CU1143+CV1143+CW1143+CX1143</f>
        <v>18155500</v>
      </c>
      <c r="DA1143" s="464"/>
      <c r="DB1143" s="464"/>
      <c r="DC1143" s="464"/>
      <c r="DD1143" s="464">
        <v>3415500</v>
      </c>
      <c r="DE1143" s="464">
        <v>3685000</v>
      </c>
      <c r="DF1143" s="464">
        <v>3685000</v>
      </c>
      <c r="DG1143" s="464">
        <v>3685000</v>
      </c>
      <c r="DH1143" s="464">
        <v>3685000</v>
      </c>
      <c r="DI1143" s="464"/>
      <c r="DJ1143" s="464"/>
      <c r="DK1143" s="464">
        <f>DD1143+DE1143+DF1143+DG1143+DH1143</f>
        <v>18155500</v>
      </c>
      <c r="DL1143" s="464"/>
      <c r="DM1143" s="464"/>
      <c r="DN1143" s="464"/>
      <c r="DO1143" s="455"/>
      <c r="DP1143" s="501"/>
      <c r="DQ1143" s="783">
        <f>DD1143</f>
        <v>3415500</v>
      </c>
      <c r="DR1143" s="457">
        <f>DD1143</f>
        <v>3415500</v>
      </c>
      <c r="DS1143" s="672">
        <f>DE1143</f>
        <v>3685000</v>
      </c>
      <c r="DT1143" s="457">
        <f>DS1143</f>
        <v>3685000</v>
      </c>
      <c r="DU1143" s="503">
        <f>DF1143</f>
        <v>3685000</v>
      </c>
      <c r="DV1143" s="501">
        <f>DU1143</f>
        <v>3685000</v>
      </c>
      <c r="DW1143" s="672">
        <f>DG1143</f>
        <v>3685000</v>
      </c>
      <c r="DX1143" s="501">
        <f>DW1143</f>
        <v>3685000</v>
      </c>
      <c r="DY1143" s="672">
        <f>DH1143</f>
        <v>3685000</v>
      </c>
      <c r="DZ1143" s="501">
        <f>DY1143</f>
        <v>3685000</v>
      </c>
      <c r="EA1143" s="508"/>
      <c r="EB1143" s="457"/>
      <c r="EC1143" s="672"/>
      <c r="ED1143" s="455"/>
      <c r="EE1143" s="667">
        <f>DK1143</f>
        <v>18155500</v>
      </c>
      <c r="EF1143" s="519">
        <f>DK1143</f>
        <v>18155500</v>
      </c>
      <c r="EG1143" s="401">
        <f>SUM(EG1145:EG1148)</f>
        <v>0</v>
      </c>
      <c r="EH1143" s="716">
        <f>SUM(EH1145:EH1148)</f>
        <v>0</v>
      </c>
      <c r="EI1143" s="472">
        <f>AA1143-DP1143</f>
        <v>0</v>
      </c>
      <c r="EJ1143" s="597">
        <f>AB1143-DO1143</f>
        <v>0</v>
      </c>
      <c r="EK1143" s="706">
        <f t="shared" si="11497"/>
        <v>-3415500</v>
      </c>
      <c r="EL1143" s="263">
        <f t="shared" si="11497"/>
        <v>-3415500</v>
      </c>
      <c r="EM1143" s="648">
        <f t="shared" si="11498"/>
        <v>-3685000</v>
      </c>
      <c r="EN1143" s="597">
        <f t="shared" si="11499"/>
        <v>-3685000</v>
      </c>
      <c r="EO1143" s="706">
        <f t="shared" si="11500"/>
        <v>-3685000</v>
      </c>
      <c r="EP1143" s="263">
        <f t="shared" si="11501"/>
        <v>-3685000</v>
      </c>
      <c r="EQ1143" s="648">
        <f t="shared" si="11502"/>
        <v>-3685000</v>
      </c>
      <c r="ER1143" s="597">
        <f t="shared" si="11503"/>
        <v>-3685000</v>
      </c>
      <c r="ES1143" s="706">
        <f t="shared" si="11504"/>
        <v>-3685000</v>
      </c>
      <c r="ET1143" s="597">
        <f t="shared" si="11505"/>
        <v>-3685000</v>
      </c>
      <c r="EU1143" s="462"/>
      <c r="EV1143" s="263"/>
      <c r="EW1143" s="462"/>
      <c r="EX1143" s="263"/>
      <c r="EY1143" s="399">
        <f t="shared" si="11506"/>
        <v>-18155500</v>
      </c>
      <c r="EZ1143" s="1130">
        <f t="shared" si="11507"/>
        <v>-18155500</v>
      </c>
      <c r="FA1143" s="313"/>
    </row>
    <row r="1144" spans="1:757" s="183" customFormat="1" ht="18" hidden="1" customHeight="1" outlineLevel="1" x14ac:dyDescent="0.2">
      <c r="A1144" s="76" t="s">
        <v>1347</v>
      </c>
      <c r="B1144" s="76" t="s">
        <v>21</v>
      </c>
      <c r="C1144" s="77" t="s">
        <v>1344</v>
      </c>
      <c r="D1144" s="77" t="s">
        <v>1345</v>
      </c>
      <c r="E1144" s="76" t="s">
        <v>1345</v>
      </c>
      <c r="F1144" s="76" t="s">
        <v>1348</v>
      </c>
      <c r="G1144" s="841" t="s">
        <v>41</v>
      </c>
      <c r="H1144" s="842">
        <v>0.7</v>
      </c>
      <c r="I1144" s="76"/>
      <c r="J1144" s="80"/>
      <c r="K1144" s="81"/>
      <c r="L1144" s="76"/>
      <c r="M1144" s="76"/>
      <c r="N1144" s="82"/>
      <c r="O1144" s="82"/>
      <c r="P1144" s="82"/>
      <c r="Q1144" s="82"/>
      <c r="R1144" s="260"/>
      <c r="S1144" s="260"/>
      <c r="T1144" s="260"/>
      <c r="U1144" s="260"/>
      <c r="V1144" s="260"/>
      <c r="W1144" s="262"/>
      <c r="X1144" s="260"/>
      <c r="Y1144" s="260"/>
      <c r="Z1144" s="260"/>
      <c r="AA1144" s="260"/>
      <c r="AB1144" s="260"/>
      <c r="AC1144" s="399">
        <f t="shared" si="11477"/>
        <v>0</v>
      </c>
      <c r="AD1144" s="260">
        <v>0</v>
      </c>
      <c r="AE1144" s="260"/>
      <c r="AF1144" s="260"/>
      <c r="AG1144" s="260">
        <v>0</v>
      </c>
      <c r="AH1144" s="260">
        <f t="shared" si="11508"/>
        <v>0</v>
      </c>
      <c r="AI1144" s="410">
        <f t="shared" ref="AI1144:AI1145" si="11512">AH1144*H1144</f>
        <v>0</v>
      </c>
      <c r="AJ1144" s="260">
        <v>0</v>
      </c>
      <c r="AK1144" s="260"/>
      <c r="AL1144" s="260"/>
      <c r="AM1144" s="260"/>
      <c r="AN1144" s="260"/>
      <c r="AO1144" s="396">
        <f t="shared" ref="AO1144:AO1145" si="11513">AN1144*H1144</f>
        <v>0</v>
      </c>
      <c r="AP1144" s="260">
        <v>0</v>
      </c>
      <c r="AQ1144" s="260"/>
      <c r="AR1144" s="260"/>
      <c r="AS1144" s="260">
        <f t="shared" si="11480"/>
        <v>0</v>
      </c>
      <c r="AT1144" s="260">
        <f t="shared" si="11481"/>
        <v>0</v>
      </c>
      <c r="AU1144" s="260">
        <f t="shared" si="11482"/>
        <v>0</v>
      </c>
      <c r="AV1144" s="260">
        <v>0</v>
      </c>
      <c r="AW1144" s="260"/>
      <c r="AX1144" s="260"/>
      <c r="AY1144" s="260">
        <f t="shared" si="11483"/>
        <v>0</v>
      </c>
      <c r="AZ1144" s="260">
        <f t="shared" si="11484"/>
        <v>0</v>
      </c>
      <c r="BA1144" s="260">
        <f t="shared" si="11485"/>
        <v>0</v>
      </c>
      <c r="BB1144" s="404">
        <v>0</v>
      </c>
      <c r="BC1144" s="404"/>
      <c r="BD1144" s="404"/>
      <c r="BE1144" s="397">
        <f t="shared" si="10643"/>
        <v>0</v>
      </c>
      <c r="BF1144" s="397">
        <f t="shared" si="10608"/>
        <v>0</v>
      </c>
      <c r="BG1144" s="397">
        <f t="shared" si="10644"/>
        <v>0</v>
      </c>
      <c r="BH1144" s="404"/>
      <c r="BI1144" s="404"/>
      <c r="BJ1144" s="404"/>
      <c r="BK1144" s="397">
        <f t="shared" si="11486"/>
        <v>0</v>
      </c>
      <c r="BL1144" s="397">
        <f t="shared" si="11487"/>
        <v>0</v>
      </c>
      <c r="BM1144" s="397">
        <f t="shared" si="11488"/>
        <v>0</v>
      </c>
      <c r="BN1144" s="404"/>
      <c r="BO1144" s="404"/>
      <c r="BP1144" s="404"/>
      <c r="BQ1144" s="397">
        <f t="shared" si="11489"/>
        <v>0</v>
      </c>
      <c r="BR1144" s="397">
        <f t="shared" si="11490"/>
        <v>0</v>
      </c>
      <c r="BS1144" s="397">
        <f t="shared" si="11491"/>
        <v>0</v>
      </c>
      <c r="BT1144" s="260"/>
      <c r="BU1144" s="260"/>
      <c r="BV1144" s="262">
        <v>0</v>
      </c>
      <c r="BW1144" s="1427">
        <v>0</v>
      </c>
      <c r="BX1144" s="190"/>
      <c r="BY1144" s="76">
        <v>2015</v>
      </c>
      <c r="BZ1144" s="325"/>
      <c r="CA1144" s="596"/>
      <c r="CB1144" s="82"/>
      <c r="CC1144" s="82"/>
      <c r="CD1144" s="175"/>
      <c r="CE1144" s="26">
        <f t="shared" ref="CE1144:CE1145" si="11514">BV1144-CB1144</f>
        <v>0</v>
      </c>
      <c r="CF1144" s="27">
        <f t="shared" ref="CF1144:CF1145" si="11515">BW1144-CC1144</f>
        <v>0</v>
      </c>
      <c r="CG1144" s="738">
        <f t="shared" ref="CG1144:CG1145" si="11516">CA1144-CC1144</f>
        <v>0</v>
      </c>
      <c r="CH1144" s="185"/>
      <c r="CI1144" s="185"/>
      <c r="CJ1144" s="175"/>
      <c r="CK1144" s="77"/>
      <c r="CL1144" s="175"/>
      <c r="CM1144" s="178"/>
      <c r="CN1144" s="77"/>
      <c r="CO1144" s="77"/>
      <c r="CP1144" s="76"/>
      <c r="CQ1144" s="175"/>
      <c r="CR1144" s="463"/>
      <c r="CS1144" s="463"/>
      <c r="CT1144" s="463"/>
      <c r="CU1144" s="463"/>
      <c r="CV1144" s="463"/>
      <c r="CW1144" s="463"/>
      <c r="CX1144" s="463"/>
      <c r="CY1144" s="463"/>
      <c r="CZ1144" s="463"/>
      <c r="DA1144" s="464"/>
      <c r="DB1144" s="464"/>
      <c r="DC1144" s="464"/>
      <c r="DD1144" s="464"/>
      <c r="DE1144" s="464"/>
      <c r="DF1144" s="464"/>
      <c r="DG1144" s="464"/>
      <c r="DH1144" s="464"/>
      <c r="DI1144" s="464"/>
      <c r="DJ1144" s="464"/>
      <c r="DK1144" s="464"/>
      <c r="DL1144" s="464"/>
      <c r="DM1144" s="464"/>
      <c r="DN1144" s="464"/>
      <c r="DO1144" s="455"/>
      <c r="DP1144" s="501"/>
      <c r="DQ1144" s="508"/>
      <c r="DR1144" s="457"/>
      <c r="DS1144" s="672"/>
      <c r="DT1144" s="457"/>
      <c r="DU1144" s="503"/>
      <c r="DV1144" s="501"/>
      <c r="DW1144" s="672"/>
      <c r="DX1144" s="501"/>
      <c r="DY1144" s="672"/>
      <c r="DZ1144" s="501"/>
      <c r="EA1144" s="508">
        <f>DI1144</f>
        <v>0</v>
      </c>
      <c r="EB1144" s="457">
        <f t="shared" ref="EB1144:EB1145" si="11517">EA1144/1.12</f>
        <v>0</v>
      </c>
      <c r="EC1144" s="672"/>
      <c r="ED1144" s="455"/>
      <c r="EE1144" s="667"/>
      <c r="EF1144" s="519"/>
      <c r="EG1144" s="401"/>
      <c r="EH1144" s="265"/>
      <c r="EI1144" s="472">
        <f>AA1144-DP1144</f>
        <v>0</v>
      </c>
      <c r="EJ1144" s="597">
        <f>AB1144-DO1144</f>
        <v>0</v>
      </c>
      <c r="EK1144" s="706">
        <f t="shared" si="11497"/>
        <v>0</v>
      </c>
      <c r="EL1144" s="263">
        <f t="shared" si="11497"/>
        <v>0</v>
      </c>
      <c r="EM1144" s="648">
        <f t="shared" si="11498"/>
        <v>0</v>
      </c>
      <c r="EN1144" s="597">
        <f t="shared" si="11499"/>
        <v>0</v>
      </c>
      <c r="EO1144" s="706">
        <f t="shared" si="11500"/>
        <v>0</v>
      </c>
      <c r="EP1144" s="263">
        <f t="shared" si="11501"/>
        <v>0</v>
      </c>
      <c r="EQ1144" s="648">
        <f t="shared" si="11502"/>
        <v>0</v>
      </c>
      <c r="ER1144" s="597">
        <f t="shared" si="11503"/>
        <v>0</v>
      </c>
      <c r="ES1144" s="706">
        <f t="shared" si="11504"/>
        <v>0</v>
      </c>
      <c r="ET1144" s="597">
        <f t="shared" si="11505"/>
        <v>0</v>
      </c>
      <c r="EU1144" s="462">
        <f>BK1144-EB1144</f>
        <v>0</v>
      </c>
      <c r="EV1144" s="263">
        <f>BL1144-EA1144</f>
        <v>0</v>
      </c>
      <c r="EW1144" s="462">
        <f>BM1144-ED1144</f>
        <v>0</v>
      </c>
      <c r="EX1144" s="263">
        <f>BN1144-EC1144</f>
        <v>0</v>
      </c>
      <c r="EY1144" s="399">
        <f t="shared" si="11506"/>
        <v>0</v>
      </c>
      <c r="EZ1144" s="1130">
        <f t="shared" si="11507"/>
        <v>0</v>
      </c>
      <c r="FA1144" s="313"/>
    </row>
    <row r="1145" spans="1:757" s="183" customFormat="1" ht="18" hidden="1" customHeight="1" outlineLevel="1" x14ac:dyDescent="0.2">
      <c r="A1145" s="843" t="s">
        <v>1653</v>
      </c>
      <c r="B1145" s="76" t="s">
        <v>21</v>
      </c>
      <c r="C1145" s="77" t="s">
        <v>1344</v>
      </c>
      <c r="D1145" s="77" t="s">
        <v>1345</v>
      </c>
      <c r="E1145" s="76" t="s">
        <v>1345</v>
      </c>
      <c r="F1145" s="76" t="s">
        <v>1348</v>
      </c>
      <c r="G1145" s="841" t="s">
        <v>41</v>
      </c>
      <c r="H1145" s="842">
        <v>0.7</v>
      </c>
      <c r="I1145" s="76"/>
      <c r="J1145" s="80"/>
      <c r="K1145" s="81"/>
      <c r="L1145" s="76"/>
      <c r="M1145" s="76"/>
      <c r="N1145" s="82"/>
      <c r="O1145" s="82"/>
      <c r="P1145" s="82"/>
      <c r="Q1145" s="82"/>
      <c r="R1145" s="260"/>
      <c r="S1145" s="260"/>
      <c r="T1145" s="260"/>
      <c r="U1145" s="260"/>
      <c r="V1145" s="260"/>
      <c r="W1145" s="262"/>
      <c r="X1145" s="260"/>
      <c r="Y1145" s="260"/>
      <c r="Z1145" s="260"/>
      <c r="AA1145" s="260"/>
      <c r="AB1145" s="260"/>
      <c r="AC1145" s="399">
        <f t="shared" si="11477"/>
        <v>0</v>
      </c>
      <c r="AD1145" s="260">
        <v>4143000</v>
      </c>
      <c r="AE1145" s="260"/>
      <c r="AF1145" s="260"/>
      <c r="AG1145" s="260">
        <v>4143000</v>
      </c>
      <c r="AH1145" s="260">
        <f>AG1145*1.12</f>
        <v>4640160</v>
      </c>
      <c r="AI1145" s="410">
        <f t="shared" si="11512"/>
        <v>3248112</v>
      </c>
      <c r="AJ1145" s="260">
        <v>4143000</v>
      </c>
      <c r="AK1145" s="260"/>
      <c r="AL1145" s="260"/>
      <c r="AM1145" s="260">
        <f t="shared" ref="AM1145" si="11518">AJ1145</f>
        <v>4143000</v>
      </c>
      <c r="AN1145" s="260">
        <f t="shared" ref="AN1145" si="11519">AM1145*1.12</f>
        <v>4640160</v>
      </c>
      <c r="AO1145" s="396">
        <f t="shared" si="11513"/>
        <v>3248112</v>
      </c>
      <c r="AP1145" s="260">
        <v>4143000</v>
      </c>
      <c r="AQ1145" s="260"/>
      <c r="AR1145" s="260"/>
      <c r="AS1145" s="260">
        <f t="shared" si="11480"/>
        <v>4143000</v>
      </c>
      <c r="AT1145" s="260">
        <f t="shared" si="11481"/>
        <v>4640160</v>
      </c>
      <c r="AU1145" s="260">
        <f t="shared" si="11482"/>
        <v>3248112</v>
      </c>
      <c r="AV1145" s="260">
        <v>4143000</v>
      </c>
      <c r="AW1145" s="260"/>
      <c r="AX1145" s="260"/>
      <c r="AY1145" s="260">
        <f t="shared" si="11483"/>
        <v>4143000</v>
      </c>
      <c r="AZ1145" s="260">
        <f t="shared" si="11484"/>
        <v>4640160</v>
      </c>
      <c r="BA1145" s="260">
        <f t="shared" si="11485"/>
        <v>3248112</v>
      </c>
      <c r="BB1145" s="404">
        <v>4143000</v>
      </c>
      <c r="BC1145" s="404"/>
      <c r="BD1145" s="404"/>
      <c r="BE1145" s="397">
        <f t="shared" si="10643"/>
        <v>4143000</v>
      </c>
      <c r="BF1145" s="397">
        <f t="shared" si="10608"/>
        <v>4640160</v>
      </c>
      <c r="BG1145" s="397">
        <f t="shared" si="10644"/>
        <v>3248112</v>
      </c>
      <c r="BH1145" s="404"/>
      <c r="BI1145" s="404"/>
      <c r="BJ1145" s="404"/>
      <c r="BK1145" s="397">
        <f t="shared" si="11486"/>
        <v>0</v>
      </c>
      <c r="BL1145" s="397">
        <f t="shared" si="11487"/>
        <v>0</v>
      </c>
      <c r="BM1145" s="397">
        <f t="shared" si="11488"/>
        <v>0</v>
      </c>
      <c r="BN1145" s="404"/>
      <c r="BO1145" s="404"/>
      <c r="BP1145" s="404"/>
      <c r="BQ1145" s="397">
        <f t="shared" si="11489"/>
        <v>0</v>
      </c>
      <c r="BR1145" s="397">
        <f t="shared" si="11490"/>
        <v>0</v>
      </c>
      <c r="BS1145" s="397">
        <f t="shared" si="11491"/>
        <v>0</v>
      </c>
      <c r="BT1145" s="260"/>
      <c r="BU1145" s="260"/>
      <c r="BV1145" s="262">
        <f>AD1145+AJ1145+AP1145+AV1145+BB1145</f>
        <v>20715000</v>
      </c>
      <c r="BW1145" s="1427">
        <f>BV1145*1.12</f>
        <v>23200800.000000004</v>
      </c>
      <c r="BX1145" s="190"/>
      <c r="BY1145" s="76">
        <v>2015</v>
      </c>
      <c r="BZ1145" s="325"/>
      <c r="CA1145" s="596"/>
      <c r="CB1145" s="231"/>
      <c r="CC1145" s="231"/>
      <c r="CD1145" s="194"/>
      <c r="CE1145" s="26">
        <f t="shared" si="11514"/>
        <v>20715000</v>
      </c>
      <c r="CF1145" s="27">
        <f t="shared" si="11515"/>
        <v>23200800.000000004</v>
      </c>
      <c r="CG1145" s="738">
        <f t="shared" si="11516"/>
        <v>0</v>
      </c>
      <c r="CH1145" s="185"/>
      <c r="CI1145" s="185"/>
      <c r="CJ1145" s="175" t="s">
        <v>25</v>
      </c>
      <c r="CK1145" s="77" t="s">
        <v>1348</v>
      </c>
      <c r="CL1145" s="175" t="s">
        <v>1648</v>
      </c>
      <c r="CM1145" s="178"/>
      <c r="CN1145" s="77" t="s">
        <v>1649</v>
      </c>
      <c r="CO1145" s="77" t="s">
        <v>1345</v>
      </c>
      <c r="CP1145" s="76" t="s">
        <v>1348</v>
      </c>
      <c r="CQ1145" s="175"/>
      <c r="CR1145" s="463"/>
      <c r="CS1145" s="463"/>
      <c r="CT1145" s="463">
        <v>316500</v>
      </c>
      <c r="CU1145" s="463"/>
      <c r="CV1145" s="463"/>
      <c r="CW1145" s="463"/>
      <c r="CX1145" s="463"/>
      <c r="CY1145" s="463"/>
      <c r="CZ1145" s="463">
        <v>316500</v>
      </c>
      <c r="DA1145" s="464"/>
      <c r="DB1145" s="464"/>
      <c r="DC1145" s="464"/>
      <c r="DD1145" s="464">
        <v>316500</v>
      </c>
      <c r="DE1145" s="464"/>
      <c r="DF1145" s="464"/>
      <c r="DG1145" s="464"/>
      <c r="DH1145" s="464"/>
      <c r="DI1145" s="464"/>
      <c r="DJ1145" s="464"/>
      <c r="DK1145" s="464">
        <v>316500</v>
      </c>
      <c r="DL1145" s="464"/>
      <c r="DM1145" s="464"/>
      <c r="DN1145" s="464"/>
      <c r="DO1145" s="455"/>
      <c r="DP1145" s="501"/>
      <c r="DQ1145" s="508">
        <f>DR1145</f>
        <v>316500</v>
      </c>
      <c r="DR1145" s="457">
        <f>DD1145</f>
        <v>316500</v>
      </c>
      <c r="DS1145" s="672"/>
      <c r="DT1145" s="457"/>
      <c r="DU1145" s="503"/>
      <c r="DV1145" s="501"/>
      <c r="DW1145" s="672"/>
      <c r="DX1145" s="501"/>
      <c r="DY1145" s="672"/>
      <c r="DZ1145" s="501"/>
      <c r="EA1145" s="508">
        <f>DI1145</f>
        <v>0</v>
      </c>
      <c r="EB1145" s="457">
        <f t="shared" si="11517"/>
        <v>0</v>
      </c>
      <c r="EC1145" s="672"/>
      <c r="ED1145" s="455"/>
      <c r="EE1145" s="667">
        <f>DQ1145</f>
        <v>316500</v>
      </c>
      <c r="EF1145" s="519">
        <f>EE1145</f>
        <v>316500</v>
      </c>
      <c r="EG1145" s="401">
        <f>U1145-DN1145</f>
        <v>0</v>
      </c>
      <c r="EH1145" s="265">
        <f>V1145-DM1145</f>
        <v>0</v>
      </c>
      <c r="EI1145" s="472">
        <f>AA1145-DP1145</f>
        <v>0</v>
      </c>
      <c r="EJ1145" s="597">
        <f>AB1145-DO1145</f>
        <v>0</v>
      </c>
      <c r="EK1145" s="706">
        <f t="shared" si="11497"/>
        <v>3826500</v>
      </c>
      <c r="EL1145" s="263">
        <f t="shared" si="11497"/>
        <v>4323660</v>
      </c>
      <c r="EM1145" s="648">
        <f t="shared" si="11498"/>
        <v>4143000</v>
      </c>
      <c r="EN1145" s="597">
        <f t="shared" si="11499"/>
        <v>4640160</v>
      </c>
      <c r="EO1145" s="706">
        <f t="shared" si="11500"/>
        <v>4143000</v>
      </c>
      <c r="EP1145" s="263">
        <f t="shared" si="11501"/>
        <v>4640160</v>
      </c>
      <c r="EQ1145" s="648">
        <f t="shared" si="11502"/>
        <v>4143000</v>
      </c>
      <c r="ER1145" s="597">
        <f t="shared" si="11503"/>
        <v>4640160</v>
      </c>
      <c r="ES1145" s="706">
        <f t="shared" si="11504"/>
        <v>4143000</v>
      </c>
      <c r="ET1145" s="597">
        <f t="shared" si="11505"/>
        <v>4640160</v>
      </c>
      <c r="EU1145" s="462">
        <f>BK1145-EB1145</f>
        <v>0</v>
      </c>
      <c r="EV1145" s="263">
        <f>BL1145-EA1145</f>
        <v>0</v>
      </c>
      <c r="EW1145" s="462">
        <f>BM1145-ED1145</f>
        <v>0</v>
      </c>
      <c r="EX1145" s="263">
        <f>BN1145-EC1145</f>
        <v>0</v>
      </c>
      <c r="EY1145" s="399">
        <f t="shared" si="11506"/>
        <v>20398500</v>
      </c>
      <c r="EZ1145" s="1130">
        <f t="shared" si="11507"/>
        <v>22884300.000000004</v>
      </c>
      <c r="FA1145" s="313"/>
    </row>
    <row r="1146" spans="1:757" s="183" customFormat="1" ht="18" hidden="1" customHeight="1" outlineLevel="1" x14ac:dyDescent="0.2">
      <c r="A1146" s="642"/>
      <c r="B1146" s="76"/>
      <c r="C1146" s="77"/>
      <c r="D1146" s="77"/>
      <c r="E1146" s="76"/>
      <c r="F1146" s="76"/>
      <c r="G1146" s="76"/>
      <c r="H1146" s="189"/>
      <c r="I1146" s="76"/>
      <c r="J1146" s="80"/>
      <c r="K1146" s="81"/>
      <c r="L1146" s="76"/>
      <c r="M1146" s="76"/>
      <c r="N1146" s="82"/>
      <c r="O1146" s="82"/>
      <c r="P1146" s="82"/>
      <c r="Q1146" s="82"/>
      <c r="R1146" s="260"/>
      <c r="S1146" s="260"/>
      <c r="T1146" s="260"/>
      <c r="U1146" s="260"/>
      <c r="V1146" s="260"/>
      <c r="W1146" s="262"/>
      <c r="X1146" s="260"/>
      <c r="Y1146" s="260"/>
      <c r="Z1146" s="260"/>
      <c r="AA1146" s="260"/>
      <c r="AB1146" s="260"/>
      <c r="AC1146" s="399"/>
      <c r="AD1146" s="260"/>
      <c r="AE1146" s="260"/>
      <c r="AF1146" s="260"/>
      <c r="AG1146" s="260"/>
      <c r="AH1146" s="260"/>
      <c r="AI1146" s="260"/>
      <c r="AJ1146" s="260"/>
      <c r="AK1146" s="260"/>
      <c r="AL1146" s="260"/>
      <c r="AM1146" s="260"/>
      <c r="AN1146" s="260"/>
      <c r="AO1146" s="260"/>
      <c r="AP1146" s="260"/>
      <c r="AQ1146" s="260"/>
      <c r="AR1146" s="260"/>
      <c r="AS1146" s="260"/>
      <c r="AT1146" s="260"/>
      <c r="AU1146" s="260"/>
      <c r="AV1146" s="260"/>
      <c r="AW1146" s="260"/>
      <c r="AX1146" s="260"/>
      <c r="AY1146" s="260"/>
      <c r="AZ1146" s="260"/>
      <c r="BA1146" s="260"/>
      <c r="BB1146" s="404"/>
      <c r="BC1146" s="435"/>
      <c r="BD1146" s="435"/>
      <c r="BE1146" s="397">
        <f t="shared" si="10643"/>
        <v>0</v>
      </c>
      <c r="BF1146" s="397">
        <f t="shared" si="10608"/>
        <v>0</v>
      </c>
      <c r="BG1146" s="397">
        <f t="shared" si="10644"/>
        <v>0</v>
      </c>
      <c r="BH1146" s="435"/>
      <c r="BI1146" s="435"/>
      <c r="BJ1146" s="435"/>
      <c r="BK1146" s="397">
        <f t="shared" si="11486"/>
        <v>0</v>
      </c>
      <c r="BL1146" s="397">
        <f t="shared" si="11487"/>
        <v>0</v>
      </c>
      <c r="BM1146" s="397">
        <f t="shared" si="11488"/>
        <v>0</v>
      </c>
      <c r="BN1146" s="435"/>
      <c r="BO1146" s="435"/>
      <c r="BP1146" s="435"/>
      <c r="BQ1146" s="397">
        <f t="shared" si="11489"/>
        <v>0</v>
      </c>
      <c r="BR1146" s="397">
        <f t="shared" si="11490"/>
        <v>0</v>
      </c>
      <c r="BS1146" s="397">
        <f t="shared" si="11491"/>
        <v>0</v>
      </c>
      <c r="BT1146" s="275"/>
      <c r="BU1146" s="275"/>
      <c r="BV1146" s="262"/>
      <c r="BW1146" s="262"/>
      <c r="BX1146" s="232"/>
      <c r="BY1146" s="225"/>
      <c r="BZ1146" s="573"/>
      <c r="CA1146" s="643"/>
      <c r="CB1146" s="231"/>
      <c r="CC1146" s="231"/>
      <c r="CD1146" s="194"/>
      <c r="CE1146" s="27"/>
      <c r="CF1146" s="27"/>
      <c r="CG1146" s="95"/>
      <c r="CH1146" s="185"/>
      <c r="CI1146" s="185"/>
      <c r="CJ1146" s="175" t="s">
        <v>41</v>
      </c>
      <c r="CK1146" s="77" t="s">
        <v>1741</v>
      </c>
      <c r="CL1146" s="175" t="s">
        <v>2616</v>
      </c>
      <c r="CM1146" s="178" t="s">
        <v>2787</v>
      </c>
      <c r="CN1146" s="77" t="s">
        <v>1742</v>
      </c>
      <c r="CO1146" s="77" t="s">
        <v>1345</v>
      </c>
      <c r="CP1146" s="76" t="s">
        <v>1346</v>
      </c>
      <c r="CQ1146" s="175"/>
      <c r="CR1146" s="463"/>
      <c r="CS1146" s="463"/>
      <c r="CT1146" s="463">
        <v>3779500</v>
      </c>
      <c r="CU1146" s="463">
        <v>3977134.25</v>
      </c>
      <c r="CV1146" s="463">
        <v>3144030.25</v>
      </c>
      <c r="CW1146" s="463">
        <v>3428030.25</v>
      </c>
      <c r="CX1146" s="463">
        <v>3752030.25</v>
      </c>
      <c r="CY1146" s="463"/>
      <c r="CZ1146" s="463">
        <f>CT1146+CU1146+CV1146+CW1146+CX1146</f>
        <v>18080725</v>
      </c>
      <c r="DA1146" s="464"/>
      <c r="DB1146" s="464"/>
      <c r="DC1146" s="464"/>
      <c r="DD1146" s="464">
        <f>CT1146</f>
        <v>3779500</v>
      </c>
      <c r="DE1146" s="464">
        <f>CU1146</f>
        <v>3977134.25</v>
      </c>
      <c r="DF1146" s="464">
        <f>CV1146</f>
        <v>3144030.25</v>
      </c>
      <c r="DG1146" s="464">
        <f>CW1146</f>
        <v>3428030.25</v>
      </c>
      <c r="DH1146" s="464">
        <f>CX1146</f>
        <v>3752030.25</v>
      </c>
      <c r="DI1146" s="464"/>
      <c r="DJ1146" s="464"/>
      <c r="DK1146" s="464">
        <f>DD1146+DE1146+DF1146+DG1146+DH1146</f>
        <v>18080725</v>
      </c>
      <c r="DL1146" s="464"/>
      <c r="DM1146" s="464"/>
      <c r="DN1146" s="464"/>
      <c r="DO1146" s="455"/>
      <c r="DP1146" s="501"/>
      <c r="DQ1146" s="1049">
        <f>DR1146</f>
        <v>3779500</v>
      </c>
      <c r="DR1146" s="1060">
        <f>DD1146</f>
        <v>3779500</v>
      </c>
      <c r="DS1146" s="1062">
        <f>DE1146</f>
        <v>3977134.25</v>
      </c>
      <c r="DT1146" s="1060">
        <f>DS1146</f>
        <v>3977134.25</v>
      </c>
      <c r="DU1146" s="1061">
        <f>DF1146</f>
        <v>3144030.25</v>
      </c>
      <c r="DV1146" s="1059">
        <f>DU1146</f>
        <v>3144030.25</v>
      </c>
      <c r="DW1146" s="1062">
        <f>DG1146</f>
        <v>3428030.25</v>
      </c>
      <c r="DX1146" s="1059">
        <f>DW1146</f>
        <v>3428030.25</v>
      </c>
      <c r="DY1146" s="1062">
        <f>DH1146</f>
        <v>3752030.25</v>
      </c>
      <c r="DZ1146" s="1059">
        <f>DY1146</f>
        <v>3752030.25</v>
      </c>
      <c r="EA1146" s="508"/>
      <c r="EB1146" s="457"/>
      <c r="EC1146" s="846"/>
      <c r="ED1146" s="892"/>
      <c r="EE1146" s="667">
        <f>DQ1146+DS1146+DU1146+DW1146+DY1146</f>
        <v>18080725</v>
      </c>
      <c r="EF1146" s="519">
        <f>EE1146</f>
        <v>18080725</v>
      </c>
      <c r="EG1146" s="401"/>
      <c r="EH1146" s="265"/>
      <c r="EI1146" s="472"/>
      <c r="EJ1146" s="597"/>
      <c r="EK1146" s="706">
        <f t="shared" si="11497"/>
        <v>-3779500</v>
      </c>
      <c r="EL1146" s="263">
        <f t="shared" si="11497"/>
        <v>-3779500</v>
      </c>
      <c r="EM1146" s="648">
        <f t="shared" si="11498"/>
        <v>-3977134.25</v>
      </c>
      <c r="EN1146" s="597">
        <f t="shared" si="11499"/>
        <v>-3977134.25</v>
      </c>
      <c r="EO1146" s="706">
        <f t="shared" si="11500"/>
        <v>-3144030.25</v>
      </c>
      <c r="EP1146" s="263">
        <f t="shared" si="11501"/>
        <v>-3144030.25</v>
      </c>
      <c r="EQ1146" s="648">
        <f t="shared" si="11502"/>
        <v>-3428030.25</v>
      </c>
      <c r="ER1146" s="597">
        <f t="shared" si="11503"/>
        <v>-3428030.25</v>
      </c>
      <c r="ES1146" s="706">
        <f t="shared" si="11504"/>
        <v>-3752030.25</v>
      </c>
      <c r="ET1146" s="597">
        <f t="shared" si="11505"/>
        <v>-3752030.25</v>
      </c>
      <c r="EU1146" s="462"/>
      <c r="EV1146" s="263"/>
      <c r="EW1146" s="462"/>
      <c r="EX1146" s="263"/>
      <c r="EY1146" s="399">
        <f t="shared" si="11506"/>
        <v>-18080725</v>
      </c>
      <c r="EZ1146" s="1129">
        <f t="shared" si="11507"/>
        <v>-18080725</v>
      </c>
      <c r="FA1146" s="313"/>
    </row>
    <row r="1147" spans="1:757" s="221" customFormat="1" ht="18" customHeight="1" collapsed="1" x14ac:dyDescent="0.2">
      <c r="A1147" s="19"/>
      <c r="B1147" s="19"/>
      <c r="C1147" s="90"/>
      <c r="D1147" s="90" t="s">
        <v>1355</v>
      </c>
      <c r="E1147" s="19"/>
      <c r="F1147" s="19"/>
      <c r="G1147" s="19"/>
      <c r="H1147" s="218"/>
      <c r="I1147" s="19"/>
      <c r="J1147" s="92"/>
      <c r="K1147" s="93"/>
      <c r="L1147" s="19"/>
      <c r="M1147" s="19"/>
      <c r="N1147" s="94"/>
      <c r="O1147" s="94"/>
      <c r="P1147" s="94"/>
      <c r="Q1147" s="94"/>
      <c r="R1147" s="264"/>
      <c r="S1147" s="264"/>
      <c r="T1147" s="264"/>
      <c r="U1147" s="264"/>
      <c r="V1147" s="264"/>
      <c r="W1147" s="258"/>
      <c r="X1147" s="264"/>
      <c r="Y1147" s="264"/>
      <c r="Z1147" s="264"/>
      <c r="AA1147" s="264"/>
      <c r="AB1147" s="264"/>
      <c r="AC1147" s="264"/>
      <c r="AD1147" s="264"/>
      <c r="AE1147" s="264"/>
      <c r="AF1147" s="264"/>
      <c r="AG1147" s="264">
        <f>SUM(AG1148:AG1149)</f>
        <v>48100500</v>
      </c>
      <c r="AH1147" s="264">
        <f>SUM(AH1148:AH1149)</f>
        <v>53872560.000000007</v>
      </c>
      <c r="AI1147" s="264">
        <f t="shared" ref="AI1147" si="11520">SUM(AI1148:AI1149)</f>
        <v>37710792</v>
      </c>
      <c r="AJ1147" s="264"/>
      <c r="AK1147" s="264"/>
      <c r="AL1147" s="264"/>
      <c r="AM1147" s="264">
        <f>SUM(AM1148:AM1149)</f>
        <v>60182130</v>
      </c>
      <c r="AN1147" s="264">
        <f t="shared" ref="AN1147:AO1147" si="11521">SUM(AN1148:AN1149)</f>
        <v>67403985.600000009</v>
      </c>
      <c r="AO1147" s="264">
        <f t="shared" si="11521"/>
        <v>47182789.920000002</v>
      </c>
      <c r="AP1147" s="264"/>
      <c r="AQ1147" s="264"/>
      <c r="AR1147" s="264"/>
      <c r="AS1147" s="264">
        <f t="shared" ref="AS1147:AU1147" si="11522">SUM(AS1148:AS1149)</f>
        <v>62862220</v>
      </c>
      <c r="AT1147" s="264">
        <f t="shared" si="11522"/>
        <v>70405686.400000006</v>
      </c>
      <c r="AU1147" s="264">
        <f t="shared" si="11522"/>
        <v>49283980.480000004</v>
      </c>
      <c r="AV1147" s="264"/>
      <c r="AW1147" s="264"/>
      <c r="AX1147" s="264"/>
      <c r="AY1147" s="264">
        <f t="shared" ref="AY1147:BA1147" si="11523">SUM(AY1148:AY1149)</f>
        <v>65756750</v>
      </c>
      <c r="AZ1147" s="264">
        <f t="shared" si="11523"/>
        <v>73647560</v>
      </c>
      <c r="BA1147" s="264">
        <f t="shared" si="11523"/>
        <v>51553292</v>
      </c>
      <c r="BB1147" s="407"/>
      <c r="BC1147" s="407"/>
      <c r="BD1147" s="407"/>
      <c r="BE1147" s="393">
        <f t="shared" ref="BE1147:BG1147" si="11524">SUM(BE1148:BE1149)</f>
        <v>67668210</v>
      </c>
      <c r="BF1147" s="393">
        <f t="shared" si="11524"/>
        <v>75788395.200000003</v>
      </c>
      <c r="BG1147" s="393">
        <f t="shared" si="11524"/>
        <v>53051876.640000001</v>
      </c>
      <c r="BH1147" s="407"/>
      <c r="BI1147" s="407"/>
      <c r="BJ1147" s="407"/>
      <c r="BK1147" s="393">
        <f t="shared" ref="BK1147:BM1147" si="11525">SUM(BK1148:BK1149)</f>
        <v>0</v>
      </c>
      <c r="BL1147" s="393">
        <f t="shared" si="11525"/>
        <v>0</v>
      </c>
      <c r="BM1147" s="393">
        <f t="shared" si="11525"/>
        <v>0</v>
      </c>
      <c r="BN1147" s="407"/>
      <c r="BO1147" s="407"/>
      <c r="BP1147" s="407"/>
      <c r="BQ1147" s="393">
        <f t="shared" ref="BQ1147:BS1147" si="11526">SUM(BQ1148:BQ1149)</f>
        <v>0</v>
      </c>
      <c r="BR1147" s="393">
        <f t="shared" si="11526"/>
        <v>0</v>
      </c>
      <c r="BS1147" s="393">
        <f t="shared" si="11526"/>
        <v>0</v>
      </c>
      <c r="BT1147" s="264"/>
      <c r="BU1147" s="264"/>
      <c r="BV1147" s="258">
        <f t="shared" ref="BV1147:BW1147" si="11527">SUM(BV1148:BV1149)</f>
        <v>304569810</v>
      </c>
      <c r="BW1147" s="258">
        <f t="shared" si="11527"/>
        <v>341118187.20000005</v>
      </c>
      <c r="BX1147" s="219"/>
      <c r="BY1147" s="19"/>
      <c r="BZ1147" s="571"/>
      <c r="CA1147" s="644">
        <f>SUM(CA1148)</f>
        <v>0</v>
      </c>
      <c r="CB1147" s="94"/>
      <c r="CC1147" s="94"/>
      <c r="CD1147" s="185"/>
      <c r="CE1147" s="258">
        <f>SUM(CE1148)</f>
        <v>0</v>
      </c>
      <c r="CF1147" s="258">
        <f>SUM(CF1148)</f>
        <v>0</v>
      </c>
      <c r="CG1147" s="258">
        <f>SUM(CG1148)</f>
        <v>0</v>
      </c>
      <c r="CH1147" s="185"/>
      <c r="CI1147" s="185"/>
      <c r="CJ1147" s="185"/>
      <c r="CK1147" s="90"/>
      <c r="CL1147" s="185"/>
      <c r="CM1147" s="186"/>
      <c r="CN1147" s="90"/>
      <c r="CO1147" s="90"/>
      <c r="CP1147" s="19"/>
      <c r="CQ1147" s="185"/>
      <c r="CR1147" s="469"/>
      <c r="CS1147" s="469"/>
      <c r="CT1147" s="469"/>
      <c r="CU1147" s="469"/>
      <c r="CV1147" s="469"/>
      <c r="CW1147" s="469"/>
      <c r="CX1147" s="469"/>
      <c r="CY1147" s="469"/>
      <c r="CZ1147" s="469"/>
      <c r="DA1147" s="470"/>
      <c r="DB1147" s="470"/>
      <c r="DC1147" s="470"/>
      <c r="DD1147" s="470"/>
      <c r="DE1147" s="470"/>
      <c r="DF1147" s="470"/>
      <c r="DG1147" s="470"/>
      <c r="DH1147" s="470"/>
      <c r="DI1147" s="470"/>
      <c r="DJ1147" s="470"/>
      <c r="DK1147" s="470"/>
      <c r="DL1147" s="470"/>
      <c r="DM1147" s="470"/>
      <c r="DN1147" s="470"/>
      <c r="DO1147" s="406"/>
      <c r="DP1147" s="507"/>
      <c r="DQ1147" s="687">
        <f>SUM(DQ1148:DQ1149)</f>
        <v>53872000</v>
      </c>
      <c r="DR1147" s="259">
        <f>SUM(DR1148:DR1149)</f>
        <v>48099999.999999993</v>
      </c>
      <c r="DS1147" s="259">
        <f t="shared" ref="DS1147:EZ1147" si="11528">SUM(DS1148:DS1149)</f>
        <v>67403000</v>
      </c>
      <c r="DT1147" s="259">
        <f t="shared" si="11528"/>
        <v>60181249.999999993</v>
      </c>
      <c r="DU1147" s="259">
        <f t="shared" si="11528"/>
        <v>70405000</v>
      </c>
      <c r="DV1147" s="259">
        <f t="shared" si="11528"/>
        <v>62861607.142857134</v>
      </c>
      <c r="DW1147" s="259">
        <f t="shared" si="11528"/>
        <v>73647000</v>
      </c>
      <c r="DX1147" s="656">
        <f t="shared" si="11528"/>
        <v>65756249.999999993</v>
      </c>
      <c r="DY1147" s="318">
        <f t="shared" si="11528"/>
        <v>75788000</v>
      </c>
      <c r="DZ1147" s="656">
        <f t="shared" si="11528"/>
        <v>67667857.142857134</v>
      </c>
      <c r="EA1147" s="687"/>
      <c r="EB1147" s="259"/>
      <c r="EC1147" s="259">
        <f t="shared" ref="EC1147:ED1147" si="11529">SUM(EC1148:EC1149)</f>
        <v>0</v>
      </c>
      <c r="ED1147" s="258">
        <f t="shared" si="11529"/>
        <v>0</v>
      </c>
      <c r="EE1147" s="471">
        <f t="shared" si="11528"/>
        <v>341115000</v>
      </c>
      <c r="EF1147" s="656">
        <f>SUM(EF1148:EF1149)</f>
        <v>304566964.28571427</v>
      </c>
      <c r="EG1147" s="687">
        <f t="shared" si="11528"/>
        <v>0</v>
      </c>
      <c r="EH1147" s="259">
        <f t="shared" si="11528"/>
        <v>0</v>
      </c>
      <c r="EI1147" s="656">
        <f t="shared" si="11528"/>
        <v>0</v>
      </c>
      <c r="EJ1147" s="656">
        <f t="shared" si="11528"/>
        <v>0</v>
      </c>
      <c r="EK1147" s="656">
        <f t="shared" si="11528"/>
        <v>500.00000000745058</v>
      </c>
      <c r="EL1147" s="656">
        <f t="shared" si="11528"/>
        <v>560.00000000745058</v>
      </c>
      <c r="EM1147" s="656">
        <f t="shared" si="11528"/>
        <v>880.00000000745058</v>
      </c>
      <c r="EN1147" s="656">
        <f t="shared" si="11528"/>
        <v>985.6000000089407</v>
      </c>
      <c r="EO1147" s="656">
        <f t="shared" si="11528"/>
        <v>612.85714286565781</v>
      </c>
      <c r="EP1147" s="656">
        <f t="shared" si="11528"/>
        <v>686.40000000596046</v>
      </c>
      <c r="EQ1147" s="656">
        <f t="shared" si="11528"/>
        <v>500.00000000745058</v>
      </c>
      <c r="ER1147" s="656">
        <f t="shared" si="11528"/>
        <v>560</v>
      </c>
      <c r="ES1147" s="656">
        <f t="shared" si="11528"/>
        <v>352.85714286565781</v>
      </c>
      <c r="ET1147" s="656">
        <f t="shared" si="11528"/>
        <v>395.20000000298023</v>
      </c>
      <c r="EU1147" s="656">
        <f t="shared" si="11528"/>
        <v>0</v>
      </c>
      <c r="EV1147" s="656">
        <f t="shared" si="11528"/>
        <v>0</v>
      </c>
      <c r="EW1147" s="656">
        <f t="shared" ref="EW1147:EX1147" si="11530">SUM(EW1148:EW1149)</f>
        <v>0</v>
      </c>
      <c r="EX1147" s="656">
        <f t="shared" si="11530"/>
        <v>0</v>
      </c>
      <c r="EY1147" s="471">
        <f t="shared" si="11528"/>
        <v>2845.7142857313156</v>
      </c>
      <c r="EZ1147" s="259">
        <f t="shared" si="11528"/>
        <v>3187.2000000476837</v>
      </c>
      <c r="FA1147" s="1124"/>
      <c r="FB1147" s="1125"/>
      <c r="FC1147" s="1125"/>
      <c r="FD1147" s="1125"/>
      <c r="FE1147" s="1125"/>
      <c r="FF1147" s="1125"/>
      <c r="FG1147" s="1125"/>
      <c r="FH1147" s="1125"/>
      <c r="FI1147" s="1125"/>
      <c r="FJ1147" s="1125"/>
      <c r="FK1147" s="1125"/>
      <c r="FL1147" s="1125"/>
      <c r="FM1147" s="1125"/>
      <c r="FN1147" s="1125"/>
      <c r="FO1147" s="1125"/>
      <c r="FP1147" s="1125"/>
      <c r="FQ1147" s="1125"/>
      <c r="FR1147" s="1125"/>
      <c r="FS1147" s="1125"/>
      <c r="FT1147" s="1125"/>
      <c r="FU1147" s="1125"/>
      <c r="FV1147" s="1125"/>
      <c r="FW1147" s="1125"/>
      <c r="FX1147" s="1125"/>
      <c r="FY1147" s="1125"/>
      <c r="FZ1147" s="1125"/>
      <c r="GA1147" s="1125"/>
      <c r="GB1147" s="1125"/>
      <c r="GC1147" s="1125"/>
      <c r="GD1147" s="1125"/>
      <c r="GE1147" s="1125"/>
      <c r="GF1147" s="1125"/>
      <c r="GG1147" s="1125"/>
      <c r="GH1147" s="1125"/>
      <c r="GI1147" s="1125"/>
      <c r="GJ1147" s="1125"/>
      <c r="GK1147" s="1125"/>
      <c r="GL1147" s="1125"/>
      <c r="GM1147" s="1125"/>
      <c r="GN1147" s="1125"/>
      <c r="GO1147" s="1125"/>
      <c r="GP1147" s="1125"/>
      <c r="GQ1147" s="1125"/>
      <c r="GR1147" s="1125"/>
      <c r="GS1147" s="1125"/>
      <c r="GT1147" s="1125"/>
      <c r="GU1147" s="1125"/>
      <c r="GV1147" s="1125"/>
      <c r="GW1147" s="1125"/>
      <c r="GX1147" s="1125"/>
      <c r="GY1147" s="1125"/>
      <c r="GZ1147" s="1125"/>
      <c r="HA1147" s="1125"/>
      <c r="HB1147" s="1125"/>
      <c r="HC1147" s="1125"/>
      <c r="HD1147" s="1125"/>
      <c r="HE1147" s="1125"/>
      <c r="HF1147" s="1125"/>
      <c r="HG1147" s="1125"/>
      <c r="HH1147" s="1125"/>
      <c r="HI1147" s="1125"/>
      <c r="HJ1147" s="1125"/>
      <c r="HK1147" s="1125"/>
      <c r="HL1147" s="1125"/>
      <c r="HM1147" s="1125"/>
      <c r="HN1147" s="1125"/>
      <c r="HO1147" s="1125"/>
      <c r="HP1147" s="1125"/>
      <c r="HQ1147" s="1125"/>
      <c r="HR1147" s="1125"/>
      <c r="HS1147" s="1125"/>
      <c r="HT1147" s="1125"/>
      <c r="HU1147" s="1125"/>
      <c r="HV1147" s="1125"/>
      <c r="HW1147" s="1125"/>
      <c r="HX1147" s="1125"/>
      <c r="HY1147" s="1125"/>
      <c r="HZ1147" s="1125"/>
      <c r="IA1147" s="1125"/>
      <c r="IB1147" s="1125"/>
      <c r="IC1147" s="1125"/>
      <c r="ID1147" s="1125"/>
      <c r="IE1147" s="1125"/>
      <c r="IF1147" s="1125"/>
      <c r="IG1147" s="1125"/>
      <c r="IH1147" s="1125"/>
      <c r="II1147" s="1125"/>
      <c r="IJ1147" s="1125"/>
      <c r="IK1147" s="1125"/>
      <c r="IL1147" s="1125"/>
      <c r="IM1147" s="1125"/>
      <c r="IN1147" s="1125"/>
      <c r="IO1147" s="1125"/>
      <c r="IP1147" s="1125"/>
      <c r="IQ1147" s="1125"/>
      <c r="IR1147" s="1125"/>
      <c r="IS1147" s="1125"/>
      <c r="IT1147" s="1125"/>
      <c r="IU1147" s="1125"/>
      <c r="IV1147" s="1125"/>
      <c r="IW1147" s="1125"/>
      <c r="IX1147" s="1125"/>
      <c r="IY1147" s="1125"/>
      <c r="IZ1147" s="1125"/>
      <c r="JA1147" s="1125"/>
      <c r="JB1147" s="1125"/>
      <c r="JC1147" s="1125"/>
      <c r="JD1147" s="1125"/>
      <c r="JE1147" s="1125"/>
      <c r="JF1147" s="1125"/>
      <c r="JG1147" s="1125"/>
      <c r="JH1147" s="1125"/>
      <c r="JI1147" s="1125"/>
      <c r="JJ1147" s="1125"/>
      <c r="JK1147" s="1125"/>
      <c r="JL1147" s="1125"/>
      <c r="JM1147" s="1125"/>
      <c r="JN1147" s="1125"/>
      <c r="JO1147" s="1125"/>
      <c r="JP1147" s="1125"/>
      <c r="JQ1147" s="1125"/>
      <c r="JR1147" s="1125"/>
      <c r="JS1147" s="1125"/>
      <c r="JT1147" s="1125"/>
      <c r="JU1147" s="1125"/>
      <c r="JV1147" s="1125"/>
      <c r="JW1147" s="1125"/>
      <c r="JX1147" s="1125"/>
      <c r="JY1147" s="1125"/>
      <c r="JZ1147" s="1125"/>
      <c r="KA1147" s="1125"/>
      <c r="KB1147" s="1125"/>
      <c r="KC1147" s="1125"/>
      <c r="KD1147" s="1125"/>
      <c r="KE1147" s="1125"/>
      <c r="KF1147" s="1125"/>
      <c r="KG1147" s="1125"/>
      <c r="KH1147" s="1125"/>
      <c r="KI1147" s="1125"/>
      <c r="KJ1147" s="1125"/>
      <c r="KK1147" s="1125"/>
      <c r="KL1147" s="1125"/>
      <c r="KM1147" s="1125"/>
      <c r="KN1147" s="1125"/>
      <c r="KO1147" s="1125"/>
      <c r="KP1147" s="1125"/>
      <c r="KQ1147" s="1125"/>
      <c r="KR1147" s="1125"/>
      <c r="KS1147" s="1125"/>
      <c r="KT1147" s="1125"/>
      <c r="KU1147" s="1125"/>
      <c r="KV1147" s="1125"/>
      <c r="KW1147" s="1125"/>
      <c r="KX1147" s="1125"/>
      <c r="KY1147" s="1125"/>
      <c r="KZ1147" s="1125"/>
      <c r="LA1147" s="1125"/>
      <c r="LB1147" s="1125"/>
      <c r="LC1147" s="1125"/>
      <c r="LD1147" s="1125"/>
      <c r="LE1147" s="1125"/>
      <c r="LF1147" s="1125"/>
      <c r="LG1147" s="1125"/>
      <c r="LH1147" s="1125"/>
      <c r="LI1147" s="1125"/>
      <c r="LJ1147" s="1125"/>
      <c r="LK1147" s="1125"/>
      <c r="LL1147" s="1125"/>
      <c r="LM1147" s="1125"/>
      <c r="LN1147" s="1125"/>
      <c r="LO1147" s="1125"/>
      <c r="LP1147" s="1125"/>
      <c r="LQ1147" s="1125"/>
      <c r="LR1147" s="1125"/>
      <c r="LS1147" s="1125"/>
      <c r="LT1147" s="1125"/>
      <c r="LU1147" s="1125"/>
      <c r="LV1147" s="1125"/>
      <c r="LW1147" s="1125"/>
      <c r="LX1147" s="1125"/>
      <c r="LY1147" s="1125"/>
      <c r="LZ1147" s="1125"/>
      <c r="MA1147" s="1125"/>
      <c r="MB1147" s="1125"/>
      <c r="MC1147" s="1125"/>
      <c r="MD1147" s="1125"/>
      <c r="ME1147" s="1125"/>
      <c r="MF1147" s="1125"/>
      <c r="MG1147" s="1125"/>
      <c r="MH1147" s="1125"/>
      <c r="MI1147" s="1125"/>
      <c r="MJ1147" s="1125"/>
      <c r="MK1147" s="1125"/>
      <c r="ML1147" s="1125"/>
      <c r="MM1147" s="1125"/>
      <c r="MN1147" s="1125"/>
      <c r="MO1147" s="1125"/>
      <c r="MP1147" s="1125"/>
      <c r="MQ1147" s="1125"/>
      <c r="MR1147" s="1125"/>
      <c r="MS1147" s="1125"/>
      <c r="MT1147" s="1125"/>
      <c r="MU1147" s="1125"/>
      <c r="MV1147" s="1125"/>
      <c r="MW1147" s="1125"/>
      <c r="MX1147" s="1125"/>
      <c r="MY1147" s="1125"/>
      <c r="MZ1147" s="1125"/>
      <c r="NA1147" s="1125"/>
      <c r="NB1147" s="1125"/>
      <c r="NC1147" s="1125"/>
      <c r="ND1147" s="1125"/>
      <c r="NE1147" s="1125"/>
      <c r="NF1147" s="1125"/>
      <c r="NG1147" s="1125"/>
      <c r="NH1147" s="1125"/>
      <c r="NI1147" s="1125"/>
      <c r="NJ1147" s="1125"/>
      <c r="NK1147" s="1125"/>
      <c r="NL1147" s="1125"/>
      <c r="NM1147" s="1125"/>
      <c r="NN1147" s="1125"/>
      <c r="NO1147" s="1125"/>
      <c r="NP1147" s="1125"/>
      <c r="NQ1147" s="1125"/>
      <c r="NR1147" s="1125"/>
      <c r="NS1147" s="1125"/>
      <c r="NT1147" s="1125"/>
      <c r="NU1147" s="1125"/>
      <c r="NV1147" s="1125"/>
      <c r="NW1147" s="1125"/>
      <c r="NX1147" s="1125"/>
      <c r="NY1147" s="1125"/>
      <c r="NZ1147" s="1125"/>
      <c r="OA1147" s="1125"/>
      <c r="OB1147" s="1125"/>
      <c r="OC1147" s="1125"/>
      <c r="OD1147" s="1125"/>
      <c r="OE1147" s="1125"/>
      <c r="OF1147" s="1125"/>
      <c r="OG1147" s="1125"/>
      <c r="OH1147" s="1125"/>
      <c r="OI1147" s="1125"/>
      <c r="OJ1147" s="1125"/>
      <c r="OK1147" s="1125"/>
      <c r="OL1147" s="1125"/>
      <c r="OM1147" s="1125"/>
      <c r="ON1147" s="1125"/>
      <c r="OO1147" s="1125"/>
      <c r="OP1147" s="1125"/>
      <c r="OQ1147" s="1125"/>
      <c r="OR1147" s="1125"/>
      <c r="OS1147" s="1125"/>
      <c r="OT1147" s="1125"/>
      <c r="OU1147" s="1125"/>
      <c r="OV1147" s="1125"/>
      <c r="OW1147" s="1125"/>
      <c r="OX1147" s="1125"/>
      <c r="OY1147" s="1125"/>
      <c r="OZ1147" s="1125"/>
      <c r="PA1147" s="1125"/>
      <c r="PB1147" s="1125"/>
      <c r="PC1147" s="1125"/>
      <c r="PD1147" s="1125"/>
      <c r="PE1147" s="1125"/>
      <c r="PF1147" s="1125"/>
      <c r="PG1147" s="1125"/>
      <c r="PH1147" s="1125"/>
      <c r="PI1147" s="1125"/>
      <c r="PJ1147" s="1125"/>
      <c r="PK1147" s="1125"/>
      <c r="PL1147" s="1125"/>
      <c r="PM1147" s="1125"/>
      <c r="PN1147" s="1125"/>
      <c r="PO1147" s="1125"/>
      <c r="PP1147" s="1125"/>
      <c r="PQ1147" s="1125"/>
      <c r="PR1147" s="1125"/>
      <c r="PS1147" s="1125"/>
      <c r="PT1147" s="1125"/>
      <c r="PU1147" s="1125"/>
      <c r="PV1147" s="1125"/>
      <c r="PW1147" s="1125"/>
      <c r="PX1147" s="1125"/>
      <c r="PY1147" s="1125"/>
      <c r="PZ1147" s="1125"/>
      <c r="QA1147" s="1125"/>
      <c r="QB1147" s="1125"/>
      <c r="QC1147" s="1125"/>
      <c r="QD1147" s="1125"/>
      <c r="QE1147" s="1125"/>
      <c r="QF1147" s="1125"/>
      <c r="QG1147" s="1125"/>
      <c r="QH1147" s="1125"/>
      <c r="QI1147" s="1125"/>
      <c r="QJ1147" s="1125"/>
      <c r="QK1147" s="1125"/>
      <c r="QL1147" s="1125"/>
      <c r="QM1147" s="1125"/>
      <c r="QN1147" s="1125"/>
      <c r="QO1147" s="1125"/>
      <c r="QP1147" s="1125"/>
      <c r="QQ1147" s="1125"/>
      <c r="QR1147" s="1125"/>
      <c r="QS1147" s="1125"/>
      <c r="QT1147" s="1125"/>
      <c r="QU1147" s="1125"/>
      <c r="QV1147" s="1125"/>
      <c r="QW1147" s="1125"/>
      <c r="QX1147" s="1125"/>
      <c r="QY1147" s="1125"/>
      <c r="QZ1147" s="1125"/>
      <c r="RA1147" s="1125"/>
      <c r="RB1147" s="1125"/>
      <c r="RC1147" s="1125"/>
      <c r="RD1147" s="1125"/>
      <c r="RE1147" s="1125"/>
      <c r="RF1147" s="1125"/>
      <c r="RG1147" s="1125"/>
      <c r="RH1147" s="1125"/>
      <c r="RI1147" s="1125"/>
      <c r="RJ1147" s="1125"/>
      <c r="RK1147" s="1125"/>
      <c r="RL1147" s="1125"/>
      <c r="RM1147" s="1125"/>
      <c r="RN1147" s="1125"/>
      <c r="RO1147" s="1125"/>
      <c r="RP1147" s="1125"/>
      <c r="RQ1147" s="1125"/>
      <c r="RR1147" s="1125"/>
      <c r="RS1147" s="1125"/>
      <c r="RT1147" s="1125"/>
      <c r="RU1147" s="1125"/>
      <c r="RV1147" s="1125"/>
      <c r="RW1147" s="1125"/>
      <c r="RX1147" s="1125"/>
      <c r="RY1147" s="1125"/>
      <c r="RZ1147" s="1125"/>
      <c r="SA1147" s="1125"/>
      <c r="SB1147" s="1125"/>
      <c r="SC1147" s="1125"/>
      <c r="SD1147" s="1125"/>
      <c r="SE1147" s="1125"/>
      <c r="SF1147" s="1125"/>
      <c r="SG1147" s="1125"/>
      <c r="SH1147" s="1125"/>
      <c r="SI1147" s="1125"/>
      <c r="SJ1147" s="1125"/>
      <c r="SK1147" s="1125"/>
      <c r="SL1147" s="1125"/>
      <c r="SM1147" s="1125"/>
      <c r="SN1147" s="1125"/>
      <c r="SO1147" s="1125"/>
      <c r="SP1147" s="1125"/>
      <c r="SQ1147" s="1125"/>
      <c r="SR1147" s="1125"/>
      <c r="SS1147" s="1125"/>
      <c r="ST1147" s="1125"/>
      <c r="SU1147" s="1125"/>
      <c r="SV1147" s="1125"/>
      <c r="SW1147" s="1125"/>
      <c r="SX1147" s="1125"/>
      <c r="SY1147" s="1125"/>
      <c r="SZ1147" s="1125"/>
      <c r="TA1147" s="1125"/>
      <c r="TB1147" s="1125"/>
      <c r="TC1147" s="1125"/>
      <c r="TD1147" s="1125"/>
      <c r="TE1147" s="1125"/>
      <c r="TF1147" s="1125"/>
      <c r="TG1147" s="1125"/>
      <c r="TH1147" s="1125"/>
      <c r="TI1147" s="1125"/>
      <c r="TJ1147" s="1125"/>
      <c r="TK1147" s="1125"/>
      <c r="TL1147" s="1125"/>
      <c r="TM1147" s="1125"/>
      <c r="TN1147" s="1125"/>
      <c r="TO1147" s="1125"/>
      <c r="TP1147" s="1125"/>
      <c r="TQ1147" s="1125"/>
      <c r="TR1147" s="1125"/>
      <c r="TS1147" s="1125"/>
      <c r="TT1147" s="1125"/>
      <c r="TU1147" s="1125"/>
      <c r="TV1147" s="1125"/>
      <c r="TW1147" s="1125"/>
      <c r="TX1147" s="1125"/>
      <c r="TY1147" s="1125"/>
      <c r="TZ1147" s="1125"/>
      <c r="UA1147" s="1125"/>
      <c r="UB1147" s="1125"/>
      <c r="UC1147" s="1125"/>
      <c r="UD1147" s="1125"/>
      <c r="UE1147" s="1125"/>
      <c r="UF1147" s="1125"/>
      <c r="UG1147" s="1125"/>
      <c r="UH1147" s="1125"/>
      <c r="UI1147" s="1125"/>
      <c r="UJ1147" s="1125"/>
      <c r="UK1147" s="1125"/>
      <c r="UL1147" s="1125"/>
      <c r="UM1147" s="1125"/>
      <c r="UN1147" s="1125"/>
      <c r="UO1147" s="1125"/>
      <c r="UP1147" s="1125"/>
      <c r="UQ1147" s="1125"/>
      <c r="UR1147" s="1125"/>
      <c r="US1147" s="1125"/>
      <c r="UT1147" s="1125"/>
      <c r="UU1147" s="1125"/>
      <c r="UV1147" s="1125"/>
      <c r="UW1147" s="1125"/>
      <c r="UX1147" s="1125"/>
      <c r="UY1147" s="1125"/>
      <c r="UZ1147" s="1125"/>
      <c r="VA1147" s="1125"/>
      <c r="VB1147" s="1125"/>
      <c r="VC1147" s="1125"/>
      <c r="VD1147" s="1125"/>
      <c r="VE1147" s="1125"/>
      <c r="VF1147" s="1125"/>
      <c r="VG1147" s="1125"/>
      <c r="VH1147" s="1125"/>
      <c r="VI1147" s="1125"/>
      <c r="VJ1147" s="1125"/>
      <c r="VK1147" s="1125"/>
      <c r="VL1147" s="1125"/>
      <c r="VM1147" s="1125"/>
      <c r="VN1147" s="1125"/>
      <c r="VO1147" s="1125"/>
      <c r="VP1147" s="1125"/>
      <c r="VQ1147" s="1125"/>
      <c r="VR1147" s="1125"/>
      <c r="VS1147" s="1125"/>
      <c r="VT1147" s="1125"/>
      <c r="VU1147" s="1125"/>
      <c r="VV1147" s="1125"/>
      <c r="VW1147" s="1125"/>
      <c r="VX1147" s="1125"/>
      <c r="VY1147" s="1125"/>
      <c r="VZ1147" s="1125"/>
      <c r="WA1147" s="1125"/>
      <c r="WB1147" s="1125"/>
      <c r="WC1147" s="1125"/>
      <c r="WD1147" s="1125"/>
      <c r="WE1147" s="1125"/>
      <c r="WF1147" s="1125"/>
      <c r="WG1147" s="1125"/>
      <c r="WH1147" s="1125"/>
      <c r="WI1147" s="1125"/>
      <c r="WJ1147" s="1125"/>
      <c r="WK1147" s="1125"/>
      <c r="WL1147" s="1125"/>
      <c r="WM1147" s="1125"/>
      <c r="WN1147" s="1125"/>
      <c r="WO1147" s="1125"/>
      <c r="WP1147" s="1125"/>
      <c r="WQ1147" s="1125"/>
      <c r="WR1147" s="1125"/>
      <c r="WS1147" s="1125"/>
      <c r="WT1147" s="1125"/>
      <c r="WU1147" s="1125"/>
      <c r="WV1147" s="1125"/>
      <c r="WW1147" s="1125"/>
      <c r="WX1147" s="1125"/>
      <c r="WY1147" s="1125"/>
      <c r="WZ1147" s="1125"/>
      <c r="XA1147" s="1125"/>
      <c r="XB1147" s="1125"/>
      <c r="XC1147" s="1125"/>
      <c r="XD1147" s="1125"/>
      <c r="XE1147" s="1125"/>
      <c r="XF1147" s="1125"/>
      <c r="XG1147" s="1125"/>
      <c r="XH1147" s="1125"/>
      <c r="XI1147" s="1125"/>
      <c r="XJ1147" s="1125"/>
      <c r="XK1147" s="1125"/>
      <c r="XL1147" s="1125"/>
      <c r="XM1147" s="1125"/>
      <c r="XN1147" s="1125"/>
      <c r="XO1147" s="1125"/>
      <c r="XP1147" s="1125"/>
      <c r="XQ1147" s="1125"/>
      <c r="XR1147" s="1125"/>
      <c r="XS1147" s="1125"/>
      <c r="XT1147" s="1125"/>
      <c r="XU1147" s="1125"/>
      <c r="XV1147" s="1125"/>
      <c r="XW1147" s="1125"/>
      <c r="XX1147" s="1125"/>
      <c r="XY1147" s="1125"/>
      <c r="XZ1147" s="1125"/>
      <c r="YA1147" s="1125"/>
      <c r="YB1147" s="1125"/>
      <c r="YC1147" s="1125"/>
      <c r="YD1147" s="1125"/>
      <c r="YE1147" s="1125"/>
      <c r="YF1147" s="1125"/>
      <c r="YG1147" s="1125"/>
      <c r="YH1147" s="1125"/>
      <c r="YI1147" s="1125"/>
      <c r="YJ1147" s="1125"/>
      <c r="YK1147" s="1125"/>
      <c r="YL1147" s="1125"/>
      <c r="YM1147" s="1125"/>
      <c r="YN1147" s="1125"/>
      <c r="YO1147" s="1125"/>
      <c r="YP1147" s="1125"/>
      <c r="YQ1147" s="1125"/>
      <c r="YR1147" s="1125"/>
      <c r="YS1147" s="1125"/>
      <c r="YT1147" s="1125"/>
      <c r="YU1147" s="1125"/>
      <c r="YV1147" s="1125"/>
      <c r="YW1147" s="1125"/>
      <c r="YX1147" s="1125"/>
      <c r="YY1147" s="1125"/>
      <c r="YZ1147" s="1125"/>
      <c r="ZA1147" s="1125"/>
      <c r="ZB1147" s="1125"/>
      <c r="ZC1147" s="1125"/>
      <c r="ZD1147" s="1125"/>
      <c r="ZE1147" s="1125"/>
      <c r="ZF1147" s="1125"/>
      <c r="ZG1147" s="1125"/>
      <c r="ZH1147" s="1125"/>
      <c r="ZI1147" s="1125"/>
      <c r="ZJ1147" s="1125"/>
      <c r="ZK1147" s="1125"/>
      <c r="ZL1147" s="1125"/>
      <c r="ZM1147" s="1125"/>
      <c r="ZN1147" s="1125"/>
      <c r="ZO1147" s="1125"/>
      <c r="ZP1147" s="1125"/>
      <c r="ZQ1147" s="1125"/>
      <c r="ZR1147" s="1125"/>
      <c r="ZS1147" s="1125"/>
      <c r="ZT1147" s="1125"/>
      <c r="ZU1147" s="1125"/>
      <c r="ZV1147" s="1125"/>
      <c r="ZW1147" s="1125"/>
      <c r="ZX1147" s="1125"/>
      <c r="ZY1147" s="1125"/>
      <c r="ZZ1147" s="1125"/>
      <c r="AAA1147" s="1125"/>
      <c r="AAB1147" s="1125"/>
      <c r="AAC1147" s="1125"/>
      <c r="AAD1147" s="1125"/>
      <c r="AAE1147" s="1125"/>
      <c r="AAF1147" s="1125"/>
      <c r="AAG1147" s="1125"/>
      <c r="AAH1147" s="1125"/>
      <c r="AAI1147" s="1125"/>
      <c r="AAJ1147" s="1125"/>
      <c r="AAK1147" s="1125"/>
      <c r="AAL1147" s="1125"/>
      <c r="AAM1147" s="1125"/>
      <c r="AAN1147" s="1125"/>
      <c r="AAO1147" s="1125"/>
      <c r="AAP1147" s="1125"/>
      <c r="AAQ1147" s="1125"/>
      <c r="AAR1147" s="1125"/>
      <c r="AAS1147" s="1125"/>
      <c r="AAT1147" s="1125"/>
      <c r="AAU1147" s="1125"/>
      <c r="AAV1147" s="1125"/>
      <c r="AAW1147" s="1125"/>
      <c r="AAX1147" s="1125"/>
      <c r="AAY1147" s="1125"/>
      <c r="AAZ1147" s="1125"/>
      <c r="ABA1147" s="1125"/>
      <c r="ABB1147" s="1125"/>
      <c r="ABC1147" s="1125"/>
      <c r="ABD1147" s="1125"/>
      <c r="ABE1147" s="1125"/>
      <c r="ABF1147" s="1125"/>
      <c r="ABG1147" s="1125"/>
      <c r="ABH1147" s="1125"/>
      <c r="ABI1147" s="1125"/>
      <c r="ABJ1147" s="1125"/>
      <c r="ABK1147" s="1125"/>
      <c r="ABL1147" s="1125"/>
      <c r="ABM1147" s="1125"/>
      <c r="ABN1147" s="1125"/>
      <c r="ABO1147" s="1125"/>
      <c r="ABP1147" s="1125"/>
      <c r="ABQ1147" s="1125"/>
      <c r="ABR1147" s="1125"/>
      <c r="ABS1147" s="1125"/>
      <c r="ABT1147" s="1125"/>
      <c r="ABU1147" s="1125"/>
      <c r="ABV1147" s="1125"/>
      <c r="ABW1147" s="1125"/>
      <c r="ABX1147" s="1125"/>
      <c r="ABY1147" s="1125"/>
      <c r="ABZ1147" s="1125"/>
      <c r="ACA1147" s="1125"/>
      <c r="ACB1147" s="1125"/>
      <c r="ACC1147" s="1125"/>
    </row>
    <row r="1148" spans="1:757" s="183" customFormat="1" ht="18" hidden="1" customHeight="1" outlineLevel="1" x14ac:dyDescent="0.2">
      <c r="A1148" s="76" t="s">
        <v>1362</v>
      </c>
      <c r="B1148" s="645" t="s">
        <v>21</v>
      </c>
      <c r="C1148" s="646" t="s">
        <v>1356</v>
      </c>
      <c r="D1148" s="77" t="s">
        <v>1357</v>
      </c>
      <c r="E1148" s="76" t="s">
        <v>1358</v>
      </c>
      <c r="F1148" s="76" t="s">
        <v>1359</v>
      </c>
      <c r="G1148" s="76" t="s">
        <v>41</v>
      </c>
      <c r="H1148" s="189">
        <v>0.7</v>
      </c>
      <c r="I1148" s="76" t="s">
        <v>344</v>
      </c>
      <c r="J1148" s="80" t="s">
        <v>1360</v>
      </c>
      <c r="K1148" s="81"/>
      <c r="L1148" s="76" t="s">
        <v>1361</v>
      </c>
      <c r="M1148" s="76"/>
      <c r="N1148" s="82"/>
      <c r="O1148" s="82"/>
      <c r="P1148" s="82"/>
      <c r="Q1148" s="82"/>
      <c r="R1148" s="260"/>
      <c r="S1148" s="260"/>
      <c r="T1148" s="260"/>
      <c r="U1148" s="260"/>
      <c r="V1148" s="260"/>
      <c r="W1148" s="262"/>
      <c r="X1148" s="260"/>
      <c r="Y1148" s="260"/>
      <c r="Z1148" s="260"/>
      <c r="AA1148" s="260"/>
      <c r="AB1148" s="260"/>
      <c r="AC1148" s="399">
        <f>AB1148*H1148</f>
        <v>0</v>
      </c>
      <c r="AD1148" s="260">
        <v>68715000</v>
      </c>
      <c r="AE1148" s="260"/>
      <c r="AF1148" s="260"/>
      <c r="AG1148" s="260">
        <v>0</v>
      </c>
      <c r="AH1148" s="260">
        <f>AG1148*1.12</f>
        <v>0</v>
      </c>
      <c r="AI1148" s="410">
        <f t="shared" ref="AI1148:AI1149" si="11531">AH1148*H1148</f>
        <v>0</v>
      </c>
      <c r="AJ1148" s="260">
        <v>74099000</v>
      </c>
      <c r="AK1148" s="260"/>
      <c r="AL1148" s="260"/>
      <c r="AM1148" s="260">
        <v>0</v>
      </c>
      <c r="AN1148" s="260">
        <f t="shared" ref="AN1148" si="11532">AM1148*1.12</f>
        <v>0</v>
      </c>
      <c r="AO1148" s="396">
        <f t="shared" ref="AO1148:AO1149" si="11533">AN1148*H1148</f>
        <v>0</v>
      </c>
      <c r="AP1148" s="260">
        <v>77525000</v>
      </c>
      <c r="AQ1148" s="260"/>
      <c r="AR1148" s="260"/>
      <c r="AS1148" s="260">
        <v>0</v>
      </c>
      <c r="AT1148" s="260">
        <f t="shared" ref="AT1148:AT1151" si="11534">AS1148*1.12</f>
        <v>0</v>
      </c>
      <c r="AU1148" s="260">
        <f t="shared" ref="AU1148:AU1151" si="11535">AT1148*H1148</f>
        <v>0</v>
      </c>
      <c r="AV1148" s="260">
        <v>81212000</v>
      </c>
      <c r="AW1148" s="260"/>
      <c r="AX1148" s="260"/>
      <c r="AY1148" s="260">
        <v>0</v>
      </c>
      <c r="AZ1148" s="260">
        <f t="shared" ref="AZ1148" si="11536">AY1148*1.12</f>
        <v>0</v>
      </c>
      <c r="BA1148" s="260">
        <f t="shared" ref="BA1148:BA1151" si="11537">AZ1148*H1148</f>
        <v>0</v>
      </c>
      <c r="BB1148" s="404">
        <v>83444000</v>
      </c>
      <c r="BC1148" s="404"/>
      <c r="BD1148" s="404"/>
      <c r="BE1148" s="397">
        <v>0</v>
      </c>
      <c r="BF1148" s="397">
        <f t="shared" si="10608"/>
        <v>0</v>
      </c>
      <c r="BG1148" s="397">
        <f t="shared" si="10644"/>
        <v>0</v>
      </c>
      <c r="BH1148" s="404"/>
      <c r="BI1148" s="404"/>
      <c r="BJ1148" s="404"/>
      <c r="BK1148" s="397">
        <f t="shared" ref="BK1148:BK1151" si="11538">BH1148</f>
        <v>0</v>
      </c>
      <c r="BL1148" s="397">
        <f t="shared" ref="BL1148:BL1151" si="11539">BK1148*1.12</f>
        <v>0</v>
      </c>
      <c r="BM1148" s="397">
        <f t="shared" ref="BM1148" si="11540">BL1148*N1148</f>
        <v>0</v>
      </c>
      <c r="BN1148" s="404"/>
      <c r="BO1148" s="404"/>
      <c r="BP1148" s="404"/>
      <c r="BQ1148" s="397">
        <f t="shared" ref="BQ1148:BQ1149" si="11541">BN1148</f>
        <v>0</v>
      </c>
      <c r="BR1148" s="397">
        <f t="shared" ref="BR1148:BR1149" si="11542">BQ1148*1.12</f>
        <v>0</v>
      </c>
      <c r="BS1148" s="397">
        <f t="shared" ref="BS1148:BS1149" si="11543">BR1148*T1148</f>
        <v>0</v>
      </c>
      <c r="BT1148" s="260"/>
      <c r="BU1148" s="260"/>
      <c r="BV1148" s="262">
        <v>0</v>
      </c>
      <c r="BW1148" s="1427">
        <f>BV1148*1.12</f>
        <v>0</v>
      </c>
      <c r="BX1148" s="190"/>
      <c r="BY1148" s="76">
        <v>2014</v>
      </c>
      <c r="BZ1148" s="325"/>
      <c r="CA1148" s="596">
        <f>BW1148*H1148</f>
        <v>0</v>
      </c>
      <c r="CB1148" s="82"/>
      <c r="CC1148" s="82"/>
      <c r="CD1148" s="175"/>
      <c r="CE1148" s="26">
        <f>BV1148-CB1148</f>
        <v>0</v>
      </c>
      <c r="CF1148" s="27">
        <f>BW1148-CC1148</f>
        <v>0</v>
      </c>
      <c r="CG1148" s="738">
        <f>CA1148-CC1148</f>
        <v>0</v>
      </c>
      <c r="CH1148" s="185"/>
      <c r="CI1148" s="185"/>
      <c r="CJ1148" s="175" t="s">
        <v>41</v>
      </c>
      <c r="CK1148" s="724" t="s">
        <v>1359</v>
      </c>
      <c r="CL1148" s="175" t="s">
        <v>2205</v>
      </c>
      <c r="CM1148" s="178" t="s">
        <v>2206</v>
      </c>
      <c r="CN1148" s="77" t="s">
        <v>1734</v>
      </c>
      <c r="CO1148" s="77" t="s">
        <v>1357</v>
      </c>
      <c r="CP1148" s="76" t="s">
        <v>1359</v>
      </c>
      <c r="CQ1148" s="175"/>
      <c r="CR1148" s="463"/>
      <c r="CS1148" s="463"/>
      <c r="CT1148" s="1066">
        <v>53872000</v>
      </c>
      <c r="CU1148" s="1066">
        <v>67403000</v>
      </c>
      <c r="CV1148" s="1066">
        <v>70405000</v>
      </c>
      <c r="CW1148" s="1066">
        <v>73647000</v>
      </c>
      <c r="CX1148" s="1066">
        <v>75788000</v>
      </c>
      <c r="CY1148" s="463"/>
      <c r="CZ1148" s="970">
        <f>CT1148+CU1148+CV1148+CW1148+CX1148</f>
        <v>341115000</v>
      </c>
      <c r="DA1148" s="464"/>
      <c r="DB1148" s="464"/>
      <c r="DC1148" s="464"/>
      <c r="DD1148" s="464">
        <f>CT1148</f>
        <v>53872000</v>
      </c>
      <c r="DE1148" s="464">
        <f>CU1148</f>
        <v>67403000</v>
      </c>
      <c r="DF1148" s="464">
        <f>CV1148</f>
        <v>70405000</v>
      </c>
      <c r="DG1148" s="464">
        <f>CW1148</f>
        <v>73647000</v>
      </c>
      <c r="DH1148" s="464">
        <f>CX1148</f>
        <v>75788000</v>
      </c>
      <c r="DI1148" s="464"/>
      <c r="DJ1148" s="464"/>
      <c r="DK1148" s="464">
        <f>CZ1148</f>
        <v>341115000</v>
      </c>
      <c r="DL1148" s="464"/>
      <c r="DM1148" s="464"/>
      <c r="DN1148" s="464"/>
      <c r="DO1148" s="455"/>
      <c r="DP1148" s="501"/>
      <c r="DQ1148" s="819">
        <f>DD1148</f>
        <v>53872000</v>
      </c>
      <c r="DR1148" s="457">
        <f>DQ1148/1.12</f>
        <v>48099999.999999993</v>
      </c>
      <c r="DS1148" s="672">
        <f>DE1148</f>
        <v>67403000</v>
      </c>
      <c r="DT1148" s="457">
        <f>DS1148/1.12</f>
        <v>60181249.999999993</v>
      </c>
      <c r="DU1148" s="503">
        <f>DF1148</f>
        <v>70405000</v>
      </c>
      <c r="DV1148" s="501">
        <f>DU1148/1.12</f>
        <v>62861607.142857134</v>
      </c>
      <c r="DW1148" s="672">
        <f>DG1148</f>
        <v>73647000</v>
      </c>
      <c r="DX1148" s="501">
        <f>DW1148/1.12</f>
        <v>65756249.999999993</v>
      </c>
      <c r="DY1148" s="672">
        <f>DH1148</f>
        <v>75788000</v>
      </c>
      <c r="DZ1148" s="501">
        <f>DY1148/1.12</f>
        <v>67667857.142857134</v>
      </c>
      <c r="EA1148" s="508">
        <f>DI1148</f>
        <v>0</v>
      </c>
      <c r="EB1148" s="457">
        <f t="shared" ref="EB1148:EB1149" si="11544">EA1148/1.12</f>
        <v>0</v>
      </c>
      <c r="EC1148" s="672"/>
      <c r="ED1148" s="455"/>
      <c r="EE1148" s="667">
        <f>DY1148+DW1148+DU1148+DS1148+DQ1148</f>
        <v>341115000</v>
      </c>
      <c r="EF1148" s="519">
        <f>EE1148/1.12</f>
        <v>304566964.28571427</v>
      </c>
      <c r="EG1148" s="401">
        <f>U1148-DN1148</f>
        <v>0</v>
      </c>
      <c r="EH1148" s="265">
        <f>V1148-DM1148</f>
        <v>0</v>
      </c>
      <c r="EI1148" s="472">
        <f>AA1148-DP1148</f>
        <v>0</v>
      </c>
      <c r="EJ1148" s="597">
        <f>AB1148-DO1148</f>
        <v>0</v>
      </c>
      <c r="EK1148" s="706">
        <f>AG1148-DR1148</f>
        <v>-48099999.999999993</v>
      </c>
      <c r="EL1148" s="263">
        <f>AH1148-DQ1148</f>
        <v>-53872000</v>
      </c>
      <c r="EM1148" s="648">
        <f>AM1148-DT1148</f>
        <v>-60181249.999999993</v>
      </c>
      <c r="EN1148" s="597">
        <f>AN1148-DS1148</f>
        <v>-67403000</v>
      </c>
      <c r="EO1148" s="706">
        <f>AS1148-DV1148</f>
        <v>-62861607.142857134</v>
      </c>
      <c r="EP1148" s="263">
        <f>AT1148-DU1148</f>
        <v>-70405000</v>
      </c>
      <c r="EQ1148" s="648">
        <f>AY1148-DX1148</f>
        <v>-65756249.999999993</v>
      </c>
      <c r="ER1148" s="597">
        <f>AZ1148-DW1148</f>
        <v>-73647000</v>
      </c>
      <c r="ES1148" s="706">
        <f>BE1148-DZ1148</f>
        <v>-67667857.142857134</v>
      </c>
      <c r="ET1148" s="597">
        <f>BF1148-DY1148</f>
        <v>-75788000</v>
      </c>
      <c r="EU1148" s="462">
        <f>BK1148-EB1148</f>
        <v>0</v>
      </c>
      <c r="EV1148" s="263">
        <f>BL1148-EA1148</f>
        <v>0</v>
      </c>
      <c r="EW1148" s="462">
        <f>BM1148-ED1148</f>
        <v>0</v>
      </c>
      <c r="EX1148" s="263">
        <f>BN1148-EC1148</f>
        <v>0</v>
      </c>
      <c r="EY1148" s="399">
        <f>BV1148-EF1148</f>
        <v>-304566964.28571427</v>
      </c>
      <c r="EZ1148" s="1130">
        <f>BW1148-EE1148</f>
        <v>-341115000</v>
      </c>
      <c r="FA1148" s="629"/>
      <c r="FB1148" s="349"/>
      <c r="FC1148" s="349"/>
      <c r="FD1148" s="349"/>
      <c r="FE1148" s="349"/>
      <c r="FF1148" s="349"/>
      <c r="FG1148" s="349"/>
      <c r="FH1148" s="349"/>
      <c r="FI1148" s="349"/>
      <c r="FJ1148" s="349"/>
      <c r="FK1148" s="349"/>
      <c r="FL1148" s="349"/>
      <c r="FM1148" s="349"/>
      <c r="FN1148" s="349"/>
      <c r="FO1148" s="349"/>
      <c r="FP1148" s="349"/>
      <c r="FQ1148" s="349"/>
      <c r="FR1148" s="349"/>
      <c r="FS1148" s="349"/>
      <c r="FT1148" s="349"/>
      <c r="FU1148" s="349"/>
      <c r="FV1148" s="349"/>
      <c r="FW1148" s="349"/>
      <c r="FX1148" s="349"/>
      <c r="FY1148" s="349"/>
      <c r="FZ1148" s="349"/>
      <c r="GA1148" s="349"/>
      <c r="GB1148" s="349"/>
      <c r="GC1148" s="349"/>
      <c r="GD1148" s="349"/>
      <c r="GE1148" s="349"/>
      <c r="GF1148" s="349"/>
      <c r="GG1148" s="349"/>
      <c r="GH1148" s="349"/>
      <c r="GI1148" s="349"/>
      <c r="GJ1148" s="349"/>
      <c r="GK1148" s="349"/>
      <c r="GL1148" s="349"/>
      <c r="GM1148" s="349"/>
      <c r="GN1148" s="349"/>
      <c r="GO1148" s="349"/>
      <c r="GP1148" s="349"/>
      <c r="GQ1148" s="349"/>
      <c r="GR1148" s="349"/>
      <c r="GS1148" s="349"/>
      <c r="GT1148" s="349"/>
      <c r="GU1148" s="349"/>
      <c r="GV1148" s="349"/>
      <c r="GW1148" s="349"/>
      <c r="GX1148" s="349"/>
      <c r="GY1148" s="349"/>
      <c r="GZ1148" s="349"/>
      <c r="HA1148" s="349"/>
      <c r="HB1148" s="349"/>
      <c r="HC1148" s="349"/>
      <c r="HD1148" s="349"/>
      <c r="HE1148" s="349"/>
      <c r="HF1148" s="349"/>
      <c r="HG1148" s="349"/>
      <c r="HH1148" s="349"/>
      <c r="HI1148" s="349"/>
      <c r="HJ1148" s="349"/>
      <c r="HK1148" s="349"/>
      <c r="HL1148" s="349"/>
      <c r="HM1148" s="349"/>
      <c r="HN1148" s="349"/>
      <c r="HO1148" s="349"/>
      <c r="HP1148" s="349"/>
      <c r="HQ1148" s="349"/>
      <c r="HR1148" s="349"/>
      <c r="HS1148" s="349"/>
      <c r="HT1148" s="349"/>
      <c r="HU1148" s="349"/>
      <c r="HV1148" s="349"/>
      <c r="HW1148" s="349"/>
      <c r="HX1148" s="349"/>
      <c r="HY1148" s="349"/>
      <c r="HZ1148" s="349"/>
      <c r="IA1148" s="349"/>
      <c r="IB1148" s="349"/>
      <c r="IC1148" s="349"/>
      <c r="ID1148" s="349"/>
      <c r="IE1148" s="349"/>
      <c r="IF1148" s="349"/>
      <c r="IG1148" s="349"/>
      <c r="IH1148" s="349"/>
      <c r="II1148" s="349"/>
      <c r="IJ1148" s="349"/>
      <c r="IK1148" s="349"/>
      <c r="IL1148" s="349"/>
      <c r="IM1148" s="349"/>
      <c r="IN1148" s="349"/>
      <c r="IO1148" s="349"/>
      <c r="IP1148" s="349"/>
      <c r="IQ1148" s="349"/>
      <c r="IR1148" s="349"/>
      <c r="IS1148" s="349"/>
      <c r="IT1148" s="349"/>
      <c r="IU1148" s="349"/>
      <c r="IV1148" s="349"/>
      <c r="IW1148" s="349"/>
      <c r="IX1148" s="349"/>
      <c r="IY1148" s="349"/>
      <c r="IZ1148" s="349"/>
      <c r="JA1148" s="349"/>
      <c r="JB1148" s="349"/>
      <c r="JC1148" s="349"/>
      <c r="JD1148" s="349"/>
      <c r="JE1148" s="349"/>
      <c r="JF1148" s="349"/>
      <c r="JG1148" s="349"/>
      <c r="JH1148" s="349"/>
      <c r="JI1148" s="349"/>
      <c r="JJ1148" s="349"/>
      <c r="JK1148" s="349"/>
      <c r="JL1148" s="349"/>
      <c r="JM1148" s="349"/>
      <c r="JN1148" s="349"/>
      <c r="JO1148" s="349"/>
      <c r="JP1148" s="349"/>
      <c r="JQ1148" s="349"/>
      <c r="JR1148" s="349"/>
      <c r="JS1148" s="349"/>
      <c r="JT1148" s="349"/>
      <c r="JU1148" s="349"/>
      <c r="JV1148" s="349"/>
      <c r="JW1148" s="349"/>
      <c r="JX1148" s="349"/>
      <c r="JY1148" s="349"/>
      <c r="JZ1148" s="349"/>
      <c r="KA1148" s="349"/>
      <c r="KB1148" s="349"/>
      <c r="KC1148" s="349"/>
      <c r="KD1148" s="349"/>
      <c r="KE1148" s="349"/>
      <c r="KF1148" s="349"/>
      <c r="KG1148" s="349"/>
      <c r="KH1148" s="349"/>
      <c r="KI1148" s="349"/>
      <c r="KJ1148" s="349"/>
      <c r="KK1148" s="349"/>
      <c r="KL1148" s="349"/>
      <c r="KM1148" s="349"/>
      <c r="KN1148" s="349"/>
      <c r="KO1148" s="349"/>
      <c r="KP1148" s="349"/>
      <c r="KQ1148" s="349"/>
      <c r="KR1148" s="349"/>
      <c r="KS1148" s="349"/>
      <c r="KT1148" s="349"/>
      <c r="KU1148" s="349"/>
      <c r="KV1148" s="349"/>
      <c r="KW1148" s="349"/>
      <c r="KX1148" s="349"/>
      <c r="KY1148" s="349"/>
      <c r="KZ1148" s="349"/>
      <c r="LA1148" s="349"/>
      <c r="LB1148" s="349"/>
      <c r="LC1148" s="349"/>
      <c r="LD1148" s="349"/>
      <c r="LE1148" s="349"/>
      <c r="LF1148" s="349"/>
      <c r="LG1148" s="349"/>
      <c r="LH1148" s="349"/>
      <c r="LI1148" s="349"/>
      <c r="LJ1148" s="349"/>
      <c r="LK1148" s="349"/>
      <c r="LL1148" s="349"/>
      <c r="LM1148" s="349"/>
      <c r="LN1148" s="349"/>
      <c r="LO1148" s="349"/>
      <c r="LP1148" s="349"/>
      <c r="LQ1148" s="349"/>
      <c r="LR1148" s="349"/>
      <c r="LS1148" s="349"/>
      <c r="LT1148" s="349"/>
      <c r="LU1148" s="349"/>
      <c r="LV1148" s="349"/>
      <c r="LW1148" s="349"/>
      <c r="LX1148" s="349"/>
      <c r="LY1148" s="349"/>
      <c r="LZ1148" s="349"/>
      <c r="MA1148" s="349"/>
      <c r="MB1148" s="349"/>
      <c r="MC1148" s="349"/>
      <c r="MD1148" s="349"/>
      <c r="ME1148" s="349"/>
      <c r="MF1148" s="349"/>
      <c r="MG1148" s="349"/>
      <c r="MH1148" s="349"/>
      <c r="MI1148" s="349"/>
      <c r="MJ1148" s="349"/>
      <c r="MK1148" s="349"/>
      <c r="ML1148" s="349"/>
      <c r="MM1148" s="349"/>
      <c r="MN1148" s="349"/>
      <c r="MO1148" s="349"/>
      <c r="MP1148" s="349"/>
      <c r="MQ1148" s="349"/>
      <c r="MR1148" s="349"/>
      <c r="MS1148" s="349"/>
      <c r="MT1148" s="349"/>
      <c r="MU1148" s="349"/>
      <c r="MV1148" s="349"/>
      <c r="MW1148" s="349"/>
      <c r="MX1148" s="349"/>
      <c r="MY1148" s="349"/>
      <c r="MZ1148" s="349"/>
      <c r="NA1148" s="349"/>
      <c r="NB1148" s="349"/>
      <c r="NC1148" s="349"/>
      <c r="ND1148" s="349"/>
      <c r="NE1148" s="349"/>
      <c r="NF1148" s="349"/>
      <c r="NG1148" s="349"/>
      <c r="NH1148" s="349"/>
      <c r="NI1148" s="349"/>
      <c r="NJ1148" s="349"/>
      <c r="NK1148" s="349"/>
      <c r="NL1148" s="349"/>
      <c r="NM1148" s="349"/>
      <c r="NN1148" s="349"/>
      <c r="NO1148" s="349"/>
      <c r="NP1148" s="349"/>
      <c r="NQ1148" s="349"/>
      <c r="NR1148" s="349"/>
      <c r="NS1148" s="349"/>
      <c r="NT1148" s="349"/>
      <c r="NU1148" s="349"/>
      <c r="NV1148" s="349"/>
      <c r="NW1148" s="349"/>
      <c r="NX1148" s="349"/>
      <c r="NY1148" s="349"/>
      <c r="NZ1148" s="349"/>
      <c r="OA1148" s="349"/>
      <c r="OB1148" s="349"/>
      <c r="OC1148" s="349"/>
      <c r="OD1148" s="349"/>
      <c r="OE1148" s="349"/>
      <c r="OF1148" s="349"/>
      <c r="OG1148" s="349"/>
      <c r="OH1148" s="349"/>
      <c r="OI1148" s="349"/>
      <c r="OJ1148" s="349"/>
      <c r="OK1148" s="349"/>
      <c r="OL1148" s="349"/>
      <c r="OM1148" s="349"/>
      <c r="ON1148" s="349"/>
      <c r="OO1148" s="349"/>
      <c r="OP1148" s="349"/>
      <c r="OQ1148" s="349"/>
      <c r="OR1148" s="349"/>
      <c r="OS1148" s="349"/>
      <c r="OT1148" s="349"/>
      <c r="OU1148" s="349"/>
      <c r="OV1148" s="349"/>
      <c r="OW1148" s="349"/>
      <c r="OX1148" s="349"/>
      <c r="OY1148" s="349"/>
      <c r="OZ1148" s="349"/>
      <c r="PA1148" s="349"/>
      <c r="PB1148" s="349"/>
      <c r="PC1148" s="349"/>
      <c r="PD1148" s="349"/>
      <c r="PE1148" s="349"/>
      <c r="PF1148" s="349"/>
      <c r="PG1148" s="349"/>
      <c r="PH1148" s="349"/>
      <c r="PI1148" s="349"/>
      <c r="PJ1148" s="349"/>
      <c r="PK1148" s="349"/>
      <c r="PL1148" s="349"/>
      <c r="PM1148" s="349"/>
      <c r="PN1148" s="349"/>
      <c r="PO1148" s="349"/>
      <c r="PP1148" s="349"/>
      <c r="PQ1148" s="349"/>
      <c r="PR1148" s="349"/>
      <c r="PS1148" s="349"/>
      <c r="PT1148" s="349"/>
      <c r="PU1148" s="349"/>
      <c r="PV1148" s="349"/>
      <c r="PW1148" s="349"/>
      <c r="PX1148" s="349"/>
      <c r="PY1148" s="349"/>
      <c r="PZ1148" s="349"/>
      <c r="QA1148" s="349"/>
      <c r="QB1148" s="349"/>
      <c r="QC1148" s="349"/>
      <c r="QD1148" s="349"/>
      <c r="QE1148" s="349"/>
      <c r="QF1148" s="349"/>
      <c r="QG1148" s="349"/>
      <c r="QH1148" s="349"/>
      <c r="QI1148" s="349"/>
      <c r="QJ1148" s="349"/>
      <c r="QK1148" s="349"/>
      <c r="QL1148" s="349"/>
      <c r="QM1148" s="349"/>
      <c r="QN1148" s="349"/>
      <c r="QO1148" s="349"/>
      <c r="QP1148" s="349"/>
      <c r="QQ1148" s="349"/>
      <c r="QR1148" s="349"/>
      <c r="QS1148" s="349"/>
      <c r="QT1148" s="349"/>
      <c r="QU1148" s="349"/>
      <c r="QV1148" s="349"/>
      <c r="QW1148" s="349"/>
      <c r="QX1148" s="349"/>
      <c r="QY1148" s="349"/>
      <c r="QZ1148" s="349"/>
      <c r="RA1148" s="349"/>
      <c r="RB1148" s="349"/>
      <c r="RC1148" s="349"/>
      <c r="RD1148" s="349"/>
      <c r="RE1148" s="349"/>
      <c r="RF1148" s="349"/>
      <c r="RG1148" s="349"/>
      <c r="RH1148" s="349"/>
      <c r="RI1148" s="349"/>
      <c r="RJ1148" s="349"/>
      <c r="RK1148" s="349"/>
      <c r="RL1148" s="349"/>
      <c r="RM1148" s="349"/>
      <c r="RN1148" s="349"/>
      <c r="RO1148" s="349"/>
      <c r="RP1148" s="349"/>
      <c r="RQ1148" s="349"/>
      <c r="RR1148" s="349"/>
      <c r="RS1148" s="349"/>
      <c r="RT1148" s="349"/>
      <c r="RU1148" s="349"/>
      <c r="RV1148" s="349"/>
      <c r="RW1148" s="349"/>
      <c r="RX1148" s="349"/>
      <c r="RY1148" s="349"/>
      <c r="RZ1148" s="349"/>
      <c r="SA1148" s="349"/>
      <c r="SB1148" s="349"/>
      <c r="SC1148" s="349"/>
      <c r="SD1148" s="349"/>
      <c r="SE1148" s="349"/>
      <c r="SF1148" s="349"/>
      <c r="SG1148" s="349"/>
      <c r="SH1148" s="349"/>
      <c r="SI1148" s="349"/>
      <c r="SJ1148" s="349"/>
      <c r="SK1148" s="349"/>
      <c r="SL1148" s="349"/>
      <c r="SM1148" s="349"/>
      <c r="SN1148" s="349"/>
      <c r="SO1148" s="349"/>
      <c r="SP1148" s="349"/>
      <c r="SQ1148" s="349"/>
      <c r="SR1148" s="349"/>
      <c r="SS1148" s="349"/>
      <c r="ST1148" s="349"/>
      <c r="SU1148" s="349"/>
      <c r="SV1148" s="349"/>
      <c r="SW1148" s="349"/>
      <c r="SX1148" s="349"/>
      <c r="SY1148" s="349"/>
      <c r="SZ1148" s="349"/>
      <c r="TA1148" s="349"/>
      <c r="TB1148" s="349"/>
      <c r="TC1148" s="349"/>
      <c r="TD1148" s="349"/>
      <c r="TE1148" s="349"/>
      <c r="TF1148" s="349"/>
      <c r="TG1148" s="349"/>
      <c r="TH1148" s="349"/>
      <c r="TI1148" s="349"/>
      <c r="TJ1148" s="349"/>
      <c r="TK1148" s="349"/>
      <c r="TL1148" s="349"/>
      <c r="TM1148" s="349"/>
      <c r="TN1148" s="349"/>
      <c r="TO1148" s="349"/>
      <c r="TP1148" s="349"/>
      <c r="TQ1148" s="349"/>
      <c r="TR1148" s="349"/>
      <c r="TS1148" s="349"/>
      <c r="TT1148" s="349"/>
      <c r="TU1148" s="349"/>
      <c r="TV1148" s="349"/>
      <c r="TW1148" s="349"/>
      <c r="TX1148" s="349"/>
      <c r="TY1148" s="349"/>
      <c r="TZ1148" s="349"/>
      <c r="UA1148" s="349"/>
      <c r="UB1148" s="349"/>
      <c r="UC1148" s="349"/>
      <c r="UD1148" s="349"/>
      <c r="UE1148" s="349"/>
      <c r="UF1148" s="349"/>
      <c r="UG1148" s="349"/>
      <c r="UH1148" s="349"/>
      <c r="UI1148" s="349"/>
      <c r="UJ1148" s="349"/>
      <c r="UK1148" s="349"/>
      <c r="UL1148" s="349"/>
      <c r="UM1148" s="349"/>
      <c r="UN1148" s="349"/>
      <c r="UO1148" s="349"/>
      <c r="UP1148" s="349"/>
      <c r="UQ1148" s="349"/>
      <c r="UR1148" s="349"/>
      <c r="US1148" s="349"/>
      <c r="UT1148" s="349"/>
      <c r="UU1148" s="349"/>
      <c r="UV1148" s="349"/>
      <c r="UW1148" s="349"/>
      <c r="UX1148" s="349"/>
      <c r="UY1148" s="349"/>
      <c r="UZ1148" s="349"/>
      <c r="VA1148" s="349"/>
      <c r="VB1148" s="349"/>
      <c r="VC1148" s="349"/>
      <c r="VD1148" s="349"/>
      <c r="VE1148" s="349"/>
      <c r="VF1148" s="349"/>
      <c r="VG1148" s="349"/>
      <c r="VH1148" s="349"/>
      <c r="VI1148" s="349"/>
      <c r="VJ1148" s="349"/>
      <c r="VK1148" s="349"/>
      <c r="VL1148" s="349"/>
      <c r="VM1148" s="349"/>
      <c r="VN1148" s="349"/>
      <c r="VO1148" s="349"/>
      <c r="VP1148" s="349"/>
      <c r="VQ1148" s="349"/>
      <c r="VR1148" s="349"/>
      <c r="VS1148" s="349"/>
      <c r="VT1148" s="349"/>
      <c r="VU1148" s="349"/>
      <c r="VV1148" s="349"/>
      <c r="VW1148" s="349"/>
      <c r="VX1148" s="349"/>
      <c r="VY1148" s="349"/>
      <c r="VZ1148" s="349"/>
      <c r="WA1148" s="349"/>
      <c r="WB1148" s="349"/>
      <c r="WC1148" s="349"/>
      <c r="WD1148" s="349"/>
      <c r="WE1148" s="349"/>
      <c r="WF1148" s="349"/>
      <c r="WG1148" s="349"/>
      <c r="WH1148" s="349"/>
      <c r="WI1148" s="349"/>
      <c r="WJ1148" s="349"/>
      <c r="WK1148" s="349"/>
      <c r="WL1148" s="349"/>
      <c r="WM1148" s="349"/>
      <c r="WN1148" s="349"/>
      <c r="WO1148" s="349"/>
      <c r="WP1148" s="349"/>
      <c r="WQ1148" s="349"/>
      <c r="WR1148" s="349"/>
      <c r="WS1148" s="349"/>
      <c r="WT1148" s="349"/>
      <c r="WU1148" s="349"/>
      <c r="WV1148" s="349"/>
      <c r="WW1148" s="349"/>
      <c r="WX1148" s="349"/>
      <c r="WY1148" s="349"/>
      <c r="WZ1148" s="349"/>
      <c r="XA1148" s="349"/>
      <c r="XB1148" s="349"/>
      <c r="XC1148" s="349"/>
      <c r="XD1148" s="349"/>
      <c r="XE1148" s="349"/>
      <c r="XF1148" s="349"/>
      <c r="XG1148" s="349"/>
      <c r="XH1148" s="349"/>
      <c r="XI1148" s="349"/>
      <c r="XJ1148" s="349"/>
      <c r="XK1148" s="349"/>
      <c r="XL1148" s="349"/>
      <c r="XM1148" s="349"/>
      <c r="XN1148" s="349"/>
      <c r="XO1148" s="349"/>
      <c r="XP1148" s="349"/>
      <c r="XQ1148" s="349"/>
      <c r="XR1148" s="349"/>
      <c r="XS1148" s="349"/>
      <c r="XT1148" s="349"/>
      <c r="XU1148" s="349"/>
      <c r="XV1148" s="349"/>
      <c r="XW1148" s="349"/>
      <c r="XX1148" s="349"/>
      <c r="XY1148" s="349"/>
      <c r="XZ1148" s="349"/>
      <c r="YA1148" s="349"/>
      <c r="YB1148" s="349"/>
      <c r="YC1148" s="349"/>
      <c r="YD1148" s="349"/>
      <c r="YE1148" s="349"/>
      <c r="YF1148" s="349"/>
      <c r="YG1148" s="349"/>
      <c r="YH1148" s="349"/>
      <c r="YI1148" s="349"/>
      <c r="YJ1148" s="349"/>
      <c r="YK1148" s="349"/>
      <c r="YL1148" s="349"/>
      <c r="YM1148" s="349"/>
      <c r="YN1148" s="349"/>
      <c r="YO1148" s="349"/>
      <c r="YP1148" s="349"/>
      <c r="YQ1148" s="349"/>
      <c r="YR1148" s="349"/>
      <c r="YS1148" s="349"/>
      <c r="YT1148" s="349"/>
      <c r="YU1148" s="349"/>
      <c r="YV1148" s="349"/>
      <c r="YW1148" s="349"/>
      <c r="YX1148" s="349"/>
      <c r="YY1148" s="349"/>
      <c r="YZ1148" s="349"/>
      <c r="ZA1148" s="349"/>
      <c r="ZB1148" s="349"/>
      <c r="ZC1148" s="349"/>
      <c r="ZD1148" s="349"/>
      <c r="ZE1148" s="349"/>
      <c r="ZF1148" s="349"/>
      <c r="ZG1148" s="349"/>
      <c r="ZH1148" s="349"/>
      <c r="ZI1148" s="349"/>
      <c r="ZJ1148" s="349"/>
      <c r="ZK1148" s="349"/>
      <c r="ZL1148" s="349"/>
      <c r="ZM1148" s="349"/>
      <c r="ZN1148" s="349"/>
      <c r="ZO1148" s="349"/>
      <c r="ZP1148" s="349"/>
      <c r="ZQ1148" s="349"/>
      <c r="ZR1148" s="349"/>
      <c r="ZS1148" s="349"/>
      <c r="ZT1148" s="349"/>
      <c r="ZU1148" s="349"/>
      <c r="ZV1148" s="349"/>
      <c r="ZW1148" s="349"/>
      <c r="ZX1148" s="349"/>
      <c r="ZY1148" s="349"/>
      <c r="ZZ1148" s="349"/>
      <c r="AAA1148" s="349"/>
      <c r="AAB1148" s="349"/>
      <c r="AAC1148" s="349"/>
      <c r="AAD1148" s="349"/>
      <c r="AAE1148" s="349"/>
      <c r="AAF1148" s="349"/>
      <c r="AAG1148" s="349"/>
      <c r="AAH1148" s="349"/>
      <c r="AAI1148" s="349"/>
      <c r="AAJ1148" s="349"/>
      <c r="AAK1148" s="349"/>
      <c r="AAL1148" s="349"/>
      <c r="AAM1148" s="349"/>
      <c r="AAN1148" s="349"/>
      <c r="AAO1148" s="349"/>
      <c r="AAP1148" s="349"/>
      <c r="AAQ1148" s="349"/>
      <c r="AAR1148" s="349"/>
      <c r="AAS1148" s="349"/>
      <c r="AAT1148" s="349"/>
      <c r="AAU1148" s="349"/>
      <c r="AAV1148" s="349"/>
      <c r="AAW1148" s="349"/>
      <c r="AAX1148" s="349"/>
      <c r="AAY1148" s="349"/>
      <c r="AAZ1148" s="349"/>
      <c r="ABA1148" s="349"/>
      <c r="ABB1148" s="349"/>
      <c r="ABC1148" s="349"/>
      <c r="ABD1148" s="349"/>
      <c r="ABE1148" s="349"/>
      <c r="ABF1148" s="349"/>
      <c r="ABG1148" s="349"/>
      <c r="ABH1148" s="349"/>
      <c r="ABI1148" s="349"/>
      <c r="ABJ1148" s="349"/>
      <c r="ABK1148" s="349"/>
      <c r="ABL1148" s="349"/>
      <c r="ABM1148" s="349"/>
      <c r="ABN1148" s="349"/>
      <c r="ABO1148" s="349"/>
      <c r="ABP1148" s="349"/>
      <c r="ABQ1148" s="349"/>
      <c r="ABR1148" s="349"/>
      <c r="ABS1148" s="349"/>
      <c r="ABT1148" s="349"/>
      <c r="ABU1148" s="349"/>
      <c r="ABV1148" s="349"/>
      <c r="ABW1148" s="349"/>
      <c r="ABX1148" s="349"/>
      <c r="ABY1148" s="349"/>
      <c r="ABZ1148" s="349"/>
      <c r="ACA1148" s="349"/>
      <c r="ACB1148" s="349"/>
      <c r="ACC1148" s="349"/>
    </row>
    <row r="1149" spans="1:757" s="183" customFormat="1" ht="18" hidden="1" customHeight="1" outlineLevel="1" x14ac:dyDescent="0.2">
      <c r="A1149" s="76" t="s">
        <v>2186</v>
      </c>
      <c r="B1149" s="645" t="s">
        <v>21</v>
      </c>
      <c r="C1149" s="646" t="s">
        <v>1356</v>
      </c>
      <c r="D1149" s="77" t="s">
        <v>1357</v>
      </c>
      <c r="E1149" s="76" t="s">
        <v>1358</v>
      </c>
      <c r="F1149" s="76" t="s">
        <v>1359</v>
      </c>
      <c r="G1149" s="76" t="s">
        <v>41</v>
      </c>
      <c r="H1149" s="189">
        <v>0.7</v>
      </c>
      <c r="I1149" s="76" t="s">
        <v>344</v>
      </c>
      <c r="J1149" s="80" t="s">
        <v>1360</v>
      </c>
      <c r="K1149" s="81"/>
      <c r="L1149" s="76" t="s">
        <v>1361</v>
      </c>
      <c r="M1149" s="76"/>
      <c r="N1149" s="82"/>
      <c r="O1149" s="82"/>
      <c r="P1149" s="82"/>
      <c r="Q1149" s="82"/>
      <c r="R1149" s="260"/>
      <c r="S1149" s="260"/>
      <c r="T1149" s="260"/>
      <c r="U1149" s="260"/>
      <c r="V1149" s="260"/>
      <c r="W1149" s="262"/>
      <c r="X1149" s="260"/>
      <c r="Y1149" s="260"/>
      <c r="Z1149" s="260"/>
      <c r="AA1149" s="260"/>
      <c r="AB1149" s="260"/>
      <c r="AC1149" s="399">
        <f>AB1149*H1149</f>
        <v>0</v>
      </c>
      <c r="AD1149" s="260">
        <v>48100500</v>
      </c>
      <c r="AE1149" s="260"/>
      <c r="AF1149" s="260"/>
      <c r="AG1149" s="260">
        <f>AD1149</f>
        <v>48100500</v>
      </c>
      <c r="AH1149" s="260">
        <f>AG1149*1.12</f>
        <v>53872560.000000007</v>
      </c>
      <c r="AI1149" s="410">
        <f t="shared" si="11531"/>
        <v>37710792</v>
      </c>
      <c r="AJ1149" s="260">
        <v>60182130</v>
      </c>
      <c r="AK1149" s="260"/>
      <c r="AL1149" s="260"/>
      <c r="AM1149" s="260">
        <f>AJ1149</f>
        <v>60182130</v>
      </c>
      <c r="AN1149" s="260">
        <f t="shared" ref="AN1149" si="11545">AM1149*1.12</f>
        <v>67403985.600000009</v>
      </c>
      <c r="AO1149" s="396">
        <f t="shared" si="11533"/>
        <v>47182789.920000002</v>
      </c>
      <c r="AP1149" s="260">
        <v>62862220</v>
      </c>
      <c r="AQ1149" s="260"/>
      <c r="AR1149" s="260"/>
      <c r="AS1149" s="260">
        <f>AP1149</f>
        <v>62862220</v>
      </c>
      <c r="AT1149" s="260">
        <f t="shared" ref="AT1149" si="11546">AS1149*1.12</f>
        <v>70405686.400000006</v>
      </c>
      <c r="AU1149" s="260">
        <f t="shared" ref="AU1149" si="11547">AT1149*H1149</f>
        <v>49283980.480000004</v>
      </c>
      <c r="AV1149" s="260">
        <v>65756750</v>
      </c>
      <c r="AW1149" s="260"/>
      <c r="AX1149" s="260"/>
      <c r="AY1149" s="260">
        <f t="shared" ref="AY1149" si="11548">AV1149</f>
        <v>65756750</v>
      </c>
      <c r="AZ1149" s="260">
        <f t="shared" ref="AZ1149" si="11549">AY1149*1.12</f>
        <v>73647560</v>
      </c>
      <c r="BA1149" s="260">
        <f t="shared" ref="BA1149" si="11550">AZ1149*H1149</f>
        <v>51553292</v>
      </c>
      <c r="BB1149" s="404">
        <v>67668210</v>
      </c>
      <c r="BC1149" s="404"/>
      <c r="BD1149" s="404"/>
      <c r="BE1149" s="397">
        <f t="shared" ref="BE1149" si="11551">BB1149</f>
        <v>67668210</v>
      </c>
      <c r="BF1149" s="397">
        <f t="shared" ref="BF1149" si="11552">BE1149*1.12</f>
        <v>75788395.200000003</v>
      </c>
      <c r="BG1149" s="397">
        <f t="shared" ref="BG1149" si="11553">BF1149*H1149</f>
        <v>53051876.640000001</v>
      </c>
      <c r="BH1149" s="404"/>
      <c r="BI1149" s="404"/>
      <c r="BJ1149" s="404"/>
      <c r="BK1149" s="397">
        <f t="shared" ref="BK1149" si="11554">BH1149</f>
        <v>0</v>
      </c>
      <c r="BL1149" s="397">
        <f t="shared" ref="BL1149" si="11555">BK1149*1.12</f>
        <v>0</v>
      </c>
      <c r="BM1149" s="397">
        <f t="shared" ref="BM1149" si="11556">BL1149*N1149</f>
        <v>0</v>
      </c>
      <c r="BN1149" s="404"/>
      <c r="BO1149" s="404"/>
      <c r="BP1149" s="404"/>
      <c r="BQ1149" s="397">
        <f t="shared" si="11541"/>
        <v>0</v>
      </c>
      <c r="BR1149" s="397">
        <f t="shared" si="11542"/>
        <v>0</v>
      </c>
      <c r="BS1149" s="397">
        <f t="shared" si="11543"/>
        <v>0</v>
      </c>
      <c r="BT1149" s="260"/>
      <c r="BU1149" s="260"/>
      <c r="BV1149" s="262">
        <f>AD1149+AJ1149+AP1149+AV1149+BB1149</f>
        <v>304569810</v>
      </c>
      <c r="BW1149" s="1427">
        <f>BV1149*1.12</f>
        <v>341118187.20000005</v>
      </c>
      <c r="BX1149" s="190"/>
      <c r="BY1149" s="76">
        <v>2014</v>
      </c>
      <c r="BZ1149" s="325"/>
      <c r="CA1149" s="596">
        <f>BW1149*H1149</f>
        <v>238782731.04000002</v>
      </c>
      <c r="CB1149" s="82"/>
      <c r="CC1149" s="82"/>
      <c r="CD1149" s="175"/>
      <c r="CE1149" s="26">
        <f>BV1149-CB1149</f>
        <v>304569810</v>
      </c>
      <c r="CF1149" s="27">
        <f>BW1149-CC1149</f>
        <v>341118187.20000005</v>
      </c>
      <c r="CG1149" s="738">
        <f>CA1149-CC1149</f>
        <v>238782731.04000002</v>
      </c>
      <c r="CH1149" s="185" t="s">
        <v>2197</v>
      </c>
      <c r="CI1149" s="185"/>
      <c r="CJ1149" s="175"/>
      <c r="CK1149" s="724"/>
      <c r="CL1149" s="175"/>
      <c r="CM1149" s="178"/>
      <c r="CN1149" s="77"/>
      <c r="CO1149" s="77"/>
      <c r="CP1149" s="76"/>
      <c r="CQ1149" s="175"/>
      <c r="CR1149" s="463"/>
      <c r="CS1149" s="463"/>
      <c r="CT1149" s="463"/>
      <c r="CU1149" s="463"/>
      <c r="CV1149" s="463"/>
      <c r="CW1149" s="463"/>
      <c r="CX1149" s="463"/>
      <c r="CY1149" s="463"/>
      <c r="CZ1149" s="463"/>
      <c r="DA1149" s="464"/>
      <c r="DB1149" s="464"/>
      <c r="DC1149" s="464"/>
      <c r="DD1149" s="464"/>
      <c r="DE1149" s="464"/>
      <c r="DF1149" s="464"/>
      <c r="DG1149" s="464"/>
      <c r="DH1149" s="464"/>
      <c r="DI1149" s="464"/>
      <c r="DJ1149" s="464"/>
      <c r="DK1149" s="464"/>
      <c r="DL1149" s="464"/>
      <c r="DM1149" s="464"/>
      <c r="DN1149" s="464"/>
      <c r="DO1149" s="455"/>
      <c r="DP1149" s="501"/>
      <c r="DQ1149" s="819">
        <f>DD1149</f>
        <v>0</v>
      </c>
      <c r="DR1149" s="457">
        <f>DQ1149/1.12</f>
        <v>0</v>
      </c>
      <c r="DS1149" s="672">
        <f>DE1149</f>
        <v>0</v>
      </c>
      <c r="DT1149" s="457">
        <f>DS1149/1.12</f>
        <v>0</v>
      </c>
      <c r="DU1149" s="503">
        <f>DF1149</f>
        <v>0</v>
      </c>
      <c r="DV1149" s="501">
        <f>DU1149/1.12</f>
        <v>0</v>
      </c>
      <c r="DW1149" s="672">
        <f>DG1149</f>
        <v>0</v>
      </c>
      <c r="DX1149" s="501">
        <f>DW1149/1.12</f>
        <v>0</v>
      </c>
      <c r="DY1149" s="672">
        <f>DH1149</f>
        <v>0</v>
      </c>
      <c r="DZ1149" s="501">
        <f>DY1149/1.12</f>
        <v>0</v>
      </c>
      <c r="EA1149" s="508">
        <f>DI1149</f>
        <v>0</v>
      </c>
      <c r="EB1149" s="457">
        <f t="shared" si="11544"/>
        <v>0</v>
      </c>
      <c r="EC1149" s="672"/>
      <c r="ED1149" s="455"/>
      <c r="EE1149" s="667">
        <f>DY1149+DW1149+DU1149+DS1149+DQ1149</f>
        <v>0</v>
      </c>
      <c r="EF1149" s="519">
        <f>EE1149/1.12</f>
        <v>0</v>
      </c>
      <c r="EG1149" s="401">
        <f>U1149-DN1149</f>
        <v>0</v>
      </c>
      <c r="EH1149" s="265">
        <f>V1149-DM1149</f>
        <v>0</v>
      </c>
      <c r="EI1149" s="472">
        <f>AA1149-DP1149</f>
        <v>0</v>
      </c>
      <c r="EJ1149" s="597">
        <f>AB1149-DO1149</f>
        <v>0</v>
      </c>
      <c r="EK1149" s="706">
        <f>AG1149-DR1149</f>
        <v>48100500</v>
      </c>
      <c r="EL1149" s="263">
        <f>AH1149-DQ1149</f>
        <v>53872560.000000007</v>
      </c>
      <c r="EM1149" s="648">
        <f>AM1149-DT1149</f>
        <v>60182130</v>
      </c>
      <c r="EN1149" s="597">
        <f>AN1149-DS1149</f>
        <v>67403985.600000009</v>
      </c>
      <c r="EO1149" s="706">
        <f>AS1149-DV1149</f>
        <v>62862220</v>
      </c>
      <c r="EP1149" s="263">
        <f>AT1149-DU1149</f>
        <v>70405686.400000006</v>
      </c>
      <c r="EQ1149" s="648">
        <f>AY1149-DX1149</f>
        <v>65756750</v>
      </c>
      <c r="ER1149" s="597">
        <f>AZ1149-DW1149</f>
        <v>73647560</v>
      </c>
      <c r="ES1149" s="706">
        <f>BE1149-DZ1149</f>
        <v>67668210</v>
      </c>
      <c r="ET1149" s="597">
        <f>BF1149-DY1149</f>
        <v>75788395.200000003</v>
      </c>
      <c r="EU1149" s="462">
        <f>BK1149-EB1149</f>
        <v>0</v>
      </c>
      <c r="EV1149" s="263">
        <f>BL1149-EA1149</f>
        <v>0</v>
      </c>
      <c r="EW1149" s="462">
        <f>BM1149-ED1149</f>
        <v>0</v>
      </c>
      <c r="EX1149" s="263">
        <f>BN1149-EC1149</f>
        <v>0</v>
      </c>
      <c r="EY1149" s="399">
        <f>BV1149-EF1149</f>
        <v>304569810</v>
      </c>
      <c r="EZ1149" s="1130">
        <f>BW1149-EE1149</f>
        <v>341118187.20000005</v>
      </c>
      <c r="FA1149" s="629"/>
      <c r="FB1149" s="349"/>
      <c r="FC1149" s="349"/>
      <c r="FD1149" s="349"/>
      <c r="FE1149" s="349"/>
      <c r="FF1149" s="349"/>
      <c r="FG1149" s="349"/>
      <c r="FH1149" s="349"/>
      <c r="FI1149" s="349"/>
      <c r="FJ1149" s="349"/>
      <c r="FK1149" s="349"/>
      <c r="FL1149" s="349"/>
      <c r="FM1149" s="349"/>
      <c r="FN1149" s="349"/>
      <c r="FO1149" s="349"/>
      <c r="FP1149" s="349"/>
      <c r="FQ1149" s="349"/>
      <c r="FR1149" s="349"/>
      <c r="FS1149" s="349"/>
      <c r="FT1149" s="349"/>
      <c r="FU1149" s="349"/>
      <c r="FV1149" s="349"/>
      <c r="FW1149" s="349"/>
      <c r="FX1149" s="349"/>
      <c r="FY1149" s="349"/>
      <c r="FZ1149" s="349"/>
      <c r="GA1149" s="349"/>
      <c r="GB1149" s="349"/>
      <c r="GC1149" s="349"/>
      <c r="GD1149" s="349"/>
      <c r="GE1149" s="349"/>
      <c r="GF1149" s="349"/>
      <c r="GG1149" s="349"/>
      <c r="GH1149" s="349"/>
      <c r="GI1149" s="349"/>
      <c r="GJ1149" s="349"/>
      <c r="GK1149" s="349"/>
      <c r="GL1149" s="349"/>
      <c r="GM1149" s="349"/>
      <c r="GN1149" s="349"/>
      <c r="GO1149" s="349"/>
      <c r="GP1149" s="349"/>
      <c r="GQ1149" s="349"/>
      <c r="GR1149" s="349"/>
      <c r="GS1149" s="349"/>
      <c r="GT1149" s="349"/>
      <c r="GU1149" s="349"/>
      <c r="GV1149" s="349"/>
      <c r="GW1149" s="349"/>
      <c r="GX1149" s="349"/>
      <c r="GY1149" s="349"/>
      <c r="GZ1149" s="349"/>
      <c r="HA1149" s="349"/>
      <c r="HB1149" s="349"/>
      <c r="HC1149" s="349"/>
      <c r="HD1149" s="349"/>
      <c r="HE1149" s="349"/>
      <c r="HF1149" s="349"/>
      <c r="HG1149" s="349"/>
      <c r="HH1149" s="349"/>
      <c r="HI1149" s="349"/>
      <c r="HJ1149" s="349"/>
      <c r="HK1149" s="349"/>
      <c r="HL1149" s="349"/>
      <c r="HM1149" s="349"/>
      <c r="HN1149" s="349"/>
      <c r="HO1149" s="349"/>
      <c r="HP1149" s="349"/>
      <c r="HQ1149" s="349"/>
      <c r="HR1149" s="349"/>
      <c r="HS1149" s="349"/>
      <c r="HT1149" s="349"/>
      <c r="HU1149" s="349"/>
      <c r="HV1149" s="349"/>
      <c r="HW1149" s="349"/>
      <c r="HX1149" s="349"/>
      <c r="HY1149" s="349"/>
      <c r="HZ1149" s="349"/>
      <c r="IA1149" s="349"/>
      <c r="IB1149" s="349"/>
      <c r="IC1149" s="349"/>
      <c r="ID1149" s="349"/>
      <c r="IE1149" s="349"/>
      <c r="IF1149" s="349"/>
      <c r="IG1149" s="349"/>
      <c r="IH1149" s="349"/>
      <c r="II1149" s="349"/>
      <c r="IJ1149" s="349"/>
      <c r="IK1149" s="349"/>
      <c r="IL1149" s="349"/>
      <c r="IM1149" s="349"/>
      <c r="IN1149" s="349"/>
      <c r="IO1149" s="349"/>
      <c r="IP1149" s="349"/>
      <c r="IQ1149" s="349"/>
      <c r="IR1149" s="349"/>
      <c r="IS1149" s="349"/>
      <c r="IT1149" s="349"/>
      <c r="IU1149" s="349"/>
      <c r="IV1149" s="349"/>
      <c r="IW1149" s="349"/>
      <c r="IX1149" s="349"/>
      <c r="IY1149" s="349"/>
      <c r="IZ1149" s="349"/>
      <c r="JA1149" s="349"/>
      <c r="JB1149" s="349"/>
      <c r="JC1149" s="349"/>
      <c r="JD1149" s="349"/>
      <c r="JE1149" s="349"/>
      <c r="JF1149" s="349"/>
      <c r="JG1149" s="349"/>
      <c r="JH1149" s="349"/>
      <c r="JI1149" s="349"/>
      <c r="JJ1149" s="349"/>
      <c r="JK1149" s="349"/>
      <c r="JL1149" s="349"/>
      <c r="JM1149" s="349"/>
      <c r="JN1149" s="349"/>
      <c r="JO1149" s="349"/>
      <c r="JP1149" s="349"/>
      <c r="JQ1149" s="349"/>
      <c r="JR1149" s="349"/>
      <c r="JS1149" s="349"/>
      <c r="JT1149" s="349"/>
      <c r="JU1149" s="349"/>
      <c r="JV1149" s="349"/>
      <c r="JW1149" s="349"/>
      <c r="JX1149" s="349"/>
      <c r="JY1149" s="349"/>
      <c r="JZ1149" s="349"/>
      <c r="KA1149" s="349"/>
      <c r="KB1149" s="349"/>
      <c r="KC1149" s="349"/>
      <c r="KD1149" s="349"/>
      <c r="KE1149" s="349"/>
      <c r="KF1149" s="349"/>
      <c r="KG1149" s="349"/>
      <c r="KH1149" s="349"/>
      <c r="KI1149" s="349"/>
      <c r="KJ1149" s="349"/>
      <c r="KK1149" s="349"/>
      <c r="KL1149" s="349"/>
      <c r="KM1149" s="349"/>
      <c r="KN1149" s="349"/>
      <c r="KO1149" s="349"/>
      <c r="KP1149" s="349"/>
      <c r="KQ1149" s="349"/>
      <c r="KR1149" s="349"/>
      <c r="KS1149" s="349"/>
      <c r="KT1149" s="349"/>
      <c r="KU1149" s="349"/>
      <c r="KV1149" s="349"/>
      <c r="KW1149" s="349"/>
      <c r="KX1149" s="349"/>
      <c r="KY1149" s="349"/>
      <c r="KZ1149" s="349"/>
      <c r="LA1149" s="349"/>
      <c r="LB1149" s="349"/>
      <c r="LC1149" s="349"/>
      <c r="LD1149" s="349"/>
      <c r="LE1149" s="349"/>
      <c r="LF1149" s="349"/>
      <c r="LG1149" s="349"/>
      <c r="LH1149" s="349"/>
      <c r="LI1149" s="349"/>
      <c r="LJ1149" s="349"/>
      <c r="LK1149" s="349"/>
      <c r="LL1149" s="349"/>
      <c r="LM1149" s="349"/>
      <c r="LN1149" s="349"/>
      <c r="LO1149" s="349"/>
      <c r="LP1149" s="349"/>
      <c r="LQ1149" s="349"/>
      <c r="LR1149" s="349"/>
      <c r="LS1149" s="349"/>
      <c r="LT1149" s="349"/>
      <c r="LU1149" s="349"/>
      <c r="LV1149" s="349"/>
      <c r="LW1149" s="349"/>
      <c r="LX1149" s="349"/>
      <c r="LY1149" s="349"/>
      <c r="LZ1149" s="349"/>
      <c r="MA1149" s="349"/>
      <c r="MB1149" s="349"/>
      <c r="MC1149" s="349"/>
      <c r="MD1149" s="349"/>
      <c r="ME1149" s="349"/>
      <c r="MF1149" s="349"/>
      <c r="MG1149" s="349"/>
      <c r="MH1149" s="349"/>
      <c r="MI1149" s="349"/>
      <c r="MJ1149" s="349"/>
      <c r="MK1149" s="349"/>
      <c r="ML1149" s="349"/>
      <c r="MM1149" s="349"/>
      <c r="MN1149" s="349"/>
      <c r="MO1149" s="349"/>
      <c r="MP1149" s="349"/>
      <c r="MQ1149" s="349"/>
      <c r="MR1149" s="349"/>
      <c r="MS1149" s="349"/>
      <c r="MT1149" s="349"/>
      <c r="MU1149" s="349"/>
      <c r="MV1149" s="349"/>
      <c r="MW1149" s="349"/>
      <c r="MX1149" s="349"/>
      <c r="MY1149" s="349"/>
      <c r="MZ1149" s="349"/>
      <c r="NA1149" s="349"/>
      <c r="NB1149" s="349"/>
      <c r="NC1149" s="349"/>
      <c r="ND1149" s="349"/>
      <c r="NE1149" s="349"/>
      <c r="NF1149" s="349"/>
      <c r="NG1149" s="349"/>
      <c r="NH1149" s="349"/>
      <c r="NI1149" s="349"/>
      <c r="NJ1149" s="349"/>
      <c r="NK1149" s="349"/>
      <c r="NL1149" s="349"/>
      <c r="NM1149" s="349"/>
      <c r="NN1149" s="349"/>
      <c r="NO1149" s="349"/>
      <c r="NP1149" s="349"/>
      <c r="NQ1149" s="349"/>
      <c r="NR1149" s="349"/>
      <c r="NS1149" s="349"/>
      <c r="NT1149" s="349"/>
      <c r="NU1149" s="349"/>
      <c r="NV1149" s="349"/>
      <c r="NW1149" s="349"/>
      <c r="NX1149" s="349"/>
      <c r="NY1149" s="349"/>
      <c r="NZ1149" s="349"/>
      <c r="OA1149" s="349"/>
      <c r="OB1149" s="349"/>
      <c r="OC1149" s="349"/>
      <c r="OD1149" s="349"/>
      <c r="OE1149" s="349"/>
      <c r="OF1149" s="349"/>
      <c r="OG1149" s="349"/>
      <c r="OH1149" s="349"/>
      <c r="OI1149" s="349"/>
      <c r="OJ1149" s="349"/>
      <c r="OK1149" s="349"/>
      <c r="OL1149" s="349"/>
      <c r="OM1149" s="349"/>
      <c r="ON1149" s="349"/>
      <c r="OO1149" s="349"/>
      <c r="OP1149" s="349"/>
      <c r="OQ1149" s="349"/>
      <c r="OR1149" s="349"/>
      <c r="OS1149" s="349"/>
      <c r="OT1149" s="349"/>
      <c r="OU1149" s="349"/>
      <c r="OV1149" s="349"/>
      <c r="OW1149" s="349"/>
      <c r="OX1149" s="349"/>
      <c r="OY1149" s="349"/>
      <c r="OZ1149" s="349"/>
      <c r="PA1149" s="349"/>
      <c r="PB1149" s="349"/>
      <c r="PC1149" s="349"/>
      <c r="PD1149" s="349"/>
      <c r="PE1149" s="349"/>
      <c r="PF1149" s="349"/>
      <c r="PG1149" s="349"/>
      <c r="PH1149" s="349"/>
      <c r="PI1149" s="349"/>
      <c r="PJ1149" s="349"/>
      <c r="PK1149" s="349"/>
      <c r="PL1149" s="349"/>
      <c r="PM1149" s="349"/>
      <c r="PN1149" s="349"/>
      <c r="PO1149" s="349"/>
      <c r="PP1149" s="349"/>
      <c r="PQ1149" s="349"/>
      <c r="PR1149" s="349"/>
      <c r="PS1149" s="349"/>
      <c r="PT1149" s="349"/>
      <c r="PU1149" s="349"/>
      <c r="PV1149" s="349"/>
      <c r="PW1149" s="349"/>
      <c r="PX1149" s="349"/>
      <c r="PY1149" s="349"/>
      <c r="PZ1149" s="349"/>
      <c r="QA1149" s="349"/>
      <c r="QB1149" s="349"/>
      <c r="QC1149" s="349"/>
      <c r="QD1149" s="349"/>
      <c r="QE1149" s="349"/>
      <c r="QF1149" s="349"/>
      <c r="QG1149" s="349"/>
      <c r="QH1149" s="349"/>
      <c r="QI1149" s="349"/>
      <c r="QJ1149" s="349"/>
      <c r="QK1149" s="349"/>
      <c r="QL1149" s="349"/>
      <c r="QM1149" s="349"/>
      <c r="QN1149" s="349"/>
      <c r="QO1149" s="349"/>
      <c r="QP1149" s="349"/>
      <c r="QQ1149" s="349"/>
      <c r="QR1149" s="349"/>
      <c r="QS1149" s="349"/>
      <c r="QT1149" s="349"/>
      <c r="QU1149" s="349"/>
      <c r="QV1149" s="349"/>
      <c r="QW1149" s="349"/>
      <c r="QX1149" s="349"/>
      <c r="QY1149" s="349"/>
      <c r="QZ1149" s="349"/>
      <c r="RA1149" s="349"/>
      <c r="RB1149" s="349"/>
      <c r="RC1149" s="349"/>
      <c r="RD1149" s="349"/>
      <c r="RE1149" s="349"/>
      <c r="RF1149" s="349"/>
      <c r="RG1149" s="349"/>
      <c r="RH1149" s="349"/>
      <c r="RI1149" s="349"/>
      <c r="RJ1149" s="349"/>
      <c r="RK1149" s="349"/>
      <c r="RL1149" s="349"/>
      <c r="RM1149" s="349"/>
      <c r="RN1149" s="349"/>
      <c r="RO1149" s="349"/>
      <c r="RP1149" s="349"/>
      <c r="RQ1149" s="349"/>
      <c r="RR1149" s="349"/>
      <c r="RS1149" s="349"/>
      <c r="RT1149" s="349"/>
      <c r="RU1149" s="349"/>
      <c r="RV1149" s="349"/>
      <c r="RW1149" s="349"/>
      <c r="RX1149" s="349"/>
      <c r="RY1149" s="349"/>
      <c r="RZ1149" s="349"/>
      <c r="SA1149" s="349"/>
      <c r="SB1149" s="349"/>
      <c r="SC1149" s="349"/>
      <c r="SD1149" s="349"/>
      <c r="SE1149" s="349"/>
      <c r="SF1149" s="349"/>
      <c r="SG1149" s="349"/>
      <c r="SH1149" s="349"/>
      <c r="SI1149" s="349"/>
      <c r="SJ1149" s="349"/>
      <c r="SK1149" s="349"/>
      <c r="SL1149" s="349"/>
      <c r="SM1149" s="349"/>
      <c r="SN1149" s="349"/>
      <c r="SO1149" s="349"/>
      <c r="SP1149" s="349"/>
      <c r="SQ1149" s="349"/>
      <c r="SR1149" s="349"/>
      <c r="SS1149" s="349"/>
      <c r="ST1149" s="349"/>
      <c r="SU1149" s="349"/>
      <c r="SV1149" s="349"/>
      <c r="SW1149" s="349"/>
      <c r="SX1149" s="349"/>
      <c r="SY1149" s="349"/>
      <c r="SZ1149" s="349"/>
      <c r="TA1149" s="349"/>
      <c r="TB1149" s="349"/>
      <c r="TC1149" s="349"/>
      <c r="TD1149" s="349"/>
      <c r="TE1149" s="349"/>
      <c r="TF1149" s="349"/>
      <c r="TG1149" s="349"/>
      <c r="TH1149" s="349"/>
      <c r="TI1149" s="349"/>
      <c r="TJ1149" s="349"/>
      <c r="TK1149" s="349"/>
      <c r="TL1149" s="349"/>
      <c r="TM1149" s="349"/>
      <c r="TN1149" s="349"/>
      <c r="TO1149" s="349"/>
      <c r="TP1149" s="349"/>
      <c r="TQ1149" s="349"/>
      <c r="TR1149" s="349"/>
      <c r="TS1149" s="349"/>
      <c r="TT1149" s="349"/>
      <c r="TU1149" s="349"/>
      <c r="TV1149" s="349"/>
      <c r="TW1149" s="349"/>
      <c r="TX1149" s="349"/>
      <c r="TY1149" s="349"/>
      <c r="TZ1149" s="349"/>
      <c r="UA1149" s="349"/>
      <c r="UB1149" s="349"/>
      <c r="UC1149" s="349"/>
      <c r="UD1149" s="349"/>
      <c r="UE1149" s="349"/>
      <c r="UF1149" s="349"/>
      <c r="UG1149" s="349"/>
      <c r="UH1149" s="349"/>
      <c r="UI1149" s="349"/>
      <c r="UJ1149" s="349"/>
      <c r="UK1149" s="349"/>
      <c r="UL1149" s="349"/>
      <c r="UM1149" s="349"/>
      <c r="UN1149" s="349"/>
      <c r="UO1149" s="349"/>
      <c r="UP1149" s="349"/>
      <c r="UQ1149" s="349"/>
      <c r="UR1149" s="349"/>
      <c r="US1149" s="349"/>
      <c r="UT1149" s="349"/>
      <c r="UU1149" s="349"/>
      <c r="UV1149" s="349"/>
      <c r="UW1149" s="349"/>
      <c r="UX1149" s="349"/>
      <c r="UY1149" s="349"/>
      <c r="UZ1149" s="349"/>
      <c r="VA1149" s="349"/>
      <c r="VB1149" s="349"/>
      <c r="VC1149" s="349"/>
      <c r="VD1149" s="349"/>
      <c r="VE1149" s="349"/>
      <c r="VF1149" s="349"/>
      <c r="VG1149" s="349"/>
      <c r="VH1149" s="349"/>
      <c r="VI1149" s="349"/>
      <c r="VJ1149" s="349"/>
      <c r="VK1149" s="349"/>
      <c r="VL1149" s="349"/>
      <c r="VM1149" s="349"/>
      <c r="VN1149" s="349"/>
      <c r="VO1149" s="349"/>
      <c r="VP1149" s="349"/>
      <c r="VQ1149" s="349"/>
      <c r="VR1149" s="349"/>
      <c r="VS1149" s="349"/>
      <c r="VT1149" s="349"/>
      <c r="VU1149" s="349"/>
      <c r="VV1149" s="349"/>
      <c r="VW1149" s="349"/>
      <c r="VX1149" s="349"/>
      <c r="VY1149" s="349"/>
      <c r="VZ1149" s="349"/>
      <c r="WA1149" s="349"/>
      <c r="WB1149" s="349"/>
      <c r="WC1149" s="349"/>
      <c r="WD1149" s="349"/>
      <c r="WE1149" s="349"/>
      <c r="WF1149" s="349"/>
      <c r="WG1149" s="349"/>
      <c r="WH1149" s="349"/>
      <c r="WI1149" s="349"/>
      <c r="WJ1149" s="349"/>
      <c r="WK1149" s="349"/>
      <c r="WL1149" s="349"/>
      <c r="WM1149" s="349"/>
      <c r="WN1149" s="349"/>
      <c r="WO1149" s="349"/>
      <c r="WP1149" s="349"/>
      <c r="WQ1149" s="349"/>
      <c r="WR1149" s="349"/>
      <c r="WS1149" s="349"/>
      <c r="WT1149" s="349"/>
      <c r="WU1149" s="349"/>
      <c r="WV1149" s="349"/>
      <c r="WW1149" s="349"/>
      <c r="WX1149" s="349"/>
      <c r="WY1149" s="349"/>
      <c r="WZ1149" s="349"/>
      <c r="XA1149" s="349"/>
      <c r="XB1149" s="349"/>
      <c r="XC1149" s="349"/>
      <c r="XD1149" s="349"/>
      <c r="XE1149" s="349"/>
      <c r="XF1149" s="349"/>
      <c r="XG1149" s="349"/>
      <c r="XH1149" s="349"/>
      <c r="XI1149" s="349"/>
      <c r="XJ1149" s="349"/>
      <c r="XK1149" s="349"/>
      <c r="XL1149" s="349"/>
      <c r="XM1149" s="349"/>
      <c r="XN1149" s="349"/>
      <c r="XO1149" s="349"/>
      <c r="XP1149" s="349"/>
      <c r="XQ1149" s="349"/>
      <c r="XR1149" s="349"/>
      <c r="XS1149" s="349"/>
      <c r="XT1149" s="349"/>
      <c r="XU1149" s="349"/>
      <c r="XV1149" s="349"/>
      <c r="XW1149" s="349"/>
      <c r="XX1149" s="349"/>
      <c r="XY1149" s="349"/>
      <c r="XZ1149" s="349"/>
      <c r="YA1149" s="349"/>
      <c r="YB1149" s="349"/>
      <c r="YC1149" s="349"/>
      <c r="YD1149" s="349"/>
      <c r="YE1149" s="349"/>
      <c r="YF1149" s="349"/>
      <c r="YG1149" s="349"/>
      <c r="YH1149" s="349"/>
      <c r="YI1149" s="349"/>
      <c r="YJ1149" s="349"/>
      <c r="YK1149" s="349"/>
      <c r="YL1149" s="349"/>
      <c r="YM1149" s="349"/>
      <c r="YN1149" s="349"/>
      <c r="YO1149" s="349"/>
      <c r="YP1149" s="349"/>
      <c r="YQ1149" s="349"/>
      <c r="YR1149" s="349"/>
      <c r="YS1149" s="349"/>
      <c r="YT1149" s="349"/>
      <c r="YU1149" s="349"/>
      <c r="YV1149" s="349"/>
      <c r="YW1149" s="349"/>
      <c r="YX1149" s="349"/>
      <c r="YY1149" s="349"/>
      <c r="YZ1149" s="349"/>
      <c r="ZA1149" s="349"/>
      <c r="ZB1149" s="349"/>
      <c r="ZC1149" s="349"/>
      <c r="ZD1149" s="349"/>
      <c r="ZE1149" s="349"/>
      <c r="ZF1149" s="349"/>
      <c r="ZG1149" s="349"/>
      <c r="ZH1149" s="349"/>
      <c r="ZI1149" s="349"/>
      <c r="ZJ1149" s="349"/>
      <c r="ZK1149" s="349"/>
      <c r="ZL1149" s="349"/>
      <c r="ZM1149" s="349"/>
      <c r="ZN1149" s="349"/>
      <c r="ZO1149" s="349"/>
      <c r="ZP1149" s="349"/>
      <c r="ZQ1149" s="349"/>
      <c r="ZR1149" s="349"/>
      <c r="ZS1149" s="349"/>
      <c r="ZT1149" s="349"/>
      <c r="ZU1149" s="349"/>
      <c r="ZV1149" s="349"/>
      <c r="ZW1149" s="349"/>
      <c r="ZX1149" s="349"/>
      <c r="ZY1149" s="349"/>
      <c r="ZZ1149" s="349"/>
      <c r="AAA1149" s="349"/>
      <c r="AAB1149" s="349"/>
      <c r="AAC1149" s="349"/>
      <c r="AAD1149" s="349"/>
      <c r="AAE1149" s="349"/>
      <c r="AAF1149" s="349"/>
      <c r="AAG1149" s="349"/>
      <c r="AAH1149" s="349"/>
      <c r="AAI1149" s="349"/>
      <c r="AAJ1149" s="349"/>
      <c r="AAK1149" s="349"/>
      <c r="AAL1149" s="349"/>
      <c r="AAM1149" s="349"/>
      <c r="AAN1149" s="349"/>
      <c r="AAO1149" s="349"/>
      <c r="AAP1149" s="349"/>
      <c r="AAQ1149" s="349"/>
      <c r="AAR1149" s="349"/>
      <c r="AAS1149" s="349"/>
      <c r="AAT1149" s="349"/>
      <c r="AAU1149" s="349"/>
      <c r="AAV1149" s="349"/>
      <c r="AAW1149" s="349"/>
      <c r="AAX1149" s="349"/>
      <c r="AAY1149" s="349"/>
      <c r="AAZ1149" s="349"/>
      <c r="ABA1149" s="349"/>
      <c r="ABB1149" s="349"/>
      <c r="ABC1149" s="349"/>
      <c r="ABD1149" s="349"/>
      <c r="ABE1149" s="349"/>
      <c r="ABF1149" s="349"/>
      <c r="ABG1149" s="349"/>
      <c r="ABH1149" s="349"/>
      <c r="ABI1149" s="349"/>
      <c r="ABJ1149" s="349"/>
      <c r="ABK1149" s="349"/>
      <c r="ABL1149" s="349"/>
      <c r="ABM1149" s="349"/>
      <c r="ABN1149" s="349"/>
      <c r="ABO1149" s="349"/>
      <c r="ABP1149" s="349"/>
      <c r="ABQ1149" s="349"/>
      <c r="ABR1149" s="349"/>
      <c r="ABS1149" s="349"/>
      <c r="ABT1149" s="349"/>
      <c r="ABU1149" s="349"/>
      <c r="ABV1149" s="349"/>
      <c r="ABW1149" s="349"/>
      <c r="ABX1149" s="349"/>
      <c r="ABY1149" s="349"/>
      <c r="ABZ1149" s="349"/>
      <c r="ACA1149" s="349"/>
      <c r="ACB1149" s="349"/>
      <c r="ACC1149" s="349"/>
    </row>
    <row r="1150" spans="1:757" s="183" customFormat="1" ht="18" customHeight="1" collapsed="1" x14ac:dyDescent="0.2">
      <c r="A1150" s="76"/>
      <c r="B1150" s="965"/>
      <c r="C1150" s="646"/>
      <c r="D1150" s="90" t="s">
        <v>2167</v>
      </c>
      <c r="E1150" s="76"/>
      <c r="F1150" s="76"/>
      <c r="G1150" s="76"/>
      <c r="H1150" s="189"/>
      <c r="I1150" s="76"/>
      <c r="J1150" s="80"/>
      <c r="K1150" s="81"/>
      <c r="L1150" s="76"/>
      <c r="M1150" s="76"/>
      <c r="N1150" s="82"/>
      <c r="O1150" s="82"/>
      <c r="P1150" s="82"/>
      <c r="Q1150" s="82"/>
      <c r="R1150" s="260"/>
      <c r="S1150" s="260"/>
      <c r="T1150" s="260"/>
      <c r="U1150" s="260"/>
      <c r="V1150" s="260"/>
      <c r="W1150" s="262"/>
      <c r="X1150" s="260"/>
      <c r="Y1150" s="260"/>
      <c r="Z1150" s="260"/>
      <c r="AA1150" s="260"/>
      <c r="AB1150" s="260"/>
      <c r="AC1150" s="260"/>
      <c r="AD1150" s="260"/>
      <c r="AE1150" s="260"/>
      <c r="AF1150" s="260"/>
      <c r="AG1150" s="260"/>
      <c r="AH1150" s="260"/>
      <c r="AI1150" s="260"/>
      <c r="AJ1150" s="260"/>
      <c r="AK1150" s="260"/>
      <c r="AL1150" s="260"/>
      <c r="AM1150" s="264">
        <f>SUM(AM1151:AM1152)</f>
        <v>17275370</v>
      </c>
      <c r="AN1150" s="264">
        <f t="shared" ref="AN1150" si="11557">SUM(AN1151:AN1152)</f>
        <v>19348414.400000002</v>
      </c>
      <c r="AO1150" s="264">
        <f>SUM(AO1151:AO1152)</f>
        <v>19348414.400000002</v>
      </c>
      <c r="AP1150" s="260"/>
      <c r="AQ1150" s="260"/>
      <c r="AR1150" s="260"/>
      <c r="AS1150" s="264">
        <f t="shared" ref="AS1150:AU1150" si="11558">SUM(AS1151:AS1152)</f>
        <v>23113000</v>
      </c>
      <c r="AT1150" s="264">
        <f t="shared" si="11558"/>
        <v>25886560.000000004</v>
      </c>
      <c r="AU1150" s="264">
        <f t="shared" si="11558"/>
        <v>25886560.000000004</v>
      </c>
      <c r="AV1150" s="260"/>
      <c r="AW1150" s="260"/>
      <c r="AX1150" s="260"/>
      <c r="AY1150" s="264">
        <f t="shared" ref="AY1150:AZ1150" si="11559">SUM(AY1151:AY1152)</f>
        <v>23625160</v>
      </c>
      <c r="AZ1150" s="264">
        <f t="shared" si="11559"/>
        <v>26460179.200000003</v>
      </c>
      <c r="BA1150" s="264">
        <f>SUM(BA1151:BA1152)</f>
        <v>26460179.200000003</v>
      </c>
      <c r="BB1150" s="404"/>
      <c r="BC1150" s="404"/>
      <c r="BD1150" s="404"/>
      <c r="BE1150" s="393">
        <f>SUM(BE1151:BE1152)</f>
        <v>24077650</v>
      </c>
      <c r="BF1150" s="393">
        <f t="shared" ref="BF1150:BG1150" si="11560">SUM(BF1151:BF1152)</f>
        <v>26966968.000000004</v>
      </c>
      <c r="BG1150" s="393">
        <f t="shared" si="11560"/>
        <v>26966968.000000004</v>
      </c>
      <c r="BH1150" s="404"/>
      <c r="BI1150" s="404"/>
      <c r="BJ1150" s="404"/>
      <c r="BK1150" s="393">
        <f>SUM(BK1151:BK1152)</f>
        <v>24419370</v>
      </c>
      <c r="BL1150" s="393">
        <f>SUM(BL1151:BL1152)</f>
        <v>27349694.400000002</v>
      </c>
      <c r="BM1150" s="393">
        <f>SUM(BM1151:BM1152)</f>
        <v>27349694.400000002</v>
      </c>
      <c r="BN1150" s="404"/>
      <c r="BO1150" s="404"/>
      <c r="BP1150" s="404"/>
      <c r="BQ1150" s="393">
        <f>SUM(BQ1151:BQ1152)</f>
        <v>0</v>
      </c>
      <c r="BR1150" s="393">
        <f>SUM(BR1151:BR1152)</f>
        <v>0</v>
      </c>
      <c r="BS1150" s="393">
        <f>SUM(BS1151:BS1152)</f>
        <v>0</v>
      </c>
      <c r="BT1150" s="260"/>
      <c r="BU1150" s="260"/>
      <c r="BV1150" s="258">
        <f>SUM(BV1151:BV1152)</f>
        <v>112510550</v>
      </c>
      <c r="BW1150" s="258">
        <f>SUM(BW1151:BW1152)</f>
        <v>126011816.00000001</v>
      </c>
      <c r="BX1150" s="190"/>
      <c r="BY1150" s="76"/>
      <c r="BZ1150" s="325"/>
      <c r="CA1150" s="644">
        <f>SUM(CA1151:CA1152)</f>
        <v>126011816.00000001</v>
      </c>
      <c r="CB1150" s="82"/>
      <c r="CC1150" s="82"/>
      <c r="CD1150" s="175"/>
      <c r="CE1150" s="26">
        <f>SUM(CE1151:CE1151)</f>
        <v>0</v>
      </c>
      <c r="CF1150" s="26">
        <f>SUM(CF1151:CF1152)</f>
        <v>126011816.00000001</v>
      </c>
      <c r="CG1150" s="966">
        <f>SUM(CG1151:CG1152)</f>
        <v>126011816.00000001</v>
      </c>
      <c r="CH1150" s="185"/>
      <c r="CI1150" s="185"/>
      <c r="CJ1150" s="175"/>
      <c r="CK1150" s="724"/>
      <c r="CL1150" s="175"/>
      <c r="CM1150" s="178"/>
      <c r="CN1150" s="77"/>
      <c r="CO1150" s="77"/>
      <c r="CP1150" s="76"/>
      <c r="CQ1150" s="175"/>
      <c r="CR1150" s="463"/>
      <c r="CS1150" s="463"/>
      <c r="CT1150" s="463"/>
      <c r="CU1150" s="463"/>
      <c r="CV1150" s="463"/>
      <c r="CW1150" s="463"/>
      <c r="CX1150" s="463"/>
      <c r="CY1150" s="463"/>
      <c r="CZ1150" s="463"/>
      <c r="DA1150" s="464"/>
      <c r="DB1150" s="464"/>
      <c r="DC1150" s="464"/>
      <c r="DD1150" s="464"/>
      <c r="DE1150" s="464"/>
      <c r="DF1150" s="464"/>
      <c r="DG1150" s="464"/>
      <c r="DH1150" s="464"/>
      <c r="DI1150" s="464"/>
      <c r="DJ1150" s="464"/>
      <c r="DK1150" s="464"/>
      <c r="DL1150" s="464"/>
      <c r="DM1150" s="464"/>
      <c r="DN1150" s="464"/>
      <c r="DO1150" s="455"/>
      <c r="DP1150" s="455"/>
      <c r="DQ1150" s="477"/>
      <c r="DR1150" s="455"/>
      <c r="DS1150" s="258">
        <f t="shared" ref="DS1150:EN1150" si="11561">SUM(DS1151:DS1152)</f>
        <v>0</v>
      </c>
      <c r="DT1150" s="258">
        <f t="shared" si="11561"/>
        <v>0</v>
      </c>
      <c r="DU1150" s="258">
        <f t="shared" si="11561"/>
        <v>0</v>
      </c>
      <c r="DV1150" s="258">
        <f t="shared" si="11561"/>
        <v>0</v>
      </c>
      <c r="DW1150" s="258">
        <f t="shared" si="11561"/>
        <v>0</v>
      </c>
      <c r="DX1150" s="258">
        <f t="shared" si="11561"/>
        <v>0</v>
      </c>
      <c r="DY1150" s="258">
        <f t="shared" si="11561"/>
        <v>0</v>
      </c>
      <c r="DZ1150" s="258">
        <f t="shared" si="11561"/>
        <v>0</v>
      </c>
      <c r="EA1150" s="258">
        <f t="shared" si="11561"/>
        <v>0</v>
      </c>
      <c r="EB1150" s="258">
        <f t="shared" si="11561"/>
        <v>0</v>
      </c>
      <c r="EC1150" s="258">
        <f t="shared" si="11561"/>
        <v>0</v>
      </c>
      <c r="ED1150" s="258">
        <f t="shared" si="11561"/>
        <v>0</v>
      </c>
      <c r="EE1150" s="258">
        <f t="shared" si="11561"/>
        <v>0</v>
      </c>
      <c r="EF1150" s="258">
        <f t="shared" si="11561"/>
        <v>0</v>
      </c>
      <c r="EG1150" s="258">
        <f t="shared" si="11561"/>
        <v>0</v>
      </c>
      <c r="EH1150" s="258">
        <f t="shared" si="11561"/>
        <v>0</v>
      </c>
      <c r="EI1150" s="258">
        <f t="shared" si="11561"/>
        <v>0</v>
      </c>
      <c r="EJ1150" s="258">
        <f t="shared" si="11561"/>
        <v>0</v>
      </c>
      <c r="EK1150" s="258">
        <f t="shared" si="11561"/>
        <v>0</v>
      </c>
      <c r="EL1150" s="258">
        <f t="shared" si="11561"/>
        <v>0</v>
      </c>
      <c r="EM1150" s="258">
        <f t="shared" si="11561"/>
        <v>17275370</v>
      </c>
      <c r="EN1150" s="258">
        <f t="shared" si="11561"/>
        <v>19348414.400000002</v>
      </c>
      <c r="EO1150" s="258">
        <f>SUM(EO1151:EO1152)</f>
        <v>23113000</v>
      </c>
      <c r="EP1150" s="258">
        <f t="shared" ref="EP1150:EZ1150" si="11562">SUM(EP1151:EP1152)</f>
        <v>25886560.000000004</v>
      </c>
      <c r="EQ1150" s="258">
        <f t="shared" si="11562"/>
        <v>23625160</v>
      </c>
      <c r="ER1150" s="258">
        <f t="shared" si="11562"/>
        <v>26460179.200000003</v>
      </c>
      <c r="ES1150" s="258">
        <f t="shared" si="11562"/>
        <v>24077650</v>
      </c>
      <c r="ET1150" s="258">
        <f t="shared" si="11562"/>
        <v>26966968.000000004</v>
      </c>
      <c r="EU1150" s="258">
        <f t="shared" si="11562"/>
        <v>24419370</v>
      </c>
      <c r="EV1150" s="258">
        <f t="shared" si="11562"/>
        <v>27349694.400000002</v>
      </c>
      <c r="EW1150" s="258">
        <f t="shared" si="11562"/>
        <v>27349694.400000002</v>
      </c>
      <c r="EX1150" s="258">
        <f t="shared" si="11562"/>
        <v>0</v>
      </c>
      <c r="EY1150" s="258">
        <f t="shared" si="11562"/>
        <v>112510550</v>
      </c>
      <c r="EZ1150" s="258">
        <f t="shared" si="11562"/>
        <v>126011816.00000001</v>
      </c>
      <c r="FA1150" s="629"/>
      <c r="FB1150" s="349"/>
      <c r="FC1150" s="349"/>
      <c r="FD1150" s="349"/>
      <c r="FE1150" s="349"/>
      <c r="FF1150" s="349"/>
      <c r="FG1150" s="349"/>
      <c r="FH1150" s="349"/>
      <c r="FI1150" s="349"/>
      <c r="FJ1150" s="349"/>
      <c r="FK1150" s="349"/>
      <c r="FL1150" s="349"/>
      <c r="FM1150" s="349"/>
      <c r="FN1150" s="349"/>
      <c r="FO1150" s="349"/>
      <c r="FP1150" s="349"/>
      <c r="FQ1150" s="349"/>
      <c r="FR1150" s="349"/>
      <c r="FS1150" s="349"/>
      <c r="FT1150" s="349"/>
      <c r="FU1150" s="349"/>
      <c r="FV1150" s="349"/>
      <c r="FW1150" s="349"/>
      <c r="FX1150" s="349"/>
      <c r="FY1150" s="349"/>
      <c r="FZ1150" s="349"/>
      <c r="GA1150" s="349"/>
      <c r="GB1150" s="349"/>
      <c r="GC1150" s="349"/>
      <c r="GD1150" s="349"/>
      <c r="GE1150" s="349"/>
      <c r="GF1150" s="349"/>
      <c r="GG1150" s="349"/>
      <c r="GH1150" s="349"/>
      <c r="GI1150" s="349"/>
      <c r="GJ1150" s="349"/>
      <c r="GK1150" s="349"/>
      <c r="GL1150" s="349"/>
      <c r="GM1150" s="349"/>
      <c r="GN1150" s="349"/>
      <c r="GO1150" s="349"/>
      <c r="GP1150" s="349"/>
      <c r="GQ1150" s="349"/>
      <c r="GR1150" s="349"/>
      <c r="GS1150" s="349"/>
      <c r="GT1150" s="349"/>
      <c r="GU1150" s="349"/>
      <c r="GV1150" s="349"/>
      <c r="GW1150" s="349"/>
      <c r="GX1150" s="349"/>
      <c r="GY1150" s="349"/>
      <c r="GZ1150" s="349"/>
      <c r="HA1150" s="349"/>
      <c r="HB1150" s="349"/>
      <c r="HC1150" s="349"/>
      <c r="HD1150" s="349"/>
      <c r="HE1150" s="349"/>
      <c r="HF1150" s="349"/>
      <c r="HG1150" s="349"/>
      <c r="HH1150" s="349"/>
      <c r="HI1150" s="349"/>
      <c r="HJ1150" s="349"/>
      <c r="HK1150" s="349"/>
      <c r="HL1150" s="349"/>
      <c r="HM1150" s="349"/>
      <c r="HN1150" s="349"/>
      <c r="HO1150" s="349"/>
      <c r="HP1150" s="349"/>
      <c r="HQ1150" s="349"/>
      <c r="HR1150" s="349"/>
      <c r="HS1150" s="349"/>
      <c r="HT1150" s="349"/>
      <c r="HU1150" s="349"/>
      <c r="HV1150" s="349"/>
      <c r="HW1150" s="349"/>
      <c r="HX1150" s="349"/>
      <c r="HY1150" s="349"/>
      <c r="HZ1150" s="349"/>
      <c r="IA1150" s="349"/>
      <c r="IB1150" s="349"/>
      <c r="IC1150" s="349"/>
      <c r="ID1150" s="349"/>
      <c r="IE1150" s="349"/>
      <c r="IF1150" s="349"/>
      <c r="IG1150" s="349"/>
      <c r="IH1150" s="349"/>
      <c r="II1150" s="349"/>
      <c r="IJ1150" s="349"/>
      <c r="IK1150" s="349"/>
      <c r="IL1150" s="349"/>
      <c r="IM1150" s="349"/>
      <c r="IN1150" s="349"/>
      <c r="IO1150" s="349"/>
      <c r="IP1150" s="349"/>
      <c r="IQ1150" s="349"/>
      <c r="IR1150" s="349"/>
      <c r="IS1150" s="349"/>
      <c r="IT1150" s="349"/>
      <c r="IU1150" s="349"/>
      <c r="IV1150" s="349"/>
      <c r="IW1150" s="349"/>
      <c r="IX1150" s="349"/>
      <c r="IY1150" s="349"/>
      <c r="IZ1150" s="349"/>
      <c r="JA1150" s="349"/>
      <c r="JB1150" s="349"/>
      <c r="JC1150" s="349"/>
      <c r="JD1150" s="349"/>
      <c r="JE1150" s="349"/>
      <c r="JF1150" s="349"/>
      <c r="JG1150" s="349"/>
      <c r="JH1150" s="349"/>
      <c r="JI1150" s="349"/>
      <c r="JJ1150" s="349"/>
      <c r="JK1150" s="349"/>
      <c r="JL1150" s="349"/>
      <c r="JM1150" s="349"/>
      <c r="JN1150" s="349"/>
      <c r="JO1150" s="349"/>
      <c r="JP1150" s="349"/>
      <c r="JQ1150" s="349"/>
      <c r="JR1150" s="349"/>
      <c r="JS1150" s="349"/>
      <c r="JT1150" s="349"/>
      <c r="JU1150" s="349"/>
      <c r="JV1150" s="349"/>
      <c r="JW1150" s="349"/>
      <c r="JX1150" s="349"/>
      <c r="JY1150" s="349"/>
      <c r="JZ1150" s="349"/>
      <c r="KA1150" s="349"/>
      <c r="KB1150" s="349"/>
      <c r="KC1150" s="349"/>
      <c r="KD1150" s="349"/>
      <c r="KE1150" s="349"/>
      <c r="KF1150" s="349"/>
      <c r="KG1150" s="349"/>
      <c r="KH1150" s="349"/>
      <c r="KI1150" s="349"/>
      <c r="KJ1150" s="349"/>
      <c r="KK1150" s="349"/>
      <c r="KL1150" s="349"/>
      <c r="KM1150" s="349"/>
      <c r="KN1150" s="349"/>
      <c r="KO1150" s="349"/>
      <c r="KP1150" s="349"/>
      <c r="KQ1150" s="349"/>
      <c r="KR1150" s="349"/>
      <c r="KS1150" s="349"/>
      <c r="KT1150" s="349"/>
      <c r="KU1150" s="349"/>
      <c r="KV1150" s="349"/>
      <c r="KW1150" s="349"/>
      <c r="KX1150" s="349"/>
      <c r="KY1150" s="349"/>
      <c r="KZ1150" s="349"/>
      <c r="LA1150" s="349"/>
      <c r="LB1150" s="349"/>
      <c r="LC1150" s="349"/>
      <c r="LD1150" s="349"/>
      <c r="LE1150" s="349"/>
      <c r="LF1150" s="349"/>
      <c r="LG1150" s="349"/>
      <c r="LH1150" s="349"/>
      <c r="LI1150" s="349"/>
      <c r="LJ1150" s="349"/>
      <c r="LK1150" s="349"/>
      <c r="LL1150" s="349"/>
      <c r="LM1150" s="349"/>
      <c r="LN1150" s="349"/>
      <c r="LO1150" s="349"/>
      <c r="LP1150" s="349"/>
      <c r="LQ1150" s="349"/>
      <c r="LR1150" s="349"/>
      <c r="LS1150" s="349"/>
      <c r="LT1150" s="349"/>
      <c r="LU1150" s="349"/>
      <c r="LV1150" s="349"/>
      <c r="LW1150" s="349"/>
      <c r="LX1150" s="349"/>
      <c r="LY1150" s="349"/>
      <c r="LZ1150" s="349"/>
      <c r="MA1150" s="349"/>
      <c r="MB1150" s="349"/>
      <c r="MC1150" s="349"/>
      <c r="MD1150" s="349"/>
      <c r="ME1150" s="349"/>
      <c r="MF1150" s="349"/>
      <c r="MG1150" s="349"/>
      <c r="MH1150" s="349"/>
      <c r="MI1150" s="349"/>
      <c r="MJ1150" s="349"/>
      <c r="MK1150" s="349"/>
      <c r="ML1150" s="349"/>
      <c r="MM1150" s="349"/>
      <c r="MN1150" s="349"/>
      <c r="MO1150" s="349"/>
      <c r="MP1150" s="349"/>
      <c r="MQ1150" s="349"/>
      <c r="MR1150" s="349"/>
      <c r="MS1150" s="349"/>
      <c r="MT1150" s="349"/>
      <c r="MU1150" s="349"/>
      <c r="MV1150" s="349"/>
      <c r="MW1150" s="349"/>
      <c r="MX1150" s="349"/>
      <c r="MY1150" s="349"/>
      <c r="MZ1150" s="349"/>
      <c r="NA1150" s="349"/>
      <c r="NB1150" s="349"/>
      <c r="NC1150" s="349"/>
      <c r="ND1150" s="349"/>
      <c r="NE1150" s="349"/>
      <c r="NF1150" s="349"/>
      <c r="NG1150" s="349"/>
      <c r="NH1150" s="349"/>
      <c r="NI1150" s="349"/>
      <c r="NJ1150" s="349"/>
      <c r="NK1150" s="349"/>
      <c r="NL1150" s="349"/>
      <c r="NM1150" s="349"/>
      <c r="NN1150" s="349"/>
      <c r="NO1150" s="349"/>
      <c r="NP1150" s="349"/>
      <c r="NQ1150" s="349"/>
      <c r="NR1150" s="349"/>
      <c r="NS1150" s="349"/>
      <c r="NT1150" s="349"/>
      <c r="NU1150" s="349"/>
      <c r="NV1150" s="349"/>
      <c r="NW1150" s="349"/>
      <c r="NX1150" s="349"/>
      <c r="NY1150" s="349"/>
      <c r="NZ1150" s="349"/>
      <c r="OA1150" s="349"/>
      <c r="OB1150" s="349"/>
      <c r="OC1150" s="349"/>
      <c r="OD1150" s="349"/>
      <c r="OE1150" s="349"/>
      <c r="OF1150" s="349"/>
      <c r="OG1150" s="349"/>
      <c r="OH1150" s="349"/>
      <c r="OI1150" s="349"/>
      <c r="OJ1150" s="349"/>
      <c r="OK1150" s="349"/>
      <c r="OL1150" s="349"/>
      <c r="OM1150" s="349"/>
      <c r="ON1150" s="349"/>
      <c r="OO1150" s="349"/>
      <c r="OP1150" s="349"/>
      <c r="OQ1150" s="349"/>
      <c r="OR1150" s="349"/>
      <c r="OS1150" s="349"/>
      <c r="OT1150" s="349"/>
      <c r="OU1150" s="349"/>
      <c r="OV1150" s="349"/>
      <c r="OW1150" s="349"/>
      <c r="OX1150" s="349"/>
      <c r="OY1150" s="349"/>
      <c r="OZ1150" s="349"/>
      <c r="PA1150" s="349"/>
      <c r="PB1150" s="349"/>
      <c r="PC1150" s="349"/>
      <c r="PD1150" s="349"/>
      <c r="PE1150" s="349"/>
      <c r="PF1150" s="349"/>
      <c r="PG1150" s="349"/>
      <c r="PH1150" s="349"/>
      <c r="PI1150" s="349"/>
      <c r="PJ1150" s="349"/>
      <c r="PK1150" s="349"/>
      <c r="PL1150" s="349"/>
      <c r="PM1150" s="349"/>
      <c r="PN1150" s="349"/>
      <c r="PO1150" s="349"/>
      <c r="PP1150" s="349"/>
      <c r="PQ1150" s="349"/>
      <c r="PR1150" s="349"/>
      <c r="PS1150" s="349"/>
      <c r="PT1150" s="349"/>
      <c r="PU1150" s="349"/>
      <c r="PV1150" s="349"/>
      <c r="PW1150" s="349"/>
      <c r="PX1150" s="349"/>
      <c r="PY1150" s="349"/>
      <c r="PZ1150" s="349"/>
      <c r="QA1150" s="349"/>
      <c r="QB1150" s="349"/>
      <c r="QC1150" s="349"/>
      <c r="QD1150" s="349"/>
      <c r="QE1150" s="349"/>
      <c r="QF1150" s="349"/>
      <c r="QG1150" s="349"/>
      <c r="QH1150" s="349"/>
      <c r="QI1150" s="349"/>
      <c r="QJ1150" s="349"/>
      <c r="QK1150" s="349"/>
      <c r="QL1150" s="349"/>
      <c r="QM1150" s="349"/>
      <c r="QN1150" s="349"/>
      <c r="QO1150" s="349"/>
      <c r="QP1150" s="349"/>
      <c r="QQ1150" s="349"/>
      <c r="QR1150" s="349"/>
      <c r="QS1150" s="349"/>
      <c r="QT1150" s="349"/>
      <c r="QU1150" s="349"/>
      <c r="QV1150" s="349"/>
      <c r="QW1150" s="349"/>
      <c r="QX1150" s="349"/>
      <c r="QY1150" s="349"/>
      <c r="QZ1150" s="349"/>
      <c r="RA1150" s="349"/>
      <c r="RB1150" s="349"/>
      <c r="RC1150" s="349"/>
      <c r="RD1150" s="349"/>
      <c r="RE1150" s="349"/>
      <c r="RF1150" s="349"/>
      <c r="RG1150" s="349"/>
      <c r="RH1150" s="349"/>
      <c r="RI1150" s="349"/>
      <c r="RJ1150" s="349"/>
      <c r="RK1150" s="349"/>
      <c r="RL1150" s="349"/>
      <c r="RM1150" s="349"/>
      <c r="RN1150" s="349"/>
      <c r="RO1150" s="349"/>
      <c r="RP1150" s="349"/>
      <c r="RQ1150" s="349"/>
      <c r="RR1150" s="349"/>
      <c r="RS1150" s="349"/>
      <c r="RT1150" s="349"/>
      <c r="RU1150" s="349"/>
      <c r="RV1150" s="349"/>
      <c r="RW1150" s="349"/>
      <c r="RX1150" s="349"/>
      <c r="RY1150" s="349"/>
      <c r="RZ1150" s="349"/>
      <c r="SA1150" s="349"/>
      <c r="SB1150" s="349"/>
      <c r="SC1150" s="349"/>
      <c r="SD1150" s="349"/>
      <c r="SE1150" s="349"/>
      <c r="SF1150" s="349"/>
      <c r="SG1150" s="349"/>
      <c r="SH1150" s="349"/>
      <c r="SI1150" s="349"/>
      <c r="SJ1150" s="349"/>
      <c r="SK1150" s="349"/>
      <c r="SL1150" s="349"/>
      <c r="SM1150" s="349"/>
      <c r="SN1150" s="349"/>
      <c r="SO1150" s="349"/>
      <c r="SP1150" s="349"/>
      <c r="SQ1150" s="349"/>
      <c r="SR1150" s="349"/>
      <c r="SS1150" s="349"/>
      <c r="ST1150" s="349"/>
      <c r="SU1150" s="349"/>
      <c r="SV1150" s="349"/>
      <c r="SW1150" s="349"/>
      <c r="SX1150" s="349"/>
      <c r="SY1150" s="349"/>
      <c r="SZ1150" s="349"/>
      <c r="TA1150" s="349"/>
      <c r="TB1150" s="349"/>
      <c r="TC1150" s="349"/>
      <c r="TD1150" s="349"/>
      <c r="TE1150" s="349"/>
      <c r="TF1150" s="349"/>
      <c r="TG1150" s="349"/>
      <c r="TH1150" s="349"/>
      <c r="TI1150" s="349"/>
      <c r="TJ1150" s="349"/>
      <c r="TK1150" s="349"/>
      <c r="TL1150" s="349"/>
      <c r="TM1150" s="349"/>
      <c r="TN1150" s="349"/>
      <c r="TO1150" s="349"/>
      <c r="TP1150" s="349"/>
      <c r="TQ1150" s="349"/>
      <c r="TR1150" s="349"/>
      <c r="TS1150" s="349"/>
      <c r="TT1150" s="349"/>
      <c r="TU1150" s="349"/>
      <c r="TV1150" s="349"/>
      <c r="TW1150" s="349"/>
      <c r="TX1150" s="349"/>
      <c r="TY1150" s="349"/>
      <c r="TZ1150" s="349"/>
      <c r="UA1150" s="349"/>
      <c r="UB1150" s="349"/>
      <c r="UC1150" s="349"/>
      <c r="UD1150" s="349"/>
      <c r="UE1150" s="349"/>
      <c r="UF1150" s="349"/>
      <c r="UG1150" s="349"/>
      <c r="UH1150" s="349"/>
      <c r="UI1150" s="349"/>
      <c r="UJ1150" s="349"/>
      <c r="UK1150" s="349"/>
      <c r="UL1150" s="349"/>
      <c r="UM1150" s="349"/>
      <c r="UN1150" s="349"/>
      <c r="UO1150" s="349"/>
      <c r="UP1150" s="349"/>
      <c r="UQ1150" s="349"/>
      <c r="UR1150" s="349"/>
      <c r="US1150" s="349"/>
      <c r="UT1150" s="349"/>
      <c r="UU1150" s="349"/>
      <c r="UV1150" s="349"/>
      <c r="UW1150" s="349"/>
      <c r="UX1150" s="349"/>
      <c r="UY1150" s="349"/>
      <c r="UZ1150" s="349"/>
      <c r="VA1150" s="349"/>
      <c r="VB1150" s="349"/>
      <c r="VC1150" s="349"/>
      <c r="VD1150" s="349"/>
      <c r="VE1150" s="349"/>
      <c r="VF1150" s="349"/>
      <c r="VG1150" s="349"/>
      <c r="VH1150" s="349"/>
      <c r="VI1150" s="349"/>
      <c r="VJ1150" s="349"/>
      <c r="VK1150" s="349"/>
      <c r="VL1150" s="349"/>
      <c r="VM1150" s="349"/>
      <c r="VN1150" s="349"/>
      <c r="VO1150" s="349"/>
      <c r="VP1150" s="349"/>
      <c r="VQ1150" s="349"/>
      <c r="VR1150" s="349"/>
      <c r="VS1150" s="349"/>
      <c r="VT1150" s="349"/>
      <c r="VU1150" s="349"/>
      <c r="VV1150" s="349"/>
      <c r="VW1150" s="349"/>
      <c r="VX1150" s="349"/>
      <c r="VY1150" s="349"/>
      <c r="VZ1150" s="349"/>
      <c r="WA1150" s="349"/>
      <c r="WB1150" s="349"/>
      <c r="WC1150" s="349"/>
      <c r="WD1150" s="349"/>
      <c r="WE1150" s="349"/>
      <c r="WF1150" s="349"/>
      <c r="WG1150" s="349"/>
      <c r="WH1150" s="349"/>
      <c r="WI1150" s="349"/>
      <c r="WJ1150" s="349"/>
      <c r="WK1150" s="349"/>
      <c r="WL1150" s="349"/>
      <c r="WM1150" s="349"/>
      <c r="WN1150" s="349"/>
      <c r="WO1150" s="349"/>
      <c r="WP1150" s="349"/>
      <c r="WQ1150" s="349"/>
      <c r="WR1150" s="349"/>
      <c r="WS1150" s="349"/>
      <c r="WT1150" s="349"/>
      <c r="WU1150" s="349"/>
      <c r="WV1150" s="349"/>
      <c r="WW1150" s="349"/>
      <c r="WX1150" s="349"/>
      <c r="WY1150" s="349"/>
      <c r="WZ1150" s="349"/>
      <c r="XA1150" s="349"/>
      <c r="XB1150" s="349"/>
      <c r="XC1150" s="349"/>
      <c r="XD1150" s="349"/>
      <c r="XE1150" s="349"/>
      <c r="XF1150" s="349"/>
      <c r="XG1150" s="349"/>
      <c r="XH1150" s="349"/>
      <c r="XI1150" s="349"/>
      <c r="XJ1150" s="349"/>
      <c r="XK1150" s="349"/>
      <c r="XL1150" s="349"/>
      <c r="XM1150" s="349"/>
      <c r="XN1150" s="349"/>
      <c r="XO1150" s="349"/>
      <c r="XP1150" s="349"/>
      <c r="XQ1150" s="349"/>
      <c r="XR1150" s="349"/>
      <c r="XS1150" s="349"/>
      <c r="XT1150" s="349"/>
      <c r="XU1150" s="349"/>
      <c r="XV1150" s="349"/>
      <c r="XW1150" s="349"/>
      <c r="XX1150" s="349"/>
      <c r="XY1150" s="349"/>
      <c r="XZ1150" s="349"/>
      <c r="YA1150" s="349"/>
      <c r="YB1150" s="349"/>
      <c r="YC1150" s="349"/>
      <c r="YD1150" s="349"/>
      <c r="YE1150" s="349"/>
      <c r="YF1150" s="349"/>
      <c r="YG1150" s="349"/>
      <c r="YH1150" s="349"/>
      <c r="YI1150" s="349"/>
      <c r="YJ1150" s="349"/>
      <c r="YK1150" s="349"/>
      <c r="YL1150" s="349"/>
      <c r="YM1150" s="349"/>
      <c r="YN1150" s="349"/>
      <c r="YO1150" s="349"/>
      <c r="YP1150" s="349"/>
      <c r="YQ1150" s="349"/>
      <c r="YR1150" s="349"/>
      <c r="YS1150" s="349"/>
      <c r="YT1150" s="349"/>
      <c r="YU1150" s="349"/>
      <c r="YV1150" s="349"/>
      <c r="YW1150" s="349"/>
      <c r="YX1150" s="349"/>
      <c r="YY1150" s="349"/>
      <c r="YZ1150" s="349"/>
      <c r="ZA1150" s="349"/>
      <c r="ZB1150" s="349"/>
      <c r="ZC1150" s="349"/>
      <c r="ZD1150" s="349"/>
      <c r="ZE1150" s="349"/>
      <c r="ZF1150" s="349"/>
      <c r="ZG1150" s="349"/>
      <c r="ZH1150" s="349"/>
      <c r="ZI1150" s="349"/>
      <c r="ZJ1150" s="349"/>
      <c r="ZK1150" s="349"/>
      <c r="ZL1150" s="349"/>
      <c r="ZM1150" s="349"/>
      <c r="ZN1150" s="349"/>
      <c r="ZO1150" s="349"/>
      <c r="ZP1150" s="349"/>
      <c r="ZQ1150" s="349"/>
      <c r="ZR1150" s="349"/>
      <c r="ZS1150" s="349"/>
      <c r="ZT1150" s="349"/>
      <c r="ZU1150" s="349"/>
      <c r="ZV1150" s="349"/>
      <c r="ZW1150" s="349"/>
      <c r="ZX1150" s="349"/>
      <c r="ZY1150" s="349"/>
      <c r="ZZ1150" s="349"/>
      <c r="AAA1150" s="349"/>
      <c r="AAB1150" s="349"/>
      <c r="AAC1150" s="349"/>
      <c r="AAD1150" s="349"/>
      <c r="AAE1150" s="349"/>
      <c r="AAF1150" s="349"/>
      <c r="AAG1150" s="349"/>
      <c r="AAH1150" s="349"/>
      <c r="AAI1150" s="349"/>
      <c r="AAJ1150" s="349"/>
      <c r="AAK1150" s="349"/>
      <c r="AAL1150" s="349"/>
      <c r="AAM1150" s="349"/>
      <c r="AAN1150" s="349"/>
      <c r="AAO1150" s="349"/>
      <c r="AAP1150" s="349"/>
      <c r="AAQ1150" s="349"/>
      <c r="AAR1150" s="349"/>
      <c r="AAS1150" s="349"/>
      <c r="AAT1150" s="349"/>
      <c r="AAU1150" s="349"/>
      <c r="AAV1150" s="349"/>
      <c r="AAW1150" s="349"/>
      <c r="AAX1150" s="349"/>
      <c r="AAY1150" s="349"/>
      <c r="AAZ1150" s="349"/>
      <c r="ABA1150" s="349"/>
      <c r="ABB1150" s="349"/>
      <c r="ABC1150" s="349"/>
      <c r="ABD1150" s="349"/>
      <c r="ABE1150" s="349"/>
      <c r="ABF1150" s="349"/>
      <c r="ABG1150" s="349"/>
      <c r="ABH1150" s="349"/>
      <c r="ABI1150" s="349"/>
      <c r="ABJ1150" s="349"/>
      <c r="ABK1150" s="349"/>
      <c r="ABL1150" s="349"/>
      <c r="ABM1150" s="349"/>
      <c r="ABN1150" s="349"/>
      <c r="ABO1150" s="349"/>
      <c r="ABP1150" s="349"/>
      <c r="ABQ1150" s="349"/>
      <c r="ABR1150" s="349"/>
      <c r="ABS1150" s="349"/>
      <c r="ABT1150" s="349"/>
      <c r="ABU1150" s="349"/>
      <c r="ABV1150" s="349"/>
      <c r="ABW1150" s="349"/>
      <c r="ABX1150" s="349"/>
      <c r="ABY1150" s="349"/>
      <c r="ABZ1150" s="349"/>
      <c r="ACA1150" s="349"/>
      <c r="ACB1150" s="349"/>
      <c r="ACC1150" s="349"/>
    </row>
    <row r="1151" spans="1:757" s="183" customFormat="1" ht="18" hidden="1" customHeight="1" outlineLevel="1" x14ac:dyDescent="0.2">
      <c r="A1151" s="76" t="s">
        <v>2168</v>
      </c>
      <c r="B1151" s="1035" t="s">
        <v>21</v>
      </c>
      <c r="C1151" s="1036" t="s">
        <v>2169</v>
      </c>
      <c r="D1151" s="103" t="s">
        <v>2170</v>
      </c>
      <c r="E1151" s="102" t="s">
        <v>2170</v>
      </c>
      <c r="F1151" s="102" t="s">
        <v>2171</v>
      </c>
      <c r="G1151" s="102" t="s">
        <v>1924</v>
      </c>
      <c r="H1151" s="227">
        <v>1</v>
      </c>
      <c r="I1151" s="1057">
        <v>42339</v>
      </c>
      <c r="J1151" s="106" t="s">
        <v>30</v>
      </c>
      <c r="K1151" s="107"/>
      <c r="L1151" s="102" t="s">
        <v>1361</v>
      </c>
      <c r="M1151" s="102"/>
      <c r="N1151" s="108"/>
      <c r="O1151" s="108"/>
      <c r="P1151" s="108"/>
      <c r="Q1151" s="108"/>
      <c r="R1151" s="410"/>
      <c r="S1151" s="410"/>
      <c r="T1151" s="410"/>
      <c r="U1151" s="410"/>
      <c r="V1151" s="410"/>
      <c r="W1151" s="270"/>
      <c r="X1151" s="410"/>
      <c r="Y1151" s="410"/>
      <c r="Z1151" s="410"/>
      <c r="AA1151" s="410"/>
      <c r="AB1151" s="410"/>
      <c r="AC1151" s="410"/>
      <c r="AD1151" s="410"/>
      <c r="AE1151" s="410"/>
      <c r="AF1151" s="410"/>
      <c r="AG1151" s="410"/>
      <c r="AH1151" s="410"/>
      <c r="AI1151" s="410">
        <f t="shared" ref="AI1151" si="11563">AH1151*H1151</f>
        <v>0</v>
      </c>
      <c r="AJ1151" s="410">
        <v>0</v>
      </c>
      <c r="AK1151" s="410"/>
      <c r="AL1151" s="410"/>
      <c r="AM1151" s="410">
        <f>AJ1151</f>
        <v>0</v>
      </c>
      <c r="AN1151" s="410">
        <f>AM1151*1.12</f>
        <v>0</v>
      </c>
      <c r="AO1151" s="275">
        <f t="shared" ref="AO1151:AO1152" si="11564">AN1151*H1151</f>
        <v>0</v>
      </c>
      <c r="AP1151" s="410">
        <v>0</v>
      </c>
      <c r="AQ1151" s="410"/>
      <c r="AR1151" s="410"/>
      <c r="AS1151" s="410">
        <f>AP1151</f>
        <v>0</v>
      </c>
      <c r="AT1151" s="410">
        <f t="shared" si="11534"/>
        <v>0</v>
      </c>
      <c r="AU1151" s="410">
        <f t="shared" si="11535"/>
        <v>0</v>
      </c>
      <c r="AV1151" s="410">
        <v>0</v>
      </c>
      <c r="AW1151" s="410"/>
      <c r="AX1151" s="410"/>
      <c r="AY1151" s="410">
        <f t="shared" ref="AY1151" si="11565">AV1151</f>
        <v>0</v>
      </c>
      <c r="AZ1151" s="410">
        <f t="shared" ref="AZ1151" si="11566">AY1151*1.12</f>
        <v>0</v>
      </c>
      <c r="BA1151" s="410">
        <f t="shared" si="11537"/>
        <v>0</v>
      </c>
      <c r="BB1151" s="615">
        <v>0</v>
      </c>
      <c r="BC1151" s="615"/>
      <c r="BD1151" s="615"/>
      <c r="BE1151" s="400">
        <f t="shared" si="10643"/>
        <v>0</v>
      </c>
      <c r="BF1151" s="400">
        <f t="shared" si="10608"/>
        <v>0</v>
      </c>
      <c r="BG1151" s="400">
        <f t="shared" si="10644"/>
        <v>0</v>
      </c>
      <c r="BH1151" s="615">
        <v>0</v>
      </c>
      <c r="BI1151" s="615"/>
      <c r="BJ1151" s="615"/>
      <c r="BK1151" s="400">
        <f t="shared" si="11538"/>
        <v>0</v>
      </c>
      <c r="BL1151" s="400">
        <f t="shared" si="11539"/>
        <v>0</v>
      </c>
      <c r="BM1151" s="400">
        <f>BL1151*H1151</f>
        <v>0</v>
      </c>
      <c r="BN1151" s="615"/>
      <c r="BO1151" s="615"/>
      <c r="BP1151" s="615"/>
      <c r="BQ1151" s="400">
        <f t="shared" ref="BQ1151" si="11567">BN1151</f>
        <v>0</v>
      </c>
      <c r="BR1151" s="400">
        <f t="shared" ref="BR1151:BR1152" si="11568">BQ1151*1.12</f>
        <v>0</v>
      </c>
      <c r="BS1151" s="400">
        <f>BR1151*N1151</f>
        <v>0</v>
      </c>
      <c r="BT1151" s="410"/>
      <c r="BU1151" s="410"/>
      <c r="BV1151" s="270">
        <f>AD1151+AJ1151+AP1151+AV1151+BB1151+BH1151</f>
        <v>0</v>
      </c>
      <c r="BW1151" s="1434">
        <f t="shared" ref="BW1151" si="11569">BV1151*1.12</f>
        <v>0</v>
      </c>
      <c r="BX1151" s="616"/>
      <c r="BY1151" s="102">
        <v>2016</v>
      </c>
      <c r="BZ1151" s="326"/>
      <c r="CA1151" s="1037">
        <f>BW1151*H1151</f>
        <v>0</v>
      </c>
      <c r="CB1151" s="1037">
        <f>BX1151*I1151</f>
        <v>0</v>
      </c>
      <c r="CC1151" s="1037"/>
      <c r="CD1151" s="1037">
        <f t="shared" ref="CD1151" si="11570">BZ1151*K1151</f>
        <v>0</v>
      </c>
      <c r="CE1151" s="233">
        <f t="shared" ref="CE1151" si="11571">BV1151-CB1151</f>
        <v>0</v>
      </c>
      <c r="CF1151" s="1058">
        <f>BW1151-CC1151</f>
        <v>0</v>
      </c>
      <c r="CG1151" s="905">
        <f>CA1151-CC1151</f>
        <v>0</v>
      </c>
      <c r="CH1151" s="166"/>
      <c r="CI1151" s="593"/>
      <c r="CJ1151" s="557"/>
      <c r="CK1151" s="730"/>
      <c r="CL1151" s="557"/>
      <c r="CM1151" s="558"/>
      <c r="CN1151" s="103"/>
      <c r="CO1151" s="103"/>
      <c r="CP1151" s="102"/>
      <c r="CQ1151" s="557"/>
      <c r="CR1151" s="899"/>
      <c r="CS1151" s="899"/>
      <c r="CT1151" s="899"/>
      <c r="CU1151" s="899"/>
      <c r="CV1151" s="899"/>
      <c r="CW1151" s="899"/>
      <c r="CX1151" s="899"/>
      <c r="CY1151" s="899"/>
      <c r="CZ1151" s="899"/>
      <c r="DA1151" s="900"/>
      <c r="DB1151" s="900"/>
      <c r="DC1151" s="900"/>
      <c r="DD1151" s="900"/>
      <c r="DE1151" s="900"/>
      <c r="DF1151" s="900"/>
      <c r="DG1151" s="900"/>
      <c r="DH1151" s="900"/>
      <c r="DI1151" s="900"/>
      <c r="DJ1151" s="900"/>
      <c r="DK1151" s="900"/>
      <c r="DL1151" s="900"/>
      <c r="DM1151" s="900"/>
      <c r="DN1151" s="900"/>
      <c r="DO1151" s="594"/>
      <c r="DP1151" s="594"/>
      <c r="DQ1151" s="1039"/>
      <c r="DR1151" s="594"/>
      <c r="DS1151" s="594"/>
      <c r="DT1151" s="594"/>
      <c r="DU1151" s="594"/>
      <c r="DV1151" s="594"/>
      <c r="DW1151" s="594"/>
      <c r="DX1151" s="594"/>
      <c r="DY1151" s="594"/>
      <c r="DZ1151" s="660"/>
      <c r="EA1151" s="996"/>
      <c r="EB1151" s="676"/>
      <c r="EC1151" s="594"/>
      <c r="ED1151" s="594"/>
      <c r="EE1151" s="1040"/>
      <c r="EF1151" s="900"/>
      <c r="EG1151" s="414">
        <f>U1151-DN1151</f>
        <v>0</v>
      </c>
      <c r="EH1151" s="414">
        <f>V1151-DM1151</f>
        <v>0</v>
      </c>
      <c r="EI1151" s="270">
        <f>AA1151-DP1151</f>
        <v>0</v>
      </c>
      <c r="EJ1151" s="270">
        <f>AB1151-DO1151</f>
        <v>0</v>
      </c>
      <c r="EK1151" s="270">
        <f>AG1151-DR1151</f>
        <v>0</v>
      </c>
      <c r="EL1151" s="270">
        <f>AH1151-DQ1151</f>
        <v>0</v>
      </c>
      <c r="EM1151" s="270">
        <f>AM1151-DT1151</f>
        <v>0</v>
      </c>
      <c r="EN1151" s="270">
        <f>AN1151-DS1151</f>
        <v>0</v>
      </c>
      <c r="EO1151" s="270">
        <f>AS1151-DV1151</f>
        <v>0</v>
      </c>
      <c r="EP1151" s="270">
        <f>AT1151-DU1151</f>
        <v>0</v>
      </c>
      <c r="EQ1151" s="270">
        <f>AY1151-DX1151</f>
        <v>0</v>
      </c>
      <c r="ER1151" s="270">
        <f>AZ1151-DW1151</f>
        <v>0</v>
      </c>
      <c r="ES1151" s="270">
        <f>BE1151-DZ1151</f>
        <v>0</v>
      </c>
      <c r="ET1151" s="647">
        <f>BF1151-DY1151</f>
        <v>0</v>
      </c>
      <c r="EU1151" s="481">
        <f>BK1151-EB1151</f>
        <v>0</v>
      </c>
      <c r="EV1151" s="271">
        <f>BL1151-EA1151</f>
        <v>0</v>
      </c>
      <c r="EW1151" s="481">
        <f>BM1151-ED1151</f>
        <v>0</v>
      </c>
      <c r="EX1151" s="271">
        <f>BN1151-EC1151</f>
        <v>0</v>
      </c>
      <c r="EY1151" s="409">
        <f>BV1151-EF1151</f>
        <v>0</v>
      </c>
      <c r="EZ1151" s="1129">
        <f>BW1151-EE1151</f>
        <v>0</v>
      </c>
      <c r="FA1151" s="629"/>
      <c r="FB1151" s="349"/>
      <c r="FC1151" s="349"/>
      <c r="FD1151" s="349"/>
      <c r="FE1151" s="349"/>
      <c r="FF1151" s="349"/>
      <c r="FG1151" s="349"/>
      <c r="FH1151" s="349"/>
      <c r="FI1151" s="349"/>
      <c r="FJ1151" s="349"/>
      <c r="FK1151" s="349"/>
      <c r="FL1151" s="349"/>
      <c r="FM1151" s="349"/>
      <c r="FN1151" s="349"/>
      <c r="FO1151" s="349"/>
      <c r="FP1151" s="349"/>
      <c r="FQ1151" s="349"/>
      <c r="FR1151" s="349"/>
      <c r="FS1151" s="349"/>
      <c r="FT1151" s="349"/>
      <c r="FU1151" s="349"/>
      <c r="FV1151" s="349"/>
      <c r="FW1151" s="349"/>
      <c r="FX1151" s="349"/>
      <c r="FY1151" s="349"/>
      <c r="FZ1151" s="349"/>
      <c r="GA1151" s="349"/>
      <c r="GB1151" s="349"/>
      <c r="GC1151" s="349"/>
      <c r="GD1151" s="349"/>
      <c r="GE1151" s="349"/>
      <c r="GF1151" s="349"/>
      <c r="GG1151" s="349"/>
      <c r="GH1151" s="349"/>
      <c r="GI1151" s="349"/>
      <c r="GJ1151" s="349"/>
      <c r="GK1151" s="349"/>
      <c r="GL1151" s="349"/>
      <c r="GM1151" s="349"/>
      <c r="GN1151" s="349"/>
      <c r="GO1151" s="349"/>
      <c r="GP1151" s="349"/>
      <c r="GQ1151" s="349"/>
      <c r="GR1151" s="349"/>
      <c r="GS1151" s="349"/>
      <c r="GT1151" s="349"/>
      <c r="GU1151" s="349"/>
      <c r="GV1151" s="349"/>
      <c r="GW1151" s="349"/>
      <c r="GX1151" s="349"/>
      <c r="GY1151" s="349"/>
      <c r="GZ1151" s="349"/>
      <c r="HA1151" s="349"/>
      <c r="HB1151" s="349"/>
      <c r="HC1151" s="349"/>
      <c r="HD1151" s="349"/>
      <c r="HE1151" s="349"/>
      <c r="HF1151" s="349"/>
      <c r="HG1151" s="349"/>
      <c r="HH1151" s="349"/>
      <c r="HI1151" s="349"/>
      <c r="HJ1151" s="349"/>
      <c r="HK1151" s="349"/>
      <c r="HL1151" s="349"/>
      <c r="HM1151" s="349"/>
      <c r="HN1151" s="349"/>
      <c r="HO1151" s="349"/>
      <c r="HP1151" s="349"/>
      <c r="HQ1151" s="349"/>
      <c r="HR1151" s="349"/>
      <c r="HS1151" s="349"/>
      <c r="HT1151" s="349"/>
      <c r="HU1151" s="349"/>
      <c r="HV1151" s="349"/>
      <c r="HW1151" s="349"/>
      <c r="HX1151" s="349"/>
      <c r="HY1151" s="349"/>
      <c r="HZ1151" s="349"/>
      <c r="IA1151" s="349"/>
      <c r="IB1151" s="349"/>
      <c r="IC1151" s="349"/>
      <c r="ID1151" s="349"/>
      <c r="IE1151" s="349"/>
      <c r="IF1151" s="349"/>
      <c r="IG1151" s="349"/>
      <c r="IH1151" s="349"/>
      <c r="II1151" s="349"/>
      <c r="IJ1151" s="349"/>
      <c r="IK1151" s="349"/>
      <c r="IL1151" s="349"/>
      <c r="IM1151" s="349"/>
      <c r="IN1151" s="349"/>
      <c r="IO1151" s="349"/>
      <c r="IP1151" s="349"/>
      <c r="IQ1151" s="349"/>
      <c r="IR1151" s="349"/>
      <c r="IS1151" s="349"/>
      <c r="IT1151" s="349"/>
      <c r="IU1151" s="349"/>
      <c r="IV1151" s="349"/>
      <c r="IW1151" s="349"/>
      <c r="IX1151" s="349"/>
      <c r="IY1151" s="349"/>
      <c r="IZ1151" s="349"/>
      <c r="JA1151" s="349"/>
      <c r="JB1151" s="349"/>
      <c r="JC1151" s="349"/>
      <c r="JD1151" s="349"/>
      <c r="JE1151" s="349"/>
      <c r="JF1151" s="349"/>
      <c r="JG1151" s="349"/>
      <c r="JH1151" s="349"/>
      <c r="JI1151" s="349"/>
      <c r="JJ1151" s="349"/>
      <c r="JK1151" s="349"/>
      <c r="JL1151" s="349"/>
      <c r="JM1151" s="349"/>
      <c r="JN1151" s="349"/>
      <c r="JO1151" s="349"/>
      <c r="JP1151" s="349"/>
      <c r="JQ1151" s="349"/>
      <c r="JR1151" s="349"/>
      <c r="JS1151" s="349"/>
      <c r="JT1151" s="349"/>
      <c r="JU1151" s="349"/>
      <c r="JV1151" s="349"/>
      <c r="JW1151" s="349"/>
      <c r="JX1151" s="349"/>
      <c r="JY1151" s="349"/>
      <c r="JZ1151" s="349"/>
      <c r="KA1151" s="349"/>
      <c r="KB1151" s="349"/>
      <c r="KC1151" s="349"/>
      <c r="KD1151" s="349"/>
      <c r="KE1151" s="349"/>
      <c r="KF1151" s="349"/>
      <c r="KG1151" s="349"/>
      <c r="KH1151" s="349"/>
      <c r="KI1151" s="349"/>
      <c r="KJ1151" s="349"/>
      <c r="KK1151" s="349"/>
      <c r="KL1151" s="349"/>
      <c r="KM1151" s="349"/>
      <c r="KN1151" s="349"/>
      <c r="KO1151" s="349"/>
      <c r="KP1151" s="349"/>
      <c r="KQ1151" s="349"/>
      <c r="KR1151" s="349"/>
      <c r="KS1151" s="349"/>
      <c r="KT1151" s="349"/>
      <c r="KU1151" s="349"/>
      <c r="KV1151" s="349"/>
      <c r="KW1151" s="349"/>
      <c r="KX1151" s="349"/>
      <c r="KY1151" s="349"/>
      <c r="KZ1151" s="349"/>
      <c r="LA1151" s="349"/>
      <c r="LB1151" s="349"/>
      <c r="LC1151" s="349"/>
      <c r="LD1151" s="349"/>
      <c r="LE1151" s="349"/>
      <c r="LF1151" s="349"/>
      <c r="LG1151" s="349"/>
      <c r="LH1151" s="349"/>
      <c r="LI1151" s="349"/>
      <c r="LJ1151" s="349"/>
      <c r="LK1151" s="349"/>
      <c r="LL1151" s="349"/>
      <c r="LM1151" s="349"/>
      <c r="LN1151" s="349"/>
      <c r="LO1151" s="349"/>
      <c r="LP1151" s="349"/>
      <c r="LQ1151" s="349"/>
      <c r="LR1151" s="349"/>
      <c r="LS1151" s="349"/>
      <c r="LT1151" s="349"/>
      <c r="LU1151" s="349"/>
      <c r="LV1151" s="349"/>
      <c r="LW1151" s="349"/>
      <c r="LX1151" s="349"/>
      <c r="LY1151" s="349"/>
      <c r="LZ1151" s="349"/>
      <c r="MA1151" s="349"/>
      <c r="MB1151" s="349"/>
      <c r="MC1151" s="349"/>
      <c r="MD1151" s="349"/>
      <c r="ME1151" s="349"/>
      <c r="MF1151" s="349"/>
      <c r="MG1151" s="349"/>
      <c r="MH1151" s="349"/>
      <c r="MI1151" s="349"/>
      <c r="MJ1151" s="349"/>
      <c r="MK1151" s="349"/>
      <c r="ML1151" s="349"/>
      <c r="MM1151" s="349"/>
      <c r="MN1151" s="349"/>
      <c r="MO1151" s="349"/>
      <c r="MP1151" s="349"/>
      <c r="MQ1151" s="349"/>
      <c r="MR1151" s="349"/>
      <c r="MS1151" s="349"/>
      <c r="MT1151" s="349"/>
      <c r="MU1151" s="349"/>
      <c r="MV1151" s="349"/>
      <c r="MW1151" s="349"/>
      <c r="MX1151" s="349"/>
      <c r="MY1151" s="349"/>
      <c r="MZ1151" s="349"/>
      <c r="NA1151" s="349"/>
      <c r="NB1151" s="349"/>
      <c r="NC1151" s="349"/>
      <c r="ND1151" s="349"/>
      <c r="NE1151" s="349"/>
      <c r="NF1151" s="349"/>
      <c r="NG1151" s="349"/>
      <c r="NH1151" s="349"/>
      <c r="NI1151" s="349"/>
      <c r="NJ1151" s="349"/>
      <c r="NK1151" s="349"/>
      <c r="NL1151" s="349"/>
      <c r="NM1151" s="349"/>
      <c r="NN1151" s="349"/>
      <c r="NO1151" s="349"/>
      <c r="NP1151" s="349"/>
      <c r="NQ1151" s="349"/>
      <c r="NR1151" s="349"/>
      <c r="NS1151" s="349"/>
      <c r="NT1151" s="349"/>
      <c r="NU1151" s="349"/>
      <c r="NV1151" s="349"/>
      <c r="NW1151" s="349"/>
      <c r="NX1151" s="349"/>
      <c r="NY1151" s="349"/>
      <c r="NZ1151" s="349"/>
      <c r="OA1151" s="349"/>
      <c r="OB1151" s="349"/>
      <c r="OC1151" s="349"/>
      <c r="OD1151" s="349"/>
      <c r="OE1151" s="349"/>
      <c r="OF1151" s="349"/>
      <c r="OG1151" s="349"/>
      <c r="OH1151" s="349"/>
      <c r="OI1151" s="349"/>
      <c r="OJ1151" s="349"/>
      <c r="OK1151" s="349"/>
      <c r="OL1151" s="349"/>
      <c r="OM1151" s="349"/>
      <c r="ON1151" s="349"/>
      <c r="OO1151" s="349"/>
      <c r="OP1151" s="349"/>
      <c r="OQ1151" s="349"/>
      <c r="OR1151" s="349"/>
      <c r="OS1151" s="349"/>
      <c r="OT1151" s="349"/>
      <c r="OU1151" s="349"/>
      <c r="OV1151" s="349"/>
      <c r="OW1151" s="349"/>
      <c r="OX1151" s="349"/>
      <c r="OY1151" s="349"/>
      <c r="OZ1151" s="349"/>
      <c r="PA1151" s="349"/>
      <c r="PB1151" s="349"/>
      <c r="PC1151" s="349"/>
      <c r="PD1151" s="349"/>
      <c r="PE1151" s="349"/>
      <c r="PF1151" s="349"/>
      <c r="PG1151" s="349"/>
      <c r="PH1151" s="349"/>
      <c r="PI1151" s="349"/>
      <c r="PJ1151" s="349"/>
      <c r="PK1151" s="349"/>
      <c r="PL1151" s="349"/>
      <c r="PM1151" s="349"/>
      <c r="PN1151" s="349"/>
      <c r="PO1151" s="349"/>
      <c r="PP1151" s="349"/>
      <c r="PQ1151" s="349"/>
      <c r="PR1151" s="349"/>
      <c r="PS1151" s="349"/>
      <c r="PT1151" s="349"/>
      <c r="PU1151" s="349"/>
      <c r="PV1151" s="349"/>
      <c r="PW1151" s="349"/>
      <c r="PX1151" s="349"/>
      <c r="PY1151" s="349"/>
      <c r="PZ1151" s="349"/>
      <c r="QA1151" s="349"/>
      <c r="QB1151" s="349"/>
      <c r="QC1151" s="349"/>
      <c r="QD1151" s="349"/>
      <c r="QE1151" s="349"/>
      <c r="QF1151" s="349"/>
      <c r="QG1151" s="349"/>
      <c r="QH1151" s="349"/>
      <c r="QI1151" s="349"/>
      <c r="QJ1151" s="349"/>
      <c r="QK1151" s="349"/>
      <c r="QL1151" s="349"/>
      <c r="QM1151" s="349"/>
      <c r="QN1151" s="349"/>
      <c r="QO1151" s="349"/>
      <c r="QP1151" s="349"/>
      <c r="QQ1151" s="349"/>
      <c r="QR1151" s="349"/>
      <c r="QS1151" s="349"/>
      <c r="QT1151" s="349"/>
      <c r="QU1151" s="349"/>
      <c r="QV1151" s="349"/>
      <c r="QW1151" s="349"/>
      <c r="QX1151" s="349"/>
      <c r="QY1151" s="349"/>
      <c r="QZ1151" s="349"/>
      <c r="RA1151" s="349"/>
      <c r="RB1151" s="349"/>
      <c r="RC1151" s="349"/>
      <c r="RD1151" s="349"/>
      <c r="RE1151" s="349"/>
      <c r="RF1151" s="349"/>
      <c r="RG1151" s="349"/>
      <c r="RH1151" s="349"/>
      <c r="RI1151" s="349"/>
      <c r="RJ1151" s="349"/>
      <c r="RK1151" s="349"/>
      <c r="RL1151" s="349"/>
      <c r="RM1151" s="349"/>
      <c r="RN1151" s="349"/>
      <c r="RO1151" s="349"/>
      <c r="RP1151" s="349"/>
      <c r="RQ1151" s="349"/>
      <c r="RR1151" s="349"/>
      <c r="RS1151" s="349"/>
      <c r="RT1151" s="349"/>
      <c r="RU1151" s="349"/>
      <c r="RV1151" s="349"/>
      <c r="RW1151" s="349"/>
      <c r="RX1151" s="349"/>
      <c r="RY1151" s="349"/>
      <c r="RZ1151" s="349"/>
      <c r="SA1151" s="349"/>
      <c r="SB1151" s="349"/>
      <c r="SC1151" s="349"/>
      <c r="SD1151" s="349"/>
      <c r="SE1151" s="349"/>
      <c r="SF1151" s="349"/>
      <c r="SG1151" s="349"/>
      <c r="SH1151" s="349"/>
      <c r="SI1151" s="349"/>
      <c r="SJ1151" s="349"/>
      <c r="SK1151" s="349"/>
      <c r="SL1151" s="349"/>
      <c r="SM1151" s="349"/>
      <c r="SN1151" s="349"/>
      <c r="SO1151" s="349"/>
      <c r="SP1151" s="349"/>
      <c r="SQ1151" s="349"/>
      <c r="SR1151" s="349"/>
      <c r="SS1151" s="349"/>
      <c r="ST1151" s="349"/>
      <c r="SU1151" s="349"/>
      <c r="SV1151" s="349"/>
      <c r="SW1151" s="349"/>
      <c r="SX1151" s="349"/>
      <c r="SY1151" s="349"/>
      <c r="SZ1151" s="349"/>
      <c r="TA1151" s="349"/>
      <c r="TB1151" s="349"/>
      <c r="TC1151" s="349"/>
      <c r="TD1151" s="349"/>
      <c r="TE1151" s="349"/>
      <c r="TF1151" s="349"/>
      <c r="TG1151" s="349"/>
      <c r="TH1151" s="349"/>
      <c r="TI1151" s="349"/>
      <c r="TJ1151" s="349"/>
      <c r="TK1151" s="349"/>
      <c r="TL1151" s="349"/>
      <c r="TM1151" s="349"/>
      <c r="TN1151" s="349"/>
      <c r="TO1151" s="349"/>
      <c r="TP1151" s="349"/>
      <c r="TQ1151" s="349"/>
      <c r="TR1151" s="349"/>
      <c r="TS1151" s="349"/>
      <c r="TT1151" s="349"/>
      <c r="TU1151" s="349"/>
      <c r="TV1151" s="349"/>
      <c r="TW1151" s="349"/>
      <c r="TX1151" s="349"/>
      <c r="TY1151" s="349"/>
      <c r="TZ1151" s="349"/>
      <c r="UA1151" s="349"/>
      <c r="UB1151" s="349"/>
      <c r="UC1151" s="349"/>
      <c r="UD1151" s="349"/>
      <c r="UE1151" s="349"/>
      <c r="UF1151" s="349"/>
      <c r="UG1151" s="349"/>
      <c r="UH1151" s="349"/>
      <c r="UI1151" s="349"/>
      <c r="UJ1151" s="349"/>
      <c r="UK1151" s="349"/>
      <c r="UL1151" s="349"/>
      <c r="UM1151" s="349"/>
      <c r="UN1151" s="349"/>
      <c r="UO1151" s="349"/>
      <c r="UP1151" s="349"/>
      <c r="UQ1151" s="349"/>
      <c r="UR1151" s="349"/>
      <c r="US1151" s="349"/>
      <c r="UT1151" s="349"/>
      <c r="UU1151" s="349"/>
      <c r="UV1151" s="349"/>
      <c r="UW1151" s="349"/>
      <c r="UX1151" s="349"/>
      <c r="UY1151" s="349"/>
      <c r="UZ1151" s="349"/>
      <c r="VA1151" s="349"/>
      <c r="VB1151" s="349"/>
      <c r="VC1151" s="349"/>
      <c r="VD1151" s="349"/>
      <c r="VE1151" s="349"/>
      <c r="VF1151" s="349"/>
      <c r="VG1151" s="349"/>
      <c r="VH1151" s="349"/>
      <c r="VI1151" s="349"/>
      <c r="VJ1151" s="349"/>
      <c r="VK1151" s="349"/>
      <c r="VL1151" s="349"/>
      <c r="VM1151" s="349"/>
      <c r="VN1151" s="349"/>
      <c r="VO1151" s="349"/>
      <c r="VP1151" s="349"/>
      <c r="VQ1151" s="349"/>
      <c r="VR1151" s="349"/>
      <c r="VS1151" s="349"/>
      <c r="VT1151" s="349"/>
      <c r="VU1151" s="349"/>
      <c r="VV1151" s="349"/>
      <c r="VW1151" s="349"/>
      <c r="VX1151" s="349"/>
      <c r="VY1151" s="349"/>
      <c r="VZ1151" s="349"/>
      <c r="WA1151" s="349"/>
      <c r="WB1151" s="349"/>
      <c r="WC1151" s="349"/>
      <c r="WD1151" s="349"/>
      <c r="WE1151" s="349"/>
      <c r="WF1151" s="349"/>
      <c r="WG1151" s="349"/>
      <c r="WH1151" s="349"/>
      <c r="WI1151" s="349"/>
      <c r="WJ1151" s="349"/>
      <c r="WK1151" s="349"/>
      <c r="WL1151" s="349"/>
      <c r="WM1151" s="349"/>
      <c r="WN1151" s="349"/>
      <c r="WO1151" s="349"/>
      <c r="WP1151" s="349"/>
      <c r="WQ1151" s="349"/>
      <c r="WR1151" s="349"/>
      <c r="WS1151" s="349"/>
      <c r="WT1151" s="349"/>
      <c r="WU1151" s="349"/>
      <c r="WV1151" s="349"/>
      <c r="WW1151" s="349"/>
      <c r="WX1151" s="349"/>
      <c r="WY1151" s="349"/>
      <c r="WZ1151" s="349"/>
      <c r="XA1151" s="349"/>
      <c r="XB1151" s="349"/>
      <c r="XC1151" s="349"/>
      <c r="XD1151" s="349"/>
      <c r="XE1151" s="349"/>
      <c r="XF1151" s="349"/>
      <c r="XG1151" s="349"/>
      <c r="XH1151" s="349"/>
      <c r="XI1151" s="349"/>
      <c r="XJ1151" s="349"/>
      <c r="XK1151" s="349"/>
      <c r="XL1151" s="349"/>
      <c r="XM1151" s="349"/>
      <c r="XN1151" s="349"/>
      <c r="XO1151" s="349"/>
      <c r="XP1151" s="349"/>
      <c r="XQ1151" s="349"/>
      <c r="XR1151" s="349"/>
      <c r="XS1151" s="349"/>
      <c r="XT1151" s="349"/>
      <c r="XU1151" s="349"/>
      <c r="XV1151" s="349"/>
      <c r="XW1151" s="349"/>
      <c r="XX1151" s="349"/>
      <c r="XY1151" s="349"/>
      <c r="XZ1151" s="349"/>
      <c r="YA1151" s="349"/>
      <c r="YB1151" s="349"/>
      <c r="YC1151" s="349"/>
      <c r="YD1151" s="349"/>
      <c r="YE1151" s="349"/>
      <c r="YF1151" s="349"/>
      <c r="YG1151" s="349"/>
      <c r="YH1151" s="349"/>
      <c r="YI1151" s="349"/>
      <c r="YJ1151" s="349"/>
      <c r="YK1151" s="349"/>
      <c r="YL1151" s="349"/>
      <c r="YM1151" s="349"/>
      <c r="YN1151" s="349"/>
      <c r="YO1151" s="349"/>
      <c r="YP1151" s="349"/>
      <c r="YQ1151" s="349"/>
      <c r="YR1151" s="349"/>
      <c r="YS1151" s="349"/>
      <c r="YT1151" s="349"/>
      <c r="YU1151" s="349"/>
      <c r="YV1151" s="349"/>
      <c r="YW1151" s="349"/>
      <c r="YX1151" s="349"/>
      <c r="YY1151" s="349"/>
      <c r="YZ1151" s="349"/>
      <c r="ZA1151" s="349"/>
      <c r="ZB1151" s="349"/>
      <c r="ZC1151" s="349"/>
      <c r="ZD1151" s="349"/>
      <c r="ZE1151" s="349"/>
      <c r="ZF1151" s="349"/>
      <c r="ZG1151" s="349"/>
      <c r="ZH1151" s="349"/>
      <c r="ZI1151" s="349"/>
      <c r="ZJ1151" s="349"/>
      <c r="ZK1151" s="349"/>
      <c r="ZL1151" s="349"/>
      <c r="ZM1151" s="349"/>
      <c r="ZN1151" s="349"/>
      <c r="ZO1151" s="349"/>
      <c r="ZP1151" s="349"/>
      <c r="ZQ1151" s="349"/>
      <c r="ZR1151" s="349"/>
      <c r="ZS1151" s="349"/>
      <c r="ZT1151" s="349"/>
      <c r="ZU1151" s="349"/>
      <c r="ZV1151" s="349"/>
      <c r="ZW1151" s="349"/>
      <c r="ZX1151" s="349"/>
      <c r="ZY1151" s="349"/>
      <c r="ZZ1151" s="349"/>
      <c r="AAA1151" s="349"/>
      <c r="AAB1151" s="349"/>
      <c r="AAC1151" s="349"/>
      <c r="AAD1151" s="349"/>
      <c r="AAE1151" s="349"/>
      <c r="AAF1151" s="349"/>
      <c r="AAG1151" s="349"/>
      <c r="AAH1151" s="349"/>
      <c r="AAI1151" s="349"/>
      <c r="AAJ1151" s="349"/>
      <c r="AAK1151" s="349"/>
      <c r="AAL1151" s="349"/>
      <c r="AAM1151" s="349"/>
      <c r="AAN1151" s="349"/>
      <c r="AAO1151" s="349"/>
      <c r="AAP1151" s="349"/>
      <c r="AAQ1151" s="349"/>
      <c r="AAR1151" s="349"/>
      <c r="AAS1151" s="349"/>
      <c r="AAT1151" s="349"/>
      <c r="AAU1151" s="349"/>
      <c r="AAV1151" s="349"/>
      <c r="AAW1151" s="349"/>
      <c r="AAX1151" s="349"/>
      <c r="AAY1151" s="349"/>
      <c r="AAZ1151" s="349"/>
      <c r="ABA1151" s="349"/>
      <c r="ABB1151" s="349"/>
      <c r="ABC1151" s="349"/>
      <c r="ABD1151" s="349"/>
      <c r="ABE1151" s="349"/>
      <c r="ABF1151" s="349"/>
      <c r="ABG1151" s="349"/>
      <c r="ABH1151" s="349"/>
      <c r="ABI1151" s="349"/>
      <c r="ABJ1151" s="349"/>
      <c r="ABK1151" s="349"/>
      <c r="ABL1151" s="349"/>
      <c r="ABM1151" s="349"/>
      <c r="ABN1151" s="349"/>
      <c r="ABO1151" s="349"/>
      <c r="ABP1151" s="349"/>
      <c r="ABQ1151" s="349"/>
      <c r="ABR1151" s="349"/>
      <c r="ABS1151" s="349"/>
      <c r="ABT1151" s="349"/>
      <c r="ABU1151" s="349"/>
      <c r="ABV1151" s="349"/>
      <c r="ABW1151" s="349"/>
      <c r="ABX1151" s="349"/>
      <c r="ABY1151" s="349"/>
      <c r="ABZ1151" s="349"/>
      <c r="ACA1151" s="349"/>
      <c r="ACB1151" s="349"/>
      <c r="ACC1151" s="349"/>
    </row>
    <row r="1152" spans="1:757" s="183" customFormat="1" ht="18" hidden="1" customHeight="1" outlineLevel="1" x14ac:dyDescent="0.2">
      <c r="A1152" s="102" t="s">
        <v>2254</v>
      </c>
      <c r="B1152" s="1035" t="s">
        <v>21</v>
      </c>
      <c r="C1152" s="1036" t="s">
        <v>2169</v>
      </c>
      <c r="D1152" s="103" t="s">
        <v>2170</v>
      </c>
      <c r="E1152" s="102" t="s">
        <v>2170</v>
      </c>
      <c r="F1152" s="102" t="s">
        <v>2171</v>
      </c>
      <c r="G1152" s="102" t="s">
        <v>1924</v>
      </c>
      <c r="H1152" s="227">
        <v>1</v>
      </c>
      <c r="I1152" s="1057" t="s">
        <v>2255</v>
      </c>
      <c r="J1152" s="106" t="s">
        <v>30</v>
      </c>
      <c r="K1152" s="107"/>
      <c r="L1152" s="102" t="s">
        <v>1361</v>
      </c>
      <c r="M1152" s="102"/>
      <c r="N1152" s="108"/>
      <c r="O1152" s="108"/>
      <c r="P1152" s="108"/>
      <c r="Q1152" s="108"/>
      <c r="R1152" s="410"/>
      <c r="S1152" s="410"/>
      <c r="T1152" s="410"/>
      <c r="U1152" s="410"/>
      <c r="V1152" s="410"/>
      <c r="W1152" s="270"/>
      <c r="X1152" s="410"/>
      <c r="Y1152" s="410"/>
      <c r="Z1152" s="410"/>
      <c r="AA1152" s="410"/>
      <c r="AB1152" s="410"/>
      <c r="AC1152" s="410"/>
      <c r="AD1152" s="410"/>
      <c r="AE1152" s="410"/>
      <c r="AF1152" s="410"/>
      <c r="AG1152" s="410"/>
      <c r="AH1152" s="410"/>
      <c r="AI1152" s="410"/>
      <c r="AJ1152" s="410">
        <v>17275370</v>
      </c>
      <c r="AK1152" s="410"/>
      <c r="AL1152" s="410"/>
      <c r="AM1152" s="410">
        <f>AJ1152</f>
        <v>17275370</v>
      </c>
      <c r="AN1152" s="410">
        <f>AM1152*1.12</f>
        <v>19348414.400000002</v>
      </c>
      <c r="AO1152" s="410">
        <f t="shared" si="11564"/>
        <v>19348414.400000002</v>
      </c>
      <c r="AP1152" s="410">
        <v>23113000</v>
      </c>
      <c r="AQ1152" s="410"/>
      <c r="AR1152" s="410"/>
      <c r="AS1152" s="410">
        <f t="shared" ref="AS1152" si="11572">AP1152</f>
        <v>23113000</v>
      </c>
      <c r="AT1152" s="410">
        <f t="shared" ref="AT1152" si="11573">AS1152*1.12</f>
        <v>25886560.000000004</v>
      </c>
      <c r="AU1152" s="410">
        <f t="shared" ref="AU1152" si="11574">AT1152*H1152</f>
        <v>25886560.000000004</v>
      </c>
      <c r="AV1152" s="410">
        <v>23625160</v>
      </c>
      <c r="AW1152" s="410"/>
      <c r="AX1152" s="410"/>
      <c r="AY1152" s="410">
        <f t="shared" ref="AY1152" si="11575">AV1152</f>
        <v>23625160</v>
      </c>
      <c r="AZ1152" s="410">
        <f t="shared" ref="AZ1152" si="11576">AY1152*1.12</f>
        <v>26460179.200000003</v>
      </c>
      <c r="BA1152" s="410">
        <f t="shared" ref="BA1152" si="11577">AZ1152*H1152</f>
        <v>26460179.200000003</v>
      </c>
      <c r="BB1152" s="615">
        <v>24077650</v>
      </c>
      <c r="BC1152" s="615"/>
      <c r="BD1152" s="615"/>
      <c r="BE1152" s="411">
        <f t="shared" ref="BE1152" si="11578">BB1152</f>
        <v>24077650</v>
      </c>
      <c r="BF1152" s="411">
        <f t="shared" ref="BF1152" si="11579">BE1152*1.12</f>
        <v>26966968.000000004</v>
      </c>
      <c r="BG1152" s="411">
        <f t="shared" ref="BG1152" si="11580">BF1152*H1152</f>
        <v>26966968.000000004</v>
      </c>
      <c r="BH1152" s="615">
        <v>24419370</v>
      </c>
      <c r="BI1152" s="615"/>
      <c r="BJ1152" s="615"/>
      <c r="BK1152" s="411">
        <f t="shared" ref="BK1152" si="11581">BH1152</f>
        <v>24419370</v>
      </c>
      <c r="BL1152" s="411">
        <f t="shared" ref="BL1152" si="11582">BK1152*1.12</f>
        <v>27349694.400000002</v>
      </c>
      <c r="BM1152" s="411">
        <f>BL1152*H1152</f>
        <v>27349694.400000002</v>
      </c>
      <c r="BN1152" s="615"/>
      <c r="BO1152" s="615"/>
      <c r="BP1152" s="615"/>
      <c r="BQ1152" s="411">
        <v>0</v>
      </c>
      <c r="BR1152" s="411">
        <f t="shared" si="11568"/>
        <v>0</v>
      </c>
      <c r="BS1152" s="411">
        <f>BR1152*N1152</f>
        <v>0</v>
      </c>
      <c r="BT1152" s="410"/>
      <c r="BU1152" s="410"/>
      <c r="BV1152" s="270">
        <f>AD1152+AJ1152+AP1152+AV1152+BB1152+BH1152</f>
        <v>112510550</v>
      </c>
      <c r="BW1152" s="1434">
        <f t="shared" ref="BW1152" si="11583">BV1152*1.12</f>
        <v>126011816.00000001</v>
      </c>
      <c r="BX1152" s="616"/>
      <c r="BY1152" s="102">
        <v>2016</v>
      </c>
      <c r="BZ1152" s="326"/>
      <c r="CA1152" s="1037">
        <f t="shared" ref="CA1152" si="11584">BW1152*H1152</f>
        <v>126011816.00000001</v>
      </c>
      <c r="CB1152" s="108"/>
      <c r="CC1152" s="108"/>
      <c r="CD1152" s="895"/>
      <c r="CE1152" s="896">
        <f t="shared" ref="CE1152" si="11585">BV1152-CB1152</f>
        <v>112510550</v>
      </c>
      <c r="CF1152" s="896">
        <f t="shared" ref="CF1152" si="11586">BW1152-CC1152</f>
        <v>126011816.00000001</v>
      </c>
      <c r="CG1152" s="1038">
        <f t="shared" ref="CG1152" si="11587">CA1152-CC1152</f>
        <v>126011816.00000001</v>
      </c>
      <c r="CH1152" s="166" t="s">
        <v>2260</v>
      </c>
      <c r="CI1152" s="593"/>
      <c r="CJ1152" s="557"/>
      <c r="CK1152" s="730"/>
      <c r="CL1152" s="557"/>
      <c r="CM1152" s="558"/>
      <c r="CN1152" s="103"/>
      <c r="CO1152" s="103"/>
      <c r="CP1152" s="102"/>
      <c r="CQ1152" s="557"/>
      <c r="CR1152" s="899"/>
      <c r="CS1152" s="899"/>
      <c r="CT1152" s="899"/>
      <c r="CU1152" s="899"/>
      <c r="CV1152" s="899"/>
      <c r="CW1152" s="899"/>
      <c r="CX1152" s="899"/>
      <c r="CY1152" s="899"/>
      <c r="CZ1152" s="899"/>
      <c r="DA1152" s="900"/>
      <c r="DB1152" s="900"/>
      <c r="DC1152" s="900"/>
      <c r="DD1152" s="900"/>
      <c r="DE1152" s="900"/>
      <c r="DF1152" s="900"/>
      <c r="DG1152" s="900"/>
      <c r="DH1152" s="900"/>
      <c r="DI1152" s="900"/>
      <c r="DJ1152" s="900"/>
      <c r="DK1152" s="900"/>
      <c r="DL1152" s="900"/>
      <c r="DM1152" s="900"/>
      <c r="DN1152" s="900"/>
      <c r="DO1152" s="594"/>
      <c r="DP1152" s="594"/>
      <c r="DQ1152" s="1039"/>
      <c r="DR1152" s="594"/>
      <c r="DS1152" s="594"/>
      <c r="DT1152" s="594"/>
      <c r="DU1152" s="594"/>
      <c r="DV1152" s="594"/>
      <c r="DW1152" s="594"/>
      <c r="DX1152" s="594"/>
      <c r="DY1152" s="594"/>
      <c r="DZ1152" s="594"/>
      <c r="EA1152" s="594"/>
      <c r="EB1152" s="594">
        <f>EA1152/1.12</f>
        <v>0</v>
      </c>
      <c r="EC1152" s="594"/>
      <c r="ED1152" s="594"/>
      <c r="EE1152" s="1040">
        <f>DY1152+DW1152+DU1152+DS1152+DQ1152+EA1152</f>
        <v>0</v>
      </c>
      <c r="EF1152" s="900">
        <f>EE1152/1.12</f>
        <v>0</v>
      </c>
      <c r="EG1152" s="414">
        <f>U1152-DN1152</f>
        <v>0</v>
      </c>
      <c r="EH1152" s="414">
        <f>V1152-DM1152</f>
        <v>0</v>
      </c>
      <c r="EI1152" s="270">
        <f>AA1152-DP1152</f>
        <v>0</v>
      </c>
      <c r="EJ1152" s="270">
        <f>AB1152-DO1152</f>
        <v>0</v>
      </c>
      <c r="EK1152" s="270">
        <f>AG1152-DR1152</f>
        <v>0</v>
      </c>
      <c r="EL1152" s="270">
        <f>AH1152-DQ1152</f>
        <v>0</v>
      </c>
      <c r="EM1152" s="270">
        <f>AM1152-DT1152</f>
        <v>17275370</v>
      </c>
      <c r="EN1152" s="270">
        <f>AN1152-DS1152</f>
        <v>19348414.400000002</v>
      </c>
      <c r="EO1152" s="270">
        <f>AS1152-DV1152</f>
        <v>23113000</v>
      </c>
      <c r="EP1152" s="270">
        <f>AT1152-DU1152</f>
        <v>25886560.000000004</v>
      </c>
      <c r="EQ1152" s="270">
        <f>AY1152-DX1152</f>
        <v>23625160</v>
      </c>
      <c r="ER1152" s="270">
        <f>AZ1152-DW1152</f>
        <v>26460179.200000003</v>
      </c>
      <c r="ES1152" s="270">
        <f>BE1152-DZ1152</f>
        <v>24077650</v>
      </c>
      <c r="ET1152" s="647">
        <f>BF1152-DY1152</f>
        <v>26966968.000000004</v>
      </c>
      <c r="EU1152" s="481">
        <f>BK1152-EB1152</f>
        <v>24419370</v>
      </c>
      <c r="EV1152" s="271">
        <f>BL1152-EA1152</f>
        <v>27349694.400000002</v>
      </c>
      <c r="EW1152" s="481">
        <f>BM1152-ED1152</f>
        <v>27349694.400000002</v>
      </c>
      <c r="EX1152" s="271">
        <f>BN1152-EC1152</f>
        <v>0</v>
      </c>
      <c r="EY1152" s="409">
        <f>BV1152-EF1152</f>
        <v>112510550</v>
      </c>
      <c r="EZ1152" s="1129">
        <f>BW1152-EE1152</f>
        <v>126011816.00000001</v>
      </c>
      <c r="FA1152" s="629"/>
      <c r="FB1152" s="349"/>
      <c r="FC1152" s="349"/>
      <c r="FD1152" s="349"/>
      <c r="FE1152" s="349"/>
      <c r="FF1152" s="349"/>
      <c r="FG1152" s="349"/>
      <c r="FH1152" s="349"/>
      <c r="FI1152" s="349"/>
      <c r="FJ1152" s="349"/>
      <c r="FK1152" s="349"/>
      <c r="FL1152" s="349"/>
      <c r="FM1152" s="349"/>
      <c r="FN1152" s="349"/>
      <c r="FO1152" s="349"/>
      <c r="FP1152" s="349"/>
      <c r="FQ1152" s="349"/>
      <c r="FR1152" s="349"/>
      <c r="FS1152" s="349"/>
      <c r="FT1152" s="349"/>
      <c r="FU1152" s="349"/>
      <c r="FV1152" s="349"/>
      <c r="FW1152" s="349"/>
      <c r="FX1152" s="349"/>
      <c r="FY1152" s="349"/>
      <c r="FZ1152" s="349"/>
      <c r="GA1152" s="349"/>
      <c r="GB1152" s="349"/>
      <c r="GC1152" s="349"/>
      <c r="GD1152" s="349"/>
      <c r="GE1152" s="349"/>
      <c r="GF1152" s="349"/>
      <c r="GG1152" s="349"/>
      <c r="GH1152" s="349"/>
      <c r="GI1152" s="349"/>
      <c r="GJ1152" s="349"/>
      <c r="GK1152" s="349"/>
      <c r="GL1152" s="349"/>
      <c r="GM1152" s="349"/>
      <c r="GN1152" s="349"/>
      <c r="GO1152" s="349"/>
      <c r="GP1152" s="349"/>
      <c r="GQ1152" s="349"/>
      <c r="GR1152" s="349"/>
      <c r="GS1152" s="349"/>
      <c r="GT1152" s="349"/>
      <c r="GU1152" s="349"/>
      <c r="GV1152" s="349"/>
      <c r="GW1152" s="349"/>
      <c r="GX1152" s="349"/>
      <c r="GY1152" s="349"/>
      <c r="GZ1152" s="349"/>
      <c r="HA1152" s="349"/>
      <c r="HB1152" s="349"/>
      <c r="HC1152" s="349"/>
      <c r="HD1152" s="349"/>
      <c r="HE1152" s="349"/>
      <c r="HF1152" s="349"/>
      <c r="HG1152" s="349"/>
      <c r="HH1152" s="349"/>
      <c r="HI1152" s="349"/>
      <c r="HJ1152" s="349"/>
      <c r="HK1152" s="349"/>
      <c r="HL1152" s="349"/>
      <c r="HM1152" s="349"/>
      <c r="HN1152" s="349"/>
      <c r="HO1152" s="349"/>
      <c r="HP1152" s="349"/>
      <c r="HQ1152" s="349"/>
      <c r="HR1152" s="349"/>
      <c r="HS1152" s="349"/>
      <c r="HT1152" s="349"/>
      <c r="HU1152" s="349"/>
      <c r="HV1152" s="349"/>
      <c r="HW1152" s="349"/>
      <c r="HX1152" s="349"/>
      <c r="HY1152" s="349"/>
      <c r="HZ1152" s="349"/>
      <c r="IA1152" s="349"/>
      <c r="IB1152" s="349"/>
      <c r="IC1152" s="349"/>
      <c r="ID1152" s="349"/>
      <c r="IE1152" s="349"/>
      <c r="IF1152" s="349"/>
      <c r="IG1152" s="349"/>
      <c r="IH1152" s="349"/>
      <c r="II1152" s="349"/>
      <c r="IJ1152" s="349"/>
      <c r="IK1152" s="349"/>
      <c r="IL1152" s="349"/>
      <c r="IM1152" s="349"/>
      <c r="IN1152" s="349"/>
      <c r="IO1152" s="349"/>
      <c r="IP1152" s="349"/>
      <c r="IQ1152" s="349"/>
      <c r="IR1152" s="349"/>
      <c r="IS1152" s="349"/>
      <c r="IT1152" s="349"/>
      <c r="IU1152" s="349"/>
      <c r="IV1152" s="349"/>
      <c r="IW1152" s="349"/>
      <c r="IX1152" s="349"/>
      <c r="IY1152" s="349"/>
      <c r="IZ1152" s="349"/>
      <c r="JA1152" s="349"/>
      <c r="JB1152" s="349"/>
      <c r="JC1152" s="349"/>
      <c r="JD1152" s="349"/>
      <c r="JE1152" s="349"/>
      <c r="JF1152" s="349"/>
      <c r="JG1152" s="349"/>
      <c r="JH1152" s="349"/>
      <c r="JI1152" s="349"/>
      <c r="JJ1152" s="349"/>
      <c r="JK1152" s="349"/>
      <c r="JL1152" s="349"/>
      <c r="JM1152" s="349"/>
      <c r="JN1152" s="349"/>
      <c r="JO1152" s="349"/>
      <c r="JP1152" s="349"/>
      <c r="JQ1152" s="349"/>
      <c r="JR1152" s="349"/>
      <c r="JS1152" s="349"/>
      <c r="JT1152" s="349"/>
      <c r="JU1152" s="349"/>
      <c r="JV1152" s="349"/>
      <c r="JW1152" s="349"/>
      <c r="JX1152" s="349"/>
      <c r="JY1152" s="349"/>
      <c r="JZ1152" s="349"/>
      <c r="KA1152" s="349"/>
      <c r="KB1152" s="349"/>
      <c r="KC1152" s="349"/>
      <c r="KD1152" s="349"/>
      <c r="KE1152" s="349"/>
      <c r="KF1152" s="349"/>
      <c r="KG1152" s="349"/>
      <c r="KH1152" s="349"/>
      <c r="KI1152" s="349"/>
      <c r="KJ1152" s="349"/>
      <c r="KK1152" s="349"/>
      <c r="KL1152" s="349"/>
      <c r="KM1152" s="349"/>
      <c r="KN1152" s="349"/>
      <c r="KO1152" s="349"/>
      <c r="KP1152" s="349"/>
      <c r="KQ1152" s="349"/>
      <c r="KR1152" s="349"/>
      <c r="KS1152" s="349"/>
      <c r="KT1152" s="349"/>
      <c r="KU1152" s="349"/>
      <c r="KV1152" s="349"/>
      <c r="KW1152" s="349"/>
      <c r="KX1152" s="349"/>
      <c r="KY1152" s="349"/>
      <c r="KZ1152" s="349"/>
      <c r="LA1152" s="349"/>
      <c r="LB1152" s="349"/>
      <c r="LC1152" s="349"/>
      <c r="LD1152" s="349"/>
      <c r="LE1152" s="349"/>
      <c r="LF1152" s="349"/>
      <c r="LG1152" s="349"/>
      <c r="LH1152" s="349"/>
      <c r="LI1152" s="349"/>
      <c r="LJ1152" s="349"/>
      <c r="LK1152" s="349"/>
      <c r="LL1152" s="349"/>
      <c r="LM1152" s="349"/>
      <c r="LN1152" s="349"/>
      <c r="LO1152" s="349"/>
      <c r="LP1152" s="349"/>
      <c r="LQ1152" s="349"/>
      <c r="LR1152" s="349"/>
      <c r="LS1152" s="349"/>
      <c r="LT1152" s="349"/>
      <c r="LU1152" s="349"/>
      <c r="LV1152" s="349"/>
      <c r="LW1152" s="349"/>
      <c r="LX1152" s="349"/>
      <c r="LY1152" s="349"/>
      <c r="LZ1152" s="349"/>
      <c r="MA1152" s="349"/>
      <c r="MB1152" s="349"/>
      <c r="MC1152" s="349"/>
      <c r="MD1152" s="349"/>
      <c r="ME1152" s="349"/>
      <c r="MF1152" s="349"/>
      <c r="MG1152" s="349"/>
      <c r="MH1152" s="349"/>
      <c r="MI1152" s="349"/>
      <c r="MJ1152" s="349"/>
      <c r="MK1152" s="349"/>
      <c r="ML1152" s="349"/>
      <c r="MM1152" s="349"/>
      <c r="MN1152" s="349"/>
      <c r="MO1152" s="349"/>
      <c r="MP1152" s="349"/>
      <c r="MQ1152" s="349"/>
      <c r="MR1152" s="349"/>
      <c r="MS1152" s="349"/>
      <c r="MT1152" s="349"/>
      <c r="MU1152" s="349"/>
      <c r="MV1152" s="349"/>
      <c r="MW1152" s="349"/>
      <c r="MX1152" s="349"/>
      <c r="MY1152" s="349"/>
      <c r="MZ1152" s="349"/>
      <c r="NA1152" s="349"/>
      <c r="NB1152" s="349"/>
      <c r="NC1152" s="349"/>
      <c r="ND1152" s="349"/>
      <c r="NE1152" s="349"/>
      <c r="NF1152" s="349"/>
      <c r="NG1152" s="349"/>
      <c r="NH1152" s="349"/>
      <c r="NI1152" s="349"/>
      <c r="NJ1152" s="349"/>
      <c r="NK1152" s="349"/>
      <c r="NL1152" s="349"/>
      <c r="NM1152" s="349"/>
      <c r="NN1152" s="349"/>
      <c r="NO1152" s="349"/>
      <c r="NP1152" s="349"/>
      <c r="NQ1152" s="349"/>
      <c r="NR1152" s="349"/>
      <c r="NS1152" s="349"/>
      <c r="NT1152" s="349"/>
      <c r="NU1152" s="349"/>
      <c r="NV1152" s="349"/>
      <c r="NW1152" s="349"/>
      <c r="NX1152" s="349"/>
      <c r="NY1152" s="349"/>
      <c r="NZ1152" s="349"/>
      <c r="OA1152" s="349"/>
      <c r="OB1152" s="349"/>
      <c r="OC1152" s="349"/>
      <c r="OD1152" s="349"/>
      <c r="OE1152" s="349"/>
      <c r="OF1152" s="349"/>
      <c r="OG1152" s="349"/>
      <c r="OH1152" s="349"/>
      <c r="OI1152" s="349"/>
      <c r="OJ1152" s="349"/>
      <c r="OK1152" s="349"/>
      <c r="OL1152" s="349"/>
      <c r="OM1152" s="349"/>
      <c r="ON1152" s="349"/>
      <c r="OO1152" s="349"/>
      <c r="OP1152" s="349"/>
      <c r="OQ1152" s="349"/>
      <c r="OR1152" s="349"/>
      <c r="OS1152" s="349"/>
      <c r="OT1152" s="349"/>
      <c r="OU1152" s="349"/>
      <c r="OV1152" s="349"/>
      <c r="OW1152" s="349"/>
      <c r="OX1152" s="349"/>
      <c r="OY1152" s="349"/>
      <c r="OZ1152" s="349"/>
      <c r="PA1152" s="349"/>
      <c r="PB1152" s="349"/>
      <c r="PC1152" s="349"/>
      <c r="PD1152" s="349"/>
      <c r="PE1152" s="349"/>
      <c r="PF1152" s="349"/>
      <c r="PG1152" s="349"/>
      <c r="PH1152" s="349"/>
      <c r="PI1152" s="349"/>
      <c r="PJ1152" s="349"/>
      <c r="PK1152" s="349"/>
      <c r="PL1152" s="349"/>
      <c r="PM1152" s="349"/>
      <c r="PN1152" s="349"/>
      <c r="PO1152" s="349"/>
      <c r="PP1152" s="349"/>
      <c r="PQ1152" s="349"/>
      <c r="PR1152" s="349"/>
      <c r="PS1152" s="349"/>
      <c r="PT1152" s="349"/>
      <c r="PU1152" s="349"/>
      <c r="PV1152" s="349"/>
      <c r="PW1152" s="349"/>
      <c r="PX1152" s="349"/>
      <c r="PY1152" s="349"/>
      <c r="PZ1152" s="349"/>
      <c r="QA1152" s="349"/>
      <c r="QB1152" s="349"/>
      <c r="QC1152" s="349"/>
      <c r="QD1152" s="349"/>
      <c r="QE1152" s="349"/>
      <c r="QF1152" s="349"/>
      <c r="QG1152" s="349"/>
      <c r="QH1152" s="349"/>
      <c r="QI1152" s="349"/>
      <c r="QJ1152" s="349"/>
      <c r="QK1152" s="349"/>
      <c r="QL1152" s="349"/>
      <c r="QM1152" s="349"/>
      <c r="QN1152" s="349"/>
      <c r="QO1152" s="349"/>
      <c r="QP1152" s="349"/>
      <c r="QQ1152" s="349"/>
      <c r="QR1152" s="349"/>
      <c r="QS1152" s="349"/>
      <c r="QT1152" s="349"/>
      <c r="QU1152" s="349"/>
      <c r="QV1152" s="349"/>
      <c r="QW1152" s="349"/>
      <c r="QX1152" s="349"/>
      <c r="QY1152" s="349"/>
      <c r="QZ1152" s="349"/>
      <c r="RA1152" s="349"/>
      <c r="RB1152" s="349"/>
      <c r="RC1152" s="349"/>
      <c r="RD1152" s="349"/>
      <c r="RE1152" s="349"/>
      <c r="RF1152" s="349"/>
      <c r="RG1152" s="349"/>
      <c r="RH1152" s="349"/>
      <c r="RI1152" s="349"/>
      <c r="RJ1152" s="349"/>
      <c r="RK1152" s="349"/>
      <c r="RL1152" s="349"/>
      <c r="RM1152" s="349"/>
      <c r="RN1152" s="349"/>
      <c r="RO1152" s="349"/>
      <c r="RP1152" s="349"/>
      <c r="RQ1152" s="349"/>
      <c r="RR1152" s="349"/>
      <c r="RS1152" s="349"/>
      <c r="RT1152" s="349"/>
      <c r="RU1152" s="349"/>
      <c r="RV1152" s="349"/>
      <c r="RW1152" s="349"/>
      <c r="RX1152" s="349"/>
      <c r="RY1152" s="349"/>
      <c r="RZ1152" s="349"/>
      <c r="SA1152" s="349"/>
      <c r="SB1152" s="349"/>
      <c r="SC1152" s="349"/>
      <c r="SD1152" s="349"/>
      <c r="SE1152" s="349"/>
      <c r="SF1152" s="349"/>
      <c r="SG1152" s="349"/>
      <c r="SH1152" s="349"/>
      <c r="SI1152" s="349"/>
      <c r="SJ1152" s="349"/>
      <c r="SK1152" s="349"/>
      <c r="SL1152" s="349"/>
      <c r="SM1152" s="349"/>
      <c r="SN1152" s="349"/>
      <c r="SO1152" s="349"/>
      <c r="SP1152" s="349"/>
      <c r="SQ1152" s="349"/>
      <c r="SR1152" s="349"/>
      <c r="SS1152" s="349"/>
      <c r="ST1152" s="349"/>
      <c r="SU1152" s="349"/>
      <c r="SV1152" s="349"/>
      <c r="SW1152" s="349"/>
      <c r="SX1152" s="349"/>
      <c r="SY1152" s="349"/>
      <c r="SZ1152" s="349"/>
      <c r="TA1152" s="349"/>
      <c r="TB1152" s="349"/>
      <c r="TC1152" s="349"/>
      <c r="TD1152" s="349"/>
      <c r="TE1152" s="349"/>
      <c r="TF1152" s="349"/>
      <c r="TG1152" s="349"/>
      <c r="TH1152" s="349"/>
      <c r="TI1152" s="349"/>
      <c r="TJ1152" s="349"/>
      <c r="TK1152" s="349"/>
      <c r="TL1152" s="349"/>
      <c r="TM1152" s="349"/>
      <c r="TN1152" s="349"/>
      <c r="TO1152" s="349"/>
      <c r="TP1152" s="349"/>
      <c r="TQ1152" s="349"/>
      <c r="TR1152" s="349"/>
      <c r="TS1152" s="349"/>
      <c r="TT1152" s="349"/>
      <c r="TU1152" s="349"/>
      <c r="TV1152" s="349"/>
      <c r="TW1152" s="349"/>
      <c r="TX1152" s="349"/>
      <c r="TY1152" s="349"/>
      <c r="TZ1152" s="349"/>
      <c r="UA1152" s="349"/>
      <c r="UB1152" s="349"/>
      <c r="UC1152" s="349"/>
      <c r="UD1152" s="349"/>
      <c r="UE1152" s="349"/>
      <c r="UF1152" s="349"/>
      <c r="UG1152" s="349"/>
      <c r="UH1152" s="349"/>
      <c r="UI1152" s="349"/>
      <c r="UJ1152" s="349"/>
      <c r="UK1152" s="349"/>
      <c r="UL1152" s="349"/>
      <c r="UM1152" s="349"/>
      <c r="UN1152" s="349"/>
      <c r="UO1152" s="349"/>
      <c r="UP1152" s="349"/>
      <c r="UQ1152" s="349"/>
      <c r="UR1152" s="349"/>
      <c r="US1152" s="349"/>
      <c r="UT1152" s="349"/>
      <c r="UU1152" s="349"/>
      <c r="UV1152" s="349"/>
      <c r="UW1152" s="349"/>
      <c r="UX1152" s="349"/>
      <c r="UY1152" s="349"/>
      <c r="UZ1152" s="349"/>
      <c r="VA1152" s="349"/>
      <c r="VB1152" s="349"/>
      <c r="VC1152" s="349"/>
      <c r="VD1152" s="349"/>
      <c r="VE1152" s="349"/>
      <c r="VF1152" s="349"/>
      <c r="VG1152" s="349"/>
      <c r="VH1152" s="349"/>
      <c r="VI1152" s="349"/>
      <c r="VJ1152" s="349"/>
      <c r="VK1152" s="349"/>
      <c r="VL1152" s="349"/>
      <c r="VM1152" s="349"/>
      <c r="VN1152" s="349"/>
      <c r="VO1152" s="349"/>
      <c r="VP1152" s="349"/>
      <c r="VQ1152" s="349"/>
      <c r="VR1152" s="349"/>
      <c r="VS1152" s="349"/>
      <c r="VT1152" s="349"/>
      <c r="VU1152" s="349"/>
      <c r="VV1152" s="349"/>
      <c r="VW1152" s="349"/>
      <c r="VX1152" s="349"/>
      <c r="VY1152" s="349"/>
      <c r="VZ1152" s="349"/>
      <c r="WA1152" s="349"/>
      <c r="WB1152" s="349"/>
      <c r="WC1152" s="349"/>
      <c r="WD1152" s="349"/>
      <c r="WE1152" s="349"/>
      <c r="WF1152" s="349"/>
      <c r="WG1152" s="349"/>
      <c r="WH1152" s="349"/>
      <c r="WI1152" s="349"/>
      <c r="WJ1152" s="349"/>
      <c r="WK1152" s="349"/>
      <c r="WL1152" s="349"/>
      <c r="WM1152" s="349"/>
      <c r="WN1152" s="349"/>
      <c r="WO1152" s="349"/>
      <c r="WP1152" s="349"/>
      <c r="WQ1152" s="349"/>
      <c r="WR1152" s="349"/>
      <c r="WS1152" s="349"/>
      <c r="WT1152" s="349"/>
      <c r="WU1152" s="349"/>
      <c r="WV1152" s="349"/>
      <c r="WW1152" s="349"/>
      <c r="WX1152" s="349"/>
      <c r="WY1152" s="349"/>
      <c r="WZ1152" s="349"/>
      <c r="XA1152" s="349"/>
      <c r="XB1152" s="349"/>
      <c r="XC1152" s="349"/>
      <c r="XD1152" s="349"/>
      <c r="XE1152" s="349"/>
      <c r="XF1152" s="349"/>
      <c r="XG1152" s="349"/>
      <c r="XH1152" s="349"/>
      <c r="XI1152" s="349"/>
      <c r="XJ1152" s="349"/>
      <c r="XK1152" s="349"/>
      <c r="XL1152" s="349"/>
      <c r="XM1152" s="349"/>
      <c r="XN1152" s="349"/>
      <c r="XO1152" s="349"/>
      <c r="XP1152" s="349"/>
      <c r="XQ1152" s="349"/>
      <c r="XR1152" s="349"/>
      <c r="XS1152" s="349"/>
      <c r="XT1152" s="349"/>
      <c r="XU1152" s="349"/>
      <c r="XV1152" s="349"/>
      <c r="XW1152" s="349"/>
      <c r="XX1152" s="349"/>
      <c r="XY1152" s="349"/>
      <c r="XZ1152" s="349"/>
      <c r="YA1152" s="349"/>
      <c r="YB1152" s="349"/>
      <c r="YC1152" s="349"/>
      <c r="YD1152" s="349"/>
      <c r="YE1152" s="349"/>
      <c r="YF1152" s="349"/>
      <c r="YG1152" s="349"/>
      <c r="YH1152" s="349"/>
      <c r="YI1152" s="349"/>
      <c r="YJ1152" s="349"/>
      <c r="YK1152" s="349"/>
      <c r="YL1152" s="349"/>
      <c r="YM1152" s="349"/>
      <c r="YN1152" s="349"/>
      <c r="YO1152" s="349"/>
      <c r="YP1152" s="349"/>
      <c r="YQ1152" s="349"/>
      <c r="YR1152" s="349"/>
      <c r="YS1152" s="349"/>
      <c r="YT1152" s="349"/>
      <c r="YU1152" s="349"/>
      <c r="YV1152" s="349"/>
      <c r="YW1152" s="349"/>
      <c r="YX1152" s="349"/>
      <c r="YY1152" s="349"/>
      <c r="YZ1152" s="349"/>
      <c r="ZA1152" s="349"/>
      <c r="ZB1152" s="349"/>
      <c r="ZC1152" s="349"/>
      <c r="ZD1152" s="349"/>
      <c r="ZE1152" s="349"/>
      <c r="ZF1152" s="349"/>
      <c r="ZG1152" s="349"/>
      <c r="ZH1152" s="349"/>
      <c r="ZI1152" s="349"/>
      <c r="ZJ1152" s="349"/>
      <c r="ZK1152" s="349"/>
      <c r="ZL1152" s="349"/>
      <c r="ZM1152" s="349"/>
      <c r="ZN1152" s="349"/>
      <c r="ZO1152" s="349"/>
      <c r="ZP1152" s="349"/>
      <c r="ZQ1152" s="349"/>
      <c r="ZR1152" s="349"/>
      <c r="ZS1152" s="349"/>
      <c r="ZT1152" s="349"/>
      <c r="ZU1152" s="349"/>
      <c r="ZV1152" s="349"/>
      <c r="ZW1152" s="349"/>
      <c r="ZX1152" s="349"/>
      <c r="ZY1152" s="349"/>
      <c r="ZZ1152" s="349"/>
      <c r="AAA1152" s="349"/>
      <c r="AAB1152" s="349"/>
      <c r="AAC1152" s="349"/>
      <c r="AAD1152" s="349"/>
      <c r="AAE1152" s="349"/>
      <c r="AAF1152" s="349"/>
      <c r="AAG1152" s="349"/>
      <c r="AAH1152" s="349"/>
      <c r="AAI1152" s="349"/>
      <c r="AAJ1152" s="349"/>
      <c r="AAK1152" s="349"/>
      <c r="AAL1152" s="349"/>
      <c r="AAM1152" s="349"/>
      <c r="AAN1152" s="349"/>
      <c r="AAO1152" s="349"/>
      <c r="AAP1152" s="349"/>
      <c r="AAQ1152" s="349"/>
      <c r="AAR1152" s="349"/>
      <c r="AAS1152" s="349"/>
      <c r="AAT1152" s="349"/>
      <c r="AAU1152" s="349"/>
      <c r="AAV1152" s="349"/>
      <c r="AAW1152" s="349"/>
      <c r="AAX1152" s="349"/>
      <c r="AAY1152" s="349"/>
      <c r="AAZ1152" s="349"/>
      <c r="ABA1152" s="349"/>
      <c r="ABB1152" s="349"/>
      <c r="ABC1152" s="349"/>
      <c r="ABD1152" s="349"/>
      <c r="ABE1152" s="349"/>
      <c r="ABF1152" s="349"/>
      <c r="ABG1152" s="349"/>
      <c r="ABH1152" s="349"/>
      <c r="ABI1152" s="349"/>
      <c r="ABJ1152" s="349"/>
      <c r="ABK1152" s="349"/>
      <c r="ABL1152" s="349"/>
      <c r="ABM1152" s="349"/>
      <c r="ABN1152" s="349"/>
      <c r="ABO1152" s="349"/>
      <c r="ABP1152" s="349"/>
      <c r="ABQ1152" s="349"/>
      <c r="ABR1152" s="349"/>
      <c r="ABS1152" s="349"/>
      <c r="ABT1152" s="349"/>
      <c r="ABU1152" s="349"/>
      <c r="ABV1152" s="349"/>
      <c r="ABW1152" s="349"/>
      <c r="ABX1152" s="349"/>
      <c r="ABY1152" s="349"/>
      <c r="ABZ1152" s="349"/>
      <c r="ACA1152" s="349"/>
      <c r="ACB1152" s="349"/>
      <c r="ACC1152" s="349"/>
    </row>
    <row r="1153" spans="1:757" s="175" customFormat="1" ht="18" customHeight="1" collapsed="1" x14ac:dyDescent="0.2">
      <c r="A1153" s="76"/>
      <c r="B1153" s="965"/>
      <c r="C1153" s="646"/>
      <c r="D1153" s="90" t="s">
        <v>1262</v>
      </c>
      <c r="E1153" s="76"/>
      <c r="F1153" s="76"/>
      <c r="G1153" s="76"/>
      <c r="H1153" s="189"/>
      <c r="I1153" s="76"/>
      <c r="J1153" s="80"/>
      <c r="K1153" s="81"/>
      <c r="L1153" s="76"/>
      <c r="M1153" s="76"/>
      <c r="N1153" s="82"/>
      <c r="O1153" s="82"/>
      <c r="P1153" s="82"/>
      <c r="Q1153" s="82"/>
      <c r="R1153" s="260"/>
      <c r="S1153" s="260"/>
      <c r="T1153" s="260"/>
      <c r="U1153" s="260"/>
      <c r="V1153" s="260"/>
      <c r="W1153" s="262"/>
      <c r="X1153" s="260"/>
      <c r="Y1153" s="260"/>
      <c r="Z1153" s="260"/>
      <c r="AA1153" s="260"/>
      <c r="AB1153" s="260"/>
      <c r="AC1153" s="260"/>
      <c r="AD1153" s="260"/>
      <c r="AE1153" s="260"/>
      <c r="AF1153" s="260"/>
      <c r="AG1153" s="260"/>
      <c r="AH1153" s="260"/>
      <c r="AI1153" s="260"/>
      <c r="AJ1153" s="260"/>
      <c r="AK1153" s="260"/>
      <c r="AL1153" s="260"/>
      <c r="AM1153" s="264">
        <f>SUM(AM1154:AM1154)</f>
        <v>8443000</v>
      </c>
      <c r="AN1153" s="264">
        <f>SUM(AN1154:AN1154)</f>
        <v>9456160</v>
      </c>
      <c r="AO1153" s="264">
        <f>SUM(AO1154:AO1154)</f>
        <v>9456160</v>
      </c>
      <c r="AP1153" s="260"/>
      <c r="AQ1153" s="260"/>
      <c r="AR1153" s="260"/>
      <c r="AS1153" s="264">
        <f>SUM(AS1154:AS1154)</f>
        <v>8451000</v>
      </c>
      <c r="AT1153" s="264">
        <f>SUM(AT1154:AT1154)</f>
        <v>9465120</v>
      </c>
      <c r="AU1153" s="264">
        <f>SUM(AU1154:AU1154)</f>
        <v>9465120</v>
      </c>
      <c r="AV1153" s="260"/>
      <c r="AW1153" s="260"/>
      <c r="AX1153" s="260"/>
      <c r="AY1153" s="264">
        <f>SUM(AY1154:AY1154)</f>
        <v>8456000</v>
      </c>
      <c r="AZ1153" s="264">
        <f>SUM(AZ1154:AZ1154)</f>
        <v>9470720</v>
      </c>
      <c r="BA1153" s="264">
        <f>SUM(BA1154:BA1154)</f>
        <v>9470720</v>
      </c>
      <c r="BB1153" s="404"/>
      <c r="BC1153" s="404"/>
      <c r="BD1153" s="404"/>
      <c r="BE1153" s="403">
        <f>SUM(BE1154:BE1154)</f>
        <v>8464000</v>
      </c>
      <c r="BF1153" s="403">
        <f>SUM(BF1154:BF1154)</f>
        <v>9479680</v>
      </c>
      <c r="BG1153" s="403">
        <f>SUM(BG1154:BG1154)</f>
        <v>9479680</v>
      </c>
      <c r="BH1153" s="404"/>
      <c r="BI1153" s="404"/>
      <c r="BJ1153" s="404"/>
      <c r="BK1153" s="403">
        <f>SUM(BK1154:BK1154)</f>
        <v>8464000</v>
      </c>
      <c r="BL1153" s="403">
        <f>SUM(BL1154:BL1154)</f>
        <v>9479680</v>
      </c>
      <c r="BM1153" s="403">
        <f>SUM(BM1154:BM1154)</f>
        <v>9479680</v>
      </c>
      <c r="BN1153" s="404"/>
      <c r="BO1153" s="404"/>
      <c r="BP1153" s="404"/>
      <c r="BQ1153" s="403">
        <f>SUM(BQ1154:BQ1154)</f>
        <v>0</v>
      </c>
      <c r="BR1153" s="403">
        <f>SUM(BR1154:BR1154)</f>
        <v>0</v>
      </c>
      <c r="BS1153" s="403">
        <f>SUM(BS1154:BS1154)</f>
        <v>0</v>
      </c>
      <c r="BT1153" s="260"/>
      <c r="BU1153" s="260"/>
      <c r="BV1153" s="258">
        <f>SUM(BV1154:BV1154)</f>
        <v>42278000</v>
      </c>
      <c r="BW1153" s="258">
        <f>SUM(BW1154:BW1154)</f>
        <v>47351360.000000007</v>
      </c>
      <c r="BX1153" s="190"/>
      <c r="BY1153" s="76"/>
      <c r="BZ1153" s="325"/>
      <c r="CA1153" s="644">
        <f>SUM(CA1154:CA1154)</f>
        <v>47351360.000000007</v>
      </c>
      <c r="CB1153" s="82"/>
      <c r="CC1153" s="82"/>
      <c r="CE1153" s="27">
        <f>SUM(CE1154:CE1154)</f>
        <v>42278000</v>
      </c>
      <c r="CF1153" s="27">
        <f>SUM(CF1154:CF1154)</f>
        <v>47351360.000000007</v>
      </c>
      <c r="CG1153" s="603">
        <f>SUM(CG1154:CG1154)</f>
        <v>47351360.000000007</v>
      </c>
      <c r="CH1153" s="185"/>
      <c r="CI1153" s="185"/>
      <c r="CK1153" s="724"/>
      <c r="CM1153" s="178"/>
      <c r="CN1153" s="77"/>
      <c r="CO1153" s="77"/>
      <c r="CP1153" s="76"/>
      <c r="CR1153" s="463"/>
      <c r="CS1153" s="463"/>
      <c r="CT1153" s="463"/>
      <c r="CU1153" s="463"/>
      <c r="CV1153" s="463"/>
      <c r="CW1153" s="463"/>
      <c r="CX1153" s="463"/>
      <c r="CY1153" s="463"/>
      <c r="CZ1153" s="463"/>
      <c r="DA1153" s="464"/>
      <c r="DB1153" s="464"/>
      <c r="DC1153" s="464"/>
      <c r="DD1153" s="464"/>
      <c r="DE1153" s="464"/>
      <c r="DF1153" s="464"/>
      <c r="DG1153" s="464"/>
      <c r="DH1153" s="464"/>
      <c r="DI1153" s="464"/>
      <c r="DJ1153" s="464"/>
      <c r="DK1153" s="464"/>
      <c r="DL1153" s="464"/>
      <c r="DM1153" s="464"/>
      <c r="DN1153" s="464"/>
      <c r="DO1153" s="455"/>
      <c r="DP1153" s="455"/>
      <c r="DQ1153" s="477"/>
      <c r="DR1153" s="455"/>
      <c r="DS1153" s="406">
        <f t="shared" ref="DS1153:EF1153" si="11588">SUM(DS1154)</f>
        <v>9452800</v>
      </c>
      <c r="DT1153" s="406">
        <f>SUM(DT1154)</f>
        <v>8440000</v>
      </c>
      <c r="DU1153" s="406">
        <f t="shared" si="11588"/>
        <v>9464000</v>
      </c>
      <c r="DV1153" s="406">
        <f t="shared" si="11588"/>
        <v>8450000</v>
      </c>
      <c r="DW1153" s="406">
        <f t="shared" si="11588"/>
        <v>9464000</v>
      </c>
      <c r="DX1153" s="406">
        <f t="shared" si="11588"/>
        <v>8450000</v>
      </c>
      <c r="DY1153" s="406">
        <f t="shared" si="11588"/>
        <v>9475200</v>
      </c>
      <c r="DZ1153" s="406">
        <f t="shared" si="11588"/>
        <v>8460000</v>
      </c>
      <c r="EA1153" s="406">
        <f t="shared" si="11588"/>
        <v>9475200</v>
      </c>
      <c r="EB1153" s="406">
        <f t="shared" si="11588"/>
        <v>8460000</v>
      </c>
      <c r="EC1153" s="406">
        <f t="shared" si="11588"/>
        <v>0</v>
      </c>
      <c r="ED1153" s="406">
        <f t="shared" si="11588"/>
        <v>0</v>
      </c>
      <c r="EE1153" s="728">
        <f t="shared" si="11588"/>
        <v>47331200</v>
      </c>
      <c r="EF1153" s="470">
        <f t="shared" si="11588"/>
        <v>42259999.999999993</v>
      </c>
      <c r="EG1153" s="264">
        <f t="shared" ref="EG1153:EZ1153" si="11589">SUM(EG1154)</f>
        <v>0</v>
      </c>
      <c r="EH1153" s="264">
        <f t="shared" si="11589"/>
        <v>0</v>
      </c>
      <c r="EI1153" s="262">
        <f t="shared" si="11589"/>
        <v>0</v>
      </c>
      <c r="EJ1153" s="262">
        <f t="shared" si="11589"/>
        <v>0</v>
      </c>
      <c r="EK1153" s="262">
        <f t="shared" si="11589"/>
        <v>0</v>
      </c>
      <c r="EL1153" s="262">
        <f t="shared" si="11589"/>
        <v>0</v>
      </c>
      <c r="EM1153" s="258">
        <f t="shared" si="11589"/>
        <v>3000</v>
      </c>
      <c r="EN1153" s="258">
        <f t="shared" si="11589"/>
        <v>3360</v>
      </c>
      <c r="EO1153" s="258">
        <f t="shared" si="11589"/>
        <v>1000</v>
      </c>
      <c r="EP1153" s="258">
        <f t="shared" si="11589"/>
        <v>1120</v>
      </c>
      <c r="EQ1153" s="258">
        <f t="shared" si="11589"/>
        <v>6000</v>
      </c>
      <c r="ER1153" s="258">
        <f t="shared" si="11589"/>
        <v>6720</v>
      </c>
      <c r="ES1153" s="258">
        <f t="shared" si="11589"/>
        <v>4000</v>
      </c>
      <c r="ET1153" s="258">
        <f t="shared" si="11589"/>
        <v>4480</v>
      </c>
      <c r="EU1153" s="258">
        <f t="shared" si="11589"/>
        <v>4000</v>
      </c>
      <c r="EV1153" s="258">
        <f t="shared" si="11589"/>
        <v>4480</v>
      </c>
      <c r="EW1153" s="258">
        <f t="shared" si="11589"/>
        <v>9479680</v>
      </c>
      <c r="EX1153" s="258">
        <f t="shared" si="11589"/>
        <v>0</v>
      </c>
      <c r="EY1153" s="264">
        <f t="shared" si="11589"/>
        <v>18000.000000007451</v>
      </c>
      <c r="EZ1153" s="1000">
        <f t="shared" si="11589"/>
        <v>20160.000000007451</v>
      </c>
      <c r="FA1153" s="629"/>
      <c r="FB1153" s="349"/>
      <c r="FC1153" s="349"/>
      <c r="FD1153" s="349"/>
      <c r="FE1153" s="349"/>
      <c r="FF1153" s="349"/>
      <c r="FG1153" s="349"/>
      <c r="FH1153" s="349"/>
      <c r="FI1153" s="349"/>
      <c r="FJ1153" s="349"/>
      <c r="FK1153" s="349"/>
      <c r="FL1153" s="349"/>
      <c r="FM1153" s="349"/>
      <c r="FN1153" s="349"/>
      <c r="FO1153" s="349"/>
      <c r="FP1153" s="349"/>
      <c r="FQ1153" s="349"/>
      <c r="FR1153" s="349"/>
      <c r="FS1153" s="349"/>
      <c r="FT1153" s="349"/>
      <c r="FU1153" s="349"/>
      <c r="FV1153" s="349"/>
      <c r="FW1153" s="349"/>
      <c r="FX1153" s="349"/>
      <c r="FY1153" s="349"/>
      <c r="FZ1153" s="349"/>
      <c r="GA1153" s="349"/>
      <c r="GB1153" s="349"/>
      <c r="GC1153" s="349"/>
      <c r="GD1153" s="349"/>
      <c r="GE1153" s="349"/>
      <c r="GF1153" s="349"/>
      <c r="GG1153" s="349"/>
      <c r="GH1153" s="349"/>
      <c r="GI1153" s="349"/>
      <c r="GJ1153" s="349"/>
      <c r="GK1153" s="349"/>
      <c r="GL1153" s="349"/>
      <c r="GM1153" s="349"/>
      <c r="GN1153" s="349"/>
      <c r="GO1153" s="349"/>
      <c r="GP1153" s="349"/>
      <c r="GQ1153" s="349"/>
      <c r="GR1153" s="349"/>
      <c r="GS1153" s="349"/>
      <c r="GT1153" s="349"/>
      <c r="GU1153" s="349"/>
      <c r="GV1153" s="349"/>
      <c r="GW1153" s="349"/>
      <c r="GX1153" s="349"/>
      <c r="GY1153" s="349"/>
      <c r="GZ1153" s="349"/>
      <c r="HA1153" s="349"/>
      <c r="HB1153" s="349"/>
      <c r="HC1153" s="349"/>
      <c r="HD1153" s="349"/>
      <c r="HE1153" s="349"/>
      <c r="HF1153" s="349"/>
      <c r="HG1153" s="349"/>
      <c r="HH1153" s="349"/>
      <c r="HI1153" s="349"/>
      <c r="HJ1153" s="349"/>
      <c r="HK1153" s="349"/>
      <c r="HL1153" s="349"/>
      <c r="HM1153" s="349"/>
      <c r="HN1153" s="349"/>
      <c r="HO1153" s="349"/>
      <c r="HP1153" s="349"/>
      <c r="HQ1153" s="349"/>
      <c r="HR1153" s="349"/>
      <c r="HS1153" s="349"/>
      <c r="HT1153" s="349"/>
      <c r="HU1153" s="349"/>
      <c r="HV1153" s="349"/>
      <c r="HW1153" s="349"/>
      <c r="HX1153" s="349"/>
      <c r="HY1153" s="349"/>
      <c r="HZ1153" s="349"/>
      <c r="IA1153" s="349"/>
      <c r="IB1153" s="349"/>
      <c r="IC1153" s="349"/>
      <c r="ID1153" s="349"/>
      <c r="IE1153" s="349"/>
      <c r="IF1153" s="349"/>
      <c r="IG1153" s="349"/>
      <c r="IH1153" s="349"/>
      <c r="II1153" s="349"/>
      <c r="IJ1153" s="349"/>
      <c r="IK1153" s="349"/>
      <c r="IL1153" s="349"/>
      <c r="IM1153" s="349"/>
      <c r="IN1153" s="349"/>
      <c r="IO1153" s="349"/>
      <c r="IP1153" s="349"/>
      <c r="IQ1153" s="349"/>
      <c r="IR1153" s="349"/>
      <c r="IS1153" s="349"/>
      <c r="IT1153" s="349"/>
      <c r="IU1153" s="349"/>
      <c r="IV1153" s="349"/>
      <c r="IW1153" s="349"/>
      <c r="IX1153" s="349"/>
      <c r="IY1153" s="349"/>
      <c r="IZ1153" s="349"/>
      <c r="JA1153" s="349"/>
      <c r="JB1153" s="349"/>
      <c r="JC1153" s="349"/>
      <c r="JD1153" s="349"/>
      <c r="JE1153" s="349"/>
      <c r="JF1153" s="349"/>
      <c r="JG1153" s="349"/>
      <c r="JH1153" s="349"/>
      <c r="JI1153" s="349"/>
      <c r="JJ1153" s="349"/>
      <c r="JK1153" s="349"/>
      <c r="JL1153" s="349"/>
      <c r="JM1153" s="349"/>
      <c r="JN1153" s="349"/>
      <c r="JO1153" s="349"/>
      <c r="JP1153" s="349"/>
      <c r="JQ1153" s="349"/>
      <c r="JR1153" s="349"/>
      <c r="JS1153" s="349"/>
      <c r="JT1153" s="349"/>
      <c r="JU1153" s="349"/>
      <c r="JV1153" s="349"/>
      <c r="JW1153" s="349"/>
      <c r="JX1153" s="349"/>
      <c r="JY1153" s="349"/>
      <c r="JZ1153" s="349"/>
      <c r="KA1153" s="349"/>
      <c r="KB1153" s="349"/>
      <c r="KC1153" s="349"/>
      <c r="KD1153" s="349"/>
      <c r="KE1153" s="349"/>
      <c r="KF1153" s="349"/>
      <c r="KG1153" s="349"/>
      <c r="KH1153" s="349"/>
      <c r="KI1153" s="349"/>
      <c r="KJ1153" s="349"/>
      <c r="KK1153" s="349"/>
      <c r="KL1153" s="349"/>
      <c r="KM1153" s="349"/>
      <c r="KN1153" s="349"/>
      <c r="KO1153" s="349"/>
      <c r="KP1153" s="349"/>
      <c r="KQ1153" s="349"/>
      <c r="KR1153" s="349"/>
      <c r="KS1153" s="349"/>
      <c r="KT1153" s="349"/>
      <c r="KU1153" s="349"/>
      <c r="KV1153" s="349"/>
      <c r="KW1153" s="349"/>
      <c r="KX1153" s="349"/>
      <c r="KY1153" s="349"/>
      <c r="KZ1153" s="349"/>
      <c r="LA1153" s="349"/>
      <c r="LB1153" s="349"/>
      <c r="LC1153" s="349"/>
      <c r="LD1153" s="349"/>
      <c r="LE1153" s="349"/>
      <c r="LF1153" s="349"/>
      <c r="LG1153" s="349"/>
      <c r="LH1153" s="349"/>
      <c r="LI1153" s="349"/>
      <c r="LJ1153" s="349"/>
      <c r="LK1153" s="349"/>
      <c r="LL1153" s="349"/>
      <c r="LM1153" s="349"/>
      <c r="LN1153" s="349"/>
      <c r="LO1153" s="349"/>
      <c r="LP1153" s="349"/>
      <c r="LQ1153" s="349"/>
      <c r="LR1153" s="349"/>
      <c r="LS1153" s="349"/>
      <c r="LT1153" s="349"/>
      <c r="LU1153" s="349"/>
      <c r="LV1153" s="349"/>
      <c r="LW1153" s="349"/>
      <c r="LX1153" s="349"/>
      <c r="LY1153" s="349"/>
      <c r="LZ1153" s="349"/>
      <c r="MA1153" s="349"/>
      <c r="MB1153" s="349"/>
      <c r="MC1153" s="349"/>
      <c r="MD1153" s="349"/>
      <c r="ME1153" s="349"/>
      <c r="MF1153" s="349"/>
      <c r="MG1153" s="349"/>
      <c r="MH1153" s="349"/>
      <c r="MI1153" s="349"/>
      <c r="MJ1153" s="349"/>
      <c r="MK1153" s="349"/>
      <c r="ML1153" s="349"/>
      <c r="MM1153" s="349"/>
      <c r="MN1153" s="349"/>
      <c r="MO1153" s="349"/>
      <c r="MP1153" s="349"/>
      <c r="MQ1153" s="349"/>
      <c r="MR1153" s="349"/>
      <c r="MS1153" s="349"/>
      <c r="MT1153" s="349"/>
      <c r="MU1153" s="349"/>
      <c r="MV1153" s="349"/>
      <c r="MW1153" s="349"/>
      <c r="MX1153" s="349"/>
      <c r="MY1153" s="349"/>
      <c r="MZ1153" s="349"/>
      <c r="NA1153" s="349"/>
      <c r="NB1153" s="349"/>
      <c r="NC1153" s="349"/>
      <c r="ND1153" s="349"/>
      <c r="NE1153" s="349"/>
      <c r="NF1153" s="349"/>
      <c r="NG1153" s="349"/>
      <c r="NH1153" s="349"/>
      <c r="NI1153" s="349"/>
      <c r="NJ1153" s="349"/>
      <c r="NK1153" s="349"/>
      <c r="NL1153" s="349"/>
      <c r="NM1153" s="349"/>
      <c r="NN1153" s="349"/>
      <c r="NO1153" s="349"/>
      <c r="NP1153" s="349"/>
      <c r="NQ1153" s="349"/>
      <c r="NR1153" s="349"/>
      <c r="NS1153" s="349"/>
      <c r="NT1153" s="349"/>
      <c r="NU1153" s="349"/>
      <c r="NV1153" s="349"/>
      <c r="NW1153" s="349"/>
      <c r="NX1153" s="349"/>
      <c r="NY1153" s="349"/>
      <c r="NZ1153" s="349"/>
      <c r="OA1153" s="349"/>
      <c r="OB1153" s="349"/>
      <c r="OC1153" s="349"/>
      <c r="OD1153" s="349"/>
      <c r="OE1153" s="349"/>
      <c r="OF1153" s="349"/>
      <c r="OG1153" s="349"/>
      <c r="OH1153" s="349"/>
      <c r="OI1153" s="349"/>
      <c r="OJ1153" s="349"/>
      <c r="OK1153" s="349"/>
      <c r="OL1153" s="349"/>
      <c r="OM1153" s="349"/>
      <c r="ON1153" s="349"/>
      <c r="OO1153" s="349"/>
      <c r="OP1153" s="349"/>
      <c r="OQ1153" s="349"/>
      <c r="OR1153" s="349"/>
      <c r="OS1153" s="349"/>
      <c r="OT1153" s="349"/>
      <c r="OU1153" s="349"/>
      <c r="OV1153" s="349"/>
      <c r="OW1153" s="349"/>
      <c r="OX1153" s="349"/>
      <c r="OY1153" s="349"/>
      <c r="OZ1153" s="349"/>
      <c r="PA1153" s="349"/>
      <c r="PB1153" s="349"/>
      <c r="PC1153" s="349"/>
      <c r="PD1153" s="349"/>
      <c r="PE1153" s="349"/>
      <c r="PF1153" s="349"/>
      <c r="PG1153" s="349"/>
      <c r="PH1153" s="349"/>
      <c r="PI1153" s="349"/>
      <c r="PJ1153" s="349"/>
      <c r="PK1153" s="349"/>
      <c r="PL1153" s="349"/>
      <c r="PM1153" s="349"/>
      <c r="PN1153" s="349"/>
      <c r="PO1153" s="349"/>
      <c r="PP1153" s="349"/>
      <c r="PQ1153" s="349"/>
      <c r="PR1153" s="349"/>
      <c r="PS1153" s="349"/>
      <c r="PT1153" s="349"/>
      <c r="PU1153" s="349"/>
      <c r="PV1153" s="349"/>
      <c r="PW1153" s="349"/>
      <c r="PX1153" s="349"/>
      <c r="PY1153" s="349"/>
      <c r="PZ1153" s="349"/>
      <c r="QA1153" s="349"/>
      <c r="QB1153" s="349"/>
      <c r="QC1153" s="349"/>
      <c r="QD1153" s="349"/>
      <c r="QE1153" s="349"/>
      <c r="QF1153" s="349"/>
      <c r="QG1153" s="349"/>
      <c r="QH1153" s="349"/>
      <c r="QI1153" s="349"/>
      <c r="QJ1153" s="349"/>
      <c r="QK1153" s="349"/>
      <c r="QL1153" s="349"/>
      <c r="QM1153" s="349"/>
      <c r="QN1153" s="349"/>
      <c r="QO1153" s="349"/>
      <c r="QP1153" s="349"/>
      <c r="QQ1153" s="349"/>
      <c r="QR1153" s="349"/>
      <c r="QS1153" s="349"/>
      <c r="QT1153" s="349"/>
      <c r="QU1153" s="349"/>
      <c r="QV1153" s="349"/>
      <c r="QW1153" s="349"/>
      <c r="QX1153" s="349"/>
      <c r="QY1153" s="349"/>
      <c r="QZ1153" s="349"/>
      <c r="RA1153" s="349"/>
      <c r="RB1153" s="349"/>
      <c r="RC1153" s="349"/>
      <c r="RD1153" s="349"/>
      <c r="RE1153" s="349"/>
      <c r="RF1153" s="349"/>
      <c r="RG1153" s="349"/>
      <c r="RH1153" s="349"/>
      <c r="RI1153" s="349"/>
      <c r="RJ1153" s="349"/>
      <c r="RK1153" s="349"/>
      <c r="RL1153" s="349"/>
      <c r="RM1153" s="349"/>
      <c r="RN1153" s="349"/>
      <c r="RO1153" s="349"/>
      <c r="RP1153" s="349"/>
      <c r="RQ1153" s="349"/>
      <c r="RR1153" s="349"/>
      <c r="RS1153" s="349"/>
      <c r="RT1153" s="349"/>
      <c r="RU1153" s="349"/>
      <c r="RV1153" s="349"/>
      <c r="RW1153" s="349"/>
      <c r="RX1153" s="349"/>
      <c r="RY1153" s="349"/>
      <c r="RZ1153" s="349"/>
      <c r="SA1153" s="349"/>
      <c r="SB1153" s="349"/>
      <c r="SC1153" s="349"/>
      <c r="SD1153" s="349"/>
      <c r="SE1153" s="349"/>
      <c r="SF1153" s="349"/>
      <c r="SG1153" s="349"/>
      <c r="SH1153" s="349"/>
      <c r="SI1153" s="349"/>
      <c r="SJ1153" s="349"/>
      <c r="SK1153" s="349"/>
      <c r="SL1153" s="349"/>
      <c r="SM1153" s="349"/>
      <c r="SN1153" s="349"/>
      <c r="SO1153" s="349"/>
      <c r="SP1153" s="349"/>
      <c r="SQ1153" s="349"/>
      <c r="SR1153" s="349"/>
      <c r="SS1153" s="349"/>
      <c r="ST1153" s="349"/>
      <c r="SU1153" s="349"/>
      <c r="SV1153" s="349"/>
      <c r="SW1153" s="349"/>
      <c r="SX1153" s="349"/>
      <c r="SY1153" s="349"/>
      <c r="SZ1153" s="349"/>
      <c r="TA1153" s="349"/>
      <c r="TB1153" s="349"/>
      <c r="TC1153" s="349"/>
      <c r="TD1153" s="349"/>
      <c r="TE1153" s="349"/>
      <c r="TF1153" s="349"/>
      <c r="TG1153" s="349"/>
      <c r="TH1153" s="349"/>
      <c r="TI1153" s="349"/>
      <c r="TJ1153" s="349"/>
      <c r="TK1153" s="349"/>
      <c r="TL1153" s="349"/>
      <c r="TM1153" s="349"/>
      <c r="TN1153" s="349"/>
      <c r="TO1153" s="349"/>
      <c r="TP1153" s="349"/>
      <c r="TQ1153" s="349"/>
      <c r="TR1153" s="349"/>
      <c r="TS1153" s="349"/>
      <c r="TT1153" s="349"/>
      <c r="TU1153" s="349"/>
      <c r="TV1153" s="349"/>
      <c r="TW1153" s="349"/>
      <c r="TX1153" s="349"/>
      <c r="TY1153" s="349"/>
      <c r="TZ1153" s="349"/>
      <c r="UA1153" s="349"/>
      <c r="UB1153" s="349"/>
      <c r="UC1153" s="349"/>
      <c r="UD1153" s="349"/>
      <c r="UE1153" s="349"/>
      <c r="UF1153" s="349"/>
      <c r="UG1153" s="349"/>
      <c r="UH1153" s="349"/>
      <c r="UI1153" s="349"/>
      <c r="UJ1153" s="349"/>
      <c r="UK1153" s="349"/>
      <c r="UL1153" s="349"/>
      <c r="UM1153" s="349"/>
      <c r="UN1153" s="349"/>
      <c r="UO1153" s="349"/>
      <c r="UP1153" s="349"/>
      <c r="UQ1153" s="349"/>
      <c r="UR1153" s="349"/>
      <c r="US1153" s="349"/>
      <c r="UT1153" s="349"/>
      <c r="UU1153" s="349"/>
      <c r="UV1153" s="349"/>
      <c r="UW1153" s="349"/>
      <c r="UX1153" s="349"/>
      <c r="UY1153" s="349"/>
      <c r="UZ1153" s="349"/>
      <c r="VA1153" s="349"/>
      <c r="VB1153" s="349"/>
      <c r="VC1153" s="349"/>
      <c r="VD1153" s="349"/>
      <c r="VE1153" s="349"/>
      <c r="VF1153" s="349"/>
      <c r="VG1153" s="349"/>
      <c r="VH1153" s="349"/>
      <c r="VI1153" s="349"/>
      <c r="VJ1153" s="349"/>
      <c r="VK1153" s="349"/>
      <c r="VL1153" s="349"/>
      <c r="VM1153" s="349"/>
      <c r="VN1153" s="349"/>
      <c r="VO1153" s="349"/>
      <c r="VP1153" s="349"/>
      <c r="VQ1153" s="349"/>
      <c r="VR1153" s="349"/>
      <c r="VS1153" s="349"/>
      <c r="VT1153" s="349"/>
      <c r="VU1153" s="349"/>
      <c r="VV1153" s="349"/>
      <c r="VW1153" s="349"/>
      <c r="VX1153" s="349"/>
      <c r="VY1153" s="349"/>
      <c r="VZ1153" s="349"/>
      <c r="WA1153" s="349"/>
      <c r="WB1153" s="349"/>
      <c r="WC1153" s="349"/>
      <c r="WD1153" s="349"/>
      <c r="WE1153" s="349"/>
      <c r="WF1153" s="349"/>
      <c r="WG1153" s="349"/>
      <c r="WH1153" s="349"/>
      <c r="WI1153" s="349"/>
      <c r="WJ1153" s="349"/>
      <c r="WK1153" s="349"/>
      <c r="WL1153" s="349"/>
      <c r="WM1153" s="349"/>
      <c r="WN1153" s="349"/>
      <c r="WO1153" s="349"/>
      <c r="WP1153" s="349"/>
      <c r="WQ1153" s="349"/>
      <c r="WR1153" s="349"/>
      <c r="WS1153" s="349"/>
      <c r="WT1153" s="349"/>
      <c r="WU1153" s="349"/>
      <c r="WV1153" s="349"/>
      <c r="WW1153" s="349"/>
      <c r="WX1153" s="349"/>
      <c r="WY1153" s="349"/>
      <c r="WZ1153" s="349"/>
      <c r="XA1153" s="349"/>
      <c r="XB1153" s="349"/>
      <c r="XC1153" s="349"/>
      <c r="XD1153" s="349"/>
      <c r="XE1153" s="349"/>
      <c r="XF1153" s="349"/>
      <c r="XG1153" s="349"/>
      <c r="XH1153" s="349"/>
      <c r="XI1153" s="349"/>
      <c r="XJ1153" s="349"/>
      <c r="XK1153" s="349"/>
      <c r="XL1153" s="349"/>
      <c r="XM1153" s="349"/>
      <c r="XN1153" s="349"/>
      <c r="XO1153" s="349"/>
      <c r="XP1153" s="349"/>
      <c r="XQ1153" s="349"/>
      <c r="XR1153" s="349"/>
      <c r="XS1153" s="349"/>
      <c r="XT1153" s="349"/>
      <c r="XU1153" s="349"/>
      <c r="XV1153" s="349"/>
      <c r="XW1153" s="349"/>
      <c r="XX1153" s="349"/>
      <c r="XY1153" s="349"/>
      <c r="XZ1153" s="349"/>
      <c r="YA1153" s="349"/>
      <c r="YB1153" s="349"/>
      <c r="YC1153" s="349"/>
      <c r="YD1153" s="349"/>
      <c r="YE1153" s="349"/>
      <c r="YF1153" s="349"/>
      <c r="YG1153" s="349"/>
      <c r="YH1153" s="349"/>
      <c r="YI1153" s="349"/>
      <c r="YJ1153" s="349"/>
      <c r="YK1153" s="349"/>
      <c r="YL1153" s="349"/>
      <c r="YM1153" s="349"/>
      <c r="YN1153" s="349"/>
      <c r="YO1153" s="349"/>
      <c r="YP1153" s="349"/>
      <c r="YQ1153" s="349"/>
      <c r="YR1153" s="349"/>
      <c r="YS1153" s="349"/>
      <c r="YT1153" s="349"/>
      <c r="YU1153" s="349"/>
      <c r="YV1153" s="349"/>
      <c r="YW1153" s="349"/>
      <c r="YX1153" s="349"/>
      <c r="YY1153" s="349"/>
      <c r="YZ1153" s="349"/>
      <c r="ZA1153" s="349"/>
      <c r="ZB1153" s="349"/>
      <c r="ZC1153" s="349"/>
      <c r="ZD1153" s="349"/>
      <c r="ZE1153" s="349"/>
      <c r="ZF1153" s="349"/>
      <c r="ZG1153" s="349"/>
      <c r="ZH1153" s="349"/>
      <c r="ZI1153" s="349"/>
      <c r="ZJ1153" s="349"/>
      <c r="ZK1153" s="349"/>
      <c r="ZL1153" s="349"/>
      <c r="ZM1153" s="349"/>
      <c r="ZN1153" s="349"/>
      <c r="ZO1153" s="349"/>
      <c r="ZP1153" s="349"/>
      <c r="ZQ1153" s="349"/>
      <c r="ZR1153" s="349"/>
      <c r="ZS1153" s="349"/>
      <c r="ZT1153" s="349"/>
      <c r="ZU1153" s="349"/>
      <c r="ZV1153" s="349"/>
      <c r="ZW1153" s="349"/>
      <c r="ZX1153" s="349"/>
      <c r="ZY1153" s="349"/>
      <c r="ZZ1153" s="349"/>
      <c r="AAA1153" s="349"/>
      <c r="AAB1153" s="349"/>
      <c r="AAC1153" s="349"/>
      <c r="AAD1153" s="349"/>
      <c r="AAE1153" s="349"/>
      <c r="AAF1153" s="349"/>
      <c r="AAG1153" s="349"/>
      <c r="AAH1153" s="349"/>
      <c r="AAI1153" s="349"/>
      <c r="AAJ1153" s="349"/>
      <c r="AAK1153" s="349"/>
      <c r="AAL1153" s="349"/>
      <c r="AAM1153" s="349"/>
      <c r="AAN1153" s="349"/>
      <c r="AAO1153" s="349"/>
      <c r="AAP1153" s="349"/>
      <c r="AAQ1153" s="349"/>
      <c r="AAR1153" s="349"/>
      <c r="AAS1153" s="349"/>
      <c r="AAT1153" s="349"/>
      <c r="AAU1153" s="349"/>
      <c r="AAV1153" s="349"/>
      <c r="AAW1153" s="349"/>
      <c r="AAX1153" s="349"/>
      <c r="AAY1153" s="349"/>
      <c r="AAZ1153" s="349"/>
      <c r="ABA1153" s="349"/>
      <c r="ABB1153" s="349"/>
      <c r="ABC1153" s="349"/>
      <c r="ABD1153" s="349"/>
      <c r="ABE1153" s="349"/>
      <c r="ABF1153" s="349"/>
      <c r="ABG1153" s="349"/>
      <c r="ABH1153" s="349"/>
      <c r="ABI1153" s="349"/>
      <c r="ABJ1153" s="349"/>
      <c r="ABK1153" s="349"/>
      <c r="ABL1153" s="349"/>
      <c r="ABM1153" s="349"/>
      <c r="ABN1153" s="349"/>
      <c r="ABO1153" s="349"/>
      <c r="ABP1153" s="349"/>
      <c r="ABQ1153" s="349"/>
      <c r="ABR1153" s="349"/>
      <c r="ABS1153" s="349"/>
      <c r="ABT1153" s="349"/>
      <c r="ABU1153" s="349"/>
      <c r="ABV1153" s="349"/>
      <c r="ABW1153" s="349"/>
      <c r="ABX1153" s="349"/>
      <c r="ABY1153" s="349"/>
      <c r="ABZ1153" s="349"/>
      <c r="ACA1153" s="349"/>
      <c r="ACB1153" s="349"/>
      <c r="ACC1153" s="349"/>
    </row>
    <row r="1154" spans="1:757" s="175" customFormat="1" ht="18" hidden="1" customHeight="1" outlineLevel="1" x14ac:dyDescent="0.2">
      <c r="A1154" s="76" t="s">
        <v>2173</v>
      </c>
      <c r="B1154" s="965" t="s">
        <v>21</v>
      </c>
      <c r="C1154" s="646" t="s">
        <v>2174</v>
      </c>
      <c r="D1154" s="77" t="s">
        <v>2175</v>
      </c>
      <c r="E1154" s="76" t="s">
        <v>2175</v>
      </c>
      <c r="F1154" s="76" t="s">
        <v>2176</v>
      </c>
      <c r="G1154" s="76" t="s">
        <v>1924</v>
      </c>
      <c r="H1154" s="189">
        <v>1</v>
      </c>
      <c r="I1154" s="1088" t="s">
        <v>2177</v>
      </c>
      <c r="J1154" s="80" t="s">
        <v>36</v>
      </c>
      <c r="K1154" s="81"/>
      <c r="L1154" s="76" t="s">
        <v>2178</v>
      </c>
      <c r="M1154" s="76"/>
      <c r="N1154" s="82"/>
      <c r="O1154" s="82"/>
      <c r="P1154" s="82"/>
      <c r="Q1154" s="82"/>
      <c r="R1154" s="260"/>
      <c r="S1154" s="260"/>
      <c r="T1154" s="260"/>
      <c r="U1154" s="260"/>
      <c r="V1154" s="260"/>
      <c r="W1154" s="262"/>
      <c r="X1154" s="260"/>
      <c r="Y1154" s="260"/>
      <c r="Z1154" s="260"/>
      <c r="AA1154" s="260"/>
      <c r="AB1154" s="260"/>
      <c r="AC1154" s="260"/>
      <c r="AD1154" s="260"/>
      <c r="AE1154" s="260"/>
      <c r="AF1154" s="260"/>
      <c r="AG1154" s="260"/>
      <c r="AH1154" s="260"/>
      <c r="AI1154" s="260">
        <f t="shared" ref="AI1154" si="11590">AH1154*H1154</f>
        <v>0</v>
      </c>
      <c r="AJ1154" s="260">
        <v>8443000</v>
      </c>
      <c r="AK1154" s="260"/>
      <c r="AL1154" s="260"/>
      <c r="AM1154" s="260">
        <f>AJ1154</f>
        <v>8443000</v>
      </c>
      <c r="AN1154" s="260">
        <f>AM1154*1.12</f>
        <v>9456160</v>
      </c>
      <c r="AO1154" s="260">
        <f t="shared" ref="AO1154" si="11591">AN1154*H1154</f>
        <v>9456160</v>
      </c>
      <c r="AP1154" s="260">
        <v>8451000</v>
      </c>
      <c r="AQ1154" s="260"/>
      <c r="AR1154" s="260"/>
      <c r="AS1154" s="260">
        <f t="shared" ref="AS1154" si="11592">AP1154</f>
        <v>8451000</v>
      </c>
      <c r="AT1154" s="260">
        <f t="shared" ref="AT1154" si="11593">AS1154*1.12</f>
        <v>9465120</v>
      </c>
      <c r="AU1154" s="260">
        <f t="shared" ref="AU1154" si="11594">AT1154*H1154</f>
        <v>9465120</v>
      </c>
      <c r="AV1154" s="260">
        <v>8456000</v>
      </c>
      <c r="AW1154" s="260"/>
      <c r="AX1154" s="260"/>
      <c r="AY1154" s="260">
        <f t="shared" ref="AY1154" si="11595">AV1154</f>
        <v>8456000</v>
      </c>
      <c r="AZ1154" s="260">
        <f t="shared" ref="AZ1154" si="11596">AY1154*1.12</f>
        <v>9470720</v>
      </c>
      <c r="BA1154" s="260">
        <f t="shared" ref="BA1154" si="11597">AZ1154*H1154</f>
        <v>9470720</v>
      </c>
      <c r="BB1154" s="404">
        <v>8464000</v>
      </c>
      <c r="BC1154" s="404"/>
      <c r="BD1154" s="404"/>
      <c r="BE1154" s="400">
        <f t="shared" ref="BE1154" si="11598">BB1154</f>
        <v>8464000</v>
      </c>
      <c r="BF1154" s="400">
        <f t="shared" ref="BF1154" si="11599">BE1154*1.12</f>
        <v>9479680</v>
      </c>
      <c r="BG1154" s="400">
        <f t="shared" ref="BG1154" si="11600">BF1154*H1154</f>
        <v>9479680</v>
      </c>
      <c r="BH1154" s="404">
        <v>8464000</v>
      </c>
      <c r="BI1154" s="404"/>
      <c r="BJ1154" s="404"/>
      <c r="BK1154" s="400">
        <f t="shared" ref="BK1154" si="11601">BH1154</f>
        <v>8464000</v>
      </c>
      <c r="BL1154" s="400">
        <f t="shared" ref="BL1154" si="11602">BK1154*1.12</f>
        <v>9479680</v>
      </c>
      <c r="BM1154" s="400">
        <f>BL1154*H1154</f>
        <v>9479680</v>
      </c>
      <c r="BN1154" s="404"/>
      <c r="BO1154" s="404"/>
      <c r="BP1154" s="404"/>
      <c r="BQ1154" s="400">
        <v>0</v>
      </c>
      <c r="BR1154" s="400">
        <f t="shared" ref="BR1154" si="11603">BQ1154*1.12</f>
        <v>0</v>
      </c>
      <c r="BS1154" s="400">
        <f>BR1154*N1154</f>
        <v>0</v>
      </c>
      <c r="BT1154" s="260"/>
      <c r="BU1154" s="260"/>
      <c r="BV1154" s="262">
        <f>AD1154+AJ1154+AP1154+AV1154+BB1154+BH1154</f>
        <v>42278000</v>
      </c>
      <c r="BW1154" s="1427">
        <f t="shared" ref="BW1154" si="11604">BV1154*1.12</f>
        <v>47351360.000000007</v>
      </c>
      <c r="BX1154" s="190" t="s">
        <v>42</v>
      </c>
      <c r="BY1154" s="76">
        <v>2016</v>
      </c>
      <c r="BZ1154" s="325"/>
      <c r="CA1154" s="596">
        <f t="shared" ref="CA1154" si="11605">BW1154*H1154</f>
        <v>47351360.000000007</v>
      </c>
      <c r="CB1154" s="82"/>
      <c r="CC1154" s="82"/>
      <c r="CE1154" s="27">
        <f t="shared" ref="CE1154" si="11606">BV1154-CB1154</f>
        <v>42278000</v>
      </c>
      <c r="CF1154" s="27">
        <f t="shared" ref="CF1154" si="11607">BW1154-CC1154</f>
        <v>47351360.000000007</v>
      </c>
      <c r="CG1154" s="905">
        <f t="shared" ref="CG1154" si="11608">CA1154-CC1154</f>
        <v>47351360.000000007</v>
      </c>
      <c r="CH1154" s="175" t="s">
        <v>2185</v>
      </c>
      <c r="CI1154" s="185"/>
      <c r="CJ1154" s="175" t="s">
        <v>1924</v>
      </c>
      <c r="CK1154" s="724" t="s">
        <v>2213</v>
      </c>
      <c r="CL1154" s="175" t="s">
        <v>2251</v>
      </c>
      <c r="CM1154" s="178">
        <v>42387</v>
      </c>
      <c r="CN1154" s="77" t="s">
        <v>2214</v>
      </c>
      <c r="CO1154" s="77" t="s">
        <v>2175</v>
      </c>
      <c r="CP1154" s="76" t="s">
        <v>2176</v>
      </c>
      <c r="CR1154" s="463"/>
      <c r="CS1154" s="463"/>
      <c r="CT1154" s="463"/>
      <c r="CU1154" s="463"/>
      <c r="CV1154" s="463"/>
      <c r="CW1154" s="463"/>
      <c r="CX1154" s="463"/>
      <c r="CY1154" s="463"/>
      <c r="CZ1154" s="463"/>
      <c r="DA1154" s="464"/>
      <c r="DB1154" s="464"/>
      <c r="DC1154" s="464"/>
      <c r="DD1154" s="464"/>
      <c r="DE1154" s="464">
        <v>9452800</v>
      </c>
      <c r="DF1154" s="464">
        <v>9464000</v>
      </c>
      <c r="DG1154" s="464">
        <v>9464000</v>
      </c>
      <c r="DH1154" s="464">
        <v>9475200</v>
      </c>
      <c r="DI1154" s="464">
        <v>9475200</v>
      </c>
      <c r="DJ1154" s="464"/>
      <c r="DK1154" s="464">
        <f>DE1154+DF1154+DG1154+DH1154+DI1154</f>
        <v>47331200</v>
      </c>
      <c r="DL1154" s="464"/>
      <c r="DM1154" s="464"/>
      <c r="DN1154" s="464"/>
      <c r="DO1154" s="455"/>
      <c r="DP1154" s="455"/>
      <c r="DQ1154" s="477"/>
      <c r="DR1154" s="455"/>
      <c r="DS1154" s="455">
        <v>9452800</v>
      </c>
      <c r="DT1154" s="455">
        <f>DS1154/1.12</f>
        <v>8440000</v>
      </c>
      <c r="DU1154" s="455">
        <v>9464000</v>
      </c>
      <c r="DV1154" s="455">
        <f>DU1154/1.12</f>
        <v>8450000</v>
      </c>
      <c r="DW1154" s="455">
        <v>9464000</v>
      </c>
      <c r="DX1154" s="455">
        <f>DW1154/1.12</f>
        <v>8450000</v>
      </c>
      <c r="DY1154" s="455">
        <v>9475200</v>
      </c>
      <c r="DZ1154" s="455">
        <f>DY1154/1.12</f>
        <v>8460000</v>
      </c>
      <c r="EA1154" s="455">
        <v>9475200</v>
      </c>
      <c r="EB1154" s="455">
        <f>EA1154/1.12</f>
        <v>8460000</v>
      </c>
      <c r="EC1154" s="455"/>
      <c r="ED1154" s="455"/>
      <c r="EE1154" s="667">
        <f>DY1154+DW1154+DU1154+DS1154+DQ1154+EA1154</f>
        <v>47331200</v>
      </c>
      <c r="EF1154" s="464">
        <f>EE1154/1.12</f>
        <v>42259999.999999993</v>
      </c>
      <c r="EG1154" s="264">
        <f>U1154-DN1154</f>
        <v>0</v>
      </c>
      <c r="EH1154" s="264">
        <f>V1154-DM1154</f>
        <v>0</v>
      </c>
      <c r="EI1154" s="262">
        <f>AA1154-DP1154</f>
        <v>0</v>
      </c>
      <c r="EJ1154" s="262">
        <f>AB1154-DO1154</f>
        <v>0</v>
      </c>
      <c r="EK1154" s="262">
        <f>AG1154-DR1154</f>
        <v>0</v>
      </c>
      <c r="EL1154" s="262">
        <f>AH1154-DQ1154</f>
        <v>0</v>
      </c>
      <c r="EM1154" s="262">
        <f>AM1154-DT1154</f>
        <v>3000</v>
      </c>
      <c r="EN1154" s="262">
        <f>AN1154-DS1154</f>
        <v>3360</v>
      </c>
      <c r="EO1154" s="262">
        <f>AS1154-DV1154</f>
        <v>1000</v>
      </c>
      <c r="EP1154" s="262">
        <f>AT1154-DU1154</f>
        <v>1120</v>
      </c>
      <c r="EQ1154" s="262">
        <f>AY1154-DX1154</f>
        <v>6000</v>
      </c>
      <c r="ER1154" s="262">
        <f>AZ1154-DW1154</f>
        <v>6720</v>
      </c>
      <c r="ES1154" s="262">
        <f>BE1154-DZ1154</f>
        <v>4000</v>
      </c>
      <c r="ET1154" s="262">
        <f>BF1154-DY1154</f>
        <v>4480</v>
      </c>
      <c r="EU1154" s="262">
        <f>BK1154-EB1154</f>
        <v>4000</v>
      </c>
      <c r="EV1154" s="262">
        <f>BL1154-EA1154</f>
        <v>4480</v>
      </c>
      <c r="EW1154" s="262">
        <f>BM1154-ED1154</f>
        <v>9479680</v>
      </c>
      <c r="EX1154" s="262">
        <f>BN1154-EC1154</f>
        <v>0</v>
      </c>
      <c r="EY1154" s="260">
        <f>BV1154-EF1154</f>
        <v>18000.000000007451</v>
      </c>
      <c r="EZ1154" s="1130">
        <f>BW1154-EE1154</f>
        <v>20160.000000007451</v>
      </c>
      <c r="FA1154" s="629"/>
      <c r="FB1154" s="349"/>
      <c r="FC1154" s="349"/>
      <c r="FD1154" s="349"/>
      <c r="FE1154" s="349"/>
      <c r="FF1154" s="349"/>
      <c r="FG1154" s="349"/>
      <c r="FH1154" s="349"/>
      <c r="FI1154" s="349"/>
      <c r="FJ1154" s="349"/>
      <c r="FK1154" s="349"/>
      <c r="FL1154" s="349"/>
      <c r="FM1154" s="349"/>
      <c r="FN1154" s="349"/>
      <c r="FO1154" s="349"/>
      <c r="FP1154" s="349"/>
      <c r="FQ1154" s="349"/>
      <c r="FR1154" s="349"/>
      <c r="FS1154" s="349"/>
      <c r="FT1154" s="349"/>
      <c r="FU1154" s="349"/>
      <c r="FV1154" s="349"/>
      <c r="FW1154" s="349"/>
      <c r="FX1154" s="349"/>
      <c r="FY1154" s="349"/>
      <c r="FZ1154" s="349"/>
      <c r="GA1154" s="349"/>
      <c r="GB1154" s="349"/>
      <c r="GC1154" s="349"/>
      <c r="GD1154" s="349"/>
      <c r="GE1154" s="349"/>
      <c r="GF1154" s="349"/>
      <c r="GG1154" s="349"/>
      <c r="GH1154" s="349"/>
      <c r="GI1154" s="349"/>
      <c r="GJ1154" s="349"/>
      <c r="GK1154" s="349"/>
      <c r="GL1154" s="349"/>
      <c r="GM1154" s="349"/>
      <c r="GN1154" s="349"/>
      <c r="GO1154" s="349"/>
      <c r="GP1154" s="349"/>
      <c r="GQ1154" s="349"/>
      <c r="GR1154" s="349"/>
      <c r="GS1154" s="349"/>
      <c r="GT1154" s="349"/>
      <c r="GU1154" s="349"/>
      <c r="GV1154" s="349"/>
      <c r="GW1154" s="349"/>
      <c r="GX1154" s="349"/>
      <c r="GY1154" s="349"/>
      <c r="GZ1154" s="349"/>
      <c r="HA1154" s="349"/>
      <c r="HB1154" s="349"/>
      <c r="HC1154" s="349"/>
      <c r="HD1154" s="349"/>
      <c r="HE1154" s="349"/>
      <c r="HF1154" s="349"/>
      <c r="HG1154" s="349"/>
      <c r="HH1154" s="349"/>
      <c r="HI1154" s="349"/>
      <c r="HJ1154" s="349"/>
      <c r="HK1154" s="349"/>
      <c r="HL1154" s="349"/>
      <c r="HM1154" s="349"/>
      <c r="HN1154" s="349"/>
      <c r="HO1154" s="349"/>
      <c r="HP1154" s="349"/>
      <c r="HQ1154" s="349"/>
      <c r="HR1154" s="349"/>
      <c r="HS1154" s="349"/>
      <c r="HT1154" s="349"/>
      <c r="HU1154" s="349"/>
      <c r="HV1154" s="349"/>
      <c r="HW1154" s="349"/>
      <c r="HX1154" s="349"/>
      <c r="HY1154" s="349"/>
      <c r="HZ1154" s="349"/>
      <c r="IA1154" s="349"/>
      <c r="IB1154" s="349"/>
      <c r="IC1154" s="349"/>
      <c r="ID1154" s="349"/>
      <c r="IE1154" s="349"/>
      <c r="IF1154" s="349"/>
      <c r="IG1154" s="349"/>
      <c r="IH1154" s="349"/>
      <c r="II1154" s="349"/>
      <c r="IJ1154" s="349"/>
      <c r="IK1154" s="349"/>
      <c r="IL1154" s="349"/>
      <c r="IM1154" s="349"/>
      <c r="IN1154" s="349"/>
      <c r="IO1154" s="349"/>
      <c r="IP1154" s="349"/>
      <c r="IQ1154" s="349"/>
      <c r="IR1154" s="349"/>
      <c r="IS1154" s="349"/>
      <c r="IT1154" s="349"/>
      <c r="IU1154" s="349"/>
      <c r="IV1154" s="349"/>
      <c r="IW1154" s="349"/>
      <c r="IX1154" s="349"/>
      <c r="IY1154" s="349"/>
      <c r="IZ1154" s="349"/>
      <c r="JA1154" s="349"/>
      <c r="JB1154" s="349"/>
      <c r="JC1154" s="349"/>
      <c r="JD1154" s="349"/>
      <c r="JE1154" s="349"/>
      <c r="JF1154" s="349"/>
      <c r="JG1154" s="349"/>
      <c r="JH1154" s="349"/>
      <c r="JI1154" s="349"/>
      <c r="JJ1154" s="349"/>
      <c r="JK1154" s="349"/>
      <c r="JL1154" s="349"/>
      <c r="JM1154" s="349"/>
      <c r="JN1154" s="349"/>
      <c r="JO1154" s="349"/>
      <c r="JP1154" s="349"/>
      <c r="JQ1154" s="349"/>
      <c r="JR1154" s="349"/>
      <c r="JS1154" s="349"/>
      <c r="JT1154" s="349"/>
      <c r="JU1154" s="349"/>
      <c r="JV1154" s="349"/>
      <c r="JW1154" s="349"/>
      <c r="JX1154" s="349"/>
      <c r="JY1154" s="349"/>
      <c r="JZ1154" s="349"/>
      <c r="KA1154" s="349"/>
      <c r="KB1154" s="349"/>
      <c r="KC1154" s="349"/>
      <c r="KD1154" s="349"/>
      <c r="KE1154" s="349"/>
      <c r="KF1154" s="349"/>
      <c r="KG1154" s="349"/>
      <c r="KH1154" s="349"/>
      <c r="KI1154" s="349"/>
      <c r="KJ1154" s="349"/>
      <c r="KK1154" s="349"/>
      <c r="KL1154" s="349"/>
      <c r="KM1154" s="349"/>
      <c r="KN1154" s="349"/>
      <c r="KO1154" s="349"/>
      <c r="KP1154" s="349"/>
      <c r="KQ1154" s="349"/>
      <c r="KR1154" s="349"/>
      <c r="KS1154" s="349"/>
      <c r="KT1154" s="349"/>
      <c r="KU1154" s="349"/>
      <c r="KV1154" s="349"/>
      <c r="KW1154" s="349"/>
      <c r="KX1154" s="349"/>
      <c r="KY1154" s="349"/>
      <c r="KZ1154" s="349"/>
      <c r="LA1154" s="349"/>
      <c r="LB1154" s="349"/>
      <c r="LC1154" s="349"/>
      <c r="LD1154" s="349"/>
      <c r="LE1154" s="349"/>
      <c r="LF1154" s="349"/>
      <c r="LG1154" s="349"/>
      <c r="LH1154" s="349"/>
      <c r="LI1154" s="349"/>
      <c r="LJ1154" s="349"/>
      <c r="LK1154" s="349"/>
      <c r="LL1154" s="349"/>
      <c r="LM1154" s="349"/>
      <c r="LN1154" s="349"/>
      <c r="LO1154" s="349"/>
      <c r="LP1154" s="349"/>
      <c r="LQ1154" s="349"/>
      <c r="LR1154" s="349"/>
      <c r="LS1154" s="349"/>
      <c r="LT1154" s="349"/>
      <c r="LU1154" s="349"/>
      <c r="LV1154" s="349"/>
      <c r="LW1154" s="349"/>
      <c r="LX1154" s="349"/>
      <c r="LY1154" s="349"/>
      <c r="LZ1154" s="349"/>
      <c r="MA1154" s="349"/>
      <c r="MB1154" s="349"/>
      <c r="MC1154" s="349"/>
      <c r="MD1154" s="349"/>
      <c r="ME1154" s="349"/>
      <c r="MF1154" s="349"/>
      <c r="MG1154" s="349"/>
      <c r="MH1154" s="349"/>
      <c r="MI1154" s="349"/>
      <c r="MJ1154" s="349"/>
      <c r="MK1154" s="349"/>
      <c r="ML1154" s="349"/>
      <c r="MM1154" s="349"/>
      <c r="MN1154" s="349"/>
      <c r="MO1154" s="349"/>
      <c r="MP1154" s="349"/>
      <c r="MQ1154" s="349"/>
      <c r="MR1154" s="349"/>
      <c r="MS1154" s="349"/>
      <c r="MT1154" s="349"/>
      <c r="MU1154" s="349"/>
      <c r="MV1154" s="349"/>
      <c r="MW1154" s="349"/>
      <c r="MX1154" s="349"/>
      <c r="MY1154" s="349"/>
      <c r="MZ1154" s="349"/>
      <c r="NA1154" s="349"/>
      <c r="NB1154" s="349"/>
      <c r="NC1154" s="349"/>
      <c r="ND1154" s="349"/>
      <c r="NE1154" s="349"/>
      <c r="NF1154" s="349"/>
      <c r="NG1154" s="349"/>
      <c r="NH1154" s="349"/>
      <c r="NI1154" s="349"/>
      <c r="NJ1154" s="349"/>
      <c r="NK1154" s="349"/>
      <c r="NL1154" s="349"/>
      <c r="NM1154" s="349"/>
      <c r="NN1154" s="349"/>
      <c r="NO1154" s="349"/>
      <c r="NP1154" s="349"/>
      <c r="NQ1154" s="349"/>
      <c r="NR1154" s="349"/>
      <c r="NS1154" s="349"/>
      <c r="NT1154" s="349"/>
      <c r="NU1154" s="349"/>
      <c r="NV1154" s="349"/>
      <c r="NW1154" s="349"/>
      <c r="NX1154" s="349"/>
      <c r="NY1154" s="349"/>
      <c r="NZ1154" s="349"/>
      <c r="OA1154" s="349"/>
      <c r="OB1154" s="349"/>
      <c r="OC1154" s="349"/>
      <c r="OD1154" s="349"/>
      <c r="OE1154" s="349"/>
      <c r="OF1154" s="349"/>
      <c r="OG1154" s="349"/>
      <c r="OH1154" s="349"/>
      <c r="OI1154" s="349"/>
      <c r="OJ1154" s="349"/>
      <c r="OK1154" s="349"/>
      <c r="OL1154" s="349"/>
      <c r="OM1154" s="349"/>
      <c r="ON1154" s="349"/>
      <c r="OO1154" s="349"/>
      <c r="OP1154" s="349"/>
      <c r="OQ1154" s="349"/>
      <c r="OR1154" s="349"/>
      <c r="OS1154" s="349"/>
      <c r="OT1154" s="349"/>
      <c r="OU1154" s="349"/>
      <c r="OV1154" s="349"/>
      <c r="OW1154" s="349"/>
      <c r="OX1154" s="349"/>
      <c r="OY1154" s="349"/>
      <c r="OZ1154" s="349"/>
      <c r="PA1154" s="349"/>
      <c r="PB1154" s="349"/>
      <c r="PC1154" s="349"/>
      <c r="PD1154" s="349"/>
      <c r="PE1154" s="349"/>
      <c r="PF1154" s="349"/>
      <c r="PG1154" s="349"/>
      <c r="PH1154" s="349"/>
      <c r="PI1154" s="349"/>
      <c r="PJ1154" s="349"/>
      <c r="PK1154" s="349"/>
      <c r="PL1154" s="349"/>
      <c r="PM1154" s="349"/>
      <c r="PN1154" s="349"/>
      <c r="PO1154" s="349"/>
      <c r="PP1154" s="349"/>
      <c r="PQ1154" s="349"/>
      <c r="PR1154" s="349"/>
      <c r="PS1154" s="349"/>
      <c r="PT1154" s="349"/>
      <c r="PU1154" s="349"/>
      <c r="PV1154" s="349"/>
      <c r="PW1154" s="349"/>
      <c r="PX1154" s="349"/>
      <c r="PY1154" s="349"/>
      <c r="PZ1154" s="349"/>
      <c r="QA1154" s="349"/>
      <c r="QB1154" s="349"/>
      <c r="QC1154" s="349"/>
      <c r="QD1154" s="349"/>
      <c r="QE1154" s="349"/>
      <c r="QF1154" s="349"/>
      <c r="QG1154" s="349"/>
      <c r="QH1154" s="349"/>
      <c r="QI1154" s="349"/>
      <c r="QJ1154" s="349"/>
      <c r="QK1154" s="349"/>
      <c r="QL1154" s="349"/>
      <c r="QM1154" s="349"/>
      <c r="QN1154" s="349"/>
      <c r="QO1154" s="349"/>
      <c r="QP1154" s="349"/>
      <c r="QQ1154" s="349"/>
      <c r="QR1154" s="349"/>
      <c r="QS1154" s="349"/>
      <c r="QT1154" s="349"/>
      <c r="QU1154" s="349"/>
      <c r="QV1154" s="349"/>
      <c r="QW1154" s="349"/>
      <c r="QX1154" s="349"/>
      <c r="QY1154" s="349"/>
      <c r="QZ1154" s="349"/>
      <c r="RA1154" s="349"/>
      <c r="RB1154" s="349"/>
      <c r="RC1154" s="349"/>
      <c r="RD1154" s="349"/>
      <c r="RE1154" s="349"/>
      <c r="RF1154" s="349"/>
      <c r="RG1154" s="349"/>
      <c r="RH1154" s="349"/>
      <c r="RI1154" s="349"/>
      <c r="RJ1154" s="349"/>
      <c r="RK1154" s="349"/>
      <c r="RL1154" s="349"/>
      <c r="RM1154" s="349"/>
      <c r="RN1154" s="349"/>
      <c r="RO1154" s="349"/>
      <c r="RP1154" s="349"/>
      <c r="RQ1154" s="349"/>
      <c r="RR1154" s="349"/>
      <c r="RS1154" s="349"/>
      <c r="RT1154" s="349"/>
      <c r="RU1154" s="349"/>
      <c r="RV1154" s="349"/>
      <c r="RW1154" s="349"/>
      <c r="RX1154" s="349"/>
      <c r="RY1154" s="349"/>
      <c r="RZ1154" s="349"/>
      <c r="SA1154" s="349"/>
      <c r="SB1154" s="349"/>
      <c r="SC1154" s="349"/>
      <c r="SD1154" s="349"/>
      <c r="SE1154" s="349"/>
      <c r="SF1154" s="349"/>
      <c r="SG1154" s="349"/>
      <c r="SH1154" s="349"/>
      <c r="SI1154" s="349"/>
      <c r="SJ1154" s="349"/>
      <c r="SK1154" s="349"/>
      <c r="SL1154" s="349"/>
      <c r="SM1154" s="349"/>
      <c r="SN1154" s="349"/>
      <c r="SO1154" s="349"/>
      <c r="SP1154" s="349"/>
      <c r="SQ1154" s="349"/>
      <c r="SR1154" s="349"/>
      <c r="SS1154" s="349"/>
      <c r="ST1154" s="349"/>
      <c r="SU1154" s="349"/>
      <c r="SV1154" s="349"/>
      <c r="SW1154" s="349"/>
      <c r="SX1154" s="349"/>
      <c r="SY1154" s="349"/>
      <c r="SZ1154" s="349"/>
      <c r="TA1154" s="349"/>
      <c r="TB1154" s="349"/>
      <c r="TC1154" s="349"/>
      <c r="TD1154" s="349"/>
      <c r="TE1154" s="349"/>
      <c r="TF1154" s="349"/>
      <c r="TG1154" s="349"/>
      <c r="TH1154" s="349"/>
      <c r="TI1154" s="349"/>
      <c r="TJ1154" s="349"/>
      <c r="TK1154" s="349"/>
      <c r="TL1154" s="349"/>
      <c r="TM1154" s="349"/>
      <c r="TN1154" s="349"/>
      <c r="TO1154" s="349"/>
      <c r="TP1154" s="349"/>
      <c r="TQ1154" s="349"/>
      <c r="TR1154" s="349"/>
      <c r="TS1154" s="349"/>
      <c r="TT1154" s="349"/>
      <c r="TU1154" s="349"/>
      <c r="TV1154" s="349"/>
      <c r="TW1154" s="349"/>
      <c r="TX1154" s="349"/>
      <c r="TY1154" s="349"/>
      <c r="TZ1154" s="349"/>
      <c r="UA1154" s="349"/>
      <c r="UB1154" s="349"/>
      <c r="UC1154" s="349"/>
      <c r="UD1154" s="349"/>
      <c r="UE1154" s="349"/>
      <c r="UF1154" s="349"/>
      <c r="UG1154" s="349"/>
      <c r="UH1154" s="349"/>
      <c r="UI1154" s="349"/>
      <c r="UJ1154" s="349"/>
      <c r="UK1154" s="349"/>
      <c r="UL1154" s="349"/>
      <c r="UM1154" s="349"/>
      <c r="UN1154" s="349"/>
      <c r="UO1154" s="349"/>
      <c r="UP1154" s="349"/>
      <c r="UQ1154" s="349"/>
      <c r="UR1154" s="349"/>
      <c r="US1154" s="349"/>
      <c r="UT1154" s="349"/>
      <c r="UU1154" s="349"/>
      <c r="UV1154" s="349"/>
      <c r="UW1154" s="349"/>
      <c r="UX1154" s="349"/>
      <c r="UY1154" s="349"/>
      <c r="UZ1154" s="349"/>
      <c r="VA1154" s="349"/>
      <c r="VB1154" s="349"/>
      <c r="VC1154" s="349"/>
      <c r="VD1154" s="349"/>
      <c r="VE1154" s="349"/>
      <c r="VF1154" s="349"/>
      <c r="VG1154" s="349"/>
      <c r="VH1154" s="349"/>
      <c r="VI1154" s="349"/>
      <c r="VJ1154" s="349"/>
      <c r="VK1154" s="349"/>
      <c r="VL1154" s="349"/>
      <c r="VM1154" s="349"/>
      <c r="VN1154" s="349"/>
      <c r="VO1154" s="349"/>
      <c r="VP1154" s="349"/>
      <c r="VQ1154" s="349"/>
      <c r="VR1154" s="349"/>
      <c r="VS1154" s="349"/>
      <c r="VT1154" s="349"/>
      <c r="VU1154" s="349"/>
      <c r="VV1154" s="349"/>
      <c r="VW1154" s="349"/>
      <c r="VX1154" s="349"/>
      <c r="VY1154" s="349"/>
      <c r="VZ1154" s="349"/>
      <c r="WA1154" s="349"/>
      <c r="WB1154" s="349"/>
      <c r="WC1154" s="349"/>
      <c r="WD1154" s="349"/>
      <c r="WE1154" s="349"/>
      <c r="WF1154" s="349"/>
      <c r="WG1154" s="349"/>
      <c r="WH1154" s="349"/>
      <c r="WI1154" s="349"/>
      <c r="WJ1154" s="349"/>
      <c r="WK1154" s="349"/>
      <c r="WL1154" s="349"/>
      <c r="WM1154" s="349"/>
      <c r="WN1154" s="349"/>
      <c r="WO1154" s="349"/>
      <c r="WP1154" s="349"/>
      <c r="WQ1154" s="349"/>
      <c r="WR1154" s="349"/>
      <c r="WS1154" s="349"/>
      <c r="WT1154" s="349"/>
      <c r="WU1154" s="349"/>
      <c r="WV1154" s="349"/>
      <c r="WW1154" s="349"/>
      <c r="WX1154" s="349"/>
      <c r="WY1154" s="349"/>
      <c r="WZ1154" s="349"/>
      <c r="XA1154" s="349"/>
      <c r="XB1154" s="349"/>
      <c r="XC1154" s="349"/>
      <c r="XD1154" s="349"/>
      <c r="XE1154" s="349"/>
      <c r="XF1154" s="349"/>
      <c r="XG1154" s="349"/>
      <c r="XH1154" s="349"/>
      <c r="XI1154" s="349"/>
      <c r="XJ1154" s="349"/>
      <c r="XK1154" s="349"/>
      <c r="XL1154" s="349"/>
      <c r="XM1154" s="349"/>
      <c r="XN1154" s="349"/>
      <c r="XO1154" s="349"/>
      <c r="XP1154" s="349"/>
      <c r="XQ1154" s="349"/>
      <c r="XR1154" s="349"/>
      <c r="XS1154" s="349"/>
      <c r="XT1154" s="349"/>
      <c r="XU1154" s="349"/>
      <c r="XV1154" s="349"/>
      <c r="XW1154" s="349"/>
      <c r="XX1154" s="349"/>
      <c r="XY1154" s="349"/>
      <c r="XZ1154" s="349"/>
      <c r="YA1154" s="349"/>
      <c r="YB1154" s="349"/>
      <c r="YC1154" s="349"/>
      <c r="YD1154" s="349"/>
      <c r="YE1154" s="349"/>
      <c r="YF1154" s="349"/>
      <c r="YG1154" s="349"/>
      <c r="YH1154" s="349"/>
      <c r="YI1154" s="349"/>
      <c r="YJ1154" s="349"/>
      <c r="YK1154" s="349"/>
      <c r="YL1154" s="349"/>
      <c r="YM1154" s="349"/>
      <c r="YN1154" s="349"/>
      <c r="YO1154" s="349"/>
      <c r="YP1154" s="349"/>
      <c r="YQ1154" s="349"/>
      <c r="YR1154" s="349"/>
      <c r="YS1154" s="349"/>
      <c r="YT1154" s="349"/>
      <c r="YU1154" s="349"/>
      <c r="YV1154" s="349"/>
      <c r="YW1154" s="349"/>
      <c r="YX1154" s="349"/>
      <c r="YY1154" s="349"/>
      <c r="YZ1154" s="349"/>
      <c r="ZA1154" s="349"/>
      <c r="ZB1154" s="349"/>
      <c r="ZC1154" s="349"/>
      <c r="ZD1154" s="349"/>
      <c r="ZE1154" s="349"/>
      <c r="ZF1154" s="349"/>
      <c r="ZG1154" s="349"/>
      <c r="ZH1154" s="349"/>
      <c r="ZI1154" s="349"/>
      <c r="ZJ1154" s="349"/>
      <c r="ZK1154" s="349"/>
      <c r="ZL1154" s="349"/>
      <c r="ZM1154" s="349"/>
      <c r="ZN1154" s="349"/>
      <c r="ZO1154" s="349"/>
      <c r="ZP1154" s="349"/>
      <c r="ZQ1154" s="349"/>
      <c r="ZR1154" s="349"/>
      <c r="ZS1154" s="349"/>
      <c r="ZT1154" s="349"/>
      <c r="ZU1154" s="349"/>
      <c r="ZV1154" s="349"/>
      <c r="ZW1154" s="349"/>
      <c r="ZX1154" s="349"/>
      <c r="ZY1154" s="349"/>
      <c r="ZZ1154" s="349"/>
      <c r="AAA1154" s="349"/>
      <c r="AAB1154" s="349"/>
      <c r="AAC1154" s="349"/>
      <c r="AAD1154" s="349"/>
      <c r="AAE1154" s="349"/>
      <c r="AAF1154" s="349"/>
      <c r="AAG1154" s="349"/>
      <c r="AAH1154" s="349"/>
      <c r="AAI1154" s="349"/>
      <c r="AAJ1154" s="349"/>
      <c r="AAK1154" s="349"/>
      <c r="AAL1154" s="349"/>
      <c r="AAM1154" s="349"/>
      <c r="AAN1154" s="349"/>
      <c r="AAO1154" s="349"/>
      <c r="AAP1154" s="349"/>
      <c r="AAQ1154" s="349"/>
      <c r="AAR1154" s="349"/>
      <c r="AAS1154" s="349"/>
      <c r="AAT1154" s="349"/>
      <c r="AAU1154" s="349"/>
      <c r="AAV1154" s="349"/>
      <c r="AAW1154" s="349"/>
      <c r="AAX1154" s="349"/>
      <c r="AAY1154" s="349"/>
      <c r="AAZ1154" s="349"/>
      <c r="ABA1154" s="349"/>
      <c r="ABB1154" s="349"/>
      <c r="ABC1154" s="349"/>
      <c r="ABD1154" s="349"/>
      <c r="ABE1154" s="349"/>
      <c r="ABF1154" s="349"/>
      <c r="ABG1154" s="349"/>
      <c r="ABH1154" s="349"/>
      <c r="ABI1154" s="349"/>
      <c r="ABJ1154" s="349"/>
      <c r="ABK1154" s="349"/>
      <c r="ABL1154" s="349"/>
      <c r="ABM1154" s="349"/>
      <c r="ABN1154" s="349"/>
      <c r="ABO1154" s="349"/>
      <c r="ABP1154" s="349"/>
      <c r="ABQ1154" s="349"/>
      <c r="ABR1154" s="349"/>
      <c r="ABS1154" s="349"/>
      <c r="ABT1154" s="349"/>
      <c r="ABU1154" s="349"/>
      <c r="ABV1154" s="349"/>
      <c r="ABW1154" s="349"/>
      <c r="ABX1154" s="349"/>
      <c r="ABY1154" s="349"/>
      <c r="ABZ1154" s="349"/>
      <c r="ACA1154" s="349"/>
      <c r="ACB1154" s="349"/>
      <c r="ACC1154" s="349"/>
    </row>
    <row r="1155" spans="1:757" s="175" customFormat="1" ht="18" customHeight="1" collapsed="1" x14ac:dyDescent="0.2">
      <c r="A1155" s="76"/>
      <c r="B1155" s="965"/>
      <c r="C1155" s="646"/>
      <c r="D1155" s="90" t="s">
        <v>1745</v>
      </c>
      <c r="E1155" s="76"/>
      <c r="F1155" s="76"/>
      <c r="G1155" s="76"/>
      <c r="H1155" s="189"/>
      <c r="I1155" s="76"/>
      <c r="J1155" s="80"/>
      <c r="K1155" s="81"/>
      <c r="L1155" s="76"/>
      <c r="M1155" s="76"/>
      <c r="N1155" s="82"/>
      <c r="O1155" s="82"/>
      <c r="P1155" s="82"/>
      <c r="Q1155" s="82"/>
      <c r="R1155" s="260"/>
      <c r="S1155" s="260"/>
      <c r="T1155" s="260"/>
      <c r="U1155" s="260"/>
      <c r="V1155" s="260"/>
      <c r="W1155" s="262"/>
      <c r="X1155" s="260"/>
      <c r="Y1155" s="260"/>
      <c r="Z1155" s="260"/>
      <c r="AA1155" s="260"/>
      <c r="AB1155" s="260"/>
      <c r="AC1155" s="260"/>
      <c r="AD1155" s="260"/>
      <c r="AE1155" s="260"/>
      <c r="AF1155" s="260"/>
      <c r="AG1155" s="260"/>
      <c r="AH1155" s="260"/>
      <c r="AI1155" s="260"/>
      <c r="AJ1155" s="260"/>
      <c r="AK1155" s="260"/>
      <c r="AL1155" s="260"/>
      <c r="AM1155" s="264">
        <f>SUM(AM1156:AM1162)</f>
        <v>256981780</v>
      </c>
      <c r="AN1155" s="264">
        <f>SUM(AN1156:AN1162)</f>
        <v>287819593.60000002</v>
      </c>
      <c r="AO1155" s="264">
        <f>SUM(AO1156:AO1162)</f>
        <v>149048101.44000003</v>
      </c>
      <c r="AP1155" s="260"/>
      <c r="AQ1155" s="260"/>
      <c r="AR1155" s="260"/>
      <c r="AS1155" s="264">
        <f>SUM(AS1156:AS1162)</f>
        <v>347216190</v>
      </c>
      <c r="AT1155" s="264">
        <f>SUM(AT1156:AT1162)</f>
        <v>388882132.80000007</v>
      </c>
      <c r="AU1155" s="264">
        <f>SUM(AU1156:AU1162)</f>
        <v>216360878.72000003</v>
      </c>
      <c r="AV1155" s="260"/>
      <c r="AW1155" s="260"/>
      <c r="AX1155" s="260"/>
      <c r="AY1155" s="264">
        <f>SUM(AY1156:AY1162)</f>
        <v>297867230</v>
      </c>
      <c r="AZ1155" s="264">
        <f>SUM(AZ1156:AZ1162)</f>
        <v>333611297.60000002</v>
      </c>
      <c r="BA1155" s="264">
        <f>SUM(BA1156:BA1162)</f>
        <v>192684292.64000005</v>
      </c>
      <c r="BB1155" s="404"/>
      <c r="BC1155" s="404"/>
      <c r="BD1155" s="404"/>
      <c r="BE1155" s="264">
        <f>SUM(BE1156:BE1162)</f>
        <v>298005240</v>
      </c>
      <c r="BF1155" s="264">
        <f>SUM(BF1156:BF1162)</f>
        <v>333765868.80000001</v>
      </c>
      <c r="BG1155" s="264">
        <f>SUM(BG1156:BG1162)</f>
        <v>192371531.52000004</v>
      </c>
      <c r="BH1155" s="404"/>
      <c r="BI1155" s="404"/>
      <c r="BJ1155" s="404"/>
      <c r="BK1155" s="264">
        <f>SUM(BK1156:BK1162)</f>
        <v>106268890</v>
      </c>
      <c r="BL1155" s="264">
        <f>SUM(BL1156:BL1162)</f>
        <v>119021156.80000001</v>
      </c>
      <c r="BM1155" s="264">
        <f>SUM(BM1156:BM1162)</f>
        <v>107119041.12000002</v>
      </c>
      <c r="BN1155" s="404"/>
      <c r="BO1155" s="404"/>
      <c r="BP1155" s="404"/>
      <c r="BQ1155" s="403">
        <f>SUM(BQ1156:BQ1162)</f>
        <v>0</v>
      </c>
      <c r="BR1155" s="403">
        <f>SUM(BR1156:BR1162)</f>
        <v>0</v>
      </c>
      <c r="BS1155" s="403">
        <f>SUM(BS1156:BS1162)</f>
        <v>0</v>
      </c>
      <c r="BT1155" s="260"/>
      <c r="BU1155" s="260"/>
      <c r="BV1155" s="258">
        <f>SUM(BV1156:BV1162)</f>
        <v>1306339330</v>
      </c>
      <c r="BW1155" s="258">
        <f>SUM(BW1156:BW1162)</f>
        <v>1463100049.6000001</v>
      </c>
      <c r="BX1155" s="190"/>
      <c r="BY1155" s="76"/>
      <c r="BZ1155" s="325"/>
      <c r="CA1155" s="258">
        <f>SUM(CA1156:CA1162)</f>
        <v>857583845.44000006</v>
      </c>
      <c r="CB1155" s="82"/>
      <c r="CC1155" s="82"/>
      <c r="CE1155" s="258">
        <f>SUM(CE1156:CE1162)</f>
        <v>1306339330</v>
      </c>
      <c r="CF1155" s="258">
        <f>SUM(CF1156:CF1162)</f>
        <v>1463100049.6000001</v>
      </c>
      <c r="CG1155" s="258">
        <f>SUM(CG1156:CG1162)</f>
        <v>857583845.44000006</v>
      </c>
      <c r="CH1155" s="185"/>
      <c r="CI1155" s="185"/>
      <c r="CK1155" s="724"/>
      <c r="CM1155" s="178"/>
      <c r="CN1155" s="77"/>
      <c r="CO1155" s="77"/>
      <c r="CP1155" s="76"/>
      <c r="CR1155" s="463"/>
      <c r="CS1155" s="463"/>
      <c r="CT1155" s="463"/>
      <c r="CU1155" s="463"/>
      <c r="CV1155" s="463"/>
      <c r="CW1155" s="463"/>
      <c r="CX1155" s="463"/>
      <c r="CY1155" s="463"/>
      <c r="CZ1155" s="463"/>
      <c r="DA1155" s="464"/>
      <c r="DB1155" s="464"/>
      <c r="DC1155" s="464"/>
      <c r="DD1155" s="464"/>
      <c r="DE1155" s="464"/>
      <c r="DF1155" s="464"/>
      <c r="DG1155" s="464"/>
      <c r="DH1155" s="464"/>
      <c r="DI1155" s="464"/>
      <c r="DJ1155" s="464"/>
      <c r="DK1155" s="464"/>
      <c r="DL1155" s="464"/>
      <c r="DM1155" s="464"/>
      <c r="DN1155" s="464"/>
      <c r="DO1155" s="455"/>
      <c r="DP1155" s="455"/>
      <c r="DQ1155" s="477"/>
      <c r="DR1155" s="455"/>
      <c r="DS1155" s="258">
        <f t="shared" ref="DS1155:EZ1155" si="11609">SUM(DS1156:DS1162)</f>
        <v>84029243.200000003</v>
      </c>
      <c r="DT1155" s="258">
        <f t="shared" si="11609"/>
        <v>75026110</v>
      </c>
      <c r="DU1155" s="258">
        <f t="shared" si="11609"/>
        <v>123309570</v>
      </c>
      <c r="DV1155" s="258">
        <f t="shared" si="11609"/>
        <v>110097830.35714285</v>
      </c>
      <c r="DW1155" s="258">
        <f t="shared" si="11609"/>
        <v>125969883</v>
      </c>
      <c r="DX1155" s="258">
        <f t="shared" si="11609"/>
        <v>112473109.82142857</v>
      </c>
      <c r="DY1155" s="258">
        <f t="shared" si="11609"/>
        <v>128341886</v>
      </c>
      <c r="DZ1155" s="258">
        <f t="shared" si="11609"/>
        <v>114590969.64285713</v>
      </c>
      <c r="EA1155" s="258">
        <f t="shared" si="11609"/>
        <v>129184866</v>
      </c>
      <c r="EB1155" s="258">
        <f t="shared" si="11609"/>
        <v>115343630.35714285</v>
      </c>
      <c r="EC1155" s="258">
        <f t="shared" si="11609"/>
        <v>0</v>
      </c>
      <c r="ED1155" s="258">
        <f t="shared" si="11609"/>
        <v>0</v>
      </c>
      <c r="EE1155" s="258">
        <f t="shared" si="11609"/>
        <v>590835448</v>
      </c>
      <c r="EF1155" s="258">
        <f t="shared" si="11609"/>
        <v>527531649.99999994</v>
      </c>
      <c r="EG1155" s="258">
        <f t="shared" si="11609"/>
        <v>0</v>
      </c>
      <c r="EH1155" s="258">
        <f t="shared" si="11609"/>
        <v>0</v>
      </c>
      <c r="EI1155" s="258">
        <f t="shared" si="11609"/>
        <v>0</v>
      </c>
      <c r="EJ1155" s="258">
        <f t="shared" si="11609"/>
        <v>0</v>
      </c>
      <c r="EK1155" s="258">
        <f t="shared" si="11609"/>
        <v>0</v>
      </c>
      <c r="EL1155" s="258">
        <f t="shared" si="11609"/>
        <v>0</v>
      </c>
      <c r="EM1155" s="258">
        <f t="shared" si="11609"/>
        <v>181955670</v>
      </c>
      <c r="EN1155" s="258">
        <f t="shared" si="11609"/>
        <v>203790350.40000004</v>
      </c>
      <c r="EO1155" s="258">
        <f t="shared" si="11609"/>
        <v>237118359.64285713</v>
      </c>
      <c r="EP1155" s="258">
        <f t="shared" si="11609"/>
        <v>265572562.80000004</v>
      </c>
      <c r="EQ1155" s="258">
        <f t="shared" si="11609"/>
        <v>185394120.17857143</v>
      </c>
      <c r="ER1155" s="258">
        <f t="shared" si="11609"/>
        <v>207641414.60000002</v>
      </c>
      <c r="ES1155" s="258">
        <f t="shared" si="11609"/>
        <v>183414270.35714287</v>
      </c>
      <c r="ET1155" s="258">
        <f t="shared" si="11609"/>
        <v>205423982.80000001</v>
      </c>
      <c r="EU1155" s="258">
        <f t="shared" si="11609"/>
        <v>-9074740.3571428508</v>
      </c>
      <c r="EV1155" s="258">
        <f t="shared" si="11609"/>
        <v>-10163709.199999988</v>
      </c>
      <c r="EW1155" s="258">
        <f t="shared" si="11609"/>
        <v>107119041.12000002</v>
      </c>
      <c r="EX1155" s="258">
        <f t="shared" si="11609"/>
        <v>0</v>
      </c>
      <c r="EY1155" s="258">
        <f t="shared" si="11609"/>
        <v>778807680</v>
      </c>
      <c r="EZ1155" s="258">
        <f t="shared" si="11609"/>
        <v>872264601.60000014</v>
      </c>
      <c r="FA1155" s="629"/>
      <c r="FB1155" s="349"/>
      <c r="FC1155" s="349"/>
      <c r="FD1155" s="349"/>
      <c r="FE1155" s="349"/>
      <c r="FF1155" s="349"/>
      <c r="FG1155" s="349"/>
      <c r="FH1155" s="349"/>
      <c r="FI1155" s="349"/>
      <c r="FJ1155" s="349"/>
      <c r="FK1155" s="349"/>
      <c r="FL1155" s="349"/>
      <c r="FM1155" s="349"/>
      <c r="FN1155" s="349"/>
      <c r="FO1155" s="349"/>
      <c r="FP1155" s="349"/>
      <c r="FQ1155" s="349"/>
      <c r="FR1155" s="349"/>
      <c r="FS1155" s="349"/>
      <c r="FT1155" s="349"/>
      <c r="FU1155" s="349"/>
      <c r="FV1155" s="349"/>
      <c r="FW1155" s="349"/>
      <c r="FX1155" s="349"/>
      <c r="FY1155" s="349"/>
      <c r="FZ1155" s="349"/>
      <c r="GA1155" s="349"/>
      <c r="GB1155" s="349"/>
      <c r="GC1155" s="349"/>
      <c r="GD1155" s="349"/>
      <c r="GE1155" s="349"/>
      <c r="GF1155" s="349"/>
      <c r="GG1155" s="349"/>
      <c r="GH1155" s="349"/>
      <c r="GI1155" s="349"/>
      <c r="GJ1155" s="349"/>
      <c r="GK1155" s="349"/>
      <c r="GL1155" s="349"/>
      <c r="GM1155" s="349"/>
      <c r="GN1155" s="349"/>
      <c r="GO1155" s="349"/>
      <c r="GP1155" s="349"/>
      <c r="GQ1155" s="349"/>
      <c r="GR1155" s="349"/>
      <c r="GS1155" s="349"/>
      <c r="GT1155" s="349"/>
      <c r="GU1155" s="349"/>
      <c r="GV1155" s="349"/>
      <c r="GW1155" s="349"/>
      <c r="GX1155" s="349"/>
      <c r="GY1155" s="349"/>
      <c r="GZ1155" s="349"/>
      <c r="HA1155" s="349"/>
      <c r="HB1155" s="349"/>
      <c r="HC1155" s="349"/>
      <c r="HD1155" s="349"/>
      <c r="HE1155" s="349"/>
      <c r="HF1155" s="349"/>
      <c r="HG1155" s="349"/>
      <c r="HH1155" s="349"/>
      <c r="HI1155" s="349"/>
      <c r="HJ1155" s="349"/>
      <c r="HK1155" s="349"/>
      <c r="HL1155" s="349"/>
      <c r="HM1155" s="349"/>
      <c r="HN1155" s="349"/>
      <c r="HO1155" s="349"/>
      <c r="HP1155" s="349"/>
      <c r="HQ1155" s="349"/>
      <c r="HR1155" s="349"/>
      <c r="HS1155" s="349"/>
      <c r="HT1155" s="349"/>
      <c r="HU1155" s="349"/>
      <c r="HV1155" s="349"/>
      <c r="HW1155" s="349"/>
      <c r="HX1155" s="349"/>
      <c r="HY1155" s="349"/>
      <c r="HZ1155" s="349"/>
      <c r="IA1155" s="349"/>
      <c r="IB1155" s="349"/>
      <c r="IC1155" s="349"/>
      <c r="ID1155" s="349"/>
      <c r="IE1155" s="349"/>
      <c r="IF1155" s="349"/>
      <c r="IG1155" s="349"/>
      <c r="IH1155" s="349"/>
      <c r="II1155" s="349"/>
      <c r="IJ1155" s="349"/>
      <c r="IK1155" s="349"/>
      <c r="IL1155" s="349"/>
      <c r="IM1155" s="349"/>
      <c r="IN1155" s="349"/>
      <c r="IO1155" s="349"/>
      <c r="IP1155" s="349"/>
      <c r="IQ1155" s="349"/>
      <c r="IR1155" s="349"/>
      <c r="IS1155" s="349"/>
      <c r="IT1155" s="349"/>
      <c r="IU1155" s="349"/>
      <c r="IV1155" s="349"/>
      <c r="IW1155" s="349"/>
      <c r="IX1155" s="349"/>
      <c r="IY1155" s="349"/>
      <c r="IZ1155" s="349"/>
      <c r="JA1155" s="349"/>
      <c r="JB1155" s="349"/>
      <c r="JC1155" s="349"/>
      <c r="JD1155" s="349"/>
      <c r="JE1155" s="349"/>
      <c r="JF1155" s="349"/>
      <c r="JG1155" s="349"/>
      <c r="JH1155" s="349"/>
      <c r="JI1155" s="349"/>
      <c r="JJ1155" s="349"/>
      <c r="JK1155" s="349"/>
      <c r="JL1155" s="349"/>
      <c r="JM1155" s="349"/>
      <c r="JN1155" s="349"/>
      <c r="JO1155" s="349"/>
      <c r="JP1155" s="349"/>
      <c r="JQ1155" s="349"/>
      <c r="JR1155" s="349"/>
      <c r="JS1155" s="349"/>
      <c r="JT1155" s="349"/>
      <c r="JU1155" s="349"/>
      <c r="JV1155" s="349"/>
      <c r="JW1155" s="349"/>
      <c r="JX1155" s="349"/>
      <c r="JY1155" s="349"/>
      <c r="JZ1155" s="349"/>
      <c r="KA1155" s="349"/>
      <c r="KB1155" s="349"/>
      <c r="KC1155" s="349"/>
      <c r="KD1155" s="349"/>
      <c r="KE1155" s="349"/>
      <c r="KF1155" s="349"/>
      <c r="KG1155" s="349"/>
      <c r="KH1155" s="349"/>
      <c r="KI1155" s="349"/>
      <c r="KJ1155" s="349"/>
      <c r="KK1155" s="349"/>
      <c r="KL1155" s="349"/>
      <c r="KM1155" s="349"/>
      <c r="KN1155" s="349"/>
      <c r="KO1155" s="349"/>
      <c r="KP1155" s="349"/>
      <c r="KQ1155" s="349"/>
      <c r="KR1155" s="349"/>
      <c r="KS1155" s="349"/>
      <c r="KT1155" s="349"/>
      <c r="KU1155" s="349"/>
      <c r="KV1155" s="349"/>
      <c r="KW1155" s="349"/>
      <c r="KX1155" s="349"/>
      <c r="KY1155" s="349"/>
      <c r="KZ1155" s="349"/>
      <c r="LA1155" s="349"/>
      <c r="LB1155" s="349"/>
      <c r="LC1155" s="349"/>
      <c r="LD1155" s="349"/>
      <c r="LE1155" s="349"/>
      <c r="LF1155" s="349"/>
      <c r="LG1155" s="349"/>
      <c r="LH1155" s="349"/>
      <c r="LI1155" s="349"/>
      <c r="LJ1155" s="349"/>
      <c r="LK1155" s="349"/>
      <c r="LL1155" s="349"/>
      <c r="LM1155" s="349"/>
      <c r="LN1155" s="349"/>
      <c r="LO1155" s="349"/>
      <c r="LP1155" s="349"/>
      <c r="LQ1155" s="349"/>
      <c r="LR1155" s="349"/>
      <c r="LS1155" s="349"/>
      <c r="LT1155" s="349"/>
      <c r="LU1155" s="349"/>
      <c r="LV1155" s="349"/>
      <c r="LW1155" s="349"/>
      <c r="LX1155" s="349"/>
      <c r="LY1155" s="349"/>
      <c r="LZ1155" s="349"/>
      <c r="MA1155" s="349"/>
      <c r="MB1155" s="349"/>
      <c r="MC1155" s="349"/>
      <c r="MD1155" s="349"/>
      <c r="ME1155" s="349"/>
      <c r="MF1155" s="349"/>
      <c r="MG1155" s="349"/>
      <c r="MH1155" s="349"/>
      <c r="MI1155" s="349"/>
      <c r="MJ1155" s="349"/>
      <c r="MK1155" s="349"/>
      <c r="ML1155" s="349"/>
      <c r="MM1155" s="349"/>
      <c r="MN1155" s="349"/>
      <c r="MO1155" s="349"/>
      <c r="MP1155" s="349"/>
      <c r="MQ1155" s="349"/>
      <c r="MR1155" s="349"/>
      <c r="MS1155" s="349"/>
      <c r="MT1155" s="349"/>
      <c r="MU1155" s="349"/>
      <c r="MV1155" s="349"/>
      <c r="MW1155" s="349"/>
      <c r="MX1155" s="349"/>
      <c r="MY1155" s="349"/>
      <c r="MZ1155" s="349"/>
      <c r="NA1155" s="349"/>
      <c r="NB1155" s="349"/>
      <c r="NC1155" s="349"/>
      <c r="ND1155" s="349"/>
      <c r="NE1155" s="349"/>
      <c r="NF1155" s="349"/>
      <c r="NG1155" s="349"/>
      <c r="NH1155" s="349"/>
      <c r="NI1155" s="349"/>
      <c r="NJ1155" s="349"/>
      <c r="NK1155" s="349"/>
      <c r="NL1155" s="349"/>
      <c r="NM1155" s="349"/>
      <c r="NN1155" s="349"/>
      <c r="NO1155" s="349"/>
      <c r="NP1155" s="349"/>
      <c r="NQ1155" s="349"/>
      <c r="NR1155" s="349"/>
      <c r="NS1155" s="349"/>
      <c r="NT1155" s="349"/>
      <c r="NU1155" s="349"/>
      <c r="NV1155" s="349"/>
      <c r="NW1155" s="349"/>
      <c r="NX1155" s="349"/>
      <c r="NY1155" s="349"/>
      <c r="NZ1155" s="349"/>
      <c r="OA1155" s="349"/>
      <c r="OB1155" s="349"/>
      <c r="OC1155" s="349"/>
      <c r="OD1155" s="349"/>
      <c r="OE1155" s="349"/>
      <c r="OF1155" s="349"/>
      <c r="OG1155" s="349"/>
      <c r="OH1155" s="349"/>
      <c r="OI1155" s="349"/>
      <c r="OJ1155" s="349"/>
      <c r="OK1155" s="349"/>
      <c r="OL1155" s="349"/>
      <c r="OM1155" s="349"/>
      <c r="ON1155" s="349"/>
      <c r="OO1155" s="349"/>
      <c r="OP1155" s="349"/>
      <c r="OQ1155" s="349"/>
      <c r="OR1155" s="349"/>
      <c r="OS1155" s="349"/>
      <c r="OT1155" s="349"/>
      <c r="OU1155" s="349"/>
      <c r="OV1155" s="349"/>
      <c r="OW1155" s="349"/>
      <c r="OX1155" s="349"/>
      <c r="OY1155" s="349"/>
      <c r="OZ1155" s="349"/>
      <c r="PA1155" s="349"/>
      <c r="PB1155" s="349"/>
      <c r="PC1155" s="349"/>
      <c r="PD1155" s="349"/>
      <c r="PE1155" s="349"/>
      <c r="PF1155" s="349"/>
      <c r="PG1155" s="349"/>
      <c r="PH1155" s="349"/>
      <c r="PI1155" s="349"/>
      <c r="PJ1155" s="349"/>
      <c r="PK1155" s="349"/>
      <c r="PL1155" s="349"/>
      <c r="PM1155" s="349"/>
      <c r="PN1155" s="349"/>
      <c r="PO1155" s="349"/>
      <c r="PP1155" s="349"/>
      <c r="PQ1155" s="349"/>
      <c r="PR1155" s="349"/>
      <c r="PS1155" s="349"/>
      <c r="PT1155" s="349"/>
      <c r="PU1155" s="349"/>
      <c r="PV1155" s="349"/>
      <c r="PW1155" s="349"/>
      <c r="PX1155" s="349"/>
      <c r="PY1155" s="349"/>
      <c r="PZ1155" s="349"/>
      <c r="QA1155" s="349"/>
      <c r="QB1155" s="349"/>
      <c r="QC1155" s="349"/>
      <c r="QD1155" s="349"/>
      <c r="QE1155" s="349"/>
      <c r="QF1155" s="349"/>
      <c r="QG1155" s="349"/>
      <c r="QH1155" s="349"/>
      <c r="QI1155" s="349"/>
      <c r="QJ1155" s="349"/>
      <c r="QK1155" s="349"/>
      <c r="QL1155" s="349"/>
      <c r="QM1155" s="349"/>
      <c r="QN1155" s="349"/>
      <c r="QO1155" s="349"/>
      <c r="QP1155" s="349"/>
      <c r="QQ1155" s="349"/>
      <c r="QR1155" s="349"/>
      <c r="QS1155" s="349"/>
      <c r="QT1155" s="349"/>
      <c r="QU1155" s="349"/>
      <c r="QV1155" s="349"/>
      <c r="QW1155" s="349"/>
      <c r="QX1155" s="349"/>
      <c r="QY1155" s="349"/>
      <c r="QZ1155" s="349"/>
      <c r="RA1155" s="349"/>
      <c r="RB1155" s="349"/>
      <c r="RC1155" s="349"/>
      <c r="RD1155" s="349"/>
      <c r="RE1155" s="349"/>
      <c r="RF1155" s="349"/>
      <c r="RG1155" s="349"/>
      <c r="RH1155" s="349"/>
      <c r="RI1155" s="349"/>
      <c r="RJ1155" s="349"/>
      <c r="RK1155" s="349"/>
      <c r="RL1155" s="349"/>
      <c r="RM1155" s="349"/>
      <c r="RN1155" s="349"/>
      <c r="RO1155" s="349"/>
      <c r="RP1155" s="349"/>
      <c r="RQ1155" s="349"/>
      <c r="RR1155" s="349"/>
      <c r="RS1155" s="349"/>
      <c r="RT1155" s="349"/>
      <c r="RU1155" s="349"/>
      <c r="RV1155" s="349"/>
      <c r="RW1155" s="349"/>
      <c r="RX1155" s="349"/>
      <c r="RY1155" s="349"/>
      <c r="RZ1155" s="349"/>
      <c r="SA1155" s="349"/>
      <c r="SB1155" s="349"/>
      <c r="SC1155" s="349"/>
      <c r="SD1155" s="349"/>
      <c r="SE1155" s="349"/>
      <c r="SF1155" s="349"/>
      <c r="SG1155" s="349"/>
      <c r="SH1155" s="349"/>
      <c r="SI1155" s="349"/>
      <c r="SJ1155" s="349"/>
      <c r="SK1155" s="349"/>
      <c r="SL1155" s="349"/>
      <c r="SM1155" s="349"/>
      <c r="SN1155" s="349"/>
      <c r="SO1155" s="349"/>
      <c r="SP1155" s="349"/>
      <c r="SQ1155" s="349"/>
      <c r="SR1155" s="349"/>
      <c r="SS1155" s="349"/>
      <c r="ST1155" s="349"/>
      <c r="SU1155" s="349"/>
      <c r="SV1155" s="349"/>
      <c r="SW1155" s="349"/>
      <c r="SX1155" s="349"/>
      <c r="SY1155" s="349"/>
      <c r="SZ1155" s="349"/>
      <c r="TA1155" s="349"/>
      <c r="TB1155" s="349"/>
      <c r="TC1155" s="349"/>
      <c r="TD1155" s="349"/>
      <c r="TE1155" s="349"/>
      <c r="TF1155" s="349"/>
      <c r="TG1155" s="349"/>
      <c r="TH1155" s="349"/>
      <c r="TI1155" s="349"/>
      <c r="TJ1155" s="349"/>
      <c r="TK1155" s="349"/>
      <c r="TL1155" s="349"/>
      <c r="TM1155" s="349"/>
      <c r="TN1155" s="349"/>
      <c r="TO1155" s="349"/>
      <c r="TP1155" s="349"/>
      <c r="TQ1155" s="349"/>
      <c r="TR1155" s="349"/>
      <c r="TS1155" s="349"/>
      <c r="TT1155" s="349"/>
      <c r="TU1155" s="349"/>
      <c r="TV1155" s="349"/>
      <c r="TW1155" s="349"/>
      <c r="TX1155" s="349"/>
      <c r="TY1155" s="349"/>
      <c r="TZ1155" s="349"/>
      <c r="UA1155" s="349"/>
      <c r="UB1155" s="349"/>
      <c r="UC1155" s="349"/>
      <c r="UD1155" s="349"/>
      <c r="UE1155" s="349"/>
      <c r="UF1155" s="349"/>
      <c r="UG1155" s="349"/>
      <c r="UH1155" s="349"/>
      <c r="UI1155" s="349"/>
      <c r="UJ1155" s="349"/>
      <c r="UK1155" s="349"/>
      <c r="UL1155" s="349"/>
      <c r="UM1155" s="349"/>
      <c r="UN1155" s="349"/>
      <c r="UO1155" s="349"/>
      <c r="UP1155" s="349"/>
      <c r="UQ1155" s="349"/>
      <c r="UR1155" s="349"/>
      <c r="US1155" s="349"/>
      <c r="UT1155" s="349"/>
      <c r="UU1155" s="349"/>
      <c r="UV1155" s="349"/>
      <c r="UW1155" s="349"/>
      <c r="UX1155" s="349"/>
      <c r="UY1155" s="349"/>
      <c r="UZ1155" s="349"/>
      <c r="VA1155" s="349"/>
      <c r="VB1155" s="349"/>
      <c r="VC1155" s="349"/>
      <c r="VD1155" s="349"/>
      <c r="VE1155" s="349"/>
      <c r="VF1155" s="349"/>
      <c r="VG1155" s="349"/>
      <c r="VH1155" s="349"/>
      <c r="VI1155" s="349"/>
      <c r="VJ1155" s="349"/>
      <c r="VK1155" s="349"/>
      <c r="VL1155" s="349"/>
      <c r="VM1155" s="349"/>
      <c r="VN1155" s="349"/>
      <c r="VO1155" s="349"/>
      <c r="VP1155" s="349"/>
      <c r="VQ1155" s="349"/>
      <c r="VR1155" s="349"/>
      <c r="VS1155" s="349"/>
      <c r="VT1155" s="349"/>
      <c r="VU1155" s="349"/>
      <c r="VV1155" s="349"/>
      <c r="VW1155" s="349"/>
      <c r="VX1155" s="349"/>
      <c r="VY1155" s="349"/>
      <c r="VZ1155" s="349"/>
      <c r="WA1155" s="349"/>
      <c r="WB1155" s="349"/>
      <c r="WC1155" s="349"/>
      <c r="WD1155" s="349"/>
      <c r="WE1155" s="349"/>
      <c r="WF1155" s="349"/>
      <c r="WG1155" s="349"/>
      <c r="WH1155" s="349"/>
      <c r="WI1155" s="349"/>
      <c r="WJ1155" s="349"/>
      <c r="WK1155" s="349"/>
      <c r="WL1155" s="349"/>
      <c r="WM1155" s="349"/>
      <c r="WN1155" s="349"/>
      <c r="WO1155" s="349"/>
      <c r="WP1155" s="349"/>
      <c r="WQ1155" s="349"/>
      <c r="WR1155" s="349"/>
      <c r="WS1155" s="349"/>
      <c r="WT1155" s="349"/>
      <c r="WU1155" s="349"/>
      <c r="WV1155" s="349"/>
      <c r="WW1155" s="349"/>
      <c r="WX1155" s="349"/>
      <c r="WY1155" s="349"/>
      <c r="WZ1155" s="349"/>
      <c r="XA1155" s="349"/>
      <c r="XB1155" s="349"/>
      <c r="XC1155" s="349"/>
      <c r="XD1155" s="349"/>
      <c r="XE1155" s="349"/>
      <c r="XF1155" s="349"/>
      <c r="XG1155" s="349"/>
      <c r="XH1155" s="349"/>
      <c r="XI1155" s="349"/>
      <c r="XJ1155" s="349"/>
      <c r="XK1155" s="349"/>
      <c r="XL1155" s="349"/>
      <c r="XM1155" s="349"/>
      <c r="XN1155" s="349"/>
      <c r="XO1155" s="349"/>
      <c r="XP1155" s="349"/>
      <c r="XQ1155" s="349"/>
      <c r="XR1155" s="349"/>
      <c r="XS1155" s="349"/>
      <c r="XT1155" s="349"/>
      <c r="XU1155" s="349"/>
      <c r="XV1155" s="349"/>
      <c r="XW1155" s="349"/>
      <c r="XX1155" s="349"/>
      <c r="XY1155" s="349"/>
      <c r="XZ1155" s="349"/>
      <c r="YA1155" s="349"/>
      <c r="YB1155" s="349"/>
      <c r="YC1155" s="349"/>
      <c r="YD1155" s="349"/>
      <c r="YE1155" s="349"/>
      <c r="YF1155" s="349"/>
      <c r="YG1155" s="349"/>
      <c r="YH1155" s="349"/>
      <c r="YI1155" s="349"/>
      <c r="YJ1155" s="349"/>
      <c r="YK1155" s="349"/>
      <c r="YL1155" s="349"/>
      <c r="YM1155" s="349"/>
      <c r="YN1155" s="349"/>
      <c r="YO1155" s="349"/>
      <c r="YP1155" s="349"/>
      <c r="YQ1155" s="349"/>
      <c r="YR1155" s="349"/>
      <c r="YS1155" s="349"/>
      <c r="YT1155" s="349"/>
      <c r="YU1155" s="349"/>
      <c r="YV1155" s="349"/>
      <c r="YW1155" s="349"/>
      <c r="YX1155" s="349"/>
      <c r="YY1155" s="349"/>
      <c r="YZ1155" s="349"/>
      <c r="ZA1155" s="349"/>
      <c r="ZB1155" s="349"/>
      <c r="ZC1155" s="349"/>
      <c r="ZD1155" s="349"/>
      <c r="ZE1155" s="349"/>
      <c r="ZF1155" s="349"/>
      <c r="ZG1155" s="349"/>
      <c r="ZH1155" s="349"/>
      <c r="ZI1155" s="349"/>
      <c r="ZJ1155" s="349"/>
      <c r="ZK1155" s="349"/>
      <c r="ZL1155" s="349"/>
      <c r="ZM1155" s="349"/>
      <c r="ZN1155" s="349"/>
      <c r="ZO1155" s="349"/>
      <c r="ZP1155" s="349"/>
      <c r="ZQ1155" s="349"/>
      <c r="ZR1155" s="349"/>
      <c r="ZS1155" s="349"/>
      <c r="ZT1155" s="349"/>
      <c r="ZU1155" s="349"/>
      <c r="ZV1155" s="349"/>
      <c r="ZW1155" s="349"/>
      <c r="ZX1155" s="349"/>
      <c r="ZY1155" s="349"/>
      <c r="ZZ1155" s="349"/>
      <c r="AAA1155" s="349"/>
      <c r="AAB1155" s="349"/>
      <c r="AAC1155" s="349"/>
      <c r="AAD1155" s="349"/>
      <c r="AAE1155" s="349"/>
      <c r="AAF1155" s="349"/>
      <c r="AAG1155" s="349"/>
      <c r="AAH1155" s="349"/>
      <c r="AAI1155" s="349"/>
      <c r="AAJ1155" s="349"/>
      <c r="AAK1155" s="349"/>
      <c r="AAL1155" s="349"/>
      <c r="AAM1155" s="349"/>
      <c r="AAN1155" s="349"/>
      <c r="AAO1155" s="349"/>
      <c r="AAP1155" s="349"/>
      <c r="AAQ1155" s="349"/>
      <c r="AAR1155" s="349"/>
      <c r="AAS1155" s="349"/>
      <c r="AAT1155" s="349"/>
      <c r="AAU1155" s="349"/>
      <c r="AAV1155" s="349"/>
      <c r="AAW1155" s="349"/>
      <c r="AAX1155" s="349"/>
      <c r="AAY1155" s="349"/>
      <c r="AAZ1155" s="349"/>
      <c r="ABA1155" s="349"/>
      <c r="ABB1155" s="349"/>
      <c r="ABC1155" s="349"/>
      <c r="ABD1155" s="349"/>
      <c r="ABE1155" s="349"/>
      <c r="ABF1155" s="349"/>
      <c r="ABG1155" s="349"/>
      <c r="ABH1155" s="349"/>
      <c r="ABI1155" s="349"/>
      <c r="ABJ1155" s="349"/>
      <c r="ABK1155" s="349"/>
      <c r="ABL1155" s="349"/>
      <c r="ABM1155" s="349"/>
      <c r="ABN1155" s="349"/>
      <c r="ABO1155" s="349"/>
      <c r="ABP1155" s="349"/>
      <c r="ABQ1155" s="349"/>
      <c r="ABR1155" s="349"/>
      <c r="ABS1155" s="349"/>
      <c r="ABT1155" s="349"/>
      <c r="ABU1155" s="349"/>
      <c r="ABV1155" s="349"/>
      <c r="ABW1155" s="349"/>
      <c r="ABX1155" s="349"/>
      <c r="ABY1155" s="349"/>
      <c r="ABZ1155" s="349"/>
      <c r="ACA1155" s="349"/>
      <c r="ACB1155" s="349"/>
      <c r="ACC1155" s="349"/>
    </row>
    <row r="1156" spans="1:757" s="175" customFormat="1" ht="18" hidden="1" customHeight="1" outlineLevel="1" x14ac:dyDescent="0.2">
      <c r="A1156" s="76" t="s">
        <v>2265</v>
      </c>
      <c r="B1156" s="965" t="s">
        <v>21</v>
      </c>
      <c r="C1156" s="646" t="s">
        <v>2266</v>
      </c>
      <c r="D1156" s="77" t="s">
        <v>2267</v>
      </c>
      <c r="E1156" s="76" t="s">
        <v>2267</v>
      </c>
      <c r="F1156" s="76" t="s">
        <v>2347</v>
      </c>
      <c r="G1156" s="76" t="s">
        <v>1924</v>
      </c>
      <c r="H1156" s="189">
        <v>0.4</v>
      </c>
      <c r="I1156" s="1088" t="s">
        <v>2263</v>
      </c>
      <c r="J1156" s="80" t="s">
        <v>1751</v>
      </c>
      <c r="K1156" s="81"/>
      <c r="L1156" s="76" t="s">
        <v>213</v>
      </c>
      <c r="M1156" s="76"/>
      <c r="N1156" s="82"/>
      <c r="O1156" s="82"/>
      <c r="P1156" s="82"/>
      <c r="Q1156" s="82"/>
      <c r="R1156" s="260"/>
      <c r="S1156" s="260"/>
      <c r="T1156" s="260"/>
      <c r="U1156" s="260"/>
      <c r="V1156" s="260"/>
      <c r="W1156" s="262"/>
      <c r="X1156" s="260"/>
      <c r="Y1156" s="260"/>
      <c r="Z1156" s="260"/>
      <c r="AA1156" s="260"/>
      <c r="AB1156" s="260"/>
      <c r="AC1156" s="260"/>
      <c r="AD1156" s="260"/>
      <c r="AE1156" s="260"/>
      <c r="AF1156" s="260"/>
      <c r="AG1156" s="260"/>
      <c r="AH1156" s="260"/>
      <c r="AI1156" s="260">
        <f t="shared" ref="AI1156" si="11610">AH1156*H1156</f>
        <v>0</v>
      </c>
      <c r="AJ1156" s="260">
        <v>93426250</v>
      </c>
      <c r="AK1156" s="260"/>
      <c r="AL1156" s="260"/>
      <c r="AM1156" s="260">
        <v>0</v>
      </c>
      <c r="AN1156" s="260">
        <f t="shared" ref="AN1156:AN1162" si="11611">AM1156*1.12</f>
        <v>0</v>
      </c>
      <c r="AO1156" s="260">
        <f t="shared" ref="AO1156" si="11612">AN1156*H1156</f>
        <v>0</v>
      </c>
      <c r="AP1156" s="260">
        <v>116121420</v>
      </c>
      <c r="AQ1156" s="260"/>
      <c r="AR1156" s="260"/>
      <c r="AS1156" s="260">
        <v>0</v>
      </c>
      <c r="AT1156" s="260">
        <f t="shared" ref="AT1156:AT1162" si="11613">AS1156*1.12</f>
        <v>0</v>
      </c>
      <c r="AU1156" s="260">
        <f t="shared" ref="AU1156" si="11614">AT1156*H1156</f>
        <v>0</v>
      </c>
      <c r="AV1156" s="260">
        <v>118416910</v>
      </c>
      <c r="AW1156" s="260"/>
      <c r="AX1156" s="260"/>
      <c r="AY1156" s="260">
        <v>0</v>
      </c>
      <c r="AZ1156" s="260">
        <f t="shared" ref="AZ1156" si="11615">AY1156*1.12</f>
        <v>0</v>
      </c>
      <c r="BA1156" s="260">
        <f t="shared" ref="BA1156" si="11616">AZ1156*H1156</f>
        <v>0</v>
      </c>
      <c r="BB1156" s="404">
        <v>120216820</v>
      </c>
      <c r="BC1156" s="404"/>
      <c r="BD1156" s="404"/>
      <c r="BE1156" s="400">
        <v>0</v>
      </c>
      <c r="BF1156" s="400">
        <f t="shared" ref="BF1156" si="11617">BE1156*1.12</f>
        <v>0</v>
      </c>
      <c r="BG1156" s="400">
        <f t="shared" ref="BG1156" si="11618">BF1156*H1156</f>
        <v>0</v>
      </c>
      <c r="BH1156" s="404">
        <v>120971300</v>
      </c>
      <c r="BI1156" s="404"/>
      <c r="BJ1156" s="404"/>
      <c r="BK1156" s="400">
        <v>0</v>
      </c>
      <c r="BL1156" s="400">
        <f t="shared" ref="BL1156" si="11619">BK1156*1.12</f>
        <v>0</v>
      </c>
      <c r="BM1156" s="400">
        <f t="shared" ref="BM1156:BM1160" si="11620">BL1156*H1156</f>
        <v>0</v>
      </c>
      <c r="BN1156" s="404"/>
      <c r="BO1156" s="404"/>
      <c r="BP1156" s="404"/>
      <c r="BQ1156" s="400">
        <v>0</v>
      </c>
      <c r="BR1156" s="400">
        <f t="shared" ref="BR1156:BR1161" si="11621">BQ1156*1.12</f>
        <v>0</v>
      </c>
      <c r="BS1156" s="400">
        <f t="shared" ref="BS1156:BS1161" si="11622">BR1156*N1156</f>
        <v>0</v>
      </c>
      <c r="BT1156" s="260"/>
      <c r="BU1156" s="260"/>
      <c r="BV1156" s="262">
        <v>0</v>
      </c>
      <c r="BW1156" s="1427">
        <f t="shared" ref="BW1156" si="11623">BV1156*1.12</f>
        <v>0</v>
      </c>
      <c r="BX1156" s="190" t="s">
        <v>1240</v>
      </c>
      <c r="BY1156" s="76">
        <v>2016</v>
      </c>
      <c r="BZ1156" s="325"/>
      <c r="CA1156" s="596">
        <f t="shared" ref="CA1156" si="11624">BW1156*H1156</f>
        <v>0</v>
      </c>
      <c r="CB1156" s="82"/>
      <c r="CC1156" s="82"/>
      <c r="CE1156" s="27">
        <f t="shared" ref="CE1156" si="11625">BV1156-CB1156</f>
        <v>0</v>
      </c>
      <c r="CF1156" s="27">
        <f t="shared" ref="CF1156" si="11626">BW1156-CC1156</f>
        <v>0</v>
      </c>
      <c r="CG1156" s="905">
        <f t="shared" ref="CG1156" si="11627">CA1156-CC1156</f>
        <v>0</v>
      </c>
      <c r="CH1156" s="175" t="s">
        <v>2349</v>
      </c>
      <c r="CI1156" s="185"/>
      <c r="CK1156" s="724"/>
      <c r="CM1156" s="178"/>
      <c r="CN1156" s="77"/>
      <c r="CO1156" s="77"/>
      <c r="CP1156" s="76"/>
      <c r="CR1156" s="463"/>
      <c r="CS1156" s="463"/>
      <c r="CT1156" s="463"/>
      <c r="CU1156" s="463"/>
      <c r="CV1156" s="463"/>
      <c r="CW1156" s="463"/>
      <c r="CX1156" s="463"/>
      <c r="CY1156" s="463"/>
      <c r="CZ1156" s="463"/>
      <c r="DA1156" s="464"/>
      <c r="DB1156" s="464"/>
      <c r="DC1156" s="464"/>
      <c r="DD1156" s="464"/>
      <c r="DE1156" s="464"/>
      <c r="DF1156" s="464"/>
      <c r="DG1156" s="464"/>
      <c r="DH1156" s="464"/>
      <c r="DI1156" s="464"/>
      <c r="DJ1156" s="464"/>
      <c r="DK1156" s="464"/>
      <c r="DL1156" s="464"/>
      <c r="DM1156" s="464"/>
      <c r="DN1156" s="464"/>
      <c r="DO1156" s="455"/>
      <c r="DP1156" s="455"/>
      <c r="DQ1156" s="477"/>
      <c r="DR1156" s="455"/>
      <c r="DS1156" s="455"/>
      <c r="DT1156" s="455"/>
      <c r="DU1156" s="455"/>
      <c r="DV1156" s="455"/>
      <c r="DW1156" s="455"/>
      <c r="DX1156" s="455"/>
      <c r="DY1156" s="455"/>
      <c r="DZ1156" s="455"/>
      <c r="EA1156" s="455"/>
      <c r="EB1156" s="455"/>
      <c r="EC1156" s="455"/>
      <c r="ED1156" s="455"/>
      <c r="EE1156" s="667"/>
      <c r="EF1156" s="464"/>
      <c r="EG1156" s="264">
        <f t="shared" ref="EG1156:EG1162" si="11628">U1156-DN1156</f>
        <v>0</v>
      </c>
      <c r="EH1156" s="264">
        <f t="shared" ref="EH1156:EH1162" si="11629">V1156-DM1156</f>
        <v>0</v>
      </c>
      <c r="EI1156" s="262">
        <f t="shared" ref="EI1156:EI1162" si="11630">AA1156-DP1156</f>
        <v>0</v>
      </c>
      <c r="EJ1156" s="262">
        <f t="shared" ref="EJ1156:EJ1162" si="11631">AB1156-DO1156</f>
        <v>0</v>
      </c>
      <c r="EK1156" s="262">
        <f t="shared" ref="EK1156:EK1162" si="11632">AG1156-DR1156</f>
        <v>0</v>
      </c>
      <c r="EL1156" s="262">
        <f t="shared" ref="EL1156:EL1162" si="11633">AH1156-DQ1156</f>
        <v>0</v>
      </c>
      <c r="EM1156" s="262">
        <f t="shared" ref="EM1156:EM1162" si="11634">AM1156-DT1156</f>
        <v>0</v>
      </c>
      <c r="EN1156" s="262">
        <f t="shared" ref="EN1156:EN1162" si="11635">AN1156-DS1156</f>
        <v>0</v>
      </c>
      <c r="EO1156" s="262">
        <f t="shared" ref="EO1156:EO1162" si="11636">AS1156-DV1156</f>
        <v>0</v>
      </c>
      <c r="EP1156" s="262">
        <f t="shared" ref="EP1156:EP1162" si="11637">AT1156-DU1156</f>
        <v>0</v>
      </c>
      <c r="EQ1156" s="262">
        <f t="shared" ref="EQ1156:EQ1162" si="11638">AY1156-DX1156</f>
        <v>0</v>
      </c>
      <c r="ER1156" s="262">
        <f t="shared" ref="ER1156:ER1162" si="11639">AZ1156-DW1156</f>
        <v>0</v>
      </c>
      <c r="ES1156" s="262">
        <f t="shared" ref="ES1156:ES1162" si="11640">BE1156-DZ1156</f>
        <v>0</v>
      </c>
      <c r="ET1156" s="262">
        <f t="shared" ref="ET1156:ET1162" si="11641">BF1156-DY1156</f>
        <v>0</v>
      </c>
      <c r="EU1156" s="262">
        <f t="shared" ref="EU1156:EU1162" si="11642">BK1156-EB1156</f>
        <v>0</v>
      </c>
      <c r="EV1156" s="262">
        <f t="shared" ref="EV1156:EV1162" si="11643">BL1156-EA1156</f>
        <v>0</v>
      </c>
      <c r="EW1156" s="262">
        <f t="shared" ref="EW1156:EW1162" si="11644">BM1156-ED1156</f>
        <v>0</v>
      </c>
      <c r="EX1156" s="262">
        <f t="shared" ref="EX1156:EX1162" si="11645">BN1156-EC1156</f>
        <v>0</v>
      </c>
      <c r="EY1156" s="260">
        <f t="shared" ref="EY1156:EY1162" si="11646">BV1156-EF1156</f>
        <v>0</v>
      </c>
      <c r="EZ1156" s="1130">
        <f t="shared" ref="EZ1156:EZ1162" si="11647">BW1156-EE1156</f>
        <v>0</v>
      </c>
      <c r="FA1156" s="629"/>
      <c r="FB1156" s="349"/>
      <c r="FC1156" s="349"/>
      <c r="FD1156" s="349"/>
      <c r="FE1156" s="349"/>
      <c r="FF1156" s="349"/>
      <c r="FG1156" s="349"/>
      <c r="FH1156" s="349"/>
      <c r="FI1156" s="349"/>
      <c r="FJ1156" s="349"/>
      <c r="FK1156" s="349"/>
      <c r="FL1156" s="349"/>
      <c r="FM1156" s="349"/>
      <c r="FN1156" s="349"/>
      <c r="FO1156" s="349"/>
      <c r="FP1156" s="349"/>
      <c r="FQ1156" s="349"/>
      <c r="FR1156" s="349"/>
      <c r="FS1156" s="349"/>
      <c r="FT1156" s="349"/>
      <c r="FU1156" s="349"/>
      <c r="FV1156" s="349"/>
      <c r="FW1156" s="349"/>
      <c r="FX1156" s="349"/>
      <c r="FY1156" s="349"/>
      <c r="FZ1156" s="349"/>
      <c r="GA1156" s="349"/>
      <c r="GB1156" s="349"/>
      <c r="GC1156" s="349"/>
      <c r="GD1156" s="349"/>
      <c r="GE1156" s="349"/>
      <c r="GF1156" s="349"/>
      <c r="GG1156" s="349"/>
      <c r="GH1156" s="349"/>
      <c r="GI1156" s="349"/>
      <c r="GJ1156" s="349"/>
      <c r="GK1156" s="349"/>
      <c r="GL1156" s="349"/>
      <c r="GM1156" s="349"/>
      <c r="GN1156" s="349"/>
      <c r="GO1156" s="349"/>
      <c r="GP1156" s="349"/>
      <c r="GQ1156" s="349"/>
      <c r="GR1156" s="349"/>
      <c r="GS1156" s="349"/>
      <c r="GT1156" s="349"/>
      <c r="GU1156" s="349"/>
      <c r="GV1156" s="349"/>
      <c r="GW1156" s="349"/>
      <c r="GX1156" s="349"/>
      <c r="GY1156" s="349"/>
      <c r="GZ1156" s="349"/>
      <c r="HA1156" s="349"/>
      <c r="HB1156" s="349"/>
      <c r="HC1156" s="349"/>
      <c r="HD1156" s="349"/>
      <c r="HE1156" s="349"/>
      <c r="HF1156" s="349"/>
      <c r="HG1156" s="349"/>
      <c r="HH1156" s="349"/>
      <c r="HI1156" s="349"/>
      <c r="HJ1156" s="349"/>
      <c r="HK1156" s="349"/>
      <c r="HL1156" s="349"/>
      <c r="HM1156" s="349"/>
      <c r="HN1156" s="349"/>
      <c r="HO1156" s="349"/>
      <c r="HP1156" s="349"/>
      <c r="HQ1156" s="349"/>
      <c r="HR1156" s="349"/>
      <c r="HS1156" s="349"/>
      <c r="HT1156" s="349"/>
      <c r="HU1156" s="349"/>
      <c r="HV1156" s="349"/>
      <c r="HW1156" s="349"/>
      <c r="HX1156" s="349"/>
      <c r="HY1156" s="349"/>
      <c r="HZ1156" s="349"/>
      <c r="IA1156" s="349"/>
      <c r="IB1156" s="349"/>
      <c r="IC1156" s="349"/>
      <c r="ID1156" s="349"/>
      <c r="IE1156" s="349"/>
      <c r="IF1156" s="349"/>
      <c r="IG1156" s="349"/>
      <c r="IH1156" s="349"/>
      <c r="II1156" s="349"/>
      <c r="IJ1156" s="349"/>
      <c r="IK1156" s="349"/>
      <c r="IL1156" s="349"/>
      <c r="IM1156" s="349"/>
      <c r="IN1156" s="349"/>
      <c r="IO1156" s="349"/>
      <c r="IP1156" s="349"/>
      <c r="IQ1156" s="349"/>
      <c r="IR1156" s="349"/>
      <c r="IS1156" s="349"/>
      <c r="IT1156" s="349"/>
      <c r="IU1156" s="349"/>
      <c r="IV1156" s="349"/>
      <c r="IW1156" s="349"/>
      <c r="IX1156" s="349"/>
      <c r="IY1156" s="349"/>
      <c r="IZ1156" s="349"/>
      <c r="JA1156" s="349"/>
      <c r="JB1156" s="349"/>
      <c r="JC1156" s="349"/>
      <c r="JD1156" s="349"/>
      <c r="JE1156" s="349"/>
      <c r="JF1156" s="349"/>
      <c r="JG1156" s="349"/>
      <c r="JH1156" s="349"/>
      <c r="JI1156" s="349"/>
      <c r="JJ1156" s="349"/>
      <c r="JK1156" s="349"/>
      <c r="JL1156" s="349"/>
      <c r="JM1156" s="349"/>
      <c r="JN1156" s="349"/>
      <c r="JO1156" s="349"/>
      <c r="JP1156" s="349"/>
      <c r="JQ1156" s="349"/>
      <c r="JR1156" s="349"/>
      <c r="JS1156" s="349"/>
      <c r="JT1156" s="349"/>
      <c r="JU1156" s="349"/>
      <c r="JV1156" s="349"/>
      <c r="JW1156" s="349"/>
      <c r="JX1156" s="349"/>
      <c r="JY1156" s="349"/>
      <c r="JZ1156" s="349"/>
      <c r="KA1156" s="349"/>
      <c r="KB1156" s="349"/>
      <c r="KC1156" s="349"/>
      <c r="KD1156" s="349"/>
      <c r="KE1156" s="349"/>
      <c r="KF1156" s="349"/>
      <c r="KG1156" s="349"/>
      <c r="KH1156" s="349"/>
      <c r="KI1156" s="349"/>
      <c r="KJ1156" s="349"/>
      <c r="KK1156" s="349"/>
      <c r="KL1156" s="349"/>
      <c r="KM1156" s="349"/>
      <c r="KN1156" s="349"/>
      <c r="KO1156" s="349"/>
      <c r="KP1156" s="349"/>
      <c r="KQ1156" s="349"/>
      <c r="KR1156" s="349"/>
      <c r="KS1156" s="349"/>
      <c r="KT1156" s="349"/>
      <c r="KU1156" s="349"/>
      <c r="KV1156" s="349"/>
      <c r="KW1156" s="349"/>
      <c r="KX1156" s="349"/>
      <c r="KY1156" s="349"/>
      <c r="KZ1156" s="349"/>
      <c r="LA1156" s="349"/>
      <c r="LB1156" s="349"/>
      <c r="LC1156" s="349"/>
      <c r="LD1156" s="349"/>
      <c r="LE1156" s="349"/>
      <c r="LF1156" s="349"/>
      <c r="LG1156" s="349"/>
      <c r="LH1156" s="349"/>
      <c r="LI1156" s="349"/>
      <c r="LJ1156" s="349"/>
      <c r="LK1156" s="349"/>
      <c r="LL1156" s="349"/>
      <c r="LM1156" s="349"/>
      <c r="LN1156" s="349"/>
      <c r="LO1156" s="349"/>
      <c r="LP1156" s="349"/>
      <c r="LQ1156" s="349"/>
      <c r="LR1156" s="349"/>
      <c r="LS1156" s="349"/>
      <c r="LT1156" s="349"/>
      <c r="LU1156" s="349"/>
      <c r="LV1156" s="349"/>
      <c r="LW1156" s="349"/>
      <c r="LX1156" s="349"/>
      <c r="LY1156" s="349"/>
      <c r="LZ1156" s="349"/>
      <c r="MA1156" s="349"/>
      <c r="MB1156" s="349"/>
      <c r="MC1156" s="349"/>
      <c r="MD1156" s="349"/>
      <c r="ME1156" s="349"/>
      <c r="MF1156" s="349"/>
      <c r="MG1156" s="349"/>
      <c r="MH1156" s="349"/>
      <c r="MI1156" s="349"/>
      <c r="MJ1156" s="349"/>
      <c r="MK1156" s="349"/>
      <c r="ML1156" s="349"/>
      <c r="MM1156" s="349"/>
      <c r="MN1156" s="349"/>
      <c r="MO1156" s="349"/>
      <c r="MP1156" s="349"/>
      <c r="MQ1156" s="349"/>
      <c r="MR1156" s="349"/>
      <c r="MS1156" s="349"/>
      <c r="MT1156" s="349"/>
      <c r="MU1156" s="349"/>
      <c r="MV1156" s="349"/>
      <c r="MW1156" s="349"/>
      <c r="MX1156" s="349"/>
      <c r="MY1156" s="349"/>
      <c r="MZ1156" s="349"/>
      <c r="NA1156" s="349"/>
      <c r="NB1156" s="349"/>
      <c r="NC1156" s="349"/>
      <c r="ND1156" s="349"/>
      <c r="NE1156" s="349"/>
      <c r="NF1156" s="349"/>
      <c r="NG1156" s="349"/>
      <c r="NH1156" s="349"/>
      <c r="NI1156" s="349"/>
      <c r="NJ1156" s="349"/>
      <c r="NK1156" s="349"/>
      <c r="NL1156" s="349"/>
      <c r="NM1156" s="349"/>
      <c r="NN1156" s="349"/>
      <c r="NO1156" s="349"/>
      <c r="NP1156" s="349"/>
      <c r="NQ1156" s="349"/>
      <c r="NR1156" s="349"/>
      <c r="NS1156" s="349"/>
      <c r="NT1156" s="349"/>
      <c r="NU1156" s="349"/>
      <c r="NV1156" s="349"/>
      <c r="NW1156" s="349"/>
      <c r="NX1156" s="349"/>
      <c r="NY1156" s="349"/>
      <c r="NZ1156" s="349"/>
      <c r="OA1156" s="349"/>
      <c r="OB1156" s="349"/>
      <c r="OC1156" s="349"/>
      <c r="OD1156" s="349"/>
      <c r="OE1156" s="349"/>
      <c r="OF1156" s="349"/>
      <c r="OG1156" s="349"/>
      <c r="OH1156" s="349"/>
      <c r="OI1156" s="349"/>
      <c r="OJ1156" s="349"/>
      <c r="OK1156" s="349"/>
      <c r="OL1156" s="349"/>
      <c r="OM1156" s="349"/>
      <c r="ON1156" s="349"/>
      <c r="OO1156" s="349"/>
      <c r="OP1156" s="349"/>
      <c r="OQ1156" s="349"/>
      <c r="OR1156" s="349"/>
      <c r="OS1156" s="349"/>
      <c r="OT1156" s="349"/>
      <c r="OU1156" s="349"/>
      <c r="OV1156" s="349"/>
      <c r="OW1156" s="349"/>
      <c r="OX1156" s="349"/>
      <c r="OY1156" s="349"/>
      <c r="OZ1156" s="349"/>
      <c r="PA1156" s="349"/>
      <c r="PB1156" s="349"/>
      <c r="PC1156" s="349"/>
      <c r="PD1156" s="349"/>
      <c r="PE1156" s="349"/>
      <c r="PF1156" s="349"/>
      <c r="PG1156" s="349"/>
      <c r="PH1156" s="349"/>
      <c r="PI1156" s="349"/>
      <c r="PJ1156" s="349"/>
      <c r="PK1156" s="349"/>
      <c r="PL1156" s="349"/>
      <c r="PM1156" s="349"/>
      <c r="PN1156" s="349"/>
      <c r="PO1156" s="349"/>
      <c r="PP1156" s="349"/>
      <c r="PQ1156" s="349"/>
      <c r="PR1156" s="349"/>
      <c r="PS1156" s="349"/>
      <c r="PT1156" s="349"/>
      <c r="PU1156" s="349"/>
      <c r="PV1156" s="349"/>
      <c r="PW1156" s="349"/>
      <c r="PX1156" s="349"/>
      <c r="PY1156" s="349"/>
      <c r="PZ1156" s="349"/>
      <c r="QA1156" s="349"/>
      <c r="QB1156" s="349"/>
      <c r="QC1156" s="349"/>
      <c r="QD1156" s="349"/>
      <c r="QE1156" s="349"/>
      <c r="QF1156" s="349"/>
      <c r="QG1156" s="349"/>
      <c r="QH1156" s="349"/>
      <c r="QI1156" s="349"/>
      <c r="QJ1156" s="349"/>
      <c r="QK1156" s="349"/>
      <c r="QL1156" s="349"/>
      <c r="QM1156" s="349"/>
      <c r="QN1156" s="349"/>
      <c r="QO1156" s="349"/>
      <c r="QP1156" s="349"/>
      <c r="QQ1156" s="349"/>
      <c r="QR1156" s="349"/>
      <c r="QS1156" s="349"/>
      <c r="QT1156" s="349"/>
      <c r="QU1156" s="349"/>
      <c r="QV1156" s="349"/>
      <c r="QW1156" s="349"/>
      <c r="QX1156" s="349"/>
      <c r="QY1156" s="349"/>
      <c r="QZ1156" s="349"/>
      <c r="RA1156" s="349"/>
      <c r="RB1156" s="349"/>
      <c r="RC1156" s="349"/>
      <c r="RD1156" s="349"/>
      <c r="RE1156" s="349"/>
      <c r="RF1156" s="349"/>
      <c r="RG1156" s="349"/>
      <c r="RH1156" s="349"/>
      <c r="RI1156" s="349"/>
      <c r="RJ1156" s="349"/>
      <c r="RK1156" s="349"/>
      <c r="RL1156" s="349"/>
      <c r="RM1156" s="349"/>
      <c r="RN1156" s="349"/>
      <c r="RO1156" s="349"/>
      <c r="RP1156" s="349"/>
      <c r="RQ1156" s="349"/>
      <c r="RR1156" s="349"/>
      <c r="RS1156" s="349"/>
      <c r="RT1156" s="349"/>
      <c r="RU1156" s="349"/>
      <c r="RV1156" s="349"/>
      <c r="RW1156" s="349"/>
      <c r="RX1156" s="349"/>
      <c r="RY1156" s="349"/>
      <c r="RZ1156" s="349"/>
      <c r="SA1156" s="349"/>
      <c r="SB1156" s="349"/>
      <c r="SC1156" s="349"/>
      <c r="SD1156" s="349"/>
      <c r="SE1156" s="349"/>
      <c r="SF1156" s="349"/>
      <c r="SG1156" s="349"/>
      <c r="SH1156" s="349"/>
      <c r="SI1156" s="349"/>
      <c r="SJ1156" s="349"/>
      <c r="SK1156" s="349"/>
      <c r="SL1156" s="349"/>
      <c r="SM1156" s="349"/>
      <c r="SN1156" s="349"/>
      <c r="SO1156" s="349"/>
      <c r="SP1156" s="349"/>
      <c r="SQ1156" s="349"/>
      <c r="SR1156" s="349"/>
      <c r="SS1156" s="349"/>
      <c r="ST1156" s="349"/>
      <c r="SU1156" s="349"/>
      <c r="SV1156" s="349"/>
      <c r="SW1156" s="349"/>
      <c r="SX1156" s="349"/>
      <c r="SY1156" s="349"/>
      <c r="SZ1156" s="349"/>
      <c r="TA1156" s="349"/>
      <c r="TB1156" s="349"/>
      <c r="TC1156" s="349"/>
      <c r="TD1156" s="349"/>
      <c r="TE1156" s="349"/>
      <c r="TF1156" s="349"/>
      <c r="TG1156" s="349"/>
      <c r="TH1156" s="349"/>
      <c r="TI1156" s="349"/>
      <c r="TJ1156" s="349"/>
      <c r="TK1156" s="349"/>
      <c r="TL1156" s="349"/>
      <c r="TM1156" s="349"/>
      <c r="TN1156" s="349"/>
      <c r="TO1156" s="349"/>
      <c r="TP1156" s="349"/>
      <c r="TQ1156" s="349"/>
      <c r="TR1156" s="349"/>
      <c r="TS1156" s="349"/>
      <c r="TT1156" s="349"/>
      <c r="TU1156" s="349"/>
      <c r="TV1156" s="349"/>
      <c r="TW1156" s="349"/>
      <c r="TX1156" s="349"/>
      <c r="TY1156" s="349"/>
      <c r="TZ1156" s="349"/>
      <c r="UA1156" s="349"/>
      <c r="UB1156" s="349"/>
      <c r="UC1156" s="349"/>
      <c r="UD1156" s="349"/>
      <c r="UE1156" s="349"/>
      <c r="UF1156" s="349"/>
      <c r="UG1156" s="349"/>
      <c r="UH1156" s="349"/>
      <c r="UI1156" s="349"/>
      <c r="UJ1156" s="349"/>
      <c r="UK1156" s="349"/>
      <c r="UL1156" s="349"/>
      <c r="UM1156" s="349"/>
      <c r="UN1156" s="349"/>
      <c r="UO1156" s="349"/>
      <c r="UP1156" s="349"/>
      <c r="UQ1156" s="349"/>
      <c r="UR1156" s="349"/>
      <c r="US1156" s="349"/>
      <c r="UT1156" s="349"/>
      <c r="UU1156" s="349"/>
      <c r="UV1156" s="349"/>
      <c r="UW1156" s="349"/>
      <c r="UX1156" s="349"/>
      <c r="UY1156" s="349"/>
      <c r="UZ1156" s="349"/>
      <c r="VA1156" s="349"/>
      <c r="VB1156" s="349"/>
      <c r="VC1156" s="349"/>
      <c r="VD1156" s="349"/>
      <c r="VE1156" s="349"/>
      <c r="VF1156" s="349"/>
      <c r="VG1156" s="349"/>
      <c r="VH1156" s="349"/>
      <c r="VI1156" s="349"/>
      <c r="VJ1156" s="349"/>
      <c r="VK1156" s="349"/>
      <c r="VL1156" s="349"/>
      <c r="VM1156" s="349"/>
      <c r="VN1156" s="349"/>
      <c r="VO1156" s="349"/>
      <c r="VP1156" s="349"/>
      <c r="VQ1156" s="349"/>
      <c r="VR1156" s="349"/>
      <c r="VS1156" s="349"/>
      <c r="VT1156" s="349"/>
      <c r="VU1156" s="349"/>
      <c r="VV1156" s="349"/>
      <c r="VW1156" s="349"/>
      <c r="VX1156" s="349"/>
      <c r="VY1156" s="349"/>
      <c r="VZ1156" s="349"/>
      <c r="WA1156" s="349"/>
      <c r="WB1156" s="349"/>
      <c r="WC1156" s="349"/>
      <c r="WD1156" s="349"/>
      <c r="WE1156" s="349"/>
      <c r="WF1156" s="349"/>
      <c r="WG1156" s="349"/>
      <c r="WH1156" s="349"/>
      <c r="WI1156" s="349"/>
      <c r="WJ1156" s="349"/>
      <c r="WK1156" s="349"/>
      <c r="WL1156" s="349"/>
      <c r="WM1156" s="349"/>
      <c r="WN1156" s="349"/>
      <c r="WO1156" s="349"/>
      <c r="WP1156" s="349"/>
      <c r="WQ1156" s="349"/>
      <c r="WR1156" s="349"/>
      <c r="WS1156" s="349"/>
      <c r="WT1156" s="349"/>
      <c r="WU1156" s="349"/>
      <c r="WV1156" s="349"/>
      <c r="WW1156" s="349"/>
      <c r="WX1156" s="349"/>
      <c r="WY1156" s="349"/>
      <c r="WZ1156" s="349"/>
      <c r="XA1156" s="349"/>
      <c r="XB1156" s="349"/>
      <c r="XC1156" s="349"/>
      <c r="XD1156" s="349"/>
      <c r="XE1156" s="349"/>
      <c r="XF1156" s="349"/>
      <c r="XG1156" s="349"/>
      <c r="XH1156" s="349"/>
      <c r="XI1156" s="349"/>
      <c r="XJ1156" s="349"/>
      <c r="XK1156" s="349"/>
      <c r="XL1156" s="349"/>
      <c r="XM1156" s="349"/>
      <c r="XN1156" s="349"/>
      <c r="XO1156" s="349"/>
      <c r="XP1156" s="349"/>
      <c r="XQ1156" s="349"/>
      <c r="XR1156" s="349"/>
      <c r="XS1156" s="349"/>
      <c r="XT1156" s="349"/>
      <c r="XU1156" s="349"/>
      <c r="XV1156" s="349"/>
      <c r="XW1156" s="349"/>
      <c r="XX1156" s="349"/>
      <c r="XY1156" s="349"/>
      <c r="XZ1156" s="349"/>
      <c r="YA1156" s="349"/>
      <c r="YB1156" s="349"/>
      <c r="YC1156" s="349"/>
      <c r="YD1156" s="349"/>
      <c r="YE1156" s="349"/>
      <c r="YF1156" s="349"/>
      <c r="YG1156" s="349"/>
      <c r="YH1156" s="349"/>
      <c r="YI1156" s="349"/>
      <c r="YJ1156" s="349"/>
      <c r="YK1156" s="349"/>
      <c r="YL1156" s="349"/>
      <c r="YM1156" s="349"/>
      <c r="YN1156" s="349"/>
      <c r="YO1156" s="349"/>
      <c r="YP1156" s="349"/>
      <c r="YQ1156" s="349"/>
      <c r="YR1156" s="349"/>
      <c r="YS1156" s="349"/>
      <c r="YT1156" s="349"/>
      <c r="YU1156" s="349"/>
      <c r="YV1156" s="349"/>
      <c r="YW1156" s="349"/>
      <c r="YX1156" s="349"/>
      <c r="YY1156" s="349"/>
      <c r="YZ1156" s="349"/>
      <c r="ZA1156" s="349"/>
      <c r="ZB1156" s="349"/>
      <c r="ZC1156" s="349"/>
      <c r="ZD1156" s="349"/>
      <c r="ZE1156" s="349"/>
      <c r="ZF1156" s="349"/>
      <c r="ZG1156" s="349"/>
      <c r="ZH1156" s="349"/>
      <c r="ZI1156" s="349"/>
      <c r="ZJ1156" s="349"/>
      <c r="ZK1156" s="349"/>
      <c r="ZL1156" s="349"/>
      <c r="ZM1156" s="349"/>
      <c r="ZN1156" s="349"/>
      <c r="ZO1156" s="349"/>
      <c r="ZP1156" s="349"/>
      <c r="ZQ1156" s="349"/>
      <c r="ZR1156" s="349"/>
      <c r="ZS1156" s="349"/>
      <c r="ZT1156" s="349"/>
      <c r="ZU1156" s="349"/>
      <c r="ZV1156" s="349"/>
      <c r="ZW1156" s="349"/>
      <c r="ZX1156" s="349"/>
      <c r="ZY1156" s="349"/>
      <c r="ZZ1156" s="349"/>
      <c r="AAA1156" s="349"/>
      <c r="AAB1156" s="349"/>
      <c r="AAC1156" s="349"/>
      <c r="AAD1156" s="349"/>
      <c r="AAE1156" s="349"/>
      <c r="AAF1156" s="349"/>
      <c r="AAG1156" s="349"/>
      <c r="AAH1156" s="349"/>
      <c r="AAI1156" s="349"/>
      <c r="AAJ1156" s="349"/>
      <c r="AAK1156" s="349"/>
      <c r="AAL1156" s="349"/>
      <c r="AAM1156" s="349"/>
      <c r="AAN1156" s="349"/>
      <c r="AAO1156" s="349"/>
      <c r="AAP1156" s="349"/>
      <c r="AAQ1156" s="349"/>
      <c r="AAR1156" s="349"/>
      <c r="AAS1156" s="349"/>
      <c r="AAT1156" s="349"/>
      <c r="AAU1156" s="349"/>
      <c r="AAV1156" s="349"/>
      <c r="AAW1156" s="349"/>
      <c r="AAX1156" s="349"/>
      <c r="AAY1156" s="349"/>
      <c r="AAZ1156" s="349"/>
      <c r="ABA1156" s="349"/>
      <c r="ABB1156" s="349"/>
      <c r="ABC1156" s="349"/>
      <c r="ABD1156" s="349"/>
      <c r="ABE1156" s="349"/>
      <c r="ABF1156" s="349"/>
      <c r="ABG1156" s="349"/>
      <c r="ABH1156" s="349"/>
      <c r="ABI1156" s="349"/>
      <c r="ABJ1156" s="349"/>
      <c r="ABK1156" s="349"/>
      <c r="ABL1156" s="349"/>
      <c r="ABM1156" s="349"/>
      <c r="ABN1156" s="349"/>
      <c r="ABO1156" s="349"/>
      <c r="ABP1156" s="349"/>
      <c r="ABQ1156" s="349"/>
      <c r="ABR1156" s="349"/>
      <c r="ABS1156" s="349"/>
      <c r="ABT1156" s="349"/>
      <c r="ABU1156" s="349"/>
      <c r="ABV1156" s="349"/>
      <c r="ABW1156" s="349"/>
      <c r="ABX1156" s="349"/>
      <c r="ABY1156" s="349"/>
      <c r="ABZ1156" s="349"/>
      <c r="ACA1156" s="349"/>
      <c r="ACB1156" s="349"/>
      <c r="ACC1156" s="349"/>
    </row>
    <row r="1157" spans="1:757" s="175" customFormat="1" ht="18" hidden="1" customHeight="1" outlineLevel="1" x14ac:dyDescent="0.2">
      <c r="A1157" s="76" t="s">
        <v>2323</v>
      </c>
      <c r="B1157" s="965" t="s">
        <v>21</v>
      </c>
      <c r="C1157" s="646" t="s">
        <v>2266</v>
      </c>
      <c r="D1157" s="77" t="s">
        <v>2267</v>
      </c>
      <c r="E1157" s="76" t="s">
        <v>2267</v>
      </c>
      <c r="F1157" s="76" t="s">
        <v>2347</v>
      </c>
      <c r="G1157" s="76" t="s">
        <v>1924</v>
      </c>
      <c r="H1157" s="189">
        <v>0.4</v>
      </c>
      <c r="I1157" s="1088" t="s">
        <v>2263</v>
      </c>
      <c r="J1157" s="80" t="s">
        <v>1751</v>
      </c>
      <c r="K1157" s="81"/>
      <c r="L1157" s="76" t="s">
        <v>213</v>
      </c>
      <c r="M1157" s="76"/>
      <c r="N1157" s="82"/>
      <c r="O1157" s="82"/>
      <c r="P1157" s="82"/>
      <c r="Q1157" s="82"/>
      <c r="R1157" s="260"/>
      <c r="S1157" s="260"/>
      <c r="T1157" s="260"/>
      <c r="U1157" s="260"/>
      <c r="V1157" s="260"/>
      <c r="W1157" s="262"/>
      <c r="X1157" s="260"/>
      <c r="Y1157" s="260"/>
      <c r="Z1157" s="260"/>
      <c r="AA1157" s="260"/>
      <c r="AB1157" s="260"/>
      <c r="AC1157" s="260"/>
      <c r="AD1157" s="260"/>
      <c r="AE1157" s="260"/>
      <c r="AF1157" s="260"/>
      <c r="AG1157" s="260"/>
      <c r="AH1157" s="260"/>
      <c r="AI1157" s="260">
        <f t="shared" ref="AI1157" si="11648">AH1157*H1157</f>
        <v>0</v>
      </c>
      <c r="AJ1157" s="260">
        <v>98025270</v>
      </c>
      <c r="AK1157" s="260"/>
      <c r="AL1157" s="260"/>
      <c r="AM1157" s="260">
        <v>0</v>
      </c>
      <c r="AN1157" s="260">
        <f t="shared" si="11611"/>
        <v>0</v>
      </c>
      <c r="AO1157" s="260">
        <f t="shared" ref="AO1157" si="11649">AN1157*H1157</f>
        <v>0</v>
      </c>
      <c r="AP1157" s="260">
        <v>122003950</v>
      </c>
      <c r="AQ1157" s="260"/>
      <c r="AR1157" s="260"/>
      <c r="AS1157" s="260">
        <v>0</v>
      </c>
      <c r="AT1157" s="260">
        <f t="shared" si="11613"/>
        <v>0</v>
      </c>
      <c r="AU1157" s="260">
        <f t="shared" ref="AU1157" si="11650">AT1157*H1157</f>
        <v>0</v>
      </c>
      <c r="AV1157" s="260">
        <v>124547640</v>
      </c>
      <c r="AW1157" s="260"/>
      <c r="AX1157" s="260"/>
      <c r="AY1157" s="260">
        <v>0</v>
      </c>
      <c r="AZ1157" s="260">
        <f t="shared" ref="AZ1157" si="11651">AY1157*1.12</f>
        <v>0</v>
      </c>
      <c r="BA1157" s="260">
        <f t="shared" ref="BA1157" si="11652">AZ1157*H1157</f>
        <v>0</v>
      </c>
      <c r="BB1157" s="404">
        <v>126583280</v>
      </c>
      <c r="BC1157" s="404"/>
      <c r="BD1157" s="404"/>
      <c r="BE1157" s="400">
        <v>0</v>
      </c>
      <c r="BF1157" s="400">
        <v>0</v>
      </c>
      <c r="BG1157" s="400">
        <f t="shared" ref="BG1157" si="11653">BF1157*H1157</f>
        <v>0</v>
      </c>
      <c r="BH1157" s="404">
        <v>127536770</v>
      </c>
      <c r="BI1157" s="404"/>
      <c r="BJ1157" s="404"/>
      <c r="BK1157" s="400">
        <v>0</v>
      </c>
      <c r="BL1157" s="400">
        <v>0</v>
      </c>
      <c r="BM1157" s="400">
        <f t="shared" si="11620"/>
        <v>0</v>
      </c>
      <c r="BN1157" s="404"/>
      <c r="BO1157" s="404"/>
      <c r="BP1157" s="404"/>
      <c r="BQ1157" s="400">
        <v>0</v>
      </c>
      <c r="BR1157" s="400">
        <f t="shared" si="11621"/>
        <v>0</v>
      </c>
      <c r="BS1157" s="400">
        <f t="shared" si="11622"/>
        <v>0</v>
      </c>
      <c r="BT1157" s="260"/>
      <c r="BU1157" s="260"/>
      <c r="BV1157" s="262">
        <v>0</v>
      </c>
      <c r="BW1157" s="1427">
        <f t="shared" ref="BW1157" si="11654">BV1157*1.12</f>
        <v>0</v>
      </c>
      <c r="BX1157" s="190" t="s">
        <v>1240</v>
      </c>
      <c r="BY1157" s="76">
        <v>2016</v>
      </c>
      <c r="BZ1157" s="325"/>
      <c r="CA1157" s="596">
        <f t="shared" ref="CA1157" si="11655">BW1157*H1157</f>
        <v>0</v>
      </c>
      <c r="CB1157" s="82"/>
      <c r="CC1157" s="82"/>
      <c r="CE1157" s="27">
        <f>BV1157-CB1157</f>
        <v>0</v>
      </c>
      <c r="CF1157" s="27">
        <f t="shared" ref="CF1157" si="11656">BW1157-CC1157</f>
        <v>0</v>
      </c>
      <c r="CG1157" s="905">
        <f t="shared" ref="CG1157" si="11657">CA1157-CC1157</f>
        <v>0</v>
      </c>
      <c r="CI1157" s="185"/>
      <c r="CJ1157" s="175" t="s">
        <v>25</v>
      </c>
      <c r="CK1157" s="724" t="str">
        <f>F1157</f>
        <v>Оказание услуг по  техническому обслуживанию и  текущему ремонту основного и вспомогательного теплоэнергетического оборудования, металлоконструкций зданий и сооружений ТЭЦ</v>
      </c>
      <c r="CL1157" s="175" t="s">
        <v>2757</v>
      </c>
      <c r="CM1157" s="178" t="s">
        <v>2758</v>
      </c>
      <c r="CN1157" s="77" t="s">
        <v>2211</v>
      </c>
      <c r="CO1157" s="77" t="str">
        <f>D1157</f>
        <v>Услуги по техническому обслуживанию энергетических котлов/котельного оборудования и аналогичного энергетического оборудования и систем</v>
      </c>
      <c r="CP1157" s="1142" t="str">
        <f>F1157</f>
        <v>Оказание услуг по  техническому обслуживанию и  текущему ремонту основного и вспомогательного теплоэнергетического оборудования, металлоконструкций зданий и сооружений ТЭЦ</v>
      </c>
      <c r="CR1157" s="463"/>
      <c r="CS1157" s="463"/>
      <c r="CT1157" s="463"/>
      <c r="CU1157" s="463">
        <v>75026110</v>
      </c>
      <c r="CV1157" s="463">
        <v>110097830</v>
      </c>
      <c r="CW1157" s="463">
        <v>112473110</v>
      </c>
      <c r="CX1157" s="463">
        <v>114590970</v>
      </c>
      <c r="CY1157" s="463">
        <v>115343630</v>
      </c>
      <c r="CZ1157" s="463">
        <f>CU1157+CV1157+CW1157+CX1157+CY1157</f>
        <v>527531650</v>
      </c>
      <c r="DA1157" s="464">
        <f>CZ1157*1.12</f>
        <v>590835448</v>
      </c>
      <c r="DB1157" s="464"/>
      <c r="DC1157" s="464"/>
      <c r="DD1157" s="464"/>
      <c r="DE1157" s="464">
        <f>CU1157*1.12</f>
        <v>84029243.200000003</v>
      </c>
      <c r="DF1157" s="464">
        <f>CV1157*1.12</f>
        <v>123309569.60000001</v>
      </c>
      <c r="DG1157" s="464">
        <f t="shared" ref="DG1157" si="11658">CW1157*1.12</f>
        <v>125969883.20000002</v>
      </c>
      <c r="DH1157" s="464">
        <f>CX1157*1.12</f>
        <v>128341886.40000001</v>
      </c>
      <c r="DI1157" s="464">
        <f>CY1157*1.12</f>
        <v>129184865.60000001</v>
      </c>
      <c r="DJ1157" s="464"/>
      <c r="DK1157" s="464">
        <f>CZ1157*1.12</f>
        <v>590835448</v>
      </c>
      <c r="DL1157" s="464"/>
      <c r="DM1157" s="464"/>
      <c r="DN1157" s="464"/>
      <c r="DO1157" s="455"/>
      <c r="DP1157" s="455"/>
      <c r="DQ1157" s="477"/>
      <c r="DR1157" s="455"/>
      <c r="DS1157" s="455">
        <f>DE1157</f>
        <v>84029243.200000003</v>
      </c>
      <c r="DT1157" s="455">
        <f>DS1157/1.12</f>
        <v>75026110</v>
      </c>
      <c r="DU1157" s="455">
        <v>123309570</v>
      </c>
      <c r="DV1157" s="455">
        <f>DU1157/1.12</f>
        <v>110097830.35714285</v>
      </c>
      <c r="DW1157" s="455">
        <v>125969883</v>
      </c>
      <c r="DX1157" s="455">
        <f t="shared" ref="DX1157" si="11659">DW1157/1.12</f>
        <v>112473109.82142857</v>
      </c>
      <c r="DY1157" s="455">
        <v>128341886</v>
      </c>
      <c r="DZ1157" s="455">
        <f t="shared" ref="DZ1157" si="11660">DY1157/1.12</f>
        <v>114590969.64285713</v>
      </c>
      <c r="EA1157" s="455">
        <v>129184866</v>
      </c>
      <c r="EB1157" s="455">
        <f>EA1157/1.12</f>
        <v>115343630.35714285</v>
      </c>
      <c r="EC1157" s="455"/>
      <c r="ED1157" s="455"/>
      <c r="EE1157" s="667">
        <f>DK1157</f>
        <v>590835448</v>
      </c>
      <c r="EF1157" s="464">
        <f>EE1157/1.12</f>
        <v>527531649.99999994</v>
      </c>
      <c r="EG1157" s="264">
        <f t="shared" si="11628"/>
        <v>0</v>
      </c>
      <c r="EH1157" s="264">
        <f t="shared" si="11629"/>
        <v>0</v>
      </c>
      <c r="EI1157" s="262">
        <f t="shared" si="11630"/>
        <v>0</v>
      </c>
      <c r="EJ1157" s="262">
        <f t="shared" si="11631"/>
        <v>0</v>
      </c>
      <c r="EK1157" s="262">
        <f t="shared" si="11632"/>
        <v>0</v>
      </c>
      <c r="EL1157" s="262">
        <f t="shared" si="11633"/>
        <v>0</v>
      </c>
      <c r="EM1157" s="262">
        <f t="shared" si="11634"/>
        <v>-75026110</v>
      </c>
      <c r="EN1157" s="262">
        <f t="shared" si="11635"/>
        <v>-84029243.200000003</v>
      </c>
      <c r="EO1157" s="262">
        <f t="shared" si="11636"/>
        <v>-110097830.35714285</v>
      </c>
      <c r="EP1157" s="262">
        <f t="shared" si="11637"/>
        <v>-123309570</v>
      </c>
      <c r="EQ1157" s="262">
        <f t="shared" si="11638"/>
        <v>-112473109.82142857</v>
      </c>
      <c r="ER1157" s="262">
        <f t="shared" si="11639"/>
        <v>-125969883</v>
      </c>
      <c r="ES1157" s="262">
        <f t="shared" si="11640"/>
        <v>-114590969.64285713</v>
      </c>
      <c r="ET1157" s="262">
        <f t="shared" si="11641"/>
        <v>-128341886</v>
      </c>
      <c r="EU1157" s="262">
        <f t="shared" si="11642"/>
        <v>-115343630.35714285</v>
      </c>
      <c r="EV1157" s="262">
        <f t="shared" si="11643"/>
        <v>-129184866</v>
      </c>
      <c r="EW1157" s="262">
        <f t="shared" si="11644"/>
        <v>0</v>
      </c>
      <c r="EX1157" s="262">
        <f t="shared" si="11645"/>
        <v>0</v>
      </c>
      <c r="EY1157" s="260">
        <f t="shared" si="11646"/>
        <v>-527531649.99999994</v>
      </c>
      <c r="EZ1157" s="1130">
        <f t="shared" si="11647"/>
        <v>-590835448</v>
      </c>
      <c r="FA1157" s="629"/>
      <c r="FB1157" s="349"/>
      <c r="FC1157" s="349"/>
      <c r="FD1157" s="349"/>
      <c r="FE1157" s="349"/>
      <c r="FF1157" s="349"/>
      <c r="FG1157" s="349"/>
      <c r="FH1157" s="349"/>
      <c r="FI1157" s="349"/>
      <c r="FJ1157" s="349"/>
      <c r="FK1157" s="349"/>
      <c r="FL1157" s="349"/>
      <c r="FM1157" s="349"/>
      <c r="FN1157" s="349"/>
      <c r="FO1157" s="349"/>
      <c r="FP1157" s="349"/>
      <c r="FQ1157" s="349"/>
      <c r="FR1157" s="349"/>
      <c r="FS1157" s="349"/>
      <c r="FT1157" s="349"/>
      <c r="FU1157" s="349"/>
      <c r="FV1157" s="349"/>
      <c r="FW1157" s="349"/>
      <c r="FX1157" s="349"/>
      <c r="FY1157" s="349"/>
      <c r="FZ1157" s="349"/>
      <c r="GA1157" s="349"/>
      <c r="GB1157" s="349"/>
      <c r="GC1157" s="349"/>
      <c r="GD1157" s="349"/>
      <c r="GE1157" s="349"/>
      <c r="GF1157" s="349"/>
      <c r="GG1157" s="349"/>
      <c r="GH1157" s="349"/>
      <c r="GI1157" s="349"/>
      <c r="GJ1157" s="349"/>
      <c r="GK1157" s="349"/>
      <c r="GL1157" s="349"/>
      <c r="GM1157" s="349"/>
      <c r="GN1157" s="349"/>
      <c r="GO1157" s="349"/>
      <c r="GP1157" s="349"/>
      <c r="GQ1157" s="349"/>
      <c r="GR1157" s="349"/>
      <c r="GS1157" s="349"/>
      <c r="GT1157" s="349"/>
      <c r="GU1157" s="349"/>
      <c r="GV1157" s="349"/>
      <c r="GW1157" s="349"/>
      <c r="GX1157" s="349"/>
      <c r="GY1157" s="349"/>
      <c r="GZ1157" s="349"/>
      <c r="HA1157" s="349"/>
      <c r="HB1157" s="349"/>
      <c r="HC1157" s="349"/>
      <c r="HD1157" s="349"/>
      <c r="HE1157" s="349"/>
      <c r="HF1157" s="349"/>
      <c r="HG1157" s="349"/>
      <c r="HH1157" s="349"/>
      <c r="HI1157" s="349"/>
      <c r="HJ1157" s="349"/>
      <c r="HK1157" s="349"/>
      <c r="HL1157" s="349"/>
      <c r="HM1157" s="349"/>
      <c r="HN1157" s="349"/>
      <c r="HO1157" s="349"/>
      <c r="HP1157" s="349"/>
      <c r="HQ1157" s="349"/>
      <c r="HR1157" s="349"/>
      <c r="HS1157" s="349"/>
      <c r="HT1157" s="349"/>
      <c r="HU1157" s="349"/>
      <c r="HV1157" s="349"/>
      <c r="HW1157" s="349"/>
      <c r="HX1157" s="349"/>
      <c r="HY1157" s="349"/>
      <c r="HZ1157" s="349"/>
      <c r="IA1157" s="349"/>
      <c r="IB1157" s="349"/>
      <c r="IC1157" s="349"/>
      <c r="ID1157" s="349"/>
      <c r="IE1157" s="349"/>
      <c r="IF1157" s="349"/>
      <c r="IG1157" s="349"/>
      <c r="IH1157" s="349"/>
      <c r="II1157" s="349"/>
      <c r="IJ1157" s="349"/>
      <c r="IK1157" s="349"/>
      <c r="IL1157" s="349"/>
      <c r="IM1157" s="349"/>
      <c r="IN1157" s="349"/>
      <c r="IO1157" s="349"/>
      <c r="IP1157" s="349"/>
      <c r="IQ1157" s="349"/>
      <c r="IR1157" s="349"/>
      <c r="IS1157" s="349"/>
      <c r="IT1157" s="349"/>
      <c r="IU1157" s="349"/>
      <c r="IV1157" s="349"/>
      <c r="IW1157" s="349"/>
      <c r="IX1157" s="349"/>
      <c r="IY1157" s="349"/>
      <c r="IZ1157" s="349"/>
      <c r="JA1157" s="349"/>
      <c r="JB1157" s="349"/>
      <c r="JC1157" s="349"/>
      <c r="JD1157" s="349"/>
      <c r="JE1157" s="349"/>
      <c r="JF1157" s="349"/>
      <c r="JG1157" s="349"/>
      <c r="JH1157" s="349"/>
      <c r="JI1157" s="349"/>
      <c r="JJ1157" s="349"/>
      <c r="JK1157" s="349"/>
      <c r="JL1157" s="349"/>
      <c r="JM1157" s="349"/>
      <c r="JN1157" s="349"/>
      <c r="JO1157" s="349"/>
      <c r="JP1157" s="349"/>
      <c r="JQ1157" s="349"/>
      <c r="JR1157" s="349"/>
      <c r="JS1157" s="349"/>
      <c r="JT1157" s="349"/>
      <c r="JU1157" s="349"/>
      <c r="JV1157" s="349"/>
      <c r="JW1157" s="349"/>
      <c r="JX1157" s="349"/>
      <c r="JY1157" s="349"/>
      <c r="JZ1157" s="349"/>
      <c r="KA1157" s="349"/>
      <c r="KB1157" s="349"/>
      <c r="KC1157" s="349"/>
      <c r="KD1157" s="349"/>
      <c r="KE1157" s="349"/>
      <c r="KF1157" s="349"/>
      <c r="KG1157" s="349"/>
      <c r="KH1157" s="349"/>
      <c r="KI1157" s="349"/>
      <c r="KJ1157" s="349"/>
      <c r="KK1157" s="349"/>
      <c r="KL1157" s="349"/>
      <c r="KM1157" s="349"/>
      <c r="KN1157" s="349"/>
      <c r="KO1157" s="349"/>
      <c r="KP1157" s="349"/>
      <c r="KQ1157" s="349"/>
      <c r="KR1157" s="349"/>
      <c r="KS1157" s="349"/>
      <c r="KT1157" s="349"/>
      <c r="KU1157" s="349"/>
      <c r="KV1157" s="349"/>
      <c r="KW1157" s="349"/>
      <c r="KX1157" s="349"/>
      <c r="KY1157" s="349"/>
      <c r="KZ1157" s="349"/>
      <c r="LA1157" s="349"/>
      <c r="LB1157" s="349"/>
      <c r="LC1157" s="349"/>
      <c r="LD1157" s="349"/>
      <c r="LE1157" s="349"/>
      <c r="LF1157" s="349"/>
      <c r="LG1157" s="349"/>
      <c r="LH1157" s="349"/>
      <c r="LI1157" s="349"/>
      <c r="LJ1157" s="349"/>
      <c r="LK1157" s="349"/>
      <c r="LL1157" s="349"/>
      <c r="LM1157" s="349"/>
      <c r="LN1157" s="349"/>
      <c r="LO1157" s="349"/>
      <c r="LP1157" s="349"/>
      <c r="LQ1157" s="349"/>
      <c r="LR1157" s="349"/>
      <c r="LS1157" s="349"/>
      <c r="LT1157" s="349"/>
      <c r="LU1157" s="349"/>
      <c r="LV1157" s="349"/>
      <c r="LW1157" s="349"/>
      <c r="LX1157" s="349"/>
      <c r="LY1157" s="349"/>
      <c r="LZ1157" s="349"/>
      <c r="MA1157" s="349"/>
      <c r="MB1157" s="349"/>
      <c r="MC1157" s="349"/>
      <c r="MD1157" s="349"/>
      <c r="ME1157" s="349"/>
      <c r="MF1157" s="349"/>
      <c r="MG1157" s="349"/>
      <c r="MH1157" s="349"/>
      <c r="MI1157" s="349"/>
      <c r="MJ1157" s="349"/>
      <c r="MK1157" s="349"/>
      <c r="ML1157" s="349"/>
      <c r="MM1157" s="349"/>
      <c r="MN1157" s="349"/>
      <c r="MO1157" s="349"/>
      <c r="MP1157" s="349"/>
      <c r="MQ1157" s="349"/>
      <c r="MR1157" s="349"/>
      <c r="MS1157" s="349"/>
      <c r="MT1157" s="349"/>
      <c r="MU1157" s="349"/>
      <c r="MV1157" s="349"/>
      <c r="MW1157" s="349"/>
      <c r="MX1157" s="349"/>
      <c r="MY1157" s="349"/>
      <c r="MZ1157" s="349"/>
      <c r="NA1157" s="349"/>
      <c r="NB1157" s="349"/>
      <c r="NC1157" s="349"/>
      <c r="ND1157" s="349"/>
      <c r="NE1157" s="349"/>
      <c r="NF1157" s="349"/>
      <c r="NG1157" s="349"/>
      <c r="NH1157" s="349"/>
      <c r="NI1157" s="349"/>
      <c r="NJ1157" s="349"/>
      <c r="NK1157" s="349"/>
      <c r="NL1157" s="349"/>
      <c r="NM1157" s="349"/>
      <c r="NN1157" s="349"/>
      <c r="NO1157" s="349"/>
      <c r="NP1157" s="349"/>
      <c r="NQ1157" s="349"/>
      <c r="NR1157" s="349"/>
      <c r="NS1157" s="349"/>
      <c r="NT1157" s="349"/>
      <c r="NU1157" s="349"/>
      <c r="NV1157" s="349"/>
      <c r="NW1157" s="349"/>
      <c r="NX1157" s="349"/>
      <c r="NY1157" s="349"/>
      <c r="NZ1157" s="349"/>
      <c r="OA1157" s="349"/>
      <c r="OB1157" s="349"/>
      <c r="OC1157" s="349"/>
      <c r="OD1157" s="349"/>
      <c r="OE1157" s="349"/>
      <c r="OF1157" s="349"/>
      <c r="OG1157" s="349"/>
      <c r="OH1157" s="349"/>
      <c r="OI1157" s="349"/>
      <c r="OJ1157" s="349"/>
      <c r="OK1157" s="349"/>
      <c r="OL1157" s="349"/>
      <c r="OM1157" s="349"/>
      <c r="ON1157" s="349"/>
      <c r="OO1157" s="349"/>
      <c r="OP1157" s="349"/>
      <c r="OQ1157" s="349"/>
      <c r="OR1157" s="349"/>
      <c r="OS1157" s="349"/>
      <c r="OT1157" s="349"/>
      <c r="OU1157" s="349"/>
      <c r="OV1157" s="349"/>
      <c r="OW1157" s="349"/>
      <c r="OX1157" s="349"/>
      <c r="OY1157" s="349"/>
      <c r="OZ1157" s="349"/>
      <c r="PA1157" s="349"/>
      <c r="PB1157" s="349"/>
      <c r="PC1157" s="349"/>
      <c r="PD1157" s="349"/>
      <c r="PE1157" s="349"/>
      <c r="PF1157" s="349"/>
      <c r="PG1157" s="349"/>
      <c r="PH1157" s="349"/>
      <c r="PI1157" s="349"/>
      <c r="PJ1157" s="349"/>
      <c r="PK1157" s="349"/>
      <c r="PL1157" s="349"/>
      <c r="PM1157" s="349"/>
      <c r="PN1157" s="349"/>
      <c r="PO1157" s="349"/>
      <c r="PP1157" s="349"/>
      <c r="PQ1157" s="349"/>
      <c r="PR1157" s="349"/>
      <c r="PS1157" s="349"/>
      <c r="PT1157" s="349"/>
      <c r="PU1157" s="349"/>
      <c r="PV1157" s="349"/>
      <c r="PW1157" s="349"/>
      <c r="PX1157" s="349"/>
      <c r="PY1157" s="349"/>
      <c r="PZ1157" s="349"/>
      <c r="QA1157" s="349"/>
      <c r="QB1157" s="349"/>
      <c r="QC1157" s="349"/>
      <c r="QD1157" s="349"/>
      <c r="QE1157" s="349"/>
      <c r="QF1157" s="349"/>
      <c r="QG1157" s="349"/>
      <c r="QH1157" s="349"/>
      <c r="QI1157" s="349"/>
      <c r="QJ1157" s="349"/>
      <c r="QK1157" s="349"/>
      <c r="QL1157" s="349"/>
      <c r="QM1157" s="349"/>
      <c r="QN1157" s="349"/>
      <c r="QO1157" s="349"/>
      <c r="QP1157" s="349"/>
      <c r="QQ1157" s="349"/>
      <c r="QR1157" s="349"/>
      <c r="QS1157" s="349"/>
      <c r="QT1157" s="349"/>
      <c r="QU1157" s="349"/>
      <c r="QV1157" s="349"/>
      <c r="QW1157" s="349"/>
      <c r="QX1157" s="349"/>
      <c r="QY1157" s="349"/>
      <c r="QZ1157" s="349"/>
      <c r="RA1157" s="349"/>
      <c r="RB1157" s="349"/>
      <c r="RC1157" s="349"/>
      <c r="RD1157" s="349"/>
      <c r="RE1157" s="349"/>
      <c r="RF1157" s="349"/>
      <c r="RG1157" s="349"/>
      <c r="RH1157" s="349"/>
      <c r="RI1157" s="349"/>
      <c r="RJ1157" s="349"/>
      <c r="RK1157" s="349"/>
      <c r="RL1157" s="349"/>
      <c r="RM1157" s="349"/>
      <c r="RN1157" s="349"/>
      <c r="RO1157" s="349"/>
      <c r="RP1157" s="349"/>
      <c r="RQ1157" s="349"/>
      <c r="RR1157" s="349"/>
      <c r="RS1157" s="349"/>
      <c r="RT1157" s="349"/>
      <c r="RU1157" s="349"/>
      <c r="RV1157" s="349"/>
      <c r="RW1157" s="349"/>
      <c r="RX1157" s="349"/>
      <c r="RY1157" s="349"/>
      <c r="RZ1157" s="349"/>
      <c r="SA1157" s="349"/>
      <c r="SB1157" s="349"/>
      <c r="SC1157" s="349"/>
      <c r="SD1157" s="349"/>
      <c r="SE1157" s="349"/>
      <c r="SF1157" s="349"/>
      <c r="SG1157" s="349"/>
      <c r="SH1157" s="349"/>
      <c r="SI1157" s="349"/>
      <c r="SJ1157" s="349"/>
      <c r="SK1157" s="349"/>
      <c r="SL1157" s="349"/>
      <c r="SM1157" s="349"/>
      <c r="SN1157" s="349"/>
      <c r="SO1157" s="349"/>
      <c r="SP1157" s="349"/>
      <c r="SQ1157" s="349"/>
      <c r="SR1157" s="349"/>
      <c r="SS1157" s="349"/>
      <c r="ST1157" s="349"/>
      <c r="SU1157" s="349"/>
      <c r="SV1157" s="349"/>
      <c r="SW1157" s="349"/>
      <c r="SX1157" s="349"/>
      <c r="SY1157" s="349"/>
      <c r="SZ1157" s="349"/>
      <c r="TA1157" s="349"/>
      <c r="TB1157" s="349"/>
      <c r="TC1157" s="349"/>
      <c r="TD1157" s="349"/>
      <c r="TE1157" s="349"/>
      <c r="TF1157" s="349"/>
      <c r="TG1157" s="349"/>
      <c r="TH1157" s="349"/>
      <c r="TI1157" s="349"/>
      <c r="TJ1157" s="349"/>
      <c r="TK1157" s="349"/>
      <c r="TL1157" s="349"/>
      <c r="TM1157" s="349"/>
      <c r="TN1157" s="349"/>
      <c r="TO1157" s="349"/>
      <c r="TP1157" s="349"/>
      <c r="TQ1157" s="349"/>
      <c r="TR1157" s="349"/>
      <c r="TS1157" s="349"/>
      <c r="TT1157" s="349"/>
      <c r="TU1157" s="349"/>
      <c r="TV1157" s="349"/>
      <c r="TW1157" s="349"/>
      <c r="TX1157" s="349"/>
      <c r="TY1157" s="349"/>
      <c r="TZ1157" s="349"/>
      <c r="UA1157" s="349"/>
      <c r="UB1157" s="349"/>
      <c r="UC1157" s="349"/>
      <c r="UD1157" s="349"/>
      <c r="UE1157" s="349"/>
      <c r="UF1157" s="349"/>
      <c r="UG1157" s="349"/>
      <c r="UH1157" s="349"/>
      <c r="UI1157" s="349"/>
      <c r="UJ1157" s="349"/>
      <c r="UK1157" s="349"/>
      <c r="UL1157" s="349"/>
      <c r="UM1157" s="349"/>
      <c r="UN1157" s="349"/>
      <c r="UO1157" s="349"/>
      <c r="UP1157" s="349"/>
      <c r="UQ1157" s="349"/>
      <c r="UR1157" s="349"/>
      <c r="US1157" s="349"/>
      <c r="UT1157" s="349"/>
      <c r="UU1157" s="349"/>
      <c r="UV1157" s="349"/>
      <c r="UW1157" s="349"/>
      <c r="UX1157" s="349"/>
      <c r="UY1157" s="349"/>
      <c r="UZ1157" s="349"/>
      <c r="VA1157" s="349"/>
      <c r="VB1157" s="349"/>
      <c r="VC1157" s="349"/>
      <c r="VD1157" s="349"/>
      <c r="VE1157" s="349"/>
      <c r="VF1157" s="349"/>
      <c r="VG1157" s="349"/>
      <c r="VH1157" s="349"/>
      <c r="VI1157" s="349"/>
      <c r="VJ1157" s="349"/>
      <c r="VK1157" s="349"/>
      <c r="VL1157" s="349"/>
      <c r="VM1157" s="349"/>
      <c r="VN1157" s="349"/>
      <c r="VO1157" s="349"/>
      <c r="VP1157" s="349"/>
      <c r="VQ1157" s="349"/>
      <c r="VR1157" s="349"/>
      <c r="VS1157" s="349"/>
      <c r="VT1157" s="349"/>
      <c r="VU1157" s="349"/>
      <c r="VV1157" s="349"/>
      <c r="VW1157" s="349"/>
      <c r="VX1157" s="349"/>
      <c r="VY1157" s="349"/>
      <c r="VZ1157" s="349"/>
      <c r="WA1157" s="349"/>
      <c r="WB1157" s="349"/>
      <c r="WC1157" s="349"/>
      <c r="WD1157" s="349"/>
      <c r="WE1157" s="349"/>
      <c r="WF1157" s="349"/>
      <c r="WG1157" s="349"/>
      <c r="WH1157" s="349"/>
      <c r="WI1157" s="349"/>
      <c r="WJ1157" s="349"/>
      <c r="WK1157" s="349"/>
      <c r="WL1157" s="349"/>
      <c r="WM1157" s="349"/>
      <c r="WN1157" s="349"/>
      <c r="WO1157" s="349"/>
      <c r="WP1157" s="349"/>
      <c r="WQ1157" s="349"/>
      <c r="WR1157" s="349"/>
      <c r="WS1157" s="349"/>
      <c r="WT1157" s="349"/>
      <c r="WU1157" s="349"/>
      <c r="WV1157" s="349"/>
      <c r="WW1157" s="349"/>
      <c r="WX1157" s="349"/>
      <c r="WY1157" s="349"/>
      <c r="WZ1157" s="349"/>
      <c r="XA1157" s="349"/>
      <c r="XB1157" s="349"/>
      <c r="XC1157" s="349"/>
      <c r="XD1157" s="349"/>
      <c r="XE1157" s="349"/>
      <c r="XF1157" s="349"/>
      <c r="XG1157" s="349"/>
      <c r="XH1157" s="349"/>
      <c r="XI1157" s="349"/>
      <c r="XJ1157" s="349"/>
      <c r="XK1157" s="349"/>
      <c r="XL1157" s="349"/>
      <c r="XM1157" s="349"/>
      <c r="XN1157" s="349"/>
      <c r="XO1157" s="349"/>
      <c r="XP1157" s="349"/>
      <c r="XQ1157" s="349"/>
      <c r="XR1157" s="349"/>
      <c r="XS1157" s="349"/>
      <c r="XT1157" s="349"/>
      <c r="XU1157" s="349"/>
      <c r="XV1157" s="349"/>
      <c r="XW1157" s="349"/>
      <c r="XX1157" s="349"/>
      <c r="XY1157" s="349"/>
      <c r="XZ1157" s="349"/>
      <c r="YA1157" s="349"/>
      <c r="YB1157" s="349"/>
      <c r="YC1157" s="349"/>
      <c r="YD1157" s="349"/>
      <c r="YE1157" s="349"/>
      <c r="YF1157" s="349"/>
      <c r="YG1157" s="349"/>
      <c r="YH1157" s="349"/>
      <c r="YI1157" s="349"/>
      <c r="YJ1157" s="349"/>
      <c r="YK1157" s="349"/>
      <c r="YL1157" s="349"/>
      <c r="YM1157" s="349"/>
      <c r="YN1157" s="349"/>
      <c r="YO1157" s="349"/>
      <c r="YP1157" s="349"/>
      <c r="YQ1157" s="349"/>
      <c r="YR1157" s="349"/>
      <c r="YS1157" s="349"/>
      <c r="YT1157" s="349"/>
      <c r="YU1157" s="349"/>
      <c r="YV1157" s="349"/>
      <c r="YW1157" s="349"/>
      <c r="YX1157" s="349"/>
      <c r="YY1157" s="349"/>
      <c r="YZ1157" s="349"/>
      <c r="ZA1157" s="349"/>
      <c r="ZB1157" s="349"/>
      <c r="ZC1157" s="349"/>
      <c r="ZD1157" s="349"/>
      <c r="ZE1157" s="349"/>
      <c r="ZF1157" s="349"/>
      <c r="ZG1157" s="349"/>
      <c r="ZH1157" s="349"/>
      <c r="ZI1157" s="349"/>
      <c r="ZJ1157" s="349"/>
      <c r="ZK1157" s="349"/>
      <c r="ZL1157" s="349"/>
      <c r="ZM1157" s="349"/>
      <c r="ZN1157" s="349"/>
      <c r="ZO1157" s="349"/>
      <c r="ZP1157" s="349"/>
      <c r="ZQ1157" s="349"/>
      <c r="ZR1157" s="349"/>
      <c r="ZS1157" s="349"/>
      <c r="ZT1157" s="349"/>
      <c r="ZU1157" s="349"/>
      <c r="ZV1157" s="349"/>
      <c r="ZW1157" s="349"/>
      <c r="ZX1157" s="349"/>
      <c r="ZY1157" s="349"/>
      <c r="ZZ1157" s="349"/>
      <c r="AAA1157" s="349"/>
      <c r="AAB1157" s="349"/>
      <c r="AAC1157" s="349"/>
      <c r="AAD1157" s="349"/>
      <c r="AAE1157" s="349"/>
      <c r="AAF1157" s="349"/>
      <c r="AAG1157" s="349"/>
      <c r="AAH1157" s="349"/>
      <c r="AAI1157" s="349"/>
      <c r="AAJ1157" s="349"/>
      <c r="AAK1157" s="349"/>
      <c r="AAL1157" s="349"/>
      <c r="AAM1157" s="349"/>
      <c r="AAN1157" s="349"/>
      <c r="AAO1157" s="349"/>
      <c r="AAP1157" s="349"/>
      <c r="AAQ1157" s="349"/>
      <c r="AAR1157" s="349"/>
      <c r="AAS1157" s="349"/>
      <c r="AAT1157" s="349"/>
      <c r="AAU1157" s="349"/>
      <c r="AAV1157" s="349"/>
      <c r="AAW1157" s="349"/>
      <c r="AAX1157" s="349"/>
      <c r="AAY1157" s="349"/>
      <c r="AAZ1157" s="349"/>
      <c r="ABA1157" s="349"/>
      <c r="ABB1157" s="349"/>
      <c r="ABC1157" s="349"/>
      <c r="ABD1157" s="349"/>
      <c r="ABE1157" s="349"/>
      <c r="ABF1157" s="349"/>
      <c r="ABG1157" s="349"/>
      <c r="ABH1157" s="349"/>
      <c r="ABI1157" s="349"/>
      <c r="ABJ1157" s="349"/>
      <c r="ABK1157" s="349"/>
      <c r="ABL1157" s="349"/>
      <c r="ABM1157" s="349"/>
      <c r="ABN1157" s="349"/>
      <c r="ABO1157" s="349"/>
      <c r="ABP1157" s="349"/>
      <c r="ABQ1157" s="349"/>
      <c r="ABR1157" s="349"/>
      <c r="ABS1157" s="349"/>
      <c r="ABT1157" s="349"/>
      <c r="ABU1157" s="349"/>
      <c r="ABV1157" s="349"/>
      <c r="ABW1157" s="349"/>
      <c r="ABX1157" s="349"/>
      <c r="ABY1157" s="349"/>
      <c r="ABZ1157" s="349"/>
      <c r="ACA1157" s="349"/>
      <c r="ACB1157" s="349"/>
      <c r="ACC1157" s="349"/>
    </row>
    <row r="1158" spans="1:757" s="175" customFormat="1" ht="18" hidden="1" customHeight="1" outlineLevel="1" x14ac:dyDescent="0.2">
      <c r="A1158" s="76" t="s">
        <v>2737</v>
      </c>
      <c r="B1158" s="965" t="s">
        <v>21</v>
      </c>
      <c r="C1158" s="646" t="s">
        <v>2266</v>
      </c>
      <c r="D1158" s="77" t="s">
        <v>2267</v>
      </c>
      <c r="E1158" s="76" t="s">
        <v>2267</v>
      </c>
      <c r="F1158" s="76" t="s">
        <v>2347</v>
      </c>
      <c r="G1158" s="76" t="s">
        <v>1924</v>
      </c>
      <c r="H1158" s="189">
        <v>0.4</v>
      </c>
      <c r="I1158" s="1088" t="s">
        <v>2263</v>
      </c>
      <c r="J1158" s="80" t="s">
        <v>1751</v>
      </c>
      <c r="K1158" s="81"/>
      <c r="L1158" s="76" t="s">
        <v>213</v>
      </c>
      <c r="M1158" s="76"/>
      <c r="N1158" s="82"/>
      <c r="O1158" s="82"/>
      <c r="P1158" s="82"/>
      <c r="Q1158" s="82"/>
      <c r="R1158" s="260"/>
      <c r="S1158" s="260"/>
      <c r="T1158" s="260"/>
      <c r="U1158" s="260"/>
      <c r="V1158" s="260"/>
      <c r="W1158" s="262"/>
      <c r="X1158" s="260"/>
      <c r="Y1158" s="260"/>
      <c r="Z1158" s="260"/>
      <c r="AA1158" s="260"/>
      <c r="AB1158" s="260"/>
      <c r="AC1158" s="260"/>
      <c r="AD1158" s="260"/>
      <c r="AE1158" s="260"/>
      <c r="AF1158" s="260"/>
      <c r="AG1158" s="260"/>
      <c r="AH1158" s="260"/>
      <c r="AI1158" s="260">
        <f t="shared" ref="AI1158" si="11661">AH1158*H1158</f>
        <v>0</v>
      </c>
      <c r="AJ1158" s="260">
        <v>98025270</v>
      </c>
      <c r="AK1158" s="260"/>
      <c r="AL1158" s="260"/>
      <c r="AM1158" s="260">
        <f>AJ1158</f>
        <v>98025270</v>
      </c>
      <c r="AN1158" s="260">
        <f t="shared" ref="AN1158" si="11662">AM1158*1.12</f>
        <v>109788302.40000001</v>
      </c>
      <c r="AO1158" s="260">
        <f t="shared" ref="AO1158" si="11663">AN1158*H1158</f>
        <v>43915320.960000008</v>
      </c>
      <c r="AP1158" s="260">
        <v>55512000</v>
      </c>
      <c r="AQ1158" s="260"/>
      <c r="AR1158" s="260"/>
      <c r="AS1158" s="260">
        <f>AP1158</f>
        <v>55512000</v>
      </c>
      <c r="AT1158" s="260">
        <f t="shared" ref="AT1158" si="11664">AS1158*1.12</f>
        <v>62173440.000000007</v>
      </c>
      <c r="AU1158" s="260">
        <f t="shared" ref="AU1158" si="11665">AT1158*H1158</f>
        <v>24869376.000000004</v>
      </c>
      <c r="AV1158" s="260">
        <v>0</v>
      </c>
      <c r="AW1158" s="260"/>
      <c r="AX1158" s="260"/>
      <c r="AY1158" s="260">
        <f t="shared" ref="AY1158" si="11666">AV1158</f>
        <v>0</v>
      </c>
      <c r="AZ1158" s="260">
        <f t="shared" ref="AZ1158" si="11667">AY1158*1.12</f>
        <v>0</v>
      </c>
      <c r="BA1158" s="260">
        <f t="shared" ref="BA1158" si="11668">AZ1158*H1158</f>
        <v>0</v>
      </c>
      <c r="BB1158" s="404">
        <v>0</v>
      </c>
      <c r="BC1158" s="404"/>
      <c r="BD1158" s="404"/>
      <c r="BE1158" s="400">
        <f t="shared" ref="BE1158" si="11669">BB1158</f>
        <v>0</v>
      </c>
      <c r="BF1158" s="400">
        <f t="shared" ref="BF1158" si="11670">BE1158*1.12</f>
        <v>0</v>
      </c>
      <c r="BG1158" s="400">
        <f t="shared" ref="BG1158" si="11671">BF1158*H1158</f>
        <v>0</v>
      </c>
      <c r="BH1158" s="404">
        <v>0</v>
      </c>
      <c r="BI1158" s="404"/>
      <c r="BJ1158" s="404"/>
      <c r="BK1158" s="400">
        <f t="shared" ref="BK1158" si="11672">BH1158</f>
        <v>0</v>
      </c>
      <c r="BL1158" s="400">
        <f t="shared" ref="BL1158" si="11673">BK1158*1.12</f>
        <v>0</v>
      </c>
      <c r="BM1158" s="400">
        <f t="shared" ref="BM1158" si="11674">BL1158*H1158</f>
        <v>0</v>
      </c>
      <c r="BN1158" s="404"/>
      <c r="BO1158" s="404"/>
      <c r="BP1158" s="404"/>
      <c r="BQ1158" s="400">
        <v>0</v>
      </c>
      <c r="BR1158" s="400">
        <f t="shared" ref="BR1158" si="11675">BQ1158*1.12</f>
        <v>0</v>
      </c>
      <c r="BS1158" s="400">
        <f t="shared" ref="BS1158" si="11676">BR1158*N1158</f>
        <v>0</v>
      </c>
      <c r="BT1158" s="260"/>
      <c r="BU1158" s="260"/>
      <c r="BV1158" s="262">
        <f>AD1158+AJ1158+AP1158+AV1158+BB1158+BH1158</f>
        <v>153537270</v>
      </c>
      <c r="BW1158" s="1427">
        <f t="shared" ref="BW1158" si="11677">BV1158*1.12</f>
        <v>171961742.40000001</v>
      </c>
      <c r="BX1158" s="190" t="s">
        <v>1240</v>
      </c>
      <c r="BY1158" s="76">
        <v>2016</v>
      </c>
      <c r="BZ1158" s="325"/>
      <c r="CA1158" s="596">
        <f t="shared" ref="CA1158" si="11678">BW1158*H1158</f>
        <v>68784696.960000008</v>
      </c>
      <c r="CB1158" s="82"/>
      <c r="CC1158" s="82"/>
      <c r="CE1158" s="27">
        <f>BV1158-CB1158</f>
        <v>153537270</v>
      </c>
      <c r="CF1158" s="27">
        <f t="shared" ref="CF1158" si="11679">BW1158-CC1158</f>
        <v>171961742.40000001</v>
      </c>
      <c r="CG1158" s="905">
        <f t="shared" ref="CG1158" si="11680">CA1158-CC1158</f>
        <v>68784696.960000008</v>
      </c>
      <c r="CI1158" s="185"/>
      <c r="CK1158" s="724"/>
      <c r="CM1158" s="178"/>
      <c r="CN1158" s="77"/>
      <c r="CO1158" s="77"/>
      <c r="CP1158" s="1142"/>
      <c r="CR1158" s="463"/>
      <c r="CS1158" s="463"/>
      <c r="CT1158" s="463"/>
      <c r="CU1158" s="641"/>
      <c r="CV1158" s="641"/>
      <c r="CW1158" s="641"/>
      <c r="CX1158" s="641"/>
      <c r="CY1158" s="641"/>
      <c r="CZ1158" s="463"/>
      <c r="DA1158" s="464"/>
      <c r="DB1158" s="464"/>
      <c r="DC1158" s="464"/>
      <c r="DD1158" s="464"/>
      <c r="DE1158" s="464"/>
      <c r="DF1158" s="464"/>
      <c r="DG1158" s="464"/>
      <c r="DH1158" s="464"/>
      <c r="DI1158" s="464"/>
      <c r="DJ1158" s="464"/>
      <c r="DK1158" s="464"/>
      <c r="DL1158" s="464"/>
      <c r="DM1158" s="464"/>
      <c r="DN1158" s="464"/>
      <c r="DO1158" s="455"/>
      <c r="DP1158" s="455"/>
      <c r="DQ1158" s="477"/>
      <c r="DR1158" s="455"/>
      <c r="DS1158" s="455"/>
      <c r="DT1158" s="455"/>
      <c r="DU1158" s="455"/>
      <c r="DV1158" s="455"/>
      <c r="DW1158" s="455"/>
      <c r="DX1158" s="455"/>
      <c r="DY1158" s="455"/>
      <c r="DZ1158" s="455"/>
      <c r="EA1158" s="455"/>
      <c r="EB1158" s="455"/>
      <c r="EC1158" s="455"/>
      <c r="ED1158" s="455"/>
      <c r="EE1158" s="667"/>
      <c r="EF1158" s="464"/>
      <c r="EG1158" s="264">
        <f t="shared" ref="EG1158" si="11681">U1158-DN1158</f>
        <v>0</v>
      </c>
      <c r="EH1158" s="264">
        <f t="shared" ref="EH1158" si="11682">V1158-DM1158</f>
        <v>0</v>
      </c>
      <c r="EI1158" s="262">
        <f t="shared" ref="EI1158" si="11683">AA1158-DP1158</f>
        <v>0</v>
      </c>
      <c r="EJ1158" s="262">
        <f t="shared" ref="EJ1158" si="11684">AB1158-DO1158</f>
        <v>0</v>
      </c>
      <c r="EK1158" s="262">
        <f t="shared" ref="EK1158" si="11685">AG1158-DR1158</f>
        <v>0</v>
      </c>
      <c r="EL1158" s="262">
        <f t="shared" ref="EL1158" si="11686">AH1158-DQ1158</f>
        <v>0</v>
      </c>
      <c r="EM1158" s="262">
        <f t="shared" ref="EM1158" si="11687">AM1158-DT1158</f>
        <v>98025270</v>
      </c>
      <c r="EN1158" s="262">
        <f t="shared" ref="EN1158" si="11688">AN1158-DS1158</f>
        <v>109788302.40000001</v>
      </c>
      <c r="EO1158" s="262">
        <f t="shared" ref="EO1158" si="11689">AS1158-DV1158</f>
        <v>55512000</v>
      </c>
      <c r="EP1158" s="262">
        <f t="shared" ref="EP1158" si="11690">AT1158-DU1158</f>
        <v>62173440.000000007</v>
      </c>
      <c r="EQ1158" s="262">
        <f t="shared" ref="EQ1158" si="11691">AY1158-DX1158</f>
        <v>0</v>
      </c>
      <c r="ER1158" s="262">
        <f t="shared" ref="ER1158" si="11692">AZ1158-DW1158</f>
        <v>0</v>
      </c>
      <c r="ES1158" s="262">
        <f t="shared" ref="ES1158" si="11693">BE1158-DZ1158</f>
        <v>0</v>
      </c>
      <c r="ET1158" s="262">
        <f t="shared" ref="ET1158" si="11694">BF1158-DY1158</f>
        <v>0</v>
      </c>
      <c r="EU1158" s="262">
        <f t="shared" ref="EU1158" si="11695">BK1158-EB1158</f>
        <v>0</v>
      </c>
      <c r="EV1158" s="262">
        <f t="shared" ref="EV1158" si="11696">BL1158-EA1158</f>
        <v>0</v>
      </c>
      <c r="EW1158" s="262">
        <f t="shared" ref="EW1158" si="11697">BM1158-ED1158</f>
        <v>0</v>
      </c>
      <c r="EX1158" s="262">
        <f t="shared" ref="EX1158" si="11698">BN1158-EC1158</f>
        <v>0</v>
      </c>
      <c r="EY1158" s="260">
        <f t="shared" ref="EY1158" si="11699">BV1158-EF1158</f>
        <v>153537270</v>
      </c>
      <c r="EZ1158" s="1130">
        <f t="shared" ref="EZ1158" si="11700">BW1158-EE1158</f>
        <v>171961742.40000001</v>
      </c>
      <c r="FA1158" s="629"/>
      <c r="FB1158" s="349"/>
      <c r="FC1158" s="349"/>
      <c r="FD1158" s="349"/>
      <c r="FE1158" s="349"/>
      <c r="FF1158" s="349"/>
      <c r="FG1158" s="349"/>
      <c r="FH1158" s="349"/>
      <c r="FI1158" s="349"/>
      <c r="FJ1158" s="349"/>
      <c r="FK1158" s="349"/>
      <c r="FL1158" s="349"/>
      <c r="FM1158" s="349"/>
      <c r="FN1158" s="349"/>
      <c r="FO1158" s="349"/>
      <c r="FP1158" s="349"/>
      <c r="FQ1158" s="349"/>
      <c r="FR1158" s="349"/>
      <c r="FS1158" s="349"/>
      <c r="FT1158" s="349"/>
      <c r="FU1158" s="349"/>
      <c r="FV1158" s="349"/>
      <c r="FW1158" s="349"/>
      <c r="FX1158" s="349"/>
      <c r="FY1158" s="349"/>
      <c r="FZ1158" s="349"/>
      <c r="GA1158" s="349"/>
      <c r="GB1158" s="349"/>
      <c r="GC1158" s="349"/>
      <c r="GD1158" s="349"/>
      <c r="GE1158" s="349"/>
      <c r="GF1158" s="349"/>
      <c r="GG1158" s="349"/>
      <c r="GH1158" s="349"/>
      <c r="GI1158" s="349"/>
      <c r="GJ1158" s="349"/>
      <c r="GK1158" s="349"/>
      <c r="GL1158" s="349"/>
      <c r="GM1158" s="349"/>
      <c r="GN1158" s="349"/>
      <c r="GO1158" s="349"/>
      <c r="GP1158" s="349"/>
      <c r="GQ1158" s="349"/>
      <c r="GR1158" s="349"/>
      <c r="GS1158" s="349"/>
      <c r="GT1158" s="349"/>
      <c r="GU1158" s="349"/>
      <c r="GV1158" s="349"/>
      <c r="GW1158" s="349"/>
      <c r="GX1158" s="349"/>
      <c r="GY1158" s="349"/>
      <c r="GZ1158" s="349"/>
      <c r="HA1158" s="349"/>
      <c r="HB1158" s="349"/>
      <c r="HC1158" s="349"/>
      <c r="HD1158" s="349"/>
      <c r="HE1158" s="349"/>
      <c r="HF1158" s="349"/>
      <c r="HG1158" s="349"/>
      <c r="HH1158" s="349"/>
      <c r="HI1158" s="349"/>
      <c r="HJ1158" s="349"/>
      <c r="HK1158" s="349"/>
      <c r="HL1158" s="349"/>
      <c r="HM1158" s="349"/>
      <c r="HN1158" s="349"/>
      <c r="HO1158" s="349"/>
      <c r="HP1158" s="349"/>
      <c r="HQ1158" s="349"/>
      <c r="HR1158" s="349"/>
      <c r="HS1158" s="349"/>
      <c r="HT1158" s="349"/>
      <c r="HU1158" s="349"/>
      <c r="HV1158" s="349"/>
      <c r="HW1158" s="349"/>
      <c r="HX1158" s="349"/>
      <c r="HY1158" s="349"/>
      <c r="HZ1158" s="349"/>
      <c r="IA1158" s="349"/>
      <c r="IB1158" s="349"/>
      <c r="IC1158" s="349"/>
      <c r="ID1158" s="349"/>
      <c r="IE1158" s="349"/>
      <c r="IF1158" s="349"/>
      <c r="IG1158" s="349"/>
      <c r="IH1158" s="349"/>
      <c r="II1158" s="349"/>
      <c r="IJ1158" s="349"/>
      <c r="IK1158" s="349"/>
      <c r="IL1158" s="349"/>
      <c r="IM1158" s="349"/>
      <c r="IN1158" s="349"/>
      <c r="IO1158" s="349"/>
      <c r="IP1158" s="349"/>
      <c r="IQ1158" s="349"/>
      <c r="IR1158" s="349"/>
      <c r="IS1158" s="349"/>
      <c r="IT1158" s="349"/>
      <c r="IU1158" s="349"/>
      <c r="IV1158" s="349"/>
      <c r="IW1158" s="349"/>
      <c r="IX1158" s="349"/>
      <c r="IY1158" s="349"/>
      <c r="IZ1158" s="349"/>
      <c r="JA1158" s="349"/>
      <c r="JB1158" s="349"/>
      <c r="JC1158" s="349"/>
      <c r="JD1158" s="349"/>
      <c r="JE1158" s="349"/>
      <c r="JF1158" s="349"/>
      <c r="JG1158" s="349"/>
      <c r="JH1158" s="349"/>
      <c r="JI1158" s="349"/>
      <c r="JJ1158" s="349"/>
      <c r="JK1158" s="349"/>
      <c r="JL1158" s="349"/>
      <c r="JM1158" s="349"/>
      <c r="JN1158" s="349"/>
      <c r="JO1158" s="349"/>
      <c r="JP1158" s="349"/>
      <c r="JQ1158" s="349"/>
      <c r="JR1158" s="349"/>
      <c r="JS1158" s="349"/>
      <c r="JT1158" s="349"/>
      <c r="JU1158" s="349"/>
      <c r="JV1158" s="349"/>
      <c r="JW1158" s="349"/>
      <c r="JX1158" s="349"/>
      <c r="JY1158" s="349"/>
      <c r="JZ1158" s="349"/>
      <c r="KA1158" s="349"/>
      <c r="KB1158" s="349"/>
      <c r="KC1158" s="349"/>
      <c r="KD1158" s="349"/>
      <c r="KE1158" s="349"/>
      <c r="KF1158" s="349"/>
      <c r="KG1158" s="349"/>
      <c r="KH1158" s="349"/>
      <c r="KI1158" s="349"/>
      <c r="KJ1158" s="349"/>
      <c r="KK1158" s="349"/>
      <c r="KL1158" s="349"/>
      <c r="KM1158" s="349"/>
      <c r="KN1158" s="349"/>
      <c r="KO1158" s="349"/>
      <c r="KP1158" s="349"/>
      <c r="KQ1158" s="349"/>
      <c r="KR1158" s="349"/>
      <c r="KS1158" s="349"/>
      <c r="KT1158" s="349"/>
      <c r="KU1158" s="349"/>
      <c r="KV1158" s="349"/>
      <c r="KW1158" s="349"/>
      <c r="KX1158" s="349"/>
      <c r="KY1158" s="349"/>
      <c r="KZ1158" s="349"/>
      <c r="LA1158" s="349"/>
      <c r="LB1158" s="349"/>
      <c r="LC1158" s="349"/>
      <c r="LD1158" s="349"/>
      <c r="LE1158" s="349"/>
      <c r="LF1158" s="349"/>
      <c r="LG1158" s="349"/>
      <c r="LH1158" s="349"/>
      <c r="LI1158" s="349"/>
      <c r="LJ1158" s="349"/>
      <c r="LK1158" s="349"/>
      <c r="LL1158" s="349"/>
      <c r="LM1158" s="349"/>
      <c r="LN1158" s="349"/>
      <c r="LO1158" s="349"/>
      <c r="LP1158" s="349"/>
      <c r="LQ1158" s="349"/>
      <c r="LR1158" s="349"/>
      <c r="LS1158" s="349"/>
      <c r="LT1158" s="349"/>
      <c r="LU1158" s="349"/>
      <c r="LV1158" s="349"/>
      <c r="LW1158" s="349"/>
      <c r="LX1158" s="349"/>
      <c r="LY1158" s="349"/>
      <c r="LZ1158" s="349"/>
      <c r="MA1158" s="349"/>
      <c r="MB1158" s="349"/>
      <c r="MC1158" s="349"/>
      <c r="MD1158" s="349"/>
      <c r="ME1158" s="349"/>
      <c r="MF1158" s="349"/>
      <c r="MG1158" s="349"/>
      <c r="MH1158" s="349"/>
      <c r="MI1158" s="349"/>
      <c r="MJ1158" s="349"/>
      <c r="MK1158" s="349"/>
      <c r="ML1158" s="349"/>
      <c r="MM1158" s="349"/>
      <c r="MN1158" s="349"/>
      <c r="MO1158" s="349"/>
      <c r="MP1158" s="349"/>
      <c r="MQ1158" s="349"/>
      <c r="MR1158" s="349"/>
      <c r="MS1158" s="349"/>
      <c r="MT1158" s="349"/>
      <c r="MU1158" s="349"/>
      <c r="MV1158" s="349"/>
      <c r="MW1158" s="349"/>
      <c r="MX1158" s="349"/>
      <c r="MY1158" s="349"/>
      <c r="MZ1158" s="349"/>
      <c r="NA1158" s="349"/>
      <c r="NB1158" s="349"/>
      <c r="NC1158" s="349"/>
      <c r="ND1158" s="349"/>
      <c r="NE1158" s="349"/>
      <c r="NF1158" s="349"/>
      <c r="NG1158" s="349"/>
      <c r="NH1158" s="349"/>
      <c r="NI1158" s="349"/>
      <c r="NJ1158" s="349"/>
      <c r="NK1158" s="349"/>
      <c r="NL1158" s="349"/>
      <c r="NM1158" s="349"/>
      <c r="NN1158" s="349"/>
      <c r="NO1158" s="349"/>
      <c r="NP1158" s="349"/>
      <c r="NQ1158" s="349"/>
      <c r="NR1158" s="349"/>
      <c r="NS1158" s="349"/>
      <c r="NT1158" s="349"/>
      <c r="NU1158" s="349"/>
      <c r="NV1158" s="349"/>
      <c r="NW1158" s="349"/>
      <c r="NX1158" s="349"/>
      <c r="NY1158" s="349"/>
      <c r="NZ1158" s="349"/>
      <c r="OA1158" s="349"/>
      <c r="OB1158" s="349"/>
      <c r="OC1158" s="349"/>
      <c r="OD1158" s="349"/>
      <c r="OE1158" s="349"/>
      <c r="OF1158" s="349"/>
      <c r="OG1158" s="349"/>
      <c r="OH1158" s="349"/>
      <c r="OI1158" s="349"/>
      <c r="OJ1158" s="349"/>
      <c r="OK1158" s="349"/>
      <c r="OL1158" s="349"/>
      <c r="OM1158" s="349"/>
      <c r="ON1158" s="349"/>
      <c r="OO1158" s="349"/>
      <c r="OP1158" s="349"/>
      <c r="OQ1158" s="349"/>
      <c r="OR1158" s="349"/>
      <c r="OS1158" s="349"/>
      <c r="OT1158" s="349"/>
      <c r="OU1158" s="349"/>
      <c r="OV1158" s="349"/>
      <c r="OW1158" s="349"/>
      <c r="OX1158" s="349"/>
      <c r="OY1158" s="349"/>
      <c r="OZ1158" s="349"/>
      <c r="PA1158" s="349"/>
      <c r="PB1158" s="349"/>
      <c r="PC1158" s="349"/>
      <c r="PD1158" s="349"/>
      <c r="PE1158" s="349"/>
      <c r="PF1158" s="349"/>
      <c r="PG1158" s="349"/>
      <c r="PH1158" s="349"/>
      <c r="PI1158" s="349"/>
      <c r="PJ1158" s="349"/>
      <c r="PK1158" s="349"/>
      <c r="PL1158" s="349"/>
      <c r="PM1158" s="349"/>
      <c r="PN1158" s="349"/>
      <c r="PO1158" s="349"/>
      <c r="PP1158" s="349"/>
      <c r="PQ1158" s="349"/>
      <c r="PR1158" s="349"/>
      <c r="PS1158" s="349"/>
      <c r="PT1158" s="349"/>
      <c r="PU1158" s="349"/>
      <c r="PV1158" s="349"/>
      <c r="PW1158" s="349"/>
      <c r="PX1158" s="349"/>
      <c r="PY1158" s="349"/>
      <c r="PZ1158" s="349"/>
      <c r="QA1158" s="349"/>
      <c r="QB1158" s="349"/>
      <c r="QC1158" s="349"/>
      <c r="QD1158" s="349"/>
      <c r="QE1158" s="349"/>
      <c r="QF1158" s="349"/>
      <c r="QG1158" s="349"/>
      <c r="QH1158" s="349"/>
      <c r="QI1158" s="349"/>
      <c r="QJ1158" s="349"/>
      <c r="QK1158" s="349"/>
      <c r="QL1158" s="349"/>
      <c r="QM1158" s="349"/>
      <c r="QN1158" s="349"/>
      <c r="QO1158" s="349"/>
      <c r="QP1158" s="349"/>
      <c r="QQ1158" s="349"/>
      <c r="QR1158" s="349"/>
      <c r="QS1158" s="349"/>
      <c r="QT1158" s="349"/>
      <c r="QU1158" s="349"/>
      <c r="QV1158" s="349"/>
      <c r="QW1158" s="349"/>
      <c r="QX1158" s="349"/>
      <c r="QY1158" s="349"/>
      <c r="QZ1158" s="349"/>
      <c r="RA1158" s="349"/>
      <c r="RB1158" s="349"/>
      <c r="RC1158" s="349"/>
      <c r="RD1158" s="349"/>
      <c r="RE1158" s="349"/>
      <c r="RF1158" s="349"/>
      <c r="RG1158" s="349"/>
      <c r="RH1158" s="349"/>
      <c r="RI1158" s="349"/>
      <c r="RJ1158" s="349"/>
      <c r="RK1158" s="349"/>
      <c r="RL1158" s="349"/>
      <c r="RM1158" s="349"/>
      <c r="RN1158" s="349"/>
      <c r="RO1158" s="349"/>
      <c r="RP1158" s="349"/>
      <c r="RQ1158" s="349"/>
      <c r="RR1158" s="349"/>
      <c r="RS1158" s="349"/>
      <c r="RT1158" s="349"/>
      <c r="RU1158" s="349"/>
      <c r="RV1158" s="349"/>
      <c r="RW1158" s="349"/>
      <c r="RX1158" s="349"/>
      <c r="RY1158" s="349"/>
      <c r="RZ1158" s="349"/>
      <c r="SA1158" s="349"/>
      <c r="SB1158" s="349"/>
      <c r="SC1158" s="349"/>
      <c r="SD1158" s="349"/>
      <c r="SE1158" s="349"/>
      <c r="SF1158" s="349"/>
      <c r="SG1158" s="349"/>
      <c r="SH1158" s="349"/>
      <c r="SI1158" s="349"/>
      <c r="SJ1158" s="349"/>
      <c r="SK1158" s="349"/>
      <c r="SL1158" s="349"/>
      <c r="SM1158" s="349"/>
      <c r="SN1158" s="349"/>
      <c r="SO1158" s="349"/>
      <c r="SP1158" s="349"/>
      <c r="SQ1158" s="349"/>
      <c r="SR1158" s="349"/>
      <c r="SS1158" s="349"/>
      <c r="ST1158" s="349"/>
      <c r="SU1158" s="349"/>
      <c r="SV1158" s="349"/>
      <c r="SW1158" s="349"/>
      <c r="SX1158" s="349"/>
      <c r="SY1158" s="349"/>
      <c r="SZ1158" s="349"/>
      <c r="TA1158" s="349"/>
      <c r="TB1158" s="349"/>
      <c r="TC1158" s="349"/>
      <c r="TD1158" s="349"/>
      <c r="TE1158" s="349"/>
      <c r="TF1158" s="349"/>
      <c r="TG1158" s="349"/>
      <c r="TH1158" s="349"/>
      <c r="TI1158" s="349"/>
      <c r="TJ1158" s="349"/>
      <c r="TK1158" s="349"/>
      <c r="TL1158" s="349"/>
      <c r="TM1158" s="349"/>
      <c r="TN1158" s="349"/>
      <c r="TO1158" s="349"/>
      <c r="TP1158" s="349"/>
      <c r="TQ1158" s="349"/>
      <c r="TR1158" s="349"/>
      <c r="TS1158" s="349"/>
      <c r="TT1158" s="349"/>
      <c r="TU1158" s="349"/>
      <c r="TV1158" s="349"/>
      <c r="TW1158" s="349"/>
      <c r="TX1158" s="349"/>
      <c r="TY1158" s="349"/>
      <c r="TZ1158" s="349"/>
      <c r="UA1158" s="349"/>
      <c r="UB1158" s="349"/>
      <c r="UC1158" s="349"/>
      <c r="UD1158" s="349"/>
      <c r="UE1158" s="349"/>
      <c r="UF1158" s="349"/>
      <c r="UG1158" s="349"/>
      <c r="UH1158" s="349"/>
      <c r="UI1158" s="349"/>
      <c r="UJ1158" s="349"/>
      <c r="UK1158" s="349"/>
      <c r="UL1158" s="349"/>
      <c r="UM1158" s="349"/>
      <c r="UN1158" s="349"/>
      <c r="UO1158" s="349"/>
      <c r="UP1158" s="349"/>
      <c r="UQ1158" s="349"/>
      <c r="UR1158" s="349"/>
      <c r="US1158" s="349"/>
      <c r="UT1158" s="349"/>
      <c r="UU1158" s="349"/>
      <c r="UV1158" s="349"/>
      <c r="UW1158" s="349"/>
      <c r="UX1158" s="349"/>
      <c r="UY1158" s="349"/>
      <c r="UZ1158" s="349"/>
      <c r="VA1158" s="349"/>
      <c r="VB1158" s="349"/>
      <c r="VC1158" s="349"/>
      <c r="VD1158" s="349"/>
      <c r="VE1158" s="349"/>
      <c r="VF1158" s="349"/>
      <c r="VG1158" s="349"/>
      <c r="VH1158" s="349"/>
      <c r="VI1158" s="349"/>
      <c r="VJ1158" s="349"/>
      <c r="VK1158" s="349"/>
      <c r="VL1158" s="349"/>
      <c r="VM1158" s="349"/>
      <c r="VN1158" s="349"/>
      <c r="VO1158" s="349"/>
      <c r="VP1158" s="349"/>
      <c r="VQ1158" s="349"/>
      <c r="VR1158" s="349"/>
      <c r="VS1158" s="349"/>
      <c r="VT1158" s="349"/>
      <c r="VU1158" s="349"/>
      <c r="VV1158" s="349"/>
      <c r="VW1158" s="349"/>
      <c r="VX1158" s="349"/>
      <c r="VY1158" s="349"/>
      <c r="VZ1158" s="349"/>
      <c r="WA1158" s="349"/>
      <c r="WB1158" s="349"/>
      <c r="WC1158" s="349"/>
      <c r="WD1158" s="349"/>
      <c r="WE1158" s="349"/>
      <c r="WF1158" s="349"/>
      <c r="WG1158" s="349"/>
      <c r="WH1158" s="349"/>
      <c r="WI1158" s="349"/>
      <c r="WJ1158" s="349"/>
      <c r="WK1158" s="349"/>
      <c r="WL1158" s="349"/>
      <c r="WM1158" s="349"/>
      <c r="WN1158" s="349"/>
      <c r="WO1158" s="349"/>
      <c r="WP1158" s="349"/>
      <c r="WQ1158" s="349"/>
      <c r="WR1158" s="349"/>
      <c r="WS1158" s="349"/>
      <c r="WT1158" s="349"/>
      <c r="WU1158" s="349"/>
      <c r="WV1158" s="349"/>
      <c r="WW1158" s="349"/>
      <c r="WX1158" s="349"/>
      <c r="WY1158" s="349"/>
      <c r="WZ1158" s="349"/>
      <c r="XA1158" s="349"/>
      <c r="XB1158" s="349"/>
      <c r="XC1158" s="349"/>
      <c r="XD1158" s="349"/>
      <c r="XE1158" s="349"/>
      <c r="XF1158" s="349"/>
      <c r="XG1158" s="349"/>
      <c r="XH1158" s="349"/>
      <c r="XI1158" s="349"/>
      <c r="XJ1158" s="349"/>
      <c r="XK1158" s="349"/>
      <c r="XL1158" s="349"/>
      <c r="XM1158" s="349"/>
      <c r="XN1158" s="349"/>
      <c r="XO1158" s="349"/>
      <c r="XP1158" s="349"/>
      <c r="XQ1158" s="349"/>
      <c r="XR1158" s="349"/>
      <c r="XS1158" s="349"/>
      <c r="XT1158" s="349"/>
      <c r="XU1158" s="349"/>
      <c r="XV1158" s="349"/>
      <c r="XW1158" s="349"/>
      <c r="XX1158" s="349"/>
      <c r="XY1158" s="349"/>
      <c r="XZ1158" s="349"/>
      <c r="YA1158" s="349"/>
      <c r="YB1158" s="349"/>
      <c r="YC1158" s="349"/>
      <c r="YD1158" s="349"/>
      <c r="YE1158" s="349"/>
      <c r="YF1158" s="349"/>
      <c r="YG1158" s="349"/>
      <c r="YH1158" s="349"/>
      <c r="YI1158" s="349"/>
      <c r="YJ1158" s="349"/>
      <c r="YK1158" s="349"/>
      <c r="YL1158" s="349"/>
      <c r="YM1158" s="349"/>
      <c r="YN1158" s="349"/>
      <c r="YO1158" s="349"/>
      <c r="YP1158" s="349"/>
      <c r="YQ1158" s="349"/>
      <c r="YR1158" s="349"/>
      <c r="YS1158" s="349"/>
      <c r="YT1158" s="349"/>
      <c r="YU1158" s="349"/>
      <c r="YV1158" s="349"/>
      <c r="YW1158" s="349"/>
      <c r="YX1158" s="349"/>
      <c r="YY1158" s="349"/>
      <c r="YZ1158" s="349"/>
      <c r="ZA1158" s="349"/>
      <c r="ZB1158" s="349"/>
      <c r="ZC1158" s="349"/>
      <c r="ZD1158" s="349"/>
      <c r="ZE1158" s="349"/>
      <c r="ZF1158" s="349"/>
      <c r="ZG1158" s="349"/>
      <c r="ZH1158" s="349"/>
      <c r="ZI1158" s="349"/>
      <c r="ZJ1158" s="349"/>
      <c r="ZK1158" s="349"/>
      <c r="ZL1158" s="349"/>
      <c r="ZM1158" s="349"/>
      <c r="ZN1158" s="349"/>
      <c r="ZO1158" s="349"/>
      <c r="ZP1158" s="349"/>
      <c r="ZQ1158" s="349"/>
      <c r="ZR1158" s="349"/>
      <c r="ZS1158" s="349"/>
      <c r="ZT1158" s="349"/>
      <c r="ZU1158" s="349"/>
      <c r="ZV1158" s="349"/>
      <c r="ZW1158" s="349"/>
      <c r="ZX1158" s="349"/>
      <c r="ZY1158" s="349"/>
      <c r="ZZ1158" s="349"/>
      <c r="AAA1158" s="349"/>
      <c r="AAB1158" s="349"/>
      <c r="AAC1158" s="349"/>
      <c r="AAD1158" s="349"/>
      <c r="AAE1158" s="349"/>
      <c r="AAF1158" s="349"/>
      <c r="AAG1158" s="349"/>
      <c r="AAH1158" s="349"/>
      <c r="AAI1158" s="349"/>
      <c r="AAJ1158" s="349"/>
      <c r="AAK1158" s="349"/>
      <c r="AAL1158" s="349"/>
      <c r="AAM1158" s="349"/>
      <c r="AAN1158" s="349"/>
      <c r="AAO1158" s="349"/>
      <c r="AAP1158" s="349"/>
      <c r="AAQ1158" s="349"/>
      <c r="AAR1158" s="349"/>
      <c r="AAS1158" s="349"/>
      <c r="AAT1158" s="349"/>
      <c r="AAU1158" s="349"/>
      <c r="AAV1158" s="349"/>
      <c r="AAW1158" s="349"/>
      <c r="AAX1158" s="349"/>
      <c r="AAY1158" s="349"/>
      <c r="AAZ1158" s="349"/>
      <c r="ABA1158" s="349"/>
      <c r="ABB1158" s="349"/>
      <c r="ABC1158" s="349"/>
      <c r="ABD1158" s="349"/>
      <c r="ABE1158" s="349"/>
      <c r="ABF1158" s="349"/>
      <c r="ABG1158" s="349"/>
      <c r="ABH1158" s="349"/>
      <c r="ABI1158" s="349"/>
      <c r="ABJ1158" s="349"/>
      <c r="ABK1158" s="349"/>
      <c r="ABL1158" s="349"/>
      <c r="ABM1158" s="349"/>
      <c r="ABN1158" s="349"/>
      <c r="ABO1158" s="349"/>
      <c r="ABP1158" s="349"/>
      <c r="ABQ1158" s="349"/>
      <c r="ABR1158" s="349"/>
      <c r="ABS1158" s="349"/>
      <c r="ABT1158" s="349"/>
      <c r="ABU1158" s="349"/>
      <c r="ABV1158" s="349"/>
      <c r="ABW1158" s="349"/>
      <c r="ABX1158" s="349"/>
      <c r="ABY1158" s="349"/>
      <c r="ABZ1158" s="349"/>
      <c r="ACA1158" s="349"/>
      <c r="ACB1158" s="349"/>
      <c r="ACC1158" s="349"/>
    </row>
    <row r="1159" spans="1:757" s="175" customFormat="1" ht="18" hidden="1" customHeight="1" outlineLevel="1" x14ac:dyDescent="0.2">
      <c r="A1159" s="76" t="s">
        <v>2396</v>
      </c>
      <c r="B1159" s="965" t="s">
        <v>21</v>
      </c>
      <c r="C1159" s="646" t="s">
        <v>2397</v>
      </c>
      <c r="D1159" s="77" t="s">
        <v>2398</v>
      </c>
      <c r="E1159" s="76" t="s">
        <v>2398</v>
      </c>
      <c r="F1159" s="76" t="s">
        <v>2399</v>
      </c>
      <c r="G1159" s="76" t="s">
        <v>1924</v>
      </c>
      <c r="H1159" s="189">
        <v>0.9</v>
      </c>
      <c r="I1159" s="1088" t="s">
        <v>2400</v>
      </c>
      <c r="J1159" s="80" t="s">
        <v>1751</v>
      </c>
      <c r="K1159" s="81"/>
      <c r="L1159" s="76" t="s">
        <v>213</v>
      </c>
      <c r="M1159" s="76"/>
      <c r="N1159" s="82"/>
      <c r="O1159" s="82"/>
      <c r="P1159" s="82"/>
      <c r="Q1159" s="82"/>
      <c r="R1159" s="260"/>
      <c r="S1159" s="260"/>
      <c r="T1159" s="260"/>
      <c r="U1159" s="260"/>
      <c r="V1159" s="260"/>
      <c r="W1159" s="262"/>
      <c r="X1159" s="260"/>
      <c r="Y1159" s="260"/>
      <c r="Z1159" s="260"/>
      <c r="AA1159" s="260"/>
      <c r="AB1159" s="260"/>
      <c r="AC1159" s="260"/>
      <c r="AD1159" s="260"/>
      <c r="AE1159" s="260"/>
      <c r="AF1159" s="260"/>
      <c r="AG1159" s="260"/>
      <c r="AH1159" s="260"/>
      <c r="AI1159" s="260"/>
      <c r="AJ1159" s="260">
        <v>46689450</v>
      </c>
      <c r="AK1159" s="260"/>
      <c r="AL1159" s="260"/>
      <c r="AM1159" s="260">
        <v>0</v>
      </c>
      <c r="AN1159" s="260">
        <f t="shared" si="11611"/>
        <v>0</v>
      </c>
      <c r="AO1159" s="260">
        <f t="shared" ref="AO1159" si="11701">AN1159*H1159</f>
        <v>0</v>
      </c>
      <c r="AP1159" s="260">
        <v>88264050</v>
      </c>
      <c r="AQ1159" s="260"/>
      <c r="AR1159" s="260"/>
      <c r="AS1159" s="260">
        <v>0</v>
      </c>
      <c r="AT1159" s="260">
        <f t="shared" si="11613"/>
        <v>0</v>
      </c>
      <c r="AU1159" s="260">
        <f t="shared" ref="AU1159" si="11702">AT1159*H1159</f>
        <v>0</v>
      </c>
      <c r="AV1159" s="260">
        <v>89059920</v>
      </c>
      <c r="AW1159" s="260"/>
      <c r="AX1159" s="260"/>
      <c r="AY1159" s="260">
        <v>0</v>
      </c>
      <c r="AZ1159" s="260">
        <f t="shared" ref="AZ1159" si="11703">AY1159*1.12</f>
        <v>0</v>
      </c>
      <c r="BA1159" s="260">
        <f t="shared" ref="BA1159" si="11704">AZ1159*H1159</f>
        <v>0</v>
      </c>
      <c r="BB1159" s="404">
        <v>88494020</v>
      </c>
      <c r="BC1159" s="404"/>
      <c r="BD1159" s="404"/>
      <c r="BE1159" s="400">
        <v>0</v>
      </c>
      <c r="BF1159" s="400">
        <f t="shared" ref="BF1159" si="11705">BE1159*1.12</f>
        <v>0</v>
      </c>
      <c r="BG1159" s="400">
        <f t="shared" ref="BG1159" si="11706">BF1159*H1159</f>
        <v>0</v>
      </c>
      <c r="BH1159" s="404">
        <v>89437720</v>
      </c>
      <c r="BI1159" s="404"/>
      <c r="BJ1159" s="404"/>
      <c r="BK1159" s="400">
        <v>0</v>
      </c>
      <c r="BL1159" s="400">
        <f t="shared" ref="BL1159" si="11707">BK1159*1.12</f>
        <v>0</v>
      </c>
      <c r="BM1159" s="400">
        <f t="shared" si="11620"/>
        <v>0</v>
      </c>
      <c r="BN1159" s="404"/>
      <c r="BO1159" s="404"/>
      <c r="BP1159" s="404"/>
      <c r="BQ1159" s="400">
        <v>0</v>
      </c>
      <c r="BR1159" s="400">
        <f t="shared" si="11621"/>
        <v>0</v>
      </c>
      <c r="BS1159" s="400">
        <f t="shared" si="11622"/>
        <v>0</v>
      </c>
      <c r="BT1159" s="260"/>
      <c r="BU1159" s="260"/>
      <c r="BV1159" s="262">
        <v>0</v>
      </c>
      <c r="BW1159" s="1427">
        <f>BV1159*1.12</f>
        <v>0</v>
      </c>
      <c r="BX1159" s="190"/>
      <c r="BY1159" s="76">
        <v>2016</v>
      </c>
      <c r="BZ1159" s="325"/>
      <c r="CA1159" s="596">
        <f>BW1159*H1159</f>
        <v>0</v>
      </c>
      <c r="CB1159" s="82"/>
      <c r="CC1159" s="82"/>
      <c r="CE1159" s="27">
        <f t="shared" ref="CE1159:CF1162" si="11708">BV1159-CB1159</f>
        <v>0</v>
      </c>
      <c r="CF1159" s="27">
        <f t="shared" si="11708"/>
        <v>0</v>
      </c>
      <c r="CG1159" s="905">
        <f>CA1159-CC1159</f>
        <v>0</v>
      </c>
      <c r="CH1159" s="175" t="s">
        <v>2411</v>
      </c>
      <c r="CI1159" s="185"/>
      <c r="CK1159" s="724"/>
      <c r="CM1159" s="178"/>
      <c r="CN1159" s="77"/>
      <c r="CO1159" s="77"/>
      <c r="CP1159" s="1142"/>
      <c r="CR1159" s="463"/>
      <c r="CS1159" s="463"/>
      <c r="CT1159" s="463"/>
      <c r="CU1159" s="463"/>
      <c r="CV1159" s="463"/>
      <c r="CW1159" s="463"/>
      <c r="CX1159" s="463"/>
      <c r="CY1159" s="463"/>
      <c r="CZ1159" s="463"/>
      <c r="DA1159" s="464"/>
      <c r="DB1159" s="464"/>
      <c r="DC1159" s="464"/>
      <c r="DD1159" s="464"/>
      <c r="DE1159" s="464"/>
      <c r="DF1159" s="464"/>
      <c r="DG1159" s="464"/>
      <c r="DH1159" s="464"/>
      <c r="DI1159" s="464"/>
      <c r="DJ1159" s="464"/>
      <c r="DK1159" s="464"/>
      <c r="DL1159" s="464"/>
      <c r="DM1159" s="464"/>
      <c r="DN1159" s="464"/>
      <c r="DO1159" s="455"/>
      <c r="DP1159" s="455"/>
      <c r="DQ1159" s="477"/>
      <c r="DR1159" s="455"/>
      <c r="DS1159" s="455"/>
      <c r="DT1159" s="455"/>
      <c r="DU1159" s="455"/>
      <c r="DV1159" s="455"/>
      <c r="DW1159" s="455"/>
      <c r="DX1159" s="455"/>
      <c r="DY1159" s="455"/>
      <c r="DZ1159" s="455"/>
      <c r="EA1159" s="455"/>
      <c r="EB1159" s="455"/>
      <c r="EC1159" s="455"/>
      <c r="ED1159" s="455"/>
      <c r="EE1159" s="667"/>
      <c r="EF1159" s="464"/>
      <c r="EG1159" s="264">
        <f t="shared" si="11628"/>
        <v>0</v>
      </c>
      <c r="EH1159" s="264">
        <f t="shared" si="11629"/>
        <v>0</v>
      </c>
      <c r="EI1159" s="262">
        <f t="shared" si="11630"/>
        <v>0</v>
      </c>
      <c r="EJ1159" s="262">
        <f t="shared" si="11631"/>
        <v>0</v>
      </c>
      <c r="EK1159" s="262">
        <f t="shared" si="11632"/>
        <v>0</v>
      </c>
      <c r="EL1159" s="262">
        <f t="shared" si="11633"/>
        <v>0</v>
      </c>
      <c r="EM1159" s="262">
        <f t="shared" si="11634"/>
        <v>0</v>
      </c>
      <c r="EN1159" s="262">
        <f t="shared" si="11635"/>
        <v>0</v>
      </c>
      <c r="EO1159" s="262">
        <f t="shared" si="11636"/>
        <v>0</v>
      </c>
      <c r="EP1159" s="262">
        <f t="shared" si="11637"/>
        <v>0</v>
      </c>
      <c r="EQ1159" s="262">
        <f t="shared" si="11638"/>
        <v>0</v>
      </c>
      <c r="ER1159" s="262">
        <f t="shared" si="11639"/>
        <v>0</v>
      </c>
      <c r="ES1159" s="262">
        <f t="shared" si="11640"/>
        <v>0</v>
      </c>
      <c r="ET1159" s="262">
        <f t="shared" si="11641"/>
        <v>0</v>
      </c>
      <c r="EU1159" s="262">
        <f t="shared" si="11642"/>
        <v>0</v>
      </c>
      <c r="EV1159" s="262">
        <f t="shared" si="11643"/>
        <v>0</v>
      </c>
      <c r="EW1159" s="262">
        <f t="shared" si="11644"/>
        <v>0</v>
      </c>
      <c r="EX1159" s="262">
        <f t="shared" si="11645"/>
        <v>0</v>
      </c>
      <c r="EY1159" s="260">
        <f t="shared" si="11646"/>
        <v>0</v>
      </c>
      <c r="EZ1159" s="1130">
        <f t="shared" si="11647"/>
        <v>0</v>
      </c>
      <c r="FA1159" s="629"/>
      <c r="FB1159" s="349"/>
      <c r="FC1159" s="349"/>
      <c r="FD1159" s="349"/>
      <c r="FE1159" s="349"/>
      <c r="FF1159" s="349"/>
      <c r="FG1159" s="349"/>
      <c r="FH1159" s="349"/>
      <c r="FI1159" s="349"/>
      <c r="FJ1159" s="349"/>
      <c r="FK1159" s="349"/>
      <c r="FL1159" s="349"/>
      <c r="FM1159" s="349"/>
      <c r="FN1159" s="349"/>
      <c r="FO1159" s="349"/>
      <c r="FP1159" s="349"/>
      <c r="FQ1159" s="349"/>
      <c r="FR1159" s="349"/>
      <c r="FS1159" s="349"/>
      <c r="FT1159" s="349"/>
      <c r="FU1159" s="349"/>
      <c r="FV1159" s="349"/>
      <c r="FW1159" s="349"/>
      <c r="FX1159" s="349"/>
      <c r="FY1159" s="349"/>
      <c r="FZ1159" s="349"/>
      <c r="GA1159" s="349"/>
      <c r="GB1159" s="349"/>
      <c r="GC1159" s="349"/>
      <c r="GD1159" s="349"/>
      <c r="GE1159" s="349"/>
      <c r="GF1159" s="349"/>
      <c r="GG1159" s="349"/>
      <c r="GH1159" s="349"/>
      <c r="GI1159" s="349"/>
      <c r="GJ1159" s="349"/>
      <c r="GK1159" s="349"/>
      <c r="GL1159" s="349"/>
      <c r="GM1159" s="349"/>
      <c r="GN1159" s="349"/>
      <c r="GO1159" s="349"/>
      <c r="GP1159" s="349"/>
      <c r="GQ1159" s="349"/>
      <c r="GR1159" s="349"/>
      <c r="GS1159" s="349"/>
      <c r="GT1159" s="349"/>
      <c r="GU1159" s="349"/>
      <c r="GV1159" s="349"/>
      <c r="GW1159" s="349"/>
      <c r="GX1159" s="349"/>
      <c r="GY1159" s="349"/>
      <c r="GZ1159" s="349"/>
      <c r="HA1159" s="349"/>
      <c r="HB1159" s="349"/>
      <c r="HC1159" s="349"/>
      <c r="HD1159" s="349"/>
      <c r="HE1159" s="349"/>
      <c r="HF1159" s="349"/>
      <c r="HG1159" s="349"/>
      <c r="HH1159" s="349"/>
      <c r="HI1159" s="349"/>
      <c r="HJ1159" s="349"/>
      <c r="HK1159" s="349"/>
      <c r="HL1159" s="349"/>
      <c r="HM1159" s="349"/>
      <c r="HN1159" s="349"/>
      <c r="HO1159" s="349"/>
      <c r="HP1159" s="349"/>
      <c r="HQ1159" s="349"/>
      <c r="HR1159" s="349"/>
      <c r="HS1159" s="349"/>
      <c r="HT1159" s="349"/>
      <c r="HU1159" s="349"/>
      <c r="HV1159" s="349"/>
      <c r="HW1159" s="349"/>
      <c r="HX1159" s="349"/>
      <c r="HY1159" s="349"/>
      <c r="HZ1159" s="349"/>
      <c r="IA1159" s="349"/>
      <c r="IB1159" s="349"/>
      <c r="IC1159" s="349"/>
      <c r="ID1159" s="349"/>
      <c r="IE1159" s="349"/>
      <c r="IF1159" s="349"/>
      <c r="IG1159" s="349"/>
      <c r="IH1159" s="349"/>
      <c r="II1159" s="349"/>
      <c r="IJ1159" s="349"/>
      <c r="IK1159" s="349"/>
      <c r="IL1159" s="349"/>
      <c r="IM1159" s="349"/>
      <c r="IN1159" s="349"/>
      <c r="IO1159" s="349"/>
      <c r="IP1159" s="349"/>
      <c r="IQ1159" s="349"/>
      <c r="IR1159" s="349"/>
      <c r="IS1159" s="349"/>
      <c r="IT1159" s="349"/>
      <c r="IU1159" s="349"/>
      <c r="IV1159" s="349"/>
      <c r="IW1159" s="349"/>
      <c r="IX1159" s="349"/>
      <c r="IY1159" s="349"/>
      <c r="IZ1159" s="349"/>
      <c r="JA1159" s="349"/>
      <c r="JB1159" s="349"/>
      <c r="JC1159" s="349"/>
      <c r="JD1159" s="349"/>
      <c r="JE1159" s="349"/>
      <c r="JF1159" s="349"/>
      <c r="JG1159" s="349"/>
      <c r="JH1159" s="349"/>
      <c r="JI1159" s="349"/>
      <c r="JJ1159" s="349"/>
      <c r="JK1159" s="349"/>
      <c r="JL1159" s="349"/>
      <c r="JM1159" s="349"/>
      <c r="JN1159" s="349"/>
      <c r="JO1159" s="349"/>
      <c r="JP1159" s="349"/>
      <c r="JQ1159" s="349"/>
      <c r="JR1159" s="349"/>
      <c r="JS1159" s="349"/>
      <c r="JT1159" s="349"/>
      <c r="JU1159" s="349"/>
      <c r="JV1159" s="349"/>
      <c r="JW1159" s="349"/>
      <c r="JX1159" s="349"/>
      <c r="JY1159" s="349"/>
      <c r="JZ1159" s="349"/>
      <c r="KA1159" s="349"/>
      <c r="KB1159" s="349"/>
      <c r="KC1159" s="349"/>
      <c r="KD1159" s="349"/>
      <c r="KE1159" s="349"/>
      <c r="KF1159" s="349"/>
      <c r="KG1159" s="349"/>
      <c r="KH1159" s="349"/>
      <c r="KI1159" s="349"/>
      <c r="KJ1159" s="349"/>
      <c r="KK1159" s="349"/>
      <c r="KL1159" s="349"/>
      <c r="KM1159" s="349"/>
      <c r="KN1159" s="349"/>
      <c r="KO1159" s="349"/>
      <c r="KP1159" s="349"/>
      <c r="KQ1159" s="349"/>
      <c r="KR1159" s="349"/>
      <c r="KS1159" s="349"/>
      <c r="KT1159" s="349"/>
      <c r="KU1159" s="349"/>
      <c r="KV1159" s="349"/>
      <c r="KW1159" s="349"/>
      <c r="KX1159" s="349"/>
      <c r="KY1159" s="349"/>
      <c r="KZ1159" s="349"/>
      <c r="LA1159" s="349"/>
      <c r="LB1159" s="349"/>
      <c r="LC1159" s="349"/>
      <c r="LD1159" s="349"/>
      <c r="LE1159" s="349"/>
      <c r="LF1159" s="349"/>
      <c r="LG1159" s="349"/>
      <c r="LH1159" s="349"/>
      <c r="LI1159" s="349"/>
      <c r="LJ1159" s="349"/>
      <c r="LK1159" s="349"/>
      <c r="LL1159" s="349"/>
      <c r="LM1159" s="349"/>
      <c r="LN1159" s="349"/>
      <c r="LO1159" s="349"/>
      <c r="LP1159" s="349"/>
      <c r="LQ1159" s="349"/>
      <c r="LR1159" s="349"/>
      <c r="LS1159" s="349"/>
      <c r="LT1159" s="349"/>
      <c r="LU1159" s="349"/>
      <c r="LV1159" s="349"/>
      <c r="LW1159" s="349"/>
      <c r="LX1159" s="349"/>
      <c r="LY1159" s="349"/>
      <c r="LZ1159" s="349"/>
      <c r="MA1159" s="349"/>
      <c r="MB1159" s="349"/>
      <c r="MC1159" s="349"/>
      <c r="MD1159" s="349"/>
      <c r="ME1159" s="349"/>
      <c r="MF1159" s="349"/>
      <c r="MG1159" s="349"/>
      <c r="MH1159" s="349"/>
      <c r="MI1159" s="349"/>
      <c r="MJ1159" s="349"/>
      <c r="MK1159" s="349"/>
      <c r="ML1159" s="349"/>
      <c r="MM1159" s="349"/>
      <c r="MN1159" s="349"/>
      <c r="MO1159" s="349"/>
      <c r="MP1159" s="349"/>
      <c r="MQ1159" s="349"/>
      <c r="MR1159" s="349"/>
      <c r="MS1159" s="349"/>
      <c r="MT1159" s="349"/>
      <c r="MU1159" s="349"/>
      <c r="MV1159" s="349"/>
      <c r="MW1159" s="349"/>
      <c r="MX1159" s="349"/>
      <c r="MY1159" s="349"/>
      <c r="MZ1159" s="349"/>
      <c r="NA1159" s="349"/>
      <c r="NB1159" s="349"/>
      <c r="NC1159" s="349"/>
      <c r="ND1159" s="349"/>
      <c r="NE1159" s="349"/>
      <c r="NF1159" s="349"/>
      <c r="NG1159" s="349"/>
      <c r="NH1159" s="349"/>
      <c r="NI1159" s="349"/>
      <c r="NJ1159" s="349"/>
      <c r="NK1159" s="349"/>
      <c r="NL1159" s="349"/>
      <c r="NM1159" s="349"/>
      <c r="NN1159" s="349"/>
      <c r="NO1159" s="349"/>
      <c r="NP1159" s="349"/>
      <c r="NQ1159" s="349"/>
      <c r="NR1159" s="349"/>
      <c r="NS1159" s="349"/>
      <c r="NT1159" s="349"/>
      <c r="NU1159" s="349"/>
      <c r="NV1159" s="349"/>
      <c r="NW1159" s="349"/>
      <c r="NX1159" s="349"/>
      <c r="NY1159" s="349"/>
      <c r="NZ1159" s="349"/>
      <c r="OA1159" s="349"/>
      <c r="OB1159" s="349"/>
      <c r="OC1159" s="349"/>
      <c r="OD1159" s="349"/>
      <c r="OE1159" s="349"/>
      <c r="OF1159" s="349"/>
      <c r="OG1159" s="349"/>
      <c r="OH1159" s="349"/>
      <c r="OI1159" s="349"/>
      <c r="OJ1159" s="349"/>
      <c r="OK1159" s="349"/>
      <c r="OL1159" s="349"/>
      <c r="OM1159" s="349"/>
      <c r="ON1159" s="349"/>
      <c r="OO1159" s="349"/>
      <c r="OP1159" s="349"/>
      <c r="OQ1159" s="349"/>
      <c r="OR1159" s="349"/>
      <c r="OS1159" s="349"/>
      <c r="OT1159" s="349"/>
      <c r="OU1159" s="349"/>
      <c r="OV1159" s="349"/>
      <c r="OW1159" s="349"/>
      <c r="OX1159" s="349"/>
      <c r="OY1159" s="349"/>
      <c r="OZ1159" s="349"/>
      <c r="PA1159" s="349"/>
      <c r="PB1159" s="349"/>
      <c r="PC1159" s="349"/>
      <c r="PD1159" s="349"/>
      <c r="PE1159" s="349"/>
      <c r="PF1159" s="349"/>
      <c r="PG1159" s="349"/>
      <c r="PH1159" s="349"/>
      <c r="PI1159" s="349"/>
      <c r="PJ1159" s="349"/>
      <c r="PK1159" s="349"/>
      <c r="PL1159" s="349"/>
      <c r="PM1159" s="349"/>
      <c r="PN1159" s="349"/>
      <c r="PO1159" s="349"/>
      <c r="PP1159" s="349"/>
      <c r="PQ1159" s="349"/>
      <c r="PR1159" s="349"/>
      <c r="PS1159" s="349"/>
      <c r="PT1159" s="349"/>
      <c r="PU1159" s="349"/>
      <c r="PV1159" s="349"/>
      <c r="PW1159" s="349"/>
      <c r="PX1159" s="349"/>
      <c r="PY1159" s="349"/>
      <c r="PZ1159" s="349"/>
      <c r="QA1159" s="349"/>
      <c r="QB1159" s="349"/>
      <c r="QC1159" s="349"/>
      <c r="QD1159" s="349"/>
      <c r="QE1159" s="349"/>
      <c r="QF1159" s="349"/>
      <c r="QG1159" s="349"/>
      <c r="QH1159" s="349"/>
      <c r="QI1159" s="349"/>
      <c r="QJ1159" s="349"/>
      <c r="QK1159" s="349"/>
      <c r="QL1159" s="349"/>
      <c r="QM1159" s="349"/>
      <c r="QN1159" s="349"/>
      <c r="QO1159" s="349"/>
      <c r="QP1159" s="349"/>
      <c r="QQ1159" s="349"/>
      <c r="QR1159" s="349"/>
      <c r="QS1159" s="349"/>
      <c r="QT1159" s="349"/>
      <c r="QU1159" s="349"/>
      <c r="QV1159" s="349"/>
      <c r="QW1159" s="349"/>
      <c r="QX1159" s="349"/>
      <c r="QY1159" s="349"/>
      <c r="QZ1159" s="349"/>
      <c r="RA1159" s="349"/>
      <c r="RB1159" s="349"/>
      <c r="RC1159" s="349"/>
      <c r="RD1159" s="349"/>
      <c r="RE1159" s="349"/>
      <c r="RF1159" s="349"/>
      <c r="RG1159" s="349"/>
      <c r="RH1159" s="349"/>
      <c r="RI1159" s="349"/>
      <c r="RJ1159" s="349"/>
      <c r="RK1159" s="349"/>
      <c r="RL1159" s="349"/>
      <c r="RM1159" s="349"/>
      <c r="RN1159" s="349"/>
      <c r="RO1159" s="349"/>
      <c r="RP1159" s="349"/>
      <c r="RQ1159" s="349"/>
      <c r="RR1159" s="349"/>
      <c r="RS1159" s="349"/>
      <c r="RT1159" s="349"/>
      <c r="RU1159" s="349"/>
      <c r="RV1159" s="349"/>
      <c r="RW1159" s="349"/>
      <c r="RX1159" s="349"/>
      <c r="RY1159" s="349"/>
      <c r="RZ1159" s="349"/>
      <c r="SA1159" s="349"/>
      <c r="SB1159" s="349"/>
      <c r="SC1159" s="349"/>
      <c r="SD1159" s="349"/>
      <c r="SE1159" s="349"/>
      <c r="SF1159" s="349"/>
      <c r="SG1159" s="349"/>
      <c r="SH1159" s="349"/>
      <c r="SI1159" s="349"/>
      <c r="SJ1159" s="349"/>
      <c r="SK1159" s="349"/>
      <c r="SL1159" s="349"/>
      <c r="SM1159" s="349"/>
      <c r="SN1159" s="349"/>
      <c r="SO1159" s="349"/>
      <c r="SP1159" s="349"/>
      <c r="SQ1159" s="349"/>
      <c r="SR1159" s="349"/>
      <c r="SS1159" s="349"/>
      <c r="ST1159" s="349"/>
      <c r="SU1159" s="349"/>
      <c r="SV1159" s="349"/>
      <c r="SW1159" s="349"/>
      <c r="SX1159" s="349"/>
      <c r="SY1159" s="349"/>
      <c r="SZ1159" s="349"/>
      <c r="TA1159" s="349"/>
      <c r="TB1159" s="349"/>
      <c r="TC1159" s="349"/>
      <c r="TD1159" s="349"/>
      <c r="TE1159" s="349"/>
      <c r="TF1159" s="349"/>
      <c r="TG1159" s="349"/>
      <c r="TH1159" s="349"/>
      <c r="TI1159" s="349"/>
      <c r="TJ1159" s="349"/>
      <c r="TK1159" s="349"/>
      <c r="TL1159" s="349"/>
      <c r="TM1159" s="349"/>
      <c r="TN1159" s="349"/>
      <c r="TO1159" s="349"/>
      <c r="TP1159" s="349"/>
      <c r="TQ1159" s="349"/>
      <c r="TR1159" s="349"/>
      <c r="TS1159" s="349"/>
      <c r="TT1159" s="349"/>
      <c r="TU1159" s="349"/>
      <c r="TV1159" s="349"/>
      <c r="TW1159" s="349"/>
      <c r="TX1159" s="349"/>
      <c r="TY1159" s="349"/>
      <c r="TZ1159" s="349"/>
      <c r="UA1159" s="349"/>
      <c r="UB1159" s="349"/>
      <c r="UC1159" s="349"/>
      <c r="UD1159" s="349"/>
      <c r="UE1159" s="349"/>
      <c r="UF1159" s="349"/>
      <c r="UG1159" s="349"/>
      <c r="UH1159" s="349"/>
      <c r="UI1159" s="349"/>
      <c r="UJ1159" s="349"/>
      <c r="UK1159" s="349"/>
      <c r="UL1159" s="349"/>
      <c r="UM1159" s="349"/>
      <c r="UN1159" s="349"/>
      <c r="UO1159" s="349"/>
      <c r="UP1159" s="349"/>
      <c r="UQ1159" s="349"/>
      <c r="UR1159" s="349"/>
      <c r="US1159" s="349"/>
      <c r="UT1159" s="349"/>
      <c r="UU1159" s="349"/>
      <c r="UV1159" s="349"/>
      <c r="UW1159" s="349"/>
      <c r="UX1159" s="349"/>
      <c r="UY1159" s="349"/>
      <c r="UZ1159" s="349"/>
      <c r="VA1159" s="349"/>
      <c r="VB1159" s="349"/>
      <c r="VC1159" s="349"/>
      <c r="VD1159" s="349"/>
      <c r="VE1159" s="349"/>
      <c r="VF1159" s="349"/>
      <c r="VG1159" s="349"/>
      <c r="VH1159" s="349"/>
      <c r="VI1159" s="349"/>
      <c r="VJ1159" s="349"/>
      <c r="VK1159" s="349"/>
      <c r="VL1159" s="349"/>
      <c r="VM1159" s="349"/>
      <c r="VN1159" s="349"/>
      <c r="VO1159" s="349"/>
      <c r="VP1159" s="349"/>
      <c r="VQ1159" s="349"/>
      <c r="VR1159" s="349"/>
      <c r="VS1159" s="349"/>
      <c r="VT1159" s="349"/>
      <c r="VU1159" s="349"/>
      <c r="VV1159" s="349"/>
      <c r="VW1159" s="349"/>
      <c r="VX1159" s="349"/>
      <c r="VY1159" s="349"/>
      <c r="VZ1159" s="349"/>
      <c r="WA1159" s="349"/>
      <c r="WB1159" s="349"/>
      <c r="WC1159" s="349"/>
      <c r="WD1159" s="349"/>
      <c r="WE1159" s="349"/>
      <c r="WF1159" s="349"/>
      <c r="WG1159" s="349"/>
      <c r="WH1159" s="349"/>
      <c r="WI1159" s="349"/>
      <c r="WJ1159" s="349"/>
      <c r="WK1159" s="349"/>
      <c r="WL1159" s="349"/>
      <c r="WM1159" s="349"/>
      <c r="WN1159" s="349"/>
      <c r="WO1159" s="349"/>
      <c r="WP1159" s="349"/>
      <c r="WQ1159" s="349"/>
      <c r="WR1159" s="349"/>
      <c r="WS1159" s="349"/>
      <c r="WT1159" s="349"/>
      <c r="WU1159" s="349"/>
      <c r="WV1159" s="349"/>
      <c r="WW1159" s="349"/>
      <c r="WX1159" s="349"/>
      <c r="WY1159" s="349"/>
      <c r="WZ1159" s="349"/>
      <c r="XA1159" s="349"/>
      <c r="XB1159" s="349"/>
      <c r="XC1159" s="349"/>
      <c r="XD1159" s="349"/>
      <c r="XE1159" s="349"/>
      <c r="XF1159" s="349"/>
      <c r="XG1159" s="349"/>
      <c r="XH1159" s="349"/>
      <c r="XI1159" s="349"/>
      <c r="XJ1159" s="349"/>
      <c r="XK1159" s="349"/>
      <c r="XL1159" s="349"/>
      <c r="XM1159" s="349"/>
      <c r="XN1159" s="349"/>
      <c r="XO1159" s="349"/>
      <c r="XP1159" s="349"/>
      <c r="XQ1159" s="349"/>
      <c r="XR1159" s="349"/>
      <c r="XS1159" s="349"/>
      <c r="XT1159" s="349"/>
      <c r="XU1159" s="349"/>
      <c r="XV1159" s="349"/>
      <c r="XW1159" s="349"/>
      <c r="XX1159" s="349"/>
      <c r="XY1159" s="349"/>
      <c r="XZ1159" s="349"/>
      <c r="YA1159" s="349"/>
      <c r="YB1159" s="349"/>
      <c r="YC1159" s="349"/>
      <c r="YD1159" s="349"/>
      <c r="YE1159" s="349"/>
      <c r="YF1159" s="349"/>
      <c r="YG1159" s="349"/>
      <c r="YH1159" s="349"/>
      <c r="YI1159" s="349"/>
      <c r="YJ1159" s="349"/>
      <c r="YK1159" s="349"/>
      <c r="YL1159" s="349"/>
      <c r="YM1159" s="349"/>
      <c r="YN1159" s="349"/>
      <c r="YO1159" s="349"/>
      <c r="YP1159" s="349"/>
      <c r="YQ1159" s="349"/>
      <c r="YR1159" s="349"/>
      <c r="YS1159" s="349"/>
      <c r="YT1159" s="349"/>
      <c r="YU1159" s="349"/>
      <c r="YV1159" s="349"/>
      <c r="YW1159" s="349"/>
      <c r="YX1159" s="349"/>
      <c r="YY1159" s="349"/>
      <c r="YZ1159" s="349"/>
      <c r="ZA1159" s="349"/>
      <c r="ZB1159" s="349"/>
      <c r="ZC1159" s="349"/>
      <c r="ZD1159" s="349"/>
      <c r="ZE1159" s="349"/>
      <c r="ZF1159" s="349"/>
      <c r="ZG1159" s="349"/>
      <c r="ZH1159" s="349"/>
      <c r="ZI1159" s="349"/>
      <c r="ZJ1159" s="349"/>
      <c r="ZK1159" s="349"/>
      <c r="ZL1159" s="349"/>
      <c r="ZM1159" s="349"/>
      <c r="ZN1159" s="349"/>
      <c r="ZO1159" s="349"/>
      <c r="ZP1159" s="349"/>
      <c r="ZQ1159" s="349"/>
      <c r="ZR1159" s="349"/>
      <c r="ZS1159" s="349"/>
      <c r="ZT1159" s="349"/>
      <c r="ZU1159" s="349"/>
      <c r="ZV1159" s="349"/>
      <c r="ZW1159" s="349"/>
      <c r="ZX1159" s="349"/>
      <c r="ZY1159" s="349"/>
      <c r="ZZ1159" s="349"/>
      <c r="AAA1159" s="349"/>
      <c r="AAB1159" s="349"/>
      <c r="AAC1159" s="349"/>
      <c r="AAD1159" s="349"/>
      <c r="AAE1159" s="349"/>
      <c r="AAF1159" s="349"/>
      <c r="AAG1159" s="349"/>
      <c r="AAH1159" s="349"/>
      <c r="AAI1159" s="349"/>
      <c r="AAJ1159" s="349"/>
      <c r="AAK1159" s="349"/>
      <c r="AAL1159" s="349"/>
      <c r="AAM1159" s="349"/>
      <c r="AAN1159" s="349"/>
      <c r="AAO1159" s="349"/>
      <c r="AAP1159" s="349"/>
      <c r="AAQ1159" s="349"/>
      <c r="AAR1159" s="349"/>
      <c r="AAS1159" s="349"/>
      <c r="AAT1159" s="349"/>
      <c r="AAU1159" s="349"/>
      <c r="AAV1159" s="349"/>
      <c r="AAW1159" s="349"/>
      <c r="AAX1159" s="349"/>
      <c r="AAY1159" s="349"/>
      <c r="AAZ1159" s="349"/>
      <c r="ABA1159" s="349"/>
      <c r="ABB1159" s="349"/>
      <c r="ABC1159" s="349"/>
      <c r="ABD1159" s="349"/>
      <c r="ABE1159" s="349"/>
      <c r="ABF1159" s="349"/>
      <c r="ABG1159" s="349"/>
      <c r="ABH1159" s="349"/>
      <c r="ABI1159" s="349"/>
      <c r="ABJ1159" s="349"/>
      <c r="ABK1159" s="349"/>
      <c r="ABL1159" s="349"/>
      <c r="ABM1159" s="349"/>
      <c r="ABN1159" s="349"/>
      <c r="ABO1159" s="349"/>
      <c r="ABP1159" s="349"/>
      <c r="ABQ1159" s="349"/>
      <c r="ABR1159" s="349"/>
      <c r="ABS1159" s="349"/>
      <c r="ABT1159" s="349"/>
      <c r="ABU1159" s="349"/>
      <c r="ABV1159" s="349"/>
      <c r="ABW1159" s="349"/>
      <c r="ABX1159" s="349"/>
      <c r="ABY1159" s="349"/>
      <c r="ABZ1159" s="349"/>
      <c r="ACA1159" s="349"/>
      <c r="ACB1159" s="349"/>
      <c r="ACC1159" s="349"/>
    </row>
    <row r="1160" spans="1:757" s="725" customFormat="1" ht="18" hidden="1" customHeight="1" outlineLevel="1" x14ac:dyDescent="0.2">
      <c r="A1160" s="76" t="s">
        <v>2476</v>
      </c>
      <c r="B1160" s="965" t="s">
        <v>21</v>
      </c>
      <c r="C1160" s="646" t="s">
        <v>2397</v>
      </c>
      <c r="D1160" s="77" t="s">
        <v>2398</v>
      </c>
      <c r="E1160" s="76" t="s">
        <v>2398</v>
      </c>
      <c r="F1160" s="76" t="s">
        <v>2399</v>
      </c>
      <c r="G1160" s="76" t="s">
        <v>1924</v>
      </c>
      <c r="H1160" s="189">
        <v>0.9</v>
      </c>
      <c r="I1160" s="1088" t="s">
        <v>2477</v>
      </c>
      <c r="J1160" s="80" t="s">
        <v>1751</v>
      </c>
      <c r="K1160" s="81"/>
      <c r="L1160" s="76" t="s">
        <v>213</v>
      </c>
      <c r="M1160" s="76"/>
      <c r="N1160" s="82"/>
      <c r="O1160" s="82"/>
      <c r="P1160" s="82"/>
      <c r="Q1160" s="82"/>
      <c r="R1160" s="260"/>
      <c r="S1160" s="260"/>
      <c r="T1160" s="260"/>
      <c r="U1160" s="260"/>
      <c r="V1160" s="260"/>
      <c r="W1160" s="262"/>
      <c r="X1160" s="260"/>
      <c r="Y1160" s="260"/>
      <c r="Z1160" s="260"/>
      <c r="AA1160" s="260"/>
      <c r="AB1160" s="260"/>
      <c r="AC1160" s="260"/>
      <c r="AD1160" s="260"/>
      <c r="AE1160" s="260"/>
      <c r="AF1160" s="260"/>
      <c r="AG1160" s="260"/>
      <c r="AH1160" s="260"/>
      <c r="AI1160" s="260"/>
      <c r="AJ1160" s="260">
        <v>55069200</v>
      </c>
      <c r="AK1160" s="260"/>
      <c r="AL1160" s="260"/>
      <c r="AM1160" s="260">
        <v>0</v>
      </c>
      <c r="AN1160" s="260">
        <f t="shared" si="11611"/>
        <v>0</v>
      </c>
      <c r="AO1160" s="260">
        <f t="shared" ref="AO1160" si="11709">AN1160*H1160</f>
        <v>0</v>
      </c>
      <c r="AP1160" s="260">
        <v>104349660</v>
      </c>
      <c r="AQ1160" s="260"/>
      <c r="AR1160" s="260"/>
      <c r="AS1160" s="260">
        <v>0</v>
      </c>
      <c r="AT1160" s="260">
        <f t="shared" si="11613"/>
        <v>0</v>
      </c>
      <c r="AU1160" s="260">
        <f t="shared" ref="AU1160" si="11710">AT1160*H1160</f>
        <v>0</v>
      </c>
      <c r="AV1160" s="260">
        <v>105377210</v>
      </c>
      <c r="AW1160" s="260"/>
      <c r="AX1160" s="260"/>
      <c r="AY1160" s="260">
        <v>0</v>
      </c>
      <c r="AZ1160" s="260">
        <f t="shared" ref="AZ1160" si="11711">AY1160*1.12</f>
        <v>0</v>
      </c>
      <c r="BA1160" s="260">
        <f t="shared" ref="BA1160" si="11712">AZ1160*H1160</f>
        <v>0</v>
      </c>
      <c r="BB1160" s="404">
        <v>104642300</v>
      </c>
      <c r="BC1160" s="404"/>
      <c r="BD1160" s="404"/>
      <c r="BE1160" s="400">
        <v>0</v>
      </c>
      <c r="BF1160" s="400">
        <f t="shared" ref="BF1160" si="11713">BE1160*1.12</f>
        <v>0</v>
      </c>
      <c r="BG1160" s="400">
        <f t="shared" ref="BG1160" si="11714">BF1160*H1160</f>
        <v>0</v>
      </c>
      <c r="BH1160" s="404">
        <v>105860790</v>
      </c>
      <c r="BI1160" s="404"/>
      <c r="BJ1160" s="404"/>
      <c r="BK1160" s="400">
        <v>0</v>
      </c>
      <c r="BL1160" s="400">
        <f t="shared" ref="BL1160" si="11715">BK1160*1.12</f>
        <v>0</v>
      </c>
      <c r="BM1160" s="400">
        <f t="shared" si="11620"/>
        <v>0</v>
      </c>
      <c r="BN1160" s="404"/>
      <c r="BO1160" s="404"/>
      <c r="BP1160" s="404"/>
      <c r="BQ1160" s="400">
        <v>0</v>
      </c>
      <c r="BR1160" s="400">
        <f t="shared" si="11621"/>
        <v>0</v>
      </c>
      <c r="BS1160" s="400">
        <f t="shared" si="11622"/>
        <v>0</v>
      </c>
      <c r="BT1160" s="260"/>
      <c r="BU1160" s="260"/>
      <c r="BV1160" s="262">
        <v>0</v>
      </c>
      <c r="BW1160" s="1427">
        <f>BV1160*1.12</f>
        <v>0</v>
      </c>
      <c r="BX1160" s="190" t="s">
        <v>42</v>
      </c>
      <c r="BY1160" s="76">
        <v>2016</v>
      </c>
      <c r="BZ1160" s="325"/>
      <c r="CA1160" s="596">
        <f>BW1160*H1160</f>
        <v>0</v>
      </c>
      <c r="CB1160" s="82"/>
      <c r="CC1160" s="82"/>
      <c r="CE1160" s="27">
        <f t="shared" si="11708"/>
        <v>0</v>
      </c>
      <c r="CF1160" s="27">
        <f t="shared" si="11708"/>
        <v>0</v>
      </c>
      <c r="CG1160" s="1214">
        <f>CA1160-CC1160</f>
        <v>0</v>
      </c>
      <c r="CH1160" s="725" t="s">
        <v>2495</v>
      </c>
      <c r="CI1160" s="832"/>
      <c r="CK1160" s="724"/>
      <c r="CM1160" s="726"/>
      <c r="CN1160" s="77"/>
      <c r="CO1160" s="77"/>
      <c r="CP1160" s="1142"/>
      <c r="CR1160" s="825"/>
      <c r="CS1160" s="825"/>
      <c r="CT1160" s="825"/>
      <c r="CU1160" s="825"/>
      <c r="CV1160" s="825"/>
      <c r="CW1160" s="825"/>
      <c r="CX1160" s="825"/>
      <c r="CY1160" s="825"/>
      <c r="CZ1160" s="825"/>
      <c r="DA1160" s="260"/>
      <c r="DB1160" s="260"/>
      <c r="DC1160" s="260"/>
      <c r="DD1160" s="260"/>
      <c r="DE1160" s="260"/>
      <c r="DF1160" s="260"/>
      <c r="DG1160" s="260"/>
      <c r="DH1160" s="260"/>
      <c r="DI1160" s="260"/>
      <c r="DJ1160" s="260"/>
      <c r="DK1160" s="260"/>
      <c r="DL1160" s="260"/>
      <c r="DM1160" s="260"/>
      <c r="DN1160" s="260"/>
      <c r="DO1160" s="892"/>
      <c r="DP1160" s="892"/>
      <c r="DQ1160" s="892"/>
      <c r="DR1160" s="892"/>
      <c r="DS1160" s="892"/>
      <c r="DT1160" s="892"/>
      <c r="DU1160" s="892"/>
      <c r="DV1160" s="892"/>
      <c r="DW1160" s="892"/>
      <c r="DX1160" s="892"/>
      <c r="DY1160" s="892"/>
      <c r="DZ1160" s="892"/>
      <c r="EA1160" s="892"/>
      <c r="EB1160" s="892"/>
      <c r="EC1160" s="892"/>
      <c r="ED1160" s="892"/>
      <c r="EE1160" s="399"/>
      <c r="EF1160" s="260"/>
      <c r="EG1160" s="264">
        <f t="shared" si="11628"/>
        <v>0</v>
      </c>
      <c r="EH1160" s="264">
        <f t="shared" si="11629"/>
        <v>0</v>
      </c>
      <c r="EI1160" s="262">
        <f t="shared" si="11630"/>
        <v>0</v>
      </c>
      <c r="EJ1160" s="262">
        <f t="shared" si="11631"/>
        <v>0</v>
      </c>
      <c r="EK1160" s="262">
        <f t="shared" si="11632"/>
        <v>0</v>
      </c>
      <c r="EL1160" s="262">
        <f t="shared" si="11633"/>
        <v>0</v>
      </c>
      <c r="EM1160" s="262">
        <f t="shared" si="11634"/>
        <v>0</v>
      </c>
      <c r="EN1160" s="262">
        <f t="shared" si="11635"/>
        <v>0</v>
      </c>
      <c r="EO1160" s="262">
        <f t="shared" si="11636"/>
        <v>0</v>
      </c>
      <c r="EP1160" s="262">
        <f t="shared" si="11637"/>
        <v>0</v>
      </c>
      <c r="EQ1160" s="262">
        <f t="shared" si="11638"/>
        <v>0</v>
      </c>
      <c r="ER1160" s="262">
        <f t="shared" si="11639"/>
        <v>0</v>
      </c>
      <c r="ES1160" s="262">
        <f t="shared" si="11640"/>
        <v>0</v>
      </c>
      <c r="ET1160" s="262">
        <f t="shared" si="11641"/>
        <v>0</v>
      </c>
      <c r="EU1160" s="262">
        <f t="shared" si="11642"/>
        <v>0</v>
      </c>
      <c r="EV1160" s="262">
        <f t="shared" si="11643"/>
        <v>0</v>
      </c>
      <c r="EW1160" s="262">
        <f t="shared" si="11644"/>
        <v>0</v>
      </c>
      <c r="EX1160" s="262">
        <f t="shared" si="11645"/>
        <v>0</v>
      </c>
      <c r="EY1160" s="260">
        <f t="shared" si="11646"/>
        <v>0</v>
      </c>
      <c r="EZ1160" s="1130">
        <f t="shared" si="11647"/>
        <v>0</v>
      </c>
      <c r="FA1160" s="1215"/>
      <c r="FB1160" s="1216"/>
      <c r="FC1160" s="1216"/>
      <c r="FD1160" s="1216"/>
      <c r="FE1160" s="1216"/>
      <c r="FF1160" s="1216"/>
      <c r="FG1160" s="1216"/>
      <c r="FH1160" s="1216"/>
      <c r="FI1160" s="1216"/>
      <c r="FJ1160" s="1216"/>
      <c r="FK1160" s="1216"/>
      <c r="FL1160" s="1216"/>
      <c r="FM1160" s="1216"/>
      <c r="FN1160" s="1216"/>
      <c r="FO1160" s="1216"/>
      <c r="FP1160" s="1216"/>
      <c r="FQ1160" s="1216"/>
      <c r="FR1160" s="1216"/>
      <c r="FS1160" s="1216"/>
      <c r="FT1160" s="1216"/>
      <c r="FU1160" s="1216"/>
      <c r="FV1160" s="1216"/>
      <c r="FW1160" s="1216"/>
      <c r="FX1160" s="1216"/>
      <c r="FY1160" s="1216"/>
      <c r="FZ1160" s="1216"/>
      <c r="GA1160" s="1216"/>
      <c r="GB1160" s="1216"/>
      <c r="GC1160" s="1216"/>
      <c r="GD1160" s="1216"/>
      <c r="GE1160" s="1216"/>
      <c r="GF1160" s="1216"/>
      <c r="GG1160" s="1216"/>
      <c r="GH1160" s="1216"/>
      <c r="GI1160" s="1216"/>
      <c r="GJ1160" s="1216"/>
      <c r="GK1160" s="1216"/>
      <c r="GL1160" s="1216"/>
      <c r="GM1160" s="1216"/>
      <c r="GN1160" s="1216"/>
      <c r="GO1160" s="1216"/>
      <c r="GP1160" s="1216"/>
      <c r="GQ1160" s="1216"/>
      <c r="GR1160" s="1216"/>
      <c r="GS1160" s="1216"/>
      <c r="GT1160" s="1216"/>
      <c r="GU1160" s="1216"/>
      <c r="GV1160" s="1216"/>
      <c r="GW1160" s="1216"/>
      <c r="GX1160" s="1216"/>
      <c r="GY1160" s="1216"/>
      <c r="GZ1160" s="1216"/>
      <c r="HA1160" s="1216"/>
      <c r="HB1160" s="1216"/>
      <c r="HC1160" s="1216"/>
      <c r="HD1160" s="1216"/>
      <c r="HE1160" s="1216"/>
      <c r="HF1160" s="1216"/>
      <c r="HG1160" s="1216"/>
      <c r="HH1160" s="1216"/>
      <c r="HI1160" s="1216"/>
      <c r="HJ1160" s="1216"/>
      <c r="HK1160" s="1216"/>
      <c r="HL1160" s="1216"/>
      <c r="HM1160" s="1216"/>
      <c r="HN1160" s="1216"/>
      <c r="HO1160" s="1216"/>
      <c r="HP1160" s="1216"/>
      <c r="HQ1160" s="1216"/>
      <c r="HR1160" s="1216"/>
      <c r="HS1160" s="1216"/>
      <c r="HT1160" s="1216"/>
      <c r="HU1160" s="1216"/>
      <c r="HV1160" s="1216"/>
      <c r="HW1160" s="1216"/>
      <c r="HX1160" s="1216"/>
      <c r="HY1160" s="1216"/>
      <c r="HZ1160" s="1216"/>
      <c r="IA1160" s="1216"/>
      <c r="IB1160" s="1216"/>
      <c r="IC1160" s="1216"/>
      <c r="ID1160" s="1216"/>
      <c r="IE1160" s="1216"/>
      <c r="IF1160" s="1216"/>
      <c r="IG1160" s="1216"/>
      <c r="IH1160" s="1216"/>
      <c r="II1160" s="1216"/>
      <c r="IJ1160" s="1216"/>
      <c r="IK1160" s="1216"/>
      <c r="IL1160" s="1216"/>
      <c r="IM1160" s="1216"/>
      <c r="IN1160" s="1216"/>
      <c r="IO1160" s="1216"/>
      <c r="IP1160" s="1216"/>
      <c r="IQ1160" s="1216"/>
      <c r="IR1160" s="1216"/>
      <c r="IS1160" s="1216"/>
      <c r="IT1160" s="1216"/>
      <c r="IU1160" s="1216"/>
      <c r="IV1160" s="1216"/>
      <c r="IW1160" s="1216"/>
      <c r="IX1160" s="1216"/>
      <c r="IY1160" s="1216"/>
      <c r="IZ1160" s="1216"/>
      <c r="JA1160" s="1216"/>
      <c r="JB1160" s="1216"/>
      <c r="JC1160" s="1216"/>
      <c r="JD1160" s="1216"/>
      <c r="JE1160" s="1216"/>
      <c r="JF1160" s="1216"/>
      <c r="JG1160" s="1216"/>
      <c r="JH1160" s="1216"/>
      <c r="JI1160" s="1216"/>
      <c r="JJ1160" s="1216"/>
      <c r="JK1160" s="1216"/>
      <c r="JL1160" s="1216"/>
      <c r="JM1160" s="1216"/>
      <c r="JN1160" s="1216"/>
      <c r="JO1160" s="1216"/>
      <c r="JP1160" s="1216"/>
      <c r="JQ1160" s="1216"/>
      <c r="JR1160" s="1216"/>
      <c r="JS1160" s="1216"/>
      <c r="JT1160" s="1216"/>
      <c r="JU1160" s="1216"/>
      <c r="JV1160" s="1216"/>
      <c r="JW1160" s="1216"/>
      <c r="JX1160" s="1216"/>
      <c r="JY1160" s="1216"/>
      <c r="JZ1160" s="1216"/>
      <c r="KA1160" s="1216"/>
      <c r="KB1160" s="1216"/>
      <c r="KC1160" s="1216"/>
      <c r="KD1160" s="1216"/>
      <c r="KE1160" s="1216"/>
      <c r="KF1160" s="1216"/>
      <c r="KG1160" s="1216"/>
      <c r="KH1160" s="1216"/>
      <c r="KI1160" s="1216"/>
      <c r="KJ1160" s="1216"/>
      <c r="KK1160" s="1216"/>
      <c r="KL1160" s="1216"/>
      <c r="KM1160" s="1216"/>
      <c r="KN1160" s="1216"/>
      <c r="KO1160" s="1216"/>
      <c r="KP1160" s="1216"/>
      <c r="KQ1160" s="1216"/>
      <c r="KR1160" s="1216"/>
      <c r="KS1160" s="1216"/>
      <c r="KT1160" s="1216"/>
      <c r="KU1160" s="1216"/>
      <c r="KV1160" s="1216"/>
      <c r="KW1160" s="1216"/>
      <c r="KX1160" s="1216"/>
      <c r="KY1160" s="1216"/>
      <c r="KZ1160" s="1216"/>
      <c r="LA1160" s="1216"/>
      <c r="LB1160" s="1216"/>
      <c r="LC1160" s="1216"/>
      <c r="LD1160" s="1216"/>
      <c r="LE1160" s="1216"/>
      <c r="LF1160" s="1216"/>
      <c r="LG1160" s="1216"/>
      <c r="LH1160" s="1216"/>
      <c r="LI1160" s="1216"/>
      <c r="LJ1160" s="1216"/>
      <c r="LK1160" s="1216"/>
      <c r="LL1160" s="1216"/>
      <c r="LM1160" s="1216"/>
      <c r="LN1160" s="1216"/>
      <c r="LO1160" s="1216"/>
      <c r="LP1160" s="1216"/>
      <c r="LQ1160" s="1216"/>
      <c r="LR1160" s="1216"/>
      <c r="LS1160" s="1216"/>
      <c r="LT1160" s="1216"/>
      <c r="LU1160" s="1216"/>
      <c r="LV1160" s="1216"/>
      <c r="LW1160" s="1216"/>
      <c r="LX1160" s="1216"/>
      <c r="LY1160" s="1216"/>
      <c r="LZ1160" s="1216"/>
      <c r="MA1160" s="1216"/>
      <c r="MB1160" s="1216"/>
      <c r="MC1160" s="1216"/>
      <c r="MD1160" s="1216"/>
      <c r="ME1160" s="1216"/>
      <c r="MF1160" s="1216"/>
      <c r="MG1160" s="1216"/>
      <c r="MH1160" s="1216"/>
      <c r="MI1160" s="1216"/>
      <c r="MJ1160" s="1216"/>
      <c r="MK1160" s="1216"/>
      <c r="ML1160" s="1216"/>
      <c r="MM1160" s="1216"/>
      <c r="MN1160" s="1216"/>
      <c r="MO1160" s="1216"/>
      <c r="MP1160" s="1216"/>
      <c r="MQ1160" s="1216"/>
      <c r="MR1160" s="1216"/>
      <c r="MS1160" s="1216"/>
      <c r="MT1160" s="1216"/>
      <c r="MU1160" s="1216"/>
      <c r="MV1160" s="1216"/>
      <c r="MW1160" s="1216"/>
      <c r="MX1160" s="1216"/>
      <c r="MY1160" s="1216"/>
      <c r="MZ1160" s="1216"/>
      <c r="NA1160" s="1216"/>
      <c r="NB1160" s="1216"/>
      <c r="NC1160" s="1216"/>
      <c r="ND1160" s="1216"/>
      <c r="NE1160" s="1216"/>
      <c r="NF1160" s="1216"/>
      <c r="NG1160" s="1216"/>
      <c r="NH1160" s="1216"/>
      <c r="NI1160" s="1216"/>
      <c r="NJ1160" s="1216"/>
      <c r="NK1160" s="1216"/>
      <c r="NL1160" s="1216"/>
      <c r="NM1160" s="1216"/>
      <c r="NN1160" s="1216"/>
      <c r="NO1160" s="1216"/>
      <c r="NP1160" s="1216"/>
      <c r="NQ1160" s="1216"/>
      <c r="NR1160" s="1216"/>
      <c r="NS1160" s="1216"/>
      <c r="NT1160" s="1216"/>
      <c r="NU1160" s="1216"/>
      <c r="NV1160" s="1216"/>
      <c r="NW1160" s="1216"/>
      <c r="NX1160" s="1216"/>
      <c r="NY1160" s="1216"/>
      <c r="NZ1160" s="1216"/>
      <c r="OA1160" s="1216"/>
      <c r="OB1160" s="1216"/>
      <c r="OC1160" s="1216"/>
      <c r="OD1160" s="1216"/>
      <c r="OE1160" s="1216"/>
      <c r="OF1160" s="1216"/>
      <c r="OG1160" s="1216"/>
      <c r="OH1160" s="1216"/>
      <c r="OI1160" s="1216"/>
      <c r="OJ1160" s="1216"/>
      <c r="OK1160" s="1216"/>
      <c r="OL1160" s="1216"/>
      <c r="OM1160" s="1216"/>
      <c r="ON1160" s="1216"/>
      <c r="OO1160" s="1216"/>
      <c r="OP1160" s="1216"/>
      <c r="OQ1160" s="1216"/>
      <c r="OR1160" s="1216"/>
      <c r="OS1160" s="1216"/>
      <c r="OT1160" s="1216"/>
      <c r="OU1160" s="1216"/>
      <c r="OV1160" s="1216"/>
      <c r="OW1160" s="1216"/>
      <c r="OX1160" s="1216"/>
      <c r="OY1160" s="1216"/>
      <c r="OZ1160" s="1216"/>
      <c r="PA1160" s="1216"/>
      <c r="PB1160" s="1216"/>
      <c r="PC1160" s="1216"/>
      <c r="PD1160" s="1216"/>
      <c r="PE1160" s="1216"/>
      <c r="PF1160" s="1216"/>
      <c r="PG1160" s="1216"/>
      <c r="PH1160" s="1216"/>
      <c r="PI1160" s="1216"/>
      <c r="PJ1160" s="1216"/>
      <c r="PK1160" s="1216"/>
      <c r="PL1160" s="1216"/>
      <c r="PM1160" s="1216"/>
      <c r="PN1160" s="1216"/>
      <c r="PO1160" s="1216"/>
      <c r="PP1160" s="1216"/>
      <c r="PQ1160" s="1216"/>
      <c r="PR1160" s="1216"/>
      <c r="PS1160" s="1216"/>
      <c r="PT1160" s="1216"/>
      <c r="PU1160" s="1216"/>
      <c r="PV1160" s="1216"/>
      <c r="PW1160" s="1216"/>
      <c r="PX1160" s="1216"/>
      <c r="PY1160" s="1216"/>
      <c r="PZ1160" s="1216"/>
      <c r="QA1160" s="1216"/>
      <c r="QB1160" s="1216"/>
      <c r="QC1160" s="1216"/>
      <c r="QD1160" s="1216"/>
      <c r="QE1160" s="1216"/>
      <c r="QF1160" s="1216"/>
      <c r="QG1160" s="1216"/>
      <c r="QH1160" s="1216"/>
      <c r="QI1160" s="1216"/>
      <c r="QJ1160" s="1216"/>
      <c r="QK1160" s="1216"/>
      <c r="QL1160" s="1216"/>
      <c r="QM1160" s="1216"/>
      <c r="QN1160" s="1216"/>
      <c r="QO1160" s="1216"/>
      <c r="QP1160" s="1216"/>
      <c r="QQ1160" s="1216"/>
      <c r="QR1160" s="1216"/>
      <c r="QS1160" s="1216"/>
      <c r="QT1160" s="1216"/>
      <c r="QU1160" s="1216"/>
      <c r="QV1160" s="1216"/>
      <c r="QW1160" s="1216"/>
      <c r="QX1160" s="1216"/>
      <c r="QY1160" s="1216"/>
      <c r="QZ1160" s="1216"/>
      <c r="RA1160" s="1216"/>
      <c r="RB1160" s="1216"/>
      <c r="RC1160" s="1216"/>
      <c r="RD1160" s="1216"/>
      <c r="RE1160" s="1216"/>
      <c r="RF1160" s="1216"/>
      <c r="RG1160" s="1216"/>
      <c r="RH1160" s="1216"/>
      <c r="RI1160" s="1216"/>
      <c r="RJ1160" s="1216"/>
      <c r="RK1160" s="1216"/>
      <c r="RL1160" s="1216"/>
      <c r="RM1160" s="1216"/>
      <c r="RN1160" s="1216"/>
      <c r="RO1160" s="1216"/>
      <c r="RP1160" s="1216"/>
      <c r="RQ1160" s="1216"/>
      <c r="RR1160" s="1216"/>
      <c r="RS1160" s="1216"/>
      <c r="RT1160" s="1216"/>
      <c r="RU1160" s="1216"/>
      <c r="RV1160" s="1216"/>
      <c r="RW1160" s="1216"/>
      <c r="RX1160" s="1216"/>
      <c r="RY1160" s="1216"/>
      <c r="RZ1160" s="1216"/>
      <c r="SA1160" s="1216"/>
      <c r="SB1160" s="1216"/>
      <c r="SC1160" s="1216"/>
      <c r="SD1160" s="1216"/>
      <c r="SE1160" s="1216"/>
      <c r="SF1160" s="1216"/>
      <c r="SG1160" s="1216"/>
      <c r="SH1160" s="1216"/>
      <c r="SI1160" s="1216"/>
      <c r="SJ1160" s="1216"/>
      <c r="SK1160" s="1216"/>
      <c r="SL1160" s="1216"/>
      <c r="SM1160" s="1216"/>
      <c r="SN1160" s="1216"/>
      <c r="SO1160" s="1216"/>
      <c r="SP1160" s="1216"/>
      <c r="SQ1160" s="1216"/>
      <c r="SR1160" s="1216"/>
      <c r="SS1160" s="1216"/>
      <c r="ST1160" s="1216"/>
      <c r="SU1160" s="1216"/>
      <c r="SV1160" s="1216"/>
      <c r="SW1160" s="1216"/>
      <c r="SX1160" s="1216"/>
      <c r="SY1160" s="1216"/>
      <c r="SZ1160" s="1216"/>
      <c r="TA1160" s="1216"/>
      <c r="TB1160" s="1216"/>
      <c r="TC1160" s="1216"/>
      <c r="TD1160" s="1216"/>
      <c r="TE1160" s="1216"/>
      <c r="TF1160" s="1216"/>
      <c r="TG1160" s="1216"/>
      <c r="TH1160" s="1216"/>
      <c r="TI1160" s="1216"/>
      <c r="TJ1160" s="1216"/>
      <c r="TK1160" s="1216"/>
      <c r="TL1160" s="1216"/>
      <c r="TM1160" s="1216"/>
      <c r="TN1160" s="1216"/>
      <c r="TO1160" s="1216"/>
      <c r="TP1160" s="1216"/>
      <c r="TQ1160" s="1216"/>
      <c r="TR1160" s="1216"/>
      <c r="TS1160" s="1216"/>
      <c r="TT1160" s="1216"/>
      <c r="TU1160" s="1216"/>
      <c r="TV1160" s="1216"/>
      <c r="TW1160" s="1216"/>
      <c r="TX1160" s="1216"/>
      <c r="TY1160" s="1216"/>
      <c r="TZ1160" s="1216"/>
      <c r="UA1160" s="1216"/>
      <c r="UB1160" s="1216"/>
      <c r="UC1160" s="1216"/>
      <c r="UD1160" s="1216"/>
      <c r="UE1160" s="1216"/>
      <c r="UF1160" s="1216"/>
      <c r="UG1160" s="1216"/>
      <c r="UH1160" s="1216"/>
      <c r="UI1160" s="1216"/>
      <c r="UJ1160" s="1216"/>
      <c r="UK1160" s="1216"/>
      <c r="UL1160" s="1216"/>
      <c r="UM1160" s="1216"/>
      <c r="UN1160" s="1216"/>
      <c r="UO1160" s="1216"/>
      <c r="UP1160" s="1216"/>
      <c r="UQ1160" s="1216"/>
      <c r="UR1160" s="1216"/>
      <c r="US1160" s="1216"/>
      <c r="UT1160" s="1216"/>
      <c r="UU1160" s="1216"/>
      <c r="UV1160" s="1216"/>
      <c r="UW1160" s="1216"/>
      <c r="UX1160" s="1216"/>
      <c r="UY1160" s="1216"/>
      <c r="UZ1160" s="1216"/>
      <c r="VA1160" s="1216"/>
      <c r="VB1160" s="1216"/>
      <c r="VC1160" s="1216"/>
      <c r="VD1160" s="1216"/>
      <c r="VE1160" s="1216"/>
      <c r="VF1160" s="1216"/>
      <c r="VG1160" s="1216"/>
      <c r="VH1160" s="1216"/>
      <c r="VI1160" s="1216"/>
      <c r="VJ1160" s="1216"/>
      <c r="VK1160" s="1216"/>
      <c r="VL1160" s="1216"/>
      <c r="VM1160" s="1216"/>
      <c r="VN1160" s="1216"/>
      <c r="VO1160" s="1216"/>
      <c r="VP1160" s="1216"/>
      <c r="VQ1160" s="1216"/>
      <c r="VR1160" s="1216"/>
      <c r="VS1160" s="1216"/>
      <c r="VT1160" s="1216"/>
      <c r="VU1160" s="1216"/>
      <c r="VV1160" s="1216"/>
      <c r="VW1160" s="1216"/>
      <c r="VX1160" s="1216"/>
      <c r="VY1160" s="1216"/>
      <c r="VZ1160" s="1216"/>
      <c r="WA1160" s="1216"/>
      <c r="WB1160" s="1216"/>
      <c r="WC1160" s="1216"/>
      <c r="WD1160" s="1216"/>
      <c r="WE1160" s="1216"/>
      <c r="WF1160" s="1216"/>
      <c r="WG1160" s="1216"/>
      <c r="WH1160" s="1216"/>
      <c r="WI1160" s="1216"/>
      <c r="WJ1160" s="1216"/>
      <c r="WK1160" s="1216"/>
      <c r="WL1160" s="1216"/>
      <c r="WM1160" s="1216"/>
      <c r="WN1160" s="1216"/>
      <c r="WO1160" s="1216"/>
      <c r="WP1160" s="1216"/>
      <c r="WQ1160" s="1216"/>
      <c r="WR1160" s="1216"/>
      <c r="WS1160" s="1216"/>
      <c r="WT1160" s="1216"/>
      <c r="WU1160" s="1216"/>
      <c r="WV1160" s="1216"/>
      <c r="WW1160" s="1216"/>
      <c r="WX1160" s="1216"/>
      <c r="WY1160" s="1216"/>
      <c r="WZ1160" s="1216"/>
      <c r="XA1160" s="1216"/>
      <c r="XB1160" s="1216"/>
      <c r="XC1160" s="1216"/>
      <c r="XD1160" s="1216"/>
      <c r="XE1160" s="1216"/>
      <c r="XF1160" s="1216"/>
      <c r="XG1160" s="1216"/>
      <c r="XH1160" s="1216"/>
      <c r="XI1160" s="1216"/>
      <c r="XJ1160" s="1216"/>
      <c r="XK1160" s="1216"/>
      <c r="XL1160" s="1216"/>
      <c r="XM1160" s="1216"/>
      <c r="XN1160" s="1216"/>
      <c r="XO1160" s="1216"/>
      <c r="XP1160" s="1216"/>
      <c r="XQ1160" s="1216"/>
      <c r="XR1160" s="1216"/>
      <c r="XS1160" s="1216"/>
      <c r="XT1160" s="1216"/>
      <c r="XU1160" s="1216"/>
      <c r="XV1160" s="1216"/>
      <c r="XW1160" s="1216"/>
      <c r="XX1160" s="1216"/>
      <c r="XY1160" s="1216"/>
      <c r="XZ1160" s="1216"/>
      <c r="YA1160" s="1216"/>
      <c r="YB1160" s="1216"/>
      <c r="YC1160" s="1216"/>
      <c r="YD1160" s="1216"/>
      <c r="YE1160" s="1216"/>
      <c r="YF1160" s="1216"/>
      <c r="YG1160" s="1216"/>
      <c r="YH1160" s="1216"/>
      <c r="YI1160" s="1216"/>
      <c r="YJ1160" s="1216"/>
      <c r="YK1160" s="1216"/>
      <c r="YL1160" s="1216"/>
      <c r="YM1160" s="1216"/>
      <c r="YN1160" s="1216"/>
      <c r="YO1160" s="1216"/>
      <c r="YP1160" s="1216"/>
      <c r="YQ1160" s="1216"/>
      <c r="YR1160" s="1216"/>
      <c r="YS1160" s="1216"/>
      <c r="YT1160" s="1216"/>
      <c r="YU1160" s="1216"/>
      <c r="YV1160" s="1216"/>
      <c r="YW1160" s="1216"/>
      <c r="YX1160" s="1216"/>
      <c r="YY1160" s="1216"/>
      <c r="YZ1160" s="1216"/>
      <c r="ZA1160" s="1216"/>
      <c r="ZB1160" s="1216"/>
      <c r="ZC1160" s="1216"/>
      <c r="ZD1160" s="1216"/>
      <c r="ZE1160" s="1216"/>
      <c r="ZF1160" s="1216"/>
      <c r="ZG1160" s="1216"/>
      <c r="ZH1160" s="1216"/>
      <c r="ZI1160" s="1216"/>
      <c r="ZJ1160" s="1216"/>
      <c r="ZK1160" s="1216"/>
      <c r="ZL1160" s="1216"/>
      <c r="ZM1160" s="1216"/>
      <c r="ZN1160" s="1216"/>
      <c r="ZO1160" s="1216"/>
      <c r="ZP1160" s="1216"/>
      <c r="ZQ1160" s="1216"/>
      <c r="ZR1160" s="1216"/>
      <c r="ZS1160" s="1216"/>
      <c r="ZT1160" s="1216"/>
      <c r="ZU1160" s="1216"/>
      <c r="ZV1160" s="1216"/>
      <c r="ZW1160" s="1216"/>
      <c r="ZX1160" s="1216"/>
      <c r="ZY1160" s="1216"/>
      <c r="ZZ1160" s="1216"/>
      <c r="AAA1160" s="1216"/>
      <c r="AAB1160" s="1216"/>
      <c r="AAC1160" s="1216"/>
      <c r="AAD1160" s="1216"/>
      <c r="AAE1160" s="1216"/>
      <c r="AAF1160" s="1216"/>
      <c r="AAG1160" s="1216"/>
      <c r="AAH1160" s="1216"/>
      <c r="AAI1160" s="1216"/>
      <c r="AAJ1160" s="1216"/>
      <c r="AAK1160" s="1216"/>
      <c r="AAL1160" s="1216"/>
      <c r="AAM1160" s="1216"/>
      <c r="AAN1160" s="1216"/>
      <c r="AAO1160" s="1216"/>
      <c r="AAP1160" s="1216"/>
      <c r="AAQ1160" s="1216"/>
      <c r="AAR1160" s="1216"/>
      <c r="AAS1160" s="1216"/>
      <c r="AAT1160" s="1216"/>
      <c r="AAU1160" s="1216"/>
      <c r="AAV1160" s="1216"/>
      <c r="AAW1160" s="1216"/>
      <c r="AAX1160" s="1216"/>
      <c r="AAY1160" s="1216"/>
      <c r="AAZ1160" s="1216"/>
      <c r="ABA1160" s="1216"/>
      <c r="ABB1160" s="1216"/>
      <c r="ABC1160" s="1216"/>
      <c r="ABD1160" s="1216"/>
      <c r="ABE1160" s="1216"/>
      <c r="ABF1160" s="1216"/>
      <c r="ABG1160" s="1216"/>
      <c r="ABH1160" s="1216"/>
      <c r="ABI1160" s="1216"/>
      <c r="ABJ1160" s="1216"/>
      <c r="ABK1160" s="1216"/>
      <c r="ABL1160" s="1216"/>
      <c r="ABM1160" s="1216"/>
      <c r="ABN1160" s="1216"/>
      <c r="ABO1160" s="1216"/>
      <c r="ABP1160" s="1216"/>
      <c r="ABQ1160" s="1216"/>
      <c r="ABR1160" s="1216"/>
      <c r="ABS1160" s="1216"/>
      <c r="ABT1160" s="1216"/>
      <c r="ABU1160" s="1216"/>
      <c r="ABV1160" s="1216"/>
      <c r="ABW1160" s="1216"/>
      <c r="ABX1160" s="1216"/>
      <c r="ABY1160" s="1216"/>
      <c r="ABZ1160" s="1216"/>
      <c r="ACA1160" s="1216"/>
      <c r="ACB1160" s="1216"/>
      <c r="ACC1160" s="1216"/>
    </row>
    <row r="1161" spans="1:757" s="725" customFormat="1" ht="18" hidden="1" customHeight="1" outlineLevel="1" x14ac:dyDescent="0.2">
      <c r="A1161" s="76" t="s">
        <v>2485</v>
      </c>
      <c r="B1161" s="965" t="s">
        <v>21</v>
      </c>
      <c r="C1161" s="646" t="s">
        <v>2397</v>
      </c>
      <c r="D1161" s="77" t="s">
        <v>2398</v>
      </c>
      <c r="E1161" s="76" t="s">
        <v>2398</v>
      </c>
      <c r="F1161" s="76" t="s">
        <v>2399</v>
      </c>
      <c r="G1161" s="76" t="s">
        <v>1924</v>
      </c>
      <c r="H1161" s="189">
        <v>0.9</v>
      </c>
      <c r="I1161" s="1088" t="s">
        <v>2477</v>
      </c>
      <c r="J1161" s="80" t="s">
        <v>1751</v>
      </c>
      <c r="K1161" s="81"/>
      <c r="L1161" s="76" t="s">
        <v>213</v>
      </c>
      <c r="M1161" s="76"/>
      <c r="N1161" s="82"/>
      <c r="O1161" s="82"/>
      <c r="P1161" s="82"/>
      <c r="Q1161" s="82"/>
      <c r="R1161" s="260"/>
      <c r="S1161" s="260"/>
      <c r="T1161" s="260"/>
      <c r="U1161" s="260"/>
      <c r="V1161" s="260"/>
      <c r="W1161" s="262"/>
      <c r="X1161" s="260"/>
      <c r="Y1161" s="260"/>
      <c r="Z1161" s="260"/>
      <c r="AA1161" s="260"/>
      <c r="AB1161" s="260"/>
      <c r="AC1161" s="260"/>
      <c r="AD1161" s="260"/>
      <c r="AE1161" s="260"/>
      <c r="AF1161" s="260"/>
      <c r="AG1161" s="260"/>
      <c r="AH1161" s="260"/>
      <c r="AI1161" s="260"/>
      <c r="AJ1161" s="260">
        <v>60571900</v>
      </c>
      <c r="AK1161" s="260"/>
      <c r="AL1161" s="260"/>
      <c r="AM1161" s="260">
        <f>AJ1161</f>
        <v>60571900</v>
      </c>
      <c r="AN1161" s="260">
        <f t="shared" ref="AN1161" si="11716">AM1161*1.12</f>
        <v>67840528</v>
      </c>
      <c r="AO1161" s="260">
        <f t="shared" ref="AO1161" si="11717">AN1161*H1161</f>
        <v>61056475.200000003</v>
      </c>
      <c r="AP1161" s="260">
        <v>108585760</v>
      </c>
      <c r="AQ1161" s="260"/>
      <c r="AR1161" s="260"/>
      <c r="AS1161" s="260">
        <f>AP1161</f>
        <v>108585760</v>
      </c>
      <c r="AT1161" s="260">
        <f t="shared" si="11613"/>
        <v>121616051.20000002</v>
      </c>
      <c r="AU1161" s="260">
        <f t="shared" ref="AU1161" si="11718">AT1161*H1161</f>
        <v>109454446.08000001</v>
      </c>
      <c r="AV1161" s="260">
        <v>105785310</v>
      </c>
      <c r="AW1161" s="260"/>
      <c r="AX1161" s="260"/>
      <c r="AY1161" s="260">
        <f t="shared" ref="AY1161" si="11719">AV1161</f>
        <v>105785310</v>
      </c>
      <c r="AZ1161" s="260">
        <f t="shared" ref="AZ1161" si="11720">AY1161*1.12</f>
        <v>118479547.20000002</v>
      </c>
      <c r="BA1161" s="260">
        <f t="shared" ref="BA1161" si="11721">AZ1161*H1161</f>
        <v>106631592.48000002</v>
      </c>
      <c r="BB1161" s="404">
        <v>105116400</v>
      </c>
      <c r="BC1161" s="404"/>
      <c r="BD1161" s="404"/>
      <c r="BE1161" s="400">
        <f t="shared" ref="BE1161" si="11722">BB1161</f>
        <v>105116400</v>
      </c>
      <c r="BF1161" s="400">
        <f t="shared" ref="BF1161" si="11723">BE1161*1.12</f>
        <v>117730368.00000001</v>
      </c>
      <c r="BG1161" s="400">
        <f t="shared" ref="BG1161" si="11724">BF1161*H1161</f>
        <v>105957331.20000002</v>
      </c>
      <c r="BH1161" s="404">
        <v>106268890</v>
      </c>
      <c r="BI1161" s="404"/>
      <c r="BJ1161" s="404"/>
      <c r="BK1161" s="400">
        <f t="shared" ref="BK1161" si="11725">BH1161</f>
        <v>106268890</v>
      </c>
      <c r="BL1161" s="400">
        <f t="shared" ref="BL1161" si="11726">BK1161*1.12</f>
        <v>119021156.80000001</v>
      </c>
      <c r="BM1161" s="400">
        <f t="shared" ref="BM1161" si="11727">BL1161*H1161</f>
        <v>107119041.12000002</v>
      </c>
      <c r="BN1161" s="404"/>
      <c r="BO1161" s="404"/>
      <c r="BP1161" s="404"/>
      <c r="BQ1161" s="400">
        <v>0</v>
      </c>
      <c r="BR1161" s="400">
        <f t="shared" si="11621"/>
        <v>0</v>
      </c>
      <c r="BS1161" s="400">
        <f t="shared" si="11622"/>
        <v>0</v>
      </c>
      <c r="BT1161" s="260"/>
      <c r="BU1161" s="260"/>
      <c r="BV1161" s="262">
        <f>AD1161+AJ1161+AP1161+AV1161+BB1161+BH1161</f>
        <v>486328260</v>
      </c>
      <c r="BW1161" s="1427">
        <f>BV1161*1.12</f>
        <v>544687651.20000005</v>
      </c>
      <c r="BX1161" s="190" t="s">
        <v>42</v>
      </c>
      <c r="BY1161" s="76">
        <v>2016</v>
      </c>
      <c r="BZ1161" s="325"/>
      <c r="CA1161" s="596">
        <f>BW1161*H1161</f>
        <v>490218886.08000004</v>
      </c>
      <c r="CB1161" s="82"/>
      <c r="CC1161" s="82"/>
      <c r="CE1161" s="27">
        <f t="shared" ref="CE1161" si="11728">BV1161-CB1161</f>
        <v>486328260</v>
      </c>
      <c r="CF1161" s="27">
        <f t="shared" ref="CF1161" si="11729">BW1161-CC1161</f>
        <v>544687651.20000005</v>
      </c>
      <c r="CG1161" s="1214">
        <f>CA1161-CC1161</f>
        <v>490218886.08000004</v>
      </c>
      <c r="CH1161" s="725" t="s">
        <v>2496</v>
      </c>
      <c r="CI1161" s="832"/>
      <c r="CK1161" s="724"/>
      <c r="CM1161" s="726"/>
      <c r="CN1161" s="77"/>
      <c r="CO1161" s="77"/>
      <c r="CP1161" s="1142"/>
      <c r="CR1161" s="825"/>
      <c r="CS1161" s="825"/>
      <c r="CT1161" s="825"/>
      <c r="CU1161" s="825"/>
      <c r="CV1161" s="825"/>
      <c r="CW1161" s="825"/>
      <c r="CX1161" s="825"/>
      <c r="CY1161" s="825"/>
      <c r="CZ1161" s="825"/>
      <c r="DA1161" s="260"/>
      <c r="DB1161" s="260"/>
      <c r="DC1161" s="260"/>
      <c r="DD1161" s="260"/>
      <c r="DE1161" s="260"/>
      <c r="DF1161" s="260"/>
      <c r="DG1161" s="260"/>
      <c r="DH1161" s="260"/>
      <c r="DI1161" s="260"/>
      <c r="DJ1161" s="260"/>
      <c r="DK1161" s="260"/>
      <c r="DL1161" s="260"/>
      <c r="DM1161" s="260"/>
      <c r="DN1161" s="260"/>
      <c r="DO1161" s="892"/>
      <c r="DP1161" s="892"/>
      <c r="DQ1161" s="892"/>
      <c r="DR1161" s="892"/>
      <c r="DS1161" s="892"/>
      <c r="DT1161" s="892"/>
      <c r="DU1161" s="892"/>
      <c r="DV1161" s="892"/>
      <c r="DW1161" s="892"/>
      <c r="DX1161" s="892"/>
      <c r="DY1161" s="892"/>
      <c r="DZ1161" s="892"/>
      <c r="EA1161" s="892"/>
      <c r="EB1161" s="892"/>
      <c r="EC1161" s="892"/>
      <c r="ED1161" s="892"/>
      <c r="EE1161" s="399"/>
      <c r="EF1161" s="260"/>
      <c r="EG1161" s="264">
        <f t="shared" si="11628"/>
        <v>0</v>
      </c>
      <c r="EH1161" s="264">
        <f t="shared" si="11629"/>
        <v>0</v>
      </c>
      <c r="EI1161" s="262">
        <f t="shared" si="11630"/>
        <v>0</v>
      </c>
      <c r="EJ1161" s="262">
        <f t="shared" si="11631"/>
        <v>0</v>
      </c>
      <c r="EK1161" s="262">
        <f t="shared" si="11632"/>
        <v>0</v>
      </c>
      <c r="EL1161" s="262">
        <f t="shared" si="11633"/>
        <v>0</v>
      </c>
      <c r="EM1161" s="262">
        <f t="shared" si="11634"/>
        <v>60571900</v>
      </c>
      <c r="EN1161" s="262">
        <f t="shared" si="11635"/>
        <v>67840528</v>
      </c>
      <c r="EO1161" s="262">
        <f t="shared" si="11636"/>
        <v>108585760</v>
      </c>
      <c r="EP1161" s="262">
        <f t="shared" si="11637"/>
        <v>121616051.20000002</v>
      </c>
      <c r="EQ1161" s="262">
        <f t="shared" si="11638"/>
        <v>105785310</v>
      </c>
      <c r="ER1161" s="262">
        <f t="shared" si="11639"/>
        <v>118479547.20000002</v>
      </c>
      <c r="ES1161" s="262">
        <f t="shared" si="11640"/>
        <v>105116400</v>
      </c>
      <c r="ET1161" s="262">
        <f t="shared" si="11641"/>
        <v>117730368.00000001</v>
      </c>
      <c r="EU1161" s="262">
        <f t="shared" si="11642"/>
        <v>106268890</v>
      </c>
      <c r="EV1161" s="262">
        <f t="shared" si="11643"/>
        <v>119021156.80000001</v>
      </c>
      <c r="EW1161" s="262">
        <f t="shared" si="11644"/>
        <v>107119041.12000002</v>
      </c>
      <c r="EX1161" s="262">
        <f t="shared" si="11645"/>
        <v>0</v>
      </c>
      <c r="EY1161" s="260">
        <f t="shared" si="11646"/>
        <v>486328260</v>
      </c>
      <c r="EZ1161" s="1130">
        <f t="shared" si="11647"/>
        <v>544687651.20000005</v>
      </c>
      <c r="FA1161" s="1215"/>
      <c r="FB1161" s="1216"/>
      <c r="FC1161" s="1216"/>
      <c r="FD1161" s="1216"/>
      <c r="FE1161" s="1216"/>
      <c r="FF1161" s="1216"/>
      <c r="FG1161" s="1216"/>
      <c r="FH1161" s="1216"/>
      <c r="FI1161" s="1216"/>
      <c r="FJ1161" s="1216"/>
      <c r="FK1161" s="1216"/>
      <c r="FL1161" s="1216"/>
      <c r="FM1161" s="1216"/>
      <c r="FN1161" s="1216"/>
      <c r="FO1161" s="1216"/>
      <c r="FP1161" s="1216"/>
      <c r="FQ1161" s="1216"/>
      <c r="FR1161" s="1216"/>
      <c r="FS1161" s="1216"/>
      <c r="FT1161" s="1216"/>
      <c r="FU1161" s="1216"/>
      <c r="FV1161" s="1216"/>
      <c r="FW1161" s="1216"/>
      <c r="FX1161" s="1216"/>
      <c r="FY1161" s="1216"/>
      <c r="FZ1161" s="1216"/>
      <c r="GA1161" s="1216"/>
      <c r="GB1161" s="1216"/>
      <c r="GC1161" s="1216"/>
      <c r="GD1161" s="1216"/>
      <c r="GE1161" s="1216"/>
      <c r="GF1161" s="1216"/>
      <c r="GG1161" s="1216"/>
      <c r="GH1161" s="1216"/>
      <c r="GI1161" s="1216"/>
      <c r="GJ1161" s="1216"/>
      <c r="GK1161" s="1216"/>
      <c r="GL1161" s="1216"/>
      <c r="GM1161" s="1216"/>
      <c r="GN1161" s="1216"/>
      <c r="GO1161" s="1216"/>
      <c r="GP1161" s="1216"/>
      <c r="GQ1161" s="1216"/>
      <c r="GR1161" s="1216"/>
      <c r="GS1161" s="1216"/>
      <c r="GT1161" s="1216"/>
      <c r="GU1161" s="1216"/>
      <c r="GV1161" s="1216"/>
      <c r="GW1161" s="1216"/>
      <c r="GX1161" s="1216"/>
      <c r="GY1161" s="1216"/>
      <c r="GZ1161" s="1216"/>
      <c r="HA1161" s="1216"/>
      <c r="HB1161" s="1216"/>
      <c r="HC1161" s="1216"/>
      <c r="HD1161" s="1216"/>
      <c r="HE1161" s="1216"/>
      <c r="HF1161" s="1216"/>
      <c r="HG1161" s="1216"/>
      <c r="HH1161" s="1216"/>
      <c r="HI1161" s="1216"/>
      <c r="HJ1161" s="1216"/>
      <c r="HK1161" s="1216"/>
      <c r="HL1161" s="1216"/>
      <c r="HM1161" s="1216"/>
      <c r="HN1161" s="1216"/>
      <c r="HO1161" s="1216"/>
      <c r="HP1161" s="1216"/>
      <c r="HQ1161" s="1216"/>
      <c r="HR1161" s="1216"/>
      <c r="HS1161" s="1216"/>
      <c r="HT1161" s="1216"/>
      <c r="HU1161" s="1216"/>
      <c r="HV1161" s="1216"/>
      <c r="HW1161" s="1216"/>
      <c r="HX1161" s="1216"/>
      <c r="HY1161" s="1216"/>
      <c r="HZ1161" s="1216"/>
      <c r="IA1161" s="1216"/>
      <c r="IB1161" s="1216"/>
      <c r="IC1161" s="1216"/>
      <c r="ID1161" s="1216"/>
      <c r="IE1161" s="1216"/>
      <c r="IF1161" s="1216"/>
      <c r="IG1161" s="1216"/>
      <c r="IH1161" s="1216"/>
      <c r="II1161" s="1216"/>
      <c r="IJ1161" s="1216"/>
      <c r="IK1161" s="1216"/>
      <c r="IL1161" s="1216"/>
      <c r="IM1161" s="1216"/>
      <c r="IN1161" s="1216"/>
      <c r="IO1161" s="1216"/>
      <c r="IP1161" s="1216"/>
      <c r="IQ1161" s="1216"/>
      <c r="IR1161" s="1216"/>
      <c r="IS1161" s="1216"/>
      <c r="IT1161" s="1216"/>
      <c r="IU1161" s="1216"/>
      <c r="IV1161" s="1216"/>
      <c r="IW1161" s="1216"/>
      <c r="IX1161" s="1216"/>
      <c r="IY1161" s="1216"/>
      <c r="IZ1161" s="1216"/>
      <c r="JA1161" s="1216"/>
      <c r="JB1161" s="1216"/>
      <c r="JC1161" s="1216"/>
      <c r="JD1161" s="1216"/>
      <c r="JE1161" s="1216"/>
      <c r="JF1161" s="1216"/>
      <c r="JG1161" s="1216"/>
      <c r="JH1161" s="1216"/>
      <c r="JI1161" s="1216"/>
      <c r="JJ1161" s="1216"/>
      <c r="JK1161" s="1216"/>
      <c r="JL1161" s="1216"/>
      <c r="JM1161" s="1216"/>
      <c r="JN1161" s="1216"/>
      <c r="JO1161" s="1216"/>
      <c r="JP1161" s="1216"/>
      <c r="JQ1161" s="1216"/>
      <c r="JR1161" s="1216"/>
      <c r="JS1161" s="1216"/>
      <c r="JT1161" s="1216"/>
      <c r="JU1161" s="1216"/>
      <c r="JV1161" s="1216"/>
      <c r="JW1161" s="1216"/>
      <c r="JX1161" s="1216"/>
      <c r="JY1161" s="1216"/>
      <c r="JZ1161" s="1216"/>
      <c r="KA1161" s="1216"/>
      <c r="KB1161" s="1216"/>
      <c r="KC1161" s="1216"/>
      <c r="KD1161" s="1216"/>
      <c r="KE1161" s="1216"/>
      <c r="KF1161" s="1216"/>
      <c r="KG1161" s="1216"/>
      <c r="KH1161" s="1216"/>
      <c r="KI1161" s="1216"/>
      <c r="KJ1161" s="1216"/>
      <c r="KK1161" s="1216"/>
      <c r="KL1161" s="1216"/>
      <c r="KM1161" s="1216"/>
      <c r="KN1161" s="1216"/>
      <c r="KO1161" s="1216"/>
      <c r="KP1161" s="1216"/>
      <c r="KQ1161" s="1216"/>
      <c r="KR1161" s="1216"/>
      <c r="KS1161" s="1216"/>
      <c r="KT1161" s="1216"/>
      <c r="KU1161" s="1216"/>
      <c r="KV1161" s="1216"/>
      <c r="KW1161" s="1216"/>
      <c r="KX1161" s="1216"/>
      <c r="KY1161" s="1216"/>
      <c r="KZ1161" s="1216"/>
      <c r="LA1161" s="1216"/>
      <c r="LB1161" s="1216"/>
      <c r="LC1161" s="1216"/>
      <c r="LD1161" s="1216"/>
      <c r="LE1161" s="1216"/>
      <c r="LF1161" s="1216"/>
      <c r="LG1161" s="1216"/>
      <c r="LH1161" s="1216"/>
      <c r="LI1161" s="1216"/>
      <c r="LJ1161" s="1216"/>
      <c r="LK1161" s="1216"/>
      <c r="LL1161" s="1216"/>
      <c r="LM1161" s="1216"/>
      <c r="LN1161" s="1216"/>
      <c r="LO1161" s="1216"/>
      <c r="LP1161" s="1216"/>
      <c r="LQ1161" s="1216"/>
      <c r="LR1161" s="1216"/>
      <c r="LS1161" s="1216"/>
      <c r="LT1161" s="1216"/>
      <c r="LU1161" s="1216"/>
      <c r="LV1161" s="1216"/>
      <c r="LW1161" s="1216"/>
      <c r="LX1161" s="1216"/>
      <c r="LY1161" s="1216"/>
      <c r="LZ1161" s="1216"/>
      <c r="MA1161" s="1216"/>
      <c r="MB1161" s="1216"/>
      <c r="MC1161" s="1216"/>
      <c r="MD1161" s="1216"/>
      <c r="ME1161" s="1216"/>
      <c r="MF1161" s="1216"/>
      <c r="MG1161" s="1216"/>
      <c r="MH1161" s="1216"/>
      <c r="MI1161" s="1216"/>
      <c r="MJ1161" s="1216"/>
      <c r="MK1161" s="1216"/>
      <c r="ML1161" s="1216"/>
      <c r="MM1161" s="1216"/>
      <c r="MN1161" s="1216"/>
      <c r="MO1161" s="1216"/>
      <c r="MP1161" s="1216"/>
      <c r="MQ1161" s="1216"/>
      <c r="MR1161" s="1216"/>
      <c r="MS1161" s="1216"/>
      <c r="MT1161" s="1216"/>
      <c r="MU1161" s="1216"/>
      <c r="MV1161" s="1216"/>
      <c r="MW1161" s="1216"/>
      <c r="MX1161" s="1216"/>
      <c r="MY1161" s="1216"/>
      <c r="MZ1161" s="1216"/>
      <c r="NA1161" s="1216"/>
      <c r="NB1161" s="1216"/>
      <c r="NC1161" s="1216"/>
      <c r="ND1161" s="1216"/>
      <c r="NE1161" s="1216"/>
      <c r="NF1161" s="1216"/>
      <c r="NG1161" s="1216"/>
      <c r="NH1161" s="1216"/>
      <c r="NI1161" s="1216"/>
      <c r="NJ1161" s="1216"/>
      <c r="NK1161" s="1216"/>
      <c r="NL1161" s="1216"/>
      <c r="NM1161" s="1216"/>
      <c r="NN1161" s="1216"/>
      <c r="NO1161" s="1216"/>
      <c r="NP1161" s="1216"/>
      <c r="NQ1161" s="1216"/>
      <c r="NR1161" s="1216"/>
      <c r="NS1161" s="1216"/>
      <c r="NT1161" s="1216"/>
      <c r="NU1161" s="1216"/>
      <c r="NV1161" s="1216"/>
      <c r="NW1161" s="1216"/>
      <c r="NX1161" s="1216"/>
      <c r="NY1161" s="1216"/>
      <c r="NZ1161" s="1216"/>
      <c r="OA1161" s="1216"/>
      <c r="OB1161" s="1216"/>
      <c r="OC1161" s="1216"/>
      <c r="OD1161" s="1216"/>
      <c r="OE1161" s="1216"/>
      <c r="OF1161" s="1216"/>
      <c r="OG1161" s="1216"/>
      <c r="OH1161" s="1216"/>
      <c r="OI1161" s="1216"/>
      <c r="OJ1161" s="1216"/>
      <c r="OK1161" s="1216"/>
      <c r="OL1161" s="1216"/>
      <c r="OM1161" s="1216"/>
      <c r="ON1161" s="1216"/>
      <c r="OO1161" s="1216"/>
      <c r="OP1161" s="1216"/>
      <c r="OQ1161" s="1216"/>
      <c r="OR1161" s="1216"/>
      <c r="OS1161" s="1216"/>
      <c r="OT1161" s="1216"/>
      <c r="OU1161" s="1216"/>
      <c r="OV1161" s="1216"/>
      <c r="OW1161" s="1216"/>
      <c r="OX1161" s="1216"/>
      <c r="OY1161" s="1216"/>
      <c r="OZ1161" s="1216"/>
      <c r="PA1161" s="1216"/>
      <c r="PB1161" s="1216"/>
      <c r="PC1161" s="1216"/>
      <c r="PD1161" s="1216"/>
      <c r="PE1161" s="1216"/>
      <c r="PF1161" s="1216"/>
      <c r="PG1161" s="1216"/>
      <c r="PH1161" s="1216"/>
      <c r="PI1161" s="1216"/>
      <c r="PJ1161" s="1216"/>
      <c r="PK1161" s="1216"/>
      <c r="PL1161" s="1216"/>
      <c r="PM1161" s="1216"/>
      <c r="PN1161" s="1216"/>
      <c r="PO1161" s="1216"/>
      <c r="PP1161" s="1216"/>
      <c r="PQ1161" s="1216"/>
      <c r="PR1161" s="1216"/>
      <c r="PS1161" s="1216"/>
      <c r="PT1161" s="1216"/>
      <c r="PU1161" s="1216"/>
      <c r="PV1161" s="1216"/>
      <c r="PW1161" s="1216"/>
      <c r="PX1161" s="1216"/>
      <c r="PY1161" s="1216"/>
      <c r="PZ1161" s="1216"/>
      <c r="QA1161" s="1216"/>
      <c r="QB1161" s="1216"/>
      <c r="QC1161" s="1216"/>
      <c r="QD1161" s="1216"/>
      <c r="QE1161" s="1216"/>
      <c r="QF1161" s="1216"/>
      <c r="QG1161" s="1216"/>
      <c r="QH1161" s="1216"/>
      <c r="QI1161" s="1216"/>
      <c r="QJ1161" s="1216"/>
      <c r="QK1161" s="1216"/>
      <c r="QL1161" s="1216"/>
      <c r="QM1161" s="1216"/>
      <c r="QN1161" s="1216"/>
      <c r="QO1161" s="1216"/>
      <c r="QP1161" s="1216"/>
      <c r="QQ1161" s="1216"/>
      <c r="QR1161" s="1216"/>
      <c r="QS1161" s="1216"/>
      <c r="QT1161" s="1216"/>
      <c r="QU1161" s="1216"/>
      <c r="QV1161" s="1216"/>
      <c r="QW1161" s="1216"/>
      <c r="QX1161" s="1216"/>
      <c r="QY1161" s="1216"/>
      <c r="QZ1161" s="1216"/>
      <c r="RA1161" s="1216"/>
      <c r="RB1161" s="1216"/>
      <c r="RC1161" s="1216"/>
      <c r="RD1161" s="1216"/>
      <c r="RE1161" s="1216"/>
      <c r="RF1161" s="1216"/>
      <c r="RG1161" s="1216"/>
      <c r="RH1161" s="1216"/>
      <c r="RI1161" s="1216"/>
      <c r="RJ1161" s="1216"/>
      <c r="RK1161" s="1216"/>
      <c r="RL1161" s="1216"/>
      <c r="RM1161" s="1216"/>
      <c r="RN1161" s="1216"/>
      <c r="RO1161" s="1216"/>
      <c r="RP1161" s="1216"/>
      <c r="RQ1161" s="1216"/>
      <c r="RR1161" s="1216"/>
      <c r="RS1161" s="1216"/>
      <c r="RT1161" s="1216"/>
      <c r="RU1161" s="1216"/>
      <c r="RV1161" s="1216"/>
      <c r="RW1161" s="1216"/>
      <c r="RX1161" s="1216"/>
      <c r="RY1161" s="1216"/>
      <c r="RZ1161" s="1216"/>
      <c r="SA1161" s="1216"/>
      <c r="SB1161" s="1216"/>
      <c r="SC1161" s="1216"/>
      <c r="SD1161" s="1216"/>
      <c r="SE1161" s="1216"/>
      <c r="SF1161" s="1216"/>
      <c r="SG1161" s="1216"/>
      <c r="SH1161" s="1216"/>
      <c r="SI1161" s="1216"/>
      <c r="SJ1161" s="1216"/>
      <c r="SK1161" s="1216"/>
      <c r="SL1161" s="1216"/>
      <c r="SM1161" s="1216"/>
      <c r="SN1161" s="1216"/>
      <c r="SO1161" s="1216"/>
      <c r="SP1161" s="1216"/>
      <c r="SQ1161" s="1216"/>
      <c r="SR1161" s="1216"/>
      <c r="SS1161" s="1216"/>
      <c r="ST1161" s="1216"/>
      <c r="SU1161" s="1216"/>
      <c r="SV1161" s="1216"/>
      <c r="SW1161" s="1216"/>
      <c r="SX1161" s="1216"/>
      <c r="SY1161" s="1216"/>
      <c r="SZ1161" s="1216"/>
      <c r="TA1161" s="1216"/>
      <c r="TB1161" s="1216"/>
      <c r="TC1161" s="1216"/>
      <c r="TD1161" s="1216"/>
      <c r="TE1161" s="1216"/>
      <c r="TF1161" s="1216"/>
      <c r="TG1161" s="1216"/>
      <c r="TH1161" s="1216"/>
      <c r="TI1161" s="1216"/>
      <c r="TJ1161" s="1216"/>
      <c r="TK1161" s="1216"/>
      <c r="TL1161" s="1216"/>
      <c r="TM1161" s="1216"/>
      <c r="TN1161" s="1216"/>
      <c r="TO1161" s="1216"/>
      <c r="TP1161" s="1216"/>
      <c r="TQ1161" s="1216"/>
      <c r="TR1161" s="1216"/>
      <c r="TS1161" s="1216"/>
      <c r="TT1161" s="1216"/>
      <c r="TU1161" s="1216"/>
      <c r="TV1161" s="1216"/>
      <c r="TW1161" s="1216"/>
      <c r="TX1161" s="1216"/>
      <c r="TY1161" s="1216"/>
      <c r="TZ1161" s="1216"/>
      <c r="UA1161" s="1216"/>
      <c r="UB1161" s="1216"/>
      <c r="UC1161" s="1216"/>
      <c r="UD1161" s="1216"/>
      <c r="UE1161" s="1216"/>
      <c r="UF1161" s="1216"/>
      <c r="UG1161" s="1216"/>
      <c r="UH1161" s="1216"/>
      <c r="UI1161" s="1216"/>
      <c r="UJ1161" s="1216"/>
      <c r="UK1161" s="1216"/>
      <c r="UL1161" s="1216"/>
      <c r="UM1161" s="1216"/>
      <c r="UN1161" s="1216"/>
      <c r="UO1161" s="1216"/>
      <c r="UP1161" s="1216"/>
      <c r="UQ1161" s="1216"/>
      <c r="UR1161" s="1216"/>
      <c r="US1161" s="1216"/>
      <c r="UT1161" s="1216"/>
      <c r="UU1161" s="1216"/>
      <c r="UV1161" s="1216"/>
      <c r="UW1161" s="1216"/>
      <c r="UX1161" s="1216"/>
      <c r="UY1161" s="1216"/>
      <c r="UZ1161" s="1216"/>
      <c r="VA1161" s="1216"/>
      <c r="VB1161" s="1216"/>
      <c r="VC1161" s="1216"/>
      <c r="VD1161" s="1216"/>
      <c r="VE1161" s="1216"/>
      <c r="VF1161" s="1216"/>
      <c r="VG1161" s="1216"/>
      <c r="VH1161" s="1216"/>
      <c r="VI1161" s="1216"/>
      <c r="VJ1161" s="1216"/>
      <c r="VK1161" s="1216"/>
      <c r="VL1161" s="1216"/>
      <c r="VM1161" s="1216"/>
      <c r="VN1161" s="1216"/>
      <c r="VO1161" s="1216"/>
      <c r="VP1161" s="1216"/>
      <c r="VQ1161" s="1216"/>
      <c r="VR1161" s="1216"/>
      <c r="VS1161" s="1216"/>
      <c r="VT1161" s="1216"/>
      <c r="VU1161" s="1216"/>
      <c r="VV1161" s="1216"/>
      <c r="VW1161" s="1216"/>
      <c r="VX1161" s="1216"/>
      <c r="VY1161" s="1216"/>
      <c r="VZ1161" s="1216"/>
      <c r="WA1161" s="1216"/>
      <c r="WB1161" s="1216"/>
      <c r="WC1161" s="1216"/>
      <c r="WD1161" s="1216"/>
      <c r="WE1161" s="1216"/>
      <c r="WF1161" s="1216"/>
      <c r="WG1161" s="1216"/>
      <c r="WH1161" s="1216"/>
      <c r="WI1161" s="1216"/>
      <c r="WJ1161" s="1216"/>
      <c r="WK1161" s="1216"/>
      <c r="WL1161" s="1216"/>
      <c r="WM1161" s="1216"/>
      <c r="WN1161" s="1216"/>
      <c r="WO1161" s="1216"/>
      <c r="WP1161" s="1216"/>
      <c r="WQ1161" s="1216"/>
      <c r="WR1161" s="1216"/>
      <c r="WS1161" s="1216"/>
      <c r="WT1161" s="1216"/>
      <c r="WU1161" s="1216"/>
      <c r="WV1161" s="1216"/>
      <c r="WW1161" s="1216"/>
      <c r="WX1161" s="1216"/>
      <c r="WY1161" s="1216"/>
      <c r="WZ1161" s="1216"/>
      <c r="XA1161" s="1216"/>
      <c r="XB1161" s="1216"/>
      <c r="XC1161" s="1216"/>
      <c r="XD1161" s="1216"/>
      <c r="XE1161" s="1216"/>
      <c r="XF1161" s="1216"/>
      <c r="XG1161" s="1216"/>
      <c r="XH1161" s="1216"/>
      <c r="XI1161" s="1216"/>
      <c r="XJ1161" s="1216"/>
      <c r="XK1161" s="1216"/>
      <c r="XL1161" s="1216"/>
      <c r="XM1161" s="1216"/>
      <c r="XN1161" s="1216"/>
      <c r="XO1161" s="1216"/>
      <c r="XP1161" s="1216"/>
      <c r="XQ1161" s="1216"/>
      <c r="XR1161" s="1216"/>
      <c r="XS1161" s="1216"/>
      <c r="XT1161" s="1216"/>
      <c r="XU1161" s="1216"/>
      <c r="XV1161" s="1216"/>
      <c r="XW1161" s="1216"/>
      <c r="XX1161" s="1216"/>
      <c r="XY1161" s="1216"/>
      <c r="XZ1161" s="1216"/>
      <c r="YA1161" s="1216"/>
      <c r="YB1161" s="1216"/>
      <c r="YC1161" s="1216"/>
      <c r="YD1161" s="1216"/>
      <c r="YE1161" s="1216"/>
      <c r="YF1161" s="1216"/>
      <c r="YG1161" s="1216"/>
      <c r="YH1161" s="1216"/>
      <c r="YI1161" s="1216"/>
      <c r="YJ1161" s="1216"/>
      <c r="YK1161" s="1216"/>
      <c r="YL1161" s="1216"/>
      <c r="YM1161" s="1216"/>
      <c r="YN1161" s="1216"/>
      <c r="YO1161" s="1216"/>
      <c r="YP1161" s="1216"/>
      <c r="YQ1161" s="1216"/>
      <c r="YR1161" s="1216"/>
      <c r="YS1161" s="1216"/>
      <c r="YT1161" s="1216"/>
      <c r="YU1161" s="1216"/>
      <c r="YV1161" s="1216"/>
      <c r="YW1161" s="1216"/>
      <c r="YX1161" s="1216"/>
      <c r="YY1161" s="1216"/>
      <c r="YZ1161" s="1216"/>
      <c r="ZA1161" s="1216"/>
      <c r="ZB1161" s="1216"/>
      <c r="ZC1161" s="1216"/>
      <c r="ZD1161" s="1216"/>
      <c r="ZE1161" s="1216"/>
      <c r="ZF1161" s="1216"/>
      <c r="ZG1161" s="1216"/>
      <c r="ZH1161" s="1216"/>
      <c r="ZI1161" s="1216"/>
      <c r="ZJ1161" s="1216"/>
      <c r="ZK1161" s="1216"/>
      <c r="ZL1161" s="1216"/>
      <c r="ZM1161" s="1216"/>
      <c r="ZN1161" s="1216"/>
      <c r="ZO1161" s="1216"/>
      <c r="ZP1161" s="1216"/>
      <c r="ZQ1161" s="1216"/>
      <c r="ZR1161" s="1216"/>
      <c r="ZS1161" s="1216"/>
      <c r="ZT1161" s="1216"/>
      <c r="ZU1161" s="1216"/>
      <c r="ZV1161" s="1216"/>
      <c r="ZW1161" s="1216"/>
      <c r="ZX1161" s="1216"/>
      <c r="ZY1161" s="1216"/>
      <c r="ZZ1161" s="1216"/>
      <c r="AAA1161" s="1216"/>
      <c r="AAB1161" s="1216"/>
      <c r="AAC1161" s="1216"/>
      <c r="AAD1161" s="1216"/>
      <c r="AAE1161" s="1216"/>
      <c r="AAF1161" s="1216"/>
      <c r="AAG1161" s="1216"/>
      <c r="AAH1161" s="1216"/>
      <c r="AAI1161" s="1216"/>
      <c r="AAJ1161" s="1216"/>
      <c r="AAK1161" s="1216"/>
      <c r="AAL1161" s="1216"/>
      <c r="AAM1161" s="1216"/>
      <c r="AAN1161" s="1216"/>
      <c r="AAO1161" s="1216"/>
      <c r="AAP1161" s="1216"/>
      <c r="AAQ1161" s="1216"/>
      <c r="AAR1161" s="1216"/>
      <c r="AAS1161" s="1216"/>
      <c r="AAT1161" s="1216"/>
      <c r="AAU1161" s="1216"/>
      <c r="AAV1161" s="1216"/>
      <c r="AAW1161" s="1216"/>
      <c r="AAX1161" s="1216"/>
      <c r="AAY1161" s="1216"/>
      <c r="AAZ1161" s="1216"/>
      <c r="ABA1161" s="1216"/>
      <c r="ABB1161" s="1216"/>
      <c r="ABC1161" s="1216"/>
      <c r="ABD1161" s="1216"/>
      <c r="ABE1161" s="1216"/>
      <c r="ABF1161" s="1216"/>
      <c r="ABG1161" s="1216"/>
      <c r="ABH1161" s="1216"/>
      <c r="ABI1161" s="1216"/>
      <c r="ABJ1161" s="1216"/>
      <c r="ABK1161" s="1216"/>
      <c r="ABL1161" s="1216"/>
      <c r="ABM1161" s="1216"/>
      <c r="ABN1161" s="1216"/>
      <c r="ABO1161" s="1216"/>
      <c r="ABP1161" s="1216"/>
      <c r="ABQ1161" s="1216"/>
      <c r="ABR1161" s="1216"/>
      <c r="ABS1161" s="1216"/>
      <c r="ABT1161" s="1216"/>
      <c r="ABU1161" s="1216"/>
      <c r="ABV1161" s="1216"/>
      <c r="ABW1161" s="1216"/>
      <c r="ABX1161" s="1216"/>
      <c r="ABY1161" s="1216"/>
      <c r="ABZ1161" s="1216"/>
      <c r="ACA1161" s="1216"/>
      <c r="ACB1161" s="1216"/>
      <c r="ACC1161" s="1216"/>
    </row>
    <row r="1162" spans="1:757" s="175" customFormat="1" ht="18" hidden="1" customHeight="1" outlineLevel="1" x14ac:dyDescent="0.2">
      <c r="A1162" s="76" t="s">
        <v>2475</v>
      </c>
      <c r="B1162" s="965" t="s">
        <v>1746</v>
      </c>
      <c r="C1162" s="646" t="s">
        <v>2472</v>
      </c>
      <c r="D1162" s="77" t="s">
        <v>2473</v>
      </c>
      <c r="E1162" s="76" t="s">
        <v>2473</v>
      </c>
      <c r="F1162" s="76" t="s">
        <v>2474</v>
      </c>
      <c r="G1162" s="76" t="s">
        <v>25</v>
      </c>
      <c r="H1162" s="189">
        <v>0.4</v>
      </c>
      <c r="I1162" s="1088" t="s">
        <v>2400</v>
      </c>
      <c r="J1162" s="80" t="s">
        <v>1751</v>
      </c>
      <c r="K1162" s="81"/>
      <c r="L1162" s="76" t="s">
        <v>213</v>
      </c>
      <c r="M1162" s="76"/>
      <c r="N1162" s="82"/>
      <c r="O1162" s="82"/>
      <c r="P1162" s="82"/>
      <c r="Q1162" s="82"/>
      <c r="R1162" s="260"/>
      <c r="S1162" s="260"/>
      <c r="T1162" s="260"/>
      <c r="U1162" s="260"/>
      <c r="V1162" s="260"/>
      <c r="W1162" s="262"/>
      <c r="X1162" s="260"/>
      <c r="Y1162" s="260"/>
      <c r="Z1162" s="260"/>
      <c r="AA1162" s="260"/>
      <c r="AB1162" s="260"/>
      <c r="AC1162" s="260"/>
      <c r="AD1162" s="260"/>
      <c r="AE1162" s="260"/>
      <c r="AF1162" s="260"/>
      <c r="AG1162" s="260"/>
      <c r="AH1162" s="260"/>
      <c r="AI1162" s="260"/>
      <c r="AJ1162" s="260">
        <v>98384610</v>
      </c>
      <c r="AK1162" s="260"/>
      <c r="AL1162" s="260"/>
      <c r="AM1162" s="260">
        <f>AJ1162</f>
        <v>98384610</v>
      </c>
      <c r="AN1162" s="260">
        <f t="shared" si="11611"/>
        <v>110190763.20000002</v>
      </c>
      <c r="AO1162" s="260">
        <f>AN1162*H1162</f>
        <v>44076305.280000009</v>
      </c>
      <c r="AP1162" s="260">
        <v>183118430</v>
      </c>
      <c r="AQ1162" s="260"/>
      <c r="AR1162" s="260"/>
      <c r="AS1162" s="260">
        <f>AP1162</f>
        <v>183118430</v>
      </c>
      <c r="AT1162" s="260">
        <f t="shared" si="11613"/>
        <v>205092641.60000002</v>
      </c>
      <c r="AU1162" s="260">
        <f t="shared" ref="AU1162" si="11730">AT1162*H1162</f>
        <v>82037056.640000015</v>
      </c>
      <c r="AV1162" s="260">
        <v>192081920</v>
      </c>
      <c r="AW1162" s="260"/>
      <c r="AX1162" s="260"/>
      <c r="AY1162" s="260">
        <f t="shared" ref="AY1162" si="11731">AV1162</f>
        <v>192081920</v>
      </c>
      <c r="AZ1162" s="260">
        <f t="shared" ref="AZ1162" si="11732">AY1162*1.12</f>
        <v>215131750.40000001</v>
      </c>
      <c r="BA1162" s="260">
        <f t="shared" ref="BA1162" si="11733">AZ1162*H1162</f>
        <v>86052700.160000011</v>
      </c>
      <c r="BB1162" s="404">
        <v>192888840</v>
      </c>
      <c r="BC1162" s="404"/>
      <c r="BD1162" s="404"/>
      <c r="BE1162" s="400">
        <f t="shared" ref="BE1162" si="11734">BB1162</f>
        <v>192888840</v>
      </c>
      <c r="BF1162" s="400">
        <f t="shared" ref="BF1162" si="11735">BE1162*1.12</f>
        <v>216035500.80000001</v>
      </c>
      <c r="BG1162" s="400">
        <f t="shared" ref="BG1162" si="11736">BF1162*H1162</f>
        <v>86414200.320000008</v>
      </c>
      <c r="BH1162" s="404"/>
      <c r="BI1162" s="404"/>
      <c r="BJ1162" s="404"/>
      <c r="BK1162" s="400"/>
      <c r="BL1162" s="400"/>
      <c r="BM1162" s="400"/>
      <c r="BN1162" s="404"/>
      <c r="BO1162" s="404"/>
      <c r="BP1162" s="404"/>
      <c r="BQ1162" s="400"/>
      <c r="BR1162" s="400"/>
      <c r="BS1162" s="400"/>
      <c r="BT1162" s="260"/>
      <c r="BU1162" s="260"/>
      <c r="BV1162" s="262">
        <f>AD1162+AJ1162+AP1162+AV1162+BB1162+BH1162</f>
        <v>666473800</v>
      </c>
      <c r="BW1162" s="1427">
        <f>BV1162*1.12</f>
        <v>746450656.00000012</v>
      </c>
      <c r="BX1162" s="190" t="s">
        <v>1240</v>
      </c>
      <c r="BY1162" s="76">
        <v>2016</v>
      </c>
      <c r="BZ1162" s="325"/>
      <c r="CA1162" s="596">
        <f>BW1162*H1162</f>
        <v>298580262.40000004</v>
      </c>
      <c r="CB1162" s="82"/>
      <c r="CC1162" s="82"/>
      <c r="CE1162" s="27">
        <f t="shared" si="11708"/>
        <v>666473800</v>
      </c>
      <c r="CF1162" s="27">
        <f t="shared" si="11708"/>
        <v>746450656.00000012</v>
      </c>
      <c r="CG1162" s="905">
        <f>CA1162-CC1162</f>
        <v>298580262.40000004</v>
      </c>
      <c r="CH1162" s="175" t="s">
        <v>2497</v>
      </c>
      <c r="CI1162" s="185"/>
      <c r="CK1162" s="724"/>
      <c r="CM1162" s="178"/>
      <c r="CN1162" s="77"/>
      <c r="CO1162" s="77"/>
      <c r="CP1162" s="1142"/>
      <c r="CR1162" s="463"/>
      <c r="CS1162" s="463"/>
      <c r="CT1162" s="463"/>
      <c r="CU1162" s="463"/>
      <c r="CV1162" s="463"/>
      <c r="CW1162" s="463"/>
      <c r="CX1162" s="463"/>
      <c r="CY1162" s="463"/>
      <c r="CZ1162" s="463"/>
      <c r="DA1162" s="464"/>
      <c r="DB1162" s="464"/>
      <c r="DC1162" s="464"/>
      <c r="DD1162" s="464"/>
      <c r="DE1162" s="464"/>
      <c r="DF1162" s="464"/>
      <c r="DG1162" s="464"/>
      <c r="DH1162" s="464"/>
      <c r="DI1162" s="464"/>
      <c r="DJ1162" s="464"/>
      <c r="DK1162" s="464"/>
      <c r="DL1162" s="464"/>
      <c r="DM1162" s="464"/>
      <c r="DN1162" s="464"/>
      <c r="DO1162" s="455"/>
      <c r="DP1162" s="455"/>
      <c r="DQ1162" s="477"/>
      <c r="DR1162" s="455"/>
      <c r="DS1162" s="455"/>
      <c r="DT1162" s="455"/>
      <c r="DU1162" s="455"/>
      <c r="DV1162" s="455"/>
      <c r="DW1162" s="455"/>
      <c r="DX1162" s="455"/>
      <c r="DY1162" s="455"/>
      <c r="DZ1162" s="455"/>
      <c r="EA1162" s="455"/>
      <c r="EB1162" s="455"/>
      <c r="EC1162" s="455"/>
      <c r="ED1162" s="455"/>
      <c r="EE1162" s="667"/>
      <c r="EF1162" s="464"/>
      <c r="EG1162" s="264">
        <f t="shared" si="11628"/>
        <v>0</v>
      </c>
      <c r="EH1162" s="264">
        <f t="shared" si="11629"/>
        <v>0</v>
      </c>
      <c r="EI1162" s="262">
        <f t="shared" si="11630"/>
        <v>0</v>
      </c>
      <c r="EJ1162" s="262">
        <f t="shared" si="11631"/>
        <v>0</v>
      </c>
      <c r="EK1162" s="262">
        <f t="shared" si="11632"/>
        <v>0</v>
      </c>
      <c r="EL1162" s="262">
        <f t="shared" si="11633"/>
        <v>0</v>
      </c>
      <c r="EM1162" s="262">
        <f t="shared" si="11634"/>
        <v>98384610</v>
      </c>
      <c r="EN1162" s="262">
        <f t="shared" si="11635"/>
        <v>110190763.20000002</v>
      </c>
      <c r="EO1162" s="262">
        <f t="shared" si="11636"/>
        <v>183118430</v>
      </c>
      <c r="EP1162" s="262">
        <f t="shared" si="11637"/>
        <v>205092641.60000002</v>
      </c>
      <c r="EQ1162" s="262">
        <f t="shared" si="11638"/>
        <v>192081920</v>
      </c>
      <c r="ER1162" s="262">
        <f t="shared" si="11639"/>
        <v>215131750.40000001</v>
      </c>
      <c r="ES1162" s="262">
        <f t="shared" si="11640"/>
        <v>192888840</v>
      </c>
      <c r="ET1162" s="262">
        <f t="shared" si="11641"/>
        <v>216035500.80000001</v>
      </c>
      <c r="EU1162" s="262">
        <f t="shared" si="11642"/>
        <v>0</v>
      </c>
      <c r="EV1162" s="262">
        <f t="shared" si="11643"/>
        <v>0</v>
      </c>
      <c r="EW1162" s="262">
        <f t="shared" si="11644"/>
        <v>0</v>
      </c>
      <c r="EX1162" s="262">
        <f t="shared" si="11645"/>
        <v>0</v>
      </c>
      <c r="EY1162" s="260">
        <f t="shared" si="11646"/>
        <v>666473800</v>
      </c>
      <c r="EZ1162" s="1130">
        <f t="shared" si="11647"/>
        <v>746450656.00000012</v>
      </c>
      <c r="FA1162" s="629"/>
      <c r="FB1162" s="349"/>
      <c r="FC1162" s="349"/>
      <c r="FD1162" s="349"/>
      <c r="FE1162" s="349"/>
      <c r="FF1162" s="349"/>
      <c r="FG1162" s="349"/>
      <c r="FH1162" s="349"/>
      <c r="FI1162" s="349"/>
      <c r="FJ1162" s="349"/>
      <c r="FK1162" s="349"/>
      <c r="FL1162" s="349"/>
      <c r="FM1162" s="349"/>
      <c r="FN1162" s="349"/>
      <c r="FO1162" s="349"/>
      <c r="FP1162" s="349"/>
      <c r="FQ1162" s="349"/>
      <c r="FR1162" s="349"/>
      <c r="FS1162" s="349"/>
      <c r="FT1162" s="349"/>
      <c r="FU1162" s="349"/>
      <c r="FV1162" s="349"/>
      <c r="FW1162" s="349"/>
      <c r="FX1162" s="349"/>
      <c r="FY1162" s="349"/>
      <c r="FZ1162" s="349"/>
      <c r="GA1162" s="349"/>
      <c r="GB1162" s="349"/>
      <c r="GC1162" s="349"/>
      <c r="GD1162" s="349"/>
      <c r="GE1162" s="349"/>
      <c r="GF1162" s="349"/>
      <c r="GG1162" s="349"/>
      <c r="GH1162" s="349"/>
      <c r="GI1162" s="349"/>
      <c r="GJ1162" s="349"/>
      <c r="GK1162" s="349"/>
      <c r="GL1162" s="349"/>
      <c r="GM1162" s="349"/>
      <c r="GN1162" s="349"/>
      <c r="GO1162" s="349"/>
      <c r="GP1162" s="349"/>
      <c r="GQ1162" s="349"/>
      <c r="GR1162" s="349"/>
      <c r="GS1162" s="349"/>
      <c r="GT1162" s="349"/>
      <c r="GU1162" s="349"/>
      <c r="GV1162" s="349"/>
      <c r="GW1162" s="349"/>
      <c r="GX1162" s="349"/>
      <c r="GY1162" s="349"/>
      <c r="GZ1162" s="349"/>
      <c r="HA1162" s="349"/>
      <c r="HB1162" s="349"/>
      <c r="HC1162" s="349"/>
      <c r="HD1162" s="349"/>
      <c r="HE1162" s="349"/>
      <c r="HF1162" s="349"/>
      <c r="HG1162" s="349"/>
      <c r="HH1162" s="349"/>
      <c r="HI1162" s="349"/>
      <c r="HJ1162" s="349"/>
      <c r="HK1162" s="349"/>
      <c r="HL1162" s="349"/>
      <c r="HM1162" s="349"/>
      <c r="HN1162" s="349"/>
      <c r="HO1162" s="349"/>
      <c r="HP1162" s="349"/>
      <c r="HQ1162" s="349"/>
      <c r="HR1162" s="349"/>
      <c r="HS1162" s="349"/>
      <c r="HT1162" s="349"/>
      <c r="HU1162" s="349"/>
      <c r="HV1162" s="349"/>
      <c r="HW1162" s="349"/>
      <c r="HX1162" s="349"/>
      <c r="HY1162" s="349"/>
      <c r="HZ1162" s="349"/>
      <c r="IA1162" s="349"/>
      <c r="IB1162" s="349"/>
      <c r="IC1162" s="349"/>
      <c r="ID1162" s="349"/>
      <c r="IE1162" s="349"/>
      <c r="IF1162" s="349"/>
      <c r="IG1162" s="349"/>
      <c r="IH1162" s="349"/>
      <c r="II1162" s="349"/>
      <c r="IJ1162" s="349"/>
      <c r="IK1162" s="349"/>
      <c r="IL1162" s="349"/>
      <c r="IM1162" s="349"/>
      <c r="IN1162" s="349"/>
      <c r="IO1162" s="349"/>
      <c r="IP1162" s="349"/>
      <c r="IQ1162" s="349"/>
      <c r="IR1162" s="349"/>
      <c r="IS1162" s="349"/>
      <c r="IT1162" s="349"/>
      <c r="IU1162" s="349"/>
      <c r="IV1162" s="349"/>
      <c r="IW1162" s="349"/>
      <c r="IX1162" s="349"/>
      <c r="IY1162" s="349"/>
      <c r="IZ1162" s="349"/>
      <c r="JA1162" s="349"/>
      <c r="JB1162" s="349"/>
      <c r="JC1162" s="349"/>
      <c r="JD1162" s="349"/>
      <c r="JE1162" s="349"/>
      <c r="JF1162" s="349"/>
      <c r="JG1162" s="349"/>
      <c r="JH1162" s="349"/>
      <c r="JI1162" s="349"/>
      <c r="JJ1162" s="349"/>
      <c r="JK1162" s="349"/>
      <c r="JL1162" s="349"/>
      <c r="JM1162" s="349"/>
      <c r="JN1162" s="349"/>
      <c r="JO1162" s="349"/>
      <c r="JP1162" s="349"/>
      <c r="JQ1162" s="349"/>
      <c r="JR1162" s="349"/>
      <c r="JS1162" s="349"/>
      <c r="JT1162" s="349"/>
      <c r="JU1162" s="349"/>
      <c r="JV1162" s="349"/>
      <c r="JW1162" s="349"/>
      <c r="JX1162" s="349"/>
      <c r="JY1162" s="349"/>
      <c r="JZ1162" s="349"/>
      <c r="KA1162" s="349"/>
      <c r="KB1162" s="349"/>
      <c r="KC1162" s="349"/>
      <c r="KD1162" s="349"/>
      <c r="KE1162" s="349"/>
      <c r="KF1162" s="349"/>
      <c r="KG1162" s="349"/>
      <c r="KH1162" s="349"/>
      <c r="KI1162" s="349"/>
      <c r="KJ1162" s="349"/>
      <c r="KK1162" s="349"/>
      <c r="KL1162" s="349"/>
      <c r="KM1162" s="349"/>
      <c r="KN1162" s="349"/>
      <c r="KO1162" s="349"/>
      <c r="KP1162" s="349"/>
      <c r="KQ1162" s="349"/>
      <c r="KR1162" s="349"/>
      <c r="KS1162" s="349"/>
      <c r="KT1162" s="349"/>
      <c r="KU1162" s="349"/>
      <c r="KV1162" s="349"/>
      <c r="KW1162" s="349"/>
      <c r="KX1162" s="349"/>
      <c r="KY1162" s="349"/>
      <c r="KZ1162" s="349"/>
      <c r="LA1162" s="349"/>
      <c r="LB1162" s="349"/>
      <c r="LC1162" s="349"/>
      <c r="LD1162" s="349"/>
      <c r="LE1162" s="349"/>
      <c r="LF1162" s="349"/>
      <c r="LG1162" s="349"/>
      <c r="LH1162" s="349"/>
      <c r="LI1162" s="349"/>
      <c r="LJ1162" s="349"/>
      <c r="LK1162" s="349"/>
      <c r="LL1162" s="349"/>
      <c r="LM1162" s="349"/>
      <c r="LN1162" s="349"/>
      <c r="LO1162" s="349"/>
      <c r="LP1162" s="349"/>
      <c r="LQ1162" s="349"/>
      <c r="LR1162" s="349"/>
      <c r="LS1162" s="349"/>
      <c r="LT1162" s="349"/>
      <c r="LU1162" s="349"/>
      <c r="LV1162" s="349"/>
      <c r="LW1162" s="349"/>
      <c r="LX1162" s="349"/>
      <c r="LY1162" s="349"/>
      <c r="LZ1162" s="349"/>
      <c r="MA1162" s="349"/>
      <c r="MB1162" s="349"/>
      <c r="MC1162" s="349"/>
      <c r="MD1162" s="349"/>
      <c r="ME1162" s="349"/>
      <c r="MF1162" s="349"/>
      <c r="MG1162" s="349"/>
      <c r="MH1162" s="349"/>
      <c r="MI1162" s="349"/>
      <c r="MJ1162" s="349"/>
      <c r="MK1162" s="349"/>
      <c r="ML1162" s="349"/>
      <c r="MM1162" s="349"/>
      <c r="MN1162" s="349"/>
      <c r="MO1162" s="349"/>
      <c r="MP1162" s="349"/>
      <c r="MQ1162" s="349"/>
      <c r="MR1162" s="349"/>
      <c r="MS1162" s="349"/>
      <c r="MT1162" s="349"/>
      <c r="MU1162" s="349"/>
      <c r="MV1162" s="349"/>
      <c r="MW1162" s="349"/>
      <c r="MX1162" s="349"/>
      <c r="MY1162" s="349"/>
      <c r="MZ1162" s="349"/>
      <c r="NA1162" s="349"/>
      <c r="NB1162" s="349"/>
      <c r="NC1162" s="349"/>
      <c r="ND1162" s="349"/>
      <c r="NE1162" s="349"/>
      <c r="NF1162" s="349"/>
      <c r="NG1162" s="349"/>
      <c r="NH1162" s="349"/>
      <c r="NI1162" s="349"/>
      <c r="NJ1162" s="349"/>
      <c r="NK1162" s="349"/>
      <c r="NL1162" s="349"/>
      <c r="NM1162" s="349"/>
      <c r="NN1162" s="349"/>
      <c r="NO1162" s="349"/>
      <c r="NP1162" s="349"/>
      <c r="NQ1162" s="349"/>
      <c r="NR1162" s="349"/>
      <c r="NS1162" s="349"/>
      <c r="NT1162" s="349"/>
      <c r="NU1162" s="349"/>
      <c r="NV1162" s="349"/>
      <c r="NW1162" s="349"/>
      <c r="NX1162" s="349"/>
      <c r="NY1162" s="349"/>
      <c r="NZ1162" s="349"/>
      <c r="OA1162" s="349"/>
      <c r="OB1162" s="349"/>
      <c r="OC1162" s="349"/>
      <c r="OD1162" s="349"/>
      <c r="OE1162" s="349"/>
      <c r="OF1162" s="349"/>
      <c r="OG1162" s="349"/>
      <c r="OH1162" s="349"/>
      <c r="OI1162" s="349"/>
      <c r="OJ1162" s="349"/>
      <c r="OK1162" s="349"/>
      <c r="OL1162" s="349"/>
      <c r="OM1162" s="349"/>
      <c r="ON1162" s="349"/>
      <c r="OO1162" s="349"/>
      <c r="OP1162" s="349"/>
      <c r="OQ1162" s="349"/>
      <c r="OR1162" s="349"/>
      <c r="OS1162" s="349"/>
      <c r="OT1162" s="349"/>
      <c r="OU1162" s="349"/>
      <c r="OV1162" s="349"/>
      <c r="OW1162" s="349"/>
      <c r="OX1162" s="349"/>
      <c r="OY1162" s="349"/>
      <c r="OZ1162" s="349"/>
      <c r="PA1162" s="349"/>
      <c r="PB1162" s="349"/>
      <c r="PC1162" s="349"/>
      <c r="PD1162" s="349"/>
      <c r="PE1162" s="349"/>
      <c r="PF1162" s="349"/>
      <c r="PG1162" s="349"/>
      <c r="PH1162" s="349"/>
      <c r="PI1162" s="349"/>
      <c r="PJ1162" s="349"/>
      <c r="PK1162" s="349"/>
      <c r="PL1162" s="349"/>
      <c r="PM1162" s="349"/>
      <c r="PN1162" s="349"/>
      <c r="PO1162" s="349"/>
      <c r="PP1162" s="349"/>
      <c r="PQ1162" s="349"/>
      <c r="PR1162" s="349"/>
      <c r="PS1162" s="349"/>
      <c r="PT1162" s="349"/>
      <c r="PU1162" s="349"/>
      <c r="PV1162" s="349"/>
      <c r="PW1162" s="349"/>
      <c r="PX1162" s="349"/>
      <c r="PY1162" s="349"/>
      <c r="PZ1162" s="349"/>
      <c r="QA1162" s="349"/>
      <c r="QB1162" s="349"/>
      <c r="QC1162" s="349"/>
      <c r="QD1162" s="349"/>
      <c r="QE1162" s="349"/>
      <c r="QF1162" s="349"/>
      <c r="QG1162" s="349"/>
      <c r="QH1162" s="349"/>
      <c r="QI1162" s="349"/>
      <c r="QJ1162" s="349"/>
      <c r="QK1162" s="349"/>
      <c r="QL1162" s="349"/>
      <c r="QM1162" s="349"/>
      <c r="QN1162" s="349"/>
      <c r="QO1162" s="349"/>
      <c r="QP1162" s="349"/>
      <c r="QQ1162" s="349"/>
      <c r="QR1162" s="349"/>
      <c r="QS1162" s="349"/>
      <c r="QT1162" s="349"/>
      <c r="QU1162" s="349"/>
      <c r="QV1162" s="349"/>
      <c r="QW1162" s="349"/>
      <c r="QX1162" s="349"/>
      <c r="QY1162" s="349"/>
      <c r="QZ1162" s="349"/>
      <c r="RA1162" s="349"/>
      <c r="RB1162" s="349"/>
      <c r="RC1162" s="349"/>
      <c r="RD1162" s="349"/>
      <c r="RE1162" s="349"/>
      <c r="RF1162" s="349"/>
      <c r="RG1162" s="349"/>
      <c r="RH1162" s="349"/>
      <c r="RI1162" s="349"/>
      <c r="RJ1162" s="349"/>
      <c r="RK1162" s="349"/>
      <c r="RL1162" s="349"/>
      <c r="RM1162" s="349"/>
      <c r="RN1162" s="349"/>
      <c r="RO1162" s="349"/>
      <c r="RP1162" s="349"/>
      <c r="RQ1162" s="349"/>
      <c r="RR1162" s="349"/>
      <c r="RS1162" s="349"/>
      <c r="RT1162" s="349"/>
      <c r="RU1162" s="349"/>
      <c r="RV1162" s="349"/>
      <c r="RW1162" s="349"/>
      <c r="RX1162" s="349"/>
      <c r="RY1162" s="349"/>
      <c r="RZ1162" s="349"/>
      <c r="SA1162" s="349"/>
      <c r="SB1162" s="349"/>
      <c r="SC1162" s="349"/>
      <c r="SD1162" s="349"/>
      <c r="SE1162" s="349"/>
      <c r="SF1162" s="349"/>
      <c r="SG1162" s="349"/>
      <c r="SH1162" s="349"/>
      <c r="SI1162" s="349"/>
      <c r="SJ1162" s="349"/>
      <c r="SK1162" s="349"/>
      <c r="SL1162" s="349"/>
      <c r="SM1162" s="349"/>
      <c r="SN1162" s="349"/>
      <c r="SO1162" s="349"/>
      <c r="SP1162" s="349"/>
      <c r="SQ1162" s="349"/>
      <c r="SR1162" s="349"/>
      <c r="SS1162" s="349"/>
      <c r="ST1162" s="349"/>
      <c r="SU1162" s="349"/>
      <c r="SV1162" s="349"/>
      <c r="SW1162" s="349"/>
      <c r="SX1162" s="349"/>
      <c r="SY1162" s="349"/>
      <c r="SZ1162" s="349"/>
      <c r="TA1162" s="349"/>
      <c r="TB1162" s="349"/>
      <c r="TC1162" s="349"/>
      <c r="TD1162" s="349"/>
      <c r="TE1162" s="349"/>
      <c r="TF1162" s="349"/>
      <c r="TG1162" s="349"/>
      <c r="TH1162" s="349"/>
      <c r="TI1162" s="349"/>
      <c r="TJ1162" s="349"/>
      <c r="TK1162" s="349"/>
      <c r="TL1162" s="349"/>
      <c r="TM1162" s="349"/>
      <c r="TN1162" s="349"/>
      <c r="TO1162" s="349"/>
      <c r="TP1162" s="349"/>
      <c r="TQ1162" s="349"/>
      <c r="TR1162" s="349"/>
      <c r="TS1162" s="349"/>
      <c r="TT1162" s="349"/>
      <c r="TU1162" s="349"/>
      <c r="TV1162" s="349"/>
      <c r="TW1162" s="349"/>
      <c r="TX1162" s="349"/>
      <c r="TY1162" s="349"/>
      <c r="TZ1162" s="349"/>
      <c r="UA1162" s="349"/>
      <c r="UB1162" s="349"/>
      <c r="UC1162" s="349"/>
      <c r="UD1162" s="349"/>
      <c r="UE1162" s="349"/>
      <c r="UF1162" s="349"/>
      <c r="UG1162" s="349"/>
      <c r="UH1162" s="349"/>
      <c r="UI1162" s="349"/>
      <c r="UJ1162" s="349"/>
      <c r="UK1162" s="349"/>
      <c r="UL1162" s="349"/>
      <c r="UM1162" s="349"/>
      <c r="UN1162" s="349"/>
      <c r="UO1162" s="349"/>
      <c r="UP1162" s="349"/>
      <c r="UQ1162" s="349"/>
      <c r="UR1162" s="349"/>
      <c r="US1162" s="349"/>
      <c r="UT1162" s="349"/>
      <c r="UU1162" s="349"/>
      <c r="UV1162" s="349"/>
      <c r="UW1162" s="349"/>
      <c r="UX1162" s="349"/>
      <c r="UY1162" s="349"/>
      <c r="UZ1162" s="349"/>
      <c r="VA1162" s="349"/>
      <c r="VB1162" s="349"/>
      <c r="VC1162" s="349"/>
      <c r="VD1162" s="349"/>
      <c r="VE1162" s="349"/>
      <c r="VF1162" s="349"/>
      <c r="VG1162" s="349"/>
      <c r="VH1162" s="349"/>
      <c r="VI1162" s="349"/>
      <c r="VJ1162" s="349"/>
      <c r="VK1162" s="349"/>
      <c r="VL1162" s="349"/>
      <c r="VM1162" s="349"/>
      <c r="VN1162" s="349"/>
      <c r="VO1162" s="349"/>
      <c r="VP1162" s="349"/>
      <c r="VQ1162" s="349"/>
      <c r="VR1162" s="349"/>
      <c r="VS1162" s="349"/>
      <c r="VT1162" s="349"/>
      <c r="VU1162" s="349"/>
      <c r="VV1162" s="349"/>
      <c r="VW1162" s="349"/>
      <c r="VX1162" s="349"/>
      <c r="VY1162" s="349"/>
      <c r="VZ1162" s="349"/>
      <c r="WA1162" s="349"/>
      <c r="WB1162" s="349"/>
      <c r="WC1162" s="349"/>
      <c r="WD1162" s="349"/>
      <c r="WE1162" s="349"/>
      <c r="WF1162" s="349"/>
      <c r="WG1162" s="349"/>
      <c r="WH1162" s="349"/>
      <c r="WI1162" s="349"/>
      <c r="WJ1162" s="349"/>
      <c r="WK1162" s="349"/>
      <c r="WL1162" s="349"/>
      <c r="WM1162" s="349"/>
      <c r="WN1162" s="349"/>
      <c r="WO1162" s="349"/>
      <c r="WP1162" s="349"/>
      <c r="WQ1162" s="349"/>
      <c r="WR1162" s="349"/>
      <c r="WS1162" s="349"/>
      <c r="WT1162" s="349"/>
      <c r="WU1162" s="349"/>
      <c r="WV1162" s="349"/>
      <c r="WW1162" s="349"/>
      <c r="WX1162" s="349"/>
      <c r="WY1162" s="349"/>
      <c r="WZ1162" s="349"/>
      <c r="XA1162" s="349"/>
      <c r="XB1162" s="349"/>
      <c r="XC1162" s="349"/>
      <c r="XD1162" s="349"/>
      <c r="XE1162" s="349"/>
      <c r="XF1162" s="349"/>
      <c r="XG1162" s="349"/>
      <c r="XH1162" s="349"/>
      <c r="XI1162" s="349"/>
      <c r="XJ1162" s="349"/>
      <c r="XK1162" s="349"/>
      <c r="XL1162" s="349"/>
      <c r="XM1162" s="349"/>
      <c r="XN1162" s="349"/>
      <c r="XO1162" s="349"/>
      <c r="XP1162" s="349"/>
      <c r="XQ1162" s="349"/>
      <c r="XR1162" s="349"/>
      <c r="XS1162" s="349"/>
      <c r="XT1162" s="349"/>
      <c r="XU1162" s="349"/>
      <c r="XV1162" s="349"/>
      <c r="XW1162" s="349"/>
      <c r="XX1162" s="349"/>
      <c r="XY1162" s="349"/>
      <c r="XZ1162" s="349"/>
      <c r="YA1162" s="349"/>
      <c r="YB1162" s="349"/>
      <c r="YC1162" s="349"/>
      <c r="YD1162" s="349"/>
      <c r="YE1162" s="349"/>
      <c r="YF1162" s="349"/>
      <c r="YG1162" s="349"/>
      <c r="YH1162" s="349"/>
      <c r="YI1162" s="349"/>
      <c r="YJ1162" s="349"/>
      <c r="YK1162" s="349"/>
      <c r="YL1162" s="349"/>
      <c r="YM1162" s="349"/>
      <c r="YN1162" s="349"/>
      <c r="YO1162" s="349"/>
      <c r="YP1162" s="349"/>
      <c r="YQ1162" s="349"/>
      <c r="YR1162" s="349"/>
      <c r="YS1162" s="349"/>
      <c r="YT1162" s="349"/>
      <c r="YU1162" s="349"/>
      <c r="YV1162" s="349"/>
      <c r="YW1162" s="349"/>
      <c r="YX1162" s="349"/>
      <c r="YY1162" s="349"/>
      <c r="YZ1162" s="349"/>
      <c r="ZA1162" s="349"/>
      <c r="ZB1162" s="349"/>
      <c r="ZC1162" s="349"/>
      <c r="ZD1162" s="349"/>
      <c r="ZE1162" s="349"/>
      <c r="ZF1162" s="349"/>
      <c r="ZG1162" s="349"/>
      <c r="ZH1162" s="349"/>
      <c r="ZI1162" s="349"/>
      <c r="ZJ1162" s="349"/>
      <c r="ZK1162" s="349"/>
      <c r="ZL1162" s="349"/>
      <c r="ZM1162" s="349"/>
      <c r="ZN1162" s="349"/>
      <c r="ZO1162" s="349"/>
      <c r="ZP1162" s="349"/>
      <c r="ZQ1162" s="349"/>
      <c r="ZR1162" s="349"/>
      <c r="ZS1162" s="349"/>
      <c r="ZT1162" s="349"/>
      <c r="ZU1162" s="349"/>
      <c r="ZV1162" s="349"/>
      <c r="ZW1162" s="349"/>
      <c r="ZX1162" s="349"/>
      <c r="ZY1162" s="349"/>
      <c r="ZZ1162" s="349"/>
      <c r="AAA1162" s="349"/>
      <c r="AAB1162" s="349"/>
      <c r="AAC1162" s="349"/>
      <c r="AAD1162" s="349"/>
      <c r="AAE1162" s="349"/>
      <c r="AAF1162" s="349"/>
      <c r="AAG1162" s="349"/>
      <c r="AAH1162" s="349"/>
      <c r="AAI1162" s="349"/>
      <c r="AAJ1162" s="349"/>
      <c r="AAK1162" s="349"/>
      <c r="AAL1162" s="349"/>
      <c r="AAM1162" s="349"/>
      <c r="AAN1162" s="349"/>
      <c r="AAO1162" s="349"/>
      <c r="AAP1162" s="349"/>
      <c r="AAQ1162" s="349"/>
      <c r="AAR1162" s="349"/>
      <c r="AAS1162" s="349"/>
      <c r="AAT1162" s="349"/>
      <c r="AAU1162" s="349"/>
      <c r="AAV1162" s="349"/>
      <c r="AAW1162" s="349"/>
      <c r="AAX1162" s="349"/>
      <c r="AAY1162" s="349"/>
      <c r="AAZ1162" s="349"/>
      <c r="ABA1162" s="349"/>
      <c r="ABB1162" s="349"/>
      <c r="ABC1162" s="349"/>
      <c r="ABD1162" s="349"/>
      <c r="ABE1162" s="349"/>
      <c r="ABF1162" s="349"/>
      <c r="ABG1162" s="349"/>
      <c r="ABH1162" s="349"/>
      <c r="ABI1162" s="349"/>
      <c r="ABJ1162" s="349"/>
      <c r="ABK1162" s="349"/>
      <c r="ABL1162" s="349"/>
      <c r="ABM1162" s="349"/>
      <c r="ABN1162" s="349"/>
      <c r="ABO1162" s="349"/>
      <c r="ABP1162" s="349"/>
      <c r="ABQ1162" s="349"/>
      <c r="ABR1162" s="349"/>
      <c r="ABS1162" s="349"/>
      <c r="ABT1162" s="349"/>
      <c r="ABU1162" s="349"/>
      <c r="ABV1162" s="349"/>
      <c r="ABW1162" s="349"/>
      <c r="ABX1162" s="349"/>
      <c r="ABY1162" s="349"/>
      <c r="ABZ1162" s="349"/>
      <c r="ACA1162" s="349"/>
      <c r="ACB1162" s="349"/>
      <c r="ACC1162" s="349"/>
    </row>
    <row r="1163" spans="1:757" s="175" customFormat="1" ht="18" customHeight="1" collapsed="1" x14ac:dyDescent="0.2">
      <c r="A1163" s="76"/>
      <c r="B1163" s="965"/>
      <c r="C1163" s="646"/>
      <c r="D1163" s="90" t="s">
        <v>2011</v>
      </c>
      <c r="E1163" s="76"/>
      <c r="F1163" s="76"/>
      <c r="G1163" s="76"/>
      <c r="H1163" s="189"/>
      <c r="I1163" s="76"/>
      <c r="J1163" s="80"/>
      <c r="K1163" s="81"/>
      <c r="L1163" s="76"/>
      <c r="M1163" s="76"/>
      <c r="N1163" s="82"/>
      <c r="O1163" s="82"/>
      <c r="P1163" s="82"/>
      <c r="Q1163" s="82"/>
      <c r="R1163" s="260"/>
      <c r="S1163" s="260"/>
      <c r="T1163" s="260"/>
      <c r="U1163" s="260"/>
      <c r="V1163" s="260"/>
      <c r="W1163" s="262"/>
      <c r="X1163" s="260"/>
      <c r="Y1163" s="260"/>
      <c r="Z1163" s="260"/>
      <c r="AA1163" s="260"/>
      <c r="AB1163" s="260"/>
      <c r="AC1163" s="260"/>
      <c r="AD1163" s="260"/>
      <c r="AE1163" s="260"/>
      <c r="AF1163" s="260"/>
      <c r="AG1163" s="260"/>
      <c r="AH1163" s="260"/>
      <c r="AI1163" s="260"/>
      <c r="AJ1163" s="260"/>
      <c r="AK1163" s="260"/>
      <c r="AL1163" s="260"/>
      <c r="AM1163" s="264">
        <f>SUM(AM1164:AM1167)</f>
        <v>90050999.999999985</v>
      </c>
      <c r="AN1163" s="264">
        <f>SUM(AN1164:AN1167)</f>
        <v>100857120</v>
      </c>
      <c r="AO1163" s="264">
        <f>SUM(AO1164:AO1167)</f>
        <v>80685696</v>
      </c>
      <c r="AP1163" s="260"/>
      <c r="AQ1163" s="260"/>
      <c r="AR1163" s="260"/>
      <c r="AS1163" s="264">
        <f>SUM(AS1164:AS1167)</f>
        <v>63530000</v>
      </c>
      <c r="AT1163" s="264">
        <f>SUM(AT1164:AT1167)</f>
        <v>71153600</v>
      </c>
      <c r="AU1163" s="264">
        <f>SUM(AU1164:AU1167)</f>
        <v>56922880</v>
      </c>
      <c r="AV1163" s="260"/>
      <c r="AW1163" s="260"/>
      <c r="AX1163" s="260"/>
      <c r="AY1163" s="264">
        <f>SUM(AY1164:AY1167)</f>
        <v>0</v>
      </c>
      <c r="AZ1163" s="264">
        <f>SUM(AZ1164:AZ1167)</f>
        <v>0</v>
      </c>
      <c r="BA1163" s="264">
        <f>SUM(BA1164:BA1167)</f>
        <v>0</v>
      </c>
      <c r="BB1163" s="404"/>
      <c r="BC1163" s="404"/>
      <c r="BD1163" s="404"/>
      <c r="BE1163" s="403">
        <f>SUM(BE1164:BE1167)</f>
        <v>0</v>
      </c>
      <c r="BF1163" s="403">
        <f>SUM(BF1164:BF1167)</f>
        <v>0</v>
      </c>
      <c r="BG1163" s="403">
        <f>SUM(BG1164:BG1167)</f>
        <v>0</v>
      </c>
      <c r="BH1163" s="404"/>
      <c r="BI1163" s="404"/>
      <c r="BJ1163" s="404"/>
      <c r="BK1163" s="403">
        <f>SUM(BK1164:BK1167)</f>
        <v>0</v>
      </c>
      <c r="BL1163" s="403">
        <f>SUM(BL1164:BL1167)</f>
        <v>0</v>
      </c>
      <c r="BM1163" s="403">
        <f>SUM(BM1164:BM1167)</f>
        <v>0</v>
      </c>
      <c r="BN1163" s="404"/>
      <c r="BO1163" s="404"/>
      <c r="BP1163" s="404"/>
      <c r="BQ1163" s="403">
        <f>SUM(BQ1164:BQ1167)</f>
        <v>0</v>
      </c>
      <c r="BR1163" s="403">
        <f>SUM(BR1164:BR1167)</f>
        <v>0</v>
      </c>
      <c r="BS1163" s="403">
        <f t="shared" ref="BS1163" si="11737">SUM(BS1164:BS1167)</f>
        <v>0</v>
      </c>
      <c r="BT1163" s="260"/>
      <c r="BU1163" s="260"/>
      <c r="BV1163" s="258">
        <f>SUM(BV1164:BV1167)</f>
        <v>153581000</v>
      </c>
      <c r="BW1163" s="258">
        <f>SUM(BW1164:BW1167)</f>
        <v>172010720.00000003</v>
      </c>
      <c r="BX1163" s="190"/>
      <c r="BY1163" s="76"/>
      <c r="BZ1163" s="325"/>
      <c r="CA1163" s="644">
        <f>SUM(CA1164:CA1167)</f>
        <v>137608576.00000003</v>
      </c>
      <c r="CB1163" s="82">
        <f t="shared" ref="CB1163:CD1163" si="11738">SUM(CB1164:CB1165)</f>
        <v>0</v>
      </c>
      <c r="CC1163" s="82">
        <f t="shared" si="11738"/>
        <v>0</v>
      </c>
      <c r="CD1163" s="175">
        <f t="shared" si="11738"/>
        <v>0</v>
      </c>
      <c r="CE1163" s="27">
        <f>SUM(CE1164:CE1167)</f>
        <v>153581000</v>
      </c>
      <c r="CF1163" s="27">
        <f>SUM(CF1164:CF1167)</f>
        <v>172010720.00000003</v>
      </c>
      <c r="CG1163" s="603">
        <f>SUM(CG1164:CG1167)</f>
        <v>137608576.00000003</v>
      </c>
      <c r="CH1163" s="185"/>
      <c r="CI1163" s="185"/>
      <c r="CK1163" s="724"/>
      <c r="CM1163" s="178"/>
      <c r="CN1163" s="77"/>
      <c r="CO1163" s="77"/>
      <c r="CP1163" s="76"/>
      <c r="CR1163" s="463"/>
      <c r="CS1163" s="463"/>
      <c r="CT1163" s="463"/>
      <c r="CU1163" s="463"/>
      <c r="CV1163" s="463"/>
      <c r="CW1163" s="463"/>
      <c r="CX1163" s="463"/>
      <c r="CY1163" s="463"/>
      <c r="CZ1163" s="463"/>
      <c r="DA1163" s="464"/>
      <c r="DB1163" s="464"/>
      <c r="DC1163" s="464"/>
      <c r="DD1163" s="464"/>
      <c r="DE1163" s="464"/>
      <c r="DF1163" s="464"/>
      <c r="DG1163" s="464"/>
      <c r="DH1163" s="464"/>
      <c r="DI1163" s="464"/>
      <c r="DJ1163" s="464"/>
      <c r="DK1163" s="464"/>
      <c r="DL1163" s="464"/>
      <c r="DM1163" s="464"/>
      <c r="DN1163" s="464"/>
      <c r="DO1163" s="455"/>
      <c r="DP1163" s="455"/>
      <c r="DQ1163" s="477"/>
      <c r="DR1163" s="455"/>
      <c r="DS1163" s="258">
        <f t="shared" ref="DS1163:EL1163" si="11739">SUM(DS1164:DS1166)</f>
        <v>89415868.301393405</v>
      </c>
      <c r="DT1163" s="258">
        <f t="shared" si="11739"/>
        <v>79835596.69767268</v>
      </c>
      <c r="DU1163" s="258">
        <f t="shared" si="11739"/>
        <v>69085496.666666687</v>
      </c>
      <c r="DV1163" s="258">
        <f t="shared" si="11739"/>
        <v>61683479.166666679</v>
      </c>
      <c r="DW1163" s="258">
        <f t="shared" si="11739"/>
        <v>0</v>
      </c>
      <c r="DX1163" s="258">
        <f t="shared" si="11739"/>
        <v>0</v>
      </c>
      <c r="DY1163" s="258">
        <f t="shared" si="11739"/>
        <v>0</v>
      </c>
      <c r="DZ1163" s="258">
        <f t="shared" si="11739"/>
        <v>0</v>
      </c>
      <c r="EA1163" s="258">
        <f t="shared" si="11739"/>
        <v>0</v>
      </c>
      <c r="EB1163" s="258">
        <f t="shared" si="11739"/>
        <v>0</v>
      </c>
      <c r="EC1163" s="258">
        <f t="shared" si="11739"/>
        <v>0</v>
      </c>
      <c r="ED1163" s="258">
        <f t="shared" si="11739"/>
        <v>0</v>
      </c>
      <c r="EE1163" s="258">
        <f t="shared" si="11739"/>
        <v>158501364.96806008</v>
      </c>
      <c r="EF1163" s="258">
        <f>SUM(EF1164:EF1166)</f>
        <v>141519075.86433935</v>
      </c>
      <c r="EG1163" s="258">
        <f t="shared" si="11739"/>
        <v>0</v>
      </c>
      <c r="EH1163" s="258">
        <f t="shared" si="11739"/>
        <v>0</v>
      </c>
      <c r="EI1163" s="258">
        <f t="shared" si="11739"/>
        <v>0</v>
      </c>
      <c r="EJ1163" s="258">
        <f t="shared" si="11739"/>
        <v>0</v>
      </c>
      <c r="EK1163" s="258">
        <f t="shared" si="11739"/>
        <v>0</v>
      </c>
      <c r="EL1163" s="258">
        <f t="shared" si="11739"/>
        <v>0</v>
      </c>
      <c r="EM1163" s="258">
        <f t="shared" ref="EM1163:EZ1163" si="11740">SUM(EM1164:EM1167)</f>
        <v>10215403.302327305</v>
      </c>
      <c r="EN1163" s="258">
        <f t="shared" si="11740"/>
        <v>11441251.698606595</v>
      </c>
      <c r="EO1163" s="258">
        <f t="shared" si="11740"/>
        <v>1846520.8333333209</v>
      </c>
      <c r="EP1163" s="258">
        <f t="shared" si="11740"/>
        <v>2068103.3333333135</v>
      </c>
      <c r="EQ1163" s="258">
        <f t="shared" si="11740"/>
        <v>0</v>
      </c>
      <c r="ER1163" s="258">
        <f t="shared" si="11740"/>
        <v>0</v>
      </c>
      <c r="ES1163" s="258">
        <f t="shared" si="11740"/>
        <v>0</v>
      </c>
      <c r="ET1163" s="258">
        <f t="shared" si="11740"/>
        <v>0</v>
      </c>
      <c r="EU1163" s="258">
        <f t="shared" si="11740"/>
        <v>0</v>
      </c>
      <c r="EV1163" s="258">
        <f t="shared" si="11740"/>
        <v>0</v>
      </c>
      <c r="EW1163" s="258">
        <f t="shared" si="11740"/>
        <v>0</v>
      </c>
      <c r="EX1163" s="258">
        <f t="shared" si="11740"/>
        <v>0</v>
      </c>
      <c r="EY1163" s="258">
        <f t="shared" si="11740"/>
        <v>12061924.135660648</v>
      </c>
      <c r="EZ1163" s="258">
        <f t="shared" si="11740"/>
        <v>13509355.031939954</v>
      </c>
      <c r="FA1163" s="629"/>
      <c r="FB1163" s="349"/>
      <c r="FC1163" s="349"/>
      <c r="FD1163" s="349"/>
      <c r="FE1163" s="349"/>
      <c r="FF1163" s="349"/>
      <c r="FG1163" s="349"/>
      <c r="FH1163" s="349"/>
      <c r="FI1163" s="349"/>
      <c r="FJ1163" s="349"/>
      <c r="FK1163" s="349"/>
      <c r="FL1163" s="349"/>
      <c r="FM1163" s="349"/>
      <c r="FN1163" s="349"/>
      <c r="FO1163" s="349"/>
      <c r="FP1163" s="349"/>
      <c r="FQ1163" s="349"/>
      <c r="FR1163" s="349"/>
      <c r="FS1163" s="349"/>
      <c r="FT1163" s="349"/>
      <c r="FU1163" s="349"/>
      <c r="FV1163" s="349"/>
      <c r="FW1163" s="349"/>
      <c r="FX1163" s="349"/>
      <c r="FY1163" s="349"/>
      <c r="FZ1163" s="349"/>
      <c r="GA1163" s="349"/>
      <c r="GB1163" s="349"/>
      <c r="GC1163" s="349"/>
      <c r="GD1163" s="349"/>
      <c r="GE1163" s="349"/>
      <c r="GF1163" s="349"/>
      <c r="GG1163" s="349"/>
      <c r="GH1163" s="349"/>
      <c r="GI1163" s="349"/>
      <c r="GJ1163" s="349"/>
      <c r="GK1163" s="349"/>
      <c r="GL1163" s="349"/>
      <c r="GM1163" s="349"/>
      <c r="GN1163" s="349"/>
      <c r="GO1163" s="349"/>
      <c r="GP1163" s="349"/>
      <c r="GQ1163" s="349"/>
      <c r="GR1163" s="349"/>
      <c r="GS1163" s="349"/>
      <c r="GT1163" s="349"/>
      <c r="GU1163" s="349"/>
      <c r="GV1163" s="349"/>
      <c r="GW1163" s="349"/>
      <c r="GX1163" s="349"/>
      <c r="GY1163" s="349"/>
      <c r="GZ1163" s="349"/>
      <c r="HA1163" s="349"/>
      <c r="HB1163" s="349"/>
      <c r="HC1163" s="349"/>
      <c r="HD1163" s="349"/>
      <c r="HE1163" s="349"/>
      <c r="HF1163" s="349"/>
      <c r="HG1163" s="349"/>
      <c r="HH1163" s="349"/>
      <c r="HI1163" s="349"/>
      <c r="HJ1163" s="349"/>
      <c r="HK1163" s="349"/>
      <c r="HL1163" s="349"/>
      <c r="HM1163" s="349"/>
      <c r="HN1163" s="349"/>
      <c r="HO1163" s="349"/>
      <c r="HP1163" s="349"/>
      <c r="HQ1163" s="349"/>
      <c r="HR1163" s="349"/>
      <c r="HS1163" s="349"/>
      <c r="HT1163" s="349"/>
      <c r="HU1163" s="349"/>
      <c r="HV1163" s="349"/>
      <c r="HW1163" s="349"/>
      <c r="HX1163" s="349"/>
      <c r="HY1163" s="349"/>
      <c r="HZ1163" s="349"/>
      <c r="IA1163" s="349"/>
      <c r="IB1163" s="349"/>
      <c r="IC1163" s="349"/>
      <c r="ID1163" s="349"/>
      <c r="IE1163" s="349"/>
      <c r="IF1163" s="349"/>
      <c r="IG1163" s="349"/>
      <c r="IH1163" s="349"/>
      <c r="II1163" s="349"/>
      <c r="IJ1163" s="349"/>
      <c r="IK1163" s="349"/>
      <c r="IL1163" s="349"/>
      <c r="IM1163" s="349"/>
      <c r="IN1163" s="349"/>
      <c r="IO1163" s="349"/>
      <c r="IP1163" s="349"/>
      <c r="IQ1163" s="349"/>
      <c r="IR1163" s="349"/>
      <c r="IS1163" s="349"/>
      <c r="IT1163" s="349"/>
      <c r="IU1163" s="349"/>
      <c r="IV1163" s="349"/>
      <c r="IW1163" s="349"/>
      <c r="IX1163" s="349"/>
      <c r="IY1163" s="349"/>
      <c r="IZ1163" s="349"/>
      <c r="JA1163" s="349"/>
      <c r="JB1163" s="349"/>
      <c r="JC1163" s="349"/>
      <c r="JD1163" s="349"/>
      <c r="JE1163" s="349"/>
      <c r="JF1163" s="349"/>
      <c r="JG1163" s="349"/>
      <c r="JH1163" s="349"/>
      <c r="JI1163" s="349"/>
      <c r="JJ1163" s="349"/>
      <c r="JK1163" s="349"/>
      <c r="JL1163" s="349"/>
      <c r="JM1163" s="349"/>
      <c r="JN1163" s="349"/>
      <c r="JO1163" s="349"/>
      <c r="JP1163" s="349"/>
      <c r="JQ1163" s="349"/>
      <c r="JR1163" s="349"/>
      <c r="JS1163" s="349"/>
      <c r="JT1163" s="349"/>
      <c r="JU1163" s="349"/>
      <c r="JV1163" s="349"/>
      <c r="JW1163" s="349"/>
      <c r="JX1163" s="349"/>
      <c r="JY1163" s="349"/>
      <c r="JZ1163" s="349"/>
      <c r="KA1163" s="349"/>
      <c r="KB1163" s="349"/>
      <c r="KC1163" s="349"/>
      <c r="KD1163" s="349"/>
      <c r="KE1163" s="349"/>
      <c r="KF1163" s="349"/>
      <c r="KG1163" s="349"/>
      <c r="KH1163" s="349"/>
      <c r="KI1163" s="349"/>
      <c r="KJ1163" s="349"/>
      <c r="KK1163" s="349"/>
      <c r="KL1163" s="349"/>
      <c r="KM1163" s="349"/>
      <c r="KN1163" s="349"/>
      <c r="KO1163" s="349"/>
      <c r="KP1163" s="349"/>
      <c r="KQ1163" s="349"/>
      <c r="KR1163" s="349"/>
      <c r="KS1163" s="349"/>
      <c r="KT1163" s="349"/>
      <c r="KU1163" s="349"/>
      <c r="KV1163" s="349"/>
      <c r="KW1163" s="349"/>
      <c r="KX1163" s="349"/>
      <c r="KY1163" s="349"/>
      <c r="KZ1163" s="349"/>
      <c r="LA1163" s="349"/>
      <c r="LB1163" s="349"/>
      <c r="LC1163" s="349"/>
      <c r="LD1163" s="349"/>
      <c r="LE1163" s="349"/>
      <c r="LF1163" s="349"/>
      <c r="LG1163" s="349"/>
      <c r="LH1163" s="349"/>
      <c r="LI1163" s="349"/>
      <c r="LJ1163" s="349"/>
      <c r="LK1163" s="349"/>
      <c r="LL1163" s="349"/>
      <c r="LM1163" s="349"/>
      <c r="LN1163" s="349"/>
      <c r="LO1163" s="349"/>
      <c r="LP1163" s="349"/>
      <c r="LQ1163" s="349"/>
      <c r="LR1163" s="349"/>
      <c r="LS1163" s="349"/>
      <c r="LT1163" s="349"/>
      <c r="LU1163" s="349"/>
      <c r="LV1163" s="349"/>
      <c r="LW1163" s="349"/>
      <c r="LX1163" s="349"/>
      <c r="LY1163" s="349"/>
      <c r="LZ1163" s="349"/>
      <c r="MA1163" s="349"/>
      <c r="MB1163" s="349"/>
      <c r="MC1163" s="349"/>
      <c r="MD1163" s="349"/>
      <c r="ME1163" s="349"/>
      <c r="MF1163" s="349"/>
      <c r="MG1163" s="349"/>
      <c r="MH1163" s="349"/>
      <c r="MI1163" s="349"/>
      <c r="MJ1163" s="349"/>
      <c r="MK1163" s="349"/>
      <c r="ML1163" s="349"/>
      <c r="MM1163" s="349"/>
      <c r="MN1163" s="349"/>
      <c r="MO1163" s="349"/>
      <c r="MP1163" s="349"/>
      <c r="MQ1163" s="349"/>
      <c r="MR1163" s="349"/>
      <c r="MS1163" s="349"/>
      <c r="MT1163" s="349"/>
      <c r="MU1163" s="349"/>
      <c r="MV1163" s="349"/>
      <c r="MW1163" s="349"/>
      <c r="MX1163" s="349"/>
      <c r="MY1163" s="349"/>
      <c r="MZ1163" s="349"/>
      <c r="NA1163" s="349"/>
      <c r="NB1163" s="349"/>
      <c r="NC1163" s="349"/>
      <c r="ND1163" s="349"/>
      <c r="NE1163" s="349"/>
      <c r="NF1163" s="349"/>
      <c r="NG1163" s="349"/>
      <c r="NH1163" s="349"/>
      <c r="NI1163" s="349"/>
      <c r="NJ1163" s="349"/>
      <c r="NK1163" s="349"/>
      <c r="NL1163" s="349"/>
      <c r="NM1163" s="349"/>
      <c r="NN1163" s="349"/>
      <c r="NO1163" s="349"/>
      <c r="NP1163" s="349"/>
      <c r="NQ1163" s="349"/>
      <c r="NR1163" s="349"/>
      <c r="NS1163" s="349"/>
      <c r="NT1163" s="349"/>
      <c r="NU1163" s="349"/>
      <c r="NV1163" s="349"/>
      <c r="NW1163" s="349"/>
      <c r="NX1163" s="349"/>
      <c r="NY1163" s="349"/>
      <c r="NZ1163" s="349"/>
      <c r="OA1163" s="349"/>
      <c r="OB1163" s="349"/>
      <c r="OC1163" s="349"/>
      <c r="OD1163" s="349"/>
      <c r="OE1163" s="349"/>
      <c r="OF1163" s="349"/>
      <c r="OG1163" s="349"/>
      <c r="OH1163" s="349"/>
      <c r="OI1163" s="349"/>
      <c r="OJ1163" s="349"/>
      <c r="OK1163" s="349"/>
      <c r="OL1163" s="349"/>
      <c r="OM1163" s="349"/>
      <c r="ON1163" s="349"/>
      <c r="OO1163" s="349"/>
      <c r="OP1163" s="349"/>
      <c r="OQ1163" s="349"/>
      <c r="OR1163" s="349"/>
      <c r="OS1163" s="349"/>
      <c r="OT1163" s="349"/>
      <c r="OU1163" s="349"/>
      <c r="OV1163" s="349"/>
      <c r="OW1163" s="349"/>
      <c r="OX1163" s="349"/>
      <c r="OY1163" s="349"/>
      <c r="OZ1163" s="349"/>
      <c r="PA1163" s="349"/>
      <c r="PB1163" s="349"/>
      <c r="PC1163" s="349"/>
      <c r="PD1163" s="349"/>
      <c r="PE1163" s="349"/>
      <c r="PF1163" s="349"/>
      <c r="PG1163" s="349"/>
      <c r="PH1163" s="349"/>
      <c r="PI1163" s="349"/>
      <c r="PJ1163" s="349"/>
      <c r="PK1163" s="349"/>
      <c r="PL1163" s="349"/>
      <c r="PM1163" s="349"/>
      <c r="PN1163" s="349"/>
      <c r="PO1163" s="349"/>
      <c r="PP1163" s="349"/>
      <c r="PQ1163" s="349"/>
      <c r="PR1163" s="349"/>
      <c r="PS1163" s="349"/>
      <c r="PT1163" s="349"/>
      <c r="PU1163" s="349"/>
      <c r="PV1163" s="349"/>
      <c r="PW1163" s="349"/>
      <c r="PX1163" s="349"/>
      <c r="PY1163" s="349"/>
      <c r="PZ1163" s="349"/>
      <c r="QA1163" s="349"/>
      <c r="QB1163" s="349"/>
      <c r="QC1163" s="349"/>
      <c r="QD1163" s="349"/>
      <c r="QE1163" s="349"/>
      <c r="QF1163" s="349"/>
      <c r="QG1163" s="349"/>
      <c r="QH1163" s="349"/>
      <c r="QI1163" s="349"/>
      <c r="QJ1163" s="349"/>
      <c r="QK1163" s="349"/>
      <c r="QL1163" s="349"/>
      <c r="QM1163" s="349"/>
      <c r="QN1163" s="349"/>
      <c r="QO1163" s="349"/>
      <c r="QP1163" s="349"/>
      <c r="QQ1163" s="349"/>
      <c r="QR1163" s="349"/>
      <c r="QS1163" s="349"/>
      <c r="QT1163" s="349"/>
      <c r="QU1163" s="349"/>
      <c r="QV1163" s="349"/>
      <c r="QW1163" s="349"/>
      <c r="QX1163" s="349"/>
      <c r="QY1163" s="349"/>
      <c r="QZ1163" s="349"/>
      <c r="RA1163" s="349"/>
      <c r="RB1163" s="349"/>
      <c r="RC1163" s="349"/>
      <c r="RD1163" s="349"/>
      <c r="RE1163" s="349"/>
      <c r="RF1163" s="349"/>
      <c r="RG1163" s="349"/>
      <c r="RH1163" s="349"/>
      <c r="RI1163" s="349"/>
      <c r="RJ1163" s="349"/>
      <c r="RK1163" s="349"/>
      <c r="RL1163" s="349"/>
      <c r="RM1163" s="349"/>
      <c r="RN1163" s="349"/>
      <c r="RO1163" s="349"/>
      <c r="RP1163" s="349"/>
      <c r="RQ1163" s="349"/>
      <c r="RR1163" s="349"/>
      <c r="RS1163" s="349"/>
      <c r="RT1163" s="349"/>
      <c r="RU1163" s="349"/>
      <c r="RV1163" s="349"/>
      <c r="RW1163" s="349"/>
      <c r="RX1163" s="349"/>
      <c r="RY1163" s="349"/>
      <c r="RZ1163" s="349"/>
      <c r="SA1163" s="349"/>
      <c r="SB1163" s="349"/>
      <c r="SC1163" s="349"/>
      <c r="SD1163" s="349"/>
      <c r="SE1163" s="349"/>
      <c r="SF1163" s="349"/>
      <c r="SG1163" s="349"/>
      <c r="SH1163" s="349"/>
      <c r="SI1163" s="349"/>
      <c r="SJ1163" s="349"/>
      <c r="SK1163" s="349"/>
      <c r="SL1163" s="349"/>
      <c r="SM1163" s="349"/>
      <c r="SN1163" s="349"/>
      <c r="SO1163" s="349"/>
      <c r="SP1163" s="349"/>
      <c r="SQ1163" s="349"/>
      <c r="SR1163" s="349"/>
      <c r="SS1163" s="349"/>
      <c r="ST1163" s="349"/>
      <c r="SU1163" s="349"/>
      <c r="SV1163" s="349"/>
      <c r="SW1163" s="349"/>
      <c r="SX1163" s="349"/>
      <c r="SY1163" s="349"/>
      <c r="SZ1163" s="349"/>
      <c r="TA1163" s="349"/>
      <c r="TB1163" s="349"/>
      <c r="TC1163" s="349"/>
      <c r="TD1163" s="349"/>
      <c r="TE1163" s="349"/>
      <c r="TF1163" s="349"/>
      <c r="TG1163" s="349"/>
      <c r="TH1163" s="349"/>
      <c r="TI1163" s="349"/>
      <c r="TJ1163" s="349"/>
      <c r="TK1163" s="349"/>
      <c r="TL1163" s="349"/>
      <c r="TM1163" s="349"/>
      <c r="TN1163" s="349"/>
      <c r="TO1163" s="349"/>
      <c r="TP1163" s="349"/>
      <c r="TQ1163" s="349"/>
      <c r="TR1163" s="349"/>
      <c r="TS1163" s="349"/>
      <c r="TT1163" s="349"/>
      <c r="TU1163" s="349"/>
      <c r="TV1163" s="349"/>
      <c r="TW1163" s="349"/>
      <c r="TX1163" s="349"/>
      <c r="TY1163" s="349"/>
      <c r="TZ1163" s="349"/>
      <c r="UA1163" s="349"/>
      <c r="UB1163" s="349"/>
      <c r="UC1163" s="349"/>
      <c r="UD1163" s="349"/>
      <c r="UE1163" s="349"/>
      <c r="UF1163" s="349"/>
      <c r="UG1163" s="349"/>
      <c r="UH1163" s="349"/>
      <c r="UI1163" s="349"/>
      <c r="UJ1163" s="349"/>
      <c r="UK1163" s="349"/>
      <c r="UL1163" s="349"/>
      <c r="UM1163" s="349"/>
      <c r="UN1163" s="349"/>
      <c r="UO1163" s="349"/>
      <c r="UP1163" s="349"/>
      <c r="UQ1163" s="349"/>
      <c r="UR1163" s="349"/>
      <c r="US1163" s="349"/>
      <c r="UT1163" s="349"/>
      <c r="UU1163" s="349"/>
      <c r="UV1163" s="349"/>
      <c r="UW1163" s="349"/>
      <c r="UX1163" s="349"/>
      <c r="UY1163" s="349"/>
      <c r="UZ1163" s="349"/>
      <c r="VA1163" s="349"/>
      <c r="VB1163" s="349"/>
      <c r="VC1163" s="349"/>
      <c r="VD1163" s="349"/>
      <c r="VE1163" s="349"/>
      <c r="VF1163" s="349"/>
      <c r="VG1163" s="349"/>
      <c r="VH1163" s="349"/>
      <c r="VI1163" s="349"/>
      <c r="VJ1163" s="349"/>
      <c r="VK1163" s="349"/>
      <c r="VL1163" s="349"/>
      <c r="VM1163" s="349"/>
      <c r="VN1163" s="349"/>
      <c r="VO1163" s="349"/>
      <c r="VP1163" s="349"/>
      <c r="VQ1163" s="349"/>
      <c r="VR1163" s="349"/>
      <c r="VS1163" s="349"/>
      <c r="VT1163" s="349"/>
      <c r="VU1163" s="349"/>
      <c r="VV1163" s="349"/>
      <c r="VW1163" s="349"/>
      <c r="VX1163" s="349"/>
      <c r="VY1163" s="349"/>
      <c r="VZ1163" s="349"/>
      <c r="WA1163" s="349"/>
      <c r="WB1163" s="349"/>
      <c r="WC1163" s="349"/>
      <c r="WD1163" s="349"/>
      <c r="WE1163" s="349"/>
      <c r="WF1163" s="349"/>
      <c r="WG1163" s="349"/>
      <c r="WH1163" s="349"/>
      <c r="WI1163" s="349"/>
      <c r="WJ1163" s="349"/>
      <c r="WK1163" s="349"/>
      <c r="WL1163" s="349"/>
      <c r="WM1163" s="349"/>
      <c r="WN1163" s="349"/>
      <c r="WO1163" s="349"/>
      <c r="WP1163" s="349"/>
      <c r="WQ1163" s="349"/>
      <c r="WR1163" s="349"/>
      <c r="WS1163" s="349"/>
      <c r="WT1163" s="349"/>
      <c r="WU1163" s="349"/>
      <c r="WV1163" s="349"/>
      <c r="WW1163" s="349"/>
      <c r="WX1163" s="349"/>
      <c r="WY1163" s="349"/>
      <c r="WZ1163" s="349"/>
      <c r="XA1163" s="349"/>
      <c r="XB1163" s="349"/>
      <c r="XC1163" s="349"/>
      <c r="XD1163" s="349"/>
      <c r="XE1163" s="349"/>
      <c r="XF1163" s="349"/>
      <c r="XG1163" s="349"/>
      <c r="XH1163" s="349"/>
      <c r="XI1163" s="349"/>
      <c r="XJ1163" s="349"/>
      <c r="XK1163" s="349"/>
      <c r="XL1163" s="349"/>
      <c r="XM1163" s="349"/>
      <c r="XN1163" s="349"/>
      <c r="XO1163" s="349"/>
      <c r="XP1163" s="349"/>
      <c r="XQ1163" s="349"/>
      <c r="XR1163" s="349"/>
      <c r="XS1163" s="349"/>
      <c r="XT1163" s="349"/>
      <c r="XU1163" s="349"/>
      <c r="XV1163" s="349"/>
      <c r="XW1163" s="349"/>
      <c r="XX1163" s="349"/>
      <c r="XY1163" s="349"/>
      <c r="XZ1163" s="349"/>
      <c r="YA1163" s="349"/>
      <c r="YB1163" s="349"/>
      <c r="YC1163" s="349"/>
      <c r="YD1163" s="349"/>
      <c r="YE1163" s="349"/>
      <c r="YF1163" s="349"/>
      <c r="YG1163" s="349"/>
      <c r="YH1163" s="349"/>
      <c r="YI1163" s="349"/>
      <c r="YJ1163" s="349"/>
      <c r="YK1163" s="349"/>
      <c r="YL1163" s="349"/>
      <c r="YM1163" s="349"/>
      <c r="YN1163" s="349"/>
      <c r="YO1163" s="349"/>
      <c r="YP1163" s="349"/>
      <c r="YQ1163" s="349"/>
      <c r="YR1163" s="349"/>
      <c r="YS1163" s="349"/>
      <c r="YT1163" s="349"/>
      <c r="YU1163" s="349"/>
      <c r="YV1163" s="349"/>
      <c r="YW1163" s="349"/>
      <c r="YX1163" s="349"/>
      <c r="YY1163" s="349"/>
      <c r="YZ1163" s="349"/>
      <c r="ZA1163" s="349"/>
      <c r="ZB1163" s="349"/>
      <c r="ZC1163" s="349"/>
      <c r="ZD1163" s="349"/>
      <c r="ZE1163" s="349"/>
      <c r="ZF1163" s="349"/>
      <c r="ZG1163" s="349"/>
      <c r="ZH1163" s="349"/>
      <c r="ZI1163" s="349"/>
      <c r="ZJ1163" s="349"/>
      <c r="ZK1163" s="349"/>
      <c r="ZL1163" s="349"/>
      <c r="ZM1163" s="349"/>
      <c r="ZN1163" s="349"/>
      <c r="ZO1163" s="349"/>
      <c r="ZP1163" s="349"/>
      <c r="ZQ1163" s="349"/>
      <c r="ZR1163" s="349"/>
      <c r="ZS1163" s="349"/>
      <c r="ZT1163" s="349"/>
      <c r="ZU1163" s="349"/>
      <c r="ZV1163" s="349"/>
      <c r="ZW1163" s="349"/>
      <c r="ZX1163" s="349"/>
      <c r="ZY1163" s="349"/>
      <c r="ZZ1163" s="349"/>
      <c r="AAA1163" s="349"/>
      <c r="AAB1163" s="349"/>
      <c r="AAC1163" s="349"/>
      <c r="AAD1163" s="349"/>
      <c r="AAE1163" s="349"/>
      <c r="AAF1163" s="349"/>
      <c r="AAG1163" s="349"/>
      <c r="AAH1163" s="349"/>
      <c r="AAI1163" s="349"/>
      <c r="AAJ1163" s="349"/>
      <c r="AAK1163" s="349"/>
      <c r="AAL1163" s="349"/>
      <c r="AAM1163" s="349"/>
      <c r="AAN1163" s="349"/>
      <c r="AAO1163" s="349"/>
      <c r="AAP1163" s="349"/>
      <c r="AAQ1163" s="349"/>
      <c r="AAR1163" s="349"/>
      <c r="AAS1163" s="349"/>
      <c r="AAT1163" s="349"/>
      <c r="AAU1163" s="349"/>
      <c r="AAV1163" s="349"/>
      <c r="AAW1163" s="349"/>
      <c r="AAX1163" s="349"/>
      <c r="AAY1163" s="349"/>
      <c r="AAZ1163" s="349"/>
      <c r="ABA1163" s="349"/>
      <c r="ABB1163" s="349"/>
      <c r="ABC1163" s="349"/>
      <c r="ABD1163" s="349"/>
      <c r="ABE1163" s="349"/>
      <c r="ABF1163" s="349"/>
      <c r="ABG1163" s="349"/>
      <c r="ABH1163" s="349"/>
      <c r="ABI1163" s="349"/>
      <c r="ABJ1163" s="349"/>
      <c r="ABK1163" s="349"/>
      <c r="ABL1163" s="349"/>
      <c r="ABM1163" s="349"/>
      <c r="ABN1163" s="349"/>
      <c r="ABO1163" s="349"/>
      <c r="ABP1163" s="349"/>
      <c r="ABQ1163" s="349"/>
      <c r="ABR1163" s="349"/>
      <c r="ABS1163" s="349"/>
      <c r="ABT1163" s="349"/>
      <c r="ABU1163" s="349"/>
      <c r="ABV1163" s="349"/>
      <c r="ABW1163" s="349"/>
      <c r="ABX1163" s="349"/>
      <c r="ABY1163" s="349"/>
      <c r="ABZ1163" s="349"/>
      <c r="ACA1163" s="349"/>
      <c r="ACB1163" s="349"/>
      <c r="ACC1163" s="349"/>
    </row>
    <row r="1164" spans="1:757" s="175" customFormat="1" ht="18" hidden="1" customHeight="1" outlineLevel="1" x14ac:dyDescent="0.2">
      <c r="A1164" s="76" t="s">
        <v>2268</v>
      </c>
      <c r="B1164" s="965" t="s">
        <v>21</v>
      </c>
      <c r="C1164" s="646" t="s">
        <v>2269</v>
      </c>
      <c r="D1164" s="77" t="s">
        <v>2270</v>
      </c>
      <c r="E1164" s="76" t="s">
        <v>2270</v>
      </c>
      <c r="F1164" s="76" t="s">
        <v>2271</v>
      </c>
      <c r="G1164" s="76" t="s">
        <v>1924</v>
      </c>
      <c r="H1164" s="189">
        <v>0.8</v>
      </c>
      <c r="I1164" s="1088" t="s">
        <v>2272</v>
      </c>
      <c r="J1164" s="80" t="s">
        <v>26</v>
      </c>
      <c r="K1164" s="81"/>
      <c r="L1164" s="76" t="s">
        <v>1230</v>
      </c>
      <c r="M1164" s="76"/>
      <c r="N1164" s="82"/>
      <c r="O1164" s="82"/>
      <c r="P1164" s="82"/>
      <c r="Q1164" s="82"/>
      <c r="R1164" s="260"/>
      <c r="S1164" s="260"/>
      <c r="T1164" s="260"/>
      <c r="U1164" s="260"/>
      <c r="V1164" s="260"/>
      <c r="W1164" s="262"/>
      <c r="X1164" s="260"/>
      <c r="Y1164" s="260"/>
      <c r="Z1164" s="260"/>
      <c r="AA1164" s="260"/>
      <c r="AB1164" s="260"/>
      <c r="AC1164" s="260"/>
      <c r="AD1164" s="260"/>
      <c r="AE1164" s="260"/>
      <c r="AF1164" s="260"/>
      <c r="AG1164" s="260"/>
      <c r="AH1164" s="260"/>
      <c r="AI1164" s="260"/>
      <c r="AJ1164" s="260">
        <v>90396940</v>
      </c>
      <c r="AK1164" s="260"/>
      <c r="AL1164" s="260"/>
      <c r="AM1164" s="260">
        <v>0</v>
      </c>
      <c r="AN1164" s="260">
        <f>AM1164*1.12</f>
        <v>0</v>
      </c>
      <c r="AO1164" s="260">
        <f t="shared" ref="AO1164" si="11741">AN1164*H1164</f>
        <v>0</v>
      </c>
      <c r="AP1164" s="260">
        <v>117417930</v>
      </c>
      <c r="AQ1164" s="260"/>
      <c r="AR1164" s="260"/>
      <c r="AS1164" s="260">
        <v>0</v>
      </c>
      <c r="AT1164" s="260">
        <f>AS1164*1.12</f>
        <v>0</v>
      </c>
      <c r="AU1164" s="260">
        <f t="shared" ref="AU1164" si="11742">AT1164*H1164</f>
        <v>0</v>
      </c>
      <c r="AV1164" s="260">
        <v>118822350</v>
      </c>
      <c r="AW1164" s="260"/>
      <c r="AX1164" s="260"/>
      <c r="AY1164" s="260">
        <v>0</v>
      </c>
      <c r="AZ1164" s="260">
        <f t="shared" ref="AZ1164" si="11743">AY1164*1.12</f>
        <v>0</v>
      </c>
      <c r="BA1164" s="260">
        <f t="shared" ref="BA1164" si="11744">AZ1164*H1164</f>
        <v>0</v>
      </c>
      <c r="BB1164" s="404">
        <v>118290300</v>
      </c>
      <c r="BC1164" s="404"/>
      <c r="BD1164" s="404"/>
      <c r="BE1164" s="400">
        <v>0</v>
      </c>
      <c r="BF1164" s="400">
        <f t="shared" ref="BF1164" si="11745">BE1164*1.12</f>
        <v>0</v>
      </c>
      <c r="BG1164" s="400">
        <f t="shared" ref="BG1164" si="11746">BF1164*H1164</f>
        <v>0</v>
      </c>
      <c r="BH1164" s="404">
        <v>119637750</v>
      </c>
      <c r="BI1164" s="404"/>
      <c r="BJ1164" s="404"/>
      <c r="BK1164" s="400">
        <v>0</v>
      </c>
      <c r="BL1164" s="400">
        <f t="shared" ref="BL1164:BL1165" si="11747">BK1164*1.12</f>
        <v>0</v>
      </c>
      <c r="BM1164" s="400">
        <f>BL1164*H1164</f>
        <v>0</v>
      </c>
      <c r="BN1164" s="404"/>
      <c r="BO1164" s="404"/>
      <c r="BP1164" s="404"/>
      <c r="BQ1164" s="400">
        <v>0</v>
      </c>
      <c r="BR1164" s="400">
        <f t="shared" ref="BR1164:BR1166" si="11748">BQ1164*1.12</f>
        <v>0</v>
      </c>
      <c r="BS1164" s="400">
        <f>BR1164*N1164</f>
        <v>0</v>
      </c>
      <c r="BT1164" s="260"/>
      <c r="BU1164" s="260"/>
      <c r="BV1164" s="262">
        <v>0</v>
      </c>
      <c r="BW1164" s="1427">
        <f t="shared" ref="BW1164:BW1165" si="11749">BV1164*1.12</f>
        <v>0</v>
      </c>
      <c r="BX1164" s="190"/>
      <c r="BY1164" s="76">
        <v>2016</v>
      </c>
      <c r="BZ1164" s="325"/>
      <c r="CA1164" s="596">
        <f t="shared" ref="CA1164:CA1169" si="11750">BW1164*H1164</f>
        <v>0</v>
      </c>
      <c r="CB1164" s="82"/>
      <c r="CC1164" s="82"/>
      <c r="CE1164" s="27">
        <f>BV1164-CB1164</f>
        <v>0</v>
      </c>
      <c r="CF1164" s="27">
        <f t="shared" ref="CF1164:CF1165" si="11751">BW1164-CC1164</f>
        <v>0</v>
      </c>
      <c r="CG1164" s="905">
        <f>CA1164-CC1164</f>
        <v>0</v>
      </c>
      <c r="CH1164" s="175" t="s">
        <v>2283</v>
      </c>
      <c r="CI1164" s="185"/>
      <c r="CK1164" s="724"/>
      <c r="CM1164" s="178"/>
      <c r="CN1164" s="77"/>
      <c r="CO1164" s="77"/>
      <c r="CP1164" s="76"/>
      <c r="CR1164" s="463"/>
      <c r="CS1164" s="463"/>
      <c r="CT1164" s="463"/>
      <c r="CU1164" s="463"/>
      <c r="CV1164" s="463"/>
      <c r="CW1164" s="463"/>
      <c r="CX1164" s="463"/>
      <c r="CY1164" s="463"/>
      <c r="CZ1164" s="463"/>
      <c r="DA1164" s="464"/>
      <c r="DB1164" s="464"/>
      <c r="DC1164" s="464"/>
      <c r="DD1164" s="464"/>
      <c r="DE1164" s="464"/>
      <c r="DF1164" s="464"/>
      <c r="DG1164" s="464"/>
      <c r="DH1164" s="464"/>
      <c r="DI1164" s="464"/>
      <c r="DJ1164" s="464"/>
      <c r="DK1164" s="464"/>
      <c r="DL1164" s="464"/>
      <c r="DM1164" s="464"/>
      <c r="DN1164" s="464"/>
      <c r="DO1164" s="455"/>
      <c r="DP1164" s="455"/>
      <c r="DQ1164" s="477"/>
      <c r="DR1164" s="455"/>
      <c r="DS1164" s="406"/>
      <c r="DT1164" s="406"/>
      <c r="DU1164" s="406"/>
      <c r="DV1164" s="406"/>
      <c r="DW1164" s="406"/>
      <c r="DX1164" s="406"/>
      <c r="DY1164" s="406"/>
      <c r="DZ1164" s="406"/>
      <c r="EA1164" s="406"/>
      <c r="EB1164" s="406"/>
      <c r="EC1164" s="406"/>
      <c r="ED1164" s="406"/>
      <c r="EE1164" s="728"/>
      <c r="EF1164" s="470"/>
      <c r="EG1164" s="264">
        <f>U1164-DN1164</f>
        <v>0</v>
      </c>
      <c r="EH1164" s="264">
        <f>V1164-DM1164</f>
        <v>0</v>
      </c>
      <c r="EI1164" s="262">
        <f>AA1164-DP1164</f>
        <v>0</v>
      </c>
      <c r="EJ1164" s="262">
        <f>AB1164-DO1164</f>
        <v>0</v>
      </c>
      <c r="EK1164" s="262">
        <f>AG1164-DR1164</f>
        <v>0</v>
      </c>
      <c r="EL1164" s="262">
        <f>AH1164-DQ1164</f>
        <v>0</v>
      </c>
      <c r="EM1164" s="262">
        <f>AM1164-DT1164</f>
        <v>0</v>
      </c>
      <c r="EN1164" s="262">
        <f>AN1164-DS1164</f>
        <v>0</v>
      </c>
      <c r="EO1164" s="262">
        <f>AS1164-DV1164</f>
        <v>0</v>
      </c>
      <c r="EP1164" s="262">
        <f>AT1164-DU1164</f>
        <v>0</v>
      </c>
      <c r="EQ1164" s="262">
        <f>AY1164-DX1164</f>
        <v>0</v>
      </c>
      <c r="ER1164" s="262">
        <f>AZ1164-DW1164</f>
        <v>0</v>
      </c>
      <c r="ES1164" s="262">
        <f>BE1164-DZ1164</f>
        <v>0</v>
      </c>
      <c r="ET1164" s="262">
        <f>BF1164-DY1164</f>
        <v>0</v>
      </c>
      <c r="EU1164" s="262">
        <f>BK1164-EB1164</f>
        <v>0</v>
      </c>
      <c r="EV1164" s="262">
        <f>BL1164-EA1164</f>
        <v>0</v>
      </c>
      <c r="EW1164" s="262">
        <f>BM1164-ED1164</f>
        <v>0</v>
      </c>
      <c r="EX1164" s="262">
        <f>BN1164-EC1164</f>
        <v>0</v>
      </c>
      <c r="EY1164" s="260">
        <f>BV1164-EF1164</f>
        <v>0</v>
      </c>
      <c r="EZ1164" s="1130">
        <f>BW1164-EE1164</f>
        <v>0</v>
      </c>
      <c r="FA1164" s="629"/>
      <c r="FB1164" s="349"/>
      <c r="FC1164" s="349"/>
      <c r="FD1164" s="349"/>
      <c r="FE1164" s="349"/>
      <c r="FF1164" s="349"/>
      <c r="FG1164" s="349"/>
      <c r="FH1164" s="349"/>
      <c r="FI1164" s="349"/>
      <c r="FJ1164" s="349"/>
      <c r="FK1164" s="349"/>
      <c r="FL1164" s="349"/>
      <c r="FM1164" s="349"/>
      <c r="FN1164" s="349"/>
      <c r="FO1164" s="349"/>
      <c r="FP1164" s="349"/>
      <c r="FQ1164" s="349"/>
      <c r="FR1164" s="349"/>
      <c r="FS1164" s="349"/>
      <c r="FT1164" s="349"/>
      <c r="FU1164" s="349"/>
      <c r="FV1164" s="349"/>
      <c r="FW1164" s="349"/>
      <c r="FX1164" s="349"/>
      <c r="FY1164" s="349"/>
      <c r="FZ1164" s="349"/>
      <c r="GA1164" s="349"/>
      <c r="GB1164" s="349"/>
      <c r="GC1164" s="349"/>
      <c r="GD1164" s="349"/>
      <c r="GE1164" s="349"/>
      <c r="GF1164" s="349"/>
      <c r="GG1164" s="349"/>
      <c r="GH1164" s="349"/>
      <c r="GI1164" s="349"/>
      <c r="GJ1164" s="349"/>
      <c r="GK1164" s="349"/>
      <c r="GL1164" s="349"/>
      <c r="GM1164" s="349"/>
      <c r="GN1164" s="349"/>
      <c r="GO1164" s="349"/>
      <c r="GP1164" s="349"/>
      <c r="GQ1164" s="349"/>
      <c r="GR1164" s="349"/>
      <c r="GS1164" s="349"/>
      <c r="GT1164" s="349"/>
      <c r="GU1164" s="349"/>
      <c r="GV1164" s="349"/>
      <c r="GW1164" s="349"/>
      <c r="GX1164" s="349"/>
      <c r="GY1164" s="349"/>
      <c r="GZ1164" s="349"/>
      <c r="HA1164" s="349"/>
      <c r="HB1164" s="349"/>
      <c r="HC1164" s="349"/>
      <c r="HD1164" s="349"/>
      <c r="HE1164" s="349"/>
      <c r="HF1164" s="349"/>
      <c r="HG1164" s="349"/>
      <c r="HH1164" s="349"/>
      <c r="HI1164" s="349"/>
      <c r="HJ1164" s="349"/>
      <c r="HK1164" s="349"/>
      <c r="HL1164" s="349"/>
      <c r="HM1164" s="349"/>
      <c r="HN1164" s="349"/>
      <c r="HO1164" s="349"/>
      <c r="HP1164" s="349"/>
      <c r="HQ1164" s="349"/>
      <c r="HR1164" s="349"/>
      <c r="HS1164" s="349"/>
      <c r="HT1164" s="349"/>
      <c r="HU1164" s="349"/>
      <c r="HV1164" s="349"/>
      <c r="HW1164" s="349"/>
      <c r="HX1164" s="349"/>
      <c r="HY1164" s="349"/>
      <c r="HZ1164" s="349"/>
      <c r="IA1164" s="349"/>
      <c r="IB1164" s="349"/>
      <c r="IC1164" s="349"/>
      <c r="ID1164" s="349"/>
      <c r="IE1164" s="349"/>
      <c r="IF1164" s="349"/>
      <c r="IG1164" s="349"/>
      <c r="IH1164" s="349"/>
      <c r="II1164" s="349"/>
      <c r="IJ1164" s="349"/>
      <c r="IK1164" s="349"/>
      <c r="IL1164" s="349"/>
      <c r="IM1164" s="349"/>
      <c r="IN1164" s="349"/>
      <c r="IO1164" s="349"/>
      <c r="IP1164" s="349"/>
      <c r="IQ1164" s="349"/>
      <c r="IR1164" s="349"/>
      <c r="IS1164" s="349"/>
      <c r="IT1164" s="349"/>
      <c r="IU1164" s="349"/>
      <c r="IV1164" s="349"/>
      <c r="IW1164" s="349"/>
      <c r="IX1164" s="349"/>
      <c r="IY1164" s="349"/>
      <c r="IZ1164" s="349"/>
      <c r="JA1164" s="349"/>
      <c r="JB1164" s="349"/>
      <c r="JC1164" s="349"/>
      <c r="JD1164" s="349"/>
      <c r="JE1164" s="349"/>
      <c r="JF1164" s="349"/>
      <c r="JG1164" s="349"/>
      <c r="JH1164" s="349"/>
      <c r="JI1164" s="349"/>
      <c r="JJ1164" s="349"/>
      <c r="JK1164" s="349"/>
      <c r="JL1164" s="349"/>
      <c r="JM1164" s="349"/>
      <c r="JN1164" s="349"/>
      <c r="JO1164" s="349"/>
      <c r="JP1164" s="349"/>
      <c r="JQ1164" s="349"/>
      <c r="JR1164" s="349"/>
      <c r="JS1164" s="349"/>
      <c r="JT1164" s="349"/>
      <c r="JU1164" s="349"/>
      <c r="JV1164" s="349"/>
      <c r="JW1164" s="349"/>
      <c r="JX1164" s="349"/>
      <c r="JY1164" s="349"/>
      <c r="JZ1164" s="349"/>
      <c r="KA1164" s="349"/>
      <c r="KB1164" s="349"/>
      <c r="KC1164" s="349"/>
      <c r="KD1164" s="349"/>
      <c r="KE1164" s="349"/>
      <c r="KF1164" s="349"/>
      <c r="KG1164" s="349"/>
      <c r="KH1164" s="349"/>
      <c r="KI1164" s="349"/>
      <c r="KJ1164" s="349"/>
      <c r="KK1164" s="349"/>
      <c r="KL1164" s="349"/>
      <c r="KM1164" s="349"/>
      <c r="KN1164" s="349"/>
      <c r="KO1164" s="349"/>
      <c r="KP1164" s="349"/>
      <c r="KQ1164" s="349"/>
      <c r="KR1164" s="349"/>
      <c r="KS1164" s="349"/>
      <c r="KT1164" s="349"/>
      <c r="KU1164" s="349"/>
      <c r="KV1164" s="349"/>
      <c r="KW1164" s="349"/>
      <c r="KX1164" s="349"/>
      <c r="KY1164" s="349"/>
      <c r="KZ1164" s="349"/>
      <c r="LA1164" s="349"/>
      <c r="LB1164" s="349"/>
      <c r="LC1164" s="349"/>
      <c r="LD1164" s="349"/>
      <c r="LE1164" s="349"/>
      <c r="LF1164" s="349"/>
      <c r="LG1164" s="349"/>
      <c r="LH1164" s="349"/>
      <c r="LI1164" s="349"/>
      <c r="LJ1164" s="349"/>
      <c r="LK1164" s="349"/>
      <c r="LL1164" s="349"/>
      <c r="LM1164" s="349"/>
      <c r="LN1164" s="349"/>
      <c r="LO1164" s="349"/>
      <c r="LP1164" s="349"/>
      <c r="LQ1164" s="349"/>
      <c r="LR1164" s="349"/>
      <c r="LS1164" s="349"/>
      <c r="LT1164" s="349"/>
      <c r="LU1164" s="349"/>
      <c r="LV1164" s="349"/>
      <c r="LW1164" s="349"/>
      <c r="LX1164" s="349"/>
      <c r="LY1164" s="349"/>
      <c r="LZ1164" s="349"/>
      <c r="MA1164" s="349"/>
      <c r="MB1164" s="349"/>
      <c r="MC1164" s="349"/>
      <c r="MD1164" s="349"/>
      <c r="ME1164" s="349"/>
      <c r="MF1164" s="349"/>
      <c r="MG1164" s="349"/>
      <c r="MH1164" s="349"/>
      <c r="MI1164" s="349"/>
      <c r="MJ1164" s="349"/>
      <c r="MK1164" s="349"/>
      <c r="ML1164" s="349"/>
      <c r="MM1164" s="349"/>
      <c r="MN1164" s="349"/>
      <c r="MO1164" s="349"/>
      <c r="MP1164" s="349"/>
      <c r="MQ1164" s="349"/>
      <c r="MR1164" s="349"/>
      <c r="MS1164" s="349"/>
      <c r="MT1164" s="349"/>
      <c r="MU1164" s="349"/>
      <c r="MV1164" s="349"/>
      <c r="MW1164" s="349"/>
      <c r="MX1164" s="349"/>
      <c r="MY1164" s="349"/>
      <c r="MZ1164" s="349"/>
      <c r="NA1164" s="349"/>
      <c r="NB1164" s="349"/>
      <c r="NC1164" s="349"/>
      <c r="ND1164" s="349"/>
      <c r="NE1164" s="349"/>
      <c r="NF1164" s="349"/>
      <c r="NG1164" s="349"/>
      <c r="NH1164" s="349"/>
      <c r="NI1164" s="349"/>
      <c r="NJ1164" s="349"/>
      <c r="NK1164" s="349"/>
      <c r="NL1164" s="349"/>
      <c r="NM1164" s="349"/>
      <c r="NN1164" s="349"/>
      <c r="NO1164" s="349"/>
      <c r="NP1164" s="349"/>
      <c r="NQ1164" s="349"/>
      <c r="NR1164" s="349"/>
      <c r="NS1164" s="349"/>
      <c r="NT1164" s="349"/>
      <c r="NU1164" s="349"/>
      <c r="NV1164" s="349"/>
      <c r="NW1164" s="349"/>
      <c r="NX1164" s="349"/>
      <c r="NY1164" s="349"/>
      <c r="NZ1164" s="349"/>
      <c r="OA1164" s="349"/>
      <c r="OB1164" s="349"/>
      <c r="OC1164" s="349"/>
      <c r="OD1164" s="349"/>
      <c r="OE1164" s="349"/>
      <c r="OF1164" s="349"/>
      <c r="OG1164" s="349"/>
      <c r="OH1164" s="349"/>
      <c r="OI1164" s="349"/>
      <c r="OJ1164" s="349"/>
      <c r="OK1164" s="349"/>
      <c r="OL1164" s="349"/>
      <c r="OM1164" s="349"/>
      <c r="ON1164" s="349"/>
      <c r="OO1164" s="349"/>
      <c r="OP1164" s="349"/>
      <c r="OQ1164" s="349"/>
      <c r="OR1164" s="349"/>
      <c r="OS1164" s="349"/>
      <c r="OT1164" s="349"/>
      <c r="OU1164" s="349"/>
      <c r="OV1164" s="349"/>
      <c r="OW1164" s="349"/>
      <c r="OX1164" s="349"/>
      <c r="OY1164" s="349"/>
      <c r="OZ1164" s="349"/>
      <c r="PA1164" s="349"/>
      <c r="PB1164" s="349"/>
      <c r="PC1164" s="349"/>
      <c r="PD1164" s="349"/>
      <c r="PE1164" s="349"/>
      <c r="PF1164" s="349"/>
      <c r="PG1164" s="349"/>
      <c r="PH1164" s="349"/>
      <c r="PI1164" s="349"/>
      <c r="PJ1164" s="349"/>
      <c r="PK1164" s="349"/>
      <c r="PL1164" s="349"/>
      <c r="PM1164" s="349"/>
      <c r="PN1164" s="349"/>
      <c r="PO1164" s="349"/>
      <c r="PP1164" s="349"/>
      <c r="PQ1164" s="349"/>
      <c r="PR1164" s="349"/>
      <c r="PS1164" s="349"/>
      <c r="PT1164" s="349"/>
      <c r="PU1164" s="349"/>
      <c r="PV1164" s="349"/>
      <c r="PW1164" s="349"/>
      <c r="PX1164" s="349"/>
      <c r="PY1164" s="349"/>
      <c r="PZ1164" s="349"/>
      <c r="QA1164" s="349"/>
      <c r="QB1164" s="349"/>
      <c r="QC1164" s="349"/>
      <c r="QD1164" s="349"/>
      <c r="QE1164" s="349"/>
      <c r="QF1164" s="349"/>
      <c r="QG1164" s="349"/>
      <c r="QH1164" s="349"/>
      <c r="QI1164" s="349"/>
      <c r="QJ1164" s="349"/>
      <c r="QK1164" s="349"/>
      <c r="QL1164" s="349"/>
      <c r="QM1164" s="349"/>
      <c r="QN1164" s="349"/>
      <c r="QO1164" s="349"/>
      <c r="QP1164" s="349"/>
      <c r="QQ1164" s="349"/>
      <c r="QR1164" s="349"/>
      <c r="QS1164" s="349"/>
      <c r="QT1164" s="349"/>
      <c r="QU1164" s="349"/>
      <c r="QV1164" s="349"/>
      <c r="QW1164" s="349"/>
      <c r="QX1164" s="349"/>
      <c r="QY1164" s="349"/>
      <c r="QZ1164" s="349"/>
      <c r="RA1164" s="349"/>
      <c r="RB1164" s="349"/>
      <c r="RC1164" s="349"/>
      <c r="RD1164" s="349"/>
      <c r="RE1164" s="349"/>
      <c r="RF1164" s="349"/>
      <c r="RG1164" s="349"/>
      <c r="RH1164" s="349"/>
      <c r="RI1164" s="349"/>
      <c r="RJ1164" s="349"/>
      <c r="RK1164" s="349"/>
      <c r="RL1164" s="349"/>
      <c r="RM1164" s="349"/>
      <c r="RN1164" s="349"/>
      <c r="RO1164" s="349"/>
      <c r="RP1164" s="349"/>
      <c r="RQ1164" s="349"/>
      <c r="RR1164" s="349"/>
      <c r="RS1164" s="349"/>
      <c r="RT1164" s="349"/>
      <c r="RU1164" s="349"/>
      <c r="RV1164" s="349"/>
      <c r="RW1164" s="349"/>
      <c r="RX1164" s="349"/>
      <c r="RY1164" s="349"/>
      <c r="RZ1164" s="349"/>
      <c r="SA1164" s="349"/>
      <c r="SB1164" s="349"/>
      <c r="SC1164" s="349"/>
      <c r="SD1164" s="349"/>
      <c r="SE1164" s="349"/>
      <c r="SF1164" s="349"/>
      <c r="SG1164" s="349"/>
      <c r="SH1164" s="349"/>
      <c r="SI1164" s="349"/>
      <c r="SJ1164" s="349"/>
      <c r="SK1164" s="349"/>
      <c r="SL1164" s="349"/>
      <c r="SM1164" s="349"/>
      <c r="SN1164" s="349"/>
      <c r="SO1164" s="349"/>
      <c r="SP1164" s="349"/>
      <c r="SQ1164" s="349"/>
      <c r="SR1164" s="349"/>
      <c r="SS1164" s="349"/>
      <c r="ST1164" s="349"/>
      <c r="SU1164" s="349"/>
      <c r="SV1164" s="349"/>
      <c r="SW1164" s="349"/>
      <c r="SX1164" s="349"/>
      <c r="SY1164" s="349"/>
      <c r="SZ1164" s="349"/>
      <c r="TA1164" s="349"/>
      <c r="TB1164" s="349"/>
      <c r="TC1164" s="349"/>
      <c r="TD1164" s="349"/>
      <c r="TE1164" s="349"/>
      <c r="TF1164" s="349"/>
      <c r="TG1164" s="349"/>
      <c r="TH1164" s="349"/>
      <c r="TI1164" s="349"/>
      <c r="TJ1164" s="349"/>
      <c r="TK1164" s="349"/>
      <c r="TL1164" s="349"/>
      <c r="TM1164" s="349"/>
      <c r="TN1164" s="349"/>
      <c r="TO1164" s="349"/>
      <c r="TP1164" s="349"/>
      <c r="TQ1164" s="349"/>
      <c r="TR1164" s="349"/>
      <c r="TS1164" s="349"/>
      <c r="TT1164" s="349"/>
      <c r="TU1164" s="349"/>
      <c r="TV1164" s="349"/>
      <c r="TW1164" s="349"/>
      <c r="TX1164" s="349"/>
      <c r="TY1164" s="349"/>
      <c r="TZ1164" s="349"/>
      <c r="UA1164" s="349"/>
      <c r="UB1164" s="349"/>
      <c r="UC1164" s="349"/>
      <c r="UD1164" s="349"/>
      <c r="UE1164" s="349"/>
      <c r="UF1164" s="349"/>
      <c r="UG1164" s="349"/>
      <c r="UH1164" s="349"/>
      <c r="UI1164" s="349"/>
      <c r="UJ1164" s="349"/>
      <c r="UK1164" s="349"/>
      <c r="UL1164" s="349"/>
      <c r="UM1164" s="349"/>
      <c r="UN1164" s="349"/>
      <c r="UO1164" s="349"/>
      <c r="UP1164" s="349"/>
      <c r="UQ1164" s="349"/>
      <c r="UR1164" s="349"/>
      <c r="US1164" s="349"/>
      <c r="UT1164" s="349"/>
      <c r="UU1164" s="349"/>
      <c r="UV1164" s="349"/>
      <c r="UW1164" s="349"/>
      <c r="UX1164" s="349"/>
      <c r="UY1164" s="349"/>
      <c r="UZ1164" s="349"/>
      <c r="VA1164" s="349"/>
      <c r="VB1164" s="349"/>
      <c r="VC1164" s="349"/>
      <c r="VD1164" s="349"/>
      <c r="VE1164" s="349"/>
      <c r="VF1164" s="349"/>
      <c r="VG1164" s="349"/>
      <c r="VH1164" s="349"/>
      <c r="VI1164" s="349"/>
      <c r="VJ1164" s="349"/>
      <c r="VK1164" s="349"/>
      <c r="VL1164" s="349"/>
      <c r="VM1164" s="349"/>
      <c r="VN1164" s="349"/>
      <c r="VO1164" s="349"/>
      <c r="VP1164" s="349"/>
      <c r="VQ1164" s="349"/>
      <c r="VR1164" s="349"/>
      <c r="VS1164" s="349"/>
      <c r="VT1164" s="349"/>
      <c r="VU1164" s="349"/>
      <c r="VV1164" s="349"/>
      <c r="VW1164" s="349"/>
      <c r="VX1164" s="349"/>
      <c r="VY1164" s="349"/>
      <c r="VZ1164" s="349"/>
      <c r="WA1164" s="349"/>
      <c r="WB1164" s="349"/>
      <c r="WC1164" s="349"/>
      <c r="WD1164" s="349"/>
      <c r="WE1164" s="349"/>
      <c r="WF1164" s="349"/>
      <c r="WG1164" s="349"/>
      <c r="WH1164" s="349"/>
      <c r="WI1164" s="349"/>
      <c r="WJ1164" s="349"/>
      <c r="WK1164" s="349"/>
      <c r="WL1164" s="349"/>
      <c r="WM1164" s="349"/>
      <c r="WN1164" s="349"/>
      <c r="WO1164" s="349"/>
      <c r="WP1164" s="349"/>
      <c r="WQ1164" s="349"/>
      <c r="WR1164" s="349"/>
      <c r="WS1164" s="349"/>
      <c r="WT1164" s="349"/>
      <c r="WU1164" s="349"/>
      <c r="WV1164" s="349"/>
      <c r="WW1164" s="349"/>
      <c r="WX1164" s="349"/>
      <c r="WY1164" s="349"/>
      <c r="WZ1164" s="349"/>
      <c r="XA1164" s="349"/>
      <c r="XB1164" s="349"/>
      <c r="XC1164" s="349"/>
      <c r="XD1164" s="349"/>
      <c r="XE1164" s="349"/>
      <c r="XF1164" s="349"/>
      <c r="XG1164" s="349"/>
      <c r="XH1164" s="349"/>
      <c r="XI1164" s="349"/>
      <c r="XJ1164" s="349"/>
      <c r="XK1164" s="349"/>
      <c r="XL1164" s="349"/>
      <c r="XM1164" s="349"/>
      <c r="XN1164" s="349"/>
      <c r="XO1164" s="349"/>
      <c r="XP1164" s="349"/>
      <c r="XQ1164" s="349"/>
      <c r="XR1164" s="349"/>
      <c r="XS1164" s="349"/>
      <c r="XT1164" s="349"/>
      <c r="XU1164" s="349"/>
      <c r="XV1164" s="349"/>
      <c r="XW1164" s="349"/>
      <c r="XX1164" s="349"/>
      <c r="XY1164" s="349"/>
      <c r="XZ1164" s="349"/>
      <c r="YA1164" s="349"/>
      <c r="YB1164" s="349"/>
      <c r="YC1164" s="349"/>
      <c r="YD1164" s="349"/>
      <c r="YE1164" s="349"/>
      <c r="YF1164" s="349"/>
      <c r="YG1164" s="349"/>
      <c r="YH1164" s="349"/>
      <c r="YI1164" s="349"/>
      <c r="YJ1164" s="349"/>
      <c r="YK1164" s="349"/>
      <c r="YL1164" s="349"/>
      <c r="YM1164" s="349"/>
      <c r="YN1164" s="349"/>
      <c r="YO1164" s="349"/>
      <c r="YP1164" s="349"/>
      <c r="YQ1164" s="349"/>
      <c r="YR1164" s="349"/>
      <c r="YS1164" s="349"/>
      <c r="YT1164" s="349"/>
      <c r="YU1164" s="349"/>
      <c r="YV1164" s="349"/>
      <c r="YW1164" s="349"/>
      <c r="YX1164" s="349"/>
      <c r="YY1164" s="349"/>
      <c r="YZ1164" s="349"/>
      <c r="ZA1164" s="349"/>
      <c r="ZB1164" s="349"/>
      <c r="ZC1164" s="349"/>
      <c r="ZD1164" s="349"/>
      <c r="ZE1164" s="349"/>
      <c r="ZF1164" s="349"/>
      <c r="ZG1164" s="349"/>
      <c r="ZH1164" s="349"/>
      <c r="ZI1164" s="349"/>
      <c r="ZJ1164" s="349"/>
      <c r="ZK1164" s="349"/>
      <c r="ZL1164" s="349"/>
      <c r="ZM1164" s="349"/>
      <c r="ZN1164" s="349"/>
      <c r="ZO1164" s="349"/>
      <c r="ZP1164" s="349"/>
      <c r="ZQ1164" s="349"/>
      <c r="ZR1164" s="349"/>
      <c r="ZS1164" s="349"/>
      <c r="ZT1164" s="349"/>
      <c r="ZU1164" s="349"/>
      <c r="ZV1164" s="349"/>
      <c r="ZW1164" s="349"/>
      <c r="ZX1164" s="349"/>
      <c r="ZY1164" s="349"/>
      <c r="ZZ1164" s="349"/>
      <c r="AAA1164" s="349"/>
      <c r="AAB1164" s="349"/>
      <c r="AAC1164" s="349"/>
      <c r="AAD1164" s="349"/>
      <c r="AAE1164" s="349"/>
      <c r="AAF1164" s="349"/>
      <c r="AAG1164" s="349"/>
      <c r="AAH1164" s="349"/>
      <c r="AAI1164" s="349"/>
      <c r="AAJ1164" s="349"/>
      <c r="AAK1164" s="349"/>
      <c r="AAL1164" s="349"/>
      <c r="AAM1164" s="349"/>
      <c r="AAN1164" s="349"/>
      <c r="AAO1164" s="349"/>
      <c r="AAP1164" s="349"/>
      <c r="AAQ1164" s="349"/>
      <c r="AAR1164" s="349"/>
      <c r="AAS1164" s="349"/>
      <c r="AAT1164" s="349"/>
      <c r="AAU1164" s="349"/>
      <c r="AAV1164" s="349"/>
      <c r="AAW1164" s="349"/>
      <c r="AAX1164" s="349"/>
      <c r="AAY1164" s="349"/>
      <c r="AAZ1164" s="349"/>
      <c r="ABA1164" s="349"/>
      <c r="ABB1164" s="349"/>
      <c r="ABC1164" s="349"/>
      <c r="ABD1164" s="349"/>
      <c r="ABE1164" s="349"/>
      <c r="ABF1164" s="349"/>
      <c r="ABG1164" s="349"/>
      <c r="ABH1164" s="349"/>
      <c r="ABI1164" s="349"/>
      <c r="ABJ1164" s="349"/>
      <c r="ABK1164" s="349"/>
      <c r="ABL1164" s="349"/>
      <c r="ABM1164" s="349"/>
      <c r="ABN1164" s="349"/>
      <c r="ABO1164" s="349"/>
      <c r="ABP1164" s="349"/>
      <c r="ABQ1164" s="349"/>
      <c r="ABR1164" s="349"/>
      <c r="ABS1164" s="349"/>
      <c r="ABT1164" s="349"/>
      <c r="ABU1164" s="349"/>
      <c r="ABV1164" s="349"/>
      <c r="ABW1164" s="349"/>
      <c r="ABX1164" s="349"/>
      <c r="ABY1164" s="349"/>
      <c r="ABZ1164" s="349"/>
      <c r="ACA1164" s="349"/>
      <c r="ACB1164" s="349"/>
      <c r="ACC1164" s="349"/>
    </row>
    <row r="1165" spans="1:757" s="349" customFormat="1" ht="18" hidden="1" customHeight="1" outlineLevel="1" x14ac:dyDescent="0.2">
      <c r="A1165" s="76" t="s">
        <v>2333</v>
      </c>
      <c r="B1165" s="965" t="s">
        <v>21</v>
      </c>
      <c r="C1165" s="646" t="s">
        <v>2269</v>
      </c>
      <c r="D1165" s="77" t="s">
        <v>2270</v>
      </c>
      <c r="E1165" s="76" t="s">
        <v>2270</v>
      </c>
      <c r="F1165" s="76" t="s">
        <v>2271</v>
      </c>
      <c r="G1165" s="76" t="s">
        <v>1924</v>
      </c>
      <c r="H1165" s="189">
        <v>0.8</v>
      </c>
      <c r="I1165" s="1088" t="s">
        <v>2325</v>
      </c>
      <c r="J1165" s="80" t="s">
        <v>26</v>
      </c>
      <c r="K1165" s="81"/>
      <c r="L1165" s="76" t="s">
        <v>1230</v>
      </c>
      <c r="M1165" s="76"/>
      <c r="N1165" s="82"/>
      <c r="O1165" s="82"/>
      <c r="P1165" s="82"/>
      <c r="Q1165" s="82"/>
      <c r="R1165" s="260"/>
      <c r="S1165" s="260"/>
      <c r="T1165" s="260"/>
      <c r="U1165" s="260"/>
      <c r="V1165" s="260"/>
      <c r="W1165" s="262"/>
      <c r="X1165" s="260"/>
      <c r="Y1165" s="260"/>
      <c r="Z1165" s="260"/>
      <c r="AA1165" s="260"/>
      <c r="AB1165" s="260"/>
      <c r="AC1165" s="260"/>
      <c r="AD1165" s="260"/>
      <c r="AE1165" s="260"/>
      <c r="AF1165" s="260"/>
      <c r="AG1165" s="260"/>
      <c r="AH1165" s="260"/>
      <c r="AI1165" s="260"/>
      <c r="AJ1165" s="260">
        <v>101028530</v>
      </c>
      <c r="AK1165" s="260"/>
      <c r="AL1165" s="260"/>
      <c r="AM1165" s="260">
        <v>0</v>
      </c>
      <c r="AN1165" s="260">
        <f>AM1165*1.12</f>
        <v>0</v>
      </c>
      <c r="AO1165" s="260">
        <f t="shared" ref="AO1165" si="11752">AN1165*H1165</f>
        <v>0</v>
      </c>
      <c r="AP1165" s="260">
        <v>126470890</v>
      </c>
      <c r="AQ1165" s="260"/>
      <c r="AR1165" s="260"/>
      <c r="AS1165" s="260">
        <v>0</v>
      </c>
      <c r="AT1165" s="260">
        <f>AS1165*1.12</f>
        <v>0</v>
      </c>
      <c r="AU1165" s="260">
        <f>AT1165*H1165</f>
        <v>0</v>
      </c>
      <c r="AV1165" s="260">
        <v>121803010</v>
      </c>
      <c r="AW1165" s="260"/>
      <c r="AX1165" s="260"/>
      <c r="AY1165" s="260">
        <v>0</v>
      </c>
      <c r="AZ1165" s="260">
        <f>AY1165*1.12</f>
        <v>0</v>
      </c>
      <c r="BA1165" s="260">
        <f t="shared" ref="BA1165" si="11753">AZ1165*H1165</f>
        <v>0</v>
      </c>
      <c r="BB1165" s="404">
        <v>114019780</v>
      </c>
      <c r="BC1165" s="404"/>
      <c r="BD1165" s="404"/>
      <c r="BE1165" s="400">
        <v>0</v>
      </c>
      <c r="BF1165" s="400">
        <f>BE1165*1.12</f>
        <v>0</v>
      </c>
      <c r="BG1165" s="400">
        <f>BF1165*H1165</f>
        <v>0</v>
      </c>
      <c r="BH1165" s="404">
        <v>111586650</v>
      </c>
      <c r="BI1165" s="404"/>
      <c r="BJ1165" s="404"/>
      <c r="BK1165" s="400">
        <v>0</v>
      </c>
      <c r="BL1165" s="400">
        <f t="shared" si="11747"/>
        <v>0</v>
      </c>
      <c r="BM1165" s="400">
        <f>BL1165*H1165</f>
        <v>0</v>
      </c>
      <c r="BN1165" s="404"/>
      <c r="BO1165" s="404"/>
      <c r="BP1165" s="404"/>
      <c r="BQ1165" s="400">
        <v>0</v>
      </c>
      <c r="BR1165" s="400">
        <f t="shared" si="11748"/>
        <v>0</v>
      </c>
      <c r="BS1165" s="400">
        <f>BR1165*N1165</f>
        <v>0</v>
      </c>
      <c r="BT1165" s="260"/>
      <c r="BU1165" s="260"/>
      <c r="BV1165" s="262">
        <v>0</v>
      </c>
      <c r="BW1165" s="1427">
        <f t="shared" si="11749"/>
        <v>0</v>
      </c>
      <c r="BX1165" s="190" t="s">
        <v>1240</v>
      </c>
      <c r="BY1165" s="76">
        <v>2016</v>
      </c>
      <c r="BZ1165" s="325"/>
      <c r="CA1165" s="596">
        <f t="shared" si="11750"/>
        <v>0</v>
      </c>
      <c r="CB1165" s="82"/>
      <c r="CC1165" s="82"/>
      <c r="CD1165" s="175"/>
      <c r="CE1165" s="27">
        <f>BV1165-CB1165</f>
        <v>0</v>
      </c>
      <c r="CF1165" s="27">
        <f t="shared" si="11751"/>
        <v>0</v>
      </c>
      <c r="CG1165" s="905">
        <f>CA1165-CC1165</f>
        <v>0</v>
      </c>
      <c r="CH1165" s="175" t="s">
        <v>2350</v>
      </c>
      <c r="CI1165" s="185"/>
      <c r="CJ1165" s="175"/>
      <c r="CK1165" s="724"/>
      <c r="CL1165" s="175"/>
      <c r="CM1165" s="178"/>
      <c r="CN1165" s="77"/>
      <c r="CO1165" s="77"/>
      <c r="CP1165" s="76"/>
      <c r="CQ1165" s="175"/>
      <c r="CR1165" s="463"/>
      <c r="CS1165" s="463"/>
      <c r="CT1165" s="463"/>
      <c r="CU1165" s="463"/>
      <c r="CV1165" s="463"/>
      <c r="CW1165" s="463"/>
      <c r="CX1165" s="463"/>
      <c r="CY1165" s="463"/>
      <c r="CZ1165" s="463"/>
      <c r="DA1165" s="464"/>
      <c r="DB1165" s="464"/>
      <c r="DC1165" s="464"/>
      <c r="DD1165" s="464"/>
      <c r="DE1165" s="464"/>
      <c r="DF1165" s="464"/>
      <c r="DG1165" s="464"/>
      <c r="DH1165" s="464"/>
      <c r="DI1165" s="464"/>
      <c r="DJ1165" s="464"/>
      <c r="DK1165" s="464"/>
      <c r="DL1165" s="464"/>
      <c r="DM1165" s="464"/>
      <c r="DN1165" s="464"/>
      <c r="DO1165" s="455"/>
      <c r="DP1165" s="455"/>
      <c r="DQ1165" s="477"/>
      <c r="DR1165" s="455"/>
      <c r="DS1165" s="406"/>
      <c r="DT1165" s="455"/>
      <c r="DU1165" s="455"/>
      <c r="DV1165" s="455"/>
      <c r="DW1165" s="455"/>
      <c r="DX1165" s="455"/>
      <c r="DY1165" s="455"/>
      <c r="DZ1165" s="455"/>
      <c r="EA1165" s="455"/>
      <c r="EB1165" s="455"/>
      <c r="EC1165" s="455"/>
      <c r="ED1165" s="455"/>
      <c r="EE1165" s="667"/>
      <c r="EF1165" s="464"/>
      <c r="EG1165" s="264">
        <f>U1165-DN1165</f>
        <v>0</v>
      </c>
      <c r="EH1165" s="264">
        <f>V1165-DM1165</f>
        <v>0</v>
      </c>
      <c r="EI1165" s="262">
        <f>AA1165-DP1165</f>
        <v>0</v>
      </c>
      <c r="EJ1165" s="262">
        <f>AB1165-DO1165</f>
        <v>0</v>
      </c>
      <c r="EK1165" s="262">
        <f>AG1165-DR1165</f>
        <v>0</v>
      </c>
      <c r="EL1165" s="262">
        <f>AH1165-DQ1165</f>
        <v>0</v>
      </c>
      <c r="EM1165" s="262">
        <f>AM1165-DT1165</f>
        <v>0</v>
      </c>
      <c r="EN1165" s="262">
        <f>AN1165-DS1165</f>
        <v>0</v>
      </c>
      <c r="EO1165" s="262">
        <f>AS1165-DV1165</f>
        <v>0</v>
      </c>
      <c r="EP1165" s="262">
        <f>AT1165-DU1165</f>
        <v>0</v>
      </c>
      <c r="EQ1165" s="262">
        <f>AY1165-DX1165</f>
        <v>0</v>
      </c>
      <c r="ER1165" s="262">
        <f>AZ1165-DW1165</f>
        <v>0</v>
      </c>
      <c r="ES1165" s="262">
        <f>BE1165-DZ1165</f>
        <v>0</v>
      </c>
      <c r="ET1165" s="262">
        <f>BF1165-DY1165</f>
        <v>0</v>
      </c>
      <c r="EU1165" s="262">
        <f>BK1165-EB1165</f>
        <v>0</v>
      </c>
      <c r="EV1165" s="262">
        <f>BL1165-EA1165</f>
        <v>0</v>
      </c>
      <c r="EW1165" s="262">
        <f>BM1165-ED1165</f>
        <v>0</v>
      </c>
      <c r="EX1165" s="262">
        <f>BN1165-EC1165</f>
        <v>0</v>
      </c>
      <c r="EY1165" s="260">
        <f>BV1165-EF1165</f>
        <v>0</v>
      </c>
      <c r="EZ1165" s="1130">
        <f>BW1165-EE1165</f>
        <v>0</v>
      </c>
      <c r="FA1165" s="629"/>
    </row>
    <row r="1166" spans="1:757" s="349" customFormat="1" ht="18" hidden="1" customHeight="1" outlineLevel="1" x14ac:dyDescent="0.2">
      <c r="A1166" s="76" t="s">
        <v>2358</v>
      </c>
      <c r="B1166" s="965" t="s">
        <v>21</v>
      </c>
      <c r="C1166" s="646" t="s">
        <v>2269</v>
      </c>
      <c r="D1166" s="77" t="s">
        <v>2270</v>
      </c>
      <c r="E1166" s="76" t="s">
        <v>2270</v>
      </c>
      <c r="F1166" s="76" t="s">
        <v>2271</v>
      </c>
      <c r="G1166" s="76" t="s">
        <v>1924</v>
      </c>
      <c r="H1166" s="189">
        <v>0.8</v>
      </c>
      <c r="I1166" s="1088" t="s">
        <v>2325</v>
      </c>
      <c r="J1166" s="80" t="s">
        <v>26</v>
      </c>
      <c r="K1166" s="81"/>
      <c r="L1166" s="76" t="s">
        <v>1230</v>
      </c>
      <c r="M1166" s="76"/>
      <c r="N1166" s="82"/>
      <c r="O1166" s="82"/>
      <c r="P1166" s="82"/>
      <c r="Q1166" s="82"/>
      <c r="R1166" s="260"/>
      <c r="S1166" s="260"/>
      <c r="T1166" s="260"/>
      <c r="U1166" s="260"/>
      <c r="V1166" s="260"/>
      <c r="W1166" s="262"/>
      <c r="X1166" s="260"/>
      <c r="Y1166" s="260"/>
      <c r="Z1166" s="260"/>
      <c r="AA1166" s="260"/>
      <c r="AB1166" s="260"/>
      <c r="AC1166" s="260"/>
      <c r="AD1166" s="260"/>
      <c r="AE1166" s="260"/>
      <c r="AF1166" s="260"/>
      <c r="AG1166" s="260"/>
      <c r="AH1166" s="260"/>
      <c r="AI1166" s="260"/>
      <c r="AJ1166" s="260">
        <v>90050999.999999985</v>
      </c>
      <c r="AK1166" s="260"/>
      <c r="AL1166" s="260"/>
      <c r="AM1166" s="260">
        <v>0</v>
      </c>
      <c r="AN1166" s="260">
        <f>AM1166*1.12</f>
        <v>0</v>
      </c>
      <c r="AO1166" s="260">
        <f t="shared" ref="AO1166" si="11754">AN1166*H1166</f>
        <v>0</v>
      </c>
      <c r="AP1166" s="260">
        <v>127067749.99999999</v>
      </c>
      <c r="AQ1166" s="260"/>
      <c r="AR1166" s="260"/>
      <c r="AS1166" s="260">
        <v>0</v>
      </c>
      <c r="AT1166" s="260">
        <f>AS1166*1.12</f>
        <v>0</v>
      </c>
      <c r="AU1166" s="260">
        <f>AT1166*H1166</f>
        <v>0</v>
      </c>
      <c r="AV1166" s="260">
        <v>123955960</v>
      </c>
      <c r="AW1166" s="260"/>
      <c r="AX1166" s="260"/>
      <c r="AY1166" s="260"/>
      <c r="AZ1166" s="260">
        <f>AY1166*1.12</f>
        <v>0</v>
      </c>
      <c r="BA1166" s="260">
        <f t="shared" ref="BA1166" si="11755">AZ1166*H1166</f>
        <v>0</v>
      </c>
      <c r="BB1166" s="404">
        <v>115615670</v>
      </c>
      <c r="BC1166" s="404"/>
      <c r="BD1166" s="404"/>
      <c r="BE1166" s="400">
        <v>0</v>
      </c>
      <c r="BF1166" s="400">
        <f>BE1166*1.12</f>
        <v>0</v>
      </c>
      <c r="BG1166" s="400">
        <f>BF1166*H1166</f>
        <v>0</v>
      </c>
      <c r="BH1166" s="404">
        <v>111612699.99999999</v>
      </c>
      <c r="BI1166" s="404"/>
      <c r="BJ1166" s="404"/>
      <c r="BK1166" s="400">
        <v>0</v>
      </c>
      <c r="BL1166" s="400">
        <f t="shared" ref="BL1166" si="11756">BK1166*1.12</f>
        <v>0</v>
      </c>
      <c r="BM1166" s="400">
        <f>BL1166*H1166</f>
        <v>0</v>
      </c>
      <c r="BN1166" s="404"/>
      <c r="BO1166" s="404"/>
      <c r="BP1166" s="404"/>
      <c r="BQ1166" s="400">
        <v>0</v>
      </c>
      <c r="BR1166" s="400">
        <f t="shared" si="11748"/>
        <v>0</v>
      </c>
      <c r="BS1166" s="400">
        <f>BR1166*N1166</f>
        <v>0</v>
      </c>
      <c r="BT1166" s="260"/>
      <c r="BU1166" s="260"/>
      <c r="BV1166" s="262">
        <v>0</v>
      </c>
      <c r="BW1166" s="1427">
        <f t="shared" ref="BW1166" si="11757">BV1166*1.12</f>
        <v>0</v>
      </c>
      <c r="BX1166" s="190" t="s">
        <v>1240</v>
      </c>
      <c r="BY1166" s="76">
        <v>2016</v>
      </c>
      <c r="BZ1166" s="325"/>
      <c r="CA1166" s="596">
        <f t="shared" ref="CA1166" si="11758">BW1166*H1166</f>
        <v>0</v>
      </c>
      <c r="CB1166" s="82"/>
      <c r="CC1166" s="82"/>
      <c r="CD1166" s="175"/>
      <c r="CE1166" s="27">
        <f>BV1166-CB1166</f>
        <v>0</v>
      </c>
      <c r="CF1166" s="27">
        <f t="shared" ref="CF1166" si="11759">BW1166-CC1166</f>
        <v>0</v>
      </c>
      <c r="CG1166" s="905">
        <f>CA1166-CC1166</f>
        <v>0</v>
      </c>
      <c r="CH1166" s="175" t="s">
        <v>2368</v>
      </c>
      <c r="CI1166" s="185"/>
      <c r="CJ1166" s="175" t="s">
        <v>25</v>
      </c>
      <c r="CK1166" s="724" t="str">
        <f>F1166</f>
        <v xml:space="preserve">Услуги  по техническому обслуживанию и ревизии вспомогательного оборудования ППН ТОО «АНПЗ» </v>
      </c>
      <c r="CL1166" s="175" t="s">
        <v>2731</v>
      </c>
      <c r="CM1166" s="178" t="s">
        <v>2759</v>
      </c>
      <c r="CN1166" s="77" t="s">
        <v>2211</v>
      </c>
      <c r="CO1166" s="77" t="str">
        <f>D1166</f>
        <v>Услуги по техническому обслуживанию нефтеперерабатывающих установок/оборудования/систем/аппаратов</v>
      </c>
      <c r="CP1166" s="1142" t="str">
        <f>F1166</f>
        <v xml:space="preserve">Услуги  по техническому обслуживанию и ревизии вспомогательного оборудования ППН ТОО «АНПЗ» </v>
      </c>
      <c r="CQ1166" s="175"/>
      <c r="CR1166" s="463"/>
      <c r="CS1166" s="463"/>
      <c r="CT1166" s="463"/>
      <c r="CU1166" s="463">
        <v>79835600</v>
      </c>
      <c r="CV1166" s="463">
        <v>61683000</v>
      </c>
      <c r="CW1166" s="463">
        <v>0</v>
      </c>
      <c r="CX1166" s="463">
        <v>0</v>
      </c>
      <c r="CY1166" s="463">
        <v>0</v>
      </c>
      <c r="CZ1166" s="463">
        <f>CU1166+CV1166+CW1166+CX1166+CY1166</f>
        <v>141518600</v>
      </c>
      <c r="DA1166" s="464"/>
      <c r="DB1166" s="464"/>
      <c r="DC1166" s="464"/>
      <c r="DD1166" s="464"/>
      <c r="DE1166" s="464">
        <v>79835596.69767268</v>
      </c>
      <c r="DF1166" s="464">
        <v>61683479.166666679</v>
      </c>
      <c r="DG1166" s="464">
        <f>CW1166</f>
        <v>0</v>
      </c>
      <c r="DH1166" s="464">
        <f>CX1166</f>
        <v>0</v>
      </c>
      <c r="DI1166" s="464">
        <f>CY1166</f>
        <v>0</v>
      </c>
      <c r="DJ1166" s="464"/>
      <c r="DK1166" s="464">
        <f>DE1166+DF1166+DG1166+DH1166+DI1166</f>
        <v>141519075.86433935</v>
      </c>
      <c r="DL1166" s="464"/>
      <c r="DM1166" s="464"/>
      <c r="DN1166" s="464"/>
      <c r="DO1166" s="455"/>
      <c r="DP1166" s="455"/>
      <c r="DQ1166" s="477"/>
      <c r="DR1166" s="455"/>
      <c r="DS1166" s="455">
        <f>DT1166*1.12</f>
        <v>89415868.301393405</v>
      </c>
      <c r="DT1166" s="455">
        <f>DE1166</f>
        <v>79835596.69767268</v>
      </c>
      <c r="DU1166" s="455">
        <f>DV1166*1.12</f>
        <v>69085496.666666687</v>
      </c>
      <c r="DV1166" s="455">
        <f>DF1166</f>
        <v>61683479.166666679</v>
      </c>
      <c r="DW1166" s="455">
        <f>DX1166*1.12</f>
        <v>0</v>
      </c>
      <c r="DX1166" s="455">
        <f>DG1166</f>
        <v>0</v>
      </c>
      <c r="DY1166" s="455">
        <f>DZ1166*1.12</f>
        <v>0</v>
      </c>
      <c r="DZ1166" s="455">
        <f>DH1166</f>
        <v>0</v>
      </c>
      <c r="EA1166" s="455">
        <f>EB1166*1.12</f>
        <v>0</v>
      </c>
      <c r="EB1166" s="455">
        <f>DI1166</f>
        <v>0</v>
      </c>
      <c r="EC1166" s="455"/>
      <c r="ED1166" s="455"/>
      <c r="EE1166" s="667">
        <f>EF1166*1.12</f>
        <v>158501364.96806008</v>
      </c>
      <c r="EF1166" s="464">
        <f>DK1166</f>
        <v>141519075.86433935</v>
      </c>
      <c r="EG1166" s="264">
        <f>U1166-DN1166</f>
        <v>0</v>
      </c>
      <c r="EH1166" s="264">
        <f>V1166-DM1166</f>
        <v>0</v>
      </c>
      <c r="EI1166" s="262">
        <f>AA1166-DP1166</f>
        <v>0</v>
      </c>
      <c r="EJ1166" s="262">
        <f>AB1166-DO1166</f>
        <v>0</v>
      </c>
      <c r="EK1166" s="262">
        <f>AG1166-DR1166</f>
        <v>0</v>
      </c>
      <c r="EL1166" s="262">
        <f>AH1166-DQ1166</f>
        <v>0</v>
      </c>
      <c r="EM1166" s="262">
        <f>AM1166-DT1166</f>
        <v>-79835596.69767268</v>
      </c>
      <c r="EN1166" s="262">
        <f>AN1166-DS1166</f>
        <v>-89415868.301393405</v>
      </c>
      <c r="EO1166" s="262">
        <f>AS1166-DV1166</f>
        <v>-61683479.166666679</v>
      </c>
      <c r="EP1166" s="262">
        <f>AT1166-DU1166</f>
        <v>-69085496.666666687</v>
      </c>
      <c r="EQ1166" s="262">
        <f>AY1166-DX1166</f>
        <v>0</v>
      </c>
      <c r="ER1166" s="262">
        <f>AZ1166-DW1166</f>
        <v>0</v>
      </c>
      <c r="ES1166" s="262">
        <f>BE1166-DZ1166</f>
        <v>0</v>
      </c>
      <c r="ET1166" s="262">
        <f>BF1166-DY1166</f>
        <v>0</v>
      </c>
      <c r="EU1166" s="262">
        <f>BK1166-EB1166</f>
        <v>0</v>
      </c>
      <c r="EV1166" s="262">
        <f>BL1166-EA1166</f>
        <v>0</v>
      </c>
      <c r="EW1166" s="262">
        <f>BM1166-ED1166</f>
        <v>0</v>
      </c>
      <c r="EX1166" s="262">
        <f>BN1166-EC1166</f>
        <v>0</v>
      </c>
      <c r="EY1166" s="260">
        <f>BV1166-EF1166</f>
        <v>-141519075.86433935</v>
      </c>
      <c r="EZ1166" s="1130">
        <f>BW1166-EE1166</f>
        <v>-158501364.96806008</v>
      </c>
      <c r="FA1166" s="629"/>
    </row>
    <row r="1167" spans="1:757" s="349" customFormat="1" ht="18" hidden="1" customHeight="1" outlineLevel="1" x14ac:dyDescent="0.2">
      <c r="A1167" s="76" t="s">
        <v>2738</v>
      </c>
      <c r="B1167" s="965" t="s">
        <v>21</v>
      </c>
      <c r="C1167" s="646" t="s">
        <v>2269</v>
      </c>
      <c r="D1167" s="77" t="s">
        <v>2270</v>
      </c>
      <c r="E1167" s="76" t="s">
        <v>2270</v>
      </c>
      <c r="F1167" s="76" t="s">
        <v>2271</v>
      </c>
      <c r="G1167" s="76" t="s">
        <v>1924</v>
      </c>
      <c r="H1167" s="189">
        <v>0.8</v>
      </c>
      <c r="I1167" s="1088" t="s">
        <v>2325</v>
      </c>
      <c r="J1167" s="80" t="s">
        <v>26</v>
      </c>
      <c r="K1167" s="81"/>
      <c r="L1167" s="76" t="s">
        <v>1230</v>
      </c>
      <c r="M1167" s="76"/>
      <c r="N1167" s="82"/>
      <c r="O1167" s="82"/>
      <c r="P1167" s="82"/>
      <c r="Q1167" s="82"/>
      <c r="R1167" s="260"/>
      <c r="S1167" s="260"/>
      <c r="T1167" s="260"/>
      <c r="U1167" s="260"/>
      <c r="V1167" s="260"/>
      <c r="W1167" s="262"/>
      <c r="X1167" s="260"/>
      <c r="Y1167" s="260"/>
      <c r="Z1167" s="260"/>
      <c r="AA1167" s="260"/>
      <c r="AB1167" s="260"/>
      <c r="AC1167" s="260"/>
      <c r="AD1167" s="260"/>
      <c r="AE1167" s="260"/>
      <c r="AF1167" s="260"/>
      <c r="AG1167" s="260"/>
      <c r="AH1167" s="260"/>
      <c r="AI1167" s="260"/>
      <c r="AJ1167" s="260">
        <v>90050999.999999985</v>
      </c>
      <c r="AK1167" s="260"/>
      <c r="AL1167" s="260"/>
      <c r="AM1167" s="260">
        <f>AJ1167</f>
        <v>90050999.999999985</v>
      </c>
      <c r="AN1167" s="260">
        <f>AM1167*1.12</f>
        <v>100857120</v>
      </c>
      <c r="AO1167" s="260">
        <f t="shared" ref="AO1167" si="11760">AN1167*H1167</f>
        <v>80685696</v>
      </c>
      <c r="AP1167" s="260">
        <v>63530000</v>
      </c>
      <c r="AQ1167" s="260"/>
      <c r="AR1167" s="260"/>
      <c r="AS1167" s="260">
        <f>AP1167</f>
        <v>63530000</v>
      </c>
      <c r="AT1167" s="260">
        <f>AS1167*1.12</f>
        <v>71153600</v>
      </c>
      <c r="AU1167" s="260">
        <f>AT1167*H1167</f>
        <v>56922880</v>
      </c>
      <c r="AV1167" s="260">
        <v>0</v>
      </c>
      <c r="AW1167" s="260"/>
      <c r="AX1167" s="260"/>
      <c r="AY1167" s="260">
        <f>AV1167</f>
        <v>0</v>
      </c>
      <c r="AZ1167" s="260">
        <f>AY1167*1.12</f>
        <v>0</v>
      </c>
      <c r="BA1167" s="260">
        <f t="shared" ref="BA1167" si="11761">AZ1167*H1167</f>
        <v>0</v>
      </c>
      <c r="BB1167" s="404">
        <v>0</v>
      </c>
      <c r="BC1167" s="404"/>
      <c r="BD1167" s="404"/>
      <c r="BE1167" s="400">
        <f t="shared" ref="BE1167" si="11762">BB1167</f>
        <v>0</v>
      </c>
      <c r="BF1167" s="400">
        <f>BE1167*1.12</f>
        <v>0</v>
      </c>
      <c r="BG1167" s="400">
        <f>BF1167*H1167</f>
        <v>0</v>
      </c>
      <c r="BH1167" s="404">
        <v>0</v>
      </c>
      <c r="BI1167" s="404"/>
      <c r="BJ1167" s="404"/>
      <c r="BK1167" s="400">
        <f t="shared" ref="BK1167" si="11763">BH1167</f>
        <v>0</v>
      </c>
      <c r="BL1167" s="400">
        <f t="shared" ref="BL1167" si="11764">BK1167*1.12</f>
        <v>0</v>
      </c>
      <c r="BM1167" s="400">
        <f>BL1167*H1167</f>
        <v>0</v>
      </c>
      <c r="BN1167" s="404"/>
      <c r="BO1167" s="404"/>
      <c r="BP1167" s="404"/>
      <c r="BQ1167" s="400">
        <v>0</v>
      </c>
      <c r="BR1167" s="400">
        <f t="shared" ref="BR1167" si="11765">BQ1167*1.12</f>
        <v>0</v>
      </c>
      <c r="BS1167" s="400">
        <f>BR1167*N1167</f>
        <v>0</v>
      </c>
      <c r="BT1167" s="260"/>
      <c r="BU1167" s="260"/>
      <c r="BV1167" s="262">
        <f>AD1167+AJ1167+AP1167+AV1167+BB1167+BH1167</f>
        <v>153581000</v>
      </c>
      <c r="BW1167" s="1427">
        <f t="shared" ref="BW1167" si="11766">BV1167*1.12</f>
        <v>172010720.00000003</v>
      </c>
      <c r="BX1167" s="190" t="s">
        <v>1240</v>
      </c>
      <c r="BY1167" s="76">
        <v>2016</v>
      </c>
      <c r="BZ1167" s="325"/>
      <c r="CA1167" s="596">
        <f t="shared" ref="CA1167" si="11767">BW1167*H1167</f>
        <v>137608576.00000003</v>
      </c>
      <c r="CB1167" s="82"/>
      <c r="CC1167" s="82"/>
      <c r="CD1167" s="175"/>
      <c r="CE1167" s="27">
        <f>BV1167-CB1167</f>
        <v>153581000</v>
      </c>
      <c r="CF1167" s="27">
        <f t="shared" ref="CF1167" si="11768">BW1167-CC1167</f>
        <v>172010720.00000003</v>
      </c>
      <c r="CG1167" s="905">
        <f>CA1167-CC1167</f>
        <v>137608576.00000003</v>
      </c>
      <c r="CH1167" s="175"/>
      <c r="CI1167" s="185"/>
      <c r="CJ1167" s="175"/>
      <c r="CK1167" s="724"/>
      <c r="CL1167" s="175"/>
      <c r="CM1167" s="178"/>
      <c r="CN1167" s="77"/>
      <c r="CO1167" s="77"/>
      <c r="CP1167" s="1142"/>
      <c r="CQ1167" s="175"/>
      <c r="CR1167" s="463"/>
      <c r="CS1167" s="463"/>
      <c r="CT1167" s="463"/>
      <c r="CU1167" s="463"/>
      <c r="CV1167" s="463"/>
      <c r="CW1167" s="463"/>
      <c r="CX1167" s="463"/>
      <c r="CY1167" s="463"/>
      <c r="CZ1167" s="463"/>
      <c r="DA1167" s="464"/>
      <c r="DB1167" s="464"/>
      <c r="DC1167" s="464"/>
      <c r="DD1167" s="464"/>
      <c r="DE1167" s="464"/>
      <c r="DF1167" s="464"/>
      <c r="DG1167" s="464"/>
      <c r="DH1167" s="464"/>
      <c r="DI1167" s="464"/>
      <c r="DJ1167" s="464"/>
      <c r="DK1167" s="464"/>
      <c r="DL1167" s="464"/>
      <c r="DM1167" s="464"/>
      <c r="DN1167" s="464"/>
      <c r="DO1167" s="455"/>
      <c r="DP1167" s="455"/>
      <c r="DQ1167" s="477"/>
      <c r="DR1167" s="455"/>
      <c r="DS1167" s="455"/>
      <c r="DT1167" s="455"/>
      <c r="DU1167" s="455"/>
      <c r="DV1167" s="455"/>
      <c r="DW1167" s="455"/>
      <c r="DX1167" s="455"/>
      <c r="DY1167" s="455"/>
      <c r="DZ1167" s="455"/>
      <c r="EA1167" s="455"/>
      <c r="EB1167" s="455"/>
      <c r="EC1167" s="455"/>
      <c r="ED1167" s="455"/>
      <c r="EE1167" s="667"/>
      <c r="EF1167" s="464"/>
      <c r="EG1167" s="264">
        <f>U1167-DN1167</f>
        <v>0</v>
      </c>
      <c r="EH1167" s="264">
        <f>V1167-DM1167</f>
        <v>0</v>
      </c>
      <c r="EI1167" s="262">
        <f>AA1167-DP1167</f>
        <v>0</v>
      </c>
      <c r="EJ1167" s="262">
        <f>AB1167-DO1167</f>
        <v>0</v>
      </c>
      <c r="EK1167" s="262">
        <f>AG1167-DR1167</f>
        <v>0</v>
      </c>
      <c r="EL1167" s="262">
        <f>AH1167-DQ1167</f>
        <v>0</v>
      </c>
      <c r="EM1167" s="262">
        <f>AM1167-DT1167</f>
        <v>90050999.999999985</v>
      </c>
      <c r="EN1167" s="262">
        <f>AN1167-DS1167</f>
        <v>100857120</v>
      </c>
      <c r="EO1167" s="262">
        <f>AS1167-DV1167</f>
        <v>63530000</v>
      </c>
      <c r="EP1167" s="262">
        <f>AT1167-DU1167</f>
        <v>71153600</v>
      </c>
      <c r="EQ1167" s="262">
        <f>AY1167-DX1167</f>
        <v>0</v>
      </c>
      <c r="ER1167" s="262">
        <f>AZ1167-DW1167</f>
        <v>0</v>
      </c>
      <c r="ES1167" s="262">
        <f>BE1167-DZ1167</f>
        <v>0</v>
      </c>
      <c r="ET1167" s="262">
        <f>BF1167-DY1167</f>
        <v>0</v>
      </c>
      <c r="EU1167" s="262">
        <f>BK1167-EB1167</f>
        <v>0</v>
      </c>
      <c r="EV1167" s="262">
        <f>BL1167-EA1167</f>
        <v>0</v>
      </c>
      <c r="EW1167" s="262">
        <f>BM1167-ED1167</f>
        <v>0</v>
      </c>
      <c r="EX1167" s="262">
        <f>BN1167-EC1167</f>
        <v>0</v>
      </c>
      <c r="EY1167" s="260">
        <f>BV1167-EF1167</f>
        <v>153581000</v>
      </c>
      <c r="EZ1167" s="1130">
        <f>BW1167-EE1167</f>
        <v>172010720.00000003</v>
      </c>
      <c r="FA1167" s="629"/>
    </row>
    <row r="1168" spans="1:757" s="1125" customFormat="1" ht="18" customHeight="1" collapsed="1" x14ac:dyDescent="0.2">
      <c r="A1168" s="19"/>
      <c r="B1168" s="1133"/>
      <c r="C1168" s="1134"/>
      <c r="D1168" s="90" t="s">
        <v>2273</v>
      </c>
      <c r="E1168" s="19"/>
      <c r="F1168" s="19"/>
      <c r="G1168" s="19"/>
      <c r="H1168" s="218"/>
      <c r="I1168" s="1135"/>
      <c r="J1168" s="92"/>
      <c r="K1168" s="93"/>
      <c r="L1168" s="19"/>
      <c r="M1168" s="19"/>
      <c r="N1168" s="94"/>
      <c r="O1168" s="94"/>
      <c r="P1168" s="94"/>
      <c r="Q1168" s="94"/>
      <c r="R1168" s="264"/>
      <c r="S1168" s="264"/>
      <c r="T1168" s="264"/>
      <c r="U1168" s="264"/>
      <c r="V1168" s="264"/>
      <c r="W1168" s="258"/>
      <c r="X1168" s="264"/>
      <c r="Y1168" s="264"/>
      <c r="Z1168" s="264"/>
      <c r="AA1168" s="264"/>
      <c r="AB1168" s="264"/>
      <c r="AC1168" s="264"/>
      <c r="AD1168" s="264"/>
      <c r="AE1168" s="264"/>
      <c r="AF1168" s="264"/>
      <c r="AG1168" s="264"/>
      <c r="AH1168" s="264"/>
      <c r="AI1168" s="264"/>
      <c r="AJ1168" s="264"/>
      <c r="AK1168" s="264"/>
      <c r="AL1168" s="264"/>
      <c r="AM1168" s="264">
        <f>SUM(AM1169:AM1169)</f>
        <v>86014000</v>
      </c>
      <c r="AN1168" s="264">
        <f t="shared" ref="AN1168:AO1168" si="11769">SUM(AN1169:AN1169)</f>
        <v>96335680.000000015</v>
      </c>
      <c r="AO1168" s="264">
        <f t="shared" si="11769"/>
        <v>67434976</v>
      </c>
      <c r="AP1168" s="264"/>
      <c r="AQ1168" s="264"/>
      <c r="AR1168" s="264"/>
      <c r="AS1168" s="264">
        <f t="shared" ref="AS1168" si="11770">SUM(AS1169:AS1169)</f>
        <v>90315000</v>
      </c>
      <c r="AT1168" s="264">
        <f t="shared" ref="AT1168" si="11771">SUM(AT1169:AT1169)</f>
        <v>101152800.00000001</v>
      </c>
      <c r="AU1168" s="264">
        <f t="shared" ref="AU1168" si="11772">SUM(AU1169:AU1169)</f>
        <v>70806960</v>
      </c>
      <c r="AV1168" s="264"/>
      <c r="AW1168" s="264"/>
      <c r="AX1168" s="264"/>
      <c r="AY1168" s="264">
        <f t="shared" ref="AY1168" si="11773">SUM(AY1169:AY1169)</f>
        <v>94830000</v>
      </c>
      <c r="AZ1168" s="264">
        <f t="shared" ref="AZ1168" si="11774">SUM(AZ1169:AZ1169)</f>
        <v>106209600.00000001</v>
      </c>
      <c r="BA1168" s="264">
        <f t="shared" ref="BA1168" si="11775">SUM(BA1169:BA1169)</f>
        <v>74346720</v>
      </c>
      <c r="BB1168" s="407"/>
      <c r="BC1168" s="407"/>
      <c r="BD1168" s="407"/>
      <c r="BE1168" s="403">
        <f t="shared" ref="BE1168" si="11776">SUM(BE1169:BE1169)</f>
        <v>0</v>
      </c>
      <c r="BF1168" s="403">
        <f t="shared" ref="BF1168" si="11777">SUM(BF1169:BF1169)</f>
        <v>0</v>
      </c>
      <c r="BG1168" s="403">
        <f t="shared" ref="BG1168" si="11778">SUM(BG1169:BG1169)</f>
        <v>0</v>
      </c>
      <c r="BH1168" s="407"/>
      <c r="BI1168" s="407"/>
      <c r="BJ1168" s="407"/>
      <c r="BK1168" s="403">
        <f t="shared" ref="BK1168" si="11779">SUM(BK1169:BK1169)</f>
        <v>0</v>
      </c>
      <c r="BL1168" s="403">
        <f t="shared" ref="BL1168" si="11780">SUM(BL1169:BL1169)</f>
        <v>0</v>
      </c>
      <c r="BM1168" s="403">
        <f t="shared" ref="BM1168" si="11781">SUM(BM1169:BM1169)</f>
        <v>0</v>
      </c>
      <c r="BN1168" s="407"/>
      <c r="BO1168" s="407"/>
      <c r="BP1168" s="407"/>
      <c r="BQ1168" s="403">
        <f t="shared" ref="BQ1168:BS1168" si="11782">SUM(BQ1169:BQ1169)</f>
        <v>0</v>
      </c>
      <c r="BR1168" s="403">
        <f t="shared" si="11782"/>
        <v>0</v>
      </c>
      <c r="BS1168" s="403">
        <f t="shared" si="11782"/>
        <v>0</v>
      </c>
      <c r="BT1168" s="264"/>
      <c r="BU1168" s="264"/>
      <c r="BV1168" s="258">
        <f t="shared" ref="BV1168:BW1168" si="11783">SUM(BV1169:BV1169)</f>
        <v>271159000</v>
      </c>
      <c r="BW1168" s="258">
        <f t="shared" si="11783"/>
        <v>303698080</v>
      </c>
      <c r="BX1168" s="219"/>
      <c r="BY1168" s="19"/>
      <c r="BZ1168" s="571"/>
      <c r="CA1168" s="644">
        <f t="shared" ref="CA1168" si="11784">SUM(CA1169:CA1169)</f>
        <v>212588656</v>
      </c>
      <c r="CB1168" s="94"/>
      <c r="CC1168" s="94"/>
      <c r="CD1168" s="185"/>
      <c r="CE1168" s="27"/>
      <c r="CF1168" s="27"/>
      <c r="CG1168" s="603"/>
      <c r="CH1168" s="185"/>
      <c r="CI1168" s="185"/>
      <c r="CJ1168" s="185"/>
      <c r="CK1168" s="1136"/>
      <c r="CL1168" s="185"/>
      <c r="CM1168" s="186"/>
      <c r="CN1168" s="90"/>
      <c r="CO1168" s="90"/>
      <c r="CP1168" s="19"/>
      <c r="CQ1168" s="185"/>
      <c r="CR1168" s="469"/>
      <c r="CS1168" s="469"/>
      <c r="CT1168" s="469"/>
      <c r="CU1168" s="469"/>
      <c r="CV1168" s="469"/>
      <c r="CW1168" s="469"/>
      <c r="CX1168" s="469"/>
      <c r="CY1168" s="469"/>
      <c r="CZ1168" s="469"/>
      <c r="DA1168" s="470"/>
      <c r="DB1168" s="470"/>
      <c r="DC1168" s="470"/>
      <c r="DD1168" s="470"/>
      <c r="DE1168" s="470"/>
      <c r="DF1168" s="470"/>
      <c r="DG1168" s="470"/>
      <c r="DH1168" s="470"/>
      <c r="DI1168" s="470"/>
      <c r="DJ1168" s="470"/>
      <c r="DK1168" s="470"/>
      <c r="DL1168" s="470"/>
      <c r="DM1168" s="470"/>
      <c r="DN1168" s="470"/>
      <c r="DO1168" s="406"/>
      <c r="DP1168" s="406"/>
      <c r="DQ1168" s="1137">
        <f t="shared" ref="DQ1168" si="11785">SUM(DQ1169:DQ1169)</f>
        <v>0</v>
      </c>
      <c r="DR1168" s="406">
        <f t="shared" ref="DR1168" si="11786">SUM(DR1169:DR1169)</f>
        <v>0</v>
      </c>
      <c r="DS1168" s="406">
        <f t="shared" ref="DS1168" si="11787">SUM(DS1169:DS1169)</f>
        <v>65207213.400000006</v>
      </c>
      <c r="DT1168" s="406">
        <f t="shared" ref="DT1168" si="11788">SUM(DT1169:DT1169)</f>
        <v>58220726.25</v>
      </c>
      <c r="DU1168" s="406">
        <f t="shared" ref="DU1168" si="11789">SUM(DU1169:DU1169)</f>
        <v>91290401.596800014</v>
      </c>
      <c r="DV1168" s="406">
        <f t="shared" ref="DV1168" si="11790">SUM(DV1169:DV1169)</f>
        <v>81509287.140000001</v>
      </c>
      <c r="DW1168" s="406">
        <f t="shared" ref="DW1168" si="11791">SUM(DW1169:DW1169)</f>
        <v>95854164.000000015</v>
      </c>
      <c r="DX1168" s="406">
        <f t="shared" ref="DX1168" si="11792">SUM(DX1169:DX1169)</f>
        <v>85584075</v>
      </c>
      <c r="DY1168" s="406">
        <f t="shared" ref="DY1168" si="11793">SUM(DY1169:DY1169)</f>
        <v>0</v>
      </c>
      <c r="DZ1168" s="406">
        <f t="shared" ref="DZ1168" si="11794">SUM(DZ1169:DZ1169)</f>
        <v>0</v>
      </c>
      <c r="EA1168" s="406">
        <f t="shared" ref="EA1168" si="11795">SUM(EA1169:EA1169)</f>
        <v>0</v>
      </c>
      <c r="EB1168" s="406">
        <f t="shared" ref="EB1168:ED1168" si="11796">SUM(EB1169:EB1169)</f>
        <v>0</v>
      </c>
      <c r="EC1168" s="406">
        <f t="shared" si="11796"/>
        <v>0</v>
      </c>
      <c r="ED1168" s="406">
        <f t="shared" si="11796"/>
        <v>0</v>
      </c>
      <c r="EE1168" s="728">
        <f t="shared" ref="EE1168" si="11797">SUM(EE1169:EE1169)</f>
        <v>252351778.99680001</v>
      </c>
      <c r="EF1168" s="470">
        <f t="shared" ref="EF1168" si="11798">SUM(EF1169:EF1169)</f>
        <v>225314088.38999999</v>
      </c>
      <c r="EG1168" s="264">
        <f t="shared" ref="EG1168" si="11799">SUM(EG1169:EG1169)</f>
        <v>0</v>
      </c>
      <c r="EH1168" s="264">
        <f t="shared" ref="EH1168" si="11800">SUM(EH1169:EH1169)</f>
        <v>0</v>
      </c>
      <c r="EI1168" s="258">
        <f t="shared" ref="EI1168" si="11801">SUM(EI1169:EI1169)</f>
        <v>0</v>
      </c>
      <c r="EJ1168" s="258">
        <f t="shared" ref="EJ1168" si="11802">SUM(EJ1169:EJ1169)</f>
        <v>0</v>
      </c>
      <c r="EK1168" s="258">
        <f t="shared" ref="EK1168" si="11803">SUM(EK1169:EK1169)</f>
        <v>0</v>
      </c>
      <c r="EL1168" s="258">
        <f t="shared" ref="EL1168" si="11804">SUM(EL1169:EL1169)</f>
        <v>0</v>
      </c>
      <c r="EM1168" s="258">
        <f t="shared" ref="EM1168" si="11805">SUM(EM1169:EM1169)</f>
        <v>27793273.75</v>
      </c>
      <c r="EN1168" s="258">
        <f t="shared" ref="EN1168" si="11806">SUM(EN1169:EN1169)</f>
        <v>31128466.600000009</v>
      </c>
      <c r="EO1168" s="258">
        <f t="shared" ref="EO1168" si="11807">SUM(EO1169:EO1169)</f>
        <v>8805712.8599999994</v>
      </c>
      <c r="EP1168" s="258">
        <f t="shared" ref="EP1168" si="11808">SUM(EP1169:EP1169)</f>
        <v>9862398.4032000005</v>
      </c>
      <c r="EQ1168" s="258">
        <f t="shared" ref="EQ1168" si="11809">SUM(EQ1169:EQ1169)</f>
        <v>9245925</v>
      </c>
      <c r="ER1168" s="258">
        <f t="shared" ref="ER1168" si="11810">SUM(ER1169:ER1169)</f>
        <v>10355436</v>
      </c>
      <c r="ES1168" s="258">
        <f t="shared" ref="ES1168" si="11811">SUM(ES1169:ES1169)</f>
        <v>0</v>
      </c>
      <c r="ET1168" s="258">
        <f t="shared" ref="ET1168" si="11812">SUM(ET1169:ET1169)</f>
        <v>0</v>
      </c>
      <c r="EU1168" s="258">
        <f t="shared" ref="EU1168:EW1168" si="11813">SUM(EU1169:EU1169)</f>
        <v>0</v>
      </c>
      <c r="EV1168" s="258">
        <f t="shared" ref="EV1168:EX1168" si="11814">SUM(EV1169:EV1169)</f>
        <v>0</v>
      </c>
      <c r="EW1168" s="258">
        <f t="shared" si="11813"/>
        <v>0</v>
      </c>
      <c r="EX1168" s="258">
        <f t="shared" si="11814"/>
        <v>0</v>
      </c>
      <c r="EY1168" s="264">
        <f t="shared" ref="EY1168" si="11815">SUM(EY1169:EY1169)</f>
        <v>45844911.610000014</v>
      </c>
      <c r="EZ1168" s="264">
        <f t="shared" ref="EZ1168" si="11816">SUM(EZ1169:EZ1169)</f>
        <v>51346301.003199995</v>
      </c>
      <c r="FA1168" s="1124"/>
    </row>
    <row r="1169" spans="1:757" s="349" customFormat="1" ht="18" hidden="1" customHeight="1" outlineLevel="1" x14ac:dyDescent="0.2">
      <c r="A1169" s="76" t="s">
        <v>2274</v>
      </c>
      <c r="B1169" s="965" t="s">
        <v>21</v>
      </c>
      <c r="C1169" s="646" t="s">
        <v>2275</v>
      </c>
      <c r="D1169" s="77" t="s">
        <v>2276</v>
      </c>
      <c r="E1169" s="76" t="s">
        <v>2276</v>
      </c>
      <c r="F1169" s="76" t="s">
        <v>2277</v>
      </c>
      <c r="G1169" s="76" t="s">
        <v>1924</v>
      </c>
      <c r="H1169" s="189">
        <v>0.7</v>
      </c>
      <c r="I1169" s="1088" t="s">
        <v>1148</v>
      </c>
      <c r="J1169" s="80" t="s">
        <v>496</v>
      </c>
      <c r="K1169" s="81"/>
      <c r="L1169" s="76" t="s">
        <v>2278</v>
      </c>
      <c r="M1169" s="76"/>
      <c r="N1169" s="82"/>
      <c r="O1169" s="82"/>
      <c r="P1169" s="82"/>
      <c r="Q1169" s="82"/>
      <c r="R1169" s="260"/>
      <c r="S1169" s="260"/>
      <c r="T1169" s="260"/>
      <c r="U1169" s="260"/>
      <c r="V1169" s="260"/>
      <c r="W1169" s="262"/>
      <c r="X1169" s="260"/>
      <c r="Y1169" s="260"/>
      <c r="Z1169" s="260"/>
      <c r="AA1169" s="260"/>
      <c r="AB1169" s="260"/>
      <c r="AC1169" s="260"/>
      <c r="AD1169" s="260"/>
      <c r="AE1169" s="260"/>
      <c r="AF1169" s="260"/>
      <c r="AG1169" s="260"/>
      <c r="AH1169" s="260"/>
      <c r="AI1169" s="260"/>
      <c r="AJ1169" s="260">
        <v>86014000</v>
      </c>
      <c r="AK1169" s="260"/>
      <c r="AL1169" s="260"/>
      <c r="AM1169" s="260">
        <f>AJ1169</f>
        <v>86014000</v>
      </c>
      <c r="AN1169" s="260">
        <f>AM1169*1.12</f>
        <v>96335680.000000015</v>
      </c>
      <c r="AO1169" s="260">
        <f>AN1169*H1169</f>
        <v>67434976</v>
      </c>
      <c r="AP1169" s="260">
        <v>90315000</v>
      </c>
      <c r="AQ1169" s="260"/>
      <c r="AR1169" s="260"/>
      <c r="AS1169" s="260">
        <f>AP1169</f>
        <v>90315000</v>
      </c>
      <c r="AT1169" s="260">
        <f>AS1169*1.12</f>
        <v>101152800.00000001</v>
      </c>
      <c r="AU1169" s="260">
        <f t="shared" ref="AU1169" si="11817">AT1169*H1169</f>
        <v>70806960</v>
      </c>
      <c r="AV1169" s="260">
        <v>94830000</v>
      </c>
      <c r="AW1169" s="260"/>
      <c r="AX1169" s="260"/>
      <c r="AY1169" s="260">
        <f t="shared" ref="AY1169" si="11818">AV1169</f>
        <v>94830000</v>
      </c>
      <c r="AZ1169" s="260">
        <f t="shared" ref="AZ1169" si="11819">AY1169*1.12</f>
        <v>106209600.00000001</v>
      </c>
      <c r="BA1169" s="260">
        <f t="shared" ref="BA1169" si="11820">AZ1169*H1169</f>
        <v>74346720</v>
      </c>
      <c r="BB1169" s="404"/>
      <c r="BC1169" s="404"/>
      <c r="BD1169" s="404"/>
      <c r="BE1169" s="400"/>
      <c r="BF1169" s="400"/>
      <c r="BG1169" s="400"/>
      <c r="BH1169" s="404"/>
      <c r="BI1169" s="404"/>
      <c r="BJ1169" s="404"/>
      <c r="BK1169" s="400"/>
      <c r="BL1169" s="400"/>
      <c r="BM1169" s="400"/>
      <c r="BN1169" s="404"/>
      <c r="BO1169" s="404"/>
      <c r="BP1169" s="404"/>
      <c r="BQ1169" s="400"/>
      <c r="BR1169" s="400"/>
      <c r="BS1169" s="400"/>
      <c r="BT1169" s="260"/>
      <c r="BU1169" s="260"/>
      <c r="BV1169" s="262">
        <f>AD1169+AJ1169+AP1169+AV1169+BB1169+BH1169</f>
        <v>271159000</v>
      </c>
      <c r="BW1169" s="1427">
        <f t="shared" ref="BW1169" si="11821">BV1169*1.12</f>
        <v>303698080</v>
      </c>
      <c r="BX1169" s="190"/>
      <c r="BY1169" s="76">
        <v>2016</v>
      </c>
      <c r="BZ1169" s="325"/>
      <c r="CA1169" s="596">
        <f t="shared" si="11750"/>
        <v>212588656</v>
      </c>
      <c r="CB1169" s="82"/>
      <c r="CC1169" s="82"/>
      <c r="CD1169" s="175"/>
      <c r="CE1169" s="27"/>
      <c r="CF1169" s="27"/>
      <c r="CG1169" s="905"/>
      <c r="CH1169" s="175" t="s">
        <v>2280</v>
      </c>
      <c r="CI1169" s="185"/>
      <c r="CJ1169" s="175" t="s">
        <v>25</v>
      </c>
      <c r="CK1169" s="724" t="s">
        <v>2357</v>
      </c>
      <c r="CL1169" s="175" t="s">
        <v>2360</v>
      </c>
      <c r="CM1169" s="178">
        <v>42478</v>
      </c>
      <c r="CN1169" s="77" t="s">
        <v>2356</v>
      </c>
      <c r="CO1169" s="77" t="s">
        <v>2276</v>
      </c>
      <c r="CP1169" s="76" t="s">
        <v>2277</v>
      </c>
      <c r="CQ1169" s="175"/>
      <c r="CR1169" s="463"/>
      <c r="CS1169" s="463"/>
      <c r="CT1169" s="463"/>
      <c r="CU1169" s="463">
        <v>58220726.25</v>
      </c>
      <c r="CV1169" s="463">
        <v>81509287.140000001</v>
      </c>
      <c r="CW1169" s="463">
        <v>85584075</v>
      </c>
      <c r="CX1169" s="463"/>
      <c r="CY1169" s="463"/>
      <c r="CZ1169" s="463">
        <f>CU1169+CV1169+CW1169</f>
        <v>225314088.38999999</v>
      </c>
      <c r="DA1169" s="464"/>
      <c r="DB1169" s="464"/>
      <c r="DC1169" s="464"/>
      <c r="DD1169" s="464"/>
      <c r="DE1169" s="464">
        <f>CU1169</f>
        <v>58220726.25</v>
      </c>
      <c r="DF1169" s="464">
        <f t="shared" ref="DF1169:DG1169" si="11822">CV1169</f>
        <v>81509287.140000001</v>
      </c>
      <c r="DG1169" s="464">
        <f t="shared" si="11822"/>
        <v>85584075</v>
      </c>
      <c r="DH1169" s="464"/>
      <c r="DI1169" s="464"/>
      <c r="DJ1169" s="464"/>
      <c r="DK1169" s="464">
        <f>DE1169+DF1169+DG1169</f>
        <v>225314088.38999999</v>
      </c>
      <c r="DL1169" s="464"/>
      <c r="DM1169" s="464"/>
      <c r="DN1169" s="464"/>
      <c r="DO1169" s="455"/>
      <c r="DP1169" s="455"/>
      <c r="DQ1169" s="477"/>
      <c r="DR1169" s="455"/>
      <c r="DS1169" s="455">
        <f>DT1169*1.12</f>
        <v>65207213.400000006</v>
      </c>
      <c r="DT1169" s="455">
        <f>DE1169</f>
        <v>58220726.25</v>
      </c>
      <c r="DU1169" s="455">
        <f>DV1169*1.12</f>
        <v>91290401.596800014</v>
      </c>
      <c r="DV1169" s="455">
        <f>DF1169</f>
        <v>81509287.140000001</v>
      </c>
      <c r="DW1169" s="455">
        <f>DX1169*1.12</f>
        <v>95854164.000000015</v>
      </c>
      <c r="DX1169" s="455">
        <f>DG1169</f>
        <v>85584075</v>
      </c>
      <c r="DY1169" s="455"/>
      <c r="DZ1169" s="455"/>
      <c r="EA1169" s="455"/>
      <c r="EB1169" s="455"/>
      <c r="EC1169" s="455"/>
      <c r="ED1169" s="455"/>
      <c r="EE1169" s="667">
        <f>EF1169*1.12</f>
        <v>252351778.99680001</v>
      </c>
      <c r="EF1169" s="464">
        <f>DK1169</f>
        <v>225314088.38999999</v>
      </c>
      <c r="EG1169" s="264">
        <f>U1169-DN1169</f>
        <v>0</v>
      </c>
      <c r="EH1169" s="264">
        <f>V1169-DM1169</f>
        <v>0</v>
      </c>
      <c r="EI1169" s="262">
        <f>AA1169-DP1169</f>
        <v>0</v>
      </c>
      <c r="EJ1169" s="262">
        <f>AB1169-DO1169</f>
        <v>0</v>
      </c>
      <c r="EK1169" s="262">
        <f>AG1169-DR1169</f>
        <v>0</v>
      </c>
      <c r="EL1169" s="262">
        <f>AH1169-DQ1169</f>
        <v>0</v>
      </c>
      <c r="EM1169" s="262">
        <f>AM1169-DT1169</f>
        <v>27793273.75</v>
      </c>
      <c r="EN1169" s="262">
        <f>AN1169-DS1169</f>
        <v>31128466.600000009</v>
      </c>
      <c r="EO1169" s="262">
        <f>AS1169-DV1169</f>
        <v>8805712.8599999994</v>
      </c>
      <c r="EP1169" s="262">
        <f>AT1169-DU1169</f>
        <v>9862398.4032000005</v>
      </c>
      <c r="EQ1169" s="262">
        <f>AY1169-DX1169</f>
        <v>9245925</v>
      </c>
      <c r="ER1169" s="262">
        <f>AZ1169-DW1169</f>
        <v>10355436</v>
      </c>
      <c r="ES1169" s="262">
        <f>BE1169-DZ1169</f>
        <v>0</v>
      </c>
      <c r="ET1169" s="262">
        <f>BF1169-DY1169</f>
        <v>0</v>
      </c>
      <c r="EU1169" s="262">
        <f>BK1169-EB1169</f>
        <v>0</v>
      </c>
      <c r="EV1169" s="262">
        <f>BL1169-EA1169</f>
        <v>0</v>
      </c>
      <c r="EW1169" s="262">
        <f>BM1169-ED1169</f>
        <v>0</v>
      </c>
      <c r="EX1169" s="262">
        <f>BN1169-EC1169</f>
        <v>0</v>
      </c>
      <c r="EY1169" s="260">
        <f>BV1169-EF1169</f>
        <v>45844911.610000014</v>
      </c>
      <c r="EZ1169" s="260">
        <f>BW1169-EE1169</f>
        <v>51346301.003199995</v>
      </c>
      <c r="FA1169" s="629"/>
    </row>
    <row r="1170" spans="1:757" s="30" customFormat="1" ht="18" customHeight="1" collapsed="1" thickBot="1" x14ac:dyDescent="0.25">
      <c r="A1170" s="1102"/>
      <c r="B1170" s="1103"/>
      <c r="C1170" s="1104"/>
      <c r="D1170" s="1104" t="s">
        <v>283</v>
      </c>
      <c r="E1170" s="1103"/>
      <c r="F1170" s="1103"/>
      <c r="G1170" s="1105"/>
      <c r="H1170" s="1106"/>
      <c r="I1170" s="1103"/>
      <c r="J1170" s="1107"/>
      <c r="K1170" s="1108"/>
      <c r="L1170" s="1103"/>
      <c r="M1170" s="1109"/>
      <c r="N1170" s="1110"/>
      <c r="O1170" s="1110"/>
      <c r="P1170" s="1110"/>
      <c r="Q1170" s="1111"/>
      <c r="R1170" s="1112"/>
      <c r="S1170" s="1113"/>
      <c r="T1170" s="1113"/>
      <c r="U1170" s="1113">
        <f>U1080+U1077+U1020+U993+U1083+U1085+U1092+U1095+U1107+U1117+U1126+U1129+U1133+U1136+U1138+U1140+U1147+U1150+U1153+U1155+U1163</f>
        <v>186190875.3742857</v>
      </c>
      <c r="V1170" s="1113">
        <f>V1080+V1077+V1020+V993+V1083+V1085+V1092+V1095+V1107+V1117+V1126+V1129+V1133+V1136+V1138+V1140+V1147+V1150+V1153+V1155+V1163</f>
        <v>208461780.4192</v>
      </c>
      <c r="W1170" s="1113">
        <f>W1080+W1077+W1020+W993+W1083+W1085+W1092+W1095+W1107+W1117+W1126+W1129+W1133+W1136+W1138+W1140+W1147+W1150+W1153+W1155+W1163</f>
        <v>123937351.60944</v>
      </c>
      <c r="X1170" s="1114"/>
      <c r="Y1170" s="1114"/>
      <c r="Z1170" s="1114"/>
      <c r="AA1170" s="1113">
        <f>AA1080+AA1077+AA1020+AA993+AA1083+AA1085+AA1092+AA1095+AA1107+AA1117+AA1126+AA1129+AA1133+AA1136+AA1138+AA1140+AA1147+AA1150+AA1153+AA1155+AA1163</f>
        <v>980139791.75611103</v>
      </c>
      <c r="AB1170" s="1113">
        <f>AB1080+AB1077+AB1020+AB993+AB1083+AB1085+AB1092+AB1095+AB1107+AB1117+AB1126+AB1129+AB1133+AB1136+AB1138+AB1140+AB1147+AB1150+AB1153+AB1155+AB1163</f>
        <v>1096912714.7628446</v>
      </c>
      <c r="AC1170" s="1113">
        <f>AC1080+AC1077+AC1020+AC993+AC1083+AC1085+AC1092+AC1095+AC1107+AC1117+AC1126+AC1129+AC1133+AC1136+AC1138+AC1140+AC1147+AC1150+AC1153+AC1155+AC1163</f>
        <v>823287836.86799109</v>
      </c>
      <c r="AD1170" s="1115"/>
      <c r="AE1170" s="1115"/>
      <c r="AF1170" s="1115"/>
      <c r="AG1170" s="1115">
        <f>AG1080+AG1077+AG1020+AG993+AG1083+AG1085+AG1092+AG1095+AG1107+AG1117+AG1126+AG1129+AG1133+AG1136+AG1138+AG1140+AG1147+AG1150+AG1153+AG1155+AG1163</f>
        <v>2084526131.182857</v>
      </c>
      <c r="AH1170" s="1115">
        <f>AH1080+AH1077+AH1020+AH993+AH1083+AH1085+AH1092+AH1095+AH1107+AH1117+AH1126+AH1129+AH1133+AH1136+AH1138+AH1140+AH1147+AH1150+AH1153+AH1155+AH1163</f>
        <v>2334597266.9248004</v>
      </c>
      <c r="AI1170" s="1115">
        <f>AI1080+AI1077+AI1020+AI993+AI1083+AI1085+AI1092+AI1095+AI1107+AI1117+AI1126+AI1129+AI1133+AI1136+AI1138+AI1140+AI1147+AI1150+AI1153+AI1155+AI1163</f>
        <v>1882477219.9433603</v>
      </c>
      <c r="AJ1170" s="1115"/>
      <c r="AK1170" s="1115"/>
      <c r="AL1170" s="1115"/>
      <c r="AM1170" s="1115">
        <f>AM1080+AM1077+AM1020+AM993+AM1083+AM1085+AM1092+AM1095+AM1107+AM1117+AM1126+AM1129+AM1133+AM1136+AM1138+AM1140+AM1147+AM1150+AM1153+AM1155+AM1163+AM1168</f>
        <v>3580213701.1900001</v>
      </c>
      <c r="AN1170" s="1115">
        <f>AN1080+AN1077+AN1020+AN993+AN1083+AN1085+AN1092+AN1095+AN1107+AN1117+AN1126+AN1129+AN1133+AN1136+AN1138+AN1140+AN1147+AN1150+AN1153+AN1155+AN1163+AN1168</f>
        <v>4009767345.3327999</v>
      </c>
      <c r="AO1170" s="1115">
        <f>AO1080+AO1077+AO1020+AO993+AO1083+AO1085+AO1092+AO1095+AO1107+AO1117+AO1126+AO1129+AO1133+AO1136+AO1138+AO1140+AO1147+AO1150+AO1153+AO1155+AO1163+AO1168</f>
        <v>2392001195.8129601</v>
      </c>
      <c r="AP1170" s="1115"/>
      <c r="AQ1170" s="1115"/>
      <c r="AR1170" s="1115"/>
      <c r="AS1170" s="1115">
        <f>AS1080+AS1077+AS1020+AS993+AS1083+AS1085+AS1092+AS1095+AS1107+AS1117+AS1126+AS1129+AS1133+AS1136+AS1138+AS1140+AS1147+AS1150+AS1153+AS1155+AS1163+AS1168</f>
        <v>4394160288.4300003</v>
      </c>
      <c r="AT1170" s="1115">
        <f>AT1080+AT1077+AT1020+AT993+AT1083+AT1085+AT1092+AT1095+AT1107+AT1117+AT1126+AT1129+AT1133+AT1136+AT1138+AT1140+AT1147+AT1150+AT1153+AT1155+AT1163+AT1168</f>
        <v>4921387523.0416012</v>
      </c>
      <c r="AU1170" s="1115">
        <f>AU1080+AU1077+AU1020+AU993+AU1083+AU1085+AU1092+AU1095+AU1107+AU1117+AU1126+AU1129+AU1133+AU1136+AU1138+AU1140+AU1147+AU1150+AU1153+AU1155+AU1163+AU1168</f>
        <v>2733490284.3051205</v>
      </c>
      <c r="AV1170" s="1116"/>
      <c r="AW1170" s="1116"/>
      <c r="AX1170" s="1116"/>
      <c r="AY1170" s="1115">
        <f>AY1080+AY1077+AY1020+AY993+AY1083+AY1085+AY1092+AY1095+AY1107+AY1117+AY1126+AY1129+AY1133+AY1136+AY1138+AY1140+AY1147+AY1150+AY1153+AY1155+AY1163+AY1168</f>
        <v>3817733134</v>
      </c>
      <c r="AZ1170" s="1115">
        <f>AZ1080+AZ1077+AZ1020+AZ993+AZ1083+AZ1085+AZ1092+AZ1095+AZ1107+AZ1117+AZ1126+AZ1129+AZ1133+AZ1136+AZ1138+AZ1140+AZ1147+AZ1150+AZ1153+AZ1155+AZ1163+AZ1168</f>
        <v>4275861110.0800009</v>
      </c>
      <c r="BA1170" s="1115">
        <f>BA1080+BA1077+BA1020+BA993+BA1083+BA1085+BA1092+BA1095+BA1107+BA1117+BA1126+BA1129+BA1133+BA1136+BA1138+BA1140+BA1147+BA1150+BA1153+BA1155+BA1163+BA1168</f>
        <v>2399146463.2800002</v>
      </c>
      <c r="BB1170" s="1116"/>
      <c r="BC1170" s="1116"/>
      <c r="BD1170" s="1116"/>
      <c r="BE1170" s="1115">
        <f>BE1080+BE1077+BE1020+BE993+BE1083+BE1085+BE1092+BE1095+BE1107+BE1117+BE1126+BE1129+BE1133+BE1136+BE1138+BE1140+BE1147+BE1150+BE1153+BE1155+BE1163+BE1168</f>
        <v>2371493993</v>
      </c>
      <c r="BF1170" s="1115">
        <f>BF1080+BF1077+BF1020+BF993+BF1083+BF1085+BF1092+BF1095+BF1107+BF1117+BF1126+BF1129+BF1133+BF1136+BF1138+BF1140+BF1147+BF1150+BF1153+BF1155+BF1163+BF1168</f>
        <v>2656073272.1600003</v>
      </c>
      <c r="BG1170" s="1115">
        <f>BG1080+BG1077+BG1020+BG993+BG1083+BG1085+BG1092+BG1095+BG1107+BG1117+BG1126+BG1129+BG1133+BG1136+BG1138+BG1140+BG1147+BG1150+BG1153+BG1155+BG1163+BG1168</f>
        <v>1001155108.8000002</v>
      </c>
      <c r="BH1170" s="1116"/>
      <c r="BI1170" s="1116"/>
      <c r="BJ1170" s="1116"/>
      <c r="BK1170" s="1115">
        <f>BK1080+BK1077+BK1020+BK993+BK1083+BK1085+BK1092+BK1095+BK1107+BK1117+BK1126+BK1129+BK1133+BK1136+BK1138+BK1140+BK1147+BK1150+BK1153+BK1155+BK1163+BK1168</f>
        <v>813279447</v>
      </c>
      <c r="BL1170" s="1115">
        <f>BL1080+BL1077+BL1020+BL993+BL1083+BL1085+BL1092+BL1095+BL1107+BL1117+BL1126+BL1129+BL1133+BL1136+BL1138+BL1140+BL1147+BL1150+BL1153+BL1155+BL1163+BL1168</f>
        <v>910872980.6400001</v>
      </c>
      <c r="BM1170" s="1115">
        <f>BM1080+BM1077+BM1020+BM993+BM1083+BM1085+BM1092+BM1095+BM1107+BM1117+BM1126+BM1129+BM1133+BM1136+BM1138+BM1140+BM1147+BM1150+BM1153+BM1155+BM1163+BM1168</f>
        <v>215413580.48000002</v>
      </c>
      <c r="BN1170" s="1116"/>
      <c r="BO1170" s="1116"/>
      <c r="BP1170" s="1116"/>
      <c r="BQ1170" s="1115">
        <f>BQ1080+BQ1077+BQ1020+BQ993+BQ1083+BQ1085+BQ1092+BQ1095+BQ1107+BQ1117+BQ1126+BQ1129+BQ1133+BQ1136+BQ1138+BQ1140+BQ1147+BQ1150+BQ1153+BQ1155+BQ1163+BQ1168</f>
        <v>105313055</v>
      </c>
      <c r="BR1170" s="1115">
        <f>BR1080+BR1077+BR1020+BR993+BR1083+BR1085+BR1092+BR1095+BR1107+BR1117+BR1126+BR1129+BR1133+BR1136+BR1138+BR1140+BR1147+BR1150+BR1153+BR1155+BR1163+BR1168</f>
        <v>117950621.60000001</v>
      </c>
      <c r="BS1170" s="1115">
        <f>BS1080+BS1077+BS1020+BS993+BS1083+BS1085+BS1092+BS1095+BS1107+BS1117+BS1126+BS1129+BS1133+BS1136+BS1138+BS1140+BS1147+BS1150+BS1153+BS1155+BS1163+BS1168</f>
        <v>0</v>
      </c>
      <c r="BT1170" s="1113"/>
      <c r="BU1170" s="1113"/>
      <c r="BV1170" s="1113">
        <f>BV1080+BV1077+BV1020+BV993+BV1083+BV1085+BV1092+BV1095+BV1107+BV1117+BV1126+BV1129+BV1133+BV1136+BV1138+BV1140+BV1147+BV1150+BV1153+BV1155+BV1163+BV1168</f>
        <v>18486076398.676113</v>
      </c>
      <c r="BW1170" s="1429">
        <f>BW1080+BW1077+BW1020+BW993+BW1083+BW1085+BW1092+BW1095+BW1107+BW1117+BW1126+BW1129+BW1133+BW1136+BW1138+BW1140+BW1147+BW1150+BW1153+BW1155+BW1163+BW1168</f>
        <v>20703273714.513245</v>
      </c>
      <c r="BX1170" s="1117"/>
      <c r="BY1170" s="1103"/>
      <c r="BZ1170" s="1118"/>
      <c r="CA1170" s="1113">
        <f t="shared" ref="CA1170:CG1170" si="11823">CA1080+CA1077+CA1020+CA993+CA1083+CA1085+CA1092+CA1095+CA1107+CA1117+CA1126+CA1129+CA1133+CA1136+CA1138+CA1140+CA1147+CA1150+CA1153+CA1155+CA1163+CA1168</f>
        <v>10271019254.863359</v>
      </c>
      <c r="CB1170" s="1113">
        <f t="shared" si="11823"/>
        <v>860472381.35714281</v>
      </c>
      <c r="CC1170" s="1113">
        <f t="shared" si="11823"/>
        <v>940191667</v>
      </c>
      <c r="CD1170" s="1113">
        <f t="shared" si="11823"/>
        <v>0</v>
      </c>
      <c r="CE1170" s="1113">
        <f t="shared" si="11823"/>
        <v>16860588657.31897</v>
      </c>
      <c r="CF1170" s="1113">
        <f t="shared" si="11823"/>
        <v>19032276660.313244</v>
      </c>
      <c r="CG1170" s="1113">
        <f t="shared" si="11823"/>
        <v>10230696105.629272</v>
      </c>
      <c r="CH1170" s="1113">
        <f>CH1080+CH1077+CH1020+CH993+CH1083+CH1085+CH1092+CH1095+CH1107+CH1117+CH1126+CH1129+CH1133+CH1136+CH1138+CH1140+CH1147+CH1150+CH1153</f>
        <v>0</v>
      </c>
      <c r="CI1170" s="1113">
        <f>CI1080+CI1077+CI1020+CI993+CI1083+CI1085+CI1092+CI1095+CI1107+CI1117+CI1126+CI1129+CI1133+CI1136+CI1138+CI1140+CI1147+CI1150+CI1153</f>
        <v>0</v>
      </c>
      <c r="CJ1170" s="1119"/>
      <c r="CK1170" s="1120"/>
      <c r="CL1170" s="1120"/>
      <c r="CM1170" s="1120"/>
      <c r="CN1170" s="1120"/>
      <c r="CO1170" s="1120"/>
      <c r="CP1170" s="1120"/>
      <c r="CQ1170" s="1120"/>
      <c r="CR1170" s="1121"/>
      <c r="CS1170" s="1121"/>
      <c r="CT1170" s="1121"/>
      <c r="CU1170" s="1121"/>
      <c r="CV1170" s="1121"/>
      <c r="CW1170" s="1121"/>
      <c r="CX1170" s="1121"/>
      <c r="CY1170" s="1121"/>
      <c r="CZ1170" s="1121"/>
      <c r="DA1170" s="1121"/>
      <c r="DB1170" s="1121"/>
      <c r="DC1170" s="1121"/>
      <c r="DD1170" s="1121"/>
      <c r="DE1170" s="1121"/>
      <c r="DF1170" s="1121"/>
      <c r="DG1170" s="1121"/>
      <c r="DH1170" s="1121"/>
      <c r="DI1170" s="1121"/>
      <c r="DJ1170" s="1121"/>
      <c r="DK1170" s="1121"/>
      <c r="DL1170" s="522"/>
      <c r="DM1170" s="1113">
        <f>DM1080+DM1077+DM1020+DM993+DM1083+DM1085+DM1092+DM1095+DM1107+DM1117+DM1126+DM1129+DM1133+DM1136+DM1138+DM1140+DM1147+DM1150+DM1153+DM1155+DM1163</f>
        <v>191491627.81920001</v>
      </c>
      <c r="DN1170" s="1113">
        <f>DN1080+DN1077+DN1020+DN993+DN1083+DN1085+DN1092+DN1095+DN1107+DN1117+DN1126+DN1129+DN1133+DN1136+DN1138+DN1140+DN1147+DN1150+DN1153+DN1155+DN1163</f>
        <v>171038953.41</v>
      </c>
      <c r="DO1170" s="1113">
        <f>DO1080+DO1077+DO1020+DO993+DO1083+DO1085+DO1092+DO1095+DO1107+DO1117+DO1126+DO1129+DO1133+DO1136+DO1138+DO1140+DO1147+DO1150+DO1153+DO1155+DO1163</f>
        <v>1055029511.2016001</v>
      </c>
      <c r="DP1170" s="1122">
        <f>DP1080+DP1077+DP1020+DP993+DP1083+DP1085+DP1092+DP1095+DP1107+DP1117+DP1126+DP1129+DP1133+DP1136+DP1138+DP1140+DP1147+DP1150+DP1153+DP1155+DP1163</f>
        <v>949152415.93999994</v>
      </c>
      <c r="DQ1170" s="1113">
        <f t="shared" ref="DQ1170:EZ1170" si="11824">DQ1080+DQ1077+DQ1020+DQ993+DQ1083+DQ1085+DQ1092+DQ1095+DQ1107+DQ1117+DQ1126+DQ1129+DQ1133+DQ1136+DQ1138+DQ1140+DQ1147+DQ1150+DQ1153+DQ1155+DQ1163+DQ1168</f>
        <v>2286766388.6431999</v>
      </c>
      <c r="DR1170" s="1113">
        <f t="shared" si="11824"/>
        <v>2059717959.645714</v>
      </c>
      <c r="DS1170" s="1113">
        <f t="shared" si="11824"/>
        <v>3684800791.7451816</v>
      </c>
      <c r="DT1170" s="1113">
        <f t="shared" si="11824"/>
        <v>3307898744.9778404</v>
      </c>
      <c r="DU1170" s="1113">
        <f t="shared" si="11824"/>
        <v>4272801906.3838663</v>
      </c>
      <c r="DV1170" s="1113">
        <f t="shared" si="11824"/>
        <v>3832717573.5480947</v>
      </c>
      <c r="DW1170" s="1113">
        <f t="shared" si="11824"/>
        <v>3776981281.5300002</v>
      </c>
      <c r="DX1170" s="1113">
        <f t="shared" si="11824"/>
        <v>3389999450.6785717</v>
      </c>
      <c r="DY1170" s="1113">
        <f t="shared" si="11824"/>
        <v>2197887255.6100001</v>
      </c>
      <c r="DZ1170" s="1122">
        <f t="shared" si="11824"/>
        <v>1963196160.0357141</v>
      </c>
      <c r="EA1170" s="1122">
        <f t="shared" si="11824"/>
        <v>893611384.24000001</v>
      </c>
      <c r="EB1170" s="1122">
        <f t="shared" si="11824"/>
        <v>797867307.35714281</v>
      </c>
      <c r="EC1170" s="1113">
        <f t="shared" si="11824"/>
        <v>117950621.60000001</v>
      </c>
      <c r="ED1170" s="1113">
        <f t="shared" si="11824"/>
        <v>105313055</v>
      </c>
      <c r="EE1170" s="1123">
        <f t="shared" si="11824"/>
        <v>18637293629.534462</v>
      </c>
      <c r="EF1170" s="1113">
        <f t="shared" si="11824"/>
        <v>16712766209.370052</v>
      </c>
      <c r="EG1170" s="1113">
        <f t="shared" si="11824"/>
        <v>15151921.964285716</v>
      </c>
      <c r="EH1170" s="1113">
        <f t="shared" si="11824"/>
        <v>16970152.59999999</v>
      </c>
      <c r="EI1170" s="1113">
        <f t="shared" si="11824"/>
        <v>45826375.816111147</v>
      </c>
      <c r="EJ1170" s="1113">
        <f t="shared" si="11824"/>
        <v>58502883.561244443</v>
      </c>
      <c r="EK1170" s="1113">
        <f t="shared" si="11824"/>
        <v>24808171.537142958</v>
      </c>
      <c r="EL1170" s="1113">
        <f t="shared" si="11824"/>
        <v>47830878.281600244</v>
      </c>
      <c r="EM1170" s="1113">
        <f t="shared" si="11824"/>
        <v>272314956.21215945</v>
      </c>
      <c r="EN1170" s="1113">
        <f t="shared" si="11824"/>
        <v>324966553.58761877</v>
      </c>
      <c r="EO1170" s="1113">
        <f t="shared" si="11824"/>
        <v>561442714.88190484</v>
      </c>
      <c r="EP1170" s="1113">
        <f t="shared" si="11824"/>
        <v>648585616.65773356</v>
      </c>
      <c r="EQ1170" s="1113">
        <f t="shared" si="11824"/>
        <v>427733683.32142866</v>
      </c>
      <c r="ER1170" s="1113">
        <f t="shared" si="11824"/>
        <v>498879828.55000031</v>
      </c>
      <c r="ES1170" s="1113">
        <f t="shared" si="11824"/>
        <v>408297832.96428585</v>
      </c>
      <c r="ET1170" s="1122">
        <f t="shared" si="11824"/>
        <v>458186016.55000013</v>
      </c>
      <c r="EU1170" s="1122">
        <f t="shared" si="11824"/>
        <v>15412139.642857149</v>
      </c>
      <c r="EV1170" s="1122">
        <f t="shared" si="11824"/>
        <v>17261596.40000001</v>
      </c>
      <c r="EW1170" s="1122">
        <f t="shared" si="11824"/>
        <v>182942644.64000005</v>
      </c>
      <c r="EX1170" s="1122">
        <f t="shared" si="11824"/>
        <v>0</v>
      </c>
      <c r="EY1170" s="1123">
        <f t="shared" si="11824"/>
        <v>1773310189.3060584</v>
      </c>
      <c r="EZ1170" s="1131">
        <f t="shared" si="11824"/>
        <v>2065980084.9787855</v>
      </c>
      <c r="FA1170" s="1126"/>
      <c r="FB1170" s="1127"/>
      <c r="FC1170" s="1127"/>
      <c r="FD1170" s="1127"/>
      <c r="FE1170" s="1127"/>
      <c r="FF1170" s="1127"/>
      <c r="FG1170" s="1127"/>
      <c r="FH1170" s="1127"/>
      <c r="FI1170" s="1127"/>
      <c r="FJ1170" s="1127"/>
      <c r="FK1170" s="1127"/>
      <c r="FL1170" s="1127"/>
      <c r="FM1170" s="1127"/>
      <c r="FN1170" s="1127"/>
      <c r="FO1170" s="1127"/>
      <c r="FP1170" s="1127"/>
      <c r="FQ1170" s="1127"/>
      <c r="FR1170" s="1127"/>
      <c r="FS1170" s="1127"/>
      <c r="FT1170" s="1127"/>
      <c r="FU1170" s="1127"/>
      <c r="FV1170" s="1127"/>
      <c r="FW1170" s="1127"/>
      <c r="FX1170" s="1127"/>
      <c r="FY1170" s="1127"/>
      <c r="FZ1170" s="1127"/>
      <c r="GA1170" s="1127"/>
      <c r="GB1170" s="1127"/>
      <c r="GC1170" s="1127"/>
      <c r="GD1170" s="1127"/>
      <c r="GE1170" s="1127"/>
      <c r="GF1170" s="1127"/>
      <c r="GG1170" s="1127"/>
      <c r="GH1170" s="1127"/>
      <c r="GI1170" s="1127"/>
      <c r="GJ1170" s="1127"/>
      <c r="GK1170" s="1127"/>
      <c r="GL1170" s="1127"/>
      <c r="GM1170" s="1127"/>
      <c r="GN1170" s="1127"/>
      <c r="GO1170" s="1127"/>
      <c r="GP1170" s="1127"/>
      <c r="GQ1170" s="1127"/>
      <c r="GR1170" s="1127"/>
      <c r="GS1170" s="1127"/>
      <c r="GT1170" s="1127"/>
      <c r="GU1170" s="1127"/>
      <c r="GV1170" s="1127"/>
      <c r="GW1170" s="1127"/>
      <c r="GX1170" s="1127"/>
      <c r="GY1170" s="1127"/>
      <c r="GZ1170" s="1127"/>
      <c r="HA1170" s="1127"/>
      <c r="HB1170" s="1127"/>
      <c r="HC1170" s="1127"/>
      <c r="HD1170" s="1127"/>
      <c r="HE1170" s="1127"/>
      <c r="HF1170" s="1127"/>
      <c r="HG1170" s="1127"/>
      <c r="HH1170" s="1127"/>
      <c r="HI1170" s="1127"/>
      <c r="HJ1170" s="1127"/>
      <c r="HK1170" s="1127"/>
      <c r="HL1170" s="1127"/>
      <c r="HM1170" s="1127"/>
      <c r="HN1170" s="1127"/>
      <c r="HO1170" s="1127"/>
      <c r="HP1170" s="1127"/>
      <c r="HQ1170" s="1127"/>
      <c r="HR1170" s="1127"/>
      <c r="HS1170" s="1127"/>
      <c r="HT1170" s="1127"/>
      <c r="HU1170" s="1127"/>
      <c r="HV1170" s="1127"/>
      <c r="HW1170" s="1127"/>
      <c r="HX1170" s="1127"/>
      <c r="HY1170" s="1127"/>
      <c r="HZ1170" s="1127"/>
      <c r="IA1170" s="1127"/>
      <c r="IB1170" s="1127"/>
      <c r="IC1170" s="1127"/>
      <c r="ID1170" s="1127"/>
      <c r="IE1170" s="1127"/>
      <c r="IF1170" s="1127"/>
      <c r="IG1170" s="1127"/>
      <c r="IH1170" s="1127"/>
      <c r="II1170" s="1127"/>
      <c r="IJ1170" s="1127"/>
      <c r="IK1170" s="1127"/>
      <c r="IL1170" s="1127"/>
      <c r="IM1170" s="1127"/>
      <c r="IN1170" s="1127"/>
      <c r="IO1170" s="1127"/>
      <c r="IP1170" s="1127"/>
      <c r="IQ1170" s="1127"/>
      <c r="IR1170" s="1127"/>
      <c r="IS1170" s="1127"/>
      <c r="IT1170" s="1127"/>
      <c r="IU1170" s="1127"/>
      <c r="IV1170" s="1127"/>
      <c r="IW1170" s="1127"/>
      <c r="IX1170" s="1127"/>
      <c r="IY1170" s="1127"/>
      <c r="IZ1170" s="1127"/>
      <c r="JA1170" s="1127"/>
      <c r="JB1170" s="1127"/>
      <c r="JC1170" s="1127"/>
      <c r="JD1170" s="1127"/>
      <c r="JE1170" s="1127"/>
      <c r="JF1170" s="1127"/>
      <c r="JG1170" s="1127"/>
      <c r="JH1170" s="1127"/>
      <c r="JI1170" s="1127"/>
      <c r="JJ1170" s="1127"/>
      <c r="JK1170" s="1127"/>
      <c r="JL1170" s="1127"/>
      <c r="JM1170" s="1127"/>
      <c r="JN1170" s="1127"/>
      <c r="JO1170" s="1127"/>
      <c r="JP1170" s="1127"/>
      <c r="JQ1170" s="1127"/>
      <c r="JR1170" s="1127"/>
      <c r="JS1170" s="1127"/>
      <c r="JT1170" s="1127"/>
      <c r="JU1170" s="1127"/>
      <c r="JV1170" s="1127"/>
      <c r="JW1170" s="1127"/>
      <c r="JX1170" s="1127"/>
      <c r="JY1170" s="1127"/>
      <c r="JZ1170" s="1127"/>
      <c r="KA1170" s="1127"/>
      <c r="KB1170" s="1127"/>
      <c r="KC1170" s="1127"/>
      <c r="KD1170" s="1127"/>
      <c r="KE1170" s="1127"/>
      <c r="KF1170" s="1127"/>
      <c r="KG1170" s="1127"/>
      <c r="KH1170" s="1127"/>
      <c r="KI1170" s="1127"/>
      <c r="KJ1170" s="1127"/>
      <c r="KK1170" s="1127"/>
      <c r="KL1170" s="1127"/>
      <c r="KM1170" s="1127"/>
      <c r="KN1170" s="1127"/>
      <c r="KO1170" s="1127"/>
      <c r="KP1170" s="1127"/>
      <c r="KQ1170" s="1127"/>
      <c r="KR1170" s="1127"/>
      <c r="KS1170" s="1127"/>
      <c r="KT1170" s="1127"/>
      <c r="KU1170" s="1127"/>
      <c r="KV1170" s="1127"/>
      <c r="KW1170" s="1127"/>
      <c r="KX1170" s="1127"/>
      <c r="KY1170" s="1127"/>
      <c r="KZ1170" s="1127"/>
      <c r="LA1170" s="1127"/>
      <c r="LB1170" s="1127"/>
      <c r="LC1170" s="1127"/>
      <c r="LD1170" s="1127"/>
      <c r="LE1170" s="1127"/>
      <c r="LF1170" s="1127"/>
      <c r="LG1170" s="1127"/>
      <c r="LH1170" s="1127"/>
      <c r="LI1170" s="1127"/>
      <c r="LJ1170" s="1127"/>
      <c r="LK1170" s="1127"/>
      <c r="LL1170" s="1127"/>
      <c r="LM1170" s="1127"/>
      <c r="LN1170" s="1127"/>
      <c r="LO1170" s="1127"/>
      <c r="LP1170" s="1127"/>
      <c r="LQ1170" s="1127"/>
      <c r="LR1170" s="1127"/>
      <c r="LS1170" s="1127"/>
      <c r="LT1170" s="1127"/>
      <c r="LU1170" s="1127"/>
      <c r="LV1170" s="1127"/>
      <c r="LW1170" s="1127"/>
      <c r="LX1170" s="1127"/>
      <c r="LY1170" s="1127"/>
      <c r="LZ1170" s="1127"/>
      <c r="MA1170" s="1127"/>
      <c r="MB1170" s="1127"/>
      <c r="MC1170" s="1127"/>
      <c r="MD1170" s="1127"/>
      <c r="ME1170" s="1127"/>
      <c r="MF1170" s="1127"/>
      <c r="MG1170" s="1127"/>
      <c r="MH1170" s="1127"/>
      <c r="MI1170" s="1127"/>
      <c r="MJ1170" s="1127"/>
      <c r="MK1170" s="1127"/>
      <c r="ML1170" s="1127"/>
      <c r="MM1170" s="1127"/>
      <c r="MN1170" s="1127"/>
      <c r="MO1170" s="1127"/>
      <c r="MP1170" s="1127"/>
      <c r="MQ1170" s="1127"/>
      <c r="MR1170" s="1127"/>
      <c r="MS1170" s="1127"/>
      <c r="MT1170" s="1127"/>
      <c r="MU1170" s="1127"/>
      <c r="MV1170" s="1127"/>
      <c r="MW1170" s="1127"/>
      <c r="MX1170" s="1127"/>
      <c r="MY1170" s="1127"/>
      <c r="MZ1170" s="1127"/>
      <c r="NA1170" s="1127"/>
      <c r="NB1170" s="1127"/>
      <c r="NC1170" s="1127"/>
      <c r="ND1170" s="1127"/>
      <c r="NE1170" s="1127"/>
      <c r="NF1170" s="1127"/>
      <c r="NG1170" s="1127"/>
      <c r="NH1170" s="1127"/>
      <c r="NI1170" s="1127"/>
      <c r="NJ1170" s="1127"/>
      <c r="NK1170" s="1127"/>
      <c r="NL1170" s="1127"/>
      <c r="NM1170" s="1127"/>
      <c r="NN1170" s="1127"/>
      <c r="NO1170" s="1127"/>
      <c r="NP1170" s="1127"/>
      <c r="NQ1170" s="1127"/>
      <c r="NR1170" s="1127"/>
      <c r="NS1170" s="1127"/>
      <c r="NT1170" s="1127"/>
      <c r="NU1170" s="1127"/>
      <c r="NV1170" s="1127"/>
      <c r="NW1170" s="1127"/>
      <c r="NX1170" s="1127"/>
      <c r="NY1170" s="1127"/>
      <c r="NZ1170" s="1127"/>
      <c r="OA1170" s="1127"/>
      <c r="OB1170" s="1127"/>
      <c r="OC1170" s="1127"/>
      <c r="OD1170" s="1127"/>
      <c r="OE1170" s="1127"/>
      <c r="OF1170" s="1127"/>
      <c r="OG1170" s="1127"/>
      <c r="OH1170" s="1127"/>
      <c r="OI1170" s="1127"/>
      <c r="OJ1170" s="1127"/>
      <c r="OK1170" s="1127"/>
      <c r="OL1170" s="1127"/>
      <c r="OM1170" s="1127"/>
      <c r="ON1170" s="1127"/>
      <c r="OO1170" s="1127"/>
      <c r="OP1170" s="1127"/>
      <c r="OQ1170" s="1127"/>
      <c r="OR1170" s="1127"/>
      <c r="OS1170" s="1127"/>
      <c r="OT1170" s="1127"/>
      <c r="OU1170" s="1127"/>
      <c r="OV1170" s="1127"/>
      <c r="OW1170" s="1127"/>
      <c r="OX1170" s="1127"/>
      <c r="OY1170" s="1127"/>
      <c r="OZ1170" s="1127"/>
      <c r="PA1170" s="1127"/>
      <c r="PB1170" s="1127"/>
      <c r="PC1170" s="1127"/>
      <c r="PD1170" s="1127"/>
      <c r="PE1170" s="1127"/>
      <c r="PF1170" s="1127"/>
      <c r="PG1170" s="1127"/>
      <c r="PH1170" s="1127"/>
      <c r="PI1170" s="1127"/>
      <c r="PJ1170" s="1127"/>
      <c r="PK1170" s="1127"/>
      <c r="PL1170" s="1127"/>
      <c r="PM1170" s="1127"/>
      <c r="PN1170" s="1127"/>
      <c r="PO1170" s="1127"/>
      <c r="PP1170" s="1127"/>
      <c r="PQ1170" s="1127"/>
      <c r="PR1170" s="1127"/>
      <c r="PS1170" s="1127"/>
      <c r="PT1170" s="1127"/>
      <c r="PU1170" s="1127"/>
      <c r="PV1170" s="1127"/>
      <c r="PW1170" s="1127"/>
      <c r="PX1170" s="1127"/>
      <c r="PY1170" s="1127"/>
      <c r="PZ1170" s="1127"/>
      <c r="QA1170" s="1127"/>
      <c r="QB1170" s="1127"/>
      <c r="QC1170" s="1127"/>
      <c r="QD1170" s="1127"/>
      <c r="QE1170" s="1127"/>
      <c r="QF1170" s="1127"/>
      <c r="QG1170" s="1127"/>
      <c r="QH1170" s="1127"/>
      <c r="QI1170" s="1127"/>
      <c r="QJ1170" s="1127"/>
      <c r="QK1170" s="1127"/>
      <c r="QL1170" s="1127"/>
      <c r="QM1170" s="1127"/>
      <c r="QN1170" s="1127"/>
      <c r="QO1170" s="1127"/>
      <c r="QP1170" s="1127"/>
      <c r="QQ1170" s="1127"/>
      <c r="QR1170" s="1127"/>
      <c r="QS1170" s="1127"/>
      <c r="QT1170" s="1127"/>
      <c r="QU1170" s="1127"/>
      <c r="QV1170" s="1127"/>
      <c r="QW1170" s="1127"/>
      <c r="QX1170" s="1127"/>
      <c r="QY1170" s="1127"/>
      <c r="QZ1170" s="1127"/>
      <c r="RA1170" s="1127"/>
      <c r="RB1170" s="1127"/>
      <c r="RC1170" s="1127"/>
      <c r="RD1170" s="1127"/>
      <c r="RE1170" s="1127"/>
      <c r="RF1170" s="1127"/>
      <c r="RG1170" s="1127"/>
      <c r="RH1170" s="1127"/>
      <c r="RI1170" s="1127"/>
      <c r="RJ1170" s="1127"/>
      <c r="RK1170" s="1127"/>
      <c r="RL1170" s="1127"/>
      <c r="RM1170" s="1127"/>
      <c r="RN1170" s="1127"/>
      <c r="RO1170" s="1127"/>
      <c r="RP1170" s="1127"/>
      <c r="RQ1170" s="1127"/>
      <c r="RR1170" s="1127"/>
      <c r="RS1170" s="1127"/>
      <c r="RT1170" s="1127"/>
      <c r="RU1170" s="1127"/>
      <c r="RV1170" s="1127"/>
      <c r="RW1170" s="1127"/>
      <c r="RX1170" s="1127"/>
      <c r="RY1170" s="1127"/>
      <c r="RZ1170" s="1127"/>
      <c r="SA1170" s="1127"/>
      <c r="SB1170" s="1127"/>
      <c r="SC1170" s="1127"/>
      <c r="SD1170" s="1127"/>
      <c r="SE1170" s="1127"/>
      <c r="SF1170" s="1127"/>
      <c r="SG1170" s="1127"/>
      <c r="SH1170" s="1127"/>
      <c r="SI1170" s="1127"/>
      <c r="SJ1170" s="1127"/>
      <c r="SK1170" s="1127"/>
      <c r="SL1170" s="1127"/>
      <c r="SM1170" s="1127"/>
      <c r="SN1170" s="1127"/>
      <c r="SO1170" s="1127"/>
      <c r="SP1170" s="1127"/>
      <c r="SQ1170" s="1127"/>
      <c r="SR1170" s="1127"/>
      <c r="SS1170" s="1127"/>
      <c r="ST1170" s="1127"/>
      <c r="SU1170" s="1127"/>
      <c r="SV1170" s="1127"/>
      <c r="SW1170" s="1127"/>
      <c r="SX1170" s="1127"/>
      <c r="SY1170" s="1127"/>
      <c r="SZ1170" s="1127"/>
      <c r="TA1170" s="1127"/>
      <c r="TB1170" s="1127"/>
      <c r="TC1170" s="1127"/>
      <c r="TD1170" s="1127"/>
      <c r="TE1170" s="1127"/>
      <c r="TF1170" s="1127"/>
      <c r="TG1170" s="1127"/>
      <c r="TH1170" s="1127"/>
      <c r="TI1170" s="1127"/>
      <c r="TJ1170" s="1127"/>
      <c r="TK1170" s="1127"/>
      <c r="TL1170" s="1127"/>
      <c r="TM1170" s="1127"/>
      <c r="TN1170" s="1127"/>
      <c r="TO1170" s="1127"/>
      <c r="TP1170" s="1127"/>
      <c r="TQ1170" s="1127"/>
      <c r="TR1170" s="1127"/>
      <c r="TS1170" s="1127"/>
      <c r="TT1170" s="1127"/>
      <c r="TU1170" s="1127"/>
      <c r="TV1170" s="1127"/>
      <c r="TW1170" s="1127"/>
      <c r="TX1170" s="1127"/>
      <c r="TY1170" s="1127"/>
      <c r="TZ1170" s="1127"/>
      <c r="UA1170" s="1127"/>
      <c r="UB1170" s="1127"/>
      <c r="UC1170" s="1127"/>
      <c r="UD1170" s="1127"/>
      <c r="UE1170" s="1127"/>
      <c r="UF1170" s="1127"/>
      <c r="UG1170" s="1127"/>
      <c r="UH1170" s="1127"/>
      <c r="UI1170" s="1127"/>
      <c r="UJ1170" s="1127"/>
      <c r="UK1170" s="1127"/>
      <c r="UL1170" s="1127"/>
      <c r="UM1170" s="1127"/>
      <c r="UN1170" s="1127"/>
      <c r="UO1170" s="1127"/>
      <c r="UP1170" s="1127"/>
      <c r="UQ1170" s="1127"/>
      <c r="UR1170" s="1127"/>
      <c r="US1170" s="1127"/>
      <c r="UT1170" s="1127"/>
      <c r="UU1170" s="1127"/>
      <c r="UV1170" s="1127"/>
      <c r="UW1170" s="1127"/>
      <c r="UX1170" s="1127"/>
      <c r="UY1170" s="1127"/>
      <c r="UZ1170" s="1127"/>
      <c r="VA1170" s="1127"/>
      <c r="VB1170" s="1127"/>
      <c r="VC1170" s="1127"/>
      <c r="VD1170" s="1127"/>
      <c r="VE1170" s="1127"/>
      <c r="VF1170" s="1127"/>
      <c r="VG1170" s="1127"/>
      <c r="VH1170" s="1127"/>
      <c r="VI1170" s="1127"/>
      <c r="VJ1170" s="1127"/>
      <c r="VK1170" s="1127"/>
      <c r="VL1170" s="1127"/>
      <c r="VM1170" s="1127"/>
      <c r="VN1170" s="1127"/>
      <c r="VO1170" s="1127"/>
      <c r="VP1170" s="1127"/>
      <c r="VQ1170" s="1127"/>
      <c r="VR1170" s="1127"/>
      <c r="VS1170" s="1127"/>
      <c r="VT1170" s="1127"/>
      <c r="VU1170" s="1127"/>
      <c r="VV1170" s="1127"/>
      <c r="VW1170" s="1127"/>
      <c r="VX1170" s="1127"/>
      <c r="VY1170" s="1127"/>
      <c r="VZ1170" s="1127"/>
      <c r="WA1170" s="1127"/>
      <c r="WB1170" s="1127"/>
      <c r="WC1170" s="1127"/>
      <c r="WD1170" s="1127"/>
      <c r="WE1170" s="1127"/>
      <c r="WF1170" s="1127"/>
      <c r="WG1170" s="1127"/>
      <c r="WH1170" s="1127"/>
      <c r="WI1170" s="1127"/>
      <c r="WJ1170" s="1127"/>
      <c r="WK1170" s="1127"/>
      <c r="WL1170" s="1127"/>
      <c r="WM1170" s="1127"/>
      <c r="WN1170" s="1127"/>
      <c r="WO1170" s="1127"/>
      <c r="WP1170" s="1127"/>
      <c r="WQ1170" s="1127"/>
      <c r="WR1170" s="1127"/>
      <c r="WS1170" s="1127"/>
      <c r="WT1170" s="1127"/>
      <c r="WU1170" s="1127"/>
      <c r="WV1170" s="1127"/>
      <c r="WW1170" s="1127"/>
      <c r="WX1170" s="1127"/>
      <c r="WY1170" s="1127"/>
      <c r="WZ1170" s="1127"/>
      <c r="XA1170" s="1127"/>
      <c r="XB1170" s="1127"/>
      <c r="XC1170" s="1127"/>
      <c r="XD1170" s="1127"/>
      <c r="XE1170" s="1127"/>
      <c r="XF1170" s="1127"/>
      <c r="XG1170" s="1127"/>
      <c r="XH1170" s="1127"/>
      <c r="XI1170" s="1127"/>
      <c r="XJ1170" s="1127"/>
      <c r="XK1170" s="1127"/>
      <c r="XL1170" s="1127"/>
      <c r="XM1170" s="1127"/>
      <c r="XN1170" s="1127"/>
      <c r="XO1170" s="1127"/>
      <c r="XP1170" s="1127"/>
      <c r="XQ1170" s="1127"/>
      <c r="XR1170" s="1127"/>
      <c r="XS1170" s="1127"/>
      <c r="XT1170" s="1127"/>
      <c r="XU1170" s="1127"/>
      <c r="XV1170" s="1127"/>
      <c r="XW1170" s="1127"/>
      <c r="XX1170" s="1127"/>
      <c r="XY1170" s="1127"/>
      <c r="XZ1170" s="1127"/>
      <c r="YA1170" s="1127"/>
      <c r="YB1170" s="1127"/>
      <c r="YC1170" s="1127"/>
      <c r="YD1170" s="1127"/>
      <c r="YE1170" s="1127"/>
      <c r="YF1170" s="1127"/>
      <c r="YG1170" s="1127"/>
      <c r="YH1170" s="1127"/>
      <c r="YI1170" s="1127"/>
      <c r="YJ1170" s="1127"/>
      <c r="YK1170" s="1127"/>
      <c r="YL1170" s="1127"/>
      <c r="YM1170" s="1127"/>
      <c r="YN1170" s="1127"/>
      <c r="YO1170" s="1127"/>
      <c r="YP1170" s="1127"/>
      <c r="YQ1170" s="1127"/>
      <c r="YR1170" s="1127"/>
      <c r="YS1170" s="1127"/>
      <c r="YT1170" s="1127"/>
      <c r="YU1170" s="1127"/>
      <c r="YV1170" s="1127"/>
      <c r="YW1170" s="1127"/>
      <c r="YX1170" s="1127"/>
      <c r="YY1170" s="1127"/>
      <c r="YZ1170" s="1127"/>
      <c r="ZA1170" s="1127"/>
      <c r="ZB1170" s="1127"/>
      <c r="ZC1170" s="1127"/>
      <c r="ZD1170" s="1127"/>
      <c r="ZE1170" s="1127"/>
      <c r="ZF1170" s="1127"/>
      <c r="ZG1170" s="1127"/>
      <c r="ZH1170" s="1127"/>
      <c r="ZI1170" s="1127"/>
      <c r="ZJ1170" s="1127"/>
      <c r="ZK1170" s="1127"/>
      <c r="ZL1170" s="1127"/>
      <c r="ZM1170" s="1127"/>
      <c r="ZN1170" s="1127"/>
      <c r="ZO1170" s="1127"/>
      <c r="ZP1170" s="1127"/>
      <c r="ZQ1170" s="1127"/>
      <c r="ZR1170" s="1127"/>
      <c r="ZS1170" s="1127"/>
      <c r="ZT1170" s="1127"/>
      <c r="ZU1170" s="1127"/>
      <c r="ZV1170" s="1127"/>
      <c r="ZW1170" s="1127"/>
      <c r="ZX1170" s="1127"/>
      <c r="ZY1170" s="1127"/>
      <c r="ZZ1170" s="1127"/>
      <c r="AAA1170" s="1127"/>
      <c r="AAB1170" s="1127"/>
      <c r="AAC1170" s="1127"/>
      <c r="AAD1170" s="1127"/>
      <c r="AAE1170" s="1127"/>
      <c r="AAF1170" s="1127"/>
      <c r="AAG1170" s="1127"/>
      <c r="AAH1170" s="1127"/>
      <c r="AAI1170" s="1127"/>
      <c r="AAJ1170" s="1127"/>
      <c r="AAK1170" s="1127"/>
      <c r="AAL1170" s="1127"/>
      <c r="AAM1170" s="1127"/>
      <c r="AAN1170" s="1127"/>
      <c r="AAO1170" s="1127"/>
      <c r="AAP1170" s="1127"/>
      <c r="AAQ1170" s="1127"/>
      <c r="AAR1170" s="1127"/>
      <c r="AAS1170" s="1127"/>
      <c r="AAT1170" s="1127"/>
      <c r="AAU1170" s="1127"/>
      <c r="AAV1170" s="1127"/>
      <c r="AAW1170" s="1127"/>
      <c r="AAX1170" s="1127"/>
      <c r="AAY1170" s="1127"/>
      <c r="AAZ1170" s="1127"/>
      <c r="ABA1170" s="1127"/>
      <c r="ABB1170" s="1127"/>
      <c r="ABC1170" s="1127"/>
      <c r="ABD1170" s="1127"/>
      <c r="ABE1170" s="1127"/>
      <c r="ABF1170" s="1127"/>
      <c r="ABG1170" s="1127"/>
      <c r="ABH1170" s="1127"/>
      <c r="ABI1170" s="1127"/>
      <c r="ABJ1170" s="1127"/>
      <c r="ABK1170" s="1127"/>
      <c r="ABL1170" s="1127"/>
      <c r="ABM1170" s="1127"/>
      <c r="ABN1170" s="1127"/>
      <c r="ABO1170" s="1127"/>
      <c r="ABP1170" s="1127"/>
      <c r="ABQ1170" s="1127"/>
      <c r="ABR1170" s="1127"/>
      <c r="ABS1170" s="1127"/>
      <c r="ABT1170" s="1127"/>
      <c r="ABU1170" s="1127"/>
      <c r="ABV1170" s="1127"/>
      <c r="ABW1170" s="1127"/>
      <c r="ABX1170" s="1127"/>
      <c r="ABY1170" s="1127"/>
      <c r="ABZ1170" s="1127"/>
      <c r="ACA1170" s="1127"/>
      <c r="ACB1170" s="1127"/>
      <c r="ACC1170" s="1127"/>
    </row>
    <row r="1171" spans="1:757" s="30" customFormat="1" ht="37.5" customHeight="1" thickBot="1" x14ac:dyDescent="0.25">
      <c r="A1171" s="7"/>
      <c r="B1171" s="136"/>
      <c r="C1171" s="137"/>
      <c r="D1171" s="137" t="s">
        <v>282</v>
      </c>
      <c r="E1171" s="136"/>
      <c r="F1171" s="136"/>
      <c r="G1171" s="138"/>
      <c r="H1171" s="139"/>
      <c r="I1171" s="136"/>
      <c r="J1171" s="140"/>
      <c r="K1171" s="141"/>
      <c r="L1171" s="136"/>
      <c r="M1171" s="12"/>
      <c r="N1171" s="1041"/>
      <c r="O1171" s="1041"/>
      <c r="P1171" s="1041"/>
      <c r="Q1171" s="1042"/>
      <c r="R1171" s="436"/>
      <c r="S1171" s="277"/>
      <c r="T1171" s="277"/>
      <c r="U1171" s="277">
        <f>U991+U923+U1170</f>
        <v>73412882013.213211</v>
      </c>
      <c r="V1171" s="277">
        <f>V991+V923+V1170</f>
        <v>82222355854.798813</v>
      </c>
      <c r="W1171" s="277">
        <f>W991+W923+W1170</f>
        <v>17414460605.784439</v>
      </c>
      <c r="X1171" s="437"/>
      <c r="Y1171" s="437"/>
      <c r="Z1171" s="437"/>
      <c r="AA1171" s="437">
        <f>AA991+AA923+AA1170</f>
        <v>47302420230.31517</v>
      </c>
      <c r="AB1171" s="437">
        <f>AB991+AB923+AB1170</f>
        <v>52977866805.948997</v>
      </c>
      <c r="AC1171" s="437">
        <f>AC991+AC923+AC1170</f>
        <v>12021126238.321348</v>
      </c>
      <c r="AD1171" s="438"/>
      <c r="AE1171" s="438"/>
      <c r="AF1171" s="438"/>
      <c r="AG1171" s="277">
        <f>AG991+AG923+AG1170</f>
        <v>100683434733.6275</v>
      </c>
      <c r="AH1171" s="277">
        <f>AH991+AH923+AH1170</f>
        <v>112765374901.66281</v>
      </c>
      <c r="AI1171" s="277">
        <f>AI991+AI923+AI1170</f>
        <v>28840792141.764046</v>
      </c>
      <c r="AJ1171" s="438"/>
      <c r="AK1171" s="438"/>
      <c r="AL1171" s="438"/>
      <c r="AM1171" s="438">
        <f>AM991+AM923+AM1170</f>
        <v>134993162900.86885</v>
      </c>
      <c r="AN1171" s="438">
        <f>AN991+AN923+AN1170</f>
        <v>151192270448.97308</v>
      </c>
      <c r="AO1171" s="438">
        <f>AO991+AO923+AO1170</f>
        <v>40750677616.513489</v>
      </c>
      <c r="AP1171" s="438"/>
      <c r="AQ1171" s="438"/>
      <c r="AR1171" s="438"/>
      <c r="AS1171" s="438">
        <f>AS991+AS923+AS1170</f>
        <v>316830357722.76562</v>
      </c>
      <c r="AT1171" s="438">
        <f>AT991+AT923+AT1170</f>
        <v>354849928649.4975</v>
      </c>
      <c r="AU1171" s="438">
        <f>AU991+AU923+AU1170</f>
        <v>87263785506.267105</v>
      </c>
      <c r="AV1171" s="439"/>
      <c r="AW1171" s="439"/>
      <c r="AX1171" s="439"/>
      <c r="AY1171" s="439">
        <f>AY991+AY923+AY1170</f>
        <v>9926210900.9682999</v>
      </c>
      <c r="AZ1171" s="439">
        <f>AZ991+AZ923+AZ1170</f>
        <v>11117356209.084497</v>
      </c>
      <c r="BA1171" s="439">
        <f>BA991+BA923+BA1170</f>
        <v>7170547305.0912781</v>
      </c>
      <c r="BB1171" s="439"/>
      <c r="BC1171" s="439"/>
      <c r="BD1171" s="439"/>
      <c r="BE1171" s="439">
        <f>BE991+BE923+BE1170</f>
        <v>7704839999.0007</v>
      </c>
      <c r="BF1171" s="439">
        <f>BF991+BF923+BF1170</f>
        <v>8629420798.880785</v>
      </c>
      <c r="BG1171" s="439">
        <f>BG991+BG923+BG1170</f>
        <v>5156338172.874094</v>
      </c>
      <c r="BH1171" s="439"/>
      <c r="BI1171" s="439"/>
      <c r="BJ1171" s="439"/>
      <c r="BK1171" s="439">
        <f>BK991+BK923+BK1170</f>
        <v>2469362127</v>
      </c>
      <c r="BL1171" s="439">
        <f>BL991+BL923+BL1170</f>
        <v>2765685582.2400002</v>
      </c>
      <c r="BM1171" s="439">
        <f>BM991+BM923+BM1170</f>
        <v>957338621.12000012</v>
      </c>
      <c r="BN1171" s="439"/>
      <c r="BO1171" s="439"/>
      <c r="BP1171" s="439"/>
      <c r="BQ1171" s="439">
        <f>BQ991+BQ923+BQ1170</f>
        <v>105313055</v>
      </c>
      <c r="BR1171" s="439">
        <f>BR991+BR923+BR1170</f>
        <v>117950621.60000001</v>
      </c>
      <c r="BS1171" s="439">
        <f>BS991+BS923+BS1170</f>
        <v>0</v>
      </c>
      <c r="BT1171" s="277"/>
      <c r="BU1171" s="277"/>
      <c r="BV1171" s="277">
        <f>BV991+BV923+BV1170</f>
        <v>750759539209.21411</v>
      </c>
      <c r="BW1171" s="277">
        <f>BW991+BW923+BW1170</f>
        <v>840849552062.31592</v>
      </c>
      <c r="BX1171" s="143"/>
      <c r="BY1171" s="143"/>
      <c r="BZ1171" s="579"/>
      <c r="CA1171" s="568">
        <f>CA991+CA923+CA1170</f>
        <v>197241581926.38586</v>
      </c>
      <c r="CB1171" s="144">
        <v>254333056851.3598</v>
      </c>
      <c r="CC1171" s="142">
        <v>284829486273.40302</v>
      </c>
      <c r="CD1171" s="149"/>
      <c r="CE1171" s="145">
        <f>CE1170+CE991+CE923</f>
        <v>494935307649.41431</v>
      </c>
      <c r="CF1171" s="146">
        <f>CF1170+CF991+CF923</f>
        <v>554475961931.46021</v>
      </c>
      <c r="CG1171" s="146">
        <f>CG1170+CG991+CG923</f>
        <v>-75209419836.199615</v>
      </c>
      <c r="CH1171" s="170"/>
      <c r="CI1171" s="171"/>
      <c r="CJ1171" s="147"/>
      <c r="CK1171" s="148"/>
      <c r="CL1171" s="148"/>
      <c r="CM1171" s="148"/>
      <c r="CN1171" s="148"/>
      <c r="CO1171" s="148"/>
      <c r="CP1171" s="148"/>
      <c r="CQ1171" s="148"/>
      <c r="CR1171" s="146"/>
      <c r="CS1171" s="146"/>
      <c r="CT1171" s="146"/>
      <c r="CU1171" s="146"/>
      <c r="CV1171" s="146"/>
      <c r="CW1171" s="146"/>
      <c r="CX1171" s="146"/>
      <c r="CY1171" s="146"/>
      <c r="CZ1171" s="146"/>
      <c r="DA1171" s="146"/>
      <c r="DB1171" s="146"/>
      <c r="DC1171" s="146"/>
      <c r="DD1171" s="146"/>
      <c r="DE1171" s="146"/>
      <c r="DF1171" s="146"/>
      <c r="DG1171" s="146"/>
      <c r="DH1171" s="146"/>
      <c r="DI1171" s="146"/>
      <c r="DJ1171" s="146"/>
      <c r="DK1171" s="146"/>
      <c r="DL1171" s="523"/>
      <c r="DM1171" s="146">
        <f t="shared" ref="DM1171:EZ1171" si="11825">DM1170+DM991+DM923</f>
        <v>81730611472.00621</v>
      </c>
      <c r="DN1171" s="146">
        <f t="shared" si="11825"/>
        <v>72974195508.994812</v>
      </c>
      <c r="DO1171" s="146">
        <f t="shared" si="11825"/>
        <v>52254290031.132362</v>
      </c>
      <c r="DP1171" s="523">
        <f t="shared" si="11825"/>
        <v>46663146330.767464</v>
      </c>
      <c r="DQ1171" s="816">
        <f t="shared" si="11825"/>
        <v>112198902583.71262</v>
      </c>
      <c r="DR1171" s="151">
        <f t="shared" si="11825"/>
        <v>100195949566.17554</v>
      </c>
      <c r="DS1171" s="816">
        <f t="shared" si="11825"/>
        <v>150597858968.1571</v>
      </c>
      <c r="DT1171" s="151">
        <f t="shared" si="11825"/>
        <v>134480887571.68593</v>
      </c>
      <c r="DU1171" s="755">
        <f t="shared" si="11825"/>
        <v>353973075836.34772</v>
      </c>
      <c r="DV1171" s="523">
        <f t="shared" si="11825"/>
        <v>316065105011.01581</v>
      </c>
      <c r="DW1171" s="816">
        <f t="shared" si="11825"/>
        <v>10353338437.353697</v>
      </c>
      <c r="DX1171" s="523">
        <f t="shared" si="11825"/>
        <v>9261746911.2354431</v>
      </c>
      <c r="DY1171" s="960">
        <f t="shared" si="11825"/>
        <v>7957617600.9187851</v>
      </c>
      <c r="DZ1171" s="523">
        <f t="shared" si="11825"/>
        <v>7105812539.7756996</v>
      </c>
      <c r="EA1171" s="523">
        <f t="shared" si="11825"/>
        <v>2668324598.6400003</v>
      </c>
      <c r="EB1171" s="523">
        <f t="shared" si="11825"/>
        <v>2382432677.3571429</v>
      </c>
      <c r="EC1171" s="816">
        <f t="shared" si="11825"/>
        <v>117950621.60000001</v>
      </c>
      <c r="ED1171" s="146">
        <f t="shared" si="11825"/>
        <v>105313055</v>
      </c>
      <c r="EE1171" s="949">
        <f t="shared" si="11825"/>
        <v>825158412031.36829</v>
      </c>
      <c r="EF1171" s="151">
        <f t="shared" si="11825"/>
        <v>736822884323.72168</v>
      </c>
      <c r="EG1171" s="145">
        <f t="shared" si="11825"/>
        <v>510558534.86125553</v>
      </c>
      <c r="EH1171" s="151">
        <f t="shared" si="11825"/>
        <v>572241057.11260271</v>
      </c>
      <c r="EI1171" s="668">
        <f t="shared" si="11825"/>
        <v>601337263.48913789</v>
      </c>
      <c r="EJ1171" s="523">
        <f t="shared" si="11825"/>
        <v>681087742.43103456</v>
      </c>
      <c r="EK1171" s="816">
        <f t="shared" si="11825"/>
        <v>391455874.59482688</v>
      </c>
      <c r="EL1171" s="151">
        <f t="shared" si="11825"/>
        <v>458919509.9502058</v>
      </c>
      <c r="EM1171" s="151">
        <f t="shared" si="11825"/>
        <v>506853900.61150402</v>
      </c>
      <c r="EN1171" s="151">
        <f t="shared" si="11825"/>
        <v>588339480.81597567</v>
      </c>
      <c r="EO1171" s="151">
        <f t="shared" si="11825"/>
        <v>765252711.74976218</v>
      </c>
      <c r="EP1171" s="151">
        <f t="shared" si="11825"/>
        <v>876852813.14973378</v>
      </c>
      <c r="EQ1171" s="151">
        <f t="shared" si="11825"/>
        <v>664463989.73285723</v>
      </c>
      <c r="ER1171" s="151">
        <f t="shared" si="11825"/>
        <v>764017771.73080027</v>
      </c>
      <c r="ES1171" s="151">
        <f t="shared" si="11825"/>
        <v>599027459.22500014</v>
      </c>
      <c r="ET1171" s="151">
        <f t="shared" si="11825"/>
        <v>671803197.96200013</v>
      </c>
      <c r="EU1171" s="151">
        <f t="shared" si="11825"/>
        <v>86929449.642857149</v>
      </c>
      <c r="EV1171" s="151">
        <f t="shared" si="11825"/>
        <v>97360983.600000054</v>
      </c>
      <c r="EW1171" s="151">
        <f t="shared" si="11825"/>
        <v>924867685.28000021</v>
      </c>
      <c r="EX1171" s="151">
        <f t="shared" si="11825"/>
        <v>0</v>
      </c>
      <c r="EY1171" s="523">
        <f t="shared" si="11825"/>
        <v>13786130629.492424</v>
      </c>
      <c r="EZ1171" s="960">
        <f t="shared" si="11825"/>
        <v>15522552864.227539</v>
      </c>
      <c r="FA1171" s="1126"/>
      <c r="FB1171" s="1127"/>
      <c r="FC1171" s="1127"/>
      <c r="FD1171" s="1127"/>
      <c r="FE1171" s="1127"/>
      <c r="FF1171" s="1127"/>
      <c r="FG1171" s="1127"/>
      <c r="FH1171" s="1127"/>
      <c r="FI1171" s="1127"/>
      <c r="FJ1171" s="1127"/>
      <c r="FK1171" s="1127"/>
      <c r="FL1171" s="1127"/>
      <c r="FM1171" s="1127"/>
      <c r="FN1171" s="1127"/>
      <c r="FO1171" s="1127"/>
      <c r="FP1171" s="1127"/>
      <c r="FQ1171" s="1127"/>
      <c r="FR1171" s="1127"/>
      <c r="FS1171" s="1127"/>
      <c r="FT1171" s="1127"/>
      <c r="FU1171" s="1127"/>
      <c r="FV1171" s="1127"/>
      <c r="FW1171" s="1127"/>
      <c r="FX1171" s="1127"/>
      <c r="FY1171" s="1127"/>
      <c r="FZ1171" s="1127"/>
      <c r="GA1171" s="1127"/>
      <c r="GB1171" s="1127"/>
      <c r="GC1171" s="1127"/>
      <c r="GD1171" s="1127"/>
      <c r="GE1171" s="1127"/>
      <c r="GF1171" s="1127"/>
      <c r="GG1171" s="1127"/>
      <c r="GH1171" s="1127"/>
      <c r="GI1171" s="1127"/>
      <c r="GJ1171" s="1127"/>
      <c r="GK1171" s="1127"/>
      <c r="GL1171" s="1127"/>
      <c r="GM1171" s="1127"/>
      <c r="GN1171" s="1127"/>
      <c r="GO1171" s="1127"/>
      <c r="GP1171" s="1127"/>
      <c r="GQ1171" s="1127"/>
      <c r="GR1171" s="1127"/>
      <c r="GS1171" s="1127"/>
      <c r="GT1171" s="1127"/>
      <c r="GU1171" s="1127"/>
      <c r="GV1171" s="1127"/>
      <c r="GW1171" s="1127"/>
      <c r="GX1171" s="1127"/>
      <c r="GY1171" s="1127"/>
      <c r="GZ1171" s="1127"/>
      <c r="HA1171" s="1127"/>
      <c r="HB1171" s="1127"/>
      <c r="HC1171" s="1127"/>
      <c r="HD1171" s="1127"/>
      <c r="HE1171" s="1127"/>
      <c r="HF1171" s="1127"/>
      <c r="HG1171" s="1127"/>
      <c r="HH1171" s="1127"/>
      <c r="HI1171" s="1127"/>
      <c r="HJ1171" s="1127"/>
      <c r="HK1171" s="1127"/>
      <c r="HL1171" s="1127"/>
      <c r="HM1171" s="1127"/>
      <c r="HN1171" s="1127"/>
      <c r="HO1171" s="1127"/>
      <c r="HP1171" s="1127"/>
      <c r="HQ1171" s="1127"/>
      <c r="HR1171" s="1127"/>
      <c r="HS1171" s="1127"/>
      <c r="HT1171" s="1127"/>
      <c r="HU1171" s="1127"/>
      <c r="HV1171" s="1127"/>
      <c r="HW1171" s="1127"/>
      <c r="HX1171" s="1127"/>
      <c r="HY1171" s="1127"/>
      <c r="HZ1171" s="1127"/>
      <c r="IA1171" s="1127"/>
      <c r="IB1171" s="1127"/>
      <c r="IC1171" s="1127"/>
      <c r="ID1171" s="1127"/>
      <c r="IE1171" s="1127"/>
      <c r="IF1171" s="1127"/>
      <c r="IG1171" s="1127"/>
      <c r="IH1171" s="1127"/>
      <c r="II1171" s="1127"/>
      <c r="IJ1171" s="1127"/>
      <c r="IK1171" s="1127"/>
      <c r="IL1171" s="1127"/>
      <c r="IM1171" s="1127"/>
      <c r="IN1171" s="1127"/>
      <c r="IO1171" s="1127"/>
      <c r="IP1171" s="1127"/>
      <c r="IQ1171" s="1127"/>
      <c r="IR1171" s="1127"/>
      <c r="IS1171" s="1127"/>
      <c r="IT1171" s="1127"/>
      <c r="IU1171" s="1127"/>
      <c r="IV1171" s="1127"/>
      <c r="IW1171" s="1127"/>
      <c r="IX1171" s="1127"/>
      <c r="IY1171" s="1127"/>
      <c r="IZ1171" s="1127"/>
      <c r="JA1171" s="1127"/>
      <c r="JB1171" s="1127"/>
      <c r="JC1171" s="1127"/>
      <c r="JD1171" s="1127"/>
      <c r="JE1171" s="1127"/>
      <c r="JF1171" s="1127"/>
      <c r="JG1171" s="1127"/>
      <c r="JH1171" s="1127"/>
      <c r="JI1171" s="1127"/>
      <c r="JJ1171" s="1127"/>
      <c r="JK1171" s="1127"/>
      <c r="JL1171" s="1127"/>
      <c r="JM1171" s="1127"/>
      <c r="JN1171" s="1127"/>
      <c r="JO1171" s="1127"/>
      <c r="JP1171" s="1127"/>
      <c r="JQ1171" s="1127"/>
      <c r="JR1171" s="1127"/>
      <c r="JS1171" s="1127"/>
      <c r="JT1171" s="1127"/>
      <c r="JU1171" s="1127"/>
      <c r="JV1171" s="1127"/>
      <c r="JW1171" s="1127"/>
      <c r="JX1171" s="1127"/>
      <c r="JY1171" s="1127"/>
      <c r="JZ1171" s="1127"/>
      <c r="KA1171" s="1127"/>
      <c r="KB1171" s="1127"/>
      <c r="KC1171" s="1127"/>
      <c r="KD1171" s="1127"/>
      <c r="KE1171" s="1127"/>
      <c r="KF1171" s="1127"/>
      <c r="KG1171" s="1127"/>
      <c r="KH1171" s="1127"/>
      <c r="KI1171" s="1127"/>
      <c r="KJ1171" s="1127"/>
      <c r="KK1171" s="1127"/>
      <c r="KL1171" s="1127"/>
      <c r="KM1171" s="1127"/>
      <c r="KN1171" s="1127"/>
      <c r="KO1171" s="1127"/>
      <c r="KP1171" s="1127"/>
      <c r="KQ1171" s="1127"/>
      <c r="KR1171" s="1127"/>
      <c r="KS1171" s="1127"/>
      <c r="KT1171" s="1127"/>
      <c r="KU1171" s="1127"/>
      <c r="KV1171" s="1127"/>
      <c r="KW1171" s="1127"/>
      <c r="KX1171" s="1127"/>
      <c r="KY1171" s="1127"/>
      <c r="KZ1171" s="1127"/>
      <c r="LA1171" s="1127"/>
      <c r="LB1171" s="1127"/>
      <c r="LC1171" s="1127"/>
      <c r="LD1171" s="1127"/>
      <c r="LE1171" s="1127"/>
      <c r="LF1171" s="1127"/>
      <c r="LG1171" s="1127"/>
      <c r="LH1171" s="1127"/>
      <c r="LI1171" s="1127"/>
      <c r="LJ1171" s="1127"/>
      <c r="LK1171" s="1127"/>
      <c r="LL1171" s="1127"/>
      <c r="LM1171" s="1127"/>
      <c r="LN1171" s="1127"/>
      <c r="LO1171" s="1127"/>
      <c r="LP1171" s="1127"/>
      <c r="LQ1171" s="1127"/>
      <c r="LR1171" s="1127"/>
      <c r="LS1171" s="1127"/>
      <c r="LT1171" s="1127"/>
      <c r="LU1171" s="1127"/>
      <c r="LV1171" s="1127"/>
      <c r="LW1171" s="1127"/>
      <c r="LX1171" s="1127"/>
      <c r="LY1171" s="1127"/>
      <c r="LZ1171" s="1127"/>
      <c r="MA1171" s="1127"/>
      <c r="MB1171" s="1127"/>
      <c r="MC1171" s="1127"/>
      <c r="MD1171" s="1127"/>
      <c r="ME1171" s="1127"/>
      <c r="MF1171" s="1127"/>
      <c r="MG1171" s="1127"/>
      <c r="MH1171" s="1127"/>
      <c r="MI1171" s="1127"/>
      <c r="MJ1171" s="1127"/>
      <c r="MK1171" s="1127"/>
      <c r="ML1171" s="1127"/>
      <c r="MM1171" s="1127"/>
      <c r="MN1171" s="1127"/>
      <c r="MO1171" s="1127"/>
      <c r="MP1171" s="1127"/>
      <c r="MQ1171" s="1127"/>
      <c r="MR1171" s="1127"/>
      <c r="MS1171" s="1127"/>
      <c r="MT1171" s="1127"/>
      <c r="MU1171" s="1127"/>
      <c r="MV1171" s="1127"/>
      <c r="MW1171" s="1127"/>
      <c r="MX1171" s="1127"/>
      <c r="MY1171" s="1127"/>
      <c r="MZ1171" s="1127"/>
      <c r="NA1171" s="1127"/>
      <c r="NB1171" s="1127"/>
      <c r="NC1171" s="1127"/>
      <c r="ND1171" s="1127"/>
      <c r="NE1171" s="1127"/>
      <c r="NF1171" s="1127"/>
      <c r="NG1171" s="1127"/>
      <c r="NH1171" s="1127"/>
      <c r="NI1171" s="1127"/>
      <c r="NJ1171" s="1127"/>
      <c r="NK1171" s="1127"/>
      <c r="NL1171" s="1127"/>
      <c r="NM1171" s="1127"/>
      <c r="NN1171" s="1127"/>
      <c r="NO1171" s="1127"/>
      <c r="NP1171" s="1127"/>
      <c r="NQ1171" s="1127"/>
      <c r="NR1171" s="1127"/>
      <c r="NS1171" s="1127"/>
      <c r="NT1171" s="1127"/>
      <c r="NU1171" s="1127"/>
      <c r="NV1171" s="1127"/>
      <c r="NW1171" s="1127"/>
      <c r="NX1171" s="1127"/>
      <c r="NY1171" s="1127"/>
      <c r="NZ1171" s="1127"/>
      <c r="OA1171" s="1127"/>
      <c r="OB1171" s="1127"/>
      <c r="OC1171" s="1127"/>
      <c r="OD1171" s="1127"/>
      <c r="OE1171" s="1127"/>
      <c r="OF1171" s="1127"/>
      <c r="OG1171" s="1127"/>
      <c r="OH1171" s="1127"/>
      <c r="OI1171" s="1127"/>
      <c r="OJ1171" s="1127"/>
      <c r="OK1171" s="1127"/>
      <c r="OL1171" s="1127"/>
      <c r="OM1171" s="1127"/>
      <c r="ON1171" s="1127"/>
      <c r="OO1171" s="1127"/>
      <c r="OP1171" s="1127"/>
      <c r="OQ1171" s="1127"/>
      <c r="OR1171" s="1127"/>
      <c r="OS1171" s="1127"/>
      <c r="OT1171" s="1127"/>
      <c r="OU1171" s="1127"/>
      <c r="OV1171" s="1127"/>
      <c r="OW1171" s="1127"/>
      <c r="OX1171" s="1127"/>
      <c r="OY1171" s="1127"/>
      <c r="OZ1171" s="1127"/>
      <c r="PA1171" s="1127"/>
      <c r="PB1171" s="1127"/>
      <c r="PC1171" s="1127"/>
      <c r="PD1171" s="1127"/>
      <c r="PE1171" s="1127"/>
      <c r="PF1171" s="1127"/>
      <c r="PG1171" s="1127"/>
      <c r="PH1171" s="1127"/>
      <c r="PI1171" s="1127"/>
      <c r="PJ1171" s="1127"/>
      <c r="PK1171" s="1127"/>
      <c r="PL1171" s="1127"/>
      <c r="PM1171" s="1127"/>
      <c r="PN1171" s="1127"/>
      <c r="PO1171" s="1127"/>
      <c r="PP1171" s="1127"/>
      <c r="PQ1171" s="1127"/>
      <c r="PR1171" s="1127"/>
      <c r="PS1171" s="1127"/>
      <c r="PT1171" s="1127"/>
      <c r="PU1171" s="1127"/>
      <c r="PV1171" s="1127"/>
      <c r="PW1171" s="1127"/>
      <c r="PX1171" s="1127"/>
      <c r="PY1171" s="1127"/>
      <c r="PZ1171" s="1127"/>
      <c r="QA1171" s="1127"/>
      <c r="QB1171" s="1127"/>
      <c r="QC1171" s="1127"/>
      <c r="QD1171" s="1127"/>
      <c r="QE1171" s="1127"/>
      <c r="QF1171" s="1127"/>
      <c r="QG1171" s="1127"/>
      <c r="QH1171" s="1127"/>
      <c r="QI1171" s="1127"/>
      <c r="QJ1171" s="1127"/>
      <c r="QK1171" s="1127"/>
      <c r="QL1171" s="1127"/>
      <c r="QM1171" s="1127"/>
      <c r="QN1171" s="1127"/>
      <c r="QO1171" s="1127"/>
      <c r="QP1171" s="1127"/>
      <c r="QQ1171" s="1127"/>
      <c r="QR1171" s="1127"/>
      <c r="QS1171" s="1127"/>
      <c r="QT1171" s="1127"/>
      <c r="QU1171" s="1127"/>
      <c r="QV1171" s="1127"/>
      <c r="QW1171" s="1127"/>
      <c r="QX1171" s="1127"/>
      <c r="QY1171" s="1127"/>
      <c r="QZ1171" s="1127"/>
      <c r="RA1171" s="1127"/>
      <c r="RB1171" s="1127"/>
      <c r="RC1171" s="1127"/>
      <c r="RD1171" s="1127"/>
      <c r="RE1171" s="1127"/>
      <c r="RF1171" s="1127"/>
      <c r="RG1171" s="1127"/>
      <c r="RH1171" s="1127"/>
      <c r="RI1171" s="1127"/>
      <c r="RJ1171" s="1127"/>
      <c r="RK1171" s="1127"/>
      <c r="RL1171" s="1127"/>
      <c r="RM1171" s="1127"/>
      <c r="RN1171" s="1127"/>
      <c r="RO1171" s="1127"/>
      <c r="RP1171" s="1127"/>
      <c r="RQ1171" s="1127"/>
      <c r="RR1171" s="1127"/>
      <c r="RS1171" s="1127"/>
      <c r="RT1171" s="1127"/>
      <c r="RU1171" s="1127"/>
      <c r="RV1171" s="1127"/>
      <c r="RW1171" s="1127"/>
      <c r="RX1171" s="1127"/>
      <c r="RY1171" s="1127"/>
      <c r="RZ1171" s="1127"/>
      <c r="SA1171" s="1127"/>
      <c r="SB1171" s="1127"/>
      <c r="SC1171" s="1127"/>
      <c r="SD1171" s="1127"/>
      <c r="SE1171" s="1127"/>
      <c r="SF1171" s="1127"/>
      <c r="SG1171" s="1127"/>
      <c r="SH1171" s="1127"/>
      <c r="SI1171" s="1127"/>
      <c r="SJ1171" s="1127"/>
      <c r="SK1171" s="1127"/>
      <c r="SL1171" s="1127"/>
      <c r="SM1171" s="1127"/>
      <c r="SN1171" s="1127"/>
      <c r="SO1171" s="1127"/>
      <c r="SP1171" s="1127"/>
      <c r="SQ1171" s="1127"/>
      <c r="SR1171" s="1127"/>
      <c r="SS1171" s="1127"/>
      <c r="ST1171" s="1127"/>
      <c r="SU1171" s="1127"/>
      <c r="SV1171" s="1127"/>
      <c r="SW1171" s="1127"/>
      <c r="SX1171" s="1127"/>
      <c r="SY1171" s="1127"/>
      <c r="SZ1171" s="1127"/>
      <c r="TA1171" s="1127"/>
      <c r="TB1171" s="1127"/>
      <c r="TC1171" s="1127"/>
      <c r="TD1171" s="1127"/>
      <c r="TE1171" s="1127"/>
      <c r="TF1171" s="1127"/>
      <c r="TG1171" s="1127"/>
      <c r="TH1171" s="1127"/>
      <c r="TI1171" s="1127"/>
      <c r="TJ1171" s="1127"/>
      <c r="TK1171" s="1127"/>
      <c r="TL1171" s="1127"/>
      <c r="TM1171" s="1127"/>
      <c r="TN1171" s="1127"/>
      <c r="TO1171" s="1127"/>
      <c r="TP1171" s="1127"/>
      <c r="TQ1171" s="1127"/>
      <c r="TR1171" s="1127"/>
      <c r="TS1171" s="1127"/>
      <c r="TT1171" s="1127"/>
      <c r="TU1171" s="1127"/>
      <c r="TV1171" s="1127"/>
      <c r="TW1171" s="1127"/>
      <c r="TX1171" s="1127"/>
      <c r="TY1171" s="1127"/>
      <c r="TZ1171" s="1127"/>
      <c r="UA1171" s="1127"/>
      <c r="UB1171" s="1127"/>
      <c r="UC1171" s="1127"/>
      <c r="UD1171" s="1127"/>
      <c r="UE1171" s="1127"/>
      <c r="UF1171" s="1127"/>
      <c r="UG1171" s="1127"/>
      <c r="UH1171" s="1127"/>
      <c r="UI1171" s="1127"/>
      <c r="UJ1171" s="1127"/>
      <c r="UK1171" s="1127"/>
      <c r="UL1171" s="1127"/>
      <c r="UM1171" s="1127"/>
      <c r="UN1171" s="1127"/>
      <c r="UO1171" s="1127"/>
      <c r="UP1171" s="1127"/>
      <c r="UQ1171" s="1127"/>
      <c r="UR1171" s="1127"/>
      <c r="US1171" s="1127"/>
      <c r="UT1171" s="1127"/>
      <c r="UU1171" s="1127"/>
      <c r="UV1171" s="1127"/>
      <c r="UW1171" s="1127"/>
      <c r="UX1171" s="1127"/>
      <c r="UY1171" s="1127"/>
      <c r="UZ1171" s="1127"/>
      <c r="VA1171" s="1127"/>
      <c r="VB1171" s="1127"/>
      <c r="VC1171" s="1127"/>
      <c r="VD1171" s="1127"/>
      <c r="VE1171" s="1127"/>
      <c r="VF1171" s="1127"/>
      <c r="VG1171" s="1127"/>
      <c r="VH1171" s="1127"/>
      <c r="VI1171" s="1127"/>
      <c r="VJ1171" s="1127"/>
      <c r="VK1171" s="1127"/>
      <c r="VL1171" s="1127"/>
      <c r="VM1171" s="1127"/>
      <c r="VN1171" s="1127"/>
      <c r="VO1171" s="1127"/>
      <c r="VP1171" s="1127"/>
      <c r="VQ1171" s="1127"/>
      <c r="VR1171" s="1127"/>
      <c r="VS1171" s="1127"/>
      <c r="VT1171" s="1127"/>
      <c r="VU1171" s="1127"/>
      <c r="VV1171" s="1127"/>
      <c r="VW1171" s="1127"/>
      <c r="VX1171" s="1127"/>
      <c r="VY1171" s="1127"/>
      <c r="VZ1171" s="1127"/>
      <c r="WA1171" s="1127"/>
      <c r="WB1171" s="1127"/>
      <c r="WC1171" s="1127"/>
      <c r="WD1171" s="1127"/>
      <c r="WE1171" s="1127"/>
      <c r="WF1171" s="1127"/>
      <c r="WG1171" s="1127"/>
      <c r="WH1171" s="1127"/>
      <c r="WI1171" s="1127"/>
      <c r="WJ1171" s="1127"/>
      <c r="WK1171" s="1127"/>
      <c r="WL1171" s="1127"/>
      <c r="WM1171" s="1127"/>
      <c r="WN1171" s="1127"/>
      <c r="WO1171" s="1127"/>
      <c r="WP1171" s="1127"/>
      <c r="WQ1171" s="1127"/>
      <c r="WR1171" s="1127"/>
      <c r="WS1171" s="1127"/>
      <c r="WT1171" s="1127"/>
      <c r="WU1171" s="1127"/>
      <c r="WV1171" s="1127"/>
      <c r="WW1171" s="1127"/>
      <c r="WX1171" s="1127"/>
      <c r="WY1171" s="1127"/>
      <c r="WZ1171" s="1127"/>
      <c r="XA1171" s="1127"/>
      <c r="XB1171" s="1127"/>
      <c r="XC1171" s="1127"/>
      <c r="XD1171" s="1127"/>
      <c r="XE1171" s="1127"/>
      <c r="XF1171" s="1127"/>
      <c r="XG1171" s="1127"/>
      <c r="XH1171" s="1127"/>
      <c r="XI1171" s="1127"/>
      <c r="XJ1171" s="1127"/>
      <c r="XK1171" s="1127"/>
      <c r="XL1171" s="1127"/>
      <c r="XM1171" s="1127"/>
      <c r="XN1171" s="1127"/>
      <c r="XO1171" s="1127"/>
      <c r="XP1171" s="1127"/>
      <c r="XQ1171" s="1127"/>
      <c r="XR1171" s="1127"/>
      <c r="XS1171" s="1127"/>
      <c r="XT1171" s="1127"/>
      <c r="XU1171" s="1127"/>
      <c r="XV1171" s="1127"/>
      <c r="XW1171" s="1127"/>
      <c r="XX1171" s="1127"/>
      <c r="XY1171" s="1127"/>
      <c r="XZ1171" s="1127"/>
      <c r="YA1171" s="1127"/>
      <c r="YB1171" s="1127"/>
      <c r="YC1171" s="1127"/>
      <c r="YD1171" s="1127"/>
      <c r="YE1171" s="1127"/>
      <c r="YF1171" s="1127"/>
      <c r="YG1171" s="1127"/>
      <c r="YH1171" s="1127"/>
      <c r="YI1171" s="1127"/>
      <c r="YJ1171" s="1127"/>
      <c r="YK1171" s="1127"/>
      <c r="YL1171" s="1127"/>
      <c r="YM1171" s="1127"/>
      <c r="YN1171" s="1127"/>
      <c r="YO1171" s="1127"/>
      <c r="YP1171" s="1127"/>
      <c r="YQ1171" s="1127"/>
      <c r="YR1171" s="1127"/>
      <c r="YS1171" s="1127"/>
      <c r="YT1171" s="1127"/>
      <c r="YU1171" s="1127"/>
      <c r="YV1171" s="1127"/>
      <c r="YW1171" s="1127"/>
      <c r="YX1171" s="1127"/>
      <c r="YY1171" s="1127"/>
      <c r="YZ1171" s="1127"/>
      <c r="ZA1171" s="1127"/>
      <c r="ZB1171" s="1127"/>
      <c r="ZC1171" s="1127"/>
      <c r="ZD1171" s="1127"/>
      <c r="ZE1171" s="1127"/>
      <c r="ZF1171" s="1127"/>
      <c r="ZG1171" s="1127"/>
      <c r="ZH1171" s="1127"/>
      <c r="ZI1171" s="1127"/>
      <c r="ZJ1171" s="1127"/>
      <c r="ZK1171" s="1127"/>
      <c r="ZL1171" s="1127"/>
      <c r="ZM1171" s="1127"/>
      <c r="ZN1171" s="1127"/>
      <c r="ZO1171" s="1127"/>
      <c r="ZP1171" s="1127"/>
      <c r="ZQ1171" s="1127"/>
      <c r="ZR1171" s="1127"/>
      <c r="ZS1171" s="1127"/>
      <c r="ZT1171" s="1127"/>
      <c r="ZU1171" s="1127"/>
      <c r="ZV1171" s="1127"/>
      <c r="ZW1171" s="1127"/>
      <c r="ZX1171" s="1127"/>
      <c r="ZY1171" s="1127"/>
      <c r="ZZ1171" s="1127"/>
      <c r="AAA1171" s="1127"/>
      <c r="AAB1171" s="1127"/>
      <c r="AAC1171" s="1127"/>
      <c r="AAD1171" s="1127"/>
      <c r="AAE1171" s="1127"/>
      <c r="AAF1171" s="1127"/>
      <c r="AAG1171" s="1127"/>
      <c r="AAH1171" s="1127"/>
      <c r="AAI1171" s="1127"/>
      <c r="AAJ1171" s="1127"/>
      <c r="AAK1171" s="1127"/>
      <c r="AAL1171" s="1127"/>
      <c r="AAM1171" s="1127"/>
      <c r="AAN1171" s="1127"/>
      <c r="AAO1171" s="1127"/>
      <c r="AAP1171" s="1127"/>
      <c r="AAQ1171" s="1127"/>
      <c r="AAR1171" s="1127"/>
      <c r="AAS1171" s="1127"/>
      <c r="AAT1171" s="1127"/>
      <c r="AAU1171" s="1127"/>
      <c r="AAV1171" s="1127"/>
      <c r="AAW1171" s="1127"/>
      <c r="AAX1171" s="1127"/>
      <c r="AAY1171" s="1127"/>
      <c r="AAZ1171" s="1127"/>
      <c r="ABA1171" s="1127"/>
      <c r="ABB1171" s="1127"/>
      <c r="ABC1171" s="1127"/>
      <c r="ABD1171" s="1127"/>
      <c r="ABE1171" s="1127"/>
      <c r="ABF1171" s="1127"/>
      <c r="ABG1171" s="1127"/>
      <c r="ABH1171" s="1127"/>
      <c r="ABI1171" s="1127"/>
      <c r="ABJ1171" s="1127"/>
      <c r="ABK1171" s="1127"/>
      <c r="ABL1171" s="1127"/>
      <c r="ABM1171" s="1127"/>
      <c r="ABN1171" s="1127"/>
      <c r="ABO1171" s="1127"/>
      <c r="ABP1171" s="1127"/>
      <c r="ABQ1171" s="1127"/>
      <c r="ABR1171" s="1127"/>
      <c r="ABS1171" s="1127"/>
      <c r="ABT1171" s="1127"/>
      <c r="ABU1171" s="1127"/>
      <c r="ABV1171" s="1127"/>
      <c r="ABW1171" s="1127"/>
      <c r="ABX1171" s="1127"/>
      <c r="ABY1171" s="1127"/>
      <c r="ABZ1171" s="1127"/>
      <c r="ACA1171" s="1127"/>
      <c r="ACB1171" s="1127"/>
      <c r="ACC1171" s="1127"/>
    </row>
    <row r="1172" spans="1:757" ht="18" customHeight="1" thickBot="1" x14ac:dyDescent="0.25">
      <c r="X1172" s="216"/>
      <c r="Y1172" s="216"/>
      <c r="Z1172" s="216"/>
      <c r="AA1172" s="216"/>
      <c r="AB1172" s="216"/>
      <c r="AC1172" s="409">
        <f>AB1172*N1172</f>
        <v>0</v>
      </c>
      <c r="AD1172" s="216"/>
      <c r="AE1172" s="216"/>
      <c r="AF1172" s="216"/>
      <c r="AG1172" s="216"/>
      <c r="AH1172" s="216"/>
      <c r="AI1172" s="216"/>
      <c r="AJ1172" s="216"/>
      <c r="AK1172" s="216"/>
      <c r="AL1172" s="216"/>
      <c r="AM1172" s="216"/>
      <c r="AN1172" s="216"/>
      <c r="AO1172" s="216"/>
      <c r="AP1172" s="216"/>
      <c r="AQ1172" s="216"/>
      <c r="AR1172" s="216"/>
      <c r="AS1172" s="216"/>
      <c r="AT1172" s="216"/>
      <c r="AU1172" s="216"/>
      <c r="AV1172" s="216"/>
      <c r="AW1172" s="216"/>
      <c r="AX1172" s="216"/>
      <c r="AY1172" s="216"/>
      <c r="AZ1172" s="216"/>
      <c r="BA1172" s="216"/>
      <c r="BB1172" s="216"/>
      <c r="BC1172" s="216"/>
      <c r="BD1172" s="216"/>
      <c r="BE1172" s="216"/>
      <c r="BF1172" s="216"/>
      <c r="BG1172" s="216"/>
      <c r="BH1172" s="216"/>
      <c r="BI1172" s="216"/>
      <c r="BJ1172" s="216"/>
      <c r="BK1172" s="216"/>
      <c r="BL1172" s="216"/>
      <c r="BM1172" s="216"/>
      <c r="BN1172" s="216"/>
      <c r="BO1172" s="216"/>
      <c r="BP1172" s="216"/>
      <c r="BQ1172" s="216"/>
      <c r="BR1172" s="216"/>
      <c r="BS1172" s="216"/>
      <c r="BT1172" s="216"/>
      <c r="BU1172" s="216"/>
      <c r="BV1172" s="278"/>
      <c r="BW1172" s="278"/>
      <c r="BX1172" s="731"/>
      <c r="BY1172" s="731"/>
      <c r="DQ1172" s="1047"/>
      <c r="DR1172" s="1047"/>
      <c r="DS1172" s="1047"/>
      <c r="DT1172" s="1047"/>
      <c r="DU1172" s="1047"/>
      <c r="DV1172" s="1047"/>
      <c r="DW1172" s="1047"/>
      <c r="DX1172" s="1047"/>
      <c r="DY1172" s="1047"/>
      <c r="DZ1172" s="1047"/>
      <c r="EA1172" s="1047"/>
      <c r="EB1172" s="1047"/>
      <c r="EC1172" s="1047"/>
      <c r="ED1172" s="1275"/>
      <c r="EE1172" s="1047"/>
      <c r="EF1172" s="1047"/>
      <c r="EG1172" s="1047"/>
      <c r="EH1172" s="1047"/>
      <c r="EI1172" s="1047"/>
      <c r="EJ1172" s="1047"/>
      <c r="EK1172" s="1047"/>
      <c r="EL1172" s="1047"/>
      <c r="EM1172" s="1047"/>
      <c r="EN1172" s="1047"/>
      <c r="EO1172" s="1047"/>
      <c r="EP1172" s="1047"/>
      <c r="EQ1172" s="1047"/>
      <c r="ER1172" s="1047"/>
      <c r="ES1172" s="1047"/>
      <c r="ET1172" s="1047"/>
      <c r="EU1172" s="1047"/>
      <c r="EV1172" s="1047"/>
      <c r="EW1172" s="1047"/>
      <c r="EX1172" s="1047"/>
      <c r="EY1172" s="990"/>
      <c r="EZ1172" s="1128"/>
      <c r="FA1172" s="598"/>
      <c r="FB1172" s="356"/>
      <c r="FC1172" s="356"/>
      <c r="FD1172" s="356"/>
      <c r="FE1172" s="356"/>
      <c r="FF1172" s="356"/>
      <c r="FG1172" s="356"/>
      <c r="FH1172" s="356"/>
      <c r="FI1172" s="356"/>
      <c r="FJ1172" s="356"/>
      <c r="FK1172" s="356"/>
      <c r="FL1172" s="356"/>
      <c r="FM1172" s="356"/>
      <c r="FN1172" s="356"/>
      <c r="FO1172" s="356"/>
      <c r="FP1172" s="356"/>
      <c r="FQ1172" s="356"/>
      <c r="FR1172" s="356"/>
      <c r="FS1172" s="356"/>
      <c r="FT1172" s="356"/>
      <c r="FU1172" s="356"/>
      <c r="FV1172" s="356"/>
      <c r="FW1172" s="356"/>
      <c r="FX1172" s="356"/>
      <c r="FY1172" s="356"/>
      <c r="FZ1172" s="356"/>
      <c r="GA1172" s="356"/>
      <c r="GB1172" s="356"/>
      <c r="GC1172" s="356"/>
      <c r="GD1172" s="356"/>
      <c r="GE1172" s="356"/>
      <c r="GF1172" s="356"/>
      <c r="GG1172" s="356"/>
      <c r="GH1172" s="356"/>
      <c r="GI1172" s="356"/>
      <c r="GJ1172" s="356"/>
      <c r="GK1172" s="356"/>
      <c r="GL1172" s="356"/>
      <c r="GM1172" s="356"/>
      <c r="GN1172" s="356"/>
      <c r="GO1172" s="356"/>
      <c r="GP1172" s="356"/>
      <c r="GQ1172" s="356"/>
      <c r="GR1172" s="356"/>
      <c r="GS1172" s="356"/>
      <c r="GT1172" s="356"/>
      <c r="GU1172" s="356"/>
      <c r="GV1172" s="356"/>
      <c r="GW1172" s="356"/>
      <c r="GX1172" s="356"/>
      <c r="GY1172" s="356"/>
      <c r="GZ1172" s="356"/>
      <c r="HA1172" s="356"/>
      <c r="HB1172" s="356"/>
      <c r="HC1172" s="356"/>
      <c r="HD1172" s="356"/>
      <c r="HE1172" s="356"/>
      <c r="HF1172" s="356"/>
      <c r="HG1172" s="356"/>
      <c r="HH1172" s="356"/>
      <c r="HI1172" s="356"/>
      <c r="HJ1172" s="356"/>
      <c r="HK1172" s="356"/>
      <c r="HL1172" s="356"/>
      <c r="HM1172" s="356"/>
      <c r="HN1172" s="356"/>
      <c r="HO1172" s="356"/>
      <c r="HP1172" s="356"/>
      <c r="HQ1172" s="356"/>
      <c r="HR1172" s="356"/>
      <c r="HS1172" s="356"/>
      <c r="HT1172" s="356"/>
      <c r="HU1172" s="356"/>
      <c r="HV1172" s="356"/>
      <c r="HW1172" s="356"/>
      <c r="HX1172" s="356"/>
      <c r="HY1172" s="356"/>
      <c r="HZ1172" s="356"/>
      <c r="IA1172" s="356"/>
      <c r="IB1172" s="356"/>
      <c r="IC1172" s="356"/>
      <c r="ID1172" s="356"/>
      <c r="IE1172" s="356"/>
      <c r="IF1172" s="356"/>
      <c r="IG1172" s="356"/>
      <c r="IH1172" s="356"/>
      <c r="II1172" s="356"/>
      <c r="IJ1172" s="356"/>
      <c r="IK1172" s="356"/>
      <c r="IL1172" s="356"/>
      <c r="IM1172" s="356"/>
      <c r="IN1172" s="356"/>
      <c r="IO1172" s="356"/>
      <c r="IP1172" s="356"/>
      <c r="IQ1172" s="356"/>
      <c r="IR1172" s="356"/>
      <c r="IS1172" s="356"/>
      <c r="IT1172" s="356"/>
      <c r="IU1172" s="356"/>
      <c r="IV1172" s="356"/>
      <c r="IW1172" s="356"/>
      <c r="IX1172" s="356"/>
      <c r="IY1172" s="356"/>
      <c r="IZ1172" s="356"/>
      <c r="JA1172" s="356"/>
      <c r="JB1172" s="356"/>
      <c r="JC1172" s="356"/>
      <c r="JD1172" s="356"/>
      <c r="JE1172" s="356"/>
      <c r="JF1172" s="356"/>
      <c r="JG1172" s="356"/>
      <c r="JH1172" s="356"/>
      <c r="JI1172" s="356"/>
      <c r="JJ1172" s="356"/>
      <c r="JK1172" s="356"/>
      <c r="JL1172" s="356"/>
      <c r="JM1172" s="356"/>
      <c r="JN1172" s="356"/>
      <c r="JO1172" s="356"/>
      <c r="JP1172" s="356"/>
      <c r="JQ1172" s="356"/>
      <c r="JR1172" s="356"/>
      <c r="JS1172" s="356"/>
      <c r="JT1172" s="356"/>
      <c r="JU1172" s="356"/>
      <c r="JV1172" s="356"/>
      <c r="JW1172" s="356"/>
      <c r="JX1172" s="356"/>
      <c r="JY1172" s="356"/>
      <c r="JZ1172" s="356"/>
      <c r="KA1172" s="356"/>
      <c r="KB1172" s="356"/>
      <c r="KC1172" s="356"/>
      <c r="KD1172" s="356"/>
      <c r="KE1172" s="356"/>
      <c r="KF1172" s="356"/>
      <c r="KG1172" s="356"/>
      <c r="KH1172" s="356"/>
      <c r="KI1172" s="356"/>
      <c r="KJ1172" s="356"/>
      <c r="KK1172" s="356"/>
      <c r="KL1172" s="356"/>
      <c r="KM1172" s="356"/>
      <c r="KN1172" s="356"/>
      <c r="KO1172" s="356"/>
      <c r="KP1172" s="356"/>
      <c r="KQ1172" s="356"/>
      <c r="KR1172" s="356"/>
      <c r="KS1172" s="356"/>
      <c r="KT1172" s="356"/>
      <c r="KU1172" s="356"/>
      <c r="KV1172" s="356"/>
      <c r="KW1172" s="356"/>
      <c r="KX1172" s="356"/>
      <c r="KY1172" s="356"/>
      <c r="KZ1172" s="356"/>
      <c r="LA1172" s="356"/>
      <c r="LB1172" s="356"/>
      <c r="LC1172" s="356"/>
      <c r="LD1172" s="356"/>
      <c r="LE1172" s="356"/>
      <c r="LF1172" s="356"/>
      <c r="LG1172" s="356"/>
      <c r="LH1172" s="356"/>
      <c r="LI1172" s="356"/>
      <c r="LJ1172" s="356"/>
      <c r="LK1172" s="356"/>
      <c r="LL1172" s="356"/>
      <c r="LM1172" s="356"/>
      <c r="LN1172" s="356"/>
      <c r="LO1172" s="356"/>
      <c r="LP1172" s="356"/>
      <c r="LQ1172" s="356"/>
      <c r="LR1172" s="356"/>
      <c r="LS1172" s="356"/>
      <c r="LT1172" s="356"/>
      <c r="LU1172" s="356"/>
      <c r="LV1172" s="356"/>
      <c r="LW1172" s="356"/>
      <c r="LX1172" s="356"/>
      <c r="LY1172" s="356"/>
      <c r="LZ1172" s="356"/>
      <c r="MA1172" s="356"/>
      <c r="MB1172" s="356"/>
      <c r="MC1172" s="356"/>
      <c r="MD1172" s="356"/>
      <c r="ME1172" s="356"/>
      <c r="MF1172" s="356"/>
      <c r="MG1172" s="356"/>
      <c r="MH1172" s="356"/>
      <c r="MI1172" s="356"/>
      <c r="MJ1172" s="356"/>
      <c r="MK1172" s="356"/>
      <c r="ML1172" s="356"/>
      <c r="MM1172" s="356"/>
      <c r="MN1172" s="356"/>
      <c r="MO1172" s="356"/>
      <c r="MP1172" s="356"/>
      <c r="MQ1172" s="356"/>
      <c r="MR1172" s="356"/>
      <c r="MS1172" s="356"/>
      <c r="MT1172" s="356"/>
      <c r="MU1172" s="356"/>
      <c r="MV1172" s="356"/>
      <c r="MW1172" s="356"/>
      <c r="MX1172" s="356"/>
      <c r="MY1172" s="356"/>
      <c r="MZ1172" s="356"/>
      <c r="NA1172" s="356"/>
      <c r="NB1172" s="356"/>
      <c r="NC1172" s="356"/>
      <c r="ND1172" s="356"/>
      <c r="NE1172" s="356"/>
      <c r="NF1172" s="356"/>
      <c r="NG1172" s="356"/>
      <c r="NH1172" s="356"/>
      <c r="NI1172" s="356"/>
      <c r="NJ1172" s="356"/>
      <c r="NK1172" s="356"/>
      <c r="NL1172" s="356"/>
      <c r="NM1172" s="356"/>
      <c r="NN1172" s="356"/>
      <c r="NO1172" s="356"/>
      <c r="NP1172" s="356"/>
      <c r="NQ1172" s="356"/>
      <c r="NR1172" s="356"/>
      <c r="NS1172" s="356"/>
      <c r="NT1172" s="356"/>
      <c r="NU1172" s="356"/>
      <c r="NV1172" s="356"/>
      <c r="NW1172" s="356"/>
      <c r="NX1172" s="356"/>
      <c r="NY1172" s="356"/>
      <c r="NZ1172" s="356"/>
      <c r="OA1172" s="356"/>
      <c r="OB1172" s="356"/>
      <c r="OC1172" s="356"/>
      <c r="OD1172" s="356"/>
      <c r="OE1172" s="356"/>
      <c r="OF1172" s="356"/>
      <c r="OG1172" s="356"/>
      <c r="OH1172" s="356"/>
      <c r="OI1172" s="356"/>
      <c r="OJ1172" s="356"/>
      <c r="OK1172" s="356"/>
      <c r="OL1172" s="356"/>
      <c r="OM1172" s="356"/>
      <c r="ON1172" s="356"/>
      <c r="OO1172" s="356"/>
      <c r="OP1172" s="356"/>
      <c r="OQ1172" s="356"/>
      <c r="OR1172" s="356"/>
      <c r="OS1172" s="356"/>
      <c r="OT1172" s="356"/>
      <c r="OU1172" s="356"/>
      <c r="OV1172" s="356"/>
      <c r="OW1172" s="356"/>
      <c r="OX1172" s="356"/>
      <c r="OY1172" s="356"/>
      <c r="OZ1172" s="356"/>
      <c r="PA1172" s="356"/>
      <c r="PB1172" s="356"/>
      <c r="PC1172" s="356"/>
      <c r="PD1172" s="356"/>
      <c r="PE1172" s="356"/>
      <c r="PF1172" s="356"/>
      <c r="PG1172" s="356"/>
      <c r="PH1172" s="356"/>
      <c r="PI1172" s="356"/>
      <c r="PJ1172" s="356"/>
      <c r="PK1172" s="356"/>
      <c r="PL1172" s="356"/>
      <c r="PM1172" s="356"/>
      <c r="PN1172" s="356"/>
      <c r="PO1172" s="356"/>
      <c r="PP1172" s="356"/>
      <c r="PQ1172" s="356"/>
      <c r="PR1172" s="356"/>
      <c r="PS1172" s="356"/>
      <c r="PT1172" s="356"/>
      <c r="PU1172" s="356"/>
      <c r="PV1172" s="356"/>
      <c r="PW1172" s="356"/>
      <c r="PX1172" s="356"/>
      <c r="PY1172" s="356"/>
      <c r="PZ1172" s="356"/>
      <c r="QA1172" s="356"/>
      <c r="QB1172" s="356"/>
      <c r="QC1172" s="356"/>
      <c r="QD1172" s="356"/>
      <c r="QE1172" s="356"/>
      <c r="QF1172" s="356"/>
      <c r="QG1172" s="356"/>
      <c r="QH1172" s="356"/>
      <c r="QI1172" s="356"/>
      <c r="QJ1172" s="356"/>
      <c r="QK1172" s="356"/>
      <c r="QL1172" s="356"/>
      <c r="QM1172" s="356"/>
      <c r="QN1172" s="356"/>
      <c r="QO1172" s="356"/>
      <c r="QP1172" s="356"/>
      <c r="QQ1172" s="356"/>
      <c r="QR1172" s="356"/>
      <c r="QS1172" s="356"/>
      <c r="QT1172" s="356"/>
      <c r="QU1172" s="356"/>
      <c r="QV1172" s="356"/>
      <c r="QW1172" s="356"/>
      <c r="QX1172" s="356"/>
      <c r="QY1172" s="356"/>
      <c r="QZ1172" s="356"/>
      <c r="RA1172" s="356"/>
      <c r="RB1172" s="356"/>
      <c r="RC1172" s="356"/>
      <c r="RD1172" s="356"/>
      <c r="RE1172" s="356"/>
      <c r="RF1172" s="356"/>
      <c r="RG1172" s="356"/>
      <c r="RH1172" s="356"/>
      <c r="RI1172" s="356"/>
      <c r="RJ1172" s="356"/>
      <c r="RK1172" s="356"/>
      <c r="RL1172" s="356"/>
      <c r="RM1172" s="356"/>
      <c r="RN1172" s="356"/>
      <c r="RO1172" s="356"/>
      <c r="RP1172" s="356"/>
      <c r="RQ1172" s="356"/>
      <c r="RR1172" s="356"/>
      <c r="RS1172" s="356"/>
      <c r="RT1172" s="356"/>
      <c r="RU1172" s="356"/>
      <c r="RV1172" s="356"/>
      <c r="RW1172" s="356"/>
      <c r="RX1172" s="356"/>
      <c r="RY1172" s="356"/>
      <c r="RZ1172" s="356"/>
      <c r="SA1172" s="356"/>
      <c r="SB1172" s="356"/>
      <c r="SC1172" s="356"/>
      <c r="SD1172" s="356"/>
      <c r="SE1172" s="356"/>
      <c r="SF1172" s="356"/>
      <c r="SG1172" s="356"/>
      <c r="SH1172" s="356"/>
      <c r="SI1172" s="356"/>
      <c r="SJ1172" s="356"/>
      <c r="SK1172" s="356"/>
      <c r="SL1172" s="356"/>
      <c r="SM1172" s="356"/>
      <c r="SN1172" s="356"/>
      <c r="SO1172" s="356"/>
      <c r="SP1172" s="356"/>
      <c r="SQ1172" s="356"/>
      <c r="SR1172" s="356"/>
      <c r="SS1172" s="356"/>
      <c r="ST1172" s="356"/>
      <c r="SU1172" s="356"/>
      <c r="SV1172" s="356"/>
      <c r="SW1172" s="356"/>
      <c r="SX1172" s="356"/>
      <c r="SY1172" s="356"/>
      <c r="SZ1172" s="356"/>
      <c r="TA1172" s="356"/>
      <c r="TB1172" s="356"/>
      <c r="TC1172" s="356"/>
      <c r="TD1172" s="356"/>
      <c r="TE1172" s="356"/>
      <c r="TF1172" s="356"/>
      <c r="TG1172" s="356"/>
      <c r="TH1172" s="356"/>
      <c r="TI1172" s="356"/>
      <c r="TJ1172" s="356"/>
      <c r="TK1172" s="356"/>
      <c r="TL1172" s="356"/>
      <c r="TM1172" s="356"/>
      <c r="TN1172" s="356"/>
      <c r="TO1172" s="356"/>
      <c r="TP1172" s="356"/>
      <c r="TQ1172" s="356"/>
      <c r="TR1172" s="356"/>
      <c r="TS1172" s="356"/>
      <c r="TT1172" s="356"/>
      <c r="TU1172" s="356"/>
      <c r="TV1172" s="356"/>
      <c r="TW1172" s="356"/>
      <c r="TX1172" s="356"/>
      <c r="TY1172" s="356"/>
      <c r="TZ1172" s="356"/>
      <c r="UA1172" s="356"/>
      <c r="UB1172" s="356"/>
      <c r="UC1172" s="356"/>
      <c r="UD1172" s="356"/>
      <c r="UE1172" s="356"/>
      <c r="UF1172" s="356"/>
      <c r="UG1172" s="356"/>
      <c r="UH1172" s="356"/>
      <c r="UI1172" s="356"/>
      <c r="UJ1172" s="356"/>
      <c r="UK1172" s="356"/>
      <c r="UL1172" s="356"/>
      <c r="UM1172" s="356"/>
      <c r="UN1172" s="356"/>
      <c r="UO1172" s="356"/>
      <c r="UP1172" s="356"/>
      <c r="UQ1172" s="356"/>
      <c r="UR1172" s="356"/>
      <c r="US1172" s="356"/>
      <c r="UT1172" s="356"/>
      <c r="UU1172" s="356"/>
      <c r="UV1172" s="356"/>
      <c r="UW1172" s="356"/>
      <c r="UX1172" s="356"/>
      <c r="UY1172" s="356"/>
      <c r="UZ1172" s="356"/>
      <c r="VA1172" s="356"/>
      <c r="VB1172" s="356"/>
      <c r="VC1172" s="356"/>
      <c r="VD1172" s="356"/>
      <c r="VE1172" s="356"/>
      <c r="VF1172" s="356"/>
      <c r="VG1172" s="356"/>
      <c r="VH1172" s="356"/>
      <c r="VI1172" s="356"/>
      <c r="VJ1172" s="356"/>
      <c r="VK1172" s="356"/>
      <c r="VL1172" s="356"/>
      <c r="VM1172" s="356"/>
      <c r="VN1172" s="356"/>
      <c r="VO1172" s="356"/>
      <c r="VP1172" s="356"/>
      <c r="VQ1172" s="356"/>
      <c r="VR1172" s="356"/>
      <c r="VS1172" s="356"/>
      <c r="VT1172" s="356"/>
      <c r="VU1172" s="356"/>
      <c r="VV1172" s="356"/>
      <c r="VW1172" s="356"/>
      <c r="VX1172" s="356"/>
      <c r="VY1172" s="356"/>
      <c r="VZ1172" s="356"/>
      <c r="WA1172" s="356"/>
      <c r="WB1172" s="356"/>
      <c r="WC1172" s="356"/>
      <c r="WD1172" s="356"/>
      <c r="WE1172" s="356"/>
      <c r="WF1172" s="356"/>
      <c r="WG1172" s="356"/>
      <c r="WH1172" s="356"/>
      <c r="WI1172" s="356"/>
      <c r="WJ1172" s="356"/>
      <c r="WK1172" s="356"/>
      <c r="WL1172" s="356"/>
      <c r="WM1172" s="356"/>
      <c r="WN1172" s="356"/>
      <c r="WO1172" s="356"/>
      <c r="WP1172" s="356"/>
      <c r="WQ1172" s="356"/>
      <c r="WR1172" s="356"/>
      <c r="WS1172" s="356"/>
      <c r="WT1172" s="356"/>
      <c r="WU1172" s="356"/>
      <c r="WV1172" s="356"/>
      <c r="WW1172" s="356"/>
      <c r="WX1172" s="356"/>
      <c r="WY1172" s="356"/>
      <c r="WZ1172" s="356"/>
      <c r="XA1172" s="356"/>
      <c r="XB1172" s="356"/>
      <c r="XC1172" s="356"/>
      <c r="XD1172" s="356"/>
      <c r="XE1172" s="356"/>
      <c r="XF1172" s="356"/>
      <c r="XG1172" s="356"/>
      <c r="XH1172" s="356"/>
      <c r="XI1172" s="356"/>
      <c r="XJ1172" s="356"/>
      <c r="XK1172" s="356"/>
      <c r="XL1172" s="356"/>
      <c r="XM1172" s="356"/>
      <c r="XN1172" s="356"/>
      <c r="XO1172" s="356"/>
      <c r="XP1172" s="356"/>
      <c r="XQ1172" s="356"/>
      <c r="XR1172" s="356"/>
      <c r="XS1172" s="356"/>
      <c r="XT1172" s="356"/>
      <c r="XU1172" s="356"/>
      <c r="XV1172" s="356"/>
      <c r="XW1172" s="356"/>
      <c r="XX1172" s="356"/>
      <c r="XY1172" s="356"/>
      <c r="XZ1172" s="356"/>
      <c r="YA1172" s="356"/>
      <c r="YB1172" s="356"/>
      <c r="YC1172" s="356"/>
      <c r="YD1172" s="356"/>
      <c r="YE1172" s="356"/>
      <c r="YF1172" s="356"/>
      <c r="YG1172" s="356"/>
      <c r="YH1172" s="356"/>
      <c r="YI1172" s="356"/>
      <c r="YJ1172" s="356"/>
      <c r="YK1172" s="356"/>
      <c r="YL1172" s="356"/>
      <c r="YM1172" s="356"/>
      <c r="YN1172" s="356"/>
      <c r="YO1172" s="356"/>
      <c r="YP1172" s="356"/>
      <c r="YQ1172" s="356"/>
      <c r="YR1172" s="356"/>
      <c r="YS1172" s="356"/>
      <c r="YT1172" s="356"/>
      <c r="YU1172" s="356"/>
      <c r="YV1172" s="356"/>
      <c r="YW1172" s="356"/>
      <c r="YX1172" s="356"/>
      <c r="YY1172" s="356"/>
      <c r="YZ1172" s="356"/>
      <c r="ZA1172" s="356"/>
      <c r="ZB1172" s="356"/>
      <c r="ZC1172" s="356"/>
      <c r="ZD1172" s="356"/>
      <c r="ZE1172" s="356"/>
      <c r="ZF1172" s="356"/>
      <c r="ZG1172" s="356"/>
      <c r="ZH1172" s="356"/>
      <c r="ZI1172" s="356"/>
      <c r="ZJ1172" s="356"/>
      <c r="ZK1172" s="356"/>
      <c r="ZL1172" s="356"/>
      <c r="ZM1172" s="356"/>
      <c r="ZN1172" s="356"/>
      <c r="ZO1172" s="356"/>
      <c r="ZP1172" s="356"/>
      <c r="ZQ1172" s="356"/>
      <c r="ZR1172" s="356"/>
      <c r="ZS1172" s="356"/>
      <c r="ZT1172" s="356"/>
      <c r="ZU1172" s="356"/>
      <c r="ZV1172" s="356"/>
      <c r="ZW1172" s="356"/>
      <c r="ZX1172" s="356"/>
      <c r="ZY1172" s="356"/>
      <c r="ZZ1172" s="356"/>
      <c r="AAA1172" s="356"/>
      <c r="AAB1172" s="356"/>
      <c r="AAC1172" s="356"/>
      <c r="AAD1172" s="356"/>
      <c r="AAE1172" s="356"/>
      <c r="AAF1172" s="356"/>
      <c r="AAG1172" s="356"/>
      <c r="AAH1172" s="356"/>
      <c r="AAI1172" s="356"/>
      <c r="AAJ1172" s="356"/>
      <c r="AAK1172" s="356"/>
      <c r="AAL1172" s="356"/>
      <c r="AAM1172" s="356"/>
      <c r="AAN1172" s="356"/>
      <c r="AAO1172" s="356"/>
      <c r="AAP1172" s="356"/>
      <c r="AAQ1172" s="356"/>
      <c r="AAR1172" s="356"/>
      <c r="AAS1172" s="356"/>
      <c r="AAT1172" s="356"/>
      <c r="AAU1172" s="356"/>
      <c r="AAV1172" s="356"/>
      <c r="AAW1172" s="356"/>
      <c r="AAX1172" s="356"/>
      <c r="AAY1172" s="356"/>
      <c r="AAZ1172" s="356"/>
      <c r="ABA1172" s="356"/>
      <c r="ABB1172" s="356"/>
      <c r="ABC1172" s="356"/>
      <c r="ABD1172" s="356"/>
      <c r="ABE1172" s="356"/>
      <c r="ABF1172" s="356"/>
      <c r="ABG1172" s="356"/>
      <c r="ABH1172" s="356"/>
      <c r="ABI1172" s="356"/>
      <c r="ABJ1172" s="356"/>
      <c r="ABK1172" s="356"/>
      <c r="ABL1172" s="356"/>
      <c r="ABM1172" s="356"/>
      <c r="ABN1172" s="356"/>
      <c r="ABO1172" s="356"/>
      <c r="ABP1172" s="356"/>
      <c r="ABQ1172" s="356"/>
      <c r="ABR1172" s="356"/>
      <c r="ABS1172" s="356"/>
      <c r="ABT1172" s="356"/>
      <c r="ABU1172" s="356"/>
      <c r="ABV1172" s="356"/>
      <c r="ABW1172" s="356"/>
      <c r="ABX1172" s="356"/>
      <c r="ABY1172" s="356"/>
      <c r="ABZ1172" s="356"/>
      <c r="ACA1172" s="356"/>
      <c r="ACB1172" s="356"/>
      <c r="ACC1172" s="356"/>
    </row>
    <row r="1173" spans="1:757" s="30" customFormat="1" ht="18" customHeight="1" collapsed="1" thickBot="1" x14ac:dyDescent="0.25">
      <c r="A1173" s="1009"/>
      <c r="B1173" s="1010"/>
      <c r="C1173" s="1011"/>
      <c r="D1173" s="1011" t="s">
        <v>1266</v>
      </c>
      <c r="E1173" s="1010"/>
      <c r="F1173" s="1010"/>
      <c r="G1173" s="1012"/>
      <c r="H1173" s="1013"/>
      <c r="I1173" s="1010"/>
      <c r="J1173" s="1014"/>
      <c r="K1173" s="1015"/>
      <c r="L1173" s="1010"/>
      <c r="M1173" s="1016"/>
      <c r="N1173" s="1017"/>
      <c r="O1173" s="1017"/>
      <c r="P1173" s="1017"/>
      <c r="Q1173" s="1018"/>
      <c r="R1173" s="1019"/>
      <c r="S1173" s="1020"/>
      <c r="T1173" s="1020"/>
      <c r="U1173" s="1020">
        <f>SUM(U1174:U1190)</f>
        <v>73412882013.213211</v>
      </c>
      <c r="V1173" s="1020">
        <f>SUM(V1174:V1190)</f>
        <v>82222355854.798813</v>
      </c>
      <c r="W1173" s="1020">
        <f>SUM(W1174:W1190)</f>
        <v>17414460605.784435</v>
      </c>
      <c r="X1173" s="1021"/>
      <c r="Y1173" s="1021"/>
      <c r="Z1173" s="1021"/>
      <c r="AA1173" s="1020">
        <f>SUM(AA1174:AA1190)</f>
        <v>47302420230.31517</v>
      </c>
      <c r="AB1173" s="1020">
        <f>SUM(AB1174:AB1190)</f>
        <v>52977866805.94899</v>
      </c>
      <c r="AC1173" s="1020">
        <f>SUM(AC1174:AC1190)</f>
        <v>12021126238.32135</v>
      </c>
      <c r="AD1173" s="1022"/>
      <c r="AE1173" s="1022"/>
      <c r="AF1173" s="1022"/>
      <c r="AG1173" s="1020">
        <f>SUM(AG1174:AG1195)</f>
        <v>100683434733.62749</v>
      </c>
      <c r="AH1173" s="1020">
        <f>SUM(AH1174:AH1195)</f>
        <v>112765374901.66281</v>
      </c>
      <c r="AI1173" s="1020">
        <f t="shared" ref="AI1173" si="11826">SUM(AI1174:AI1195)</f>
        <v>28840792141.76405</v>
      </c>
      <c r="AJ1173" s="1022"/>
      <c r="AK1173" s="1022"/>
      <c r="AL1173" s="1022"/>
      <c r="AM1173" s="1022">
        <f>SUM(AM1174:AM1197)</f>
        <v>134993162900.86884</v>
      </c>
      <c r="AN1173" s="1022">
        <f t="shared" ref="AN1173:AO1173" si="11827">SUM(AN1174:AN1197)</f>
        <v>151192270448.97308</v>
      </c>
      <c r="AO1173" s="1022">
        <f t="shared" si="11827"/>
        <v>40750677616.513489</v>
      </c>
      <c r="AP1173" s="1022"/>
      <c r="AQ1173" s="1022"/>
      <c r="AR1173" s="1022"/>
      <c r="AS1173" s="1022">
        <f t="shared" ref="AS1173" si="11828">SUM(AS1174:AS1197)</f>
        <v>316830357722.76556</v>
      </c>
      <c r="AT1173" s="1022">
        <f>SUM(AT1174:AT1197)</f>
        <v>354849928649.49744</v>
      </c>
      <c r="AU1173" s="1022">
        <f t="shared" ref="AU1173" si="11829">SUM(AU1174:AU1197)</f>
        <v>87263785506.267136</v>
      </c>
      <c r="AV1173" s="1023"/>
      <c r="AW1173" s="1023"/>
      <c r="AX1173" s="1023"/>
      <c r="AY1173" s="1023">
        <f t="shared" ref="AY1173" si="11830">SUM(AY1174:AY1197)</f>
        <v>9926210900.9682999</v>
      </c>
      <c r="AZ1173" s="1023">
        <f t="shared" ref="AZ1173" si="11831">SUM(AZ1174:AZ1197)</f>
        <v>11117356209.084497</v>
      </c>
      <c r="BA1173" s="1023">
        <f t="shared" ref="BA1173" si="11832">SUM(BA1174:BA1197)</f>
        <v>7170547305.0912781</v>
      </c>
      <c r="BB1173" s="1023"/>
      <c r="BC1173" s="1023"/>
      <c r="BD1173" s="1023"/>
      <c r="BE1173" s="1023">
        <f t="shared" ref="BE1173" si="11833">SUM(BE1174:BE1197)</f>
        <v>7704839999.0007</v>
      </c>
      <c r="BF1173" s="1023">
        <f t="shared" ref="BF1173" si="11834">SUM(BF1174:BF1197)</f>
        <v>8629420798.880785</v>
      </c>
      <c r="BG1173" s="1023">
        <f t="shared" ref="BG1173" si="11835">SUM(BG1174:BG1197)</f>
        <v>5156338172.874094</v>
      </c>
      <c r="BH1173" s="1023"/>
      <c r="BI1173" s="1023"/>
      <c r="BJ1173" s="1023"/>
      <c r="BK1173" s="1023">
        <f t="shared" ref="BK1173" si="11836">SUM(BK1174:BK1197)</f>
        <v>2469362127</v>
      </c>
      <c r="BL1173" s="1023">
        <f t="shared" ref="BL1173" si="11837">SUM(BL1174:BL1197)</f>
        <v>2765685582.2400002</v>
      </c>
      <c r="BM1173" s="1023">
        <f>SUM(BM1174:BM1197)</f>
        <v>957338621.12000012</v>
      </c>
      <c r="BN1173" s="1023"/>
      <c r="BO1173" s="1023"/>
      <c r="BP1173" s="1023"/>
      <c r="BQ1173" s="1023">
        <f t="shared" ref="BQ1173:BR1173" si="11838">SUM(BQ1174:BQ1197)</f>
        <v>105313055</v>
      </c>
      <c r="BR1173" s="1023">
        <f t="shared" si="11838"/>
        <v>117950621.60000001</v>
      </c>
      <c r="BS1173" s="1023">
        <f>SUM(BS1174:BS1197)</f>
        <v>0</v>
      </c>
      <c r="BT1173" s="1020"/>
      <c r="BU1173" s="1020"/>
      <c r="BV1173" s="1020">
        <f>SUM(BV1174:BV1197)</f>
        <v>750759539209.21423</v>
      </c>
      <c r="BW1173" s="1430">
        <f>SUM(BW1174:BW1197)</f>
        <v>840849552062.3158</v>
      </c>
      <c r="BX1173" s="1024"/>
      <c r="BY1173" s="1010"/>
      <c r="BZ1173" s="1025"/>
      <c r="CA1173" s="1020">
        <f t="shared" ref="CA1173:CG1173" si="11839">SUM(CA1174:CA1197)</f>
        <v>197241581926.38583</v>
      </c>
      <c r="CB1173" s="1020">
        <f t="shared" si="11839"/>
        <v>0</v>
      </c>
      <c r="CC1173" s="1020">
        <f t="shared" si="11839"/>
        <v>0</v>
      </c>
      <c r="CD1173" s="1020">
        <f t="shared" si="11839"/>
        <v>0</v>
      </c>
      <c r="CE1173" s="1020">
        <f t="shared" si="11839"/>
        <v>494935307649.41431</v>
      </c>
      <c r="CF1173" s="1020">
        <f t="shared" si="11839"/>
        <v>554475961931.46033</v>
      </c>
      <c r="CG1173" s="1020">
        <f t="shared" si="11839"/>
        <v>-75209419836.199615</v>
      </c>
      <c r="CH1173" s="1026">
        <f>SUM(CH1174:CH1193)</f>
        <v>0</v>
      </c>
      <c r="CI1173" s="1027"/>
      <c r="CJ1173" s="1028"/>
      <c r="CK1173" s="1029"/>
      <c r="CL1173" s="1029"/>
      <c r="CM1173" s="1029"/>
      <c r="CN1173" s="1029"/>
      <c r="CO1173" s="1029"/>
      <c r="CP1173" s="1029"/>
      <c r="CQ1173" s="1029"/>
      <c r="CR1173" s="1030"/>
      <c r="CS1173" s="1030"/>
      <c r="CT1173" s="1030"/>
      <c r="CU1173" s="1030"/>
      <c r="CV1173" s="1030"/>
      <c r="CW1173" s="1030"/>
      <c r="CX1173" s="1030"/>
      <c r="CY1173" s="1030"/>
      <c r="CZ1173" s="1030"/>
      <c r="DA1173" s="1030"/>
      <c r="DB1173" s="1030"/>
      <c r="DC1173" s="1030"/>
      <c r="DD1173" s="1030"/>
      <c r="DE1173" s="1030"/>
      <c r="DF1173" s="1030"/>
      <c r="DG1173" s="1030"/>
      <c r="DH1173" s="1030"/>
      <c r="DI1173" s="1030"/>
      <c r="DJ1173" s="1030"/>
      <c r="DK1173" s="1030"/>
      <c r="DL1173" s="1031"/>
      <c r="DM1173" s="1020">
        <f t="shared" ref="DM1173:DP1173" si="11840">SUM(DM1174:DM1195)</f>
        <v>81730611472.00621</v>
      </c>
      <c r="DN1173" s="1020">
        <f t="shared" si="11840"/>
        <v>72974195508.994827</v>
      </c>
      <c r="DO1173" s="1020">
        <f t="shared" si="11840"/>
        <v>52237670351.132362</v>
      </c>
      <c r="DP1173" s="1032">
        <f t="shared" si="11840"/>
        <v>46648307330.767464</v>
      </c>
      <c r="DQ1173" s="1032">
        <f t="shared" ref="DQ1173:EY1173" si="11841">SUM(DQ1174:DQ1197)</f>
        <v>112198902583.71262</v>
      </c>
      <c r="DR1173" s="1032">
        <f t="shared" si="11841"/>
        <v>100195949566.17554</v>
      </c>
      <c r="DS1173" s="1032">
        <f t="shared" si="11841"/>
        <v>150597858968.15707</v>
      </c>
      <c r="DT1173" s="1032">
        <f t="shared" si="11841"/>
        <v>134480887571.68593</v>
      </c>
      <c r="DU1173" s="1032">
        <f t="shared" si="11841"/>
        <v>353973075836.34778</v>
      </c>
      <c r="DV1173" s="1032">
        <f t="shared" si="11841"/>
        <v>316065105011.01581</v>
      </c>
      <c r="DW1173" s="1032">
        <f t="shared" si="11841"/>
        <v>10353338437.353697</v>
      </c>
      <c r="DX1173" s="1032">
        <f t="shared" si="11841"/>
        <v>9261746911.2354431</v>
      </c>
      <c r="DY1173" s="1033">
        <f t="shared" si="11841"/>
        <v>7957617600.9187851</v>
      </c>
      <c r="DZ1173" s="1032">
        <f t="shared" si="11841"/>
        <v>7105812539.7756996</v>
      </c>
      <c r="EA1173" s="1032">
        <f t="shared" si="11841"/>
        <v>2668324598.6400003</v>
      </c>
      <c r="EB1173" s="1032">
        <f t="shared" si="11841"/>
        <v>2382432677.3571429</v>
      </c>
      <c r="EC1173" s="1032">
        <f t="shared" ref="EC1173:ED1173" si="11842">SUM(EC1174:EC1197)</f>
        <v>117950621.60000001</v>
      </c>
      <c r="ED1173" s="1020">
        <f t="shared" si="11842"/>
        <v>105313055</v>
      </c>
      <c r="EE1173" s="1034">
        <f t="shared" si="11841"/>
        <v>825158412031.36841</v>
      </c>
      <c r="EF1173" s="1032">
        <f t="shared" si="11841"/>
        <v>736822884323.72168</v>
      </c>
      <c r="EG1173" s="1032">
        <f t="shared" si="11841"/>
        <v>510558534.86125553</v>
      </c>
      <c r="EH1173" s="1032">
        <f t="shared" si="11841"/>
        <v>572241057.11260271</v>
      </c>
      <c r="EI1173" s="1032">
        <f t="shared" si="11841"/>
        <v>601337263.48913789</v>
      </c>
      <c r="EJ1173" s="1032">
        <f t="shared" si="11841"/>
        <v>681087742.43103445</v>
      </c>
      <c r="EK1173" s="1032">
        <f t="shared" si="11841"/>
        <v>391455874.59482688</v>
      </c>
      <c r="EL1173" s="1032">
        <f t="shared" si="11841"/>
        <v>458919509.9502058</v>
      </c>
      <c r="EM1173" s="1032">
        <f t="shared" si="11841"/>
        <v>506853900.61150408</v>
      </c>
      <c r="EN1173" s="1032">
        <f t="shared" si="11841"/>
        <v>588339480.81597555</v>
      </c>
      <c r="EO1173" s="1032">
        <f t="shared" si="11841"/>
        <v>765252711.74976218</v>
      </c>
      <c r="EP1173" s="1032">
        <f t="shared" si="11841"/>
        <v>876852813.1497339</v>
      </c>
      <c r="EQ1173" s="1032">
        <f t="shared" si="11841"/>
        <v>664463989.73285723</v>
      </c>
      <c r="ER1173" s="1032">
        <f t="shared" si="11841"/>
        <v>764017771.73080039</v>
      </c>
      <c r="ES1173" s="1032">
        <f t="shared" si="11841"/>
        <v>599027459.22500014</v>
      </c>
      <c r="ET1173" s="1032">
        <f t="shared" si="11841"/>
        <v>671803197.96200013</v>
      </c>
      <c r="EU1173" s="1032">
        <f t="shared" si="11841"/>
        <v>86929449.642857149</v>
      </c>
      <c r="EV1173" s="1032">
        <f t="shared" si="11841"/>
        <v>97360983.600000054</v>
      </c>
      <c r="EW1173" s="1032">
        <f t="shared" ref="EW1173:EX1173" si="11843">SUM(EW1174:EW1197)</f>
        <v>924867685.28000009</v>
      </c>
      <c r="EX1173" s="1032">
        <f t="shared" si="11843"/>
        <v>0</v>
      </c>
      <c r="EY1173" s="1032">
        <f t="shared" si="11841"/>
        <v>13786130629.492424</v>
      </c>
      <c r="EZ1173" s="995">
        <f>SUM(EZ1174:EZ1197)</f>
        <v>15522552864.227541</v>
      </c>
      <c r="FA1173" s="311"/>
    </row>
    <row r="1174" spans="1:757" s="30" customFormat="1" ht="18" customHeight="1" x14ac:dyDescent="0.2">
      <c r="D1174" s="62" t="s">
        <v>1262</v>
      </c>
      <c r="E1174" s="62"/>
      <c r="F1174" s="62"/>
      <c r="G1174" s="62"/>
      <c r="H1174" s="62"/>
      <c r="I1174" s="62"/>
      <c r="J1174" s="62"/>
      <c r="K1174" s="62"/>
      <c r="L1174" s="62"/>
      <c r="M1174" s="62"/>
      <c r="N1174" s="1002"/>
      <c r="O1174" s="1002"/>
      <c r="P1174" s="1002"/>
      <c r="Q1174" s="1002"/>
      <c r="R1174" s="1002"/>
      <c r="S1174" s="1002"/>
      <c r="T1174" s="1002"/>
      <c r="U1174" s="1003">
        <f>U10+U27+U207+U235+U299+U308+U324+U370+U387+U445+U893</f>
        <v>69242025.179999992</v>
      </c>
      <c r="V1174" s="1003">
        <f>V10+V27+V207+V235+V299+V308+V324+V370+V387+V445+V893</f>
        <v>77551068.201599985</v>
      </c>
      <c r="W1174" s="1003">
        <f>W10+W27+W207+W235+W299+W308+W324+W370+W387+W445+W893</f>
        <v>26984888.724479999</v>
      </c>
      <c r="X1174" s="1002"/>
      <c r="Y1174" s="1002"/>
      <c r="Z1174" s="1002"/>
      <c r="AA1174" s="1004">
        <f>AA10+AA27+AA207+AA235+AA299+AA308+AA324+AA370+AA387+AA445+AA893</f>
        <v>153019832.20250002</v>
      </c>
      <c r="AB1174" s="1004">
        <f>AB10+AB27+AB207+AB235+AB299+AB308+AB324+AB370+AB387+AB445+AB893</f>
        <v>171382212.0668</v>
      </c>
      <c r="AC1174" s="1004">
        <f>AC10+AC27+AC207+AC235+AC299+AC308+AC324+AC370+AC387+AC445+AC893</f>
        <v>31990522.636040002</v>
      </c>
      <c r="AD1174" s="1002"/>
      <c r="AE1174" s="1002"/>
      <c r="AF1174" s="1002"/>
      <c r="AG1174" s="1004">
        <f>AG10+AG27+AG207+AG235+AG299+AG308+AG324+AG370+AG387+AG445+AG893</f>
        <v>323608083.42857146</v>
      </c>
      <c r="AH1174" s="1004">
        <f>AH10+AH27+AH207+AH235+AH299+AH308+AH324+AH370+AH387+AH445+AH893</f>
        <v>362441053.44</v>
      </c>
      <c r="AI1174" s="1004">
        <f>AI10+AI27+AI207+AI235+AI299+AI308+AI324+AI370+AI387+AI445+AI893</f>
        <v>119463085.536</v>
      </c>
      <c r="AJ1174" s="1002"/>
      <c r="AK1174" s="1002"/>
      <c r="AL1174" s="1002"/>
      <c r="AM1174" s="1004">
        <f>AM10+AM27+AM207+AM235+AM299+AM308+AM324+AM370+AM387+AM445+AM893+AM1154</f>
        <v>83243200.094285712</v>
      </c>
      <c r="AN1174" s="1004">
        <f>AN10+AN27+AN207+AN235+AN299+AN308+AN324+AN370+AN387+AN445+AN893+AN1154</f>
        <v>93232384.105599999</v>
      </c>
      <c r="AO1174" s="1004">
        <f>AO10+AO27+AO207+AO235+AO299+AO308+AO324+AO370+AO387+AO445+AO893+AO1154</f>
        <v>46735141.37568</v>
      </c>
      <c r="AP1174" s="1002"/>
      <c r="AQ1174" s="1002"/>
      <c r="AR1174" s="1002"/>
      <c r="AS1174" s="1004">
        <f>AS10+AS27+AS207+AS235+AS299+AS308+AS324+AS370+AS387+AS445+AS893+AS1154</f>
        <v>38182384.606428571</v>
      </c>
      <c r="AT1174" s="1004">
        <f>AT10+AT27+AT207+AT235+AT299+AT308+AT324+AT370+AT387+AT445+AT893+AT1154</f>
        <v>42764270.759200007</v>
      </c>
      <c r="AU1174" s="1004">
        <f>AU10+AU27+AU207+AU235+AU299+AU308+AU324+AU370+AU387+AU445+AU893+AU1154</f>
        <v>26864561.227760002</v>
      </c>
      <c r="AV1174" s="1002"/>
      <c r="AW1174" s="1002"/>
      <c r="AX1174" s="1002"/>
      <c r="AY1174" s="1004">
        <f>AY10+AY27+AY207+AY235+AY299+AY308+AY324+AY370+AY387+AY445+AY893+AY1154</f>
        <v>17907142.857142858</v>
      </c>
      <c r="AZ1174" s="1004">
        <f>AZ10+AZ27+AZ207+AZ235+AZ299+AZ308+AZ324+AZ370+AZ387+AZ445+AZ893+AZ1154</f>
        <v>20056000</v>
      </c>
      <c r="BA1174" s="1004">
        <f>BA10+BA27+BA207+BA235+BA299+BA308+BA324+BA370+BA387+BA445+BA893+BA1154</f>
        <v>20056000</v>
      </c>
      <c r="BB1174" s="1002"/>
      <c r="BC1174" s="1002"/>
      <c r="BD1174" s="1002"/>
      <c r="BE1174" s="1004">
        <f>BE10+BE27+BE207+BE235+BE299+BE308+BE324+BE370+BE387+BE445+BE893+BE1154</f>
        <v>17915142.857142858</v>
      </c>
      <c r="BF1174" s="1004">
        <f>BF10+BF27+BF207+BF235+BF299+BF308+BF324+BF370+BF387+BF445+BF893+BF1154</f>
        <v>20064960</v>
      </c>
      <c r="BG1174" s="1004">
        <f>BG10+BG27+BG207+BG235+BG299+BG308+BG324+BG370+BG387+BG445+BG893+BG1154</f>
        <v>20064960</v>
      </c>
      <c r="BH1174" s="1002"/>
      <c r="BI1174" s="1002"/>
      <c r="BJ1174" s="1002"/>
      <c r="BK1174" s="1004">
        <f>BK10+BK27+BK207+BK235+BK299+BK308+BK324+BK370+BK387+BK445+BK893+BK1154</f>
        <v>8464000</v>
      </c>
      <c r="BL1174" s="1004">
        <f>BL10+BL27+BL207+BL235+BL299+BL308+BL324+BL370+BL387+BL445+BL893+BL1154</f>
        <v>9479680</v>
      </c>
      <c r="BM1174" s="1004">
        <f>BM10+BM27+BM207+BM235+BM299+BM308+BM324+BM370+BM387+BM445+BM893+BM1154</f>
        <v>9479680</v>
      </c>
      <c r="BN1174" s="1002"/>
      <c r="BO1174" s="1002"/>
      <c r="BP1174" s="1002"/>
      <c r="BQ1174" s="1004">
        <f>BQ10+BQ27+BQ207+BQ235+BQ299+BQ308+BQ324+BQ370+BQ387+BQ445+BQ893+BQ1154</f>
        <v>0</v>
      </c>
      <c r="BR1174" s="1004">
        <f>BR10+BR27+BR207+BR235+BR299+BR308+BR324+BR370+BR387+BR445+BR893+BR1154</f>
        <v>0</v>
      </c>
      <c r="BS1174" s="1004">
        <f>BS10+BS27+BS207+BS235+BS299+BS308+BS324+BS370+BS387+BS445+BS893+BS1154</f>
        <v>0</v>
      </c>
      <c r="BT1174" s="1002"/>
      <c r="BU1174" s="1002"/>
      <c r="BV1174" s="1003">
        <f>BV10+BV27+BV207+BV235+BV299+BV308+BV324+BV370+BV387+BV445+BV893+BV1154</f>
        <v>1028489988.0117856</v>
      </c>
      <c r="BW1174" s="1003">
        <f>BW10+BW27+BW207+BW235+BW299+BW308+BW324+BW370+BW387+BW445+BW893+BW1154</f>
        <v>1151908786.5732002</v>
      </c>
      <c r="BX1174" s="1005"/>
      <c r="BY1174" s="62"/>
      <c r="BZ1174" s="1006"/>
      <c r="CA1174" s="1003">
        <f>CA10+CA27+CA207+CA235+CA299+CA308+CA324+CA370+CA387+CA445+CA893+CA1154</f>
        <v>436003716.68396002</v>
      </c>
      <c r="CB1174" s="62"/>
      <c r="CC1174" s="62"/>
      <c r="CD1174" s="62"/>
      <c r="CE1174" s="1003">
        <f>CE10+CE27+CE207+CE235+CE299+CE308+CE324+CE370+CE387+CE445+CE893+CE1154</f>
        <v>-368822746.61321425</v>
      </c>
      <c r="CF1174" s="1003">
        <f>CF10+CF27+CF207+CF235+CF299+CF308+CF324+CF370+CF387+CF445+CF893+CF1154</f>
        <v>-413081476.20679998</v>
      </c>
      <c r="CG1174" s="1003">
        <f>CG10+CG27+CG207+CG235+CG299+CG308+CG324+CG370+CG387+CG445+CG893+CG1154</f>
        <v>-1129622956.9760399</v>
      </c>
      <c r="CH1174" s="62"/>
      <c r="CI1174" s="62"/>
      <c r="CJ1174" s="62"/>
      <c r="CK1174" s="62"/>
      <c r="CL1174" s="62"/>
      <c r="CM1174" s="62"/>
      <c r="CN1174" s="62"/>
      <c r="CO1174" s="62"/>
      <c r="CP1174" s="62"/>
      <c r="CQ1174" s="62"/>
      <c r="CR1174" s="62"/>
      <c r="CS1174" s="62"/>
      <c r="CT1174" s="62"/>
      <c r="CU1174" s="62"/>
      <c r="CV1174" s="62"/>
      <c r="CW1174" s="62"/>
      <c r="CX1174" s="62"/>
      <c r="CY1174" s="62"/>
      <c r="CZ1174" s="62"/>
      <c r="DA1174" s="62"/>
      <c r="DB1174" s="62"/>
      <c r="DC1174" s="62"/>
      <c r="DD1174" s="62"/>
      <c r="DE1174" s="62"/>
      <c r="DF1174" s="62"/>
      <c r="DG1174" s="62"/>
      <c r="DH1174" s="62"/>
      <c r="DI1174" s="62"/>
      <c r="DJ1174" s="62"/>
      <c r="DK1174" s="62"/>
      <c r="DL1174" s="62"/>
      <c r="DM1174" s="1003">
        <f t="shared" ref="DM1174:EZ1174" si="11844">DM10+DM27+DM207+DM235+DM299+DM308+DM324+DM370+DM387+DM445+DM893+DM1154</f>
        <v>75142778.494399995</v>
      </c>
      <c r="DN1174" s="1003">
        <f t="shared" si="11844"/>
        <v>67091766.512857139</v>
      </c>
      <c r="DO1174" s="1003">
        <f t="shared" si="11844"/>
        <v>153373490.79319999</v>
      </c>
      <c r="DP1174" s="1003">
        <f t="shared" si="11844"/>
        <v>136940616.77964285</v>
      </c>
      <c r="DQ1174" s="1003">
        <f t="shared" si="11844"/>
        <v>186271246.20639998</v>
      </c>
      <c r="DR1174" s="1003">
        <f t="shared" si="11844"/>
        <v>166313612.68428567</v>
      </c>
      <c r="DS1174" s="1003">
        <f t="shared" si="11844"/>
        <v>64397309.107200004</v>
      </c>
      <c r="DT1174" s="1003">
        <f t="shared" si="11844"/>
        <v>57497597.417142853</v>
      </c>
      <c r="DU1174" s="1003">
        <f t="shared" si="11844"/>
        <v>42339909.567199998</v>
      </c>
      <c r="DV1174" s="1003">
        <f t="shared" si="11844"/>
        <v>37803490.685000002</v>
      </c>
      <c r="DW1174" s="1003">
        <f t="shared" si="11844"/>
        <v>20049280</v>
      </c>
      <c r="DX1174" s="1003">
        <f t="shared" si="11844"/>
        <v>17901142.857142858</v>
      </c>
      <c r="DY1174" s="1003">
        <f t="shared" si="11844"/>
        <v>20060480</v>
      </c>
      <c r="DZ1174" s="1007">
        <f t="shared" si="11844"/>
        <v>17911142.857142858</v>
      </c>
      <c r="EA1174" s="1007">
        <f t="shared" si="11844"/>
        <v>9475200</v>
      </c>
      <c r="EB1174" s="1007">
        <f t="shared" si="11844"/>
        <v>8460000</v>
      </c>
      <c r="EC1174" s="1003">
        <f t="shared" si="11844"/>
        <v>0</v>
      </c>
      <c r="ED1174" s="1003">
        <f t="shared" si="11844"/>
        <v>0</v>
      </c>
      <c r="EE1174" s="1008">
        <f t="shared" si="11844"/>
        <v>922778830.76839995</v>
      </c>
      <c r="EF1174" s="1003">
        <f t="shared" si="11844"/>
        <v>823909670.32892859</v>
      </c>
      <c r="EG1174" s="1003">
        <f t="shared" si="11844"/>
        <v>53632369.310000002</v>
      </c>
      <c r="EH1174" s="1003">
        <f t="shared" si="11844"/>
        <v>60068253.6272</v>
      </c>
      <c r="EI1174" s="1003">
        <f t="shared" si="11844"/>
        <v>16180683.994285714</v>
      </c>
      <c r="EJ1174" s="1003">
        <f t="shared" si="11844"/>
        <v>18122366.073600002</v>
      </c>
      <c r="EK1174" s="1003">
        <f t="shared" si="11844"/>
        <v>81849699.3157143</v>
      </c>
      <c r="EL1174" s="1003">
        <f t="shared" si="11844"/>
        <v>91671663.233600035</v>
      </c>
      <c r="EM1174" s="1003">
        <f t="shared" si="11844"/>
        <v>25745602.677142851</v>
      </c>
      <c r="EN1174" s="1003">
        <f t="shared" si="11844"/>
        <v>28835074.99840001</v>
      </c>
      <c r="EO1174" s="1003">
        <f t="shared" si="11844"/>
        <v>378893.92142857163</v>
      </c>
      <c r="EP1174" s="1003">
        <f t="shared" si="11844"/>
        <v>424361.19200000004</v>
      </c>
      <c r="EQ1174" s="1003">
        <f t="shared" si="11844"/>
        <v>6000</v>
      </c>
      <c r="ER1174" s="1003">
        <f t="shared" si="11844"/>
        <v>6720</v>
      </c>
      <c r="ES1174" s="1003">
        <f t="shared" si="11844"/>
        <v>4000</v>
      </c>
      <c r="ET1174" s="1003">
        <f t="shared" si="11844"/>
        <v>4480</v>
      </c>
      <c r="EU1174" s="1003">
        <f t="shared" si="11844"/>
        <v>4000</v>
      </c>
      <c r="EV1174" s="1003">
        <f t="shared" si="11844"/>
        <v>4480</v>
      </c>
      <c r="EW1174" s="1003">
        <f t="shared" si="11844"/>
        <v>9479680</v>
      </c>
      <c r="EX1174" s="1003">
        <f t="shared" si="11844"/>
        <v>0</v>
      </c>
      <c r="EY1174" s="1003">
        <f t="shared" si="11844"/>
        <v>54056061.682857193</v>
      </c>
      <c r="EZ1174" s="1003">
        <f t="shared" si="11844"/>
        <v>60542789.084800035</v>
      </c>
      <c r="FA1174" s="311"/>
    </row>
    <row r="1175" spans="1:757" s="30" customFormat="1" ht="18" customHeight="1" x14ac:dyDescent="0.2">
      <c r="D1175" s="99" t="s">
        <v>1263</v>
      </c>
      <c r="E1175" s="99"/>
      <c r="F1175" s="99"/>
      <c r="G1175" s="99"/>
      <c r="H1175" s="99"/>
      <c r="I1175" s="99"/>
      <c r="J1175" s="99"/>
      <c r="K1175" s="99"/>
      <c r="L1175" s="99"/>
      <c r="M1175" s="99"/>
      <c r="N1175" s="600"/>
      <c r="O1175" s="600"/>
      <c r="P1175" s="600"/>
      <c r="Q1175" s="600"/>
      <c r="R1175" s="600"/>
      <c r="S1175" s="600"/>
      <c r="T1175" s="600"/>
      <c r="U1175" s="405">
        <f>U234+U246+U444+U511+U247</f>
        <v>20815013.151785709</v>
      </c>
      <c r="V1175" s="405">
        <f>V234+V246+V444+V511+V247</f>
        <v>23312814.73</v>
      </c>
      <c r="W1175" s="405">
        <f>W234+W246+W444+W511+W247</f>
        <v>10855300.52767</v>
      </c>
      <c r="X1175" s="600"/>
      <c r="Y1175" s="600"/>
      <c r="Z1175" s="600"/>
      <c r="AA1175" s="405">
        <f>AA234+AA246+AA444+AA511+AA247</f>
        <v>132589184.09512709</v>
      </c>
      <c r="AB1175" s="405">
        <f>AB234+AB246+AB444+AB511+AB247</f>
        <v>148499886.18654236</v>
      </c>
      <c r="AC1175" s="405">
        <f>AC234+AC246+AC444+AC511+AC247</f>
        <v>136167849.39221236</v>
      </c>
      <c r="AD1175" s="601"/>
      <c r="AE1175" s="601"/>
      <c r="AF1175" s="601"/>
      <c r="AG1175" s="405">
        <f>AG234+AG246+AG444+AG511+AG247</f>
        <v>430115819.96607149</v>
      </c>
      <c r="AH1175" s="405">
        <f>AH234+AH246+AH444+AH511+AH247</f>
        <v>481729718.36200005</v>
      </c>
      <c r="AI1175" s="601">
        <f>AI234+AI246+AI444+AI511+AI247</f>
        <v>391777898.39891005</v>
      </c>
      <c r="AJ1175" s="406"/>
      <c r="AK1175" s="406"/>
      <c r="AL1175" s="406"/>
      <c r="AM1175" s="406">
        <f>AM234+AM246+AM444+AM511+AM247</f>
        <v>231559274.82837144</v>
      </c>
      <c r="AN1175" s="406">
        <f>AN234+AN246+AN444+AN511+AN247</f>
        <v>259346387.80777603</v>
      </c>
      <c r="AO1175" s="406">
        <f>AO234+AO246+AO444+AO511+AO247</f>
        <v>212621229.00391567</v>
      </c>
      <c r="AP1175" s="94"/>
      <c r="AQ1175" s="94"/>
      <c r="AR1175" s="94"/>
      <c r="AS1175" s="94">
        <f>AS234+AS246+AS444+AS511+AS247</f>
        <v>256203509.55515712</v>
      </c>
      <c r="AT1175" s="94">
        <f>AT234+AT246+AT444+AT511+AT247</f>
        <v>286947930.70177603</v>
      </c>
      <c r="AU1175" s="94">
        <f>AU234+AU246+AU444+AU511+AU247</f>
        <v>226106683.53508562</v>
      </c>
      <c r="AV1175" s="94"/>
      <c r="AW1175" s="94"/>
      <c r="AX1175" s="94"/>
      <c r="AY1175" s="94">
        <f>AY234+AY246+AY444+AY511+AY247</f>
        <v>318494242.39515722</v>
      </c>
      <c r="AZ1175" s="94">
        <f>AZ234+AZ246+AZ444+AZ511+AZ247</f>
        <v>356713551.48257595</v>
      </c>
      <c r="BA1175" s="94">
        <f>BA234+BA246+BA444+BA511+BA247</f>
        <v>293261465.15214175</v>
      </c>
      <c r="BB1175" s="99"/>
      <c r="BC1175" s="99"/>
      <c r="BD1175" s="99"/>
      <c r="BE1175" s="99">
        <f>BE234+BE246+BE444+BE511+BE247</f>
        <v>185458030.65515715</v>
      </c>
      <c r="BF1175" s="99">
        <f>BF234+BF246+BF444+BF511+BF247</f>
        <v>207712994.333776</v>
      </c>
      <c r="BG1175" s="99">
        <f>BG234+BG246+BG444+BG511+BG247</f>
        <v>144309868.96708566</v>
      </c>
      <c r="BH1175" s="99"/>
      <c r="BI1175" s="99"/>
      <c r="BJ1175" s="99"/>
      <c r="BK1175" s="99">
        <f>BK234+BK246+BK444+BK511+BK247</f>
        <v>0</v>
      </c>
      <c r="BL1175" s="99">
        <f>BL234+BL246+BL444+BL511+BL247</f>
        <v>0</v>
      </c>
      <c r="BM1175" s="99">
        <f>BM234+BM246+BM444+BM511+BM247</f>
        <v>0</v>
      </c>
      <c r="BN1175" s="99"/>
      <c r="BO1175" s="99"/>
      <c r="BP1175" s="99"/>
      <c r="BQ1175" s="99">
        <f>BQ234+BQ246+BQ444+BQ511+BQ247</f>
        <v>0</v>
      </c>
      <c r="BR1175" s="99">
        <f>BR234+BR246+BR444+BR511+BR247</f>
        <v>0</v>
      </c>
      <c r="BS1175" s="99">
        <f>BS234+BS246+BS444+BS511+BS247</f>
        <v>0</v>
      </c>
      <c r="BT1175" s="99"/>
      <c r="BU1175" s="99"/>
      <c r="BV1175" s="405">
        <f>BV234+BV246+BV444+BV511+BV247</f>
        <v>1638295654.1316483</v>
      </c>
      <c r="BW1175" s="405">
        <f>BW234+BW246+BW444+BW511+BW247</f>
        <v>1834891132.6274467</v>
      </c>
      <c r="BX1175" s="603"/>
      <c r="BY1175" s="99"/>
      <c r="BZ1175" s="99"/>
      <c r="CA1175" s="405">
        <f>CA234+CA246+CA444+CA511+CA247</f>
        <v>78790910.362744987</v>
      </c>
      <c r="CB1175" s="99"/>
      <c r="CC1175" s="99"/>
      <c r="CD1175" s="99"/>
      <c r="CE1175" s="405">
        <f>CE234+CE246+CE444+CE511+CE247</f>
        <v>579525266.74254143</v>
      </c>
      <c r="CF1175" s="405">
        <f>CF234+CF246+CF444+CF511+CF247</f>
        <v>649068298.75164664</v>
      </c>
      <c r="CG1175" s="405">
        <f>CG234+CG246+CG444+CG511+CG247</f>
        <v>-293097042.38025492</v>
      </c>
      <c r="CH1175" s="99"/>
      <c r="CI1175" s="99"/>
      <c r="CJ1175" s="99"/>
      <c r="CK1175" s="99"/>
      <c r="CL1175" s="99"/>
      <c r="CM1175" s="99"/>
      <c r="CN1175" s="99"/>
      <c r="CO1175" s="99"/>
      <c r="CP1175" s="99"/>
      <c r="CQ1175" s="99"/>
      <c r="CR1175" s="99"/>
      <c r="CS1175" s="99"/>
      <c r="CT1175" s="99"/>
      <c r="CU1175" s="99"/>
      <c r="CV1175" s="99"/>
      <c r="CW1175" s="99"/>
      <c r="CX1175" s="99"/>
      <c r="CY1175" s="99"/>
      <c r="CZ1175" s="99"/>
      <c r="DA1175" s="99"/>
      <c r="DB1175" s="99"/>
      <c r="DC1175" s="99"/>
      <c r="DD1175" s="99"/>
      <c r="DE1175" s="99"/>
      <c r="DF1175" s="99"/>
      <c r="DG1175" s="99"/>
      <c r="DH1175" s="99"/>
      <c r="DI1175" s="99"/>
      <c r="DJ1175" s="99"/>
      <c r="DK1175" s="99"/>
      <c r="DL1175" s="602"/>
      <c r="DM1175" s="405">
        <f t="shared" ref="DM1175:EZ1175" si="11845">DM234+DM246+DM444+DM511+DM247</f>
        <v>21162937.201394472</v>
      </c>
      <c r="DN1175" s="405">
        <f t="shared" si="11845"/>
        <v>19266460.061959349</v>
      </c>
      <c r="DO1175" s="405">
        <f t="shared" si="11845"/>
        <v>114334777.60139447</v>
      </c>
      <c r="DP1175" s="664">
        <f t="shared" si="11845"/>
        <v>102453073.46195935</v>
      </c>
      <c r="DQ1175" s="405">
        <f t="shared" si="11845"/>
        <v>412699292.7013945</v>
      </c>
      <c r="DR1175" s="664">
        <f t="shared" si="11845"/>
        <v>368877229.4155308</v>
      </c>
      <c r="DS1175" s="756">
        <f t="shared" si="11845"/>
        <v>250585874.65061942</v>
      </c>
      <c r="DT1175" s="664">
        <f t="shared" si="11845"/>
        <v>224352842.99259844</v>
      </c>
      <c r="DU1175" s="405">
        <f t="shared" si="11845"/>
        <v>286278141.96177602</v>
      </c>
      <c r="DV1175" s="664">
        <f t="shared" si="11845"/>
        <v>255605483.89444286</v>
      </c>
      <c r="DW1175" s="664">
        <f t="shared" si="11845"/>
        <v>344511759.981776</v>
      </c>
      <c r="DX1175" s="664">
        <f t="shared" si="11845"/>
        <v>307599785.69801438</v>
      </c>
      <c r="DY1175" s="756">
        <f t="shared" si="11845"/>
        <v>195654406.52177602</v>
      </c>
      <c r="DZ1175" s="664">
        <f t="shared" si="11845"/>
        <v>174691434.39444286</v>
      </c>
      <c r="EA1175" s="664">
        <f t="shared" si="11845"/>
        <v>0</v>
      </c>
      <c r="EB1175" s="664">
        <f t="shared" si="11845"/>
        <v>0</v>
      </c>
      <c r="EC1175" s="664">
        <f t="shared" si="11845"/>
        <v>0</v>
      </c>
      <c r="ED1175" s="405">
        <f t="shared" si="11845"/>
        <v>0</v>
      </c>
      <c r="EE1175" s="669">
        <f t="shared" si="11845"/>
        <v>1694144949.4145527</v>
      </c>
      <c r="EF1175" s="405">
        <f t="shared" si="11845"/>
        <v>1514606103.2629943</v>
      </c>
      <c r="EG1175" s="405">
        <f t="shared" si="11845"/>
        <v>21938473.08982636</v>
      </c>
      <c r="EH1175" s="405">
        <f t="shared" si="11845"/>
        <v>24986587.928605523</v>
      </c>
      <c r="EI1175" s="405">
        <f t="shared" si="11845"/>
        <v>30136110.633167733</v>
      </c>
      <c r="EJ1175" s="405">
        <f t="shared" si="11845"/>
        <v>34165108.585147887</v>
      </c>
      <c r="EK1175" s="664">
        <f t="shared" si="11845"/>
        <v>40654069.12196923</v>
      </c>
      <c r="EL1175" s="405">
        <f t="shared" si="11845"/>
        <v>45975761.660605587</v>
      </c>
      <c r="EM1175" s="664">
        <f t="shared" si="11845"/>
        <v>1785003.2643443977</v>
      </c>
      <c r="EN1175" s="405">
        <f t="shared" si="11845"/>
        <v>2688513.157156636</v>
      </c>
      <c r="EO1175" s="664">
        <f t="shared" si="11845"/>
        <v>598025.66071429849</v>
      </c>
      <c r="EP1175" s="405">
        <f t="shared" si="11845"/>
        <v>669788.74000000954</v>
      </c>
      <c r="EQ1175" s="664">
        <f t="shared" si="11845"/>
        <v>10894456.697142869</v>
      </c>
      <c r="ER1175" s="405">
        <f t="shared" si="11845"/>
        <v>12201791.500800014</v>
      </c>
      <c r="ES1175" s="664">
        <f t="shared" si="11845"/>
        <v>10766596.260714293</v>
      </c>
      <c r="ET1175" s="405">
        <f t="shared" si="11845"/>
        <v>12058587.812000006</v>
      </c>
      <c r="EU1175" s="405">
        <f t="shared" si="11845"/>
        <v>0</v>
      </c>
      <c r="EV1175" s="405">
        <f t="shared" si="11845"/>
        <v>0</v>
      </c>
      <c r="EW1175" s="405">
        <f t="shared" si="11845"/>
        <v>0</v>
      </c>
      <c r="EX1175" s="405">
        <f t="shared" si="11845"/>
        <v>0</v>
      </c>
      <c r="EY1175" s="405">
        <f t="shared" si="11845"/>
        <v>123689550.86865468</v>
      </c>
      <c r="EZ1175" s="405">
        <f t="shared" si="11845"/>
        <v>140746183.21289349</v>
      </c>
    </row>
    <row r="1176" spans="1:757" s="30" customFormat="1" ht="18" customHeight="1" x14ac:dyDescent="0.2">
      <c r="D1176" s="99" t="s">
        <v>1264</v>
      </c>
      <c r="E1176" s="99"/>
      <c r="F1176" s="99"/>
      <c r="G1176" s="99"/>
      <c r="H1176" s="99"/>
      <c r="I1176" s="99"/>
      <c r="J1176" s="99"/>
      <c r="K1176" s="99"/>
      <c r="L1176" s="99"/>
      <c r="M1176" s="99"/>
      <c r="N1176" s="600"/>
      <c r="O1176" s="600"/>
      <c r="P1176" s="600"/>
      <c r="Q1176" s="600"/>
      <c r="R1176" s="600"/>
      <c r="S1176" s="600"/>
      <c r="T1176" s="600"/>
      <c r="U1176" s="405">
        <f>U886</f>
        <v>0</v>
      </c>
      <c r="V1176" s="405">
        <f>V886</f>
        <v>0</v>
      </c>
      <c r="W1176" s="405">
        <f>W886</f>
        <v>0</v>
      </c>
      <c r="X1176" s="603"/>
      <c r="Y1176" s="603"/>
      <c r="Z1176" s="603"/>
      <c r="AA1176" s="405">
        <f>AA886+AA1095</f>
        <v>301984104.63</v>
      </c>
      <c r="AB1176" s="405">
        <f>AB886+AB1095</f>
        <v>338222197.18559998</v>
      </c>
      <c r="AC1176" s="405">
        <f>AC886+AC1095</f>
        <v>336445526.47003198</v>
      </c>
      <c r="AD1176" s="601"/>
      <c r="AE1176" s="601"/>
      <c r="AF1176" s="601"/>
      <c r="AG1176" s="405">
        <f>AG886+AG1095</f>
        <v>651968801.91000009</v>
      </c>
      <c r="AH1176" s="405">
        <f>AH886+AH1095</f>
        <v>730205058.13920021</v>
      </c>
      <c r="AI1176" s="967">
        <f>AI886+AI1095</f>
        <v>728649586.39502418</v>
      </c>
      <c r="AJ1176" s="99"/>
      <c r="AK1176" s="99"/>
      <c r="AL1176" s="99"/>
      <c r="AM1176" s="99">
        <f>AM886+AM1095</f>
        <v>695010100.44000006</v>
      </c>
      <c r="AN1176" s="99">
        <f>AN886+AN1095</f>
        <v>778411312.49280012</v>
      </c>
      <c r="AO1176" s="99">
        <f>AO886+AO1095</f>
        <v>776835233.91801608</v>
      </c>
      <c r="AP1176" s="99"/>
      <c r="AQ1176" s="99"/>
      <c r="AR1176" s="99"/>
      <c r="AS1176" s="99">
        <f>AS886+AS1095</f>
        <v>763877780.44000006</v>
      </c>
      <c r="AT1176" s="99">
        <f>AT886+AT1095</f>
        <v>855543114.09280014</v>
      </c>
      <c r="AU1176" s="99">
        <f>AU886+AU1095</f>
        <v>853423633.47001612</v>
      </c>
      <c r="AV1176" s="99"/>
      <c r="AW1176" s="99"/>
      <c r="AX1176" s="99"/>
      <c r="AY1176" s="99">
        <f>AY886+AY1095</f>
        <v>763374780.44000006</v>
      </c>
      <c r="AZ1176" s="99">
        <f>AZ886+AZ1095</f>
        <v>854979754.09280014</v>
      </c>
      <c r="BA1176" s="99">
        <f>BA886+BA1095</f>
        <v>852860273.47001612</v>
      </c>
      <c r="BB1176" s="99"/>
      <c r="BC1176" s="99"/>
      <c r="BD1176" s="99"/>
      <c r="BE1176" s="99">
        <f>BE886+BE1095</f>
        <v>0</v>
      </c>
      <c r="BF1176" s="99">
        <f>BF886+BF1095</f>
        <v>0</v>
      </c>
      <c r="BG1176" s="99">
        <f>BG886+BG1095</f>
        <v>0</v>
      </c>
      <c r="BH1176" s="99"/>
      <c r="BI1176" s="99"/>
      <c r="BJ1176" s="99"/>
      <c r="BK1176" s="99">
        <f>BK886+BK1095</f>
        <v>0</v>
      </c>
      <c r="BL1176" s="99">
        <f>BL886+BL1095</f>
        <v>0</v>
      </c>
      <c r="BM1176" s="99">
        <f>BM886+BM1095</f>
        <v>0</v>
      </c>
      <c r="BN1176" s="99"/>
      <c r="BO1176" s="99"/>
      <c r="BP1176" s="99"/>
      <c r="BQ1176" s="99">
        <f>BQ886+BQ1095</f>
        <v>0</v>
      </c>
      <c r="BR1176" s="99">
        <f>BR886+BR1095</f>
        <v>0</v>
      </c>
      <c r="BS1176" s="99">
        <f>BS886+BS1095</f>
        <v>0</v>
      </c>
      <c r="BT1176" s="99"/>
      <c r="BU1176" s="99"/>
      <c r="BV1176" s="405">
        <f>BV886+BV1095</f>
        <v>3176215567.8600001</v>
      </c>
      <c r="BW1176" s="405">
        <f>BW886+BW1095</f>
        <v>3557361436.0032005</v>
      </c>
      <c r="BX1176" s="99"/>
      <c r="BY1176" s="99"/>
      <c r="BZ1176" s="99"/>
      <c r="CA1176" s="405">
        <f>CA886+CA1095</f>
        <v>3548214253.7231045</v>
      </c>
      <c r="CB1176" s="99"/>
      <c r="CC1176" s="99"/>
      <c r="CD1176" s="99"/>
      <c r="CE1176" s="405">
        <f>CE886+CE1095</f>
        <v>3176215567.8600001</v>
      </c>
      <c r="CF1176" s="405">
        <f>CF886+CF1095</f>
        <v>3557361436.0032005</v>
      </c>
      <c r="CG1176" s="405">
        <f>CG886+CG1095</f>
        <v>3252455360.0000005</v>
      </c>
      <c r="CH1176" s="99"/>
      <c r="CI1176" s="99"/>
      <c r="CJ1176" s="99"/>
      <c r="CK1176" s="99"/>
      <c r="CL1176" s="99"/>
      <c r="CM1176" s="99"/>
      <c r="CN1176" s="99"/>
      <c r="CO1176" s="99"/>
      <c r="CP1176" s="99"/>
      <c r="CQ1176" s="99"/>
      <c r="CR1176" s="99"/>
      <c r="CS1176" s="99"/>
      <c r="CT1176" s="99"/>
      <c r="CU1176" s="99"/>
      <c r="CV1176" s="99"/>
      <c r="CW1176" s="99"/>
      <c r="CX1176" s="99"/>
      <c r="CY1176" s="99"/>
      <c r="CZ1176" s="99"/>
      <c r="DA1176" s="99"/>
      <c r="DB1176" s="99"/>
      <c r="DC1176" s="99"/>
      <c r="DD1176" s="99"/>
      <c r="DE1176" s="99"/>
      <c r="DF1176" s="99"/>
      <c r="DG1176" s="99"/>
      <c r="DH1176" s="99"/>
      <c r="DI1176" s="99"/>
      <c r="DJ1176" s="99"/>
      <c r="DK1176" s="99"/>
      <c r="DL1176" s="602"/>
      <c r="DM1176" s="405">
        <f t="shared" ref="DM1176:EZ1176" si="11846">DM886+DM1095</f>
        <v>0</v>
      </c>
      <c r="DN1176" s="405">
        <f t="shared" si="11846"/>
        <v>0</v>
      </c>
      <c r="DO1176" s="405">
        <f t="shared" si="11846"/>
        <v>321132375.7889576</v>
      </c>
      <c r="DP1176" s="664">
        <f t="shared" si="11846"/>
        <v>286725335.52585495</v>
      </c>
      <c r="DQ1176" s="405">
        <f t="shared" si="11846"/>
        <v>729660947.30560005</v>
      </c>
      <c r="DR1176" s="664">
        <f t="shared" si="11846"/>
        <v>651482988.66571426</v>
      </c>
      <c r="DS1176" s="756">
        <f t="shared" si="11846"/>
        <v>778411409</v>
      </c>
      <c r="DT1176" s="664">
        <f t="shared" si="11846"/>
        <v>695010186.60714281</v>
      </c>
      <c r="DU1176" s="405">
        <f t="shared" si="11846"/>
        <v>837479231.09280002</v>
      </c>
      <c r="DV1176" s="664">
        <f t="shared" si="11846"/>
        <v>747749313.47571421</v>
      </c>
      <c r="DW1176" s="664">
        <f t="shared" si="11846"/>
        <v>846402484.09280002</v>
      </c>
      <c r="DX1176" s="664">
        <f t="shared" si="11846"/>
        <v>755716503.65428567</v>
      </c>
      <c r="DY1176" s="756">
        <f t="shared" si="11846"/>
        <v>0</v>
      </c>
      <c r="DZ1176" s="664">
        <f t="shared" si="11846"/>
        <v>0</v>
      </c>
      <c r="EA1176" s="664">
        <f t="shared" si="11846"/>
        <v>0</v>
      </c>
      <c r="EB1176" s="664">
        <f t="shared" si="11846"/>
        <v>0</v>
      </c>
      <c r="EC1176" s="664">
        <f t="shared" si="11846"/>
        <v>0</v>
      </c>
      <c r="ED1176" s="405">
        <f t="shared" si="11846"/>
        <v>0</v>
      </c>
      <c r="EE1176" s="669">
        <f t="shared" si="11846"/>
        <v>3513086447.7729578</v>
      </c>
      <c r="EF1176" s="405">
        <f t="shared" si="11846"/>
        <v>3136684328.3687115</v>
      </c>
      <c r="EG1176" s="405">
        <f t="shared" si="11846"/>
        <v>0</v>
      </c>
      <c r="EH1176" s="405">
        <f t="shared" si="11846"/>
        <v>0</v>
      </c>
      <c r="EI1176" s="405">
        <f t="shared" si="11846"/>
        <v>-37618335.525854997</v>
      </c>
      <c r="EJ1176" s="405">
        <f t="shared" si="11846"/>
        <v>-42132535.788957603</v>
      </c>
      <c r="EK1176" s="664">
        <f t="shared" si="11846"/>
        <v>485813.2442857828</v>
      </c>
      <c r="EL1176" s="405">
        <f t="shared" si="11846"/>
        <v>544110.83360019326</v>
      </c>
      <c r="EM1176" s="664">
        <f t="shared" si="11846"/>
        <v>-86.167142853140831</v>
      </c>
      <c r="EN1176" s="405">
        <f t="shared" si="11846"/>
        <v>-96.507199883460999</v>
      </c>
      <c r="EO1176" s="664">
        <f t="shared" si="11846"/>
        <v>16128466.964285731</v>
      </c>
      <c r="EP1176" s="405">
        <f t="shared" si="11846"/>
        <v>18063883.000000119</v>
      </c>
      <c r="EQ1176" s="664">
        <f t="shared" si="11846"/>
        <v>7658276.7857142985</v>
      </c>
      <c r="ER1176" s="405">
        <f t="shared" si="11846"/>
        <v>8577270.0000001341</v>
      </c>
      <c r="ES1176" s="664">
        <f t="shared" si="11846"/>
        <v>0</v>
      </c>
      <c r="ET1176" s="405">
        <f t="shared" si="11846"/>
        <v>0</v>
      </c>
      <c r="EU1176" s="405">
        <f t="shared" si="11846"/>
        <v>0</v>
      </c>
      <c r="EV1176" s="405">
        <f t="shared" si="11846"/>
        <v>0</v>
      </c>
      <c r="EW1176" s="405">
        <f t="shared" si="11846"/>
        <v>0</v>
      </c>
      <c r="EX1176" s="405">
        <f t="shared" si="11846"/>
        <v>0</v>
      </c>
      <c r="EY1176" s="405">
        <f t="shared" si="11846"/>
        <v>39531239.491288424</v>
      </c>
      <c r="EZ1176" s="405">
        <f t="shared" si="11846"/>
        <v>44274988.230243027</v>
      </c>
    </row>
    <row r="1177" spans="1:757" s="30" customFormat="1" ht="18" customHeight="1" x14ac:dyDescent="0.2">
      <c r="D1177" s="99" t="s">
        <v>318</v>
      </c>
      <c r="E1177" s="99"/>
      <c r="F1177" s="99"/>
      <c r="G1177" s="99"/>
      <c r="H1177" s="99"/>
      <c r="I1177" s="99"/>
      <c r="J1177" s="99"/>
      <c r="K1177" s="99"/>
      <c r="L1177" s="99"/>
      <c r="M1177" s="99"/>
      <c r="N1177" s="600"/>
      <c r="O1177" s="600"/>
      <c r="P1177" s="600"/>
      <c r="Q1177" s="600"/>
      <c r="R1177" s="600"/>
      <c r="S1177" s="600"/>
      <c r="T1177" s="600"/>
      <c r="U1177" s="405">
        <f>U925+U993</f>
        <v>12144072640.678568</v>
      </c>
      <c r="V1177" s="405">
        <f>V925+V993</f>
        <v>13601361357.559999</v>
      </c>
      <c r="W1177" s="405">
        <f>W925+W993</f>
        <v>2720272271.5120001</v>
      </c>
      <c r="X1177" s="99"/>
      <c r="Y1177" s="99"/>
      <c r="Z1177" s="99"/>
      <c r="AA1177" s="405">
        <f>AA925+AA993</f>
        <v>1650264182.1428568</v>
      </c>
      <c r="AB1177" s="405">
        <f>AB925+AB993</f>
        <v>1848295883.9999998</v>
      </c>
      <c r="AC1177" s="405">
        <f>AC925+AC993</f>
        <v>369659176.79999995</v>
      </c>
      <c r="AD1177" s="601"/>
      <c r="AE1177" s="601"/>
      <c r="AF1177" s="601"/>
      <c r="AG1177" s="405">
        <f>AG925+AG993</f>
        <v>0</v>
      </c>
      <c r="AH1177" s="405">
        <f>AH925+AH993</f>
        <v>0</v>
      </c>
      <c r="AI1177" s="601">
        <f>AI925+AI993</f>
        <v>0</v>
      </c>
      <c r="AJ1177" s="99"/>
      <c r="AK1177" s="99"/>
      <c r="AL1177" s="99"/>
      <c r="AM1177" s="99">
        <f>AM925+AM993</f>
        <v>0</v>
      </c>
      <c r="AN1177" s="99">
        <f>AN925+AN993</f>
        <v>0</v>
      </c>
      <c r="AO1177" s="99">
        <f>AO925+AO993</f>
        <v>0</v>
      </c>
      <c r="AP1177" s="99"/>
      <c r="AQ1177" s="99"/>
      <c r="AR1177" s="99"/>
      <c r="AS1177" s="99">
        <f>AS925+AS993</f>
        <v>0</v>
      </c>
      <c r="AT1177" s="99">
        <f>AT925+AT993</f>
        <v>0</v>
      </c>
      <c r="AU1177" s="99">
        <f>AU925+AU993</f>
        <v>0</v>
      </c>
      <c r="AV1177" s="99"/>
      <c r="AW1177" s="99"/>
      <c r="AX1177" s="99"/>
      <c r="AY1177" s="99">
        <f>AY925+AY993</f>
        <v>0</v>
      </c>
      <c r="AZ1177" s="99">
        <f>AZ925+AZ993</f>
        <v>0</v>
      </c>
      <c r="BA1177" s="99">
        <f>BA925+BA993</f>
        <v>0</v>
      </c>
      <c r="BB1177" s="99"/>
      <c r="BC1177" s="99"/>
      <c r="BD1177" s="99"/>
      <c r="BE1177" s="99">
        <f>BE925+BE993</f>
        <v>0</v>
      </c>
      <c r="BF1177" s="99">
        <f>BF925+BF993</f>
        <v>0</v>
      </c>
      <c r="BG1177" s="99">
        <f>BG925+BG993</f>
        <v>0</v>
      </c>
      <c r="BH1177" s="99"/>
      <c r="BI1177" s="99"/>
      <c r="BJ1177" s="99"/>
      <c r="BK1177" s="99">
        <f>BK925+BK993</f>
        <v>0</v>
      </c>
      <c r="BL1177" s="99">
        <f>BL925+BL993</f>
        <v>0</v>
      </c>
      <c r="BM1177" s="99">
        <f>BM925+BM993</f>
        <v>0</v>
      </c>
      <c r="BN1177" s="99"/>
      <c r="BO1177" s="99"/>
      <c r="BP1177" s="99"/>
      <c r="BQ1177" s="99">
        <f>BQ925+BQ993</f>
        <v>0</v>
      </c>
      <c r="BR1177" s="99">
        <f>BR925+BR993</f>
        <v>0</v>
      </c>
      <c r="BS1177" s="99">
        <f>BS925+BS993</f>
        <v>0</v>
      </c>
      <c r="BT1177" s="99"/>
      <c r="BU1177" s="99"/>
      <c r="BV1177" s="405">
        <f>BV925+BV993</f>
        <v>19459662464.785713</v>
      </c>
      <c r="BW1177" s="405">
        <f>BW925+BW993</f>
        <v>21794821960.560001</v>
      </c>
      <c r="BX1177" s="99"/>
      <c r="BY1177" s="99"/>
      <c r="BZ1177" s="99"/>
      <c r="CA1177" s="405">
        <f>CA925+CA993</f>
        <v>0</v>
      </c>
      <c r="CB1177" s="99"/>
      <c r="CC1177" s="99"/>
      <c r="CD1177" s="99"/>
      <c r="CE1177" s="405">
        <f>CE925+CE993</f>
        <v>10815407187.999998</v>
      </c>
      <c r="CF1177" s="405">
        <f>CF925+CF993</f>
        <v>12113256050.559999</v>
      </c>
      <c r="CG1177" s="405">
        <f>CG925+CG993</f>
        <v>-5322601517.8880005</v>
      </c>
      <c r="CH1177" s="99"/>
      <c r="CI1177" s="99"/>
      <c r="CJ1177" s="99"/>
      <c r="CK1177" s="99"/>
      <c r="CL1177" s="99"/>
      <c r="CM1177" s="99"/>
      <c r="CN1177" s="99"/>
      <c r="CO1177" s="99"/>
      <c r="CP1177" s="99"/>
      <c r="CQ1177" s="99"/>
      <c r="CR1177" s="99"/>
      <c r="CS1177" s="99"/>
      <c r="CT1177" s="99"/>
      <c r="CU1177" s="99"/>
      <c r="CV1177" s="99"/>
      <c r="CW1177" s="99"/>
      <c r="CX1177" s="99"/>
      <c r="CY1177" s="99"/>
      <c r="CZ1177" s="99"/>
      <c r="DA1177" s="99"/>
      <c r="DB1177" s="99"/>
      <c r="DC1177" s="99"/>
      <c r="DD1177" s="99"/>
      <c r="DE1177" s="99"/>
      <c r="DF1177" s="99"/>
      <c r="DG1177" s="99"/>
      <c r="DH1177" s="99"/>
      <c r="DI1177" s="99"/>
      <c r="DJ1177" s="99"/>
      <c r="DK1177" s="99"/>
      <c r="DL1177" s="602"/>
      <c r="DM1177" s="405">
        <f t="shared" ref="DM1177:EZ1177" si="11847">DM925+DM993</f>
        <v>13252890981</v>
      </c>
      <c r="DN1177" s="405">
        <f t="shared" si="11847"/>
        <v>11832938375.892855</v>
      </c>
      <c r="DO1177" s="405">
        <f t="shared" si="11847"/>
        <v>1235865964</v>
      </c>
      <c r="DP1177" s="664">
        <f t="shared" si="11847"/>
        <v>1103451753.5714285</v>
      </c>
      <c r="DQ1177" s="405">
        <f t="shared" si="11847"/>
        <v>0</v>
      </c>
      <c r="DR1177" s="664">
        <f t="shared" si="11847"/>
        <v>0</v>
      </c>
      <c r="DS1177" s="756">
        <f t="shared" si="11847"/>
        <v>0</v>
      </c>
      <c r="DT1177" s="664">
        <f t="shared" si="11847"/>
        <v>0</v>
      </c>
      <c r="DU1177" s="405">
        <f t="shared" si="11847"/>
        <v>0</v>
      </c>
      <c r="DV1177" s="664">
        <f t="shared" si="11847"/>
        <v>0</v>
      </c>
      <c r="DW1177" s="664">
        <f t="shared" si="11847"/>
        <v>0</v>
      </c>
      <c r="DX1177" s="664">
        <f t="shared" si="11847"/>
        <v>0</v>
      </c>
      <c r="DY1177" s="756">
        <f t="shared" si="11847"/>
        <v>0</v>
      </c>
      <c r="DZ1177" s="664">
        <f t="shared" si="11847"/>
        <v>0</v>
      </c>
      <c r="EA1177" s="664">
        <f t="shared" si="11847"/>
        <v>0</v>
      </c>
      <c r="EB1177" s="664">
        <f t="shared" si="11847"/>
        <v>0</v>
      </c>
      <c r="EC1177" s="664">
        <f t="shared" si="11847"/>
        <v>0</v>
      </c>
      <c r="ED1177" s="405">
        <f t="shared" si="11847"/>
        <v>0</v>
      </c>
      <c r="EE1177" s="669">
        <f t="shared" si="11847"/>
        <v>15098865397</v>
      </c>
      <c r="EF1177" s="405">
        <f t="shared" si="11847"/>
        <v>13481129818.749998</v>
      </c>
      <c r="EG1177" s="405">
        <f t="shared" si="11847"/>
        <v>311134264.78571486</v>
      </c>
      <c r="EH1177" s="405">
        <f t="shared" si="11847"/>
        <v>348470376.56</v>
      </c>
      <c r="EI1177" s="405">
        <f t="shared" si="11847"/>
        <v>546812428.5714283</v>
      </c>
      <c r="EJ1177" s="405">
        <f t="shared" si="11847"/>
        <v>612429919.99999976</v>
      </c>
      <c r="EK1177" s="664">
        <f t="shared" si="11847"/>
        <v>0</v>
      </c>
      <c r="EL1177" s="405">
        <f t="shared" si="11847"/>
        <v>0</v>
      </c>
      <c r="EM1177" s="664">
        <f t="shared" si="11847"/>
        <v>0</v>
      </c>
      <c r="EN1177" s="405">
        <f t="shared" si="11847"/>
        <v>0</v>
      </c>
      <c r="EO1177" s="664">
        <f t="shared" si="11847"/>
        <v>0</v>
      </c>
      <c r="EP1177" s="405">
        <f t="shared" si="11847"/>
        <v>0</v>
      </c>
      <c r="EQ1177" s="664">
        <f t="shared" si="11847"/>
        <v>0</v>
      </c>
      <c r="ER1177" s="405">
        <f t="shared" si="11847"/>
        <v>0</v>
      </c>
      <c r="ES1177" s="664">
        <f t="shared" si="11847"/>
        <v>0</v>
      </c>
      <c r="ET1177" s="405">
        <f t="shared" si="11847"/>
        <v>0</v>
      </c>
      <c r="EU1177" s="405">
        <f t="shared" si="11847"/>
        <v>0</v>
      </c>
      <c r="EV1177" s="405">
        <f t="shared" si="11847"/>
        <v>0</v>
      </c>
      <c r="EW1177" s="405">
        <f t="shared" si="11847"/>
        <v>0</v>
      </c>
      <c r="EX1177" s="405">
        <f t="shared" si="11847"/>
        <v>0</v>
      </c>
      <c r="EY1177" s="405">
        <f t="shared" si="11847"/>
        <v>5978532646.0357122</v>
      </c>
      <c r="EZ1177" s="405">
        <f t="shared" si="11847"/>
        <v>6695956563.5600004</v>
      </c>
    </row>
    <row r="1178" spans="1:757" s="30" customFormat="1" ht="18" customHeight="1" x14ac:dyDescent="0.2">
      <c r="D1178" s="99" t="s">
        <v>319</v>
      </c>
      <c r="E1178" s="99"/>
      <c r="F1178" s="99"/>
      <c r="G1178" s="99"/>
      <c r="H1178" s="99"/>
      <c r="I1178" s="99"/>
      <c r="J1178" s="99"/>
      <c r="K1178" s="99"/>
      <c r="L1178" s="99"/>
      <c r="M1178" s="99"/>
      <c r="N1178" s="600"/>
      <c r="O1178" s="600"/>
      <c r="P1178" s="600"/>
      <c r="Q1178" s="600"/>
      <c r="R1178" s="600"/>
      <c r="S1178" s="600"/>
      <c r="T1178" s="600"/>
      <c r="U1178" s="405">
        <f>U960+U1020</f>
        <v>61144713535.060005</v>
      </c>
      <c r="V1178" s="405">
        <f>V960+V1020</f>
        <v>68482079159.267212</v>
      </c>
      <c r="W1178" s="405">
        <f>W960+W1020</f>
        <v>14644943911.732288</v>
      </c>
      <c r="X1178" s="99"/>
      <c r="Y1178" s="99"/>
      <c r="Z1178" s="99"/>
      <c r="AA1178" s="405">
        <f>AA960+AA1020</f>
        <v>44776631943.130005</v>
      </c>
      <c r="AB1178" s="405">
        <f>AB960+AB1020</f>
        <v>50149055924.301605</v>
      </c>
      <c r="AC1178" s="405">
        <f>AC960+AC1020</f>
        <v>10918314830.197153</v>
      </c>
      <c r="AD1178" s="601"/>
      <c r="AE1178" s="601"/>
      <c r="AF1178" s="601"/>
      <c r="AG1178" s="405">
        <f>AG960+AG1020</f>
        <v>95797619731.679993</v>
      </c>
      <c r="AH1178" s="405">
        <f>AH960+AH1020</f>
        <v>107293334099.48161</v>
      </c>
      <c r="AI1178" s="601">
        <f>AI960+AI1020</f>
        <v>24893130593.534115</v>
      </c>
      <c r="AJ1178" s="99"/>
      <c r="AK1178" s="99"/>
      <c r="AL1178" s="99"/>
      <c r="AM1178" s="887">
        <f>AM960+AM1020</f>
        <v>125672561182.62999</v>
      </c>
      <c r="AN1178" s="887">
        <f>AN960+AN1020</f>
        <v>140753268524.54556</v>
      </c>
      <c r="AO1178" s="99">
        <f>AO960+AO1020</f>
        <v>32964379724.963009</v>
      </c>
      <c r="AP1178" s="99"/>
      <c r="AQ1178" s="99"/>
      <c r="AR1178" s="99"/>
      <c r="AS1178" s="99">
        <f>AS960+AS1020</f>
        <v>305986898059.14001</v>
      </c>
      <c r="AT1178" s="99">
        <f>AT960+AT1020</f>
        <v>342705325826.23682</v>
      </c>
      <c r="AU1178" s="99">
        <f>AU960+AU1020</f>
        <v>79146001106.007385</v>
      </c>
      <c r="AV1178" s="99"/>
      <c r="AW1178" s="99"/>
      <c r="AX1178" s="99"/>
      <c r="AY1178" s="99">
        <f>AY960+AY1020</f>
        <v>0</v>
      </c>
      <c r="AZ1178" s="99">
        <f>AZ960+AZ1020</f>
        <v>0</v>
      </c>
      <c r="BA1178" s="99">
        <f>BA960+BA1020</f>
        <v>0</v>
      </c>
      <c r="BB1178" s="99"/>
      <c r="BC1178" s="99"/>
      <c r="BD1178" s="99"/>
      <c r="BE1178" s="99">
        <f>BE960+BE1020</f>
        <v>0</v>
      </c>
      <c r="BF1178" s="99">
        <f>BF960+BF1020</f>
        <v>0</v>
      </c>
      <c r="BG1178" s="99">
        <f>BG960+BG1020</f>
        <v>0</v>
      </c>
      <c r="BH1178" s="99"/>
      <c r="BI1178" s="99"/>
      <c r="BJ1178" s="99"/>
      <c r="BK1178" s="99">
        <f>BK960+BK1020</f>
        <v>0</v>
      </c>
      <c r="BL1178" s="99">
        <f>BL960+BL1020</f>
        <v>0</v>
      </c>
      <c r="BM1178" s="99">
        <f>BM960+BM1020</f>
        <v>0</v>
      </c>
      <c r="BN1178" s="99"/>
      <c r="BO1178" s="99"/>
      <c r="BP1178" s="99"/>
      <c r="BQ1178" s="99">
        <f>BQ960+BQ1020</f>
        <v>0</v>
      </c>
      <c r="BR1178" s="99">
        <f>BR960+BR1020</f>
        <v>0</v>
      </c>
      <c r="BS1178" s="99">
        <f>BS960+BS1020</f>
        <v>0</v>
      </c>
      <c r="BT1178" s="99"/>
      <c r="BU1178" s="99"/>
      <c r="BV1178" s="405">
        <f>BV960+BV1020</f>
        <v>684664685579.85999</v>
      </c>
      <c r="BW1178" s="405">
        <f>BW960+BW1020</f>
        <v>766823675997.43921</v>
      </c>
      <c r="BX1178" s="99"/>
      <c r="BY1178" s="99"/>
      <c r="BZ1178" s="99"/>
      <c r="CA1178" s="405">
        <f>CA960+CA1020</f>
        <v>173660387398.65494</v>
      </c>
      <c r="CB1178" s="99"/>
      <c r="CC1178" s="99"/>
      <c r="CD1178" s="99"/>
      <c r="CE1178" s="405">
        <f>CE960+CE1020</f>
        <v>440973707579.85999</v>
      </c>
      <c r="CF1178" s="405">
        <f>CF960+CF1020</f>
        <v>493889780637.43939</v>
      </c>
      <c r="CG1178" s="405">
        <f>CG960+CG1020</f>
        <v>-99273507961.345108</v>
      </c>
      <c r="CH1178" s="99"/>
      <c r="CI1178" s="99"/>
      <c r="CJ1178" s="99"/>
      <c r="CK1178" s="99"/>
      <c r="CL1178" s="99"/>
      <c r="CM1178" s="99"/>
      <c r="CN1178" s="99"/>
      <c r="CO1178" s="99"/>
      <c r="CP1178" s="99"/>
      <c r="CQ1178" s="99"/>
      <c r="CR1178" s="99"/>
      <c r="CS1178" s="99"/>
      <c r="CT1178" s="99"/>
      <c r="CU1178" s="99"/>
      <c r="CV1178" s="99"/>
      <c r="CW1178" s="99"/>
      <c r="CX1178" s="99"/>
      <c r="CY1178" s="99"/>
      <c r="CZ1178" s="99"/>
      <c r="DA1178" s="99"/>
      <c r="DB1178" s="99"/>
      <c r="DC1178" s="99"/>
      <c r="DD1178" s="99"/>
      <c r="DE1178" s="99"/>
      <c r="DF1178" s="99"/>
      <c r="DG1178" s="99"/>
      <c r="DH1178" s="99"/>
      <c r="DI1178" s="99"/>
      <c r="DJ1178" s="99"/>
      <c r="DK1178" s="99"/>
      <c r="DL1178" s="602"/>
      <c r="DM1178" s="405">
        <f t="shared" ref="DM1178:EZ1178" si="11848">DM960+DM1020</f>
        <v>68358847663.31041</v>
      </c>
      <c r="DN1178" s="405">
        <f t="shared" si="11848"/>
        <v>61034685413.670006</v>
      </c>
      <c r="DO1178" s="405">
        <f t="shared" si="11848"/>
        <v>50126880039.948807</v>
      </c>
      <c r="DP1178" s="664">
        <f t="shared" si="11848"/>
        <v>44756142892.811432</v>
      </c>
      <c r="DQ1178" s="405">
        <f t="shared" si="11848"/>
        <v>107154274540.65923</v>
      </c>
      <c r="DR1178" s="664">
        <f t="shared" si="11848"/>
        <v>95673459411.302856</v>
      </c>
      <c r="DS1178" s="756">
        <f t="shared" si="11848"/>
        <v>140706082454.81757</v>
      </c>
      <c r="DT1178" s="664">
        <f t="shared" si="11848"/>
        <v>125630430763.23</v>
      </c>
      <c r="DU1178" s="405">
        <f t="shared" si="11848"/>
        <v>342629982190.8656</v>
      </c>
      <c r="DV1178" s="664">
        <f t="shared" si="11848"/>
        <v>305919626956.13</v>
      </c>
      <c r="DW1178" s="664">
        <f t="shared" si="11848"/>
        <v>0</v>
      </c>
      <c r="DX1178" s="664">
        <f t="shared" si="11848"/>
        <v>0</v>
      </c>
      <c r="DY1178" s="756">
        <f t="shared" si="11848"/>
        <v>0</v>
      </c>
      <c r="DZ1178" s="664">
        <f t="shared" si="11848"/>
        <v>0</v>
      </c>
      <c r="EA1178" s="664">
        <f t="shared" si="11848"/>
        <v>0</v>
      </c>
      <c r="EB1178" s="664">
        <f t="shared" si="11848"/>
        <v>0</v>
      </c>
      <c r="EC1178" s="664">
        <f t="shared" si="11848"/>
        <v>0</v>
      </c>
      <c r="ED1178" s="405">
        <f t="shared" si="11848"/>
        <v>0</v>
      </c>
      <c r="EE1178" s="669">
        <f t="shared" si="11848"/>
        <v>760847715170.76489</v>
      </c>
      <c r="EF1178" s="405">
        <f t="shared" si="11848"/>
        <v>679328317116.75427</v>
      </c>
      <c r="EG1178" s="405">
        <f t="shared" si="11848"/>
        <v>110028121.39</v>
      </c>
      <c r="EH1178" s="405">
        <f t="shared" si="11848"/>
        <v>123231495.95679726</v>
      </c>
      <c r="EI1178" s="405">
        <f t="shared" si="11848"/>
        <v>20489050.318571471</v>
      </c>
      <c r="EJ1178" s="405">
        <f t="shared" si="11848"/>
        <v>22175884.3528</v>
      </c>
      <c r="EK1178" s="664">
        <f t="shared" si="11848"/>
        <v>124160320.37714303</v>
      </c>
      <c r="EL1178" s="405">
        <f t="shared" si="11848"/>
        <v>139059558.82239965</v>
      </c>
      <c r="EM1178" s="664">
        <f t="shared" si="11848"/>
        <v>42130419.400000006</v>
      </c>
      <c r="EN1178" s="405">
        <f t="shared" si="11848"/>
        <v>47186069.728000015</v>
      </c>
      <c r="EO1178" s="664">
        <f t="shared" si="11848"/>
        <v>67271103.00999999</v>
      </c>
      <c r="EP1178" s="405">
        <f t="shared" si="11848"/>
        <v>75343635.37120001</v>
      </c>
      <c r="EQ1178" s="664">
        <f t="shared" si="11848"/>
        <v>0</v>
      </c>
      <c r="ER1178" s="405">
        <f t="shared" si="11848"/>
        <v>0</v>
      </c>
      <c r="ES1178" s="664">
        <f t="shared" si="11848"/>
        <v>0</v>
      </c>
      <c r="ET1178" s="405">
        <f t="shared" si="11848"/>
        <v>0</v>
      </c>
      <c r="EU1178" s="405">
        <f t="shared" si="11848"/>
        <v>0</v>
      </c>
      <c r="EV1178" s="405">
        <f t="shared" si="11848"/>
        <v>0</v>
      </c>
      <c r="EW1178" s="405">
        <f t="shared" si="11848"/>
        <v>0</v>
      </c>
      <c r="EX1178" s="405">
        <f t="shared" si="11848"/>
        <v>0</v>
      </c>
      <c r="EY1178" s="405">
        <f t="shared" si="11848"/>
        <v>5336368463.105711</v>
      </c>
      <c r="EZ1178" s="405">
        <f t="shared" si="11848"/>
        <v>5975960826.6744184</v>
      </c>
    </row>
    <row r="1179" spans="1:757" s="30" customFormat="1" ht="18" customHeight="1" x14ac:dyDescent="0.2">
      <c r="D1179" s="99" t="s">
        <v>320</v>
      </c>
      <c r="E1179" s="99"/>
      <c r="F1179" s="99"/>
      <c r="G1179" s="99"/>
      <c r="H1179" s="99"/>
      <c r="I1179" s="99"/>
      <c r="J1179" s="99"/>
      <c r="K1179" s="99"/>
      <c r="L1179" s="99"/>
      <c r="M1179" s="99"/>
      <c r="N1179" s="600"/>
      <c r="O1179" s="600"/>
      <c r="P1179" s="600"/>
      <c r="Q1179" s="600"/>
      <c r="R1179" s="600"/>
      <c r="S1179" s="600"/>
      <c r="T1179" s="600"/>
      <c r="U1179" s="405">
        <f>U1077</f>
        <v>23918267</v>
      </c>
      <c r="V1179" s="405">
        <f>V1077</f>
        <v>26788459.040000003</v>
      </c>
      <c r="W1179" s="405">
        <f>W1077</f>
        <v>5357691.8080000011</v>
      </c>
      <c r="X1179" s="99"/>
      <c r="Y1179" s="99"/>
      <c r="Z1179" s="99"/>
      <c r="AA1179" s="405">
        <f>AA1077</f>
        <v>23918267</v>
      </c>
      <c r="AB1179" s="405">
        <f>AB1077</f>
        <v>26788459.040000003</v>
      </c>
      <c r="AC1179" s="405">
        <f>AC1077</f>
        <v>5357691.8080000011</v>
      </c>
      <c r="AD1179" s="99"/>
      <c r="AE1179" s="99"/>
      <c r="AF1179" s="99"/>
      <c r="AG1179" s="405">
        <f>AG1077</f>
        <v>23918267</v>
      </c>
      <c r="AH1179" s="405">
        <f>AH1077</f>
        <v>26788459.040000003</v>
      </c>
      <c r="AI1179" s="99">
        <f>AI1077</f>
        <v>5357691.8080000011</v>
      </c>
      <c r="AJ1179" s="99"/>
      <c r="AK1179" s="99"/>
      <c r="AL1179" s="99"/>
      <c r="AM1179" s="99">
        <f>AM1077</f>
        <v>25592000</v>
      </c>
      <c r="AN1179" s="99">
        <f>AN1077</f>
        <v>28663040.000000004</v>
      </c>
      <c r="AO1179" s="99">
        <f>AO1077</f>
        <v>24076953.600000001</v>
      </c>
      <c r="AP1179" s="99"/>
      <c r="AQ1179" s="99"/>
      <c r="AR1179" s="99"/>
      <c r="AS1179" s="99">
        <f>AS1077</f>
        <v>25592000</v>
      </c>
      <c r="AT1179" s="99">
        <f>AT1077</f>
        <v>28663040.000000004</v>
      </c>
      <c r="AU1179" s="99">
        <f>AU1077</f>
        <v>24076953.600000001</v>
      </c>
      <c r="AV1179" s="99"/>
      <c r="AW1179" s="99"/>
      <c r="AX1179" s="99"/>
      <c r="AY1179" s="99">
        <f>AY1077</f>
        <v>25592000</v>
      </c>
      <c r="AZ1179" s="99">
        <f>AZ1077</f>
        <v>28663040.000000004</v>
      </c>
      <c r="BA1179" s="99">
        <f>BA1077</f>
        <v>24076953.600000001</v>
      </c>
      <c r="BB1179" s="99"/>
      <c r="BC1179" s="99"/>
      <c r="BD1179" s="99"/>
      <c r="BE1179" s="99">
        <f>BE1077</f>
        <v>0</v>
      </c>
      <c r="BF1179" s="99">
        <f>BF1077</f>
        <v>0</v>
      </c>
      <c r="BG1179" s="99">
        <f>BG1077</f>
        <v>0</v>
      </c>
      <c r="BH1179" s="99"/>
      <c r="BI1179" s="99"/>
      <c r="BJ1179" s="99"/>
      <c r="BK1179" s="99">
        <f>BK1077</f>
        <v>0</v>
      </c>
      <c r="BL1179" s="99">
        <f>BL1077</f>
        <v>0</v>
      </c>
      <c r="BM1179" s="99">
        <f>BM1077</f>
        <v>0</v>
      </c>
      <c r="BN1179" s="99"/>
      <c r="BO1179" s="99"/>
      <c r="BP1179" s="99"/>
      <c r="BQ1179" s="99">
        <f>BQ1077</f>
        <v>0</v>
      </c>
      <c r="BR1179" s="99">
        <f>BR1077</f>
        <v>0</v>
      </c>
      <c r="BS1179" s="99">
        <f>BS1077</f>
        <v>0</v>
      </c>
      <c r="BT1179" s="99"/>
      <c r="BU1179" s="99"/>
      <c r="BV1179" s="405">
        <f>BV1077</f>
        <v>148530801</v>
      </c>
      <c r="BW1179" s="405">
        <f>BW1077</f>
        <v>166354497.12</v>
      </c>
      <c r="BX1179" s="99"/>
      <c r="BY1179" s="99"/>
      <c r="BZ1179" s="601"/>
      <c r="CA1179" s="405">
        <f>CA1077</f>
        <v>88303936.224000007</v>
      </c>
      <c r="CB1179" s="99"/>
      <c r="CC1179" s="99"/>
      <c r="CD1179" s="99"/>
      <c r="CE1179" s="405">
        <f>CE1077</f>
        <v>0</v>
      </c>
      <c r="CF1179" s="405">
        <f>CF1077</f>
        <v>0.12000000476837158</v>
      </c>
      <c r="CG1179" s="405">
        <f>CG1077</f>
        <v>-64292301.575999998</v>
      </c>
      <c r="CH1179" s="99"/>
      <c r="CI1179" s="99"/>
      <c r="CJ1179" s="99"/>
      <c r="CK1179" s="99"/>
      <c r="CL1179" s="99"/>
      <c r="CM1179" s="99"/>
      <c r="CN1179" s="99"/>
      <c r="CO1179" s="99"/>
      <c r="CP1179" s="99"/>
      <c r="CQ1179" s="99"/>
      <c r="CR1179" s="99"/>
      <c r="CS1179" s="99"/>
      <c r="CT1179" s="99"/>
      <c r="CU1179" s="99"/>
      <c r="CV1179" s="99"/>
      <c r="CW1179" s="99"/>
      <c r="CX1179" s="99"/>
      <c r="CY1179" s="99"/>
      <c r="CZ1179" s="99"/>
      <c r="DA1179" s="99"/>
      <c r="DB1179" s="99"/>
      <c r="DC1179" s="99"/>
      <c r="DD1179" s="99"/>
      <c r="DE1179" s="99"/>
      <c r="DF1179" s="99"/>
      <c r="DG1179" s="99"/>
      <c r="DH1179" s="99"/>
      <c r="DI1179" s="99"/>
      <c r="DJ1179" s="99"/>
      <c r="DK1179" s="99"/>
      <c r="DL1179" s="99"/>
      <c r="DM1179" s="405">
        <f t="shared" ref="DM1179:EZ1179" si="11849">DM1077</f>
        <v>19303476</v>
      </c>
      <c r="DN1179" s="405">
        <f t="shared" si="11849"/>
        <v>17235246.428571425</v>
      </c>
      <c r="DO1179" s="405">
        <f t="shared" si="11849"/>
        <v>19303476</v>
      </c>
      <c r="DP1179" s="664">
        <f t="shared" si="11849"/>
        <v>17235246.428571425</v>
      </c>
      <c r="DQ1179" s="405">
        <f t="shared" si="11849"/>
        <v>19303476</v>
      </c>
      <c r="DR1179" s="664">
        <f t="shared" si="11849"/>
        <v>17235246.428571425</v>
      </c>
      <c r="DS1179" s="756">
        <f t="shared" si="11849"/>
        <v>28663040</v>
      </c>
      <c r="DT1179" s="664">
        <f t="shared" si="11849"/>
        <v>25591999.999999996</v>
      </c>
      <c r="DU1179" s="405">
        <f t="shared" si="11849"/>
        <v>28663040</v>
      </c>
      <c r="DV1179" s="664">
        <f t="shared" si="11849"/>
        <v>25591999.999999996</v>
      </c>
      <c r="DW1179" s="664">
        <f t="shared" si="11849"/>
        <v>28663040</v>
      </c>
      <c r="DX1179" s="664">
        <f t="shared" si="11849"/>
        <v>25591999.999999996</v>
      </c>
      <c r="DY1179" s="756">
        <f t="shared" si="11849"/>
        <v>0</v>
      </c>
      <c r="DZ1179" s="664">
        <f t="shared" si="11849"/>
        <v>0</v>
      </c>
      <c r="EA1179" s="664">
        <f t="shared" si="11849"/>
        <v>0</v>
      </c>
      <c r="EB1179" s="664">
        <f t="shared" si="11849"/>
        <v>0</v>
      </c>
      <c r="EC1179" s="664">
        <f t="shared" si="11849"/>
        <v>0</v>
      </c>
      <c r="ED1179" s="405">
        <f t="shared" si="11849"/>
        <v>0</v>
      </c>
      <c r="EE1179" s="669">
        <f t="shared" si="11849"/>
        <v>150848799.36000001</v>
      </c>
      <c r="EF1179" s="405">
        <f t="shared" si="11849"/>
        <v>134686428</v>
      </c>
      <c r="EG1179" s="405">
        <f t="shared" si="11849"/>
        <v>6683020.5714285746</v>
      </c>
      <c r="EH1179" s="405">
        <f t="shared" si="11849"/>
        <v>7484983.0400000028</v>
      </c>
      <c r="EI1179" s="405">
        <f t="shared" si="11849"/>
        <v>6683020.5714285746</v>
      </c>
      <c r="EJ1179" s="405">
        <f t="shared" si="11849"/>
        <v>7484983.0400000028</v>
      </c>
      <c r="EK1179" s="664">
        <f t="shared" si="11849"/>
        <v>6683020.5714285746</v>
      </c>
      <c r="EL1179" s="405">
        <f t="shared" si="11849"/>
        <v>7484983.0400000028</v>
      </c>
      <c r="EM1179" s="664">
        <f t="shared" si="11849"/>
        <v>0</v>
      </c>
      <c r="EN1179" s="405">
        <f t="shared" si="11849"/>
        <v>0</v>
      </c>
      <c r="EO1179" s="664">
        <f t="shared" si="11849"/>
        <v>0</v>
      </c>
      <c r="EP1179" s="405">
        <f t="shared" si="11849"/>
        <v>0</v>
      </c>
      <c r="EQ1179" s="664">
        <f t="shared" si="11849"/>
        <v>0</v>
      </c>
      <c r="ER1179" s="405">
        <f t="shared" si="11849"/>
        <v>0</v>
      </c>
      <c r="ES1179" s="664">
        <f t="shared" si="11849"/>
        <v>0</v>
      </c>
      <c r="ET1179" s="405">
        <f t="shared" si="11849"/>
        <v>0</v>
      </c>
      <c r="EU1179" s="405">
        <f t="shared" si="11849"/>
        <v>0</v>
      </c>
      <c r="EV1179" s="405">
        <f t="shared" si="11849"/>
        <v>0</v>
      </c>
      <c r="EW1179" s="405">
        <f t="shared" si="11849"/>
        <v>0</v>
      </c>
      <c r="EX1179" s="405">
        <f t="shared" si="11849"/>
        <v>0</v>
      </c>
      <c r="EY1179" s="405">
        <f t="shared" si="11849"/>
        <v>13844373</v>
      </c>
      <c r="EZ1179" s="405">
        <f t="shared" si="11849"/>
        <v>15505697.759999998</v>
      </c>
      <c r="FA1179" s="311"/>
    </row>
    <row r="1180" spans="1:757" s="30" customFormat="1" ht="18" customHeight="1" x14ac:dyDescent="0.2">
      <c r="D1180" s="99" t="s">
        <v>321</v>
      </c>
      <c r="E1180" s="99"/>
      <c r="F1180" s="99"/>
      <c r="G1180" s="99"/>
      <c r="H1180" s="99"/>
      <c r="I1180" s="99"/>
      <c r="J1180" s="99"/>
      <c r="K1180" s="99"/>
      <c r="L1180" s="99"/>
      <c r="M1180" s="99"/>
      <c r="N1180" s="600"/>
      <c r="O1180" s="600"/>
      <c r="P1180" s="600"/>
      <c r="Q1180" s="600"/>
      <c r="R1180" s="600"/>
      <c r="S1180" s="600"/>
      <c r="T1180" s="600"/>
      <c r="U1180" s="405">
        <f>U1080</f>
        <v>600000</v>
      </c>
      <c r="V1180" s="405">
        <f>V1080</f>
        <v>600000</v>
      </c>
      <c r="W1180" s="405">
        <f>W1080</f>
        <v>570000</v>
      </c>
      <c r="X1180" s="99"/>
      <c r="Y1180" s="99"/>
      <c r="Z1180" s="99"/>
      <c r="AA1180" s="405">
        <f>AA1080</f>
        <v>600000</v>
      </c>
      <c r="AB1180" s="405">
        <f>AB1080</f>
        <v>600000</v>
      </c>
      <c r="AC1180" s="405">
        <f>AC1080</f>
        <v>570000</v>
      </c>
      <c r="AD1180" s="99"/>
      <c r="AE1180" s="99"/>
      <c r="AF1180" s="99"/>
      <c r="AG1180" s="405">
        <f>AG1080</f>
        <v>600000</v>
      </c>
      <c r="AH1180" s="405">
        <f>AH1080</f>
        <v>600000</v>
      </c>
      <c r="AI1180" s="99">
        <f>AI1080</f>
        <v>570000</v>
      </c>
      <c r="AJ1180" s="99"/>
      <c r="AK1180" s="99"/>
      <c r="AL1180" s="99"/>
      <c r="AM1180" s="99">
        <f>AM1080</f>
        <v>600000</v>
      </c>
      <c r="AN1180" s="99">
        <f>AN1080</f>
        <v>600000</v>
      </c>
      <c r="AO1180" s="99">
        <f>AO1080</f>
        <v>570000</v>
      </c>
      <c r="AP1180" s="99"/>
      <c r="AQ1180" s="99"/>
      <c r="AR1180" s="99"/>
      <c r="AS1180" s="99">
        <f>AS1080</f>
        <v>600000</v>
      </c>
      <c r="AT1180" s="99">
        <f>AT1080</f>
        <v>600000</v>
      </c>
      <c r="AU1180" s="99">
        <f>AU1080</f>
        <v>570000</v>
      </c>
      <c r="AV1180" s="99"/>
      <c r="AW1180" s="99"/>
      <c r="AX1180" s="99"/>
      <c r="AY1180" s="99">
        <f>AY1080</f>
        <v>0</v>
      </c>
      <c r="AZ1180" s="99">
        <f>AZ1080</f>
        <v>0</v>
      </c>
      <c r="BA1180" s="99">
        <f>BA1080</f>
        <v>0</v>
      </c>
      <c r="BB1180" s="99"/>
      <c r="BC1180" s="99"/>
      <c r="BD1180" s="99"/>
      <c r="BE1180" s="99">
        <f>BE1080</f>
        <v>0</v>
      </c>
      <c r="BF1180" s="99">
        <f>BF1080</f>
        <v>0</v>
      </c>
      <c r="BG1180" s="99">
        <f>BG1080</f>
        <v>0</v>
      </c>
      <c r="BH1180" s="99"/>
      <c r="BI1180" s="99"/>
      <c r="BJ1180" s="99"/>
      <c r="BK1180" s="99">
        <f>BK1080</f>
        <v>0</v>
      </c>
      <c r="BL1180" s="99">
        <f>BL1080</f>
        <v>0</v>
      </c>
      <c r="BM1180" s="99">
        <f>BM1080</f>
        <v>0</v>
      </c>
      <c r="BN1180" s="99"/>
      <c r="BO1180" s="99"/>
      <c r="BP1180" s="99"/>
      <c r="BQ1180" s="99">
        <f>BQ1080</f>
        <v>0</v>
      </c>
      <c r="BR1180" s="99">
        <f>BR1080</f>
        <v>0</v>
      </c>
      <c r="BS1180" s="99">
        <f>BS1080</f>
        <v>0</v>
      </c>
      <c r="BT1180" s="99"/>
      <c r="BU1180" s="99"/>
      <c r="BV1180" s="405">
        <f>BV1080</f>
        <v>3000000</v>
      </c>
      <c r="BW1180" s="405">
        <f>BW1080</f>
        <v>3000000</v>
      </c>
      <c r="BX1180" s="99"/>
      <c r="BY1180" s="99"/>
      <c r="BZ1180" s="601"/>
      <c r="CA1180" s="405">
        <f>CA1080</f>
        <v>0</v>
      </c>
      <c r="CB1180" s="99"/>
      <c r="CC1180" s="99"/>
      <c r="CD1180" s="99"/>
      <c r="CE1180" s="405">
        <f>CE1080</f>
        <v>-193145000</v>
      </c>
      <c r="CF1180" s="405">
        <f>CF1080</f>
        <v>-193145000</v>
      </c>
      <c r="CG1180" s="405">
        <f>CG1080</f>
        <v>-193295000</v>
      </c>
      <c r="CH1180" s="99"/>
      <c r="CI1180" s="99"/>
      <c r="CJ1180" s="99"/>
      <c r="CK1180" s="99"/>
      <c r="CL1180" s="99"/>
      <c r="CM1180" s="99"/>
      <c r="CN1180" s="99"/>
      <c r="CO1180" s="99"/>
      <c r="CP1180" s="99"/>
      <c r="CQ1180" s="99"/>
      <c r="CR1180" s="99"/>
      <c r="CS1180" s="99"/>
      <c r="CT1180" s="99"/>
      <c r="CU1180" s="99"/>
      <c r="CV1180" s="99"/>
      <c r="CW1180" s="99"/>
      <c r="CX1180" s="99"/>
      <c r="CY1180" s="99"/>
      <c r="CZ1180" s="99"/>
      <c r="DA1180" s="99"/>
      <c r="DB1180" s="99"/>
      <c r="DC1180" s="99"/>
      <c r="DD1180" s="99"/>
      <c r="DE1180" s="99"/>
      <c r="DF1180" s="99"/>
      <c r="DG1180" s="99"/>
      <c r="DH1180" s="99"/>
      <c r="DI1180" s="99"/>
      <c r="DJ1180" s="99"/>
      <c r="DK1180" s="99"/>
      <c r="DL1180" s="99"/>
      <c r="DM1180" s="405">
        <f t="shared" ref="DM1180:EZ1180" si="11850">DM1080</f>
        <v>600000</v>
      </c>
      <c r="DN1180" s="405">
        <f t="shared" si="11850"/>
        <v>600000</v>
      </c>
      <c r="DO1180" s="405">
        <f t="shared" si="11850"/>
        <v>600000</v>
      </c>
      <c r="DP1180" s="664">
        <f t="shared" si="11850"/>
        <v>600000</v>
      </c>
      <c r="DQ1180" s="405">
        <f t="shared" si="11850"/>
        <v>600000</v>
      </c>
      <c r="DR1180" s="664">
        <f t="shared" si="11850"/>
        <v>600000</v>
      </c>
      <c r="DS1180" s="756">
        <f t="shared" si="11850"/>
        <v>600000</v>
      </c>
      <c r="DT1180" s="664">
        <f t="shared" si="11850"/>
        <v>600000</v>
      </c>
      <c r="DU1180" s="405">
        <f t="shared" si="11850"/>
        <v>600000</v>
      </c>
      <c r="DV1180" s="664">
        <f t="shared" si="11850"/>
        <v>600000</v>
      </c>
      <c r="DW1180" s="664">
        <f t="shared" si="11850"/>
        <v>0</v>
      </c>
      <c r="DX1180" s="664">
        <f t="shared" si="11850"/>
        <v>0</v>
      </c>
      <c r="DY1180" s="756">
        <f t="shared" si="11850"/>
        <v>0</v>
      </c>
      <c r="DZ1180" s="664">
        <f t="shared" si="11850"/>
        <v>0</v>
      </c>
      <c r="EA1180" s="664">
        <f t="shared" si="11850"/>
        <v>0</v>
      </c>
      <c r="EB1180" s="664">
        <f t="shared" si="11850"/>
        <v>0</v>
      </c>
      <c r="EC1180" s="664">
        <f t="shared" si="11850"/>
        <v>0</v>
      </c>
      <c r="ED1180" s="405">
        <f t="shared" si="11850"/>
        <v>0</v>
      </c>
      <c r="EE1180" s="669">
        <f t="shared" si="11850"/>
        <v>3000000</v>
      </c>
      <c r="EF1180" s="405">
        <f t="shared" si="11850"/>
        <v>3000000</v>
      </c>
      <c r="EG1180" s="405">
        <f t="shared" si="11850"/>
        <v>0</v>
      </c>
      <c r="EH1180" s="405">
        <f t="shared" si="11850"/>
        <v>0</v>
      </c>
      <c r="EI1180" s="405">
        <f t="shared" si="11850"/>
        <v>0</v>
      </c>
      <c r="EJ1180" s="405">
        <f t="shared" si="11850"/>
        <v>0</v>
      </c>
      <c r="EK1180" s="664">
        <f t="shared" si="11850"/>
        <v>0</v>
      </c>
      <c r="EL1180" s="405">
        <f t="shared" si="11850"/>
        <v>0</v>
      </c>
      <c r="EM1180" s="664">
        <f t="shared" si="11850"/>
        <v>0</v>
      </c>
      <c r="EN1180" s="405">
        <f t="shared" si="11850"/>
        <v>0</v>
      </c>
      <c r="EO1180" s="664">
        <f t="shared" si="11850"/>
        <v>0</v>
      </c>
      <c r="EP1180" s="405">
        <f t="shared" si="11850"/>
        <v>0</v>
      </c>
      <c r="EQ1180" s="664">
        <f t="shared" si="11850"/>
        <v>0</v>
      </c>
      <c r="ER1180" s="405">
        <f t="shared" si="11850"/>
        <v>0</v>
      </c>
      <c r="ES1180" s="664">
        <f t="shared" si="11850"/>
        <v>0</v>
      </c>
      <c r="ET1180" s="405">
        <f t="shared" si="11850"/>
        <v>0</v>
      </c>
      <c r="EU1180" s="405">
        <f t="shared" si="11850"/>
        <v>0</v>
      </c>
      <c r="EV1180" s="405">
        <f t="shared" si="11850"/>
        <v>0</v>
      </c>
      <c r="EW1180" s="405">
        <f t="shared" si="11850"/>
        <v>0</v>
      </c>
      <c r="EX1180" s="405">
        <f t="shared" si="11850"/>
        <v>0</v>
      </c>
      <c r="EY1180" s="405">
        <f t="shared" si="11850"/>
        <v>0</v>
      </c>
      <c r="EZ1180" s="405">
        <f t="shared" si="11850"/>
        <v>0</v>
      </c>
      <c r="FA1180" s="311"/>
    </row>
    <row r="1181" spans="1:757" s="30" customFormat="1" ht="18" customHeight="1" x14ac:dyDescent="0.2">
      <c r="D1181" s="99" t="s">
        <v>833</v>
      </c>
      <c r="E1181" s="99"/>
      <c r="F1181" s="99"/>
      <c r="G1181" s="99"/>
      <c r="H1181" s="99"/>
      <c r="I1181" s="99"/>
      <c r="J1181" s="99"/>
      <c r="K1181" s="99"/>
      <c r="L1181" s="99"/>
      <c r="M1181" s="99"/>
      <c r="N1181" s="600"/>
      <c r="O1181" s="600"/>
      <c r="P1181" s="600"/>
      <c r="Q1181" s="600"/>
      <c r="R1181" s="600"/>
      <c r="S1181" s="600"/>
      <c r="T1181" s="600"/>
      <c r="U1181" s="405">
        <f>U1083</f>
        <v>2378246.4285714282</v>
      </c>
      <c r="V1181" s="405">
        <f>V1083</f>
        <v>2663636</v>
      </c>
      <c r="W1181" s="405">
        <f>W1083</f>
        <v>2477181.48</v>
      </c>
      <c r="X1181" s="99"/>
      <c r="Y1181" s="99"/>
      <c r="Z1181" s="99"/>
      <c r="AA1181" s="405">
        <f>AA1083</f>
        <v>2378246.4285714282</v>
      </c>
      <c r="AB1181" s="405">
        <f>AB1083</f>
        <v>2663636</v>
      </c>
      <c r="AC1181" s="405">
        <f>AC1083</f>
        <v>0</v>
      </c>
      <c r="AD1181" s="99"/>
      <c r="AE1181" s="99"/>
      <c r="AF1181" s="99"/>
      <c r="AG1181" s="405">
        <f>AG1083</f>
        <v>4879969.6428571427</v>
      </c>
      <c r="AH1181" s="405">
        <f>AH1083</f>
        <v>5465566</v>
      </c>
      <c r="AI1181" s="99">
        <f>AI1083</f>
        <v>5082976.38</v>
      </c>
      <c r="AJ1181" s="99"/>
      <c r="AK1181" s="99"/>
      <c r="AL1181" s="99"/>
      <c r="AM1181" s="99">
        <f>AM1083</f>
        <v>0</v>
      </c>
      <c r="AN1181" s="99">
        <f>AN1083</f>
        <v>0</v>
      </c>
      <c r="AO1181" s="99">
        <f>AO1083</f>
        <v>0</v>
      </c>
      <c r="AP1181" s="99"/>
      <c r="AQ1181" s="99"/>
      <c r="AR1181" s="99"/>
      <c r="AS1181" s="99">
        <f>AS1083</f>
        <v>0</v>
      </c>
      <c r="AT1181" s="99">
        <f>AT1083</f>
        <v>0</v>
      </c>
      <c r="AU1181" s="99">
        <f>AU1083</f>
        <v>0</v>
      </c>
      <c r="AV1181" s="99"/>
      <c r="AW1181" s="99"/>
      <c r="AX1181" s="99"/>
      <c r="AY1181" s="99">
        <f>AY1083</f>
        <v>0</v>
      </c>
      <c r="AZ1181" s="99">
        <f>AZ1083</f>
        <v>0</v>
      </c>
      <c r="BA1181" s="99">
        <f>BA1083</f>
        <v>0</v>
      </c>
      <c r="BB1181" s="99"/>
      <c r="BC1181" s="99"/>
      <c r="BD1181" s="99"/>
      <c r="BE1181" s="99">
        <f>BE1083</f>
        <v>0</v>
      </c>
      <c r="BF1181" s="99">
        <f>BF1083</f>
        <v>0</v>
      </c>
      <c r="BG1181" s="99">
        <f>BG1083</f>
        <v>0</v>
      </c>
      <c r="BH1181" s="99"/>
      <c r="BI1181" s="99"/>
      <c r="BJ1181" s="99"/>
      <c r="BK1181" s="99">
        <f>BK1083</f>
        <v>0</v>
      </c>
      <c r="BL1181" s="99">
        <f>BL1083</f>
        <v>0</v>
      </c>
      <c r="BM1181" s="99">
        <f>BM1083</f>
        <v>0</v>
      </c>
      <c r="BN1181" s="99"/>
      <c r="BO1181" s="99"/>
      <c r="BP1181" s="99"/>
      <c r="BQ1181" s="99">
        <f>BQ1083</f>
        <v>0</v>
      </c>
      <c r="BR1181" s="99">
        <f>BR1083</f>
        <v>0</v>
      </c>
      <c r="BS1181" s="99">
        <f>BS1083</f>
        <v>0</v>
      </c>
      <c r="BT1181" s="99"/>
      <c r="BU1181" s="99"/>
      <c r="BV1181" s="405">
        <f>BV1083</f>
        <v>9636462.5</v>
      </c>
      <c r="BW1181" s="405">
        <f>BW1083</f>
        <v>10792838.000000002</v>
      </c>
      <c r="BX1181" s="99"/>
      <c r="BY1181" s="99"/>
      <c r="BZ1181" s="601"/>
      <c r="CA1181" s="405">
        <f>CA1083</f>
        <v>0</v>
      </c>
      <c r="CB1181" s="99"/>
      <c r="CC1181" s="99"/>
      <c r="CD1181" s="99"/>
      <c r="CE1181" s="405">
        <f>CE1083</f>
        <v>9636462.5</v>
      </c>
      <c r="CF1181" s="405">
        <f>CF1083</f>
        <v>10792838.000000002</v>
      </c>
      <c r="CG1181" s="405">
        <f>CG1083</f>
        <v>10037339.340000002</v>
      </c>
      <c r="CH1181" s="99"/>
      <c r="CI1181" s="99"/>
      <c r="CJ1181" s="99"/>
      <c r="CK1181" s="99"/>
      <c r="CL1181" s="99"/>
      <c r="CM1181" s="99"/>
      <c r="CN1181" s="99"/>
      <c r="CO1181" s="99"/>
      <c r="CP1181" s="99"/>
      <c r="CQ1181" s="99"/>
      <c r="CR1181" s="99"/>
      <c r="CS1181" s="99"/>
      <c r="CT1181" s="99"/>
      <c r="CU1181" s="99"/>
      <c r="CV1181" s="99"/>
      <c r="CW1181" s="99"/>
      <c r="CX1181" s="99"/>
      <c r="CY1181" s="99"/>
      <c r="CZ1181" s="99"/>
      <c r="DA1181" s="99"/>
      <c r="DB1181" s="99"/>
      <c r="DC1181" s="99"/>
      <c r="DD1181" s="99"/>
      <c r="DE1181" s="99"/>
      <c r="DF1181" s="99"/>
      <c r="DG1181" s="99"/>
      <c r="DH1181" s="99"/>
      <c r="DI1181" s="99"/>
      <c r="DJ1181" s="99"/>
      <c r="DK1181" s="99"/>
      <c r="DL1181" s="99"/>
      <c r="DM1181" s="405">
        <f t="shared" ref="DM1181:EZ1181" si="11851">DM1083</f>
        <v>2663636</v>
      </c>
      <c r="DN1181" s="405">
        <f t="shared" si="11851"/>
        <v>2378246.4285714282</v>
      </c>
      <c r="DO1181" s="405">
        <f t="shared" si="11851"/>
        <v>2663636</v>
      </c>
      <c r="DP1181" s="664">
        <f t="shared" si="11851"/>
        <v>2378246.4285714282</v>
      </c>
      <c r="DQ1181" s="405">
        <f t="shared" si="11851"/>
        <v>5465566</v>
      </c>
      <c r="DR1181" s="664">
        <f t="shared" si="11851"/>
        <v>4879969.6428571427</v>
      </c>
      <c r="DS1181" s="756">
        <f t="shared" si="11851"/>
        <v>0</v>
      </c>
      <c r="DT1181" s="664">
        <f t="shared" si="11851"/>
        <v>0</v>
      </c>
      <c r="DU1181" s="405">
        <f t="shared" si="11851"/>
        <v>0</v>
      </c>
      <c r="DV1181" s="664">
        <f t="shared" si="11851"/>
        <v>0</v>
      </c>
      <c r="DW1181" s="664">
        <f t="shared" si="11851"/>
        <v>0</v>
      </c>
      <c r="DX1181" s="664">
        <f t="shared" si="11851"/>
        <v>0</v>
      </c>
      <c r="DY1181" s="756">
        <f t="shared" si="11851"/>
        <v>0</v>
      </c>
      <c r="DZ1181" s="664">
        <f t="shared" si="11851"/>
        <v>0</v>
      </c>
      <c r="EA1181" s="664">
        <f t="shared" si="11851"/>
        <v>0</v>
      </c>
      <c r="EB1181" s="664">
        <f t="shared" si="11851"/>
        <v>0</v>
      </c>
      <c r="EC1181" s="664">
        <f t="shared" si="11851"/>
        <v>0</v>
      </c>
      <c r="ED1181" s="405">
        <f t="shared" si="11851"/>
        <v>0</v>
      </c>
      <c r="EE1181" s="669">
        <f t="shared" si="11851"/>
        <v>10792838</v>
      </c>
      <c r="EF1181" s="405">
        <f t="shared" si="11851"/>
        <v>9636462.5</v>
      </c>
      <c r="EG1181" s="405">
        <f t="shared" si="11851"/>
        <v>0</v>
      </c>
      <c r="EH1181" s="405">
        <f t="shared" si="11851"/>
        <v>0</v>
      </c>
      <c r="EI1181" s="405">
        <f t="shared" si="11851"/>
        <v>0</v>
      </c>
      <c r="EJ1181" s="405">
        <f t="shared" si="11851"/>
        <v>0</v>
      </c>
      <c r="EK1181" s="664">
        <f t="shared" si="11851"/>
        <v>0</v>
      </c>
      <c r="EL1181" s="405">
        <f t="shared" si="11851"/>
        <v>0</v>
      </c>
      <c r="EM1181" s="664">
        <f t="shared" si="11851"/>
        <v>0</v>
      </c>
      <c r="EN1181" s="405">
        <f t="shared" si="11851"/>
        <v>0</v>
      </c>
      <c r="EO1181" s="664">
        <f t="shared" si="11851"/>
        <v>0</v>
      </c>
      <c r="EP1181" s="405">
        <f t="shared" si="11851"/>
        <v>0</v>
      </c>
      <c r="EQ1181" s="664">
        <f t="shared" si="11851"/>
        <v>0</v>
      </c>
      <c r="ER1181" s="405">
        <f t="shared" si="11851"/>
        <v>0</v>
      </c>
      <c r="ES1181" s="664">
        <f t="shared" si="11851"/>
        <v>0</v>
      </c>
      <c r="ET1181" s="405">
        <f t="shared" si="11851"/>
        <v>0</v>
      </c>
      <c r="EU1181" s="405">
        <f t="shared" si="11851"/>
        <v>0</v>
      </c>
      <c r="EV1181" s="405">
        <f t="shared" si="11851"/>
        <v>0</v>
      </c>
      <c r="EW1181" s="405">
        <f t="shared" si="11851"/>
        <v>0</v>
      </c>
      <c r="EX1181" s="405">
        <f t="shared" si="11851"/>
        <v>0</v>
      </c>
      <c r="EY1181" s="405">
        <f t="shared" si="11851"/>
        <v>0</v>
      </c>
      <c r="EZ1181" s="405">
        <f t="shared" si="11851"/>
        <v>0</v>
      </c>
      <c r="FA1181" s="311"/>
    </row>
    <row r="1182" spans="1:757" s="30" customFormat="1" ht="18" customHeight="1" x14ac:dyDescent="0.2">
      <c r="D1182" s="99" t="s">
        <v>849</v>
      </c>
      <c r="E1182" s="99"/>
      <c r="F1182" s="99"/>
      <c r="G1182" s="99"/>
      <c r="H1182" s="99"/>
      <c r="I1182" s="99"/>
      <c r="J1182" s="99"/>
      <c r="K1182" s="99"/>
      <c r="L1182" s="99"/>
      <c r="M1182" s="99"/>
      <c r="N1182" s="600"/>
      <c r="O1182" s="600"/>
      <c r="P1182" s="600"/>
      <c r="Q1182" s="600"/>
      <c r="R1182" s="600"/>
      <c r="S1182" s="600"/>
      <c r="T1182" s="600"/>
      <c r="U1182" s="405">
        <f>U1085</f>
        <v>4464285.7142857136</v>
      </c>
      <c r="V1182" s="405">
        <f>V1085</f>
        <v>5000000</v>
      </c>
      <c r="W1182" s="405">
        <f>W1085</f>
        <v>0</v>
      </c>
      <c r="X1182" s="99"/>
      <c r="Y1182" s="99"/>
      <c r="Z1182" s="99"/>
      <c r="AA1182" s="405">
        <f>AA1085</f>
        <v>5977000</v>
      </c>
      <c r="AB1182" s="405">
        <f>AB1085</f>
        <v>6694240.0000000009</v>
      </c>
      <c r="AC1182" s="405">
        <f>AC1085</f>
        <v>4685968</v>
      </c>
      <c r="AD1182" s="99"/>
      <c r="AE1182" s="99"/>
      <c r="AF1182" s="99"/>
      <c r="AG1182" s="405">
        <f>AG1085</f>
        <v>15385000</v>
      </c>
      <c r="AH1182" s="405">
        <f>AH1085</f>
        <v>17231200</v>
      </c>
      <c r="AI1182" s="99">
        <f>AI1085</f>
        <v>12061840</v>
      </c>
      <c r="AJ1182" s="99"/>
      <c r="AK1182" s="99"/>
      <c r="AL1182" s="99"/>
      <c r="AM1182" s="99">
        <f>AM1085</f>
        <v>839667340</v>
      </c>
      <c r="AN1182" s="99">
        <f>AN1085</f>
        <v>940427420.80000007</v>
      </c>
      <c r="AO1182" s="99">
        <f>AO1085</f>
        <v>30979318.720000003</v>
      </c>
      <c r="AP1182" s="99"/>
      <c r="AQ1182" s="99"/>
      <c r="AR1182" s="99"/>
      <c r="AS1182" s="99">
        <f>AS1085</f>
        <v>1168288406</v>
      </c>
      <c r="AT1182" s="99">
        <f>AT1085</f>
        <v>1308483014.7200003</v>
      </c>
      <c r="AU1182" s="99">
        <f>AU1085</f>
        <v>43859119.360000007</v>
      </c>
      <c r="AV1182" s="99"/>
      <c r="AW1182" s="99"/>
      <c r="AX1182" s="99"/>
      <c r="AY1182" s="99">
        <f>AY1085</f>
        <v>1024969359</v>
      </c>
      <c r="AZ1182" s="99">
        <f>AZ1085</f>
        <v>1147965682.0800002</v>
      </c>
      <c r="BA1182" s="99">
        <f>BA1085</f>
        <v>44368915.360000007</v>
      </c>
      <c r="BB1182" s="99"/>
      <c r="BC1182" s="99"/>
      <c r="BD1182" s="99"/>
      <c r="BE1182" s="99">
        <f>BE1085</f>
        <v>988143203</v>
      </c>
      <c r="BF1182" s="99">
        <f>BF1085</f>
        <v>1106720387.3600001</v>
      </c>
      <c r="BG1182" s="99">
        <f>BG1085</f>
        <v>32666044.320000004</v>
      </c>
      <c r="BH1182" s="99"/>
      <c r="BI1182" s="99"/>
      <c r="BJ1182" s="99"/>
      <c r="BK1182" s="99">
        <f>BK1085</f>
        <v>587086497</v>
      </c>
      <c r="BL1182" s="99">
        <f>BL1085</f>
        <v>657536876.6400001</v>
      </c>
      <c r="BM1182" s="99">
        <f>BM1085</f>
        <v>32470935.840000004</v>
      </c>
      <c r="BN1182" s="99"/>
      <c r="BO1182" s="99"/>
      <c r="BP1182" s="99"/>
      <c r="BQ1182" s="99">
        <f>BQ1085</f>
        <v>105313055</v>
      </c>
      <c r="BR1182" s="99">
        <f>BR1085</f>
        <v>117950621.60000001</v>
      </c>
      <c r="BS1182" s="99">
        <f>BS1085</f>
        <v>0</v>
      </c>
      <c r="BT1182" s="99"/>
      <c r="BU1182" s="99"/>
      <c r="BV1182" s="405">
        <f>BV1085</f>
        <v>4739294145.7142859</v>
      </c>
      <c r="BW1182" s="405">
        <f>BW1085</f>
        <v>5308009443.2000008</v>
      </c>
      <c r="BX1182" s="99"/>
      <c r="BY1182" s="99"/>
      <c r="BZ1182" s="601"/>
      <c r="CA1182" s="405">
        <f>CA1085</f>
        <v>201092141.60000002</v>
      </c>
      <c r="CB1182" s="99"/>
      <c r="CC1182" s="99"/>
      <c r="CD1182" s="99"/>
      <c r="CE1182" s="405">
        <f>CE1085</f>
        <v>4739294145.7142859</v>
      </c>
      <c r="CF1182" s="405">
        <f>CF1085</f>
        <v>5308009443.2000008</v>
      </c>
      <c r="CG1182" s="405">
        <f>CG1085</f>
        <v>201092141.60000002</v>
      </c>
      <c r="CH1182" s="99"/>
      <c r="CI1182" s="99"/>
      <c r="CJ1182" s="99"/>
      <c r="CK1182" s="99"/>
      <c r="CL1182" s="99"/>
      <c r="CM1182" s="99"/>
      <c r="CN1182" s="99"/>
      <c r="CO1182" s="99"/>
      <c r="CP1182" s="99"/>
      <c r="CQ1182" s="99"/>
      <c r="CR1182" s="99"/>
      <c r="CS1182" s="99"/>
      <c r="CT1182" s="99"/>
      <c r="CU1182" s="99"/>
      <c r="CV1182" s="99"/>
      <c r="CW1182" s="99"/>
      <c r="CX1182" s="99"/>
      <c r="CY1182" s="99"/>
      <c r="CZ1182" s="99"/>
      <c r="DA1182" s="99"/>
      <c r="DB1182" s="99"/>
      <c r="DC1182" s="99"/>
      <c r="DD1182" s="99"/>
      <c r="DE1182" s="99"/>
      <c r="DF1182" s="99"/>
      <c r="DG1182" s="99"/>
      <c r="DH1182" s="99"/>
      <c r="DI1182" s="99"/>
      <c r="DJ1182" s="99"/>
      <c r="DK1182" s="99"/>
      <c r="DL1182" s="99"/>
      <c r="DM1182" s="405">
        <f t="shared" ref="DM1182:EZ1182" si="11852">DM1085</f>
        <v>0</v>
      </c>
      <c r="DN1182" s="405">
        <f t="shared" si="11852"/>
        <v>0</v>
      </c>
      <c r="DO1182" s="405">
        <f t="shared" si="11852"/>
        <v>5977000</v>
      </c>
      <c r="DP1182" s="664">
        <f t="shared" si="11852"/>
        <v>5977000</v>
      </c>
      <c r="DQ1182" s="405">
        <f t="shared" si="11852"/>
        <v>15385000</v>
      </c>
      <c r="DR1182" s="664">
        <f t="shared" si="11852"/>
        <v>15385000</v>
      </c>
      <c r="DS1182" s="756">
        <f t="shared" si="11852"/>
        <v>930655328.00000012</v>
      </c>
      <c r="DT1182" s="664">
        <f t="shared" si="11852"/>
        <v>832590650</v>
      </c>
      <c r="DU1182" s="405">
        <f t="shared" si="11852"/>
        <v>1306565683.5200002</v>
      </c>
      <c r="DV1182" s="664">
        <f t="shared" si="11852"/>
        <v>1168224896</v>
      </c>
      <c r="DW1182" s="664">
        <f t="shared" si="11852"/>
        <v>1146048350.8800001</v>
      </c>
      <c r="DX1182" s="664">
        <f t="shared" si="11852"/>
        <v>1024905849</v>
      </c>
      <c r="DY1182" s="756">
        <f t="shared" si="11852"/>
        <v>1106649256.1600001</v>
      </c>
      <c r="DZ1182" s="664">
        <f t="shared" si="11852"/>
        <v>988079693</v>
      </c>
      <c r="EA1182" s="664">
        <f t="shared" si="11852"/>
        <v>657465745.44000006</v>
      </c>
      <c r="EB1182" s="664">
        <f t="shared" si="11852"/>
        <v>587022987</v>
      </c>
      <c r="EC1182" s="664">
        <f t="shared" si="11852"/>
        <v>117950621.60000001</v>
      </c>
      <c r="ED1182" s="405">
        <f t="shared" si="11852"/>
        <v>105313055</v>
      </c>
      <c r="EE1182" s="669">
        <f t="shared" si="11852"/>
        <v>5286696985.6000004</v>
      </c>
      <c r="EF1182" s="405">
        <f t="shared" si="11852"/>
        <v>4727499130</v>
      </c>
      <c r="EG1182" s="405">
        <f t="shared" si="11852"/>
        <v>4464285.7142857136</v>
      </c>
      <c r="EH1182" s="405">
        <f t="shared" si="11852"/>
        <v>5000000</v>
      </c>
      <c r="EI1182" s="405">
        <f t="shared" si="11852"/>
        <v>0</v>
      </c>
      <c r="EJ1182" s="405">
        <f t="shared" si="11852"/>
        <v>717240.00000000093</v>
      </c>
      <c r="EK1182" s="664">
        <f t="shared" si="11852"/>
        <v>0</v>
      </c>
      <c r="EL1182" s="405">
        <f t="shared" si="11852"/>
        <v>1846200</v>
      </c>
      <c r="EM1182" s="664">
        <f t="shared" si="11852"/>
        <v>7076690</v>
      </c>
      <c r="EN1182" s="405">
        <f t="shared" si="11852"/>
        <v>9772092.7999999989</v>
      </c>
      <c r="EO1182" s="664">
        <f t="shared" si="11852"/>
        <v>63510</v>
      </c>
      <c r="EP1182" s="405">
        <f t="shared" si="11852"/>
        <v>1917331.200000003</v>
      </c>
      <c r="EQ1182" s="664">
        <f t="shared" si="11852"/>
        <v>63510</v>
      </c>
      <c r="ER1182" s="405">
        <f t="shared" si="11852"/>
        <v>1917331.200000003</v>
      </c>
      <c r="ES1182" s="664">
        <f t="shared" si="11852"/>
        <v>63510</v>
      </c>
      <c r="ET1182" s="405">
        <f t="shared" si="11852"/>
        <v>71131.20000000298</v>
      </c>
      <c r="EU1182" s="405">
        <f t="shared" si="11852"/>
        <v>63510</v>
      </c>
      <c r="EV1182" s="405">
        <f t="shared" si="11852"/>
        <v>71131.19999999553</v>
      </c>
      <c r="EW1182" s="405">
        <f t="shared" si="11852"/>
        <v>0</v>
      </c>
      <c r="EX1182" s="405">
        <f t="shared" si="11852"/>
        <v>0</v>
      </c>
      <c r="EY1182" s="405">
        <f t="shared" si="11852"/>
        <v>11795015.714285716</v>
      </c>
      <c r="EZ1182" s="405">
        <f t="shared" si="11852"/>
        <v>21312457.600000024</v>
      </c>
      <c r="FA1182" s="311"/>
    </row>
    <row r="1183" spans="1:757" s="30" customFormat="1" ht="18" customHeight="1" x14ac:dyDescent="0.2">
      <c r="D1183" s="99" t="s">
        <v>1265</v>
      </c>
      <c r="E1183" s="99"/>
      <c r="F1183" s="99"/>
      <c r="G1183" s="99"/>
      <c r="H1183" s="99"/>
      <c r="I1183" s="99"/>
      <c r="J1183" s="99"/>
      <c r="K1183" s="99"/>
      <c r="L1183" s="99"/>
      <c r="M1183" s="99"/>
      <c r="N1183" s="600"/>
      <c r="O1183" s="600"/>
      <c r="P1183" s="600"/>
      <c r="Q1183" s="600"/>
      <c r="R1183" s="600"/>
      <c r="S1183" s="600"/>
      <c r="T1183" s="600"/>
      <c r="U1183" s="405">
        <f>U1092</f>
        <v>2678000</v>
      </c>
      <c r="V1183" s="405">
        <f>V1092</f>
        <v>2999360.0000000005</v>
      </c>
      <c r="W1183" s="405">
        <f>W1092</f>
        <v>2999360.0000000005</v>
      </c>
      <c r="X1183" s="99"/>
      <c r="Y1183" s="99"/>
      <c r="Z1183" s="99"/>
      <c r="AA1183" s="405">
        <f>AA1092</f>
        <v>2678000</v>
      </c>
      <c r="AB1183" s="405">
        <f>AB1092</f>
        <v>2999360.0000000005</v>
      </c>
      <c r="AC1183" s="405">
        <f>AC1092</f>
        <v>2999360.0000000005</v>
      </c>
      <c r="AD1183" s="99"/>
      <c r="AE1183" s="99"/>
      <c r="AF1183" s="99"/>
      <c r="AG1183" s="405">
        <f>AG1092</f>
        <v>2678000</v>
      </c>
      <c r="AH1183" s="405">
        <f>AH1092</f>
        <v>2999360.0000000005</v>
      </c>
      <c r="AI1183" s="99">
        <f>AI1092</f>
        <v>2999360.0000000005</v>
      </c>
      <c r="AJ1183" s="99"/>
      <c r="AK1183" s="99"/>
      <c r="AL1183" s="99"/>
      <c r="AM1183" s="99">
        <f>AM1092</f>
        <v>2678000</v>
      </c>
      <c r="AN1183" s="99">
        <f>AN1092</f>
        <v>2999360.0000000005</v>
      </c>
      <c r="AO1183" s="99">
        <f>AO1092</f>
        <v>2999360.0000000005</v>
      </c>
      <c r="AP1183" s="99"/>
      <c r="AQ1183" s="99"/>
      <c r="AR1183" s="99"/>
      <c r="AS1183" s="99">
        <f>AS1092</f>
        <v>2678000</v>
      </c>
      <c r="AT1183" s="99">
        <f>AT1092</f>
        <v>2999360.0000000005</v>
      </c>
      <c r="AU1183" s="99">
        <f>AU1092</f>
        <v>2999360.0000000005</v>
      </c>
      <c r="AV1183" s="99"/>
      <c r="AW1183" s="99"/>
      <c r="AX1183" s="99"/>
      <c r="AY1183" s="99">
        <f>AY1092</f>
        <v>2678000</v>
      </c>
      <c r="AZ1183" s="99">
        <f>AZ1092</f>
        <v>2999360.0000000005</v>
      </c>
      <c r="BA1183" s="99">
        <f>BA1092</f>
        <v>2999360.0000000005</v>
      </c>
      <c r="BB1183" s="99"/>
      <c r="BC1183" s="99"/>
      <c r="BD1183" s="99"/>
      <c r="BE1183" s="99">
        <f>BE1092</f>
        <v>0</v>
      </c>
      <c r="BF1183" s="99">
        <f>BF1092</f>
        <v>0</v>
      </c>
      <c r="BG1183" s="99">
        <f>BG1092</f>
        <v>0</v>
      </c>
      <c r="BH1183" s="99"/>
      <c r="BI1183" s="99"/>
      <c r="BJ1183" s="99"/>
      <c r="BK1183" s="99">
        <f>BK1092</f>
        <v>0</v>
      </c>
      <c r="BL1183" s="99">
        <f>BL1092</f>
        <v>0</v>
      </c>
      <c r="BM1183" s="99">
        <f>BM1092</f>
        <v>0</v>
      </c>
      <c r="BN1183" s="99"/>
      <c r="BO1183" s="99"/>
      <c r="BP1183" s="99"/>
      <c r="BQ1183" s="99">
        <f>BQ1092</f>
        <v>0</v>
      </c>
      <c r="BR1183" s="99">
        <f>BR1092</f>
        <v>0</v>
      </c>
      <c r="BS1183" s="99">
        <f>BS1092</f>
        <v>0</v>
      </c>
      <c r="BT1183" s="99"/>
      <c r="BU1183" s="99"/>
      <c r="BV1183" s="405">
        <f>BV1092</f>
        <v>16068000</v>
      </c>
      <c r="BW1183" s="405">
        <f>BW1092</f>
        <v>17996160</v>
      </c>
      <c r="BX1183" s="99"/>
      <c r="BY1183" s="99"/>
      <c r="BZ1183" s="601"/>
      <c r="CA1183" s="405">
        <f>CA1092</f>
        <v>0</v>
      </c>
      <c r="CB1183" s="99"/>
      <c r="CC1183" s="99"/>
      <c r="CD1183" s="99"/>
      <c r="CE1183" s="405">
        <f>CE1092</f>
        <v>16068000</v>
      </c>
      <c r="CF1183" s="405">
        <f>CF1092</f>
        <v>17996160</v>
      </c>
      <c r="CG1183" s="405">
        <f>CG1092</f>
        <v>17996160</v>
      </c>
      <c r="CH1183" s="99"/>
      <c r="CI1183" s="99"/>
      <c r="CJ1183" s="99"/>
      <c r="CK1183" s="99"/>
      <c r="CL1183" s="99"/>
      <c r="CM1183" s="99"/>
      <c r="CN1183" s="99"/>
      <c r="CO1183" s="99"/>
      <c r="CP1183" s="99"/>
      <c r="CQ1183" s="99"/>
      <c r="CR1183" s="99"/>
      <c r="CS1183" s="99"/>
      <c r="CT1183" s="99"/>
      <c r="CU1183" s="99"/>
      <c r="CV1183" s="99"/>
      <c r="CW1183" s="99"/>
      <c r="CX1183" s="99"/>
      <c r="CY1183" s="99"/>
      <c r="CZ1183" s="99"/>
      <c r="DA1183" s="99"/>
      <c r="DB1183" s="99"/>
      <c r="DC1183" s="99"/>
      <c r="DD1183" s="99"/>
      <c r="DE1183" s="99"/>
      <c r="DF1183" s="99"/>
      <c r="DG1183" s="99"/>
      <c r="DH1183" s="99"/>
      <c r="DI1183" s="99"/>
      <c r="DJ1183" s="99"/>
      <c r="DK1183" s="99"/>
      <c r="DL1183" s="99"/>
      <c r="DM1183" s="405">
        <f t="shared" ref="DM1183:EZ1183" si="11853">DM1092</f>
        <v>0</v>
      </c>
      <c r="DN1183" s="405">
        <f t="shared" si="11853"/>
        <v>0</v>
      </c>
      <c r="DO1183" s="405">
        <f t="shared" si="11853"/>
        <v>2678000</v>
      </c>
      <c r="DP1183" s="664">
        <f t="shared" si="11853"/>
        <v>2658454.7599999998</v>
      </c>
      <c r="DQ1183" s="405">
        <f t="shared" si="11853"/>
        <v>2678000</v>
      </c>
      <c r="DR1183" s="664">
        <f t="shared" si="11853"/>
        <v>2678000</v>
      </c>
      <c r="DS1183" s="756">
        <f t="shared" si="11853"/>
        <v>2678000</v>
      </c>
      <c r="DT1183" s="664">
        <f t="shared" si="11853"/>
        <v>2678000</v>
      </c>
      <c r="DU1183" s="405">
        <f t="shared" si="11853"/>
        <v>2678000</v>
      </c>
      <c r="DV1183" s="664">
        <f t="shared" si="11853"/>
        <v>2678000</v>
      </c>
      <c r="DW1183" s="664">
        <f t="shared" si="11853"/>
        <v>2678000</v>
      </c>
      <c r="DX1183" s="664">
        <f t="shared" si="11853"/>
        <v>2678000</v>
      </c>
      <c r="DY1183" s="756">
        <f t="shared" si="11853"/>
        <v>0</v>
      </c>
      <c r="DZ1183" s="664">
        <f t="shared" si="11853"/>
        <v>0</v>
      </c>
      <c r="EA1183" s="664">
        <f t="shared" si="11853"/>
        <v>0</v>
      </c>
      <c r="EB1183" s="664">
        <f t="shared" si="11853"/>
        <v>0</v>
      </c>
      <c r="EC1183" s="664">
        <f t="shared" si="11853"/>
        <v>0</v>
      </c>
      <c r="ED1183" s="405">
        <f t="shared" si="11853"/>
        <v>0</v>
      </c>
      <c r="EE1183" s="669">
        <f t="shared" si="11853"/>
        <v>13390000</v>
      </c>
      <c r="EF1183" s="405">
        <f t="shared" si="11853"/>
        <v>11955357.142857142</v>
      </c>
      <c r="EG1183" s="405">
        <f t="shared" si="11853"/>
        <v>2678000</v>
      </c>
      <c r="EH1183" s="405">
        <f t="shared" si="11853"/>
        <v>2999360.0000000005</v>
      </c>
      <c r="EI1183" s="405">
        <f t="shared" si="11853"/>
        <v>19545.240000000224</v>
      </c>
      <c r="EJ1183" s="405">
        <f t="shared" si="11853"/>
        <v>321360.00000000093</v>
      </c>
      <c r="EK1183" s="664">
        <f t="shared" si="11853"/>
        <v>0</v>
      </c>
      <c r="EL1183" s="405">
        <f t="shared" si="11853"/>
        <v>321360.00000000047</v>
      </c>
      <c r="EM1183" s="664">
        <f t="shared" si="11853"/>
        <v>0</v>
      </c>
      <c r="EN1183" s="405">
        <f t="shared" si="11853"/>
        <v>321360.00000000047</v>
      </c>
      <c r="EO1183" s="664">
        <f t="shared" si="11853"/>
        <v>0</v>
      </c>
      <c r="EP1183" s="405">
        <f t="shared" si="11853"/>
        <v>321360.00000000047</v>
      </c>
      <c r="EQ1183" s="664">
        <f t="shared" si="11853"/>
        <v>0</v>
      </c>
      <c r="ER1183" s="405">
        <f t="shared" si="11853"/>
        <v>321360.00000000047</v>
      </c>
      <c r="ES1183" s="664">
        <f t="shared" si="11853"/>
        <v>0</v>
      </c>
      <c r="ET1183" s="405">
        <f t="shared" si="11853"/>
        <v>0</v>
      </c>
      <c r="EU1183" s="405">
        <f t="shared" si="11853"/>
        <v>0</v>
      </c>
      <c r="EV1183" s="405">
        <f t="shared" si="11853"/>
        <v>0</v>
      </c>
      <c r="EW1183" s="405">
        <f t="shared" si="11853"/>
        <v>0</v>
      </c>
      <c r="EX1183" s="405">
        <f t="shared" si="11853"/>
        <v>0</v>
      </c>
      <c r="EY1183" s="405">
        <f t="shared" si="11853"/>
        <v>4112642.8571428582</v>
      </c>
      <c r="EZ1183" s="405">
        <f t="shared" si="11853"/>
        <v>4606160.0000000019</v>
      </c>
      <c r="FA1183" s="311"/>
    </row>
    <row r="1184" spans="1:757" s="869" customFormat="1" ht="18" customHeight="1" x14ac:dyDescent="0.2">
      <c r="D1184" s="870" t="s">
        <v>1185</v>
      </c>
      <c r="E1184" s="870"/>
      <c r="F1184" s="870"/>
      <c r="G1184" s="870"/>
      <c r="H1184" s="870"/>
      <c r="I1184" s="870"/>
      <c r="J1184" s="870"/>
      <c r="K1184" s="870"/>
      <c r="L1184" s="870"/>
      <c r="M1184" s="870"/>
      <c r="N1184" s="95"/>
      <c r="O1184" s="95"/>
      <c r="P1184" s="95"/>
      <c r="Q1184" s="95"/>
      <c r="R1184" s="95"/>
      <c r="S1184" s="95"/>
      <c r="T1184" s="95"/>
      <c r="U1184" s="258">
        <f>U1107</f>
        <v>0</v>
      </c>
      <c r="V1184" s="258">
        <f>V1107</f>
        <v>0</v>
      </c>
      <c r="W1184" s="258">
        <f>W1107</f>
        <v>0</v>
      </c>
      <c r="X1184" s="870"/>
      <c r="Y1184" s="870"/>
      <c r="Z1184" s="870"/>
      <c r="AA1184" s="258">
        <f>AA1107</f>
        <v>14839000</v>
      </c>
      <c r="AB1184" s="258">
        <f>AB1107</f>
        <v>16619680.000000002</v>
      </c>
      <c r="AC1184" s="258">
        <f>AC1107</f>
        <v>11633776</v>
      </c>
      <c r="AD1184" s="870"/>
      <c r="AE1184" s="870"/>
      <c r="AF1184" s="870"/>
      <c r="AG1184" s="258">
        <f>AG1107+AG979</f>
        <v>873998723</v>
      </c>
      <c r="AH1184" s="258">
        <f>AH1107+AH979</f>
        <v>978878569.76000011</v>
      </c>
      <c r="AI1184" s="870">
        <f>AI1107+AI979</f>
        <v>670094419.90400004</v>
      </c>
      <c r="AJ1184" s="870"/>
      <c r="AK1184" s="870"/>
      <c r="AL1184" s="870"/>
      <c r="AM1184" s="873">
        <f>AM1107+AM979</f>
        <v>1047174548.4300001</v>
      </c>
      <c r="AN1184" s="873">
        <f>AN1107+AN979</f>
        <v>1172835494.2416</v>
      </c>
      <c r="AO1184" s="873">
        <f>AO1107+AO979</f>
        <v>1016613461.6971202</v>
      </c>
      <c r="AP1184" s="870"/>
      <c r="AQ1184" s="870"/>
      <c r="AR1184" s="870"/>
      <c r="AS1184" s="870">
        <f>AS1107+AS979</f>
        <v>1065776840</v>
      </c>
      <c r="AT1184" s="870">
        <f>AT1107+AT979</f>
        <v>1193670060.8000002</v>
      </c>
      <c r="AU1184" s="870">
        <f>AU1107+AU979</f>
        <v>1019021736.3200002</v>
      </c>
      <c r="AV1184" s="870"/>
      <c r="AW1184" s="870"/>
      <c r="AX1184" s="870"/>
      <c r="AY1184" s="870">
        <f>AY1107+AY979</f>
        <v>1081885010</v>
      </c>
      <c r="AZ1184" s="870">
        <f>AZ1107+AZ979</f>
        <v>1211711211.2000003</v>
      </c>
      <c r="BA1184" s="870">
        <f>BA1107+BA979</f>
        <v>1030863572.4800001</v>
      </c>
      <c r="BB1184" s="870"/>
      <c r="BC1184" s="870"/>
      <c r="BD1184" s="870"/>
      <c r="BE1184" s="870">
        <f>BE1107+BE979</f>
        <v>1040054990</v>
      </c>
      <c r="BF1184" s="870">
        <f>BF1107+BF979</f>
        <v>1164861588.8000002</v>
      </c>
      <c r="BG1184" s="870">
        <f>BG1107+BG979</f>
        <v>993406843.5200001</v>
      </c>
      <c r="BH1184" s="870"/>
      <c r="BI1184" s="870"/>
      <c r="BJ1184" s="870"/>
      <c r="BK1184" s="870">
        <f>BK1107+BK979</f>
        <v>87040690</v>
      </c>
      <c r="BL1184" s="870">
        <f>BL1107+BL979</f>
        <v>97485572.800000012</v>
      </c>
      <c r="BM1184" s="870">
        <f>BM1107+BM979</f>
        <v>38994229.120000005</v>
      </c>
      <c r="BN1184" s="870"/>
      <c r="BO1184" s="870"/>
      <c r="BP1184" s="870"/>
      <c r="BQ1184" s="870">
        <f>BQ1107+BQ979</f>
        <v>0</v>
      </c>
      <c r="BR1184" s="870">
        <f>BR1107+BR979</f>
        <v>0</v>
      </c>
      <c r="BS1184" s="870">
        <f>BS1107+BS979</f>
        <v>0</v>
      </c>
      <c r="BT1184" s="870"/>
      <c r="BU1184" s="870"/>
      <c r="BV1184" s="258">
        <f>BV1107+BV979</f>
        <v>5210769801.4300003</v>
      </c>
      <c r="BW1184" s="258">
        <f>BW1107+BW979</f>
        <v>5836062177.6016006</v>
      </c>
      <c r="BX1184" s="870"/>
      <c r="BY1184" s="870"/>
      <c r="BZ1184" s="871"/>
      <c r="CA1184" s="258">
        <f>CA1107+CA979</f>
        <v>4780628039.0411205</v>
      </c>
      <c r="CB1184" s="870"/>
      <c r="CC1184" s="870"/>
      <c r="CD1184" s="870"/>
      <c r="CE1184" s="258">
        <f>CE1107+CE979</f>
        <v>5210769801.4300003</v>
      </c>
      <c r="CF1184" s="258">
        <f>CF1107+CF979</f>
        <v>5836062177.6016006</v>
      </c>
      <c r="CG1184" s="258">
        <f>CG1107+CG979</f>
        <v>4512492320.0011206</v>
      </c>
      <c r="CH1184" s="870"/>
      <c r="CI1184" s="870"/>
      <c r="CJ1184" s="870"/>
      <c r="CK1184" s="870"/>
      <c r="CL1184" s="870"/>
      <c r="CM1184" s="870"/>
      <c r="CN1184" s="870"/>
      <c r="CO1184" s="870"/>
      <c r="CP1184" s="870"/>
      <c r="CQ1184" s="870"/>
      <c r="CR1184" s="870"/>
      <c r="CS1184" s="870"/>
      <c r="CT1184" s="870"/>
      <c r="CU1184" s="870"/>
      <c r="CV1184" s="870"/>
      <c r="CW1184" s="870"/>
      <c r="CX1184" s="870"/>
      <c r="CY1184" s="870"/>
      <c r="CZ1184" s="870"/>
      <c r="DA1184" s="870"/>
      <c r="DB1184" s="870"/>
      <c r="DC1184" s="870"/>
      <c r="DD1184" s="870"/>
      <c r="DE1184" s="870"/>
      <c r="DF1184" s="870"/>
      <c r="DG1184" s="870"/>
      <c r="DH1184" s="870"/>
      <c r="DI1184" s="870"/>
      <c r="DJ1184" s="870"/>
      <c r="DK1184" s="870"/>
      <c r="DL1184" s="870"/>
      <c r="DM1184" s="258">
        <f>DM1110</f>
        <v>0</v>
      </c>
      <c r="DN1184" s="258">
        <f>DN1110</f>
        <v>0</v>
      </c>
      <c r="DO1184" s="258">
        <f>DO1110</f>
        <v>0</v>
      </c>
      <c r="DP1184" s="656">
        <f>DP1110</f>
        <v>0</v>
      </c>
      <c r="DQ1184" s="258">
        <f t="shared" ref="DQ1184:EZ1184" si="11854">DQ1107+DQ979</f>
        <v>955751895.84000003</v>
      </c>
      <c r="DR1184" s="656">
        <f t="shared" si="11854"/>
        <v>853349907</v>
      </c>
      <c r="DS1184" s="746">
        <f t="shared" si="11854"/>
        <v>1120223874.6800001</v>
      </c>
      <c r="DT1184" s="656">
        <f t="shared" si="11854"/>
        <v>1000199888.1071428</v>
      </c>
      <c r="DU1184" s="258">
        <f t="shared" si="11854"/>
        <v>1014250820.2</v>
      </c>
      <c r="DV1184" s="656">
        <f t="shared" si="11854"/>
        <v>905581089.46428561</v>
      </c>
      <c r="DW1184" s="656">
        <f t="shared" si="11854"/>
        <v>1027875542.4000001</v>
      </c>
      <c r="DX1184" s="656">
        <f t="shared" si="11854"/>
        <v>917746020</v>
      </c>
      <c r="DY1184" s="746">
        <f t="shared" si="11854"/>
        <v>976330443.20000017</v>
      </c>
      <c r="DZ1184" s="656">
        <f t="shared" si="11854"/>
        <v>871723610</v>
      </c>
      <c r="EA1184" s="656">
        <f t="shared" si="11854"/>
        <v>97485572.800000012</v>
      </c>
      <c r="EB1184" s="656">
        <f t="shared" si="11854"/>
        <v>87040690</v>
      </c>
      <c r="EC1184" s="656">
        <f t="shared" si="11854"/>
        <v>0</v>
      </c>
      <c r="ED1184" s="258">
        <f t="shared" si="11854"/>
        <v>0</v>
      </c>
      <c r="EE1184" s="471">
        <f t="shared" si="11854"/>
        <v>5208537829.1199999</v>
      </c>
      <c r="EF1184" s="258">
        <f t="shared" si="11854"/>
        <v>4650480204.5714283</v>
      </c>
      <c r="EG1184" s="258">
        <f t="shared" si="11854"/>
        <v>0</v>
      </c>
      <c r="EH1184" s="258">
        <f t="shared" si="11854"/>
        <v>0</v>
      </c>
      <c r="EI1184" s="258">
        <f t="shared" si="11854"/>
        <v>14839000</v>
      </c>
      <c r="EJ1184" s="258">
        <f t="shared" si="11854"/>
        <v>16619680.000000002</v>
      </c>
      <c r="EK1184" s="656">
        <f t="shared" si="11854"/>
        <v>20648816.00000006</v>
      </c>
      <c r="EL1184" s="258">
        <f t="shared" si="11854"/>
        <v>23126673.920000076</v>
      </c>
      <c r="EM1184" s="656">
        <f t="shared" si="11854"/>
        <v>46974660.322857149</v>
      </c>
      <c r="EN1184" s="258">
        <f t="shared" si="11854"/>
        <v>52611619.561600007</v>
      </c>
      <c r="EO1184" s="656">
        <f t="shared" si="11854"/>
        <v>160195750.53571442</v>
      </c>
      <c r="EP1184" s="258">
        <f t="shared" si="11854"/>
        <v>179419240.60000014</v>
      </c>
      <c r="EQ1184" s="656">
        <f t="shared" si="11854"/>
        <v>164138990</v>
      </c>
      <c r="ER1184" s="258">
        <f t="shared" si="11854"/>
        <v>183835668.80000001</v>
      </c>
      <c r="ES1184" s="656">
        <f t="shared" si="11854"/>
        <v>168331380</v>
      </c>
      <c r="ET1184" s="258">
        <f t="shared" si="11854"/>
        <v>188531145.60000002</v>
      </c>
      <c r="EU1184" s="258">
        <f t="shared" si="11854"/>
        <v>0</v>
      </c>
      <c r="EV1184" s="258">
        <f t="shared" si="11854"/>
        <v>0</v>
      </c>
      <c r="EW1184" s="258">
        <f t="shared" si="11854"/>
        <v>38994229.120000005</v>
      </c>
      <c r="EX1184" s="258">
        <f t="shared" si="11854"/>
        <v>0</v>
      </c>
      <c r="EY1184" s="258">
        <f t="shared" si="11854"/>
        <v>560289596.85857201</v>
      </c>
      <c r="EZ1184" s="258">
        <f t="shared" si="11854"/>
        <v>627524348.48160052</v>
      </c>
      <c r="FA1184" s="872"/>
    </row>
    <row r="1185" spans="4:157" s="30" customFormat="1" ht="18" customHeight="1" x14ac:dyDescent="0.2">
      <c r="D1185" s="99" t="s">
        <v>1186</v>
      </c>
      <c r="E1185" s="99"/>
      <c r="F1185" s="99"/>
      <c r="G1185" s="99"/>
      <c r="H1185" s="99"/>
      <c r="I1185" s="99"/>
      <c r="J1185" s="99"/>
      <c r="K1185" s="99"/>
      <c r="L1185" s="99"/>
      <c r="M1185" s="99"/>
      <c r="N1185" s="600"/>
      <c r="O1185" s="600"/>
      <c r="P1185" s="600"/>
      <c r="Q1185" s="600"/>
      <c r="R1185" s="600"/>
      <c r="S1185" s="600"/>
      <c r="T1185" s="600"/>
      <c r="U1185" s="405">
        <f>U1110</f>
        <v>0</v>
      </c>
      <c r="V1185" s="405">
        <f>V1110</f>
        <v>0</v>
      </c>
      <c r="W1185" s="405">
        <f>W1110</f>
        <v>0</v>
      </c>
      <c r="X1185" s="99"/>
      <c r="Y1185" s="99"/>
      <c r="Z1185" s="99"/>
      <c r="AA1185" s="405">
        <f>AA1117</f>
        <v>114178000</v>
      </c>
      <c r="AB1185" s="405">
        <f>AB1117</f>
        <v>127879360</v>
      </c>
      <c r="AC1185" s="405">
        <f>AC1117</f>
        <v>89515552</v>
      </c>
      <c r="AD1185" s="99"/>
      <c r="AE1185" s="99"/>
      <c r="AF1185" s="99"/>
      <c r="AG1185" s="405">
        <f>AG1117</f>
        <v>664488984</v>
      </c>
      <c r="AH1185" s="405">
        <f>AH1117</f>
        <v>744227662.08000016</v>
      </c>
      <c r="AI1185" s="99">
        <f>AI1117</f>
        <v>520959363.45600003</v>
      </c>
      <c r="AJ1185" s="99"/>
      <c r="AK1185" s="99"/>
      <c r="AL1185" s="99"/>
      <c r="AM1185" s="99">
        <f>AM1117</f>
        <v>956279154</v>
      </c>
      <c r="AN1185" s="99">
        <f>AN1117</f>
        <v>1071032652.4800001</v>
      </c>
      <c r="AO1185" s="99">
        <f>AO1117</f>
        <v>749722856.73600006</v>
      </c>
      <c r="AP1185" s="99"/>
      <c r="AQ1185" s="99"/>
      <c r="AR1185" s="99"/>
      <c r="AS1185" s="99">
        <f>AS1117</f>
        <v>992419812</v>
      </c>
      <c r="AT1185" s="99">
        <f>AT1117</f>
        <v>1111510189.4400001</v>
      </c>
      <c r="AU1185" s="99">
        <f>AU1117</f>
        <v>778057132.60800004</v>
      </c>
      <c r="AV1185" s="99"/>
      <c r="AW1185" s="99"/>
      <c r="AX1185" s="99"/>
      <c r="AY1185" s="99">
        <f>AY1117</f>
        <v>987725372</v>
      </c>
      <c r="AZ1185" s="99">
        <f>AZ1117</f>
        <v>1106252416.6400001</v>
      </c>
      <c r="BA1185" s="99">
        <f>BA1117</f>
        <v>774376691.648</v>
      </c>
      <c r="BB1185" s="99"/>
      <c r="BC1185" s="99"/>
      <c r="BD1185" s="99"/>
      <c r="BE1185" s="99">
        <f>BE1117</f>
        <v>722166700</v>
      </c>
      <c r="BF1185" s="99">
        <f>BF1117</f>
        <v>808826704.00000012</v>
      </c>
      <c r="BG1185" s="99">
        <f>BG1117</f>
        <v>566178692.80000007</v>
      </c>
      <c r="BH1185" s="99"/>
      <c r="BI1185" s="99"/>
      <c r="BJ1185" s="99"/>
      <c r="BK1185" s="99">
        <f>BK1117</f>
        <v>0</v>
      </c>
      <c r="BL1185" s="99">
        <f>BL1117</f>
        <v>0</v>
      </c>
      <c r="BM1185" s="99">
        <f>BM1117</f>
        <v>0</v>
      </c>
      <c r="BN1185" s="99"/>
      <c r="BO1185" s="99"/>
      <c r="BP1185" s="99"/>
      <c r="BQ1185" s="99">
        <f>BQ1117</f>
        <v>0</v>
      </c>
      <c r="BR1185" s="99">
        <f>BR1117</f>
        <v>0</v>
      </c>
      <c r="BS1185" s="99">
        <f>BS1117</f>
        <v>0</v>
      </c>
      <c r="BT1185" s="99"/>
      <c r="BU1185" s="99"/>
      <c r="BV1185" s="405">
        <f>BV1117</f>
        <v>4437258022</v>
      </c>
      <c r="BW1185" s="405">
        <f>BW1117</f>
        <v>4969728984.6400003</v>
      </c>
      <c r="BX1185" s="99"/>
      <c r="BY1185" s="99"/>
      <c r="BZ1185" s="601"/>
      <c r="CA1185" s="405">
        <f>CA1117</f>
        <v>3478810289.2480001</v>
      </c>
      <c r="CB1185" s="99"/>
      <c r="CC1185" s="99"/>
      <c r="CD1185" s="99"/>
      <c r="CE1185" s="405">
        <f>CE1117</f>
        <v>4437258022</v>
      </c>
      <c r="CF1185" s="405">
        <f>CF1117</f>
        <v>4969728984.6400003</v>
      </c>
      <c r="CG1185" s="405">
        <f>CG1117</f>
        <v>3478810289.2480001</v>
      </c>
      <c r="CH1185" s="99"/>
      <c r="CI1185" s="99"/>
      <c r="CJ1185" s="99"/>
      <c r="CK1185" s="99"/>
      <c r="CL1185" s="99"/>
      <c r="CM1185" s="99"/>
      <c r="CN1185" s="99"/>
      <c r="CO1185" s="99"/>
      <c r="CP1185" s="99"/>
      <c r="CQ1185" s="99"/>
      <c r="CR1185" s="99"/>
      <c r="CS1185" s="99"/>
      <c r="CT1185" s="99"/>
      <c r="CU1185" s="99"/>
      <c r="CV1185" s="99"/>
      <c r="CW1185" s="99"/>
      <c r="CX1185" s="99"/>
      <c r="CY1185" s="99"/>
      <c r="CZ1185" s="99"/>
      <c r="DA1185" s="99"/>
      <c r="DB1185" s="99"/>
      <c r="DC1185" s="99"/>
      <c r="DD1185" s="99"/>
      <c r="DE1185" s="99"/>
      <c r="DF1185" s="99"/>
      <c r="DG1185" s="99"/>
      <c r="DH1185" s="99"/>
      <c r="DI1185" s="99"/>
      <c r="DJ1185" s="99"/>
      <c r="DK1185" s="99"/>
      <c r="DL1185" s="99"/>
      <c r="DM1185" s="405">
        <f>DM1110</f>
        <v>0</v>
      </c>
      <c r="DN1185" s="405">
        <f t="shared" ref="DN1185:EZ1185" si="11855">DN1117</f>
        <v>0</v>
      </c>
      <c r="DO1185" s="405">
        <f t="shared" si="11855"/>
        <v>123307280</v>
      </c>
      <c r="DP1185" s="664">
        <f t="shared" si="11855"/>
        <v>113915000</v>
      </c>
      <c r="DQ1185" s="405">
        <f t="shared" si="11855"/>
        <v>732345941</v>
      </c>
      <c r="DR1185" s="664">
        <f t="shared" si="11855"/>
        <v>662921983.03571415</v>
      </c>
      <c r="DS1185" s="756">
        <f t="shared" si="11855"/>
        <v>1040066735</v>
      </c>
      <c r="DT1185" s="664">
        <f t="shared" si="11855"/>
        <v>937615799.10714269</v>
      </c>
      <c r="DU1185" s="405">
        <f t="shared" si="11855"/>
        <v>1052414380</v>
      </c>
      <c r="DV1185" s="664">
        <f t="shared" si="11855"/>
        <v>948595053.57142854</v>
      </c>
      <c r="DW1185" s="664">
        <f t="shared" si="11855"/>
        <v>1060916871</v>
      </c>
      <c r="DX1185" s="664">
        <f t="shared" si="11855"/>
        <v>956186563.39285707</v>
      </c>
      <c r="DY1185" s="756">
        <f t="shared" si="11855"/>
        <v>772924320</v>
      </c>
      <c r="DZ1185" s="664">
        <f t="shared" si="11855"/>
        <v>690110999.99999988</v>
      </c>
      <c r="EA1185" s="664">
        <f t="shared" si="11855"/>
        <v>0</v>
      </c>
      <c r="EB1185" s="664">
        <f t="shared" si="11855"/>
        <v>0</v>
      </c>
      <c r="EC1185" s="664">
        <f t="shared" si="11855"/>
        <v>0</v>
      </c>
      <c r="ED1185" s="405">
        <f t="shared" si="11855"/>
        <v>0</v>
      </c>
      <c r="EE1185" s="669">
        <f t="shared" si="11855"/>
        <v>4781975527</v>
      </c>
      <c r="EF1185" s="405">
        <f t="shared" si="11855"/>
        <v>4309345399.1071424</v>
      </c>
      <c r="EG1185" s="405">
        <f t="shared" si="11855"/>
        <v>0</v>
      </c>
      <c r="EH1185" s="405">
        <f t="shared" si="11855"/>
        <v>0</v>
      </c>
      <c r="EI1185" s="405">
        <f t="shared" si="11855"/>
        <v>263000</v>
      </c>
      <c r="EJ1185" s="405">
        <f t="shared" si="11855"/>
        <v>4572080</v>
      </c>
      <c r="EK1185" s="664">
        <f t="shared" si="11855"/>
        <v>1567000.9642857909</v>
      </c>
      <c r="EL1185" s="405">
        <f t="shared" si="11855"/>
        <v>11881721.080000103</v>
      </c>
      <c r="EM1185" s="664">
        <f t="shared" si="11855"/>
        <v>18663354.892857313</v>
      </c>
      <c r="EN1185" s="405">
        <f t="shared" si="11855"/>
        <v>30965917.480000138</v>
      </c>
      <c r="EO1185" s="664">
        <f t="shared" si="11855"/>
        <v>43824758.428571463</v>
      </c>
      <c r="EP1185" s="405">
        <f t="shared" si="11855"/>
        <v>59095809.440000057</v>
      </c>
      <c r="EQ1185" s="664">
        <f t="shared" si="11855"/>
        <v>31538808.607142925</v>
      </c>
      <c r="ER1185" s="405">
        <f t="shared" si="11855"/>
        <v>45335545.640000105</v>
      </c>
      <c r="ES1185" s="664">
        <f t="shared" si="11855"/>
        <v>32055700.000000119</v>
      </c>
      <c r="ET1185" s="405">
        <f t="shared" si="11855"/>
        <v>35902384.000000119</v>
      </c>
      <c r="EU1185" s="405">
        <f t="shared" si="11855"/>
        <v>0</v>
      </c>
      <c r="EV1185" s="405">
        <f t="shared" si="11855"/>
        <v>0</v>
      </c>
      <c r="EW1185" s="405">
        <f t="shared" si="11855"/>
        <v>0</v>
      </c>
      <c r="EX1185" s="405">
        <f t="shared" si="11855"/>
        <v>0</v>
      </c>
      <c r="EY1185" s="405">
        <f t="shared" si="11855"/>
        <v>127912622.89285755</v>
      </c>
      <c r="EZ1185" s="405">
        <f t="shared" si="11855"/>
        <v>187753457.64000034</v>
      </c>
      <c r="FA1185" s="311"/>
    </row>
    <row r="1186" spans="4:157" s="30" customFormat="1" ht="18" customHeight="1" x14ac:dyDescent="0.2">
      <c r="D1186" s="99" t="s">
        <v>1187</v>
      </c>
      <c r="E1186" s="99"/>
      <c r="F1186" s="99"/>
      <c r="G1186" s="99"/>
      <c r="H1186" s="99"/>
      <c r="I1186" s="99"/>
      <c r="J1186" s="99"/>
      <c r="K1186" s="99"/>
      <c r="L1186" s="99"/>
      <c r="M1186" s="99"/>
      <c r="N1186" s="600"/>
      <c r="O1186" s="600"/>
      <c r="P1186" s="600"/>
      <c r="Q1186" s="600"/>
      <c r="R1186" s="600"/>
      <c r="S1186" s="600"/>
      <c r="T1186" s="600"/>
      <c r="U1186" s="405">
        <f>U1126</f>
        <v>0</v>
      </c>
      <c r="V1186" s="405">
        <f>V1126</f>
        <v>0</v>
      </c>
      <c r="W1186" s="405">
        <f>W1126</f>
        <v>0</v>
      </c>
      <c r="X1186" s="99"/>
      <c r="Y1186" s="99"/>
      <c r="Z1186" s="99"/>
      <c r="AA1186" s="405">
        <f>AA1126</f>
        <v>18117470.686111104</v>
      </c>
      <c r="AB1186" s="405">
        <f>AB1126</f>
        <v>20291567.16844444</v>
      </c>
      <c r="AC1186" s="405">
        <f>AC1126</f>
        <v>14204097.017911106</v>
      </c>
      <c r="AD1186" s="99"/>
      <c r="AE1186" s="99"/>
      <c r="AF1186" s="99"/>
      <c r="AG1186" s="405">
        <f>AG1126</f>
        <v>44722253.000000007</v>
      </c>
      <c r="AH1186" s="405">
        <f>AH1126</f>
        <v>50088923.360000014</v>
      </c>
      <c r="AI1186" s="99">
        <f>AI1126</f>
        <v>35062246.352000006</v>
      </c>
      <c r="AJ1186" s="99"/>
      <c r="AK1186" s="99"/>
      <c r="AL1186" s="99"/>
      <c r="AM1186" s="99">
        <f>AM1126</f>
        <v>44698253.000000007</v>
      </c>
      <c r="AN1186" s="99">
        <f>AN1126</f>
        <v>50062043.360000014</v>
      </c>
      <c r="AO1186" s="99">
        <f>AO1126</f>
        <v>35043430.352000006</v>
      </c>
      <c r="AP1186" s="99"/>
      <c r="AQ1186" s="99"/>
      <c r="AR1186" s="99"/>
      <c r="AS1186" s="99">
        <f>AS1126</f>
        <v>44676253.000000007</v>
      </c>
      <c r="AT1186" s="99">
        <f>AT1126</f>
        <v>50037403.360000014</v>
      </c>
      <c r="AU1186" s="99">
        <f>AU1126</f>
        <v>35026182.352000006</v>
      </c>
      <c r="AV1186" s="99"/>
      <c r="AW1186" s="99"/>
      <c r="AX1186" s="99"/>
      <c r="AY1186" s="99">
        <f>AY1126</f>
        <v>44676253.000000007</v>
      </c>
      <c r="AZ1186" s="99">
        <f>AZ1126</f>
        <v>50037403.360000014</v>
      </c>
      <c r="BA1186" s="99">
        <f>BA1126</f>
        <v>35026182.352000006</v>
      </c>
      <c r="BB1186" s="99"/>
      <c r="BC1186" s="99"/>
      <c r="BD1186" s="99"/>
      <c r="BE1186" s="99">
        <f>BE1126</f>
        <v>0</v>
      </c>
      <c r="BF1186" s="99">
        <f>BF1126</f>
        <v>0</v>
      </c>
      <c r="BG1186" s="99">
        <f>BG1126</f>
        <v>0</v>
      </c>
      <c r="BH1186" s="99"/>
      <c r="BI1186" s="99"/>
      <c r="BJ1186" s="99"/>
      <c r="BK1186" s="99">
        <f>BK1126</f>
        <v>0</v>
      </c>
      <c r="BL1186" s="99">
        <f>BL1126</f>
        <v>0</v>
      </c>
      <c r="BM1186" s="99">
        <f>BM1126</f>
        <v>0</v>
      </c>
      <c r="BN1186" s="99"/>
      <c r="BO1186" s="99"/>
      <c r="BP1186" s="99"/>
      <c r="BQ1186" s="99">
        <f>BQ1126</f>
        <v>0</v>
      </c>
      <c r="BR1186" s="99">
        <f>BR1126</f>
        <v>0</v>
      </c>
      <c r="BS1186" s="99">
        <f>BS1126</f>
        <v>0</v>
      </c>
      <c r="BT1186" s="99"/>
      <c r="BU1186" s="99"/>
      <c r="BV1186" s="405">
        <f>BV1126</f>
        <v>196890482.68611112</v>
      </c>
      <c r="BW1186" s="405">
        <f>BW1126</f>
        <v>220517340.60844448</v>
      </c>
      <c r="BX1186" s="99"/>
      <c r="BY1186" s="99"/>
      <c r="BZ1186" s="601"/>
      <c r="CA1186" s="405">
        <f>CA1126</f>
        <v>0</v>
      </c>
      <c r="CB1186" s="99"/>
      <c r="CC1186" s="99"/>
      <c r="CD1186" s="99"/>
      <c r="CE1186" s="405">
        <f>CE1126</f>
        <v>196890482.68611112</v>
      </c>
      <c r="CF1186" s="405">
        <f>CF1126</f>
        <v>220517340.60844448</v>
      </c>
      <c r="CG1186" s="405">
        <f>CG1126</f>
        <v>154362138.42591113</v>
      </c>
      <c r="CH1186" s="99"/>
      <c r="CI1186" s="99"/>
      <c r="CJ1186" s="99"/>
      <c r="CK1186" s="99"/>
      <c r="CL1186" s="99"/>
      <c r="CM1186" s="99"/>
      <c r="CN1186" s="99"/>
      <c r="CO1186" s="99"/>
      <c r="CP1186" s="99"/>
      <c r="CQ1186" s="99"/>
      <c r="CR1186" s="99"/>
      <c r="CS1186" s="99"/>
      <c r="CT1186" s="99"/>
      <c r="CU1186" s="99"/>
      <c r="CV1186" s="99"/>
      <c r="CW1186" s="99"/>
      <c r="CX1186" s="99"/>
      <c r="CY1186" s="99"/>
      <c r="CZ1186" s="99"/>
      <c r="DA1186" s="99"/>
      <c r="DB1186" s="99"/>
      <c r="DC1186" s="99"/>
      <c r="DD1186" s="99"/>
      <c r="DE1186" s="99"/>
      <c r="DF1186" s="99"/>
      <c r="DG1186" s="99"/>
      <c r="DH1186" s="99"/>
      <c r="DI1186" s="99"/>
      <c r="DJ1186" s="99"/>
      <c r="DK1186" s="99"/>
      <c r="DL1186" s="99"/>
      <c r="DM1186" s="405">
        <f t="shared" ref="DM1186:EZ1186" si="11856">DM1126</f>
        <v>0</v>
      </c>
      <c r="DN1186" s="405">
        <f t="shared" si="11856"/>
        <v>0</v>
      </c>
      <c r="DO1186" s="405">
        <f t="shared" si="11856"/>
        <v>18117011</v>
      </c>
      <c r="DP1186" s="664">
        <f t="shared" si="11856"/>
        <v>18117011</v>
      </c>
      <c r="DQ1186" s="405">
        <f t="shared" si="11856"/>
        <v>44722118</v>
      </c>
      <c r="DR1186" s="664">
        <f t="shared" si="11856"/>
        <v>44722118</v>
      </c>
      <c r="DS1186" s="756">
        <f t="shared" si="11856"/>
        <v>44698121</v>
      </c>
      <c r="DT1186" s="664">
        <f t="shared" si="11856"/>
        <v>44698121</v>
      </c>
      <c r="DU1186" s="405">
        <f t="shared" si="11856"/>
        <v>44677103</v>
      </c>
      <c r="DV1186" s="664">
        <f t="shared" si="11856"/>
        <v>44677103</v>
      </c>
      <c r="DW1186" s="664">
        <f t="shared" si="11856"/>
        <v>44676130</v>
      </c>
      <c r="DX1186" s="664">
        <f t="shared" si="11856"/>
        <v>44676130</v>
      </c>
      <c r="DY1186" s="756">
        <f t="shared" si="11856"/>
        <v>0</v>
      </c>
      <c r="DZ1186" s="664">
        <f t="shared" si="11856"/>
        <v>0</v>
      </c>
      <c r="EA1186" s="664">
        <f t="shared" si="11856"/>
        <v>0</v>
      </c>
      <c r="EB1186" s="664">
        <f t="shared" si="11856"/>
        <v>0</v>
      </c>
      <c r="EC1186" s="664">
        <f t="shared" si="11856"/>
        <v>0</v>
      </c>
      <c r="ED1186" s="405">
        <f t="shared" si="11856"/>
        <v>0</v>
      </c>
      <c r="EE1186" s="669">
        <f t="shared" si="11856"/>
        <v>196890483</v>
      </c>
      <c r="EF1186" s="405">
        <f t="shared" si="11856"/>
        <v>196890483</v>
      </c>
      <c r="EG1186" s="405">
        <f t="shared" si="11856"/>
        <v>0</v>
      </c>
      <c r="EH1186" s="405">
        <f t="shared" si="11856"/>
        <v>0</v>
      </c>
      <c r="EI1186" s="405">
        <f t="shared" si="11856"/>
        <v>459.68611110374331</v>
      </c>
      <c r="EJ1186" s="405">
        <f t="shared" si="11856"/>
        <v>2174556.1684444398</v>
      </c>
      <c r="EK1186" s="664">
        <f t="shared" si="11856"/>
        <v>135.00000000745058</v>
      </c>
      <c r="EL1186" s="405">
        <f t="shared" si="11856"/>
        <v>5366805.3600000143</v>
      </c>
      <c r="EM1186" s="664">
        <f t="shared" si="11856"/>
        <v>132.00000000745058</v>
      </c>
      <c r="EN1186" s="405">
        <f t="shared" si="11856"/>
        <v>5363922.3600000143</v>
      </c>
      <c r="EO1186" s="664">
        <f t="shared" si="11856"/>
        <v>-849.99999999254942</v>
      </c>
      <c r="EP1186" s="405">
        <f t="shared" si="11856"/>
        <v>5360300.3600000143</v>
      </c>
      <c r="EQ1186" s="664">
        <f t="shared" si="11856"/>
        <v>123.00000000745058</v>
      </c>
      <c r="ER1186" s="405">
        <f t="shared" si="11856"/>
        <v>5361273.3600000143</v>
      </c>
      <c r="ES1186" s="664">
        <f t="shared" si="11856"/>
        <v>0</v>
      </c>
      <c r="ET1186" s="405">
        <f t="shared" si="11856"/>
        <v>0</v>
      </c>
      <c r="EU1186" s="405">
        <f t="shared" si="11856"/>
        <v>0</v>
      </c>
      <c r="EV1186" s="405">
        <f t="shared" si="11856"/>
        <v>0</v>
      </c>
      <c r="EW1186" s="405">
        <f t="shared" si="11856"/>
        <v>0</v>
      </c>
      <c r="EX1186" s="405">
        <f t="shared" si="11856"/>
        <v>0</v>
      </c>
      <c r="EY1186" s="405">
        <f t="shared" si="11856"/>
        <v>-0.31388887763023376</v>
      </c>
      <c r="EZ1186" s="405">
        <f t="shared" si="11856"/>
        <v>23626857.608444482</v>
      </c>
      <c r="FA1186" s="311"/>
    </row>
    <row r="1187" spans="4:157" s="30" customFormat="1" ht="18" customHeight="1" x14ac:dyDescent="0.2">
      <c r="D1187" s="99" t="s">
        <v>1188</v>
      </c>
      <c r="E1187" s="99"/>
      <c r="F1187" s="99"/>
      <c r="G1187" s="99"/>
      <c r="H1187" s="99"/>
      <c r="I1187" s="99"/>
      <c r="J1187" s="99"/>
      <c r="K1187" s="99"/>
      <c r="L1187" s="99"/>
      <c r="M1187" s="99"/>
      <c r="N1187" s="600"/>
      <c r="O1187" s="600"/>
      <c r="P1187" s="600"/>
      <c r="Q1187" s="600"/>
      <c r="R1187" s="600"/>
      <c r="S1187" s="600"/>
      <c r="T1187" s="600"/>
      <c r="U1187" s="405">
        <f>U1129</f>
        <v>0</v>
      </c>
      <c r="V1187" s="405">
        <f>V1129</f>
        <v>0</v>
      </c>
      <c r="W1187" s="405">
        <f>W1129</f>
        <v>0</v>
      </c>
      <c r="X1187" s="99"/>
      <c r="Y1187" s="99"/>
      <c r="Z1187" s="99"/>
      <c r="AA1187" s="405">
        <f>AA1129</f>
        <v>41354999.999999993</v>
      </c>
      <c r="AB1187" s="405">
        <f>AB1129</f>
        <v>46317599.999999993</v>
      </c>
      <c r="AC1187" s="405">
        <f>AC1129</f>
        <v>32422319.999999993</v>
      </c>
      <c r="AD1187" s="99"/>
      <c r="AE1187" s="99"/>
      <c r="AF1187" s="99"/>
      <c r="AG1187" s="405">
        <f>AG1129</f>
        <v>101037999.99999999</v>
      </c>
      <c r="AH1187" s="405">
        <f>AH1129</f>
        <v>113162560</v>
      </c>
      <c r="AI1187" s="99">
        <f>AI1129</f>
        <v>79213792</v>
      </c>
      <c r="AJ1187" s="99"/>
      <c r="AK1187" s="99"/>
      <c r="AL1187" s="99"/>
      <c r="AM1187" s="99">
        <f>AM1129</f>
        <v>99611999.999999985</v>
      </c>
      <c r="AN1187" s="99">
        <f>AN1129</f>
        <v>111565440</v>
      </c>
      <c r="AO1187" s="99">
        <f>AO1129</f>
        <v>78095808</v>
      </c>
      <c r="AP1187" s="99"/>
      <c r="AQ1187" s="99"/>
      <c r="AR1187" s="99"/>
      <c r="AS1187" s="99">
        <f>AS1129</f>
        <v>98090999.999999985</v>
      </c>
      <c r="AT1187" s="99">
        <f>AT1129</f>
        <v>109861920</v>
      </c>
      <c r="AU1187" s="99">
        <f>AU1129</f>
        <v>76903344</v>
      </c>
      <c r="AV1187" s="99"/>
      <c r="AW1187" s="99"/>
      <c r="AX1187" s="99"/>
      <c r="AY1187" s="99">
        <f>AY1129</f>
        <v>98089999.999999985</v>
      </c>
      <c r="AZ1187" s="99">
        <f>AZ1129</f>
        <v>109860800</v>
      </c>
      <c r="BA1187" s="99">
        <f>BA1129</f>
        <v>76902560</v>
      </c>
      <c r="BB1187" s="99"/>
      <c r="BC1187" s="99"/>
      <c r="BD1187" s="99"/>
      <c r="BE1187" s="99">
        <f>BE1129</f>
        <v>0</v>
      </c>
      <c r="BF1187" s="99">
        <f>BF1129</f>
        <v>0</v>
      </c>
      <c r="BG1187" s="99">
        <f>BG1129</f>
        <v>0</v>
      </c>
      <c r="BH1187" s="99"/>
      <c r="BI1187" s="99"/>
      <c r="BJ1187" s="99"/>
      <c r="BK1187" s="99">
        <f>BK1129</f>
        <v>0</v>
      </c>
      <c r="BL1187" s="99">
        <f>BL1129</f>
        <v>0</v>
      </c>
      <c r="BM1187" s="99">
        <f>BM1129</f>
        <v>0</v>
      </c>
      <c r="BN1187" s="99"/>
      <c r="BO1187" s="99"/>
      <c r="BP1187" s="99"/>
      <c r="BQ1187" s="99">
        <f>BQ1129</f>
        <v>0</v>
      </c>
      <c r="BR1187" s="99">
        <f>BR1129</f>
        <v>0</v>
      </c>
      <c r="BS1187" s="99">
        <f>BS1129</f>
        <v>0</v>
      </c>
      <c r="BT1187" s="99"/>
      <c r="BU1187" s="99"/>
      <c r="BV1187" s="405">
        <f>BV1129</f>
        <v>438185999.99999994</v>
      </c>
      <c r="BW1187" s="405">
        <f>BW1129</f>
        <v>490768320</v>
      </c>
      <c r="BX1187" s="99"/>
      <c r="BY1187" s="99"/>
      <c r="BZ1187" s="601"/>
      <c r="CA1187" s="405">
        <f>CA1129</f>
        <v>0</v>
      </c>
      <c r="CB1187" s="99"/>
      <c r="CC1187" s="99"/>
      <c r="CD1187" s="99"/>
      <c r="CE1187" s="405">
        <f>CE1129</f>
        <v>438185999.99999994</v>
      </c>
      <c r="CF1187" s="405">
        <f>CF1129</f>
        <v>490768320</v>
      </c>
      <c r="CG1187" s="405">
        <f>CG1129</f>
        <v>343537824</v>
      </c>
      <c r="CH1187" s="99"/>
      <c r="CI1187" s="99"/>
      <c r="CJ1187" s="99"/>
      <c r="CK1187" s="99"/>
      <c r="CL1187" s="99"/>
      <c r="CM1187" s="99"/>
      <c r="CN1187" s="99"/>
      <c r="CO1187" s="99"/>
      <c r="CP1187" s="99"/>
      <c r="CQ1187" s="99"/>
      <c r="CR1187" s="99"/>
      <c r="CS1187" s="99"/>
      <c r="CT1187" s="99"/>
      <c r="CU1187" s="99"/>
      <c r="CV1187" s="99"/>
      <c r="CW1187" s="99"/>
      <c r="CX1187" s="99"/>
      <c r="CY1187" s="99"/>
      <c r="CZ1187" s="99"/>
      <c r="DA1187" s="99"/>
      <c r="DB1187" s="99"/>
      <c r="DC1187" s="99"/>
      <c r="DD1187" s="99"/>
      <c r="DE1187" s="99"/>
      <c r="DF1187" s="99"/>
      <c r="DG1187" s="99"/>
      <c r="DH1187" s="99"/>
      <c r="DI1187" s="99"/>
      <c r="DJ1187" s="99"/>
      <c r="DK1187" s="99"/>
      <c r="DL1187" s="99"/>
      <c r="DM1187" s="405">
        <f t="shared" ref="DM1187:EZ1187" si="11857">DM1129</f>
        <v>0</v>
      </c>
      <c r="DN1187" s="405">
        <f t="shared" si="11857"/>
        <v>0</v>
      </c>
      <c r="DO1187" s="405">
        <f t="shared" si="11857"/>
        <v>46317599.999999993</v>
      </c>
      <c r="DP1187" s="664">
        <f t="shared" si="11857"/>
        <v>41354999.999999993</v>
      </c>
      <c r="DQ1187" s="405">
        <f t="shared" si="11857"/>
        <v>113163680.00000001</v>
      </c>
      <c r="DR1187" s="664">
        <f t="shared" si="11857"/>
        <v>101039000</v>
      </c>
      <c r="DS1187" s="756">
        <f t="shared" si="11857"/>
        <v>110153364.9505882</v>
      </c>
      <c r="DT1187" s="664">
        <f t="shared" si="11857"/>
        <v>98351218.705882311</v>
      </c>
      <c r="DU1187" s="405">
        <f t="shared" si="11857"/>
        <v>109056640.00000001</v>
      </c>
      <c r="DV1187" s="664">
        <f t="shared" si="11857"/>
        <v>97372000</v>
      </c>
      <c r="DW1187" s="664">
        <f t="shared" si="11857"/>
        <v>109860800</v>
      </c>
      <c r="DX1187" s="664">
        <f t="shared" si="11857"/>
        <v>98089999.999999985</v>
      </c>
      <c r="DY1187" s="756">
        <f t="shared" si="11857"/>
        <v>0</v>
      </c>
      <c r="DZ1187" s="664">
        <f t="shared" si="11857"/>
        <v>0</v>
      </c>
      <c r="EA1187" s="664">
        <f t="shared" si="11857"/>
        <v>0</v>
      </c>
      <c r="EB1187" s="664">
        <f t="shared" si="11857"/>
        <v>0</v>
      </c>
      <c r="EC1187" s="664">
        <f t="shared" si="11857"/>
        <v>0</v>
      </c>
      <c r="ED1187" s="405">
        <f t="shared" si="11857"/>
        <v>0</v>
      </c>
      <c r="EE1187" s="669">
        <f t="shared" si="11857"/>
        <v>488551840.00000006</v>
      </c>
      <c r="EF1187" s="405">
        <f t="shared" si="11857"/>
        <v>436207000</v>
      </c>
      <c r="EG1187" s="405">
        <f t="shared" si="11857"/>
        <v>0</v>
      </c>
      <c r="EH1187" s="405">
        <f t="shared" si="11857"/>
        <v>0</v>
      </c>
      <c r="EI1187" s="405">
        <f t="shared" si="11857"/>
        <v>0</v>
      </c>
      <c r="EJ1187" s="405">
        <f t="shared" si="11857"/>
        <v>0</v>
      </c>
      <c r="EK1187" s="664">
        <f t="shared" si="11857"/>
        <v>-1000.0000000149012</v>
      </c>
      <c r="EL1187" s="405">
        <f t="shared" si="11857"/>
        <v>-1120.0000000149012</v>
      </c>
      <c r="EM1187" s="664">
        <f t="shared" si="11857"/>
        <v>1260781.2941176742</v>
      </c>
      <c r="EN1187" s="405">
        <f t="shared" si="11857"/>
        <v>1412075.0494118035</v>
      </c>
      <c r="EO1187" s="664">
        <f t="shared" si="11857"/>
        <v>718999.9999999851</v>
      </c>
      <c r="EP1187" s="405">
        <f t="shared" si="11857"/>
        <v>805279.9999999851</v>
      </c>
      <c r="EQ1187" s="664">
        <f t="shared" si="11857"/>
        <v>0</v>
      </c>
      <c r="ER1187" s="405">
        <f t="shared" si="11857"/>
        <v>0</v>
      </c>
      <c r="ES1187" s="664">
        <f t="shared" si="11857"/>
        <v>0</v>
      </c>
      <c r="ET1187" s="405">
        <f t="shared" si="11857"/>
        <v>0</v>
      </c>
      <c r="EU1187" s="405">
        <f t="shared" si="11857"/>
        <v>0</v>
      </c>
      <c r="EV1187" s="405">
        <f t="shared" si="11857"/>
        <v>0</v>
      </c>
      <c r="EW1187" s="405">
        <f t="shared" si="11857"/>
        <v>0</v>
      </c>
      <c r="EX1187" s="405">
        <f t="shared" si="11857"/>
        <v>0</v>
      </c>
      <c r="EY1187" s="405">
        <f t="shared" si="11857"/>
        <v>1978999.9999999404</v>
      </c>
      <c r="EZ1187" s="405">
        <f t="shared" si="11857"/>
        <v>2216479.9999999404</v>
      </c>
      <c r="FA1187" s="311"/>
    </row>
    <row r="1188" spans="4:157" s="30" customFormat="1" ht="18" customHeight="1" x14ac:dyDescent="0.2">
      <c r="D1188" s="99" t="s">
        <v>1189</v>
      </c>
      <c r="E1188" s="99"/>
      <c r="F1188" s="99"/>
      <c r="G1188" s="99"/>
      <c r="H1188" s="99"/>
      <c r="I1188" s="99"/>
      <c r="J1188" s="99"/>
      <c r="K1188" s="99"/>
      <c r="L1188" s="99"/>
      <c r="M1188" s="99"/>
      <c r="N1188" s="600"/>
      <c r="O1188" s="600"/>
      <c r="P1188" s="600"/>
      <c r="Q1188" s="600"/>
      <c r="R1188" s="600"/>
      <c r="S1188" s="600"/>
      <c r="T1188" s="600"/>
      <c r="U1188" s="405">
        <f>U1133</f>
        <v>0</v>
      </c>
      <c r="V1188" s="405">
        <f>V1133</f>
        <v>0</v>
      </c>
      <c r="W1188" s="405">
        <f>W1133</f>
        <v>0</v>
      </c>
      <c r="X1188" s="99"/>
      <c r="Y1188" s="99"/>
      <c r="Z1188" s="99"/>
      <c r="AA1188" s="405">
        <f>AA1133</f>
        <v>4453000</v>
      </c>
      <c r="AB1188" s="405">
        <f>AB1133</f>
        <v>4987360.0000000009</v>
      </c>
      <c r="AC1188" s="405">
        <f>AC1133</f>
        <v>4987360.0000000009</v>
      </c>
      <c r="AD1188" s="99"/>
      <c r="AE1188" s="99"/>
      <c r="AF1188" s="99"/>
      <c r="AG1188" s="405">
        <f>AG1133</f>
        <v>12045600</v>
      </c>
      <c r="AH1188" s="405">
        <f>AH1133</f>
        <v>13491072.000000002</v>
      </c>
      <c r="AI1188" s="99">
        <f>AI1133</f>
        <v>13491072.000000002</v>
      </c>
      <c r="AJ1188" s="99"/>
      <c r="AK1188" s="99"/>
      <c r="AL1188" s="99"/>
      <c r="AM1188" s="99">
        <f>AM1133</f>
        <v>13519000</v>
      </c>
      <c r="AN1188" s="99">
        <f>AN1133</f>
        <v>15141280.000000002</v>
      </c>
      <c r="AO1188" s="99">
        <f>AO1133</f>
        <v>15141280.000000002</v>
      </c>
      <c r="AP1188" s="99"/>
      <c r="AQ1188" s="99"/>
      <c r="AR1188" s="99"/>
      <c r="AS1188" s="99">
        <f>AS1133</f>
        <v>13183000</v>
      </c>
      <c r="AT1188" s="99">
        <f>AT1133</f>
        <v>14764960.000000002</v>
      </c>
      <c r="AU1188" s="99">
        <f>AU1133</f>
        <v>14764960.000000002</v>
      </c>
      <c r="AV1188" s="99"/>
      <c r="AW1188" s="99"/>
      <c r="AX1188" s="99"/>
      <c r="AY1188" s="99">
        <f>AY1133</f>
        <v>13183000</v>
      </c>
      <c r="AZ1188" s="99">
        <f>AZ1133</f>
        <v>14764960.000000002</v>
      </c>
      <c r="BA1188" s="99">
        <f>BA1133</f>
        <v>14764960.000000002</v>
      </c>
      <c r="BB1188" s="99"/>
      <c r="BC1188" s="99"/>
      <c r="BD1188" s="99"/>
      <c r="BE1188" s="99">
        <f>BE1133</f>
        <v>0</v>
      </c>
      <c r="BF1188" s="99">
        <f>BF1133</f>
        <v>0</v>
      </c>
      <c r="BG1188" s="99">
        <f>BG1133</f>
        <v>0</v>
      </c>
      <c r="BH1188" s="99"/>
      <c r="BI1188" s="99"/>
      <c r="BJ1188" s="99"/>
      <c r="BK1188" s="99">
        <f>BK1133</f>
        <v>0</v>
      </c>
      <c r="BL1188" s="99">
        <f>BL1133</f>
        <v>0</v>
      </c>
      <c r="BM1188" s="99">
        <f>BM1133</f>
        <v>0</v>
      </c>
      <c r="BN1188" s="99"/>
      <c r="BO1188" s="99"/>
      <c r="BP1188" s="99"/>
      <c r="BQ1188" s="99">
        <f>BQ1133</f>
        <v>0</v>
      </c>
      <c r="BR1188" s="99">
        <f>BR1133</f>
        <v>0</v>
      </c>
      <c r="BS1188" s="99">
        <f>BS1133</f>
        <v>0</v>
      </c>
      <c r="BT1188" s="99"/>
      <c r="BU1188" s="99"/>
      <c r="BV1188" s="405">
        <f>BV1133</f>
        <v>56383600</v>
      </c>
      <c r="BW1188" s="405">
        <f>BW1133</f>
        <v>63149632.000000007</v>
      </c>
      <c r="BX1188" s="99"/>
      <c r="BY1188" s="99"/>
      <c r="BZ1188" s="601"/>
      <c r="CA1188" s="405">
        <f>CA1133</f>
        <v>63149632.000000007</v>
      </c>
      <c r="CB1188" s="99"/>
      <c r="CC1188" s="99"/>
      <c r="CD1188" s="99"/>
      <c r="CE1188" s="405">
        <f>CE1133</f>
        <v>56383600</v>
      </c>
      <c r="CF1188" s="405">
        <f>CF1133</f>
        <v>63149632.000000007</v>
      </c>
      <c r="CG1188" s="405">
        <f>CG1133</f>
        <v>63149632.000000007</v>
      </c>
      <c r="CH1188" s="99"/>
      <c r="CI1188" s="99"/>
      <c r="CJ1188" s="99"/>
      <c r="CK1188" s="99"/>
      <c r="CL1188" s="99"/>
      <c r="CM1188" s="99"/>
      <c r="CN1188" s="99"/>
      <c r="CO1188" s="99"/>
      <c r="CP1188" s="99"/>
      <c r="CQ1188" s="99"/>
      <c r="CR1188" s="99"/>
      <c r="CS1188" s="99"/>
      <c r="CT1188" s="99"/>
      <c r="CU1188" s="99"/>
      <c r="CV1188" s="99"/>
      <c r="CW1188" s="99"/>
      <c r="CX1188" s="99"/>
      <c r="CY1188" s="99"/>
      <c r="CZ1188" s="99"/>
      <c r="DA1188" s="99"/>
      <c r="DB1188" s="99"/>
      <c r="DC1188" s="99"/>
      <c r="DD1188" s="99"/>
      <c r="DE1188" s="99"/>
      <c r="DF1188" s="99"/>
      <c r="DG1188" s="99"/>
      <c r="DH1188" s="99"/>
      <c r="DI1188" s="99"/>
      <c r="DJ1188" s="99"/>
      <c r="DK1188" s="99"/>
      <c r="DL1188" s="99"/>
      <c r="DM1188" s="405">
        <f t="shared" ref="DM1188:EZ1188" si="11858">DM1133</f>
        <v>0</v>
      </c>
      <c r="DN1188" s="405">
        <f t="shared" si="11858"/>
        <v>0</v>
      </c>
      <c r="DO1188" s="405">
        <f t="shared" si="11858"/>
        <v>4007700</v>
      </c>
      <c r="DP1188" s="664">
        <f t="shared" si="11858"/>
        <v>4007700</v>
      </c>
      <c r="DQ1188" s="405">
        <f t="shared" si="11858"/>
        <v>12045600</v>
      </c>
      <c r="DR1188" s="664">
        <f t="shared" si="11858"/>
        <v>12045600</v>
      </c>
      <c r="DS1188" s="756">
        <f t="shared" si="11858"/>
        <v>12167100</v>
      </c>
      <c r="DT1188" s="664">
        <f t="shared" si="11858"/>
        <v>12167100</v>
      </c>
      <c r="DU1188" s="405">
        <f t="shared" si="11858"/>
        <v>11745000</v>
      </c>
      <c r="DV1188" s="664">
        <f t="shared" si="11858"/>
        <v>11745000</v>
      </c>
      <c r="DW1188" s="664">
        <f t="shared" si="11858"/>
        <v>11864700</v>
      </c>
      <c r="DX1188" s="664">
        <f t="shared" si="11858"/>
        <v>11864700</v>
      </c>
      <c r="DY1188" s="756">
        <f t="shared" si="11858"/>
        <v>0</v>
      </c>
      <c r="DZ1188" s="664">
        <f t="shared" si="11858"/>
        <v>0</v>
      </c>
      <c r="EA1188" s="664">
        <f t="shared" si="11858"/>
        <v>0</v>
      </c>
      <c r="EB1188" s="664">
        <f t="shared" si="11858"/>
        <v>0</v>
      </c>
      <c r="EC1188" s="664">
        <f t="shared" si="11858"/>
        <v>0</v>
      </c>
      <c r="ED1188" s="405">
        <f t="shared" si="11858"/>
        <v>0</v>
      </c>
      <c r="EE1188" s="669">
        <f t="shared" si="11858"/>
        <v>58049712.000000007</v>
      </c>
      <c r="EF1188" s="405">
        <f t="shared" si="11858"/>
        <v>51830100</v>
      </c>
      <c r="EG1188" s="405">
        <f t="shared" si="11858"/>
        <v>0</v>
      </c>
      <c r="EH1188" s="405">
        <f t="shared" si="11858"/>
        <v>0</v>
      </c>
      <c r="EI1188" s="405">
        <f t="shared" si="11858"/>
        <v>445300</v>
      </c>
      <c r="EJ1188" s="405">
        <f t="shared" si="11858"/>
        <v>979660.00000000093</v>
      </c>
      <c r="EK1188" s="664">
        <f t="shared" si="11858"/>
        <v>0</v>
      </c>
      <c r="EL1188" s="405">
        <f t="shared" si="11858"/>
        <v>1445472.0000000019</v>
      </c>
      <c r="EM1188" s="664">
        <f t="shared" si="11858"/>
        <v>1351900</v>
      </c>
      <c r="EN1188" s="405">
        <f t="shared" si="11858"/>
        <v>2974180.0000000019</v>
      </c>
      <c r="EO1188" s="664">
        <f t="shared" si="11858"/>
        <v>1438000</v>
      </c>
      <c r="EP1188" s="405">
        <f t="shared" si="11858"/>
        <v>3019960.0000000019</v>
      </c>
      <c r="EQ1188" s="664">
        <f t="shared" si="11858"/>
        <v>1318300</v>
      </c>
      <c r="ER1188" s="405">
        <f t="shared" si="11858"/>
        <v>2900260.0000000019</v>
      </c>
      <c r="ES1188" s="664">
        <f t="shared" si="11858"/>
        <v>0</v>
      </c>
      <c r="ET1188" s="405">
        <f t="shared" si="11858"/>
        <v>0</v>
      </c>
      <c r="EU1188" s="405">
        <f t="shared" si="11858"/>
        <v>0</v>
      </c>
      <c r="EV1188" s="405">
        <f t="shared" si="11858"/>
        <v>0</v>
      </c>
      <c r="EW1188" s="405">
        <f t="shared" si="11858"/>
        <v>0</v>
      </c>
      <c r="EX1188" s="405">
        <f t="shared" si="11858"/>
        <v>0</v>
      </c>
      <c r="EY1188" s="405">
        <f t="shared" si="11858"/>
        <v>4553500</v>
      </c>
      <c r="EZ1188" s="405">
        <f t="shared" si="11858"/>
        <v>5099920</v>
      </c>
      <c r="FA1188" s="311"/>
    </row>
    <row r="1189" spans="4:157" s="30" customFormat="1" ht="18" customHeight="1" x14ac:dyDescent="0.2">
      <c r="D1189" s="99" t="s">
        <v>1190</v>
      </c>
      <c r="E1189" s="99"/>
      <c r="F1189" s="99"/>
      <c r="G1189" s="99"/>
      <c r="H1189" s="99"/>
      <c r="I1189" s="99"/>
      <c r="J1189" s="99"/>
      <c r="K1189" s="99"/>
      <c r="L1189" s="99"/>
      <c r="M1189" s="99"/>
      <c r="N1189" s="600"/>
      <c r="O1189" s="600"/>
      <c r="P1189" s="600"/>
      <c r="Q1189" s="600"/>
      <c r="R1189" s="600"/>
      <c r="S1189" s="600"/>
      <c r="T1189" s="600"/>
      <c r="U1189" s="405">
        <f>U1136</f>
        <v>0</v>
      </c>
      <c r="V1189" s="405">
        <f>V1136</f>
        <v>0</v>
      </c>
      <c r="W1189" s="405">
        <f>W1136</f>
        <v>0</v>
      </c>
      <c r="X1189" s="99"/>
      <c r="Y1189" s="99"/>
      <c r="Z1189" s="99"/>
      <c r="AA1189" s="405">
        <f>AA1136</f>
        <v>13087000</v>
      </c>
      <c r="AB1189" s="405">
        <f>AB1136</f>
        <v>14657440.000000002</v>
      </c>
      <c r="AC1189" s="405">
        <f>AC1136</f>
        <v>10260208</v>
      </c>
      <c r="AD1189" s="99"/>
      <c r="AE1189" s="99"/>
      <c r="AF1189" s="99"/>
      <c r="AG1189" s="405">
        <f>AG1136</f>
        <v>31514000</v>
      </c>
      <c r="AH1189" s="405">
        <f>AH1136</f>
        <v>35295680</v>
      </c>
      <c r="AI1189" s="99">
        <f>AI1136</f>
        <v>24706976</v>
      </c>
      <c r="AJ1189" s="99"/>
      <c r="AK1189" s="99"/>
      <c r="AL1189" s="99"/>
      <c r="AM1189" s="99">
        <f>AM1136</f>
        <v>31009000</v>
      </c>
      <c r="AN1189" s="99">
        <f>AN1136</f>
        <v>34730080</v>
      </c>
      <c r="AO1189" s="99">
        <f>AO1136</f>
        <v>24311056</v>
      </c>
      <c r="AP1189" s="99"/>
      <c r="AQ1189" s="99"/>
      <c r="AR1189" s="99"/>
      <c r="AS1189" s="99">
        <f>AS1136</f>
        <v>30728000</v>
      </c>
      <c r="AT1189" s="99">
        <f>AT1136</f>
        <v>34415360</v>
      </c>
      <c r="AU1189" s="99">
        <f>AU1136</f>
        <v>24090752</v>
      </c>
      <c r="AV1189" s="99"/>
      <c r="AW1189" s="99"/>
      <c r="AX1189" s="99"/>
      <c r="AY1189" s="99">
        <f>AY1136</f>
        <v>30728000</v>
      </c>
      <c r="AZ1189" s="99">
        <f>AZ1136</f>
        <v>34415360</v>
      </c>
      <c r="BA1189" s="99">
        <f>BA1136</f>
        <v>24090752</v>
      </c>
      <c r="BB1189" s="99"/>
      <c r="BC1189" s="99"/>
      <c r="BD1189" s="99"/>
      <c r="BE1189" s="99">
        <f>BE1136</f>
        <v>0</v>
      </c>
      <c r="BF1189" s="99">
        <f>BF1136</f>
        <v>0</v>
      </c>
      <c r="BG1189" s="99">
        <f>BG1136</f>
        <v>0</v>
      </c>
      <c r="BH1189" s="99"/>
      <c r="BI1189" s="99"/>
      <c r="BJ1189" s="99"/>
      <c r="BK1189" s="99">
        <f>BK1136</f>
        <v>0</v>
      </c>
      <c r="BL1189" s="99">
        <f>BL1136</f>
        <v>0</v>
      </c>
      <c r="BM1189" s="99">
        <f>BM1136</f>
        <v>0</v>
      </c>
      <c r="BN1189" s="99"/>
      <c r="BO1189" s="99"/>
      <c r="BP1189" s="99"/>
      <c r="BQ1189" s="99">
        <f>BQ1136</f>
        <v>0</v>
      </c>
      <c r="BR1189" s="99">
        <f>BR1136</f>
        <v>0</v>
      </c>
      <c r="BS1189" s="99">
        <f>BS1136</f>
        <v>0</v>
      </c>
      <c r="BT1189" s="99"/>
      <c r="BU1189" s="99"/>
      <c r="BV1189" s="405">
        <f>BV1136</f>
        <v>137066000</v>
      </c>
      <c r="BW1189" s="405">
        <f>BW1136</f>
        <v>153513920</v>
      </c>
      <c r="BX1189" s="99"/>
      <c r="BY1189" s="99"/>
      <c r="BZ1189" s="601"/>
      <c r="CA1189" s="405">
        <f>CA1136</f>
        <v>0</v>
      </c>
      <c r="CB1189" s="99"/>
      <c r="CC1189" s="99"/>
      <c r="CD1189" s="99"/>
      <c r="CE1189" s="405">
        <f>CE1136</f>
        <v>137066000</v>
      </c>
      <c r="CF1189" s="405">
        <f>CF1136</f>
        <v>153513920</v>
      </c>
      <c r="CG1189" s="405">
        <f>CG1136</f>
        <v>107459744</v>
      </c>
      <c r="CH1189" s="99"/>
      <c r="CI1189" s="99"/>
      <c r="CJ1189" s="99"/>
      <c r="CK1189" s="99"/>
      <c r="CL1189" s="99"/>
      <c r="CM1189" s="99"/>
      <c r="CN1189" s="99"/>
      <c r="CO1189" s="99"/>
      <c r="CP1189" s="99"/>
      <c r="CQ1189" s="99"/>
      <c r="CR1189" s="99"/>
      <c r="CS1189" s="99"/>
      <c r="CT1189" s="99"/>
      <c r="CU1189" s="99"/>
      <c r="CV1189" s="99"/>
      <c r="CW1189" s="99"/>
      <c r="CX1189" s="99"/>
      <c r="CY1189" s="99"/>
      <c r="CZ1189" s="99"/>
      <c r="DA1189" s="99"/>
      <c r="DB1189" s="99"/>
      <c r="DC1189" s="99"/>
      <c r="DD1189" s="99"/>
      <c r="DE1189" s="99"/>
      <c r="DF1189" s="99"/>
      <c r="DG1189" s="99"/>
      <c r="DH1189" s="99"/>
      <c r="DI1189" s="99"/>
      <c r="DJ1189" s="99"/>
      <c r="DK1189" s="99"/>
      <c r="DL1189" s="99"/>
      <c r="DM1189" s="405">
        <f t="shared" ref="DM1189:EZ1189" si="11859">DM1136</f>
        <v>0</v>
      </c>
      <c r="DN1189" s="405">
        <f t="shared" si="11859"/>
        <v>0</v>
      </c>
      <c r="DO1189" s="405">
        <f t="shared" si="11859"/>
        <v>11200000</v>
      </c>
      <c r="DP1189" s="664">
        <f t="shared" si="11859"/>
        <v>9999999.9999999981</v>
      </c>
      <c r="DQ1189" s="405">
        <f t="shared" si="11859"/>
        <v>30240000</v>
      </c>
      <c r="DR1189" s="664">
        <f t="shared" si="11859"/>
        <v>26999999.999999996</v>
      </c>
      <c r="DS1189" s="756">
        <f t="shared" si="11859"/>
        <v>30004800.000000004</v>
      </c>
      <c r="DT1189" s="664">
        <f t="shared" si="11859"/>
        <v>26790000</v>
      </c>
      <c r="DU1189" s="405">
        <f t="shared" si="11859"/>
        <v>29757504</v>
      </c>
      <c r="DV1189" s="664">
        <f t="shared" si="11859"/>
        <v>26569199.999999996</v>
      </c>
      <c r="DW1189" s="664">
        <f t="shared" si="11859"/>
        <v>30240000</v>
      </c>
      <c r="DX1189" s="664">
        <f t="shared" si="11859"/>
        <v>26999999.999999996</v>
      </c>
      <c r="DY1189" s="756">
        <f t="shared" si="11859"/>
        <v>0</v>
      </c>
      <c r="DZ1189" s="664">
        <f t="shared" si="11859"/>
        <v>0</v>
      </c>
      <c r="EA1189" s="664">
        <f t="shared" si="11859"/>
        <v>0</v>
      </c>
      <c r="EB1189" s="664">
        <f t="shared" si="11859"/>
        <v>0</v>
      </c>
      <c r="EC1189" s="664">
        <f t="shared" si="11859"/>
        <v>0</v>
      </c>
      <c r="ED1189" s="405">
        <f t="shared" si="11859"/>
        <v>0</v>
      </c>
      <c r="EE1189" s="885">
        <f t="shared" si="11859"/>
        <v>131442304</v>
      </c>
      <c r="EF1189" s="600">
        <f t="shared" si="11859"/>
        <v>117359199.99999999</v>
      </c>
      <c r="EG1189" s="405">
        <f t="shared" si="11859"/>
        <v>0</v>
      </c>
      <c r="EH1189" s="405">
        <f t="shared" si="11859"/>
        <v>0</v>
      </c>
      <c r="EI1189" s="405">
        <f t="shared" si="11859"/>
        <v>3087000.0000000019</v>
      </c>
      <c r="EJ1189" s="405">
        <f t="shared" si="11859"/>
        <v>3457440.0000000019</v>
      </c>
      <c r="EK1189" s="664">
        <f t="shared" si="11859"/>
        <v>4514000.0000000037</v>
      </c>
      <c r="EL1189" s="405">
        <f t="shared" si="11859"/>
        <v>5055680</v>
      </c>
      <c r="EM1189" s="664">
        <f t="shared" si="11859"/>
        <v>4219000</v>
      </c>
      <c r="EN1189" s="405">
        <f t="shared" si="11859"/>
        <v>4725279.9999999963</v>
      </c>
      <c r="EO1189" s="664">
        <f t="shared" si="11859"/>
        <v>4158800.0000000037</v>
      </c>
      <c r="EP1189" s="405">
        <f t="shared" si="11859"/>
        <v>4657856</v>
      </c>
      <c r="EQ1189" s="664">
        <f t="shared" si="11859"/>
        <v>3728000.0000000037</v>
      </c>
      <c r="ER1189" s="405">
        <f t="shared" si="11859"/>
        <v>4175360</v>
      </c>
      <c r="ES1189" s="664">
        <f t="shared" si="11859"/>
        <v>0</v>
      </c>
      <c r="ET1189" s="405">
        <f t="shared" si="11859"/>
        <v>0</v>
      </c>
      <c r="EU1189" s="405">
        <f t="shared" si="11859"/>
        <v>0</v>
      </c>
      <c r="EV1189" s="405">
        <f t="shared" si="11859"/>
        <v>0</v>
      </c>
      <c r="EW1189" s="405">
        <f t="shared" si="11859"/>
        <v>0</v>
      </c>
      <c r="EX1189" s="405">
        <f t="shared" si="11859"/>
        <v>0</v>
      </c>
      <c r="EY1189" s="405">
        <f t="shared" si="11859"/>
        <v>19706800.000000015</v>
      </c>
      <c r="EZ1189" s="405">
        <f t="shared" si="11859"/>
        <v>22071616</v>
      </c>
      <c r="FA1189" s="311"/>
    </row>
    <row r="1190" spans="4:157" s="30" customFormat="1" ht="18" customHeight="1" x14ac:dyDescent="0.2">
      <c r="D1190" s="99" t="s">
        <v>1191</v>
      </c>
      <c r="E1190" s="99"/>
      <c r="F1190" s="99"/>
      <c r="G1190" s="99"/>
      <c r="H1190" s="99"/>
      <c r="I1190" s="99"/>
      <c r="J1190" s="99"/>
      <c r="K1190" s="99"/>
      <c r="L1190" s="99"/>
      <c r="M1190" s="99"/>
      <c r="N1190" s="600"/>
      <c r="O1190" s="600"/>
      <c r="P1190" s="600"/>
      <c r="Q1190" s="600"/>
      <c r="R1190" s="600"/>
      <c r="S1190" s="600"/>
      <c r="T1190" s="600"/>
      <c r="U1190" s="405">
        <f>U1138</f>
        <v>0</v>
      </c>
      <c r="V1190" s="405">
        <f>V1138</f>
        <v>0</v>
      </c>
      <c r="W1190" s="405">
        <f>W1138</f>
        <v>0</v>
      </c>
      <c r="X1190" s="99"/>
      <c r="Y1190" s="99"/>
      <c r="Z1190" s="99"/>
      <c r="AA1190" s="405">
        <f>AA1138</f>
        <v>46350000</v>
      </c>
      <c r="AB1190" s="405">
        <f>AB1138</f>
        <v>51912000.000000007</v>
      </c>
      <c r="AC1190" s="405">
        <f>AC1138</f>
        <v>51912000.000000007</v>
      </c>
      <c r="AD1190" s="99"/>
      <c r="AE1190" s="99"/>
      <c r="AF1190" s="99"/>
      <c r="AG1190" s="405">
        <f>AG1138</f>
        <v>114145000</v>
      </c>
      <c r="AH1190" s="405">
        <f>AH1138</f>
        <v>127842400.00000001</v>
      </c>
      <c r="AI1190" s="99">
        <f>AI1138</f>
        <v>127842400.00000001</v>
      </c>
      <c r="AJ1190" s="99"/>
      <c r="AK1190" s="99"/>
      <c r="AL1190" s="99"/>
      <c r="AM1190" s="99">
        <f>AM1138</f>
        <v>113143000</v>
      </c>
      <c r="AN1190" s="99">
        <f>AN1138</f>
        <v>126720160.00000001</v>
      </c>
      <c r="AO1190" s="99">
        <f>AO1138</f>
        <v>126720160.00000001</v>
      </c>
      <c r="AP1190" s="99"/>
      <c r="AQ1190" s="99"/>
      <c r="AR1190" s="99"/>
      <c r="AS1190" s="99">
        <f>AS1138</f>
        <v>104681000</v>
      </c>
      <c r="AT1190" s="99">
        <f>AT1138</f>
        <v>117242720.00000001</v>
      </c>
      <c r="AU1190" s="99">
        <f>AU1138</f>
        <v>117242720.00000001</v>
      </c>
      <c r="AV1190" s="99"/>
      <c r="AW1190" s="99"/>
      <c r="AX1190" s="99"/>
      <c r="AY1190" s="99">
        <f>AY1138</f>
        <v>104681000</v>
      </c>
      <c r="AZ1190" s="99">
        <f>AZ1138</f>
        <v>117242720.00000001</v>
      </c>
      <c r="BA1190" s="99">
        <f>BA1138</f>
        <v>117242720.00000001</v>
      </c>
      <c r="BB1190" s="99"/>
      <c r="BC1190" s="99"/>
      <c r="BD1190" s="99"/>
      <c r="BE1190" s="99">
        <f>BE1138</f>
        <v>0</v>
      </c>
      <c r="BF1190" s="99">
        <f>BF1138</f>
        <v>0</v>
      </c>
      <c r="BG1190" s="99">
        <f>BG1138</f>
        <v>0</v>
      </c>
      <c r="BH1190" s="99"/>
      <c r="BI1190" s="99"/>
      <c r="BJ1190" s="99"/>
      <c r="BK1190" s="99">
        <f>BK1138</f>
        <v>0</v>
      </c>
      <c r="BL1190" s="99">
        <f>BL1138</f>
        <v>0</v>
      </c>
      <c r="BM1190" s="99">
        <f>BM1138</f>
        <v>0</v>
      </c>
      <c r="BN1190" s="99"/>
      <c r="BO1190" s="99"/>
      <c r="BP1190" s="99"/>
      <c r="BQ1190" s="99">
        <f>BQ1138</f>
        <v>0</v>
      </c>
      <c r="BR1190" s="99">
        <f>BR1138</f>
        <v>0</v>
      </c>
      <c r="BS1190" s="99">
        <f>BS1138</f>
        <v>0</v>
      </c>
      <c r="BT1190" s="99"/>
      <c r="BU1190" s="99"/>
      <c r="BV1190" s="405">
        <f>BV1138</f>
        <v>483000000</v>
      </c>
      <c r="BW1190" s="405">
        <f>BW1138</f>
        <v>540960000</v>
      </c>
      <c r="BX1190" s="99"/>
      <c r="BY1190" s="99"/>
      <c r="BZ1190" s="601"/>
      <c r="CA1190" s="405">
        <f>CA1138</f>
        <v>0</v>
      </c>
      <c r="CB1190" s="99"/>
      <c r="CC1190" s="99"/>
      <c r="CD1190" s="99"/>
      <c r="CE1190" s="405">
        <f>CE1138</f>
        <v>483000000</v>
      </c>
      <c r="CF1190" s="405">
        <f>CF1138</f>
        <v>540960000</v>
      </c>
      <c r="CG1190" s="405">
        <f>CG1138</f>
        <v>540960000</v>
      </c>
      <c r="CH1190" s="99"/>
      <c r="CI1190" s="99"/>
      <c r="CJ1190" s="99"/>
      <c r="CK1190" s="99"/>
      <c r="CL1190" s="99"/>
      <c r="CM1190" s="99"/>
      <c r="CN1190" s="99"/>
      <c r="CO1190" s="99"/>
      <c r="CP1190" s="99"/>
      <c r="CQ1190" s="99"/>
      <c r="CR1190" s="99"/>
      <c r="CS1190" s="99"/>
      <c r="CT1190" s="99"/>
      <c r="CU1190" s="99"/>
      <c r="CV1190" s="99"/>
      <c r="CW1190" s="99"/>
      <c r="CX1190" s="99"/>
      <c r="CY1190" s="99"/>
      <c r="CZ1190" s="99"/>
      <c r="DA1190" s="99"/>
      <c r="DB1190" s="99"/>
      <c r="DC1190" s="99"/>
      <c r="DD1190" s="99"/>
      <c r="DE1190" s="99"/>
      <c r="DF1190" s="99"/>
      <c r="DG1190" s="99"/>
      <c r="DH1190" s="99"/>
      <c r="DI1190" s="99"/>
      <c r="DJ1190" s="99"/>
      <c r="DK1190" s="99"/>
      <c r="DL1190" s="99"/>
      <c r="DM1190" s="405">
        <f t="shared" ref="DM1190:EZ1190" si="11860">DM1138</f>
        <v>0</v>
      </c>
      <c r="DN1190" s="405">
        <f t="shared" si="11860"/>
        <v>0</v>
      </c>
      <c r="DO1190" s="405">
        <f t="shared" si="11860"/>
        <v>51912000.000000007</v>
      </c>
      <c r="DP1190" s="664">
        <f t="shared" si="11860"/>
        <v>46350000</v>
      </c>
      <c r="DQ1190" s="405">
        <f t="shared" si="11860"/>
        <v>127842400.00000001</v>
      </c>
      <c r="DR1190" s="664">
        <f t="shared" si="11860"/>
        <v>114145000</v>
      </c>
      <c r="DS1190" s="756">
        <f t="shared" si="11860"/>
        <v>126092960.00000001</v>
      </c>
      <c r="DT1190" s="664">
        <f t="shared" si="11860"/>
        <v>112583000</v>
      </c>
      <c r="DU1190" s="405">
        <f t="shared" si="11860"/>
        <v>116814880.00000001</v>
      </c>
      <c r="DV1190" s="664">
        <f t="shared" si="11860"/>
        <v>104299000</v>
      </c>
      <c r="DW1190" s="664">
        <f t="shared" si="11860"/>
        <v>116860800.00000001</v>
      </c>
      <c r="DX1190" s="664">
        <f t="shared" si="11860"/>
        <v>104340000</v>
      </c>
      <c r="DY1190" s="756">
        <f t="shared" si="11860"/>
        <v>0</v>
      </c>
      <c r="DZ1190" s="664">
        <f t="shared" si="11860"/>
        <v>0</v>
      </c>
      <c r="EA1190" s="664">
        <f t="shared" si="11860"/>
        <v>0</v>
      </c>
      <c r="EB1190" s="664">
        <f t="shared" si="11860"/>
        <v>0</v>
      </c>
      <c r="EC1190" s="664">
        <f t="shared" si="11860"/>
        <v>0</v>
      </c>
      <c r="ED1190" s="405">
        <f t="shared" si="11860"/>
        <v>0</v>
      </c>
      <c r="EE1190" s="885">
        <f t="shared" si="11860"/>
        <v>539523040</v>
      </c>
      <c r="EF1190" s="600">
        <f t="shared" si="11860"/>
        <v>481717000</v>
      </c>
      <c r="EG1190" s="405">
        <f t="shared" si="11860"/>
        <v>0</v>
      </c>
      <c r="EH1190" s="405">
        <f t="shared" si="11860"/>
        <v>0</v>
      </c>
      <c r="EI1190" s="405">
        <f t="shared" si="11860"/>
        <v>0</v>
      </c>
      <c r="EJ1190" s="405">
        <f t="shared" si="11860"/>
        <v>0</v>
      </c>
      <c r="EK1190" s="664">
        <f t="shared" si="11860"/>
        <v>0</v>
      </c>
      <c r="EL1190" s="405">
        <f t="shared" si="11860"/>
        <v>0</v>
      </c>
      <c r="EM1190" s="664">
        <f t="shared" si="11860"/>
        <v>560000</v>
      </c>
      <c r="EN1190" s="405">
        <f t="shared" si="11860"/>
        <v>627200</v>
      </c>
      <c r="EO1190" s="664">
        <f t="shared" si="11860"/>
        <v>382000</v>
      </c>
      <c r="EP1190" s="405">
        <f t="shared" si="11860"/>
        <v>427840</v>
      </c>
      <c r="EQ1190" s="664">
        <f t="shared" si="11860"/>
        <v>341000</v>
      </c>
      <c r="ER1190" s="405">
        <f t="shared" si="11860"/>
        <v>381920</v>
      </c>
      <c r="ES1190" s="664">
        <f t="shared" si="11860"/>
        <v>0</v>
      </c>
      <c r="ET1190" s="405">
        <f t="shared" si="11860"/>
        <v>0</v>
      </c>
      <c r="EU1190" s="405">
        <f t="shared" si="11860"/>
        <v>0</v>
      </c>
      <c r="EV1190" s="405">
        <f t="shared" si="11860"/>
        <v>0</v>
      </c>
      <c r="EW1190" s="405">
        <f t="shared" si="11860"/>
        <v>0</v>
      </c>
      <c r="EX1190" s="405">
        <f t="shared" si="11860"/>
        <v>0</v>
      </c>
      <c r="EY1190" s="405">
        <f t="shared" si="11860"/>
        <v>1283000</v>
      </c>
      <c r="EZ1190" s="405">
        <f t="shared" si="11860"/>
        <v>1436960</v>
      </c>
      <c r="FA1190" s="311"/>
    </row>
    <row r="1191" spans="4:157" s="30" customFormat="1" ht="18" customHeight="1" x14ac:dyDescent="0.2">
      <c r="D1191" s="99" t="s">
        <v>1342</v>
      </c>
      <c r="E1191" s="99"/>
      <c r="F1191" s="99"/>
      <c r="G1191" s="99"/>
      <c r="H1191" s="99"/>
      <c r="I1191" s="99"/>
      <c r="J1191" s="99"/>
      <c r="K1191" s="99"/>
      <c r="L1191" s="99"/>
      <c r="M1191" s="99"/>
      <c r="N1191" s="600"/>
      <c r="O1191" s="600"/>
      <c r="P1191" s="600"/>
      <c r="Q1191" s="600"/>
      <c r="R1191" s="600"/>
      <c r="S1191" s="600"/>
      <c r="T1191" s="600"/>
      <c r="U1191" s="405"/>
      <c r="V1191" s="405"/>
      <c r="W1191" s="405"/>
      <c r="X1191" s="99"/>
      <c r="Y1191" s="99"/>
      <c r="Z1191" s="99"/>
      <c r="AA1191" s="405"/>
      <c r="AB1191" s="405"/>
      <c r="AC1191" s="405"/>
      <c r="AD1191" s="99"/>
      <c r="AE1191" s="99"/>
      <c r="AF1191" s="99"/>
      <c r="AG1191" s="405">
        <f>AG1140</f>
        <v>7828000</v>
      </c>
      <c r="AH1191" s="405">
        <f>AH1140</f>
        <v>8767360</v>
      </c>
      <c r="AI1191" s="99">
        <f>AI1140</f>
        <v>6137152</v>
      </c>
      <c r="AJ1191" s="99"/>
      <c r="AK1191" s="99"/>
      <c r="AL1191" s="99"/>
      <c r="AM1191" s="99">
        <f>AM1140</f>
        <v>7828000</v>
      </c>
      <c r="AN1191" s="99">
        <f>AN1140</f>
        <v>8767360</v>
      </c>
      <c r="AO1191" s="99">
        <f>AO1140</f>
        <v>6137152</v>
      </c>
      <c r="AP1191" s="99"/>
      <c r="AQ1191" s="99"/>
      <c r="AR1191" s="99"/>
      <c r="AS1191" s="99">
        <f>AS1140</f>
        <v>7828000</v>
      </c>
      <c r="AT1191" s="99">
        <f>AT1140</f>
        <v>8767360</v>
      </c>
      <c r="AU1191" s="99">
        <f>AU1140</f>
        <v>6137152</v>
      </c>
      <c r="AV1191" s="99"/>
      <c r="AW1191" s="99"/>
      <c r="AX1191" s="99"/>
      <c r="AY1191" s="99">
        <f>AY1140</f>
        <v>7828000</v>
      </c>
      <c r="AZ1191" s="99">
        <f>AZ1140</f>
        <v>8767360</v>
      </c>
      <c r="BA1191" s="99">
        <f>BA1140</f>
        <v>6137152</v>
      </c>
      <c r="BB1191" s="99"/>
      <c r="BC1191" s="99"/>
      <c r="BD1191" s="99"/>
      <c r="BE1191" s="99">
        <f>BE1140</f>
        <v>7828000</v>
      </c>
      <c r="BF1191" s="99">
        <f>BF1140</f>
        <v>8767360</v>
      </c>
      <c r="BG1191" s="99">
        <f>BG1140</f>
        <v>6137152</v>
      </c>
      <c r="BH1191" s="99"/>
      <c r="BI1191" s="99"/>
      <c r="BJ1191" s="99"/>
      <c r="BK1191" s="99">
        <f>BK1140</f>
        <v>0</v>
      </c>
      <c r="BL1191" s="99">
        <f>BL1140</f>
        <v>0</v>
      </c>
      <c r="BM1191" s="99">
        <f>BM1140</f>
        <v>0</v>
      </c>
      <c r="BN1191" s="99"/>
      <c r="BO1191" s="99"/>
      <c r="BP1191" s="99"/>
      <c r="BQ1191" s="99">
        <f>BQ1140</f>
        <v>0</v>
      </c>
      <c r="BR1191" s="99">
        <f>BR1140</f>
        <v>0</v>
      </c>
      <c r="BS1191" s="99">
        <f>BS1140</f>
        <v>0</v>
      </c>
      <c r="BT1191" s="99"/>
      <c r="BU1191" s="99"/>
      <c r="BV1191" s="405">
        <f>BV1140</f>
        <v>39140000</v>
      </c>
      <c r="BW1191" s="405">
        <f>BW1140</f>
        <v>43836800.000000007</v>
      </c>
      <c r="BX1191" s="99"/>
      <c r="BY1191" s="99"/>
      <c r="BZ1191" s="601"/>
      <c r="CA1191" s="405">
        <f>CA1140</f>
        <v>0</v>
      </c>
      <c r="CB1191" s="99"/>
      <c r="CC1191" s="99"/>
      <c r="CD1191" s="99"/>
      <c r="CE1191" s="405">
        <f>CE1140</f>
        <v>39140000</v>
      </c>
      <c r="CF1191" s="405">
        <f>CF1140</f>
        <v>43836800.000000007</v>
      </c>
      <c r="CG1191" s="405">
        <f>CG1140</f>
        <v>0</v>
      </c>
      <c r="CH1191" s="99"/>
      <c r="CI1191" s="99"/>
      <c r="CJ1191" s="99"/>
      <c r="CK1191" s="99"/>
      <c r="CL1191" s="99"/>
      <c r="CM1191" s="99"/>
      <c r="CN1191" s="99"/>
      <c r="CO1191" s="99"/>
      <c r="CP1191" s="99"/>
      <c r="CQ1191" s="99"/>
      <c r="CR1191" s="99"/>
      <c r="CS1191" s="99"/>
      <c r="CT1191" s="99"/>
      <c r="CU1191" s="99"/>
      <c r="CV1191" s="99"/>
      <c r="CW1191" s="99"/>
      <c r="CX1191" s="99"/>
      <c r="CY1191" s="99"/>
      <c r="CZ1191" s="99"/>
      <c r="DA1191" s="99"/>
      <c r="DB1191" s="99"/>
      <c r="DC1191" s="99"/>
      <c r="DD1191" s="99"/>
      <c r="DE1191" s="99"/>
      <c r="DF1191" s="99"/>
      <c r="DG1191" s="99"/>
      <c r="DH1191" s="99"/>
      <c r="DI1191" s="99"/>
      <c r="DJ1191" s="99"/>
      <c r="DK1191" s="99"/>
      <c r="DL1191" s="99"/>
      <c r="DM1191" s="405"/>
      <c r="DN1191" s="405"/>
      <c r="DO1191" s="405"/>
      <c r="DP1191" s="664"/>
      <c r="DQ1191" s="405">
        <f t="shared" ref="DQ1191:EZ1191" si="11861">DQ1140</f>
        <v>7828000</v>
      </c>
      <c r="DR1191" s="664">
        <f t="shared" si="11861"/>
        <v>7828000</v>
      </c>
      <c r="DS1191" s="664">
        <f t="shared" si="11861"/>
        <v>7662134.25</v>
      </c>
      <c r="DT1191" s="664">
        <f t="shared" si="11861"/>
        <v>7662134.25</v>
      </c>
      <c r="DU1191" s="405">
        <f t="shared" si="11861"/>
        <v>6829030.25</v>
      </c>
      <c r="DV1191" s="664">
        <f t="shared" si="11861"/>
        <v>6829030.25</v>
      </c>
      <c r="DW1191" s="664">
        <f t="shared" si="11861"/>
        <v>7113030.25</v>
      </c>
      <c r="DX1191" s="664">
        <f t="shared" si="11861"/>
        <v>7113030.25</v>
      </c>
      <c r="DY1191" s="664">
        <f t="shared" si="11861"/>
        <v>7437030.25</v>
      </c>
      <c r="DZ1191" s="664">
        <f t="shared" si="11861"/>
        <v>7437030.25</v>
      </c>
      <c r="EA1191" s="664">
        <f t="shared" si="11861"/>
        <v>0</v>
      </c>
      <c r="EB1191" s="664">
        <f t="shared" si="11861"/>
        <v>0</v>
      </c>
      <c r="EC1191" s="664">
        <f t="shared" si="11861"/>
        <v>0</v>
      </c>
      <c r="ED1191" s="405">
        <f t="shared" si="11861"/>
        <v>0</v>
      </c>
      <c r="EE1191" s="991">
        <f t="shared" si="11861"/>
        <v>36869225</v>
      </c>
      <c r="EF1191" s="884">
        <f t="shared" si="11861"/>
        <v>36869225</v>
      </c>
      <c r="EG1191" s="664">
        <f t="shared" si="11861"/>
        <v>0</v>
      </c>
      <c r="EH1191" s="664">
        <f t="shared" si="11861"/>
        <v>0</v>
      </c>
      <c r="EI1191" s="664">
        <f t="shared" si="11861"/>
        <v>0</v>
      </c>
      <c r="EJ1191" s="664">
        <f t="shared" si="11861"/>
        <v>0</v>
      </c>
      <c r="EK1191" s="664">
        <f t="shared" si="11861"/>
        <v>0</v>
      </c>
      <c r="EL1191" s="664">
        <f t="shared" si="11861"/>
        <v>939360</v>
      </c>
      <c r="EM1191" s="664">
        <f t="shared" si="11861"/>
        <v>165865.75</v>
      </c>
      <c r="EN1191" s="664">
        <f t="shared" si="11861"/>
        <v>1105225.75</v>
      </c>
      <c r="EO1191" s="664">
        <f t="shared" si="11861"/>
        <v>998969.75</v>
      </c>
      <c r="EP1191" s="664">
        <f t="shared" si="11861"/>
        <v>1938329.75</v>
      </c>
      <c r="EQ1191" s="664">
        <f t="shared" si="11861"/>
        <v>714969.75</v>
      </c>
      <c r="ER1191" s="664">
        <f t="shared" si="11861"/>
        <v>1654329.75</v>
      </c>
      <c r="ES1191" s="664">
        <f t="shared" si="11861"/>
        <v>390969.75</v>
      </c>
      <c r="ET1191" s="664">
        <f t="shared" si="11861"/>
        <v>1330329.75</v>
      </c>
      <c r="EU1191" s="664">
        <f t="shared" si="11861"/>
        <v>0</v>
      </c>
      <c r="EV1191" s="664">
        <f t="shared" si="11861"/>
        <v>0</v>
      </c>
      <c r="EW1191" s="664">
        <f t="shared" si="11861"/>
        <v>0</v>
      </c>
      <c r="EX1191" s="664">
        <f t="shared" si="11861"/>
        <v>0</v>
      </c>
      <c r="EY1191" s="664">
        <f t="shared" si="11861"/>
        <v>2270775</v>
      </c>
      <c r="EZ1191" s="664">
        <f t="shared" si="11861"/>
        <v>6967575.0000000075</v>
      </c>
      <c r="FA1191" s="311"/>
    </row>
    <row r="1192" spans="4:157" s="869" customFormat="1" ht="18" customHeight="1" x14ac:dyDescent="0.2">
      <c r="D1192" s="870" t="s">
        <v>1355</v>
      </c>
      <c r="E1192" s="870"/>
      <c r="F1192" s="870"/>
      <c r="G1192" s="870"/>
      <c r="H1192" s="870"/>
      <c r="I1192" s="870"/>
      <c r="J1192" s="870"/>
      <c r="K1192" s="870"/>
      <c r="L1192" s="870"/>
      <c r="M1192" s="870"/>
      <c r="N1192" s="95"/>
      <c r="O1192" s="95"/>
      <c r="P1192" s="95"/>
      <c r="Q1192" s="95"/>
      <c r="R1192" s="95"/>
      <c r="S1192" s="95"/>
      <c r="T1192" s="95"/>
      <c r="U1192" s="258"/>
      <c r="V1192" s="258"/>
      <c r="W1192" s="258"/>
      <c r="X1192" s="870"/>
      <c r="Y1192" s="870"/>
      <c r="Z1192" s="870"/>
      <c r="AA1192" s="258"/>
      <c r="AB1192" s="258"/>
      <c r="AC1192" s="258"/>
      <c r="AD1192" s="870"/>
      <c r="AE1192" s="870"/>
      <c r="AF1192" s="870"/>
      <c r="AG1192" s="258">
        <f>AG1147</f>
        <v>48100500</v>
      </c>
      <c r="AH1192" s="258">
        <f>AH1147</f>
        <v>53872560.000000007</v>
      </c>
      <c r="AI1192" s="870">
        <f>AI1147</f>
        <v>37710792</v>
      </c>
      <c r="AJ1192" s="870"/>
      <c r="AK1192" s="870"/>
      <c r="AL1192" s="870"/>
      <c r="AM1192" s="873">
        <f>AM1147+AM988</f>
        <v>217976187</v>
      </c>
      <c r="AN1192" s="870">
        <f>AN1147+AN988</f>
        <v>244133329.44</v>
      </c>
      <c r="AO1192" s="870">
        <f>AO1147+AO988</f>
        <v>170893330.60799998</v>
      </c>
      <c r="AP1192" s="870"/>
      <c r="AQ1192" s="870"/>
      <c r="AR1192" s="870"/>
      <c r="AS1192" s="870">
        <f>AS1147+AS988</f>
        <v>245862220</v>
      </c>
      <c r="AT1192" s="870">
        <f>AT1147+AT988</f>
        <v>275365686.40000004</v>
      </c>
      <c r="AU1192" s="870">
        <f>AU1147+AU988</f>
        <v>192755980.48000002</v>
      </c>
      <c r="AV1192" s="870"/>
      <c r="AW1192" s="870"/>
      <c r="AX1192" s="870"/>
      <c r="AY1192" s="870">
        <f>AY1147+AY988</f>
        <v>248756750</v>
      </c>
      <c r="AZ1192" s="870">
        <f>AZ1147+AZ988</f>
        <v>278607560</v>
      </c>
      <c r="BA1192" s="870">
        <f>BA1147+BA988</f>
        <v>195025292</v>
      </c>
      <c r="BB1192" s="870"/>
      <c r="BC1192" s="870"/>
      <c r="BD1192" s="870"/>
      <c r="BE1192" s="870">
        <f>BE1147+BE988</f>
        <v>67668210</v>
      </c>
      <c r="BF1192" s="870">
        <f>BF1147+BF988</f>
        <v>75788395.200000003</v>
      </c>
      <c r="BG1192" s="870">
        <f>BG1147+BG988</f>
        <v>53051876.640000001</v>
      </c>
      <c r="BH1192" s="870"/>
      <c r="BI1192" s="870"/>
      <c r="BJ1192" s="870"/>
      <c r="BK1192" s="870">
        <f>BK1147+BK988</f>
        <v>0</v>
      </c>
      <c r="BL1192" s="870">
        <f>BL1147+BL988</f>
        <v>0</v>
      </c>
      <c r="BM1192" s="870">
        <f>BM1147+BM988</f>
        <v>0</v>
      </c>
      <c r="BN1192" s="870"/>
      <c r="BO1192" s="870"/>
      <c r="BP1192" s="870"/>
      <c r="BQ1192" s="870">
        <f>BQ1147+BQ988</f>
        <v>0</v>
      </c>
      <c r="BR1192" s="870">
        <f>BR1147+BR988</f>
        <v>0</v>
      </c>
      <c r="BS1192" s="870">
        <f>BS1147+BS988</f>
        <v>0</v>
      </c>
      <c r="BT1192" s="870"/>
      <c r="BU1192" s="870"/>
      <c r="BV1192" s="258">
        <f>BV1147+BV988</f>
        <v>828363867</v>
      </c>
      <c r="BW1192" s="258">
        <f>BW1147+BW988</f>
        <v>927767531.04000008</v>
      </c>
      <c r="BX1192" s="870"/>
      <c r="BY1192" s="870"/>
      <c r="BZ1192" s="871"/>
      <c r="CA1192" s="258">
        <f>CA1147+CA988</f>
        <v>410654540.68800002</v>
      </c>
      <c r="CB1192" s="870"/>
      <c r="CC1192" s="870"/>
      <c r="CD1192" s="870"/>
      <c r="CE1192" s="258">
        <f>CE1147+CE988</f>
        <v>523794057</v>
      </c>
      <c r="CF1192" s="258">
        <f>CF1147+CF988</f>
        <v>586649343.84000003</v>
      </c>
      <c r="CG1192" s="258">
        <f>CG1147+CG988</f>
        <v>410654540.68800002</v>
      </c>
      <c r="CH1192" s="870"/>
      <c r="CI1192" s="870"/>
      <c r="CJ1192" s="870"/>
      <c r="CK1192" s="870"/>
      <c r="CL1192" s="870"/>
      <c r="CM1192" s="870"/>
      <c r="CN1192" s="870"/>
      <c r="CO1192" s="870"/>
      <c r="CP1192" s="870"/>
      <c r="CQ1192" s="870"/>
      <c r="CR1192" s="870"/>
      <c r="CS1192" s="870"/>
      <c r="CT1192" s="870"/>
      <c r="CU1192" s="870"/>
      <c r="CV1192" s="870"/>
      <c r="CW1192" s="870"/>
      <c r="CX1192" s="870"/>
      <c r="CY1192" s="870"/>
      <c r="CZ1192" s="870"/>
      <c r="DA1192" s="870"/>
      <c r="DB1192" s="870"/>
      <c r="DC1192" s="870"/>
      <c r="DD1192" s="870"/>
      <c r="DE1192" s="870"/>
      <c r="DF1192" s="870"/>
      <c r="DG1192" s="870"/>
      <c r="DH1192" s="870"/>
      <c r="DI1192" s="870"/>
      <c r="DJ1192" s="870"/>
      <c r="DK1192" s="870"/>
      <c r="DL1192" s="870"/>
      <c r="DM1192" s="258"/>
      <c r="DN1192" s="258"/>
      <c r="DO1192" s="258"/>
      <c r="DP1192" s="656"/>
      <c r="DQ1192" s="258">
        <f t="shared" ref="DQ1192:EZ1192" si="11862">DQ1147+DQ988</f>
        <v>53872000</v>
      </c>
      <c r="DR1192" s="656">
        <f t="shared" si="11862"/>
        <v>48099999.999999993</v>
      </c>
      <c r="DS1192" s="656">
        <f t="shared" si="11862"/>
        <v>199561388.90000001</v>
      </c>
      <c r="DT1192" s="656">
        <f t="shared" si="11862"/>
        <v>178179811.51785713</v>
      </c>
      <c r="DU1192" s="258">
        <f t="shared" si="11862"/>
        <v>223674303.44</v>
      </c>
      <c r="DV1192" s="656">
        <f t="shared" si="11862"/>
        <v>199709199.49999997</v>
      </c>
      <c r="DW1192" s="656">
        <f t="shared" si="11862"/>
        <v>226916301.12</v>
      </c>
      <c r="DX1192" s="656">
        <f t="shared" si="11862"/>
        <v>202603840.28571427</v>
      </c>
      <c r="DY1192" s="656">
        <f t="shared" si="11862"/>
        <v>75788000</v>
      </c>
      <c r="DZ1192" s="656">
        <f t="shared" si="11862"/>
        <v>67667857.142857134</v>
      </c>
      <c r="EA1192" s="656">
        <f t="shared" si="11862"/>
        <v>0</v>
      </c>
      <c r="EB1192" s="656">
        <f t="shared" si="11862"/>
        <v>0</v>
      </c>
      <c r="EC1192" s="656">
        <f t="shared" si="11862"/>
        <v>0</v>
      </c>
      <c r="ED1192" s="258">
        <f t="shared" si="11862"/>
        <v>0</v>
      </c>
      <c r="EE1192" s="1165">
        <f t="shared" si="11862"/>
        <v>779811993.46000004</v>
      </c>
      <c r="EF1192" s="1166">
        <f t="shared" si="11862"/>
        <v>696260708.44642854</v>
      </c>
      <c r="EG1192" s="656">
        <f t="shared" si="11862"/>
        <v>0</v>
      </c>
      <c r="EH1192" s="656">
        <f t="shared" si="11862"/>
        <v>0</v>
      </c>
      <c r="EI1192" s="656">
        <f t="shared" si="11862"/>
        <v>0</v>
      </c>
      <c r="EJ1192" s="656">
        <f t="shared" si="11862"/>
        <v>0</v>
      </c>
      <c r="EK1192" s="656">
        <f t="shared" si="11862"/>
        <v>500.00000000745058</v>
      </c>
      <c r="EL1192" s="656">
        <f t="shared" si="11862"/>
        <v>560.00000000745058</v>
      </c>
      <c r="EM1192" s="656">
        <f t="shared" si="11862"/>
        <v>39796375.482142873</v>
      </c>
      <c r="EN1192" s="656">
        <f t="shared" si="11862"/>
        <v>44571940.540000007</v>
      </c>
      <c r="EO1192" s="656">
        <f t="shared" si="11862"/>
        <v>46153020.50000003</v>
      </c>
      <c r="EP1192" s="656">
        <f t="shared" si="11862"/>
        <v>51691382.960000038</v>
      </c>
      <c r="EQ1192" s="656">
        <f t="shared" si="11862"/>
        <v>46152909.714285739</v>
      </c>
      <c r="ER1192" s="656">
        <f t="shared" si="11862"/>
        <v>51691258.880000025</v>
      </c>
      <c r="ES1192" s="656">
        <f t="shared" si="11862"/>
        <v>352.85714286565781</v>
      </c>
      <c r="ET1192" s="656">
        <f t="shared" si="11862"/>
        <v>395.20000000298023</v>
      </c>
      <c r="EU1192" s="656">
        <f t="shared" si="11862"/>
        <v>0</v>
      </c>
      <c r="EV1192" s="656">
        <f t="shared" si="11862"/>
        <v>0</v>
      </c>
      <c r="EW1192" s="656">
        <f t="shared" si="11862"/>
        <v>0</v>
      </c>
      <c r="EX1192" s="656">
        <f t="shared" si="11862"/>
        <v>0</v>
      </c>
      <c r="EY1192" s="656">
        <f t="shared" si="11862"/>
        <v>132103158.55357146</v>
      </c>
      <c r="EZ1192" s="656">
        <f t="shared" si="11862"/>
        <v>147955537.58000004</v>
      </c>
      <c r="FA1192" s="872"/>
    </row>
    <row r="1193" spans="4:157" s="30" customFormat="1" ht="18" customHeight="1" x14ac:dyDescent="0.2">
      <c r="D1193" s="90" t="s">
        <v>1745</v>
      </c>
      <c r="E1193" s="99"/>
      <c r="F1193" s="99"/>
      <c r="G1193" s="99"/>
      <c r="H1193" s="99"/>
      <c r="I1193" s="99"/>
      <c r="J1193" s="99"/>
      <c r="K1193" s="99"/>
      <c r="L1193" s="99"/>
      <c r="M1193" s="99"/>
      <c r="N1193" s="600"/>
      <c r="O1193" s="600"/>
      <c r="P1193" s="600"/>
      <c r="Q1193" s="600"/>
      <c r="R1193" s="600"/>
      <c r="S1193" s="600"/>
      <c r="T1193" s="600"/>
      <c r="U1193" s="405"/>
      <c r="V1193" s="405"/>
      <c r="W1193" s="405"/>
      <c r="X1193" s="99"/>
      <c r="Y1193" s="99"/>
      <c r="Z1193" s="99"/>
      <c r="AA1193" s="99"/>
      <c r="AB1193" s="99"/>
      <c r="AC1193" s="99"/>
      <c r="AD1193" s="99"/>
      <c r="AE1193" s="99"/>
      <c r="AF1193" s="99"/>
      <c r="AG1193" s="406">
        <f>AG977+AG1155</f>
        <v>822132000</v>
      </c>
      <c r="AH1193" s="406">
        <f>AH977+AH1155</f>
        <v>920787840.00000012</v>
      </c>
      <c r="AI1193" s="99">
        <f>AI977+AI1155</f>
        <v>368315136.00000006</v>
      </c>
      <c r="AJ1193" s="99"/>
      <c r="AK1193" s="99"/>
      <c r="AL1193" s="99"/>
      <c r="AM1193" s="99">
        <f>AM977+AM1155</f>
        <v>1229728780</v>
      </c>
      <c r="AN1193" s="99">
        <f>AN977+AN1155</f>
        <v>1377296233.5999999</v>
      </c>
      <c r="AO1193" s="99">
        <f>AO977+AO1155</f>
        <v>584838757.44000006</v>
      </c>
      <c r="AP1193" s="99"/>
      <c r="AQ1193" s="99"/>
      <c r="AR1193" s="99"/>
      <c r="AS1193" s="99">
        <f>AS977+AS1155</f>
        <v>1312207190</v>
      </c>
      <c r="AT1193" s="99">
        <f>AT977+AT1155</f>
        <v>1469672052.8000002</v>
      </c>
      <c r="AU1193" s="99">
        <f>AU977+AU1155</f>
        <v>648676846.72000003</v>
      </c>
      <c r="AV1193" s="99"/>
      <c r="AW1193" s="99"/>
      <c r="AX1193" s="99"/>
      <c r="AY1193" s="99">
        <f>AY977+AY1155</f>
        <v>1254456230</v>
      </c>
      <c r="AZ1193" s="99">
        <f>AZ977+AZ1155</f>
        <v>1404990977.6000001</v>
      </c>
      <c r="BA1193" s="99">
        <f>BA977+BA1155</f>
        <v>621236164.6400001</v>
      </c>
      <c r="BB1193" s="99"/>
      <c r="BC1193" s="99"/>
      <c r="BD1193" s="99"/>
      <c r="BE1193" s="99">
        <f>BE977+BE1155</f>
        <v>1249924240</v>
      </c>
      <c r="BF1193" s="99">
        <f>BF977+BF1155</f>
        <v>1399915148.8000002</v>
      </c>
      <c r="BG1193" s="99">
        <f>BG977+BG1155</f>
        <v>618831243.5200001</v>
      </c>
      <c r="BH1193" s="99"/>
      <c r="BI1193" s="99"/>
      <c r="BJ1193" s="99"/>
      <c r="BK1193" s="99">
        <f>BK977+BK1155</f>
        <v>106268890</v>
      </c>
      <c r="BL1193" s="99">
        <f>BL977+BL1155</f>
        <v>119021156.80000001</v>
      </c>
      <c r="BM1193" s="99">
        <f>BM977+BM1155</f>
        <v>107119041.12000002</v>
      </c>
      <c r="BN1193" s="99"/>
      <c r="BO1193" s="99"/>
      <c r="BP1193" s="99"/>
      <c r="BQ1193" s="99">
        <f>BQ977+BQ1155</f>
        <v>0</v>
      </c>
      <c r="BR1193" s="99">
        <f>BR977+BR1155</f>
        <v>0</v>
      </c>
      <c r="BS1193" s="99">
        <f>BS977+BS1155</f>
        <v>0</v>
      </c>
      <c r="BT1193" s="99"/>
      <c r="BU1193" s="99"/>
      <c r="BV1193" s="406">
        <f>BV977+BV1155</f>
        <v>5974717330</v>
      </c>
      <c r="BW1193" s="873">
        <f>BW977+BW1155</f>
        <v>6691683409.6000013</v>
      </c>
      <c r="BX1193" s="99"/>
      <c r="BY1193" s="99"/>
      <c r="BZ1193" s="601"/>
      <c r="CA1193" s="1132">
        <f>CA977+CA1155</f>
        <v>2949017189.4400005</v>
      </c>
      <c r="CB1193" s="99"/>
      <c r="CC1193" s="99"/>
      <c r="CD1193" s="99"/>
      <c r="CE1193" s="600">
        <f>CE977+CE1155</f>
        <v>5974717330</v>
      </c>
      <c r="CF1193" s="600">
        <f>CF977+CF1155</f>
        <v>6691683409.6000013</v>
      </c>
      <c r="CG1193" s="600">
        <f>CG977+CG1155</f>
        <v>2949017189.4400005</v>
      </c>
      <c r="CH1193" s="99"/>
      <c r="CI1193" s="99"/>
      <c r="CJ1193" s="99"/>
      <c r="CK1193" s="99"/>
      <c r="CL1193" s="99"/>
      <c r="CM1193" s="99"/>
      <c r="CN1193" s="99"/>
      <c r="CO1193" s="99"/>
      <c r="CP1193" s="99"/>
      <c r="CQ1193" s="99"/>
      <c r="CR1193" s="99"/>
      <c r="CS1193" s="99"/>
      <c r="CT1193" s="99"/>
      <c r="CU1193" s="99"/>
      <c r="CV1193" s="99"/>
      <c r="CW1193" s="99"/>
      <c r="CX1193" s="99"/>
      <c r="CY1193" s="99"/>
      <c r="CZ1193" s="99"/>
      <c r="DA1193" s="99"/>
      <c r="DB1193" s="99"/>
      <c r="DC1193" s="99"/>
      <c r="DD1193" s="99"/>
      <c r="DE1193" s="99"/>
      <c r="DF1193" s="99"/>
      <c r="DG1193" s="99"/>
      <c r="DH1193" s="99"/>
      <c r="DI1193" s="99"/>
      <c r="DJ1193" s="99"/>
      <c r="DK1193" s="99"/>
      <c r="DL1193" s="99"/>
      <c r="DM1193" s="99"/>
      <c r="DN1193" s="406"/>
      <c r="DO1193" s="406"/>
      <c r="DP1193" s="99"/>
      <c r="DQ1193" s="600">
        <f t="shared" ref="DQ1193:EZ1193" si="11863">DQ977+DQ1155</f>
        <v>796587120.00000012</v>
      </c>
      <c r="DR1193" s="600">
        <f t="shared" si="11863"/>
        <v>711238500</v>
      </c>
      <c r="DS1193" s="884">
        <f t="shared" si="11863"/>
        <v>1098521054.4000001</v>
      </c>
      <c r="DT1193" s="600">
        <f t="shared" si="11863"/>
        <v>980822370</v>
      </c>
      <c r="DU1193" s="884">
        <f t="shared" si="11863"/>
        <v>1076692512.4000001</v>
      </c>
      <c r="DV1193" s="884">
        <f t="shared" si="11863"/>
        <v>961332600.35714281</v>
      </c>
      <c r="DW1193" s="100">
        <f t="shared" si="11863"/>
        <v>1076513535.8000002</v>
      </c>
      <c r="DX1193" s="99">
        <f t="shared" si="11863"/>
        <v>961172799.82142854</v>
      </c>
      <c r="DY1193" s="100">
        <f t="shared" si="11863"/>
        <v>1073167759.6000001</v>
      </c>
      <c r="DZ1193" s="100">
        <f t="shared" si="11863"/>
        <v>958185499.64285707</v>
      </c>
      <c r="EA1193" s="100">
        <f t="shared" si="11863"/>
        <v>129184866</v>
      </c>
      <c r="EB1193" s="100">
        <f t="shared" si="11863"/>
        <v>115343630.35714285</v>
      </c>
      <c r="EC1193" s="100">
        <f t="shared" si="11863"/>
        <v>0</v>
      </c>
      <c r="ED1193" s="99">
        <f t="shared" si="11863"/>
        <v>0</v>
      </c>
      <c r="EE1193" s="885">
        <f t="shared" si="11863"/>
        <v>5250666848</v>
      </c>
      <c r="EF1193" s="600">
        <f t="shared" si="11863"/>
        <v>4688095400</v>
      </c>
      <c r="EG1193" s="99">
        <f t="shared" si="11863"/>
        <v>0</v>
      </c>
      <c r="EH1193" s="99">
        <f t="shared" si="11863"/>
        <v>0</v>
      </c>
      <c r="EI1193" s="99">
        <f t="shared" si="11863"/>
        <v>0</v>
      </c>
      <c r="EJ1193" s="99">
        <f t="shared" si="11863"/>
        <v>0</v>
      </c>
      <c r="EK1193" s="99">
        <f t="shared" si="11863"/>
        <v>110893500</v>
      </c>
      <c r="EL1193" s="99">
        <f t="shared" si="11863"/>
        <v>124200720</v>
      </c>
      <c r="EM1193" s="100">
        <f t="shared" si="11863"/>
        <v>248906410</v>
      </c>
      <c r="EN1193" s="99">
        <f t="shared" si="11863"/>
        <v>278775179.19999999</v>
      </c>
      <c r="EO1193" s="100">
        <f t="shared" si="11863"/>
        <v>350874589.64285713</v>
      </c>
      <c r="EP1193" s="99">
        <f t="shared" si="11863"/>
        <v>392979540.39999998</v>
      </c>
      <c r="EQ1193" s="100">
        <f t="shared" si="11863"/>
        <v>293283430.17857146</v>
      </c>
      <c r="ER1193" s="99">
        <f t="shared" si="11863"/>
        <v>328477441.80000007</v>
      </c>
      <c r="ES1193" s="100">
        <f t="shared" si="11863"/>
        <v>291738740.35714287</v>
      </c>
      <c r="ET1193" s="99">
        <f t="shared" si="11863"/>
        <v>326747389.19999999</v>
      </c>
      <c r="EU1193" s="99">
        <f t="shared" si="11863"/>
        <v>-9074740.3571428508</v>
      </c>
      <c r="EV1193" s="99">
        <f t="shared" si="11863"/>
        <v>-10163709.199999988</v>
      </c>
      <c r="EW1193" s="99">
        <f t="shared" si="11863"/>
        <v>107119041.12000002</v>
      </c>
      <c r="EX1193" s="99">
        <f t="shared" si="11863"/>
        <v>0</v>
      </c>
      <c r="EY1193" s="99">
        <f t="shared" si="11863"/>
        <v>1286621930</v>
      </c>
      <c r="EZ1193" s="99">
        <f t="shared" si="11863"/>
        <v>1441016561.6000011</v>
      </c>
      <c r="FA1193" s="311"/>
    </row>
    <row r="1194" spans="4:157" s="1090" customFormat="1" ht="18" customHeight="1" x14ac:dyDescent="0.2">
      <c r="D1194" s="1091" t="s">
        <v>2011</v>
      </c>
      <c r="E1194" s="1092"/>
      <c r="F1194" s="1092"/>
      <c r="G1194" s="1092"/>
      <c r="H1194" s="1092"/>
      <c r="I1194" s="1092"/>
      <c r="J1194" s="1092"/>
      <c r="K1194" s="1092"/>
      <c r="L1194" s="1092"/>
      <c r="M1194" s="1092"/>
      <c r="N1194" s="1093"/>
      <c r="O1194" s="1093"/>
      <c r="P1194" s="1093"/>
      <c r="Q1194" s="1093"/>
      <c r="R1194" s="1093"/>
      <c r="S1194" s="1093"/>
      <c r="T1194" s="1093"/>
      <c r="U1194" s="1094"/>
      <c r="V1194" s="1094"/>
      <c r="W1194" s="1094"/>
      <c r="X1194" s="1092"/>
      <c r="Y1194" s="1092"/>
      <c r="Z1194" s="1092"/>
      <c r="AA1194" s="1092"/>
      <c r="AB1194" s="1092"/>
      <c r="AC1194" s="1092"/>
      <c r="AD1194" s="1092"/>
      <c r="AE1194" s="1092"/>
      <c r="AF1194" s="1092"/>
      <c r="AG1194" s="1095">
        <f>AG982+AG1163</f>
        <v>712648000</v>
      </c>
      <c r="AH1194" s="1095">
        <f>AH982+AH1163</f>
        <v>798165760.00000012</v>
      </c>
      <c r="AI1194" s="1092">
        <f>AI982+AI1163</f>
        <v>798165760.00000012</v>
      </c>
      <c r="AJ1194" s="1092"/>
      <c r="AK1194" s="1092"/>
      <c r="AL1194" s="1092"/>
      <c r="AM1194" s="1095">
        <f>AM982+AM1163</f>
        <v>1968587000</v>
      </c>
      <c r="AN1194" s="1092">
        <f>AN982+AN1163</f>
        <v>2204817440</v>
      </c>
      <c r="AO1194" s="1092">
        <f>AO982+AO1163</f>
        <v>1994643560.0000002</v>
      </c>
      <c r="AP1194" s="1092"/>
      <c r="AQ1194" s="1092"/>
      <c r="AR1194" s="1092"/>
      <c r="AS1194" s="1092">
        <f>AS982+AS1163</f>
        <v>2801982800</v>
      </c>
      <c r="AT1194" s="1092">
        <f>AT982+AT1163</f>
        <v>3138220736.0000005</v>
      </c>
      <c r="AU1194" s="1092">
        <f>AU982+AU1163</f>
        <v>1962479478.4000006</v>
      </c>
      <c r="AV1194" s="1092"/>
      <c r="AW1194" s="1092"/>
      <c r="AX1194" s="1092"/>
      <c r="AY1194" s="1092">
        <f>AY982+AY1163</f>
        <v>2024590420</v>
      </c>
      <c r="AZ1194" s="1092">
        <f>AZ982+AZ1163</f>
        <v>2267541270.4000001</v>
      </c>
      <c r="BA1194" s="1092">
        <f>BA982+BA1163</f>
        <v>967334388.16000009</v>
      </c>
      <c r="BB1194" s="1092"/>
      <c r="BC1194" s="1092"/>
      <c r="BD1194" s="1092"/>
      <c r="BE1194" s="1092">
        <f>BE982+BE1163</f>
        <v>1659332990</v>
      </c>
      <c r="BF1194" s="1092">
        <f>BF982+BF1163</f>
        <v>1858452948.8000002</v>
      </c>
      <c r="BG1194" s="1092">
        <f>BG982+BG1163</f>
        <v>743381179.5200001</v>
      </c>
      <c r="BH1194" s="1092"/>
      <c r="BI1194" s="1092"/>
      <c r="BJ1194" s="1092"/>
      <c r="BK1194" s="1092">
        <f>BK982+BK1163</f>
        <v>1656082680</v>
      </c>
      <c r="BL1194" s="1092">
        <f>BL982+BL1163</f>
        <v>1854812601.6000001</v>
      </c>
      <c r="BM1194" s="1092">
        <f>BM982+BM1163</f>
        <v>741925040.6400001</v>
      </c>
      <c r="BN1194" s="1092"/>
      <c r="BO1194" s="1092"/>
      <c r="BP1194" s="1092"/>
      <c r="BQ1194" s="1092">
        <f>BQ982+BQ1163</f>
        <v>0</v>
      </c>
      <c r="BR1194" s="1092">
        <f>BR982+BR1163</f>
        <v>0</v>
      </c>
      <c r="BS1194" s="1092">
        <f>BS982+BS1163</f>
        <v>0</v>
      </c>
      <c r="BT1194" s="1092"/>
      <c r="BU1194" s="1092"/>
      <c r="BV1194" s="1095">
        <f>BV982+BV1163</f>
        <v>10823223890</v>
      </c>
      <c r="BW1194" s="1096">
        <f>BW982+BW1163</f>
        <v>12122010756.799999</v>
      </c>
      <c r="BX1194" s="1092"/>
      <c r="BY1194" s="1092"/>
      <c r="BZ1194" s="1097"/>
      <c r="CA1194" s="1096">
        <f>CA982+CA1163</f>
        <v>7207929406.7200003</v>
      </c>
      <c r="CB1194" s="1092"/>
      <c r="CC1194" s="1092"/>
      <c r="CD1194" s="1092"/>
      <c r="CE1194" s="1093">
        <f>CE982+CE1163</f>
        <v>10823223890</v>
      </c>
      <c r="CF1194" s="1093">
        <f>CF982+CF1163</f>
        <v>12122010756.799999</v>
      </c>
      <c r="CG1194" s="1093">
        <f>CG982+CG1163</f>
        <v>7207929406.7200003</v>
      </c>
      <c r="CH1194" s="1092"/>
      <c r="CI1194" s="1092"/>
      <c r="CJ1194" s="1092"/>
      <c r="CK1194" s="1092"/>
      <c r="CL1194" s="1092"/>
      <c r="CM1194" s="1092"/>
      <c r="CN1194" s="1092"/>
      <c r="CO1194" s="1092"/>
      <c r="CP1194" s="1092"/>
      <c r="CQ1194" s="1092"/>
      <c r="CR1194" s="1092"/>
      <c r="CS1194" s="1092"/>
      <c r="CT1194" s="1092"/>
      <c r="CU1194" s="1092"/>
      <c r="CV1194" s="1092"/>
      <c r="CW1194" s="1092"/>
      <c r="CX1194" s="1092"/>
      <c r="CY1194" s="1092"/>
      <c r="CZ1194" s="1092"/>
      <c r="DA1194" s="1092"/>
      <c r="DB1194" s="1092"/>
      <c r="DC1194" s="1092"/>
      <c r="DD1194" s="1092"/>
      <c r="DE1194" s="1092"/>
      <c r="DF1194" s="1092"/>
      <c r="DG1194" s="1092"/>
      <c r="DH1194" s="1092"/>
      <c r="DI1194" s="1092"/>
      <c r="DJ1194" s="1092"/>
      <c r="DK1194" s="1092"/>
      <c r="DL1194" s="1092"/>
      <c r="DM1194" s="1092"/>
      <c r="DN1194" s="1095"/>
      <c r="DO1194" s="1095"/>
      <c r="DP1194" s="1092"/>
      <c r="DQ1194" s="1093">
        <f t="shared" ref="DQ1194:EZ1194" si="11864">DQ982+DQ1163</f>
        <v>798165760</v>
      </c>
      <c r="DR1194" s="1093">
        <f t="shared" si="11864"/>
        <v>712647999.99999988</v>
      </c>
      <c r="DS1194" s="1098">
        <f t="shared" si="11864"/>
        <v>2178890394.3013935</v>
      </c>
      <c r="DT1194" s="1093">
        <f t="shared" si="11864"/>
        <v>1945437852.0548153</v>
      </c>
      <c r="DU1194" s="1098">
        <f t="shared" si="11864"/>
        <v>3093252780.2666669</v>
      </c>
      <c r="DV1194" s="1098">
        <f t="shared" si="11864"/>
        <v>2761832839.5238094</v>
      </c>
      <c r="DW1194" s="1099">
        <f t="shared" si="11864"/>
        <v>2187176644.8000002</v>
      </c>
      <c r="DX1194" s="1092">
        <f t="shared" si="11864"/>
        <v>1952836290</v>
      </c>
      <c r="DY1194" s="1099">
        <f t="shared" si="11864"/>
        <v>1778262561.6000001</v>
      </c>
      <c r="DZ1194" s="1099">
        <f t="shared" si="11864"/>
        <v>1587734430</v>
      </c>
      <c r="EA1194" s="1099">
        <f t="shared" si="11864"/>
        <v>1774713214.4000001</v>
      </c>
      <c r="EB1194" s="1099">
        <f t="shared" si="11864"/>
        <v>1584565370</v>
      </c>
      <c r="EC1194" s="1099">
        <f t="shared" si="11864"/>
        <v>0</v>
      </c>
      <c r="ED1194" s="1092">
        <f t="shared" si="11864"/>
        <v>0</v>
      </c>
      <c r="EE1194" s="1100">
        <f t="shared" si="11864"/>
        <v>12201390989.608061</v>
      </c>
      <c r="EF1194" s="1093">
        <f t="shared" si="11864"/>
        <v>10894099097.86434</v>
      </c>
      <c r="EG1194" s="1092">
        <f t="shared" si="11864"/>
        <v>0</v>
      </c>
      <c r="EH1194" s="1092">
        <f t="shared" si="11864"/>
        <v>0</v>
      </c>
      <c r="EI1194" s="1092">
        <f t="shared" si="11864"/>
        <v>0</v>
      </c>
      <c r="EJ1194" s="1092">
        <f t="shared" si="11864"/>
        <v>0</v>
      </c>
      <c r="EK1194" s="1092">
        <f t="shared" si="11864"/>
        <v>1.1920928955078125E-7</v>
      </c>
      <c r="EL1194" s="1092">
        <f t="shared" si="11864"/>
        <v>1.1920928955078125E-7</v>
      </c>
      <c r="EM1194" s="1141">
        <f t="shared" si="11864"/>
        <v>23149147.945184618</v>
      </c>
      <c r="EN1194" s="1092">
        <f t="shared" si="11864"/>
        <v>25927045.698606834</v>
      </c>
      <c r="EO1194" s="1099">
        <f t="shared" si="11864"/>
        <v>40149960.476190515</v>
      </c>
      <c r="EP1194" s="1092">
        <f t="shared" si="11864"/>
        <v>44967955.733333409</v>
      </c>
      <c r="EQ1194" s="1099">
        <f t="shared" si="11864"/>
        <v>71754130</v>
      </c>
      <c r="ER1194" s="1092">
        <f t="shared" si="11864"/>
        <v>80364625.599999905</v>
      </c>
      <c r="ES1194" s="1099">
        <f t="shared" si="11864"/>
        <v>71598560</v>
      </c>
      <c r="ET1194" s="1092">
        <f t="shared" si="11864"/>
        <v>80190387.200000048</v>
      </c>
      <c r="EU1194" s="1092">
        <f t="shared" si="11864"/>
        <v>71517310</v>
      </c>
      <c r="EV1194" s="1092">
        <f t="shared" si="11864"/>
        <v>80099387.200000048</v>
      </c>
      <c r="EW1194" s="1092">
        <f t="shared" si="11864"/>
        <v>741925040.6400001</v>
      </c>
      <c r="EX1194" s="1092">
        <f t="shared" si="11864"/>
        <v>0</v>
      </c>
      <c r="EY1194" s="1092">
        <f t="shared" si="11864"/>
        <v>-70875207.864340305</v>
      </c>
      <c r="EZ1194" s="1092">
        <f t="shared" si="11864"/>
        <v>-79380232.808061153</v>
      </c>
      <c r="FA1194" s="1101"/>
    </row>
    <row r="1195" spans="4:157" ht="18" customHeight="1" x14ac:dyDescent="0.2">
      <c r="D1195" s="90" t="s">
        <v>2135</v>
      </c>
      <c r="E1195" s="99"/>
      <c r="F1195" s="99"/>
      <c r="G1195" s="99"/>
      <c r="H1195" s="99"/>
      <c r="I1195" s="99"/>
      <c r="J1195" s="99"/>
      <c r="K1195" s="99"/>
      <c r="L1195" s="99"/>
      <c r="M1195" s="99"/>
      <c r="N1195" s="600"/>
      <c r="O1195" s="600"/>
      <c r="P1195" s="600"/>
      <c r="Q1195" s="600"/>
      <c r="R1195" s="600"/>
      <c r="S1195" s="600"/>
      <c r="T1195" s="600"/>
      <c r="U1195" s="405"/>
      <c r="V1195" s="405"/>
      <c r="W1195" s="405"/>
      <c r="X1195" s="99"/>
      <c r="Y1195" s="99"/>
      <c r="Z1195" s="99"/>
      <c r="AA1195" s="99"/>
      <c r="AB1195" s="99"/>
      <c r="AC1195" s="99"/>
      <c r="AD1195" s="99"/>
      <c r="AE1195" s="99"/>
      <c r="AF1195" s="99"/>
      <c r="AG1195" s="406">
        <f>AG920</f>
        <v>0</v>
      </c>
      <c r="AH1195" s="406">
        <f>AH920</f>
        <v>0</v>
      </c>
      <c r="AI1195" s="406">
        <f>AI920</f>
        <v>0</v>
      </c>
      <c r="AJ1195" s="99"/>
      <c r="AK1195" s="99"/>
      <c r="AL1195" s="99"/>
      <c r="AM1195" s="99">
        <f>AM920</f>
        <v>1609407510.4461999</v>
      </c>
      <c r="AN1195" s="99">
        <f>AN920</f>
        <v>1802536411.6997442</v>
      </c>
      <c r="AO1195" s="99">
        <f>AO920</f>
        <v>1802536411.6997442</v>
      </c>
      <c r="AP1195" s="99"/>
      <c r="AQ1195" s="99"/>
      <c r="AR1195" s="99"/>
      <c r="AS1195" s="99">
        <f>AS920</f>
        <v>1757173468.0239999</v>
      </c>
      <c r="AT1195" s="99">
        <f>AT920</f>
        <v>1968034284.1868801</v>
      </c>
      <c r="AU1195" s="99">
        <f>AU920</f>
        <v>1968034284.1868801</v>
      </c>
      <c r="AV1195" s="99"/>
      <c r="AW1195" s="99"/>
      <c r="AX1195" s="99"/>
      <c r="AY1195" s="99">
        <f>AY920</f>
        <v>1758140181.276</v>
      </c>
      <c r="AZ1195" s="99">
        <f>AZ920</f>
        <v>1969117003.0291202</v>
      </c>
      <c r="BA1195" s="99">
        <f>BA920</f>
        <v>1969117003.0291202</v>
      </c>
      <c r="BB1195" s="99"/>
      <c r="BC1195" s="99"/>
      <c r="BD1195" s="99"/>
      <c r="BE1195" s="99">
        <f>BE920</f>
        <v>1742270842.4884</v>
      </c>
      <c r="BF1195" s="99">
        <f>BF920</f>
        <v>1951343343.5870082</v>
      </c>
      <c r="BG1195" s="99">
        <f>BG920</f>
        <v>1951343343.5870082</v>
      </c>
      <c r="BH1195" s="99"/>
      <c r="BI1195" s="99"/>
      <c r="BJ1195" s="99"/>
      <c r="BK1195" s="99">
        <f>BK920</f>
        <v>0</v>
      </c>
      <c r="BL1195" s="99">
        <f>BL920</f>
        <v>0</v>
      </c>
      <c r="BM1195" s="99">
        <f>BM920</f>
        <v>0</v>
      </c>
      <c r="BN1195" s="99"/>
      <c r="BO1195" s="99"/>
      <c r="BP1195" s="99"/>
      <c r="BQ1195" s="99">
        <f>BQ920</f>
        <v>0</v>
      </c>
      <c r="BR1195" s="99">
        <f>BR920</f>
        <v>0</v>
      </c>
      <c r="BS1195" s="99">
        <f>BS920</f>
        <v>0</v>
      </c>
      <c r="BT1195" s="99"/>
      <c r="BU1195" s="99"/>
      <c r="BV1195" s="406">
        <f>BV920</f>
        <v>6866992002.2346001</v>
      </c>
      <c r="BW1195" s="873">
        <f>BW920</f>
        <v>7691031042.5027533</v>
      </c>
      <c r="BX1195" s="99"/>
      <c r="BY1195" s="99"/>
      <c r="BZ1195" s="601"/>
      <c r="CA1195" s="873">
        <f>CA920</f>
        <v>0</v>
      </c>
      <c r="CB1195" s="99"/>
      <c r="CC1195" s="99"/>
      <c r="CD1195" s="99"/>
      <c r="CE1195" s="600">
        <f>CE920</f>
        <v>6866992002.2346001</v>
      </c>
      <c r="CF1195" s="600">
        <f>CF920</f>
        <v>7691031042.5027533</v>
      </c>
      <c r="CG1195" s="600">
        <f>CG920</f>
        <v>7691031042.5027533</v>
      </c>
      <c r="CH1195" s="99"/>
      <c r="CI1195" s="99"/>
      <c r="CJ1195" s="99"/>
      <c r="CK1195" s="99"/>
      <c r="CL1195" s="99"/>
      <c r="CM1195" s="99"/>
      <c r="CN1195" s="99"/>
      <c r="CO1195" s="99"/>
      <c r="CP1195" s="99"/>
      <c r="CQ1195" s="99"/>
      <c r="CR1195" s="99"/>
      <c r="CS1195" s="99"/>
      <c r="CT1195" s="99"/>
      <c r="CU1195" s="99"/>
      <c r="CV1195" s="99"/>
      <c r="CW1195" s="99"/>
      <c r="CX1195" s="99"/>
      <c r="CY1195" s="99"/>
      <c r="CZ1195" s="99"/>
      <c r="DA1195" s="99"/>
      <c r="DB1195" s="99"/>
      <c r="DC1195" s="99"/>
      <c r="DD1195" s="99"/>
      <c r="DE1195" s="99"/>
      <c r="DF1195" s="99"/>
      <c r="DG1195" s="99"/>
      <c r="DH1195" s="99"/>
      <c r="DI1195" s="99"/>
      <c r="DJ1195" s="99"/>
      <c r="DK1195" s="99"/>
      <c r="DL1195" s="99"/>
      <c r="DM1195" s="99"/>
      <c r="DN1195" s="406"/>
      <c r="DO1195" s="406"/>
      <c r="DP1195" s="99"/>
      <c r="DQ1195" s="600">
        <f t="shared" ref="DQ1195:EZ1195" si="11865">DQ920</f>
        <v>0</v>
      </c>
      <c r="DR1195" s="600">
        <f t="shared" si="11865"/>
        <v>0</v>
      </c>
      <c r="DS1195" s="884">
        <f t="shared" si="11865"/>
        <v>1802536411.699744</v>
      </c>
      <c r="DT1195" s="600">
        <f t="shared" si="11865"/>
        <v>1609407510.4461999</v>
      </c>
      <c r="DU1195" s="884">
        <f t="shared" si="11865"/>
        <v>1968034284.1868801</v>
      </c>
      <c r="DV1195" s="884">
        <f t="shared" si="11865"/>
        <v>1757173468.0239999</v>
      </c>
      <c r="DW1195" s="100">
        <f t="shared" si="11865"/>
        <v>1969117003.0291202</v>
      </c>
      <c r="DX1195" s="99">
        <f t="shared" si="11865"/>
        <v>1758140181.276</v>
      </c>
      <c r="DY1195" s="100">
        <f t="shared" si="11865"/>
        <v>1951343343.5870082</v>
      </c>
      <c r="DZ1195" s="100">
        <f t="shared" si="11865"/>
        <v>1742270842.4884</v>
      </c>
      <c r="EA1195" s="100">
        <f t="shared" si="11865"/>
        <v>0</v>
      </c>
      <c r="EB1195" s="100">
        <f t="shared" si="11865"/>
        <v>0</v>
      </c>
      <c r="EC1195" s="100">
        <f t="shared" si="11865"/>
        <v>0</v>
      </c>
      <c r="ED1195" s="99">
        <f t="shared" si="11865"/>
        <v>0</v>
      </c>
      <c r="EE1195" s="885">
        <f t="shared" si="11865"/>
        <v>7691031042.5027533</v>
      </c>
      <c r="EF1195" s="600">
        <f t="shared" si="11865"/>
        <v>6866992002.2346001</v>
      </c>
      <c r="EG1195" s="99">
        <f t="shared" si="11865"/>
        <v>0</v>
      </c>
      <c r="EH1195" s="99">
        <f t="shared" si="11865"/>
        <v>0</v>
      </c>
      <c r="EI1195" s="99">
        <f t="shared" si="11865"/>
        <v>0</v>
      </c>
      <c r="EJ1195" s="99">
        <f t="shared" si="11865"/>
        <v>0</v>
      </c>
      <c r="EK1195" s="99">
        <f t="shared" si="11865"/>
        <v>0</v>
      </c>
      <c r="EL1195" s="99">
        <f t="shared" si="11865"/>
        <v>0</v>
      </c>
      <c r="EM1195" s="100">
        <f t="shared" si="11865"/>
        <v>0</v>
      </c>
      <c r="EN1195" s="99">
        <f t="shared" si="11865"/>
        <v>0</v>
      </c>
      <c r="EO1195" s="100">
        <f t="shared" si="11865"/>
        <v>0</v>
      </c>
      <c r="EP1195" s="99">
        <f t="shared" si="11865"/>
        <v>0</v>
      </c>
      <c r="EQ1195" s="100">
        <f t="shared" si="11865"/>
        <v>0</v>
      </c>
      <c r="ER1195" s="99">
        <f t="shared" si="11865"/>
        <v>0</v>
      </c>
      <c r="ES1195" s="100">
        <f t="shared" si="11865"/>
        <v>0</v>
      </c>
      <c r="ET1195" s="99">
        <f t="shared" si="11865"/>
        <v>0</v>
      </c>
      <c r="EU1195" s="99">
        <f t="shared" si="11865"/>
        <v>0</v>
      </c>
      <c r="EV1195" s="99">
        <f t="shared" si="11865"/>
        <v>0</v>
      </c>
      <c r="EW1195" s="99">
        <f t="shared" si="11865"/>
        <v>0</v>
      </c>
      <c r="EX1195" s="99">
        <f t="shared" si="11865"/>
        <v>0</v>
      </c>
      <c r="EY1195" s="99">
        <f t="shared" si="11865"/>
        <v>0</v>
      </c>
      <c r="EZ1195" s="99">
        <f t="shared" si="11865"/>
        <v>0</v>
      </c>
    </row>
    <row r="1196" spans="4:157" ht="18" customHeight="1" x14ac:dyDescent="0.2">
      <c r="D1196" s="90" t="s">
        <v>2167</v>
      </c>
      <c r="E1196" s="99"/>
      <c r="F1196" s="99"/>
      <c r="G1196" s="99"/>
      <c r="H1196" s="99"/>
      <c r="I1196" s="99"/>
      <c r="J1196" s="99"/>
      <c r="K1196" s="99"/>
      <c r="L1196" s="99"/>
      <c r="M1196" s="99"/>
      <c r="N1196" s="600"/>
      <c r="O1196" s="600"/>
      <c r="P1196" s="600"/>
      <c r="Q1196" s="600"/>
      <c r="R1196" s="600"/>
      <c r="S1196" s="600"/>
      <c r="T1196" s="600"/>
      <c r="U1196" s="405"/>
      <c r="V1196" s="405"/>
      <c r="W1196" s="405"/>
      <c r="X1196" s="99"/>
      <c r="Y1196" s="99"/>
      <c r="Z1196" s="99"/>
      <c r="AA1196" s="99"/>
      <c r="AB1196" s="99"/>
      <c r="AC1196" s="99"/>
      <c r="AD1196" s="99"/>
      <c r="AE1196" s="99"/>
      <c r="AF1196" s="99"/>
      <c r="AG1196" s="406">
        <f>AG923</f>
        <v>800017705.30464292</v>
      </c>
      <c r="AH1196" s="406">
        <f>AH923</f>
        <v>896019829.94120026</v>
      </c>
      <c r="AI1196" s="406">
        <f>AI923</f>
        <v>561534570.32993412</v>
      </c>
      <c r="AJ1196" s="99"/>
      <c r="AK1196" s="99"/>
      <c r="AL1196" s="99"/>
      <c r="AM1196" s="406">
        <f>AM1150</f>
        <v>17275370</v>
      </c>
      <c r="AN1196" s="99">
        <f>AN1150</f>
        <v>19348414.400000002</v>
      </c>
      <c r="AO1196" s="99">
        <f>AO1150</f>
        <v>19348414.400000002</v>
      </c>
      <c r="AP1196" s="99"/>
      <c r="AQ1196" s="99"/>
      <c r="AR1196" s="99"/>
      <c r="AS1196" s="406">
        <f>AS1150</f>
        <v>23113000</v>
      </c>
      <c r="AT1196" s="406">
        <f>AT1150</f>
        <v>25886560.000000004</v>
      </c>
      <c r="AU1196" s="406">
        <f>AU1150</f>
        <v>25886560.000000004</v>
      </c>
      <c r="AV1196" s="99"/>
      <c r="AW1196" s="99"/>
      <c r="AX1196" s="99"/>
      <c r="AY1196" s="99">
        <f>AY1150</f>
        <v>23625160</v>
      </c>
      <c r="AZ1196" s="99">
        <f>AZ1150</f>
        <v>26460179.200000003</v>
      </c>
      <c r="BA1196" s="99">
        <f>BA1150</f>
        <v>26460179.200000003</v>
      </c>
      <c r="BB1196" s="99"/>
      <c r="BC1196" s="99"/>
      <c r="BD1196" s="99"/>
      <c r="BE1196" s="99">
        <f>BE1150</f>
        <v>24077650</v>
      </c>
      <c r="BF1196" s="99">
        <f>BF1150</f>
        <v>26966968.000000004</v>
      </c>
      <c r="BG1196" s="99">
        <f>BG1150</f>
        <v>26966968.000000004</v>
      </c>
      <c r="BH1196" s="99"/>
      <c r="BI1196" s="99"/>
      <c r="BJ1196" s="99"/>
      <c r="BK1196" s="99">
        <f>BK1150</f>
        <v>24419370</v>
      </c>
      <c r="BL1196" s="99">
        <f>BL1150</f>
        <v>27349694.400000002</v>
      </c>
      <c r="BM1196" s="99">
        <f>BM1150</f>
        <v>27349694.400000002</v>
      </c>
      <c r="BN1196" s="99"/>
      <c r="BO1196" s="99"/>
      <c r="BP1196" s="99"/>
      <c r="BQ1196" s="99">
        <f>BQ1150</f>
        <v>0</v>
      </c>
      <c r="BR1196" s="99">
        <f>BR1150</f>
        <v>0</v>
      </c>
      <c r="BS1196" s="99">
        <f>BS1150</f>
        <v>0</v>
      </c>
      <c r="BT1196" s="99"/>
      <c r="BU1196" s="99"/>
      <c r="BV1196" s="406">
        <f>BV1150</f>
        <v>112510550</v>
      </c>
      <c r="BW1196" s="873">
        <f>BW1150</f>
        <v>126011816.00000001</v>
      </c>
      <c r="BX1196" s="99"/>
      <c r="BY1196" s="99"/>
      <c r="BZ1196" s="601"/>
      <c r="CA1196" s="873">
        <f>CA1150</f>
        <v>126011816.00000001</v>
      </c>
      <c r="CB1196" s="99"/>
      <c r="CC1196" s="99"/>
      <c r="CD1196" s="99"/>
      <c r="CE1196" s="600">
        <f>CE1150</f>
        <v>0</v>
      </c>
      <c r="CF1196" s="600">
        <f>CF1150</f>
        <v>126011816.00000001</v>
      </c>
      <c r="CG1196" s="600">
        <f>CG1150</f>
        <v>126011816.00000001</v>
      </c>
      <c r="CH1196" s="99"/>
      <c r="CI1196" s="99"/>
      <c r="CJ1196" s="99"/>
      <c r="CK1196" s="99"/>
      <c r="CL1196" s="99"/>
      <c r="CM1196" s="99"/>
      <c r="CN1196" s="99"/>
      <c r="CO1196" s="99"/>
      <c r="CP1196" s="99"/>
      <c r="CQ1196" s="99"/>
      <c r="CR1196" s="99"/>
      <c r="CS1196" s="99"/>
      <c r="CT1196" s="99"/>
      <c r="CU1196" s="99"/>
      <c r="CV1196" s="99"/>
      <c r="CW1196" s="99"/>
      <c r="CX1196" s="99"/>
      <c r="CY1196" s="99"/>
      <c r="CZ1196" s="99"/>
      <c r="DA1196" s="99"/>
      <c r="DB1196" s="99"/>
      <c r="DC1196" s="99"/>
      <c r="DD1196" s="99"/>
      <c r="DE1196" s="99"/>
      <c r="DF1196" s="99"/>
      <c r="DG1196" s="99"/>
      <c r="DH1196" s="99"/>
      <c r="DI1196" s="99"/>
      <c r="DJ1196" s="99"/>
      <c r="DK1196" s="99"/>
      <c r="DL1196" s="99"/>
      <c r="DM1196" s="99"/>
      <c r="DN1196" s="406"/>
      <c r="DO1196" s="406"/>
      <c r="DP1196" s="99"/>
      <c r="DQ1196" s="600">
        <f t="shared" ref="DQ1196:EZ1196" si="11866">DQ1150</f>
        <v>0</v>
      </c>
      <c r="DR1196" s="600">
        <f t="shared" si="11866"/>
        <v>0</v>
      </c>
      <c r="DS1196" s="884">
        <f t="shared" si="11866"/>
        <v>0</v>
      </c>
      <c r="DT1196" s="600">
        <f t="shared" si="11866"/>
        <v>0</v>
      </c>
      <c r="DU1196" s="884">
        <f t="shared" si="11866"/>
        <v>0</v>
      </c>
      <c r="DV1196" s="884">
        <f t="shared" si="11866"/>
        <v>0</v>
      </c>
      <c r="DW1196" s="100">
        <f t="shared" si="11866"/>
        <v>0</v>
      </c>
      <c r="DX1196" s="99">
        <f t="shared" si="11866"/>
        <v>0</v>
      </c>
      <c r="DY1196" s="100">
        <f t="shared" si="11866"/>
        <v>0</v>
      </c>
      <c r="DZ1196" s="100">
        <f t="shared" si="11866"/>
        <v>0</v>
      </c>
      <c r="EA1196" s="100">
        <f t="shared" si="11866"/>
        <v>0</v>
      </c>
      <c r="EB1196" s="100">
        <f t="shared" si="11866"/>
        <v>0</v>
      </c>
      <c r="EC1196" s="100">
        <f t="shared" si="11866"/>
        <v>0</v>
      </c>
      <c r="ED1196" s="99">
        <f t="shared" si="11866"/>
        <v>0</v>
      </c>
      <c r="EE1196" s="885">
        <f t="shared" si="11866"/>
        <v>0</v>
      </c>
      <c r="EF1196" s="600">
        <f t="shared" si="11866"/>
        <v>0</v>
      </c>
      <c r="EG1196" s="99">
        <f t="shared" si="11866"/>
        <v>0</v>
      </c>
      <c r="EH1196" s="99">
        <f t="shared" si="11866"/>
        <v>0</v>
      </c>
      <c r="EI1196" s="99">
        <f t="shared" si="11866"/>
        <v>0</v>
      </c>
      <c r="EJ1196" s="99">
        <f t="shared" si="11866"/>
        <v>0</v>
      </c>
      <c r="EK1196" s="99">
        <f t="shared" si="11866"/>
        <v>0</v>
      </c>
      <c r="EL1196" s="99">
        <f t="shared" si="11866"/>
        <v>0</v>
      </c>
      <c r="EM1196" s="507">
        <f t="shared" si="11866"/>
        <v>17275370</v>
      </c>
      <c r="EN1196" s="507">
        <f t="shared" si="11866"/>
        <v>19348414.400000002</v>
      </c>
      <c r="EO1196" s="507">
        <f t="shared" si="11866"/>
        <v>23113000</v>
      </c>
      <c r="EP1196" s="507">
        <f t="shared" si="11866"/>
        <v>25886560.000000004</v>
      </c>
      <c r="EQ1196" s="507">
        <f t="shared" si="11866"/>
        <v>23625160</v>
      </c>
      <c r="ER1196" s="507">
        <f t="shared" si="11866"/>
        <v>26460179.200000003</v>
      </c>
      <c r="ES1196" s="507">
        <f t="shared" si="11866"/>
        <v>24077650</v>
      </c>
      <c r="ET1196" s="507">
        <f t="shared" si="11866"/>
        <v>26966968.000000004</v>
      </c>
      <c r="EU1196" s="507">
        <f t="shared" si="11866"/>
        <v>24419370</v>
      </c>
      <c r="EV1196" s="507">
        <f t="shared" si="11866"/>
        <v>27349694.400000002</v>
      </c>
      <c r="EW1196" s="507">
        <f t="shared" si="11866"/>
        <v>27349694.400000002</v>
      </c>
      <c r="EX1196" s="507">
        <f t="shared" si="11866"/>
        <v>0</v>
      </c>
      <c r="EY1196" s="507">
        <f t="shared" si="11866"/>
        <v>112510550</v>
      </c>
      <c r="EZ1196" s="507">
        <f t="shared" si="11866"/>
        <v>126011816.00000001</v>
      </c>
    </row>
    <row r="1197" spans="4:157" ht="18" customHeight="1" x14ac:dyDescent="0.2">
      <c r="D1197" s="90" t="s">
        <v>2273</v>
      </c>
      <c r="E1197" s="99"/>
      <c r="F1197" s="99"/>
      <c r="G1197" s="99"/>
      <c r="H1197" s="99"/>
      <c r="I1197" s="99"/>
      <c r="J1197" s="99"/>
      <c r="K1197" s="99"/>
      <c r="L1197" s="99"/>
      <c r="M1197" s="99"/>
      <c r="N1197" s="600"/>
      <c r="O1197" s="600"/>
      <c r="P1197" s="600"/>
      <c r="Q1197" s="600"/>
      <c r="R1197" s="600"/>
      <c r="S1197" s="600"/>
      <c r="T1197" s="600"/>
      <c r="U1197" s="405"/>
      <c r="V1197" s="405"/>
      <c r="W1197" s="405"/>
      <c r="X1197" s="99"/>
      <c r="Y1197" s="99"/>
      <c r="Z1197" s="99"/>
      <c r="AA1197" s="99"/>
      <c r="AB1197" s="99"/>
      <c r="AC1197" s="99"/>
      <c r="AD1197" s="99"/>
      <c r="AE1197" s="99"/>
      <c r="AF1197" s="99"/>
      <c r="AG1197" s="406">
        <f>AG924</f>
        <v>97798890897.139999</v>
      </c>
      <c r="AH1197" s="406">
        <f>AH924</f>
        <v>109534757804.79681</v>
      </c>
      <c r="AI1197" s="406">
        <f>AI924</f>
        <v>26396780351.490753</v>
      </c>
      <c r="AJ1197" s="99"/>
      <c r="AK1197" s="99"/>
      <c r="AL1197" s="99"/>
      <c r="AM1197" s="406">
        <f>AM1168</f>
        <v>86014000</v>
      </c>
      <c r="AN1197" s="99">
        <f t="shared" ref="AN1197:AO1197" si="11867">AN1168</f>
        <v>96335680.000000015</v>
      </c>
      <c r="AO1197" s="99">
        <f t="shared" si="11867"/>
        <v>67434976</v>
      </c>
      <c r="AP1197" s="99"/>
      <c r="AQ1197" s="99"/>
      <c r="AR1197" s="99"/>
      <c r="AS1197" s="406">
        <f>AS1168</f>
        <v>90315000</v>
      </c>
      <c r="AT1197" s="406">
        <f t="shared" ref="AT1197:AU1197" si="11868">AT1168</f>
        <v>101152800.00000001</v>
      </c>
      <c r="AU1197" s="406">
        <f t="shared" si="11868"/>
        <v>70806960</v>
      </c>
      <c r="AV1197" s="99"/>
      <c r="AW1197" s="99"/>
      <c r="AX1197" s="99"/>
      <c r="AY1197" s="99">
        <f t="shared" ref="AY1197:BA1197" si="11869">AY1168</f>
        <v>94830000</v>
      </c>
      <c r="AZ1197" s="99">
        <f t="shared" si="11869"/>
        <v>106209600.00000001</v>
      </c>
      <c r="BA1197" s="99">
        <f t="shared" si="11869"/>
        <v>74346720</v>
      </c>
      <c r="BB1197" s="99"/>
      <c r="BC1197" s="99"/>
      <c r="BD1197" s="99"/>
      <c r="BE1197" s="99">
        <f t="shared" ref="BE1197:BG1197" si="11870">BE1168</f>
        <v>0</v>
      </c>
      <c r="BF1197" s="99">
        <f t="shared" si="11870"/>
        <v>0</v>
      </c>
      <c r="BG1197" s="99">
        <f t="shared" si="11870"/>
        <v>0</v>
      </c>
      <c r="BH1197" s="99"/>
      <c r="BI1197" s="99"/>
      <c r="BJ1197" s="99"/>
      <c r="BK1197" s="99">
        <f t="shared" ref="BK1197:BM1197" si="11871">BK1168</f>
        <v>0</v>
      </c>
      <c r="BL1197" s="99">
        <f t="shared" si="11871"/>
        <v>0</v>
      </c>
      <c r="BM1197" s="99">
        <f t="shared" si="11871"/>
        <v>0</v>
      </c>
      <c r="BN1197" s="99"/>
      <c r="BO1197" s="99"/>
      <c r="BP1197" s="99"/>
      <c r="BQ1197" s="99">
        <f t="shared" ref="BQ1197:BS1197" si="11872">BQ1168</f>
        <v>0</v>
      </c>
      <c r="BR1197" s="99">
        <f t="shared" si="11872"/>
        <v>0</v>
      </c>
      <c r="BS1197" s="99">
        <f t="shared" si="11872"/>
        <v>0</v>
      </c>
      <c r="BT1197" s="99"/>
      <c r="BU1197" s="99"/>
      <c r="BV1197" s="406">
        <f t="shared" ref="BV1197:BW1197" si="11873">BV1168</f>
        <v>271159000</v>
      </c>
      <c r="BW1197" s="873">
        <f t="shared" si="11873"/>
        <v>303698080</v>
      </c>
      <c r="BX1197" s="99"/>
      <c r="BY1197" s="99"/>
      <c r="BZ1197" s="601"/>
      <c r="CA1197" s="873">
        <f t="shared" ref="CA1197:CG1197" si="11874">CA1168</f>
        <v>212588656</v>
      </c>
      <c r="CB1197" s="99">
        <f t="shared" si="11874"/>
        <v>0</v>
      </c>
      <c r="CC1197" s="99">
        <f t="shared" si="11874"/>
        <v>0</v>
      </c>
      <c r="CD1197" s="99">
        <f t="shared" si="11874"/>
        <v>0</v>
      </c>
      <c r="CE1197" s="600">
        <f t="shared" si="11874"/>
        <v>0</v>
      </c>
      <c r="CF1197" s="600">
        <f t="shared" si="11874"/>
        <v>0</v>
      </c>
      <c r="CG1197" s="600">
        <f t="shared" si="11874"/>
        <v>0</v>
      </c>
      <c r="CH1197" s="99"/>
      <c r="CI1197" s="99"/>
      <c r="CJ1197" s="99"/>
      <c r="CK1197" s="99"/>
      <c r="CL1197" s="99"/>
      <c r="CM1197" s="99"/>
      <c r="CN1197" s="99"/>
      <c r="CO1197" s="99"/>
      <c r="CP1197" s="99"/>
      <c r="CQ1197" s="99"/>
      <c r="CR1197" s="99"/>
      <c r="CS1197" s="99"/>
      <c r="CT1197" s="99"/>
      <c r="CU1197" s="99"/>
      <c r="CV1197" s="99"/>
      <c r="CW1197" s="99"/>
      <c r="CX1197" s="99"/>
      <c r="CY1197" s="99"/>
      <c r="CZ1197" s="99"/>
      <c r="DA1197" s="99"/>
      <c r="DB1197" s="99"/>
      <c r="DC1197" s="99"/>
      <c r="DD1197" s="99"/>
      <c r="DE1197" s="99"/>
      <c r="DF1197" s="99"/>
      <c r="DG1197" s="99"/>
      <c r="DH1197" s="99"/>
      <c r="DI1197" s="99"/>
      <c r="DJ1197" s="99"/>
      <c r="DK1197" s="99"/>
      <c r="DL1197" s="99"/>
      <c r="DM1197" s="99"/>
      <c r="DN1197" s="406"/>
      <c r="DO1197" s="406"/>
      <c r="DP1197" s="99"/>
      <c r="DQ1197" s="600">
        <f t="shared" ref="DQ1197:EZ1197" si="11875">DQ1168</f>
        <v>0</v>
      </c>
      <c r="DR1197" s="600">
        <f t="shared" si="11875"/>
        <v>0</v>
      </c>
      <c r="DS1197" s="884">
        <f t="shared" si="11875"/>
        <v>65207213.400000006</v>
      </c>
      <c r="DT1197" s="600">
        <f t="shared" si="11875"/>
        <v>58220726.25</v>
      </c>
      <c r="DU1197" s="884">
        <f t="shared" si="11875"/>
        <v>91290401.596800014</v>
      </c>
      <c r="DV1197" s="884">
        <f t="shared" si="11875"/>
        <v>81509287.140000001</v>
      </c>
      <c r="DW1197" s="100">
        <f t="shared" si="11875"/>
        <v>95854164.000000015</v>
      </c>
      <c r="DX1197" s="99">
        <f t="shared" si="11875"/>
        <v>85584075</v>
      </c>
      <c r="DY1197" s="100">
        <f t="shared" si="11875"/>
        <v>0</v>
      </c>
      <c r="DZ1197" s="100">
        <f t="shared" si="11875"/>
        <v>0</v>
      </c>
      <c r="EA1197" s="100">
        <f t="shared" si="11875"/>
        <v>0</v>
      </c>
      <c r="EB1197" s="100">
        <f t="shared" si="11875"/>
        <v>0</v>
      </c>
      <c r="EC1197" s="100">
        <f t="shared" ref="EC1197:ED1197" si="11876">EC1168</f>
        <v>0</v>
      </c>
      <c r="ED1197" s="99">
        <f t="shared" si="11876"/>
        <v>0</v>
      </c>
      <c r="EE1197" s="885">
        <f t="shared" si="11875"/>
        <v>252351778.99680001</v>
      </c>
      <c r="EF1197" s="600">
        <f t="shared" si="11875"/>
        <v>225314088.38999999</v>
      </c>
      <c r="EG1197" s="99">
        <f t="shared" si="11875"/>
        <v>0</v>
      </c>
      <c r="EH1197" s="99">
        <f t="shared" si="11875"/>
        <v>0</v>
      </c>
      <c r="EI1197" s="99">
        <f t="shared" si="11875"/>
        <v>0</v>
      </c>
      <c r="EJ1197" s="99">
        <f t="shared" si="11875"/>
        <v>0</v>
      </c>
      <c r="EK1197" s="99">
        <f t="shared" si="11875"/>
        <v>0</v>
      </c>
      <c r="EL1197" s="99">
        <f t="shared" si="11875"/>
        <v>0</v>
      </c>
      <c r="EM1197" s="507">
        <f t="shared" si="11875"/>
        <v>27793273.75</v>
      </c>
      <c r="EN1197" s="507">
        <f t="shared" si="11875"/>
        <v>31128466.600000009</v>
      </c>
      <c r="EO1197" s="507">
        <f t="shared" si="11875"/>
        <v>8805712.8599999994</v>
      </c>
      <c r="EP1197" s="507">
        <f t="shared" si="11875"/>
        <v>9862398.4032000005</v>
      </c>
      <c r="EQ1197" s="507">
        <f t="shared" si="11875"/>
        <v>9245925</v>
      </c>
      <c r="ER1197" s="507">
        <f t="shared" si="11875"/>
        <v>10355436</v>
      </c>
      <c r="ES1197" s="507">
        <f t="shared" si="11875"/>
        <v>0</v>
      </c>
      <c r="ET1197" s="507">
        <f t="shared" si="11875"/>
        <v>0</v>
      </c>
      <c r="EU1197" s="507">
        <f t="shared" si="11875"/>
        <v>0</v>
      </c>
      <c r="EV1197" s="507">
        <f t="shared" si="11875"/>
        <v>0</v>
      </c>
      <c r="EW1197" s="507">
        <f t="shared" ref="EW1197:EX1197" si="11877">EW1168</f>
        <v>0</v>
      </c>
      <c r="EX1197" s="507">
        <f t="shared" si="11877"/>
        <v>0</v>
      </c>
      <c r="EY1197" s="507">
        <f t="shared" si="11875"/>
        <v>45844911.610000014</v>
      </c>
      <c r="EZ1197" s="507">
        <f t="shared" si="11875"/>
        <v>51346301.003199995</v>
      </c>
    </row>
    <row r="1199" spans="4:157" ht="18" customHeight="1" x14ac:dyDescent="0.2">
      <c r="AG1199" s="286"/>
      <c r="AH1199" s="286"/>
      <c r="AT1199" s="566">
        <f>AT1173+AZ1173+BF1173+BL1173+BR1173</f>
        <v>377480341861.30267</v>
      </c>
    </row>
  </sheetData>
  <autoFilter ref="A7:FA1171"/>
  <mergeCells count="129">
    <mergeCell ref="N5:Q5"/>
    <mergeCell ref="N6:Q6"/>
    <mergeCell ref="CE5:CG5"/>
    <mergeCell ref="CH5:CI5"/>
    <mergeCell ref="CJ5:EF5"/>
    <mergeCell ref="CC6:CC7"/>
    <mergeCell ref="CD6:CD7"/>
    <mergeCell ref="DL6:DL7"/>
    <mergeCell ref="CO6:CO7"/>
    <mergeCell ref="CL6:CL7"/>
    <mergeCell ref="CM6:CM7"/>
    <mergeCell ref="CN6:CN7"/>
    <mergeCell ref="CJ6:CJ7"/>
    <mergeCell ref="CE6:CE7"/>
    <mergeCell ref="CF6:CF7"/>
    <mergeCell ref="CR6:CZ6"/>
    <mergeCell ref="DM6:DN6"/>
    <mergeCell ref="DB6:DK6"/>
    <mergeCell ref="EC6:ED6"/>
    <mergeCell ref="CP6:CP7"/>
    <mergeCell ref="CQ6:CQ7"/>
    <mergeCell ref="DA6:DA7"/>
    <mergeCell ref="DO6:DP6"/>
    <mergeCell ref="DY6:DZ6"/>
    <mergeCell ref="BI6:BI7"/>
    <mergeCell ref="BJ6:BJ7"/>
    <mergeCell ref="BK6:BK7"/>
    <mergeCell ref="BL6:BL7"/>
    <mergeCell ref="BM6:BM7"/>
    <mergeCell ref="F6:F7"/>
    <mergeCell ref="U6:U7"/>
    <mergeCell ref="V6:V7"/>
    <mergeCell ref="M6:M7"/>
    <mergeCell ref="G6:G7"/>
    <mergeCell ref="H6:H7"/>
    <mergeCell ref="I6:I7"/>
    <mergeCell ref="J6:J7"/>
    <mergeCell ref="K6:K7"/>
    <mergeCell ref="S6:S7"/>
    <mergeCell ref="L6:L7"/>
    <mergeCell ref="Y6:Y7"/>
    <mergeCell ref="Z6:Z7"/>
    <mergeCell ref="AE6:AE7"/>
    <mergeCell ref="AF6:AF7"/>
    <mergeCell ref="BG6:BG7"/>
    <mergeCell ref="R5:V5"/>
    <mergeCell ref="R8:V8"/>
    <mergeCell ref="T6:T7"/>
    <mergeCell ref="X5:AB5"/>
    <mergeCell ref="AB6:AB7"/>
    <mergeCell ref="AC6:AC7"/>
    <mergeCell ref="BD6:BD7"/>
    <mergeCell ref="X8:BH8"/>
    <mergeCell ref="BA6:BA7"/>
    <mergeCell ref="BC6:BC7"/>
    <mergeCell ref="AG6:AG7"/>
    <mergeCell ref="AH6:AH7"/>
    <mergeCell ref="AI6:AI7"/>
    <mergeCell ref="W6:W7"/>
    <mergeCell ref="AA6:AA7"/>
    <mergeCell ref="BE6:BE7"/>
    <mergeCell ref="BF6:BF7"/>
    <mergeCell ref="A6:A7"/>
    <mergeCell ref="B6:B7"/>
    <mergeCell ref="C6:C7"/>
    <mergeCell ref="D6:D7"/>
    <mergeCell ref="E6:E7"/>
    <mergeCell ref="CI6:CI7"/>
    <mergeCell ref="CG6:CG7"/>
    <mergeCell ref="CH6:CH7"/>
    <mergeCell ref="CA6:CA7"/>
    <mergeCell ref="AK6:AK7"/>
    <mergeCell ref="AL6:AL7"/>
    <mergeCell ref="AM6:AM7"/>
    <mergeCell ref="AN6:AN7"/>
    <mergeCell ref="AO6:AO7"/>
    <mergeCell ref="AQ6:AQ7"/>
    <mergeCell ref="AR6:AR7"/>
    <mergeCell ref="AS6:AS7"/>
    <mergeCell ref="AT6:AT7"/>
    <mergeCell ref="AU6:AU7"/>
    <mergeCell ref="AW6:AW7"/>
    <mergeCell ref="AX6:AX7"/>
    <mergeCell ref="AY6:AY7"/>
    <mergeCell ref="AZ6:AZ7"/>
    <mergeCell ref="CB6:CB7"/>
    <mergeCell ref="EY5:EZ5"/>
    <mergeCell ref="EY6:EY7"/>
    <mergeCell ref="EZ6:EZ7"/>
    <mergeCell ref="EG5:EH5"/>
    <mergeCell ref="EI5:EJ5"/>
    <mergeCell ref="EI6:EI7"/>
    <mergeCell ref="EJ6:EJ7"/>
    <mergeCell ref="EK5:EL5"/>
    <mergeCell ref="EK6:EK7"/>
    <mergeCell ref="EL6:EL7"/>
    <mergeCell ref="EM5:EN5"/>
    <mergeCell ref="EM6:EM7"/>
    <mergeCell ref="EN6:EN7"/>
    <mergeCell ref="EO5:EP5"/>
    <mergeCell ref="EO6:EO7"/>
    <mergeCell ref="EP6:EP7"/>
    <mergeCell ref="EQ5:ER5"/>
    <mergeCell ref="EQ6:EQ7"/>
    <mergeCell ref="ER6:ER7"/>
    <mergeCell ref="ES5:ET5"/>
    <mergeCell ref="ES6:ES7"/>
    <mergeCell ref="ET6:ET7"/>
    <mergeCell ref="BO6:BO7"/>
    <mergeCell ref="BP6:BP7"/>
    <mergeCell ref="BQ6:BQ7"/>
    <mergeCell ref="BR6:BR7"/>
    <mergeCell ref="BS6:BS7"/>
    <mergeCell ref="EE6:EF6"/>
    <mergeCell ref="EW5:EX5"/>
    <mergeCell ref="EW6:EW7"/>
    <mergeCell ref="EX6:EX7"/>
    <mergeCell ref="EA6:EB6"/>
    <mergeCell ref="EU5:EV5"/>
    <mergeCell ref="EU6:EU7"/>
    <mergeCell ref="EV6:EV7"/>
    <mergeCell ref="DU6:DV6"/>
    <mergeCell ref="CK6:CK7"/>
    <mergeCell ref="DS6:DT6"/>
    <mergeCell ref="EG6:EG7"/>
    <mergeCell ref="EH6:EH7"/>
    <mergeCell ref="CB5:CD5"/>
    <mergeCell ref="DQ6:DR6"/>
    <mergeCell ref="DW6:DX6"/>
  </mergeCells>
  <pageMargins left="0.7" right="0.7" top="0.75" bottom="0.75" header="0.3" footer="0.3"/>
  <pageSetup paperSize="9" orientation="portrait" r:id="rId1"/>
  <ignoredErrors>
    <ignoredError sqref="BR1155:BS1155 BW1155 CE1155:CG1155 CA1155 EG1155:EK1155 EL1155:EO1155 EQ1155:EY1155" formula="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1" sqref="A1:I21"/>
    </sheetView>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5:K28"/>
  <sheetViews>
    <sheetView workbookViewId="0">
      <selection activeCell="H19" sqref="H19"/>
    </sheetView>
  </sheetViews>
  <sheetFormatPr defaultRowHeight="12.75" x14ac:dyDescent="0.2"/>
  <cols>
    <col min="10" max="10" width="41.85546875" customWidth="1"/>
    <col min="11" max="11" width="18.7109375" bestFit="1" customWidth="1"/>
  </cols>
  <sheetData>
    <row r="25" spans="10:11" x14ac:dyDescent="0.2">
      <c r="J25" s="604">
        <v>165176753280.42563</v>
      </c>
    </row>
    <row r="26" spans="10:11" x14ac:dyDescent="0.2">
      <c r="J26">
        <v>1040000000</v>
      </c>
    </row>
    <row r="27" spans="10:11" x14ac:dyDescent="0.2">
      <c r="J27">
        <f>J25/J26/1.12</f>
        <v>141.80696538498077</v>
      </c>
      <c r="K27">
        <v>150</v>
      </c>
    </row>
    <row r="28" spans="10:11" x14ac:dyDescent="0.2">
      <c r="K28" s="604">
        <f>K27*J26*1.12</f>
        <v>174720000000.00003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Лист2</vt:lpstr>
      <vt:lpstr>Лист3</vt:lpstr>
      <vt:lpstr>Лист1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Kushkinbaev</cp:lastModifiedBy>
  <cp:lastPrinted>2012-12-24T03:28:31Z</cp:lastPrinted>
  <dcterms:created xsi:type="dcterms:W3CDTF">1996-10-08T23:32:33Z</dcterms:created>
  <dcterms:modified xsi:type="dcterms:W3CDTF">2017-09-22T07:08:11Z</dcterms:modified>
</cp:coreProperties>
</file>